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fileSharing readOnlyRecommended="1"/>
  <workbookPr codeName="ThisWorkbook" defaultThemeVersion="124226"/>
  <mc:AlternateContent xmlns:mc="http://schemas.openxmlformats.org/markup-compatibility/2006">
    <mc:Choice Requires="x15">
      <x15ac:absPath xmlns:x15ac="http://schemas.microsoft.com/office/spreadsheetml/2010/11/ac" url="\\LAMDCS01\price\RevApr21\Publish\02 - LC14 with DCP341 and 342\Spreadsheets for PDF and publishing with broken links\"/>
    </mc:Choice>
  </mc:AlternateContent>
  <bookViews>
    <workbookView xWindow="15345" yWindow="-15" windowWidth="15165" windowHeight="8415" tabRatio="682"/>
  </bookViews>
  <sheets>
    <sheet name="Overview" sheetId="1" r:id="rId1"/>
    <sheet name="Annex 1 LV, HV and UMS charges" sheetId="2" r:id="rId2"/>
    <sheet name="Annex 2 EHV charges" sheetId="12" r:id="rId3"/>
    <sheet name="Annex 2a Import" sheetId="13" r:id="rId4"/>
    <sheet name="Annex 2b Export" sheetId="14" r:id="rId5"/>
    <sheet name="Annex 3 Preserved charges" sheetId="4" r:id="rId6"/>
    <sheet name="Annex 4 LDNO charges" sheetId="5" r:id="rId7"/>
    <sheet name="Annex 5 LLFs" sheetId="6" r:id="rId8"/>
    <sheet name="Annex 6 New or Amended EHV" sheetId="8" r:id="rId9"/>
    <sheet name="Annex 7 Pass-Through Costs" sheetId="21" r:id="rId10"/>
    <sheet name="Nodal prices" sheetId="7" r:id="rId11"/>
    <sheet name="SSC unit rate lookup" sheetId="22" r:id="rId12"/>
    <sheet name="Charge Calculator" sheetId="15" r:id="rId13"/>
  </sheets>
  <definedNames>
    <definedName name="_xlnm._FilterDatabase" localSheetId="2" hidden="1">'Annex 2 EHV charges'!$A$10:$O$157</definedName>
    <definedName name="_xlnm._FilterDatabase" localSheetId="9" hidden="1">'Annex 7 Pass-Through Costs'!$A$4:$F$67</definedName>
    <definedName name="_xlnm._FilterDatabase" localSheetId="11" hidden="1">'SSC unit rate lookup'!$A$28:$D$763</definedName>
    <definedName name="OLE_LINK1" localSheetId="5">'Annex 3 Preserved charges'!#REF!</definedName>
    <definedName name="_xlnm.Print_Area" localSheetId="1">'Annex 1 LV, HV and UMS charges'!$A$2:$K$32</definedName>
    <definedName name="_xlnm.Print_Area" localSheetId="2">'Annex 2 EHV charges'!$A$2:$O$307</definedName>
    <definedName name="_xlnm.Print_Area" localSheetId="3">'Annex 2a Import'!$A$2:$H$299</definedName>
    <definedName name="_xlnm.Print_Area" localSheetId="4">'Annex 2b Export'!$A$2:$H$261</definedName>
    <definedName name="_xlnm.Print_Area" localSheetId="5">'Annex 3 Preserved charges'!$A$2:$J$21</definedName>
    <definedName name="_xlnm.Print_Area" localSheetId="6">'Annex 4 LDNO charges'!$A$2:$J$118</definedName>
    <definedName name="_xlnm.Print_Area" localSheetId="7">'Annex 5 LLFs'!$A$2:$F$40</definedName>
    <definedName name="_xlnm.Print_Area" localSheetId="8">'Annex 6 New or Amended EHV'!$A$4:$P$28</definedName>
    <definedName name="_xlnm.Print_Area" localSheetId="9">'Annex 7 Pass-Through Costs'!$A$2:$F$67</definedName>
    <definedName name="_xlnm.Print_Area" localSheetId="10">'Nodal prices'!$A$2:$D$26</definedName>
    <definedName name="_xlnm.Print_Titles" localSheetId="1">'Annex 1 LV, HV and UMS charges'!$2:$13</definedName>
    <definedName name="_xlnm.Print_Titles" localSheetId="2">'Annex 2 EHV charges'!$10:$10</definedName>
    <definedName name="_xlnm.Print_Titles" localSheetId="3">'Annex 2a Import'!$4:$4</definedName>
    <definedName name="_xlnm.Print_Titles" localSheetId="4">'Annex 2b Export'!$4:$4</definedName>
    <definedName name="_xlnm.Print_Titles" localSheetId="6">'Annex 4 LDNO charges'!$13:$13</definedName>
    <definedName name="_xlnm.Print_Titles" localSheetId="7">'Annex 5 LLFs'!$14:$14</definedName>
    <definedName name="_xlnm.Print_Titles" localSheetId="8">'Annex 6 New or Amended EHV'!$4:$5</definedName>
    <definedName name="_xlnm.Print_Titles" localSheetId="9">'Annex 7 Pass-Through Costs'!$4:$4</definedName>
    <definedName name="_xlnm.Print_Titles" localSheetId="10">'Nodal prices'!$2:$3</definedName>
    <definedName name="_xlnm.Print_Titles" localSheetId="11">'SSC unit rate lookup'!$28:$28</definedName>
    <definedName name="Z_5032A364_B81A_48DA_88DA_AB3B86B47EE9_.wvu.PrintArea" localSheetId="1" hidden="1">'Annex 1 LV, HV and UMS charges'!$A$2:$K$32</definedName>
    <definedName name="Z_5032A364_B81A_48DA_88DA_AB3B86B47EE9_.wvu.PrintArea" localSheetId="2" hidden="1">'Annex 2 EHV charges'!$A$2:$I$20</definedName>
    <definedName name="Z_5032A364_B81A_48DA_88DA_AB3B86B47EE9_.wvu.PrintArea" localSheetId="5" hidden="1">'Annex 3 Preserved charges'!$A$2:$J$21</definedName>
    <definedName name="Z_5032A364_B81A_48DA_88DA_AB3B86B47EE9_.wvu.PrintArea" localSheetId="6" hidden="1">'Annex 4 LDNO charges'!$A$2:$I$118</definedName>
    <definedName name="Z_5032A364_B81A_48DA_88DA_AB3B86B47EE9_.wvu.PrintArea" localSheetId="7" hidden="1">'Annex 5 LLFs'!$A$3:$F$40</definedName>
    <definedName name="Z_5032A364_B81A_48DA_88DA_AB3B86B47EE9_.wvu.PrintArea" localSheetId="8" hidden="1">'Annex 6 New or Amended EHV'!$A$1:$P$28</definedName>
    <definedName name="Z_5032A364_B81A_48DA_88DA_AB3B86B47EE9_.wvu.PrintArea" localSheetId="9" hidden="1">'Annex 7 Pass-Through Costs'!$A$2:$D$5</definedName>
    <definedName name="Z_5032A364_B81A_48DA_88DA_AB3B86B47EE9_.wvu.PrintArea" localSheetId="10" hidden="1">'Nodal prices'!$A$2:$D$26</definedName>
    <definedName name="Z_5032A364_B81A_48DA_88DA_AB3B86B47EE9_.wvu.PrintTitles" localSheetId="1" hidden="1">'Annex 1 LV, HV and UMS charges'!$2:$13</definedName>
    <definedName name="Z_5032A364_B81A_48DA_88DA_AB3B86B47EE9_.wvu.PrintTitles" localSheetId="2" hidden="1">'Annex 2 EHV charges'!$2:$10</definedName>
    <definedName name="Z_5032A364_B81A_48DA_88DA_AB3B86B47EE9_.wvu.PrintTitles" localSheetId="6" hidden="1">'Annex 4 LDNO charges'!$2:$13</definedName>
    <definedName name="Z_5032A364_B81A_48DA_88DA_AB3B86B47EE9_.wvu.PrintTitles" localSheetId="8" hidden="1">'Annex 6 New or Amended EHV'!$4:$5</definedName>
    <definedName name="Z_5032A364_B81A_48DA_88DA_AB3B86B47EE9_.wvu.PrintTitles" localSheetId="9" hidden="1">'Annex 7 Pass-Through Costs'!$2:$4</definedName>
    <definedName name="Z_5032A364_B81A_48DA_88DA_AB3B86B47EE9_.wvu.PrintTitles" localSheetId="10" hidden="1">'Nodal prices'!$2:$3</definedName>
  </definedNames>
  <calcPr calcId="162913"/>
  <customWorkbookViews>
    <customWorkbookView name="Oliver Day - Personal View" guid="{5032A364-B81A-48DA-88DA-AB3B86B47EE9}" mergeInterval="0" personalView="1" maximized="1" xWindow="1" yWindow="1" windowWidth="1280" windowHeight="807" tabRatio="854" activeSheetId="5" showComments="commIndAndComment"/>
  </customWorkbookViews>
</workbook>
</file>

<file path=xl/calcChain.xml><?xml version="1.0" encoding="utf-8"?>
<calcChain xmlns="http://schemas.openxmlformats.org/spreadsheetml/2006/main">
  <c r="B6" i="21" l="1"/>
  <c r="C6" i="21"/>
  <c r="B7" i="21"/>
  <c r="C7" i="21"/>
  <c r="B8" i="21"/>
  <c r="C8" i="21"/>
  <c r="B9" i="21"/>
  <c r="C9" i="21"/>
  <c r="B10" i="21"/>
  <c r="C10" i="21"/>
  <c r="B11" i="21"/>
  <c r="C11" i="21"/>
  <c r="B12" i="21"/>
  <c r="C12" i="21"/>
  <c r="B13" i="21"/>
  <c r="C13" i="21"/>
  <c r="B14" i="21"/>
  <c r="C14" i="21"/>
  <c r="B15" i="21"/>
  <c r="C15" i="21"/>
  <c r="B16" i="21"/>
  <c r="C16" i="21"/>
  <c r="B17" i="21"/>
  <c r="C17" i="21"/>
  <c r="B18" i="21"/>
  <c r="C18" i="21"/>
  <c r="B19" i="21"/>
  <c r="C19" i="21"/>
  <c r="B20" i="21"/>
  <c r="C20" i="21"/>
  <c r="B21" i="21"/>
  <c r="C21" i="21"/>
  <c r="B22" i="21"/>
  <c r="C22" i="21"/>
  <c r="B23" i="21"/>
  <c r="C23" i="21"/>
  <c r="B24" i="21"/>
  <c r="C24" i="21"/>
  <c r="B25" i="21"/>
  <c r="C25" i="21"/>
  <c r="B26" i="21"/>
  <c r="C26" i="21"/>
  <c r="B27" i="21"/>
  <c r="C27" i="21"/>
  <c r="B28" i="21"/>
  <c r="C28" i="21"/>
  <c r="B29" i="21"/>
  <c r="C29" i="21"/>
  <c r="B30" i="21"/>
  <c r="C30" i="21"/>
  <c r="B31" i="21"/>
  <c r="C31" i="21"/>
  <c r="B32" i="21"/>
  <c r="C32" i="21"/>
  <c r="B33" i="21"/>
  <c r="C33" i="21"/>
  <c r="B34" i="21"/>
  <c r="C34" i="21"/>
  <c r="B35" i="21"/>
  <c r="C35" i="21"/>
  <c r="B36" i="21"/>
  <c r="C36" i="21"/>
  <c r="B37" i="21"/>
  <c r="C37" i="21"/>
  <c r="B38" i="21"/>
  <c r="C38" i="21"/>
  <c r="B39" i="21"/>
  <c r="C39" i="21"/>
  <c r="B40" i="21"/>
  <c r="C40" i="21"/>
  <c r="B41" i="21"/>
  <c r="C41" i="21"/>
  <c r="B42" i="21"/>
  <c r="C42" i="21"/>
  <c r="B43" i="21"/>
  <c r="C43" i="21"/>
  <c r="B44" i="21"/>
  <c r="C44" i="21"/>
  <c r="B45" i="21"/>
  <c r="C45" i="21"/>
  <c r="B46" i="21"/>
  <c r="C46" i="21"/>
  <c r="B47" i="21"/>
  <c r="C47" i="21"/>
  <c r="B48" i="21"/>
  <c r="C48" i="21"/>
  <c r="B49" i="21"/>
  <c r="C49" i="21"/>
  <c r="B50" i="21"/>
  <c r="C50" i="21"/>
  <c r="B51" i="21"/>
  <c r="C51" i="21"/>
  <c r="B52" i="21"/>
  <c r="C52" i="21"/>
  <c r="B53" i="21"/>
  <c r="C53" i="21"/>
  <c r="B54" i="21"/>
  <c r="C54" i="21"/>
  <c r="B55" i="21"/>
  <c r="C55" i="21"/>
  <c r="B56" i="21"/>
  <c r="C56" i="21"/>
  <c r="B57" i="21"/>
  <c r="C57" i="21"/>
  <c r="B58" i="21"/>
  <c r="C58" i="21"/>
  <c r="B59" i="21"/>
  <c r="C59" i="21"/>
  <c r="B60" i="21"/>
  <c r="C60" i="21"/>
  <c r="B61" i="21"/>
  <c r="C61" i="21"/>
  <c r="B62" i="21"/>
  <c r="C62" i="21"/>
  <c r="B63" i="21"/>
  <c r="C63" i="21"/>
  <c r="B64" i="21"/>
  <c r="C64" i="21"/>
  <c r="B2" i="15" l="1"/>
  <c r="A2" i="7"/>
  <c r="A2" i="21" l="1"/>
  <c r="D13" i="21"/>
  <c r="C5" i="21"/>
  <c r="B5" i="21"/>
  <c r="E57" i="21"/>
  <c r="D57" i="21"/>
  <c r="E49" i="21"/>
  <c r="D49" i="21"/>
  <c r="E41" i="21"/>
  <c r="D41" i="21"/>
  <c r="E33" i="21"/>
  <c r="D33" i="21"/>
  <c r="E25" i="21"/>
  <c r="D25" i="21"/>
  <c r="E17" i="21"/>
  <c r="D17" i="21"/>
  <c r="E13" i="21"/>
  <c r="A17" i="8" l="1"/>
  <c r="A4" i="8" l="1"/>
  <c r="A3" i="6"/>
  <c r="A2" i="5"/>
  <c r="A2" i="4"/>
  <c r="A2" i="14"/>
  <c r="A5" i="14" a="1"/>
  <c r="A5" i="14" s="1"/>
  <c r="A6" i="14" s="1" a="1"/>
  <c r="A6" i="14" s="1"/>
  <c r="A5" i="13" a="1"/>
  <c r="A5" i="13" s="1"/>
  <c r="A2" i="13"/>
  <c r="A2" i="12"/>
  <c r="A2" i="2"/>
  <c r="A7" i="14" l="1" a="1"/>
  <c r="A7" i="14" s="1"/>
  <c r="A6" i="13" a="1"/>
  <c r="A6" i="13" s="1"/>
  <c r="A7" i="13" s="1" a="1"/>
  <c r="A7" i="13" s="1"/>
  <c r="I9" i="15"/>
  <c r="H9" i="15"/>
  <c r="G9" i="15"/>
  <c r="F9" i="15"/>
  <c r="E9" i="15"/>
  <c r="D9" i="15"/>
  <c r="C9" i="15"/>
  <c r="A8" i="14" l="1" a="1"/>
  <c r="A8" i="14" s="1"/>
  <c r="A8" i="13" a="1"/>
  <c r="A8" i="13" s="1"/>
  <c r="E12" i="15"/>
  <c r="D12" i="15"/>
  <c r="C12" i="15"/>
  <c r="A9" i="14" l="1" a="1"/>
  <c r="A9" i="14" s="1"/>
  <c r="A9" i="13" a="1"/>
  <c r="A9" i="13" s="1"/>
  <c r="B13" i="1"/>
  <c r="A10" i="14" l="1" a="1"/>
  <c r="A10" i="14" s="1"/>
  <c r="A10" i="13" a="1"/>
  <c r="A10" i="13" s="1"/>
  <c r="I14" i="15"/>
  <c r="H14" i="15"/>
  <c r="A11" i="14" l="1" a="1"/>
  <c r="A11" i="14" s="1"/>
  <c r="A11" i="13" a="1"/>
  <c r="A11" i="13" s="1"/>
  <c r="A12" i="14" l="1" a="1"/>
  <c r="A12" i="14" s="1"/>
  <c r="A12" i="13" a="1"/>
  <c r="A12" i="13" s="1"/>
  <c r="A13" i="14" l="1" a="1"/>
  <c r="A13" i="14" s="1"/>
  <c r="A13" i="13" a="1"/>
  <c r="A13" i="13" s="1"/>
  <c r="G10" i="15"/>
  <c r="A14" i="14" l="1" a="1"/>
  <c r="A14" i="14" s="1"/>
  <c r="A14" i="13" a="1"/>
  <c r="A14" i="13" s="1"/>
  <c r="A15" i="13" s="1" a="1"/>
  <c r="A15" i="13" s="1"/>
  <c r="I10" i="15"/>
  <c r="H10" i="15"/>
  <c r="B11" i="1"/>
  <c r="B9" i="1"/>
  <c r="A15" i="14" l="1" a="1"/>
  <c r="A15" i="14" s="1"/>
  <c r="A16" i="13" a="1"/>
  <c r="A16" i="13" s="1"/>
  <c r="H17" i="15"/>
  <c r="R9" i="15"/>
  <c r="S9" i="15"/>
  <c r="T9" i="15"/>
  <c r="Q9" i="15"/>
  <c r="N9" i="15"/>
  <c r="O9" i="15"/>
  <c r="P9" i="15"/>
  <c r="M9" i="15"/>
  <c r="A16" i="14" l="1" a="1"/>
  <c r="A16" i="14" s="1"/>
  <c r="A17" i="14" s="1" a="1"/>
  <c r="A17" i="14" s="1"/>
  <c r="A18" i="14" s="1" a="1"/>
  <c r="A18" i="14" s="1"/>
  <c r="A19" i="14" s="1" a="1"/>
  <c r="A19" i="14" s="1"/>
  <c r="A20" i="14" s="1" a="1"/>
  <c r="A20" i="14" s="1"/>
  <c r="A21" i="14" s="1" a="1"/>
  <c r="A21" i="14" s="1"/>
  <c r="A22" i="14" s="1" a="1"/>
  <c r="A22" i="14" s="1"/>
  <c r="A23" i="14" s="1" a="1"/>
  <c r="A23" i="14" s="1"/>
  <c r="A24" i="14" s="1" a="1"/>
  <c r="A24" i="14" s="1"/>
  <c r="A25" i="14" s="1" a="1"/>
  <c r="A25" i="14" s="1"/>
  <c r="A26" i="14" s="1" a="1"/>
  <c r="A26" i="14" s="1"/>
  <c r="A27" i="14" s="1" a="1"/>
  <c r="A27" i="14" s="1"/>
  <c r="A28" i="14" s="1" a="1"/>
  <c r="A28" i="14" s="1"/>
  <c r="A29" i="14" s="1" a="1"/>
  <c r="A29" i="14" s="1"/>
  <c r="A30" i="14" s="1" a="1"/>
  <c r="A30" i="14" s="1"/>
  <c r="A31" i="14" s="1" a="1"/>
  <c r="A31" i="14" s="1"/>
  <c r="A32" i="14" s="1" a="1"/>
  <c r="A32" i="14" s="1"/>
  <c r="A33" i="14" s="1" a="1"/>
  <c r="A33" i="14" s="1"/>
  <c r="A34" i="14" s="1" a="1"/>
  <c r="A34" i="14" s="1"/>
  <c r="A35" i="14" s="1" a="1"/>
  <c r="A35" i="14" s="1"/>
  <c r="A36" i="14" s="1" a="1"/>
  <c r="A36" i="14" s="1"/>
  <c r="A37" i="14" s="1" a="1"/>
  <c r="A37" i="14" s="1"/>
  <c r="A38" i="14" s="1" a="1"/>
  <c r="A38" i="14" s="1"/>
  <c r="A39" i="14" s="1" a="1"/>
  <c r="A39" i="14" s="1"/>
  <c r="A40" i="14" s="1" a="1"/>
  <c r="A40" i="14" s="1"/>
  <c r="A41" i="14" s="1" a="1"/>
  <c r="A41" i="14" s="1"/>
  <c r="A42" i="14" s="1" a="1"/>
  <c r="A42" i="14" s="1"/>
  <c r="A43" i="14" s="1" a="1"/>
  <c r="A43" i="14" s="1"/>
  <c r="A44" i="14" s="1" a="1"/>
  <c r="A44" i="14" s="1"/>
  <c r="A45" i="14" s="1" a="1"/>
  <c r="A45" i="14" s="1"/>
  <c r="A46" i="14" s="1" a="1"/>
  <c r="A46" i="14" s="1"/>
  <c r="A47" i="14" s="1" a="1"/>
  <c r="A47" i="14" s="1"/>
  <c r="A48" i="14" s="1" a="1"/>
  <c r="A48" i="14" s="1"/>
  <c r="A49" i="14" s="1" a="1"/>
  <c r="A49" i="14" s="1"/>
  <c r="A50" i="14" s="1" a="1"/>
  <c r="A50" i="14" s="1"/>
  <c r="A51" i="14" s="1" a="1"/>
  <c r="A51" i="14" s="1"/>
  <c r="A52" i="14" s="1" a="1"/>
  <c r="A52" i="14" s="1"/>
  <c r="A53" i="14" s="1" a="1"/>
  <c r="A53" i="14" s="1"/>
  <c r="A54" i="14" s="1" a="1"/>
  <c r="A54" i="14" s="1"/>
  <c r="A55" i="14" s="1" a="1"/>
  <c r="A55" i="14" s="1"/>
  <c r="A56" i="14" s="1" a="1"/>
  <c r="A56" i="14" s="1"/>
  <c r="A57" i="14" s="1" a="1"/>
  <c r="A57" i="14" s="1"/>
  <c r="A58" i="14" s="1" a="1"/>
  <c r="A58" i="14" s="1"/>
  <c r="A59" i="14" s="1" a="1"/>
  <c r="A59" i="14" s="1"/>
  <c r="A60" i="14" s="1" a="1"/>
  <c r="A60" i="14" s="1"/>
  <c r="A61" i="14" s="1" a="1"/>
  <c r="A61" i="14" s="1"/>
  <c r="A62" i="14" s="1" a="1"/>
  <c r="A62" i="14" s="1"/>
  <c r="A63" i="14" s="1" a="1"/>
  <c r="A63" i="14" s="1"/>
  <c r="A64" i="14" s="1" a="1"/>
  <c r="A64" i="14" s="1"/>
  <c r="A65" i="14" s="1" a="1"/>
  <c r="A65" i="14" s="1"/>
  <c r="A66" i="14" s="1" a="1"/>
  <c r="A66" i="14" s="1"/>
  <c r="A67" i="14" s="1" a="1"/>
  <c r="A67" i="14" s="1"/>
  <c r="A68" i="14" s="1" a="1"/>
  <c r="A68" i="14" s="1"/>
  <c r="A69" i="14" s="1" a="1"/>
  <c r="A69" i="14" s="1"/>
  <c r="A70" i="14" s="1" a="1"/>
  <c r="A70" i="14" s="1"/>
  <c r="A71" i="14" s="1" a="1"/>
  <c r="A71" i="14" s="1"/>
  <c r="A72" i="14" s="1" a="1"/>
  <c r="A72" i="14" s="1"/>
  <c r="A73" i="14" s="1" a="1"/>
  <c r="A73" i="14" s="1"/>
  <c r="A74" i="14" s="1" a="1"/>
  <c r="A74" i="14" s="1"/>
  <c r="A75" i="14" s="1" a="1"/>
  <c r="A75" i="14" s="1"/>
  <c r="A76" i="14" s="1" a="1"/>
  <c r="A76" i="14" s="1"/>
  <c r="A77" i="14" s="1" a="1"/>
  <c r="A77" i="14" s="1"/>
  <c r="A78" i="14" s="1" a="1"/>
  <c r="A78" i="14" s="1"/>
  <c r="A79" i="14" s="1" a="1"/>
  <c r="A79" i="14" s="1"/>
  <c r="A80" i="14" s="1" a="1"/>
  <c r="A80" i="14" s="1"/>
  <c r="A81" i="14" s="1" a="1"/>
  <c r="A81" i="14" s="1"/>
  <c r="A82" i="14" s="1" a="1"/>
  <c r="A82" i="14" s="1"/>
  <c r="A83" i="14" s="1" a="1"/>
  <c r="A83" i="14" s="1"/>
  <c r="A84" i="14" s="1" a="1"/>
  <c r="A84" i="14" s="1"/>
  <c r="A85" i="14" s="1" a="1"/>
  <c r="A85" i="14" s="1"/>
  <c r="A86" i="14" s="1" a="1"/>
  <c r="A86" i="14" s="1"/>
  <c r="A87" i="14" s="1" a="1"/>
  <c r="A87" i="14" s="1"/>
  <c r="A88" i="14" s="1" a="1"/>
  <c r="A88" i="14" s="1"/>
  <c r="A89" i="14" s="1" a="1"/>
  <c r="A89" i="14" s="1"/>
  <c r="A90" i="14" s="1" a="1"/>
  <c r="A90" i="14" s="1"/>
  <c r="A91" i="14" s="1" a="1"/>
  <c r="A91" i="14" s="1"/>
  <c r="A92" i="14" s="1" a="1"/>
  <c r="A92" i="14" s="1"/>
  <c r="A93" i="14" s="1" a="1"/>
  <c r="A93" i="14" s="1"/>
  <c r="A94" i="14" s="1" a="1"/>
  <c r="A94" i="14" s="1"/>
  <c r="A95" i="14" s="1" a="1"/>
  <c r="A95" i="14" s="1"/>
  <c r="A96" i="14" s="1" a="1"/>
  <c r="A96" i="14" s="1"/>
  <c r="A97" i="14" s="1" a="1"/>
  <c r="A97" i="14" s="1"/>
  <c r="A98" i="14" s="1" a="1"/>
  <c r="A98" i="14" s="1"/>
  <c r="A99" i="14" s="1" a="1"/>
  <c r="A99" i="14" s="1"/>
  <c r="A100" i="14" s="1" a="1"/>
  <c r="A100" i="14" s="1"/>
  <c r="A101" i="14" s="1" a="1"/>
  <c r="A101" i="14" s="1"/>
  <c r="A102" i="14" s="1" a="1"/>
  <c r="A102" i="14" s="1"/>
  <c r="A103" i="14" s="1" a="1"/>
  <c r="A103" i="14" s="1"/>
  <c r="A104" i="14" s="1" a="1"/>
  <c r="A104" i="14" s="1"/>
  <c r="A105" i="14" s="1" a="1"/>
  <c r="A105" i="14" s="1"/>
  <c r="A106" i="14" s="1" a="1"/>
  <c r="A106" i="14" s="1"/>
  <c r="A107" i="14" s="1" a="1"/>
  <c r="A107" i="14" s="1"/>
  <c r="A108" i="14" s="1" a="1"/>
  <c r="A108" i="14" s="1"/>
  <c r="A109" i="14" s="1" a="1"/>
  <c r="A109" i="14" s="1"/>
  <c r="A110" i="14" s="1" a="1"/>
  <c r="A110" i="14" s="1"/>
  <c r="A111" i="14" s="1" a="1"/>
  <c r="A111" i="14" s="1"/>
  <c r="A112" i="14" s="1" a="1"/>
  <c r="A112" i="14" s="1"/>
  <c r="A113" i="14" s="1" a="1"/>
  <c r="A113" i="14" s="1"/>
  <c r="A114" i="14" s="1" a="1"/>
  <c r="A114" i="14" s="1"/>
  <c r="A115" i="14" s="1" a="1"/>
  <c r="A115" i="14" s="1"/>
  <c r="A116" i="14" s="1" a="1"/>
  <c r="A116" i="14" s="1"/>
  <c r="A117" i="14" s="1" a="1"/>
  <c r="A117" i="14" s="1"/>
  <c r="A118" i="14" s="1" a="1"/>
  <c r="A118" i="14" s="1"/>
  <c r="A119" i="14" s="1" a="1"/>
  <c r="A119" i="14" s="1"/>
  <c r="A120" i="14" s="1" a="1"/>
  <c r="A120" i="14" s="1"/>
  <c r="A121" i="14" s="1" a="1"/>
  <c r="A121" i="14" s="1"/>
  <c r="A122" i="14" s="1" a="1"/>
  <c r="A122" i="14" s="1"/>
  <c r="A123" i="14" s="1" a="1"/>
  <c r="A123" i="14" s="1"/>
  <c r="A124" i="14" s="1" a="1"/>
  <c r="A124" i="14" s="1"/>
  <c r="A125" i="14" s="1" a="1"/>
  <c r="A125" i="14" s="1"/>
  <c r="A126" i="14" s="1" a="1"/>
  <c r="A126" i="14" s="1"/>
  <c r="A127" i="14" s="1" a="1"/>
  <c r="A127" i="14" s="1"/>
  <c r="A128" i="14" s="1" a="1"/>
  <c r="A128" i="14" s="1"/>
  <c r="A129" i="14" s="1" a="1"/>
  <c r="A129" i="14" s="1"/>
  <c r="A130" i="14" s="1" a="1"/>
  <c r="A130" i="14" s="1"/>
  <c r="A131" i="14" s="1" a="1"/>
  <c r="A131" i="14" s="1"/>
  <c r="A132" i="14" s="1" a="1"/>
  <c r="A132" i="14" s="1"/>
  <c r="A133" i="14" s="1" a="1"/>
  <c r="A133" i="14" s="1"/>
  <c r="A134" i="14" s="1" a="1"/>
  <c r="A134" i="14" s="1"/>
  <c r="A135" i="14" s="1" a="1"/>
  <c r="A135" i="14" s="1"/>
  <c r="A136" i="14" s="1" a="1"/>
  <c r="A136" i="14" s="1"/>
  <c r="A137" i="14" s="1" a="1"/>
  <c r="A137" i="14" s="1"/>
  <c r="A138" i="14" s="1" a="1"/>
  <c r="A138" i="14" s="1"/>
  <c r="A139" i="14" s="1" a="1"/>
  <c r="A139" i="14" s="1"/>
  <c r="A140" i="14" s="1" a="1"/>
  <c r="A140" i="14" s="1"/>
  <c r="A141" i="14" s="1" a="1"/>
  <c r="A141" i="14" s="1"/>
  <c r="A142" i="14" s="1" a="1"/>
  <c r="A142" i="14" s="1"/>
  <c r="A143" i="14" s="1" a="1"/>
  <c r="A143" i="14" s="1"/>
  <c r="A144" i="14" s="1" a="1"/>
  <c r="A144" i="14" s="1"/>
  <c r="A145" i="14" s="1" a="1"/>
  <c r="A145" i="14" s="1"/>
  <c r="A146" i="14" s="1" a="1"/>
  <c r="A146" i="14" s="1"/>
  <c r="A147" i="14" s="1" a="1"/>
  <c r="A147" i="14" s="1"/>
  <c r="A148" i="14" s="1" a="1"/>
  <c r="A148" i="14" s="1"/>
  <c r="A149" i="14" s="1" a="1"/>
  <c r="A149" i="14" s="1"/>
  <c r="A150" i="14" s="1" a="1"/>
  <c r="A150" i="14" s="1"/>
  <c r="A151" i="14" s="1" a="1"/>
  <c r="A151" i="14" s="1"/>
  <c r="A152" i="14" s="1" a="1"/>
  <c r="A152" i="14" s="1"/>
  <c r="A153" i="14" s="1" a="1"/>
  <c r="A153" i="14" s="1"/>
  <c r="A154" i="14" s="1" a="1"/>
  <c r="A154" i="14" s="1"/>
  <c r="A155" i="14" s="1" a="1"/>
  <c r="A155" i="14" s="1"/>
  <c r="A156" i="14" s="1" a="1"/>
  <c r="A156" i="14" s="1"/>
  <c r="A157" i="14" s="1" a="1"/>
  <c r="A157" i="14" s="1"/>
  <c r="A158" i="14" s="1" a="1"/>
  <c r="A158" i="14" s="1"/>
  <c r="A159" i="14" s="1" a="1"/>
  <c r="A159" i="14" s="1"/>
  <c r="A160" i="14" s="1" a="1"/>
  <c r="A160" i="14" s="1"/>
  <c r="A161" i="14" s="1" a="1"/>
  <c r="A161" i="14" s="1"/>
  <c r="A162" i="14" s="1" a="1"/>
  <c r="A162" i="14" s="1"/>
  <c r="A163" i="14" s="1" a="1"/>
  <c r="A163" i="14" s="1"/>
  <c r="A164" i="14" s="1" a="1"/>
  <c r="A164" i="14" s="1"/>
  <c r="A165" i="14" s="1" a="1"/>
  <c r="A165" i="14" s="1"/>
  <c r="A166" i="14" s="1" a="1"/>
  <c r="A166" i="14" s="1"/>
  <c r="A167" i="14" s="1" a="1"/>
  <c r="A167" i="14" s="1"/>
  <c r="A168" i="14" s="1" a="1"/>
  <c r="A168" i="14" s="1"/>
  <c r="A169" i="14" s="1" a="1"/>
  <c r="A169" i="14" s="1"/>
  <c r="A170" i="14" s="1" a="1"/>
  <c r="A170" i="14" s="1"/>
  <c r="A171" i="14" s="1" a="1"/>
  <c r="A171" i="14" s="1"/>
  <c r="A172" i="14" s="1" a="1"/>
  <c r="A172" i="14" s="1"/>
  <c r="A173" i="14" s="1" a="1"/>
  <c r="A173" i="14" s="1"/>
  <c r="A174" i="14" s="1" a="1"/>
  <c r="A174" i="14" s="1"/>
  <c r="A175" i="14" s="1" a="1"/>
  <c r="A175" i="14" s="1"/>
  <c r="A176" i="14" s="1" a="1"/>
  <c r="A176" i="14" s="1"/>
  <c r="A177" i="14" s="1" a="1"/>
  <c r="A177" i="14" s="1"/>
  <c r="A178" i="14" s="1" a="1"/>
  <c r="A178" i="14" s="1"/>
  <c r="A179" i="14" s="1" a="1"/>
  <c r="A179" i="14" s="1"/>
  <c r="A180" i="14" s="1" a="1"/>
  <c r="A180" i="14" s="1"/>
  <c r="A181" i="14" s="1" a="1"/>
  <c r="A181" i="14" s="1"/>
  <c r="A182" i="14" s="1" a="1"/>
  <c r="A182" i="14" s="1"/>
  <c r="A183" i="14" s="1" a="1"/>
  <c r="A183" i="14" s="1"/>
  <c r="A184" i="14" s="1" a="1"/>
  <c r="A184" i="14" s="1"/>
  <c r="A185" i="14" s="1" a="1"/>
  <c r="A185" i="14" s="1"/>
  <c r="A186" i="14" s="1" a="1"/>
  <c r="A186" i="14" s="1"/>
  <c r="A187" i="14" s="1" a="1"/>
  <c r="A187" i="14" s="1"/>
  <c r="A188" i="14" s="1" a="1"/>
  <c r="A188" i="14" s="1"/>
  <c r="A189" i="14" s="1" a="1"/>
  <c r="A189" i="14" s="1"/>
  <c r="A190" i="14" s="1" a="1"/>
  <c r="A190" i="14" s="1"/>
  <c r="A191" i="14" s="1" a="1"/>
  <c r="A191" i="14" s="1"/>
  <c r="A192" i="14" s="1" a="1"/>
  <c r="A192" i="14" s="1"/>
  <c r="A193" i="14" s="1" a="1"/>
  <c r="A193" i="14" s="1"/>
  <c r="A194" i="14" s="1" a="1"/>
  <c r="A194" i="14" s="1"/>
  <c r="A195" i="14" s="1" a="1"/>
  <c r="A195" i="14" s="1"/>
  <c r="A196" i="14" s="1" a="1"/>
  <c r="A196" i="14" s="1"/>
  <c r="A197" i="14" s="1" a="1"/>
  <c r="A197" i="14" s="1"/>
  <c r="A198" i="14" s="1" a="1"/>
  <c r="A198" i="14" s="1"/>
  <c r="A199" i="14" s="1" a="1"/>
  <c r="A199" i="14" s="1"/>
  <c r="A200" i="14" s="1" a="1"/>
  <c r="A200" i="14" s="1"/>
  <c r="A201" i="14" s="1" a="1"/>
  <c r="A201" i="14" s="1"/>
  <c r="A202" i="14" s="1" a="1"/>
  <c r="A202" i="14" s="1"/>
  <c r="A203" i="14" s="1" a="1"/>
  <c r="A203" i="14" s="1"/>
  <c r="A204" i="14" s="1" a="1"/>
  <c r="A204" i="14" s="1"/>
  <c r="A205" i="14" s="1" a="1"/>
  <c r="A205" i="14" s="1"/>
  <c r="A206" i="14" s="1" a="1"/>
  <c r="A206" i="14" s="1"/>
  <c r="A207" i="14" s="1" a="1"/>
  <c r="A207" i="14" s="1"/>
  <c r="A208" i="14" s="1" a="1"/>
  <c r="A208" i="14" s="1"/>
  <c r="A209" i="14" s="1" a="1"/>
  <c r="A209" i="14" s="1"/>
  <c r="A210" i="14" s="1" a="1"/>
  <c r="A210" i="14" s="1"/>
  <c r="A211" i="14" s="1" a="1"/>
  <c r="A211" i="14" s="1"/>
  <c r="A212" i="14" s="1" a="1"/>
  <c r="A212" i="14" s="1"/>
  <c r="A213" i="14" s="1" a="1"/>
  <c r="A213" i="14" s="1"/>
  <c r="A214" i="14" s="1" a="1"/>
  <c r="A214" i="14" s="1"/>
  <c r="A215" i="14" s="1" a="1"/>
  <c r="A215" i="14" s="1"/>
  <c r="A216" i="14" s="1" a="1"/>
  <c r="A216" i="14" s="1"/>
  <c r="A217" i="14" s="1" a="1"/>
  <c r="A217" i="14" s="1"/>
  <c r="A218" i="14" s="1" a="1"/>
  <c r="A218" i="14" s="1"/>
  <c r="A219" i="14" s="1" a="1"/>
  <c r="A219" i="14" s="1"/>
  <c r="A220" i="14" s="1" a="1"/>
  <c r="A220" i="14" s="1"/>
  <c r="A221" i="14" s="1" a="1"/>
  <c r="A221" i="14" s="1"/>
  <c r="A222" i="14" s="1" a="1"/>
  <c r="A222" i="14" s="1"/>
  <c r="A223" i="14" s="1" a="1"/>
  <c r="A223" i="14" s="1"/>
  <c r="A224" i="14" s="1" a="1"/>
  <c r="A224" i="14" s="1"/>
  <c r="A225" i="14" s="1" a="1"/>
  <c r="A225" i="14" s="1"/>
  <c r="A226" i="14" s="1" a="1"/>
  <c r="A226" i="14" s="1"/>
  <c r="A227" i="14" s="1" a="1"/>
  <c r="A227" i="14" s="1"/>
  <c r="A228" i="14" s="1" a="1"/>
  <c r="A228" i="14" s="1"/>
  <c r="A229" i="14" s="1" a="1"/>
  <c r="A229" i="14" s="1"/>
  <c r="A230" i="14" s="1" a="1"/>
  <c r="A230" i="14" s="1"/>
  <c r="A231" i="14" s="1" a="1"/>
  <c r="A231" i="14" s="1"/>
  <c r="A232" i="14" s="1" a="1"/>
  <c r="A232" i="14" s="1"/>
  <c r="A233" i="14" s="1" a="1"/>
  <c r="A233" i="14" s="1"/>
  <c r="A234" i="14" s="1" a="1"/>
  <c r="A234" i="14" s="1"/>
  <c r="A235" i="14" s="1" a="1"/>
  <c r="A235" i="14" s="1"/>
  <c r="A236" i="14" s="1" a="1"/>
  <c r="A236" i="14" s="1"/>
  <c r="A237" i="14" s="1" a="1"/>
  <c r="A237" i="14" s="1"/>
  <c r="A238" i="14" s="1" a="1"/>
  <c r="A238" i="14" s="1"/>
  <c r="A239" i="14" s="1" a="1"/>
  <c r="A239" i="14" s="1"/>
  <c r="A240" i="14" s="1" a="1"/>
  <c r="A240" i="14" s="1"/>
  <c r="A241" i="14" s="1" a="1"/>
  <c r="A241" i="14" s="1"/>
  <c r="A242" i="14" s="1" a="1"/>
  <c r="A242" i="14" s="1"/>
  <c r="A243" i="14" s="1" a="1"/>
  <c r="A243" i="14" s="1"/>
  <c r="A244" i="14" s="1" a="1"/>
  <c r="A244" i="14" s="1"/>
  <c r="A245" i="14" s="1" a="1"/>
  <c r="A245" i="14" s="1"/>
  <c r="A246" i="14" s="1" a="1"/>
  <c r="A246" i="14" s="1"/>
  <c r="A247" i="14" s="1" a="1"/>
  <c r="A247" i="14" s="1"/>
  <c r="A248" i="14" s="1" a="1"/>
  <c r="A248" i="14" s="1"/>
  <c r="A249" i="14" s="1" a="1"/>
  <c r="A249" i="14" s="1"/>
  <c r="A250" i="14" s="1" a="1"/>
  <c r="A250" i="14" s="1"/>
  <c r="A251" i="14" s="1" a="1"/>
  <c r="A251" i="14" s="1"/>
  <c r="A252" i="14" s="1" a="1"/>
  <c r="A252" i="14" s="1"/>
  <c r="A253" i="14" s="1" a="1"/>
  <c r="A253" i="14" s="1"/>
  <c r="A254" i="14" s="1" a="1"/>
  <c r="A254" i="14" s="1"/>
  <c r="A255" i="14" s="1" a="1"/>
  <c r="A255" i="14" s="1"/>
  <c r="A17" i="13" a="1"/>
  <c r="A17" i="13" s="1"/>
  <c r="P5" i="8"/>
  <c r="J5" i="8"/>
  <c r="K5" i="8"/>
  <c r="L5" i="8"/>
  <c r="M5" i="8"/>
  <c r="N5" i="8"/>
  <c r="O5" i="8"/>
  <c r="I5" i="8"/>
  <c r="F4" i="14"/>
  <c r="G4" i="14"/>
  <c r="H4" i="14"/>
  <c r="E4" i="14"/>
  <c r="F4" i="13"/>
  <c r="G4" i="13"/>
  <c r="H4" i="13"/>
  <c r="E4" i="13"/>
  <c r="C255" i="14" l="1"/>
  <c r="D255" i="14"/>
  <c r="B255" i="14"/>
  <c r="G255" i="14"/>
  <c r="H255" i="14"/>
  <c r="F255" i="14"/>
  <c r="E255" i="14"/>
  <c r="A256" i="14" a="1"/>
  <c r="A256" i="14" s="1"/>
  <c r="A18" i="13" a="1"/>
  <c r="A18" i="13" s="1"/>
  <c r="A19" i="13" s="1" a="1"/>
  <c r="A19" i="13" s="1"/>
  <c r="A20" i="13" s="1" a="1"/>
  <c r="A20" i="13" s="1"/>
  <c r="A21" i="13" s="1" a="1"/>
  <c r="A21" i="13" s="1"/>
  <c r="A22" i="13" s="1" a="1"/>
  <c r="A22" i="13" s="1"/>
  <c r="N10" i="15"/>
  <c r="C256" i="14" l="1"/>
  <c r="E256" i="14"/>
  <c r="G256" i="14"/>
  <c r="B256" i="14"/>
  <c r="D256" i="14"/>
  <c r="F256" i="14"/>
  <c r="H256" i="14"/>
  <c r="A257" i="14" a="1"/>
  <c r="A257" i="14" s="1"/>
  <c r="A23" i="13" a="1"/>
  <c r="A23" i="13" s="1"/>
  <c r="A24" i="13" s="1" a="1"/>
  <c r="A24" i="13" s="1"/>
  <c r="A25" i="13" s="1" a="1"/>
  <c r="A25" i="13" s="1"/>
  <c r="A26" i="13" s="1" a="1"/>
  <c r="A26" i="13" s="1"/>
  <c r="A27" i="13" s="1" a="1"/>
  <c r="A27" i="13" s="1"/>
  <c r="A28" i="13" s="1" a="1"/>
  <c r="A28" i="13" s="1"/>
  <c r="A29" i="13" s="1" a="1"/>
  <c r="A29" i="13" s="1"/>
  <c r="A30" i="13" s="1" a="1"/>
  <c r="A30" i="13" s="1"/>
  <c r="C14" i="15"/>
  <c r="G5" i="14"/>
  <c r="B257" i="14" l="1"/>
  <c r="D257" i="14"/>
  <c r="F257" i="14"/>
  <c r="H257" i="14"/>
  <c r="G257" i="14"/>
  <c r="C257" i="14"/>
  <c r="E257" i="14"/>
  <c r="A258" i="14" a="1"/>
  <c r="A258" i="14" s="1"/>
  <c r="A31" i="13" a="1"/>
  <c r="A31" i="13" s="1"/>
  <c r="A32" i="13" s="1" a="1"/>
  <c r="A32" i="13" s="1"/>
  <c r="A33" i="13" s="1" a="1"/>
  <c r="A33" i="13" s="1"/>
  <c r="A34" i="13" s="1" a="1"/>
  <c r="A34" i="13" s="1"/>
  <c r="A35" i="13" s="1" a="1"/>
  <c r="A35" i="13" s="1"/>
  <c r="A36" i="13" s="1" a="1"/>
  <c r="A36" i="13" s="1"/>
  <c r="A37" i="13" s="1" a="1"/>
  <c r="A37" i="13" s="1"/>
  <c r="A38" i="13" s="1" a="1"/>
  <c r="A38" i="13" s="1"/>
  <c r="A39" i="13" s="1" a="1"/>
  <c r="A39" i="13" s="1"/>
  <c r="A40" i="13" s="1" a="1"/>
  <c r="A40" i="13" s="1"/>
  <c r="A41" i="13" s="1" a="1"/>
  <c r="A41" i="13" s="1"/>
  <c r="A42" i="13" s="1" a="1"/>
  <c r="A42" i="13" s="1"/>
  <c r="A43" i="13" s="1" a="1"/>
  <c r="A43" i="13" s="1"/>
  <c r="A44" i="13" s="1" a="1"/>
  <c r="A44" i="13" s="1"/>
  <c r="A45" i="13" s="1" a="1"/>
  <c r="A45" i="13" s="1"/>
  <c r="A46" i="13" s="1" a="1"/>
  <c r="A46" i="13" s="1"/>
  <c r="A47" i="13" s="1" a="1"/>
  <c r="A47" i="13" s="1"/>
  <c r="A48" i="13" s="1" a="1"/>
  <c r="A48" i="13" s="1"/>
  <c r="A49" i="13" s="1" a="1"/>
  <c r="A49" i="13" s="1"/>
  <c r="A50" i="13" s="1" a="1"/>
  <c r="A50" i="13" s="1"/>
  <c r="A51" i="13" s="1" a="1"/>
  <c r="A51" i="13" s="1"/>
  <c r="A52" i="13" s="1" a="1"/>
  <c r="A52" i="13" s="1"/>
  <c r="A53" i="13" s="1" a="1"/>
  <c r="A53" i="13" s="1"/>
  <c r="A54" i="13" s="1" a="1"/>
  <c r="A54" i="13" s="1"/>
  <c r="A55" i="13" s="1" a="1"/>
  <c r="A55" i="13" s="1"/>
  <c r="A56" i="13" s="1" a="1"/>
  <c r="A56" i="13" s="1"/>
  <c r="A57" i="13" s="1" a="1"/>
  <c r="A57" i="13" s="1"/>
  <c r="A58" i="13" s="1" a="1"/>
  <c r="A58" i="13" s="1"/>
  <c r="A59" i="13" s="1" a="1"/>
  <c r="A59" i="13" s="1"/>
  <c r="A60" i="13" s="1" a="1"/>
  <c r="A60" i="13" s="1"/>
  <c r="A61" i="13" s="1" a="1"/>
  <c r="A61" i="13" s="1"/>
  <c r="A62" i="13" s="1" a="1"/>
  <c r="A62" i="13" s="1"/>
  <c r="A63" i="13" s="1" a="1"/>
  <c r="A63" i="13" s="1"/>
  <c r="A64" i="13" s="1" a="1"/>
  <c r="A64" i="13" s="1"/>
  <c r="A65" i="13" s="1" a="1"/>
  <c r="A65" i="13" s="1"/>
  <c r="A66" i="13" s="1" a="1"/>
  <c r="A66" i="13" s="1"/>
  <c r="A67" i="13" s="1" a="1"/>
  <c r="A67" i="13" s="1"/>
  <c r="A68" i="13" s="1" a="1"/>
  <c r="A68" i="13" s="1"/>
  <c r="A69" i="13" s="1" a="1"/>
  <c r="A69" i="13" s="1"/>
  <c r="A70" i="13" s="1" a="1"/>
  <c r="A70" i="13" s="1"/>
  <c r="A71" i="13" s="1" a="1"/>
  <c r="A71" i="13" s="1"/>
  <c r="A72" i="13" s="1" a="1"/>
  <c r="A72" i="13" s="1"/>
  <c r="A73" i="13" s="1" a="1"/>
  <c r="A73" i="13" s="1"/>
  <c r="A74" i="13" s="1" a="1"/>
  <c r="A74" i="13" s="1"/>
  <c r="A75" i="13" s="1" a="1"/>
  <c r="A75" i="13" s="1"/>
  <c r="A76" i="13" s="1" a="1"/>
  <c r="A76" i="13" s="1"/>
  <c r="A77" i="13" s="1" a="1"/>
  <c r="A77" i="13" s="1"/>
  <c r="A78" i="13" s="1" a="1"/>
  <c r="A78" i="13" s="1"/>
  <c r="A79" i="13" s="1" a="1"/>
  <c r="A79" i="13" s="1"/>
  <c r="A80" i="13" s="1" a="1"/>
  <c r="A80" i="13" s="1"/>
  <c r="A81" i="13" s="1" a="1"/>
  <c r="A81" i="13" s="1"/>
  <c r="A82" i="13" s="1" a="1"/>
  <c r="A82" i="13" s="1"/>
  <c r="A83" i="13" s="1" a="1"/>
  <c r="A83" i="13" s="1"/>
  <c r="A84" i="13" s="1" a="1"/>
  <c r="A84" i="13" s="1"/>
  <c r="A85" i="13" s="1" a="1"/>
  <c r="A85" i="13" s="1"/>
  <c r="A86" i="13" s="1" a="1"/>
  <c r="A86" i="13" s="1"/>
  <c r="A87" i="13" s="1" a="1"/>
  <c r="A87" i="13" s="1"/>
  <c r="A88" i="13" s="1" a="1"/>
  <c r="A88" i="13" s="1"/>
  <c r="A89" i="13" s="1" a="1"/>
  <c r="A89" i="13" s="1"/>
  <c r="A90" i="13" s="1" a="1"/>
  <c r="A90" i="13" s="1"/>
  <c r="A91" i="13" s="1" a="1"/>
  <c r="A91" i="13" s="1"/>
  <c r="A92" i="13" s="1" a="1"/>
  <c r="A92" i="13" s="1"/>
  <c r="A93" i="13" s="1" a="1"/>
  <c r="A93" i="13" s="1"/>
  <c r="A94" i="13" s="1" a="1"/>
  <c r="A94" i="13" s="1"/>
  <c r="A95" i="13" s="1" a="1"/>
  <c r="A95" i="13" s="1"/>
  <c r="A96" i="13" s="1" a="1"/>
  <c r="A96" i="13" s="1"/>
  <c r="A97" i="13" s="1" a="1"/>
  <c r="A97" i="13" s="1"/>
  <c r="A98" i="13" s="1" a="1"/>
  <c r="A98" i="13" s="1"/>
  <c r="A99" i="13" s="1" a="1"/>
  <c r="A99" i="13" s="1"/>
  <c r="A100" i="13" s="1" a="1"/>
  <c r="A100" i="13" s="1"/>
  <c r="A101" i="13" s="1" a="1"/>
  <c r="A101" i="13" s="1"/>
  <c r="A102" i="13" s="1" a="1"/>
  <c r="A102" i="13" s="1"/>
  <c r="A103" i="13" s="1" a="1"/>
  <c r="A103" i="13" s="1"/>
  <c r="A104" i="13" s="1" a="1"/>
  <c r="A104" i="13" s="1"/>
  <c r="A105" i="13" s="1" a="1"/>
  <c r="A105" i="13" s="1"/>
  <c r="A106" i="13" s="1" a="1"/>
  <c r="A106" i="13" s="1"/>
  <c r="A107" i="13" s="1" a="1"/>
  <c r="A107" i="13" s="1"/>
  <c r="A108" i="13" s="1" a="1"/>
  <c r="A108" i="13" s="1"/>
  <c r="A109" i="13" s="1" a="1"/>
  <c r="A109" i="13" s="1"/>
  <c r="A110" i="13" s="1" a="1"/>
  <c r="A110" i="13" s="1"/>
  <c r="A111" i="13" s="1" a="1"/>
  <c r="A111" i="13" s="1"/>
  <c r="A112" i="13" s="1" a="1"/>
  <c r="A112" i="13" s="1"/>
  <c r="A113" i="13" s="1" a="1"/>
  <c r="A113" i="13" s="1"/>
  <c r="A114" i="13" s="1" a="1"/>
  <c r="A114" i="13" s="1"/>
  <c r="A115" i="13" s="1" a="1"/>
  <c r="A115" i="13" s="1"/>
  <c r="A116" i="13" s="1" a="1"/>
  <c r="A116" i="13" s="1"/>
  <c r="A117" i="13" s="1" a="1"/>
  <c r="A117" i="13" s="1"/>
  <c r="A118" i="13" s="1" a="1"/>
  <c r="A118" i="13" s="1"/>
  <c r="A119" i="13" s="1" a="1"/>
  <c r="A119" i="13" s="1"/>
  <c r="A120" i="13" s="1" a="1"/>
  <c r="A120" i="13" s="1"/>
  <c r="A121" i="13" s="1" a="1"/>
  <c r="A121" i="13" s="1"/>
  <c r="A122" i="13" s="1" a="1"/>
  <c r="A122" i="13" s="1"/>
  <c r="A123" i="13" s="1" a="1"/>
  <c r="A123" i="13" s="1"/>
  <c r="A124" i="13" s="1" a="1"/>
  <c r="A124" i="13" s="1"/>
  <c r="A125" i="13" s="1" a="1"/>
  <c r="A125" i="13" s="1"/>
  <c r="A126" i="13" s="1" a="1"/>
  <c r="A126" i="13" s="1"/>
  <c r="A127" i="13" s="1" a="1"/>
  <c r="A127" i="13" s="1"/>
  <c r="A128" i="13" s="1" a="1"/>
  <c r="A128" i="13" s="1"/>
  <c r="A129" i="13" s="1" a="1"/>
  <c r="A129" i="13" s="1"/>
  <c r="A130" i="13" s="1" a="1"/>
  <c r="A130" i="13" s="1"/>
  <c r="A131" i="13" s="1" a="1"/>
  <c r="A131" i="13" s="1"/>
  <c r="A132" i="13" s="1" a="1"/>
  <c r="A132" i="13" s="1"/>
  <c r="A133" i="13" s="1" a="1"/>
  <c r="A133" i="13" s="1"/>
  <c r="A134" i="13" s="1" a="1"/>
  <c r="A134" i="13" s="1"/>
  <c r="A135" i="13" s="1" a="1"/>
  <c r="A135" i="13" s="1"/>
  <c r="A136" i="13" s="1" a="1"/>
  <c r="A136" i="13" s="1"/>
  <c r="A137" i="13" s="1" a="1"/>
  <c r="A137" i="13" s="1"/>
  <c r="A138" i="13" s="1" a="1"/>
  <c r="A138" i="13" s="1"/>
  <c r="A139" i="13" s="1" a="1"/>
  <c r="A139" i="13" s="1"/>
  <c r="A140" i="13" s="1" a="1"/>
  <c r="A140" i="13" s="1"/>
  <c r="A141" i="13" s="1" a="1"/>
  <c r="A141" i="13" s="1"/>
  <c r="A142" i="13" s="1" a="1"/>
  <c r="A142" i="13" s="1"/>
  <c r="A143" i="13" s="1" a="1"/>
  <c r="A143" i="13" s="1"/>
  <c r="A144" i="13" s="1" a="1"/>
  <c r="A144" i="13" s="1"/>
  <c r="A145" i="13" s="1" a="1"/>
  <c r="A145" i="13" s="1"/>
  <c r="A146" i="13" s="1" a="1"/>
  <c r="A146" i="13" s="1"/>
  <c r="A147" i="13" s="1" a="1"/>
  <c r="A147" i="13" s="1"/>
  <c r="A148" i="13" s="1" a="1"/>
  <c r="A148" i="13" s="1"/>
  <c r="A149" i="13" s="1" a="1"/>
  <c r="A149" i="13" s="1"/>
  <c r="A150" i="13" s="1" a="1"/>
  <c r="A150" i="13" s="1"/>
  <c r="A151" i="13" s="1" a="1"/>
  <c r="A151" i="13" s="1"/>
  <c r="A152" i="13" s="1" a="1"/>
  <c r="A152" i="13" s="1"/>
  <c r="A153" i="13" s="1" a="1"/>
  <c r="A153" i="13" s="1"/>
  <c r="A154" i="13" s="1" a="1"/>
  <c r="A154" i="13" s="1"/>
  <c r="A155" i="13" s="1" a="1"/>
  <c r="A155" i="13" s="1"/>
  <c r="A156" i="13" s="1" a="1"/>
  <c r="A156" i="13" s="1"/>
  <c r="A157" i="13" s="1" a="1"/>
  <c r="A157" i="13" s="1"/>
  <c r="A158" i="13" s="1" a="1"/>
  <c r="A158" i="13" s="1"/>
  <c r="A159" i="13" s="1" a="1"/>
  <c r="A159" i="13" s="1"/>
  <c r="A160" i="13" s="1" a="1"/>
  <c r="A160" i="13" s="1"/>
  <c r="A161" i="13" s="1" a="1"/>
  <c r="A161" i="13" s="1"/>
  <c r="A162" i="13" s="1" a="1"/>
  <c r="A162" i="13" s="1"/>
  <c r="A163" i="13" s="1" a="1"/>
  <c r="A163" i="13" s="1"/>
  <c r="A164" i="13" s="1" a="1"/>
  <c r="A164" i="13" s="1"/>
  <c r="A165" i="13" s="1" a="1"/>
  <c r="A165" i="13" s="1"/>
  <c r="A166" i="13" s="1" a="1"/>
  <c r="A166" i="13" s="1"/>
  <c r="A167" i="13" s="1" a="1"/>
  <c r="A167" i="13" s="1"/>
  <c r="A168" i="13" s="1" a="1"/>
  <c r="A168" i="13" s="1"/>
  <c r="A169" i="13" s="1" a="1"/>
  <c r="A169" i="13" s="1"/>
  <c r="A170" i="13" s="1" a="1"/>
  <c r="A170" i="13" s="1"/>
  <c r="A171" i="13" s="1" a="1"/>
  <c r="A171" i="13" s="1"/>
  <c r="A172" i="13" s="1" a="1"/>
  <c r="A172" i="13" s="1"/>
  <c r="A173" i="13" s="1" a="1"/>
  <c r="A173" i="13" s="1"/>
  <c r="A174" i="13" s="1" a="1"/>
  <c r="A174" i="13" s="1"/>
  <c r="A175" i="13" s="1" a="1"/>
  <c r="A175" i="13" s="1"/>
  <c r="A176" i="13" s="1" a="1"/>
  <c r="A176" i="13" s="1"/>
  <c r="A177" i="13" s="1" a="1"/>
  <c r="A177" i="13" s="1"/>
  <c r="A178" i="13" s="1" a="1"/>
  <c r="A178" i="13" s="1"/>
  <c r="A179" i="13" s="1" a="1"/>
  <c r="A179" i="13" s="1"/>
  <c r="A180" i="13" s="1" a="1"/>
  <c r="A180" i="13" s="1"/>
  <c r="A181" i="13" s="1" a="1"/>
  <c r="A181" i="13" s="1"/>
  <c r="A182" i="13" s="1" a="1"/>
  <c r="A182" i="13" s="1"/>
  <c r="A183" i="13" s="1" a="1"/>
  <c r="A183" i="13" s="1"/>
  <c r="A184" i="13" s="1" a="1"/>
  <c r="A184" i="13" s="1"/>
  <c r="A185" i="13" s="1" a="1"/>
  <c r="A185" i="13" s="1"/>
  <c r="A186" i="13" s="1" a="1"/>
  <c r="A186" i="13" s="1"/>
  <c r="A187" i="13" s="1" a="1"/>
  <c r="A187" i="13" s="1"/>
  <c r="A188" i="13" s="1" a="1"/>
  <c r="A188" i="13" s="1"/>
  <c r="A189" i="13" s="1" a="1"/>
  <c r="A189" i="13" s="1"/>
  <c r="A190" i="13" s="1" a="1"/>
  <c r="A190" i="13" s="1"/>
  <c r="A191" i="13" s="1" a="1"/>
  <c r="A191" i="13" s="1"/>
  <c r="A192" i="13" s="1" a="1"/>
  <c r="A192" i="13" s="1"/>
  <c r="A193" i="13" s="1" a="1"/>
  <c r="A193" i="13" s="1"/>
  <c r="A194" i="13" s="1" a="1"/>
  <c r="A194" i="13" s="1"/>
  <c r="A195" i="13" s="1" a="1"/>
  <c r="A195" i="13" s="1"/>
  <c r="A196" i="13" s="1" a="1"/>
  <c r="A196" i="13" s="1"/>
  <c r="A197" i="13" s="1" a="1"/>
  <c r="A197" i="13" s="1"/>
  <c r="A198" i="13" s="1" a="1"/>
  <c r="A198" i="13" s="1"/>
  <c r="A199" i="13" s="1" a="1"/>
  <c r="A199" i="13" s="1"/>
  <c r="A200" i="13" s="1" a="1"/>
  <c r="A200" i="13" s="1"/>
  <c r="A201" i="13" s="1" a="1"/>
  <c r="A201" i="13" s="1"/>
  <c r="A202" i="13" s="1" a="1"/>
  <c r="A202" i="13" s="1"/>
  <c r="A203" i="13" s="1" a="1"/>
  <c r="A203" i="13" s="1"/>
  <c r="A204" i="13" s="1" a="1"/>
  <c r="A204" i="13" s="1"/>
  <c r="A205" i="13" s="1" a="1"/>
  <c r="A205" i="13" s="1"/>
  <c r="A206" i="13" s="1" a="1"/>
  <c r="A206" i="13" s="1"/>
  <c r="A207" i="13" s="1" a="1"/>
  <c r="A207" i="13" s="1"/>
  <c r="A208" i="13" s="1" a="1"/>
  <c r="A208" i="13" s="1"/>
  <c r="A209" i="13" s="1" a="1"/>
  <c r="A209" i="13" s="1"/>
  <c r="A210" i="13" s="1" a="1"/>
  <c r="A210" i="13" s="1"/>
  <c r="A211" i="13" s="1" a="1"/>
  <c r="A211" i="13" s="1"/>
  <c r="A212" i="13" s="1" a="1"/>
  <c r="A212" i="13" s="1"/>
  <c r="A213" i="13" s="1" a="1"/>
  <c r="A213" i="13" s="1"/>
  <c r="A214" i="13" s="1" a="1"/>
  <c r="A214" i="13" s="1"/>
  <c r="A215" i="13" s="1" a="1"/>
  <c r="A215" i="13" s="1"/>
  <c r="A216" i="13" s="1" a="1"/>
  <c r="A216" i="13" s="1"/>
  <c r="A217" i="13" s="1" a="1"/>
  <c r="A217" i="13" s="1"/>
  <c r="A218" i="13" s="1" a="1"/>
  <c r="A218" i="13" s="1"/>
  <c r="A219" i="13" s="1" a="1"/>
  <c r="A219" i="13" s="1"/>
  <c r="A220" i="13" s="1" a="1"/>
  <c r="A220" i="13" s="1"/>
  <c r="A221" i="13" s="1" a="1"/>
  <c r="A221" i="13" s="1"/>
  <c r="A222" i="13" s="1" a="1"/>
  <c r="A222" i="13" s="1"/>
  <c r="A223" i="13" s="1" a="1"/>
  <c r="A223" i="13" s="1"/>
  <c r="A224" i="13" s="1" a="1"/>
  <c r="A224" i="13" s="1"/>
  <c r="A225" i="13" s="1" a="1"/>
  <c r="A225" i="13" s="1"/>
  <c r="A226" i="13" s="1" a="1"/>
  <c r="A226" i="13" s="1"/>
  <c r="A227" i="13" s="1" a="1"/>
  <c r="A227" i="13" s="1"/>
  <c r="A228" i="13" s="1" a="1"/>
  <c r="A228" i="13" s="1"/>
  <c r="A229" i="13" s="1" a="1"/>
  <c r="A229" i="13" s="1"/>
  <c r="A230" i="13" s="1" a="1"/>
  <c r="A230" i="13" s="1"/>
  <c r="A231" i="13" s="1" a="1"/>
  <c r="A231" i="13" s="1"/>
  <c r="A232" i="13" s="1" a="1"/>
  <c r="A232" i="13" s="1"/>
  <c r="A233" i="13" s="1" a="1"/>
  <c r="A233" i="13" s="1"/>
  <c r="A234" i="13" s="1" a="1"/>
  <c r="A234" i="13" s="1"/>
  <c r="A235" i="13" s="1" a="1"/>
  <c r="A235" i="13" s="1"/>
  <c r="A236" i="13" s="1" a="1"/>
  <c r="A236" i="13" s="1"/>
  <c r="A237" i="13" s="1" a="1"/>
  <c r="A237" i="13" s="1"/>
  <c r="A238" i="13" s="1" a="1"/>
  <c r="A238" i="13" s="1"/>
  <c r="A239" i="13" s="1" a="1"/>
  <c r="A239" i="13" s="1"/>
  <c r="A240" i="13" s="1" a="1"/>
  <c r="A240" i="13" s="1"/>
  <c r="A241" i="13" s="1" a="1"/>
  <c r="A241" i="13" s="1"/>
  <c r="A242" i="13" s="1" a="1"/>
  <c r="A242" i="13" s="1"/>
  <c r="A243" i="13" s="1" a="1"/>
  <c r="A243" i="13" s="1"/>
  <c r="A244" i="13" s="1" a="1"/>
  <c r="A244" i="13" s="1"/>
  <c r="A245" i="13" s="1" a="1"/>
  <c r="A245" i="13" s="1"/>
  <c r="A246" i="13" s="1" a="1"/>
  <c r="A246" i="13" s="1"/>
  <c r="A247" i="13" s="1" a="1"/>
  <c r="A247" i="13" s="1"/>
  <c r="A248" i="13" s="1" a="1"/>
  <c r="A248" i="13" s="1"/>
  <c r="A249" i="13" s="1" a="1"/>
  <c r="A249" i="13" s="1"/>
  <c r="A250" i="13" s="1" a="1"/>
  <c r="A250" i="13" s="1"/>
  <c r="A251" i="13" s="1" a="1"/>
  <c r="A251" i="13" s="1"/>
  <c r="A252" i="13" s="1" a="1"/>
  <c r="A252" i="13" s="1"/>
  <c r="A253" i="13" s="1" a="1"/>
  <c r="A253" i="13" s="1"/>
  <c r="A254" i="13" s="1" a="1"/>
  <c r="A254" i="13" s="1"/>
  <c r="A255" i="13" s="1" a="1"/>
  <c r="A255" i="13" s="1"/>
  <c r="A256" i="13" s="1" a="1"/>
  <c r="A256" i="13" s="1"/>
  <c r="A257" i="13" s="1" a="1"/>
  <c r="A257" i="13" s="1"/>
  <c r="A258" i="13" s="1" a="1"/>
  <c r="A258" i="13" s="1"/>
  <c r="A259" i="13" s="1" a="1"/>
  <c r="A259" i="13" s="1"/>
  <c r="A260" i="13" s="1" a="1"/>
  <c r="A260" i="13" s="1"/>
  <c r="A261" i="13" s="1" a="1"/>
  <c r="A261" i="13" s="1"/>
  <c r="A262" i="13" s="1" a="1"/>
  <c r="A262" i="13" s="1"/>
  <c r="A263" i="13" s="1" a="1"/>
  <c r="A263" i="13" s="1"/>
  <c r="A264" i="13" s="1" a="1"/>
  <c r="A264" i="13" s="1"/>
  <c r="A265" i="13" s="1" a="1"/>
  <c r="A265" i="13" s="1"/>
  <c r="A266" i="13" s="1" a="1"/>
  <c r="A266" i="13" s="1"/>
  <c r="A267" i="13" s="1" a="1"/>
  <c r="A267" i="13" s="1"/>
  <c r="A268" i="13" s="1" a="1"/>
  <c r="A268" i="13" s="1"/>
  <c r="A269" i="13" s="1" a="1"/>
  <c r="A269" i="13" s="1"/>
  <c r="A270" i="13" s="1" a="1"/>
  <c r="A270" i="13" s="1"/>
  <c r="A271" i="13" s="1" a="1"/>
  <c r="A271" i="13" s="1"/>
  <c r="A272" i="13" s="1" a="1"/>
  <c r="A272" i="13" s="1"/>
  <c r="A273" i="13" s="1" a="1"/>
  <c r="A273" i="13" s="1"/>
  <c r="A274" i="13" s="1" a="1"/>
  <c r="A274" i="13" s="1"/>
  <c r="A275" i="13" s="1" a="1"/>
  <c r="A275" i="13" s="1"/>
  <c r="A276" i="13" s="1" a="1"/>
  <c r="A276" i="13" s="1"/>
  <c r="A277" i="13" s="1" a="1"/>
  <c r="A277" i="13" s="1"/>
  <c r="A278" i="13" s="1" a="1"/>
  <c r="A278" i="13" s="1"/>
  <c r="A279" i="13" s="1" a="1"/>
  <c r="A279" i="13" s="1"/>
  <c r="A280" i="13" s="1" a="1"/>
  <c r="A280" i="13" s="1"/>
  <c r="D5" i="14"/>
  <c r="F5" i="14"/>
  <c r="B5" i="14"/>
  <c r="E5" i="14"/>
  <c r="H5" i="14"/>
  <c r="C5" i="14"/>
  <c r="D5" i="13"/>
  <c r="C5" i="13"/>
  <c r="B5" i="13"/>
  <c r="B258" i="14" l="1"/>
  <c r="D258" i="14"/>
  <c r="F258" i="14"/>
  <c r="H258" i="14"/>
  <c r="E258" i="14"/>
  <c r="G258" i="14"/>
  <c r="C258" i="14"/>
  <c r="A259" i="14" a="1"/>
  <c r="A259" i="14" s="1"/>
  <c r="D280" i="13"/>
  <c r="B280" i="13"/>
  <c r="G280" i="13"/>
  <c r="H280" i="13"/>
  <c r="F280" i="13"/>
  <c r="E280" i="13"/>
  <c r="C280" i="13"/>
  <c r="A281" i="13" a="1"/>
  <c r="A281" i="13" s="1"/>
  <c r="F6" i="14"/>
  <c r="E6" i="14"/>
  <c r="D6" i="14"/>
  <c r="G6" i="14"/>
  <c r="B6" i="14"/>
  <c r="C6" i="14"/>
  <c r="H6" i="14"/>
  <c r="B6" i="13"/>
  <c r="C6" i="13"/>
  <c r="D6" i="13"/>
  <c r="R13" i="15"/>
  <c r="R14" i="15" s="1"/>
  <c r="N14" i="15"/>
  <c r="O14" i="15"/>
  <c r="P14" i="15"/>
  <c r="Q14" i="15"/>
  <c r="S14" i="15"/>
  <c r="T14" i="15"/>
  <c r="M14" i="15"/>
  <c r="T10" i="15"/>
  <c r="S10" i="15"/>
  <c r="R10" i="15"/>
  <c r="Q10" i="15"/>
  <c r="Q17" i="15" s="1"/>
  <c r="P10" i="15"/>
  <c r="P17" i="15" s="1"/>
  <c r="O10" i="15"/>
  <c r="O17" i="15" s="1"/>
  <c r="N17" i="15"/>
  <c r="M10" i="15"/>
  <c r="M17" i="15" s="1"/>
  <c r="D14" i="15"/>
  <c r="E14" i="15"/>
  <c r="F14" i="15"/>
  <c r="H18" i="15" s="1"/>
  <c r="G14" i="15"/>
  <c r="E259" i="14" l="1"/>
  <c r="G259" i="14"/>
  <c r="B259" i="14"/>
  <c r="H259" i="14"/>
  <c r="C259" i="14"/>
  <c r="D259" i="14"/>
  <c r="F259" i="14"/>
  <c r="A260" i="14" a="1"/>
  <c r="A260" i="14" s="1"/>
  <c r="D281" i="13"/>
  <c r="F281" i="13"/>
  <c r="H281" i="13"/>
  <c r="C281" i="13"/>
  <c r="E281" i="13"/>
  <c r="G281" i="13"/>
  <c r="B281" i="13"/>
  <c r="A282" i="13" a="1"/>
  <c r="A282" i="13" s="1"/>
  <c r="C7" i="14"/>
  <c r="G7" i="14"/>
  <c r="D7" i="14"/>
  <c r="H7" i="14"/>
  <c r="E7" i="14"/>
  <c r="F7" i="14"/>
  <c r="B7" i="14"/>
  <c r="C7" i="13"/>
  <c r="D7" i="13"/>
  <c r="B7" i="13"/>
  <c r="S17" i="15"/>
  <c r="T18" i="15"/>
  <c r="R17" i="15"/>
  <c r="P18" i="15"/>
  <c r="M21" i="15"/>
  <c r="T17" i="15"/>
  <c r="M18" i="15"/>
  <c r="Q18" i="15"/>
  <c r="N18" i="15"/>
  <c r="S18" i="15"/>
  <c r="O18" i="15"/>
  <c r="R18" i="15"/>
  <c r="H7" i="13"/>
  <c r="D260" i="14" l="1"/>
  <c r="F260" i="14"/>
  <c r="H260" i="14"/>
  <c r="G260" i="14"/>
  <c r="B260" i="14"/>
  <c r="C260" i="14"/>
  <c r="E260" i="14"/>
  <c r="A261" i="14" a="1"/>
  <c r="A261" i="14" s="1"/>
  <c r="G282" i="13"/>
  <c r="B282" i="13"/>
  <c r="D282" i="13"/>
  <c r="F282" i="13"/>
  <c r="H282" i="13"/>
  <c r="C282" i="13"/>
  <c r="E282" i="13"/>
  <c r="A283" i="13" a="1"/>
  <c r="A283" i="13" s="1"/>
  <c r="G7" i="13"/>
  <c r="G5" i="13"/>
  <c r="F5" i="13"/>
  <c r="E5" i="13"/>
  <c r="H5" i="13"/>
  <c r="G6" i="13"/>
  <c r="E6" i="13"/>
  <c r="H6" i="13"/>
  <c r="F6" i="13"/>
  <c r="E7" i="13"/>
  <c r="F7" i="13"/>
  <c r="D8" i="14"/>
  <c r="H8" i="14"/>
  <c r="E8" i="14"/>
  <c r="F8" i="14"/>
  <c r="G8" i="14"/>
  <c r="B8" i="14"/>
  <c r="C8" i="14"/>
  <c r="B8" i="13"/>
  <c r="E8" i="13"/>
  <c r="D8" i="13"/>
  <c r="C8" i="13"/>
  <c r="H8" i="13"/>
  <c r="G8" i="13"/>
  <c r="F8" i="13"/>
  <c r="N21" i="15"/>
  <c r="M22" i="15"/>
  <c r="N22" i="15"/>
  <c r="E10" i="15"/>
  <c r="C10" i="15"/>
  <c r="C17" i="15" s="1"/>
  <c r="F10" i="15"/>
  <c r="D10" i="15"/>
  <c r="F261" i="14" l="1"/>
  <c r="H261" i="14"/>
  <c r="C261" i="14"/>
  <c r="E261" i="14"/>
  <c r="B261" i="14"/>
  <c r="D261" i="14"/>
  <c r="G261" i="14"/>
  <c r="A262" i="14" a="1"/>
  <c r="A262" i="14" s="1"/>
  <c r="E283" i="13"/>
  <c r="G283" i="13"/>
  <c r="B283" i="13"/>
  <c r="D283" i="13"/>
  <c r="F283" i="13"/>
  <c r="H283" i="13"/>
  <c r="C283" i="13"/>
  <c r="A284" i="13" a="1"/>
  <c r="A284" i="13" s="1"/>
  <c r="E9" i="14"/>
  <c r="B9" i="14"/>
  <c r="F9" i="14"/>
  <c r="G9" i="14"/>
  <c r="H9" i="14"/>
  <c r="C9" i="14"/>
  <c r="D9" i="14"/>
  <c r="B9" i="13"/>
  <c r="D9" i="13"/>
  <c r="H9" i="13"/>
  <c r="C9" i="13"/>
  <c r="E9" i="13"/>
  <c r="G9" i="13"/>
  <c r="F9" i="13"/>
  <c r="B10" i="13"/>
  <c r="C18" i="15"/>
  <c r="G17" i="15"/>
  <c r="G18" i="15"/>
  <c r="D17" i="15"/>
  <c r="D18" i="15"/>
  <c r="E18" i="15"/>
  <c r="E17" i="15"/>
  <c r="F17" i="15"/>
  <c r="F18" i="15"/>
  <c r="I17" i="15"/>
  <c r="I18" i="15"/>
  <c r="B262" i="14" l="1"/>
  <c r="D262" i="14"/>
  <c r="F262" i="14"/>
  <c r="H262" i="14"/>
  <c r="C262" i="14"/>
  <c r="E262" i="14"/>
  <c r="G262" i="14"/>
  <c r="A263" i="14" a="1"/>
  <c r="A263" i="14" s="1"/>
  <c r="H284" i="13"/>
  <c r="C284" i="13"/>
  <c r="B284" i="13"/>
  <c r="D284" i="13"/>
  <c r="F284" i="13"/>
  <c r="E284" i="13"/>
  <c r="G284" i="13"/>
  <c r="A285" i="13" a="1"/>
  <c r="A285" i="13" s="1"/>
  <c r="C21" i="15"/>
  <c r="C22" i="15"/>
  <c r="B10" i="14"/>
  <c r="F10" i="14"/>
  <c r="C10" i="14"/>
  <c r="G10" i="14"/>
  <c r="H10" i="14"/>
  <c r="D10" i="14"/>
  <c r="E10" i="14"/>
  <c r="C10" i="13"/>
  <c r="G10" i="13"/>
  <c r="E10" i="13"/>
  <c r="D10" i="13"/>
  <c r="F10" i="13"/>
  <c r="H10" i="13"/>
  <c r="H263" i="14" l="1"/>
  <c r="C263" i="14"/>
  <c r="E263" i="14"/>
  <c r="G263" i="14"/>
  <c r="B263" i="14"/>
  <c r="D263" i="14"/>
  <c r="F263" i="14"/>
  <c r="A264" i="14" a="1"/>
  <c r="A264" i="14" s="1"/>
  <c r="H285" i="13"/>
  <c r="C285" i="13"/>
  <c r="E285" i="13"/>
  <c r="G285" i="13"/>
  <c r="B285" i="13"/>
  <c r="D285" i="13"/>
  <c r="F285" i="13"/>
  <c r="A286" i="13" a="1"/>
  <c r="A286" i="13" s="1"/>
  <c r="D12" i="14"/>
  <c r="H12" i="14"/>
  <c r="E12" i="14"/>
  <c r="B12" i="14"/>
  <c r="C12" i="14"/>
  <c r="F12" i="14"/>
  <c r="G12" i="14"/>
  <c r="C11" i="14"/>
  <c r="G11" i="14"/>
  <c r="D11" i="14"/>
  <c r="H11" i="14"/>
  <c r="B11" i="14"/>
  <c r="E11" i="14"/>
  <c r="F11" i="14"/>
  <c r="E12" i="13"/>
  <c r="D12" i="13"/>
  <c r="H12" i="13"/>
  <c r="C12" i="13"/>
  <c r="G12" i="13"/>
  <c r="F12" i="13"/>
  <c r="B11" i="13"/>
  <c r="C11" i="13"/>
  <c r="F11" i="13"/>
  <c r="D11" i="13"/>
  <c r="G11" i="13"/>
  <c r="E11" i="13"/>
  <c r="H11" i="13"/>
  <c r="B12" i="13"/>
  <c r="H264" i="14" l="1"/>
  <c r="C264" i="14"/>
  <c r="E264" i="14"/>
  <c r="G264" i="14"/>
  <c r="B264" i="14"/>
  <c r="D264" i="14"/>
  <c r="F264" i="14"/>
  <c r="A265" i="14" a="1"/>
  <c r="A265" i="14" s="1"/>
  <c r="G286" i="13"/>
  <c r="F286" i="13"/>
  <c r="H286" i="13"/>
  <c r="C286" i="13"/>
  <c r="E286" i="13"/>
  <c r="B286" i="13"/>
  <c r="D286" i="13"/>
  <c r="A287" i="13" a="1"/>
  <c r="A287" i="13" s="1"/>
  <c r="A288" i="13" s="1" a="1"/>
  <c r="A288" i="13" s="1"/>
  <c r="E13" i="14"/>
  <c r="B13" i="14"/>
  <c r="F13" i="14"/>
  <c r="C13" i="14"/>
  <c r="D13" i="14"/>
  <c r="G13" i="14"/>
  <c r="H13" i="14"/>
  <c r="D13" i="13"/>
  <c r="H13" i="13"/>
  <c r="E13" i="13"/>
  <c r="C13" i="13"/>
  <c r="G13" i="13"/>
  <c r="F13" i="13"/>
  <c r="B13" i="13"/>
  <c r="C265" i="14" l="1"/>
  <c r="E265" i="14"/>
  <c r="G265" i="14"/>
  <c r="F265" i="14"/>
  <c r="H265" i="14"/>
  <c r="B265" i="14"/>
  <c r="D265" i="14"/>
  <c r="A266" i="14" a="1"/>
  <c r="A266" i="14" s="1"/>
  <c r="F288" i="13"/>
  <c r="G288" i="13"/>
  <c r="H288" i="13"/>
  <c r="B288" i="13"/>
  <c r="C288" i="13"/>
  <c r="D288" i="13"/>
  <c r="E288" i="13"/>
  <c r="A289" i="13" a="1"/>
  <c r="A289" i="13" s="1"/>
  <c r="C287" i="13"/>
  <c r="E287" i="13"/>
  <c r="G287" i="13"/>
  <c r="B287" i="13"/>
  <c r="D287" i="13"/>
  <c r="F287" i="13"/>
  <c r="H287" i="13"/>
  <c r="B14" i="14"/>
  <c r="F14" i="14"/>
  <c r="C14" i="14"/>
  <c r="G14" i="14"/>
  <c r="D14" i="14"/>
  <c r="E14" i="14"/>
  <c r="H14" i="14"/>
  <c r="C14" i="13"/>
  <c r="G14" i="13"/>
  <c r="E14" i="13"/>
  <c r="F14" i="13"/>
  <c r="D14" i="13"/>
  <c r="H14" i="13"/>
  <c r="B14" i="13"/>
  <c r="B266" i="14" l="1"/>
  <c r="D266" i="14"/>
  <c r="F266" i="14"/>
  <c r="H266" i="14"/>
  <c r="E266" i="14"/>
  <c r="G266" i="14"/>
  <c r="C266" i="14"/>
  <c r="A267" i="14" a="1"/>
  <c r="A267" i="14" s="1"/>
  <c r="B289" i="13"/>
  <c r="C289" i="13"/>
  <c r="D289" i="13"/>
  <c r="E289" i="13"/>
  <c r="F289" i="13"/>
  <c r="G289" i="13"/>
  <c r="H289" i="13"/>
  <c r="A290" i="13" a="1"/>
  <c r="A290" i="13" s="1"/>
  <c r="C15" i="14"/>
  <c r="G15" i="14"/>
  <c r="D15" i="14"/>
  <c r="H15" i="14"/>
  <c r="E15" i="14"/>
  <c r="F15" i="14"/>
  <c r="B15" i="14"/>
  <c r="C15" i="13"/>
  <c r="F15" i="13"/>
  <c r="E15" i="13"/>
  <c r="H15" i="13"/>
  <c r="G15" i="13"/>
  <c r="D15" i="13"/>
  <c r="B15" i="13"/>
  <c r="B267" i="14" l="1"/>
  <c r="D267" i="14"/>
  <c r="F267" i="14"/>
  <c r="H267" i="14"/>
  <c r="C267" i="14"/>
  <c r="E267" i="14"/>
  <c r="G267" i="14"/>
  <c r="A268" i="14" a="1"/>
  <c r="A268" i="14" s="1"/>
  <c r="H290" i="13"/>
  <c r="B290" i="13"/>
  <c r="C290" i="13"/>
  <c r="D290" i="13"/>
  <c r="E290" i="13"/>
  <c r="F290" i="13"/>
  <c r="G290" i="13"/>
  <c r="A291" i="13" a="1"/>
  <c r="A291" i="13" s="1"/>
  <c r="D16" i="14"/>
  <c r="H16" i="14"/>
  <c r="E16" i="14"/>
  <c r="F16" i="14"/>
  <c r="G16" i="14"/>
  <c r="B16" i="14"/>
  <c r="C16" i="14"/>
  <c r="B16" i="13"/>
  <c r="E16" i="13"/>
  <c r="C16" i="13"/>
  <c r="F16" i="13"/>
  <c r="H16" i="13"/>
  <c r="D16" i="13"/>
  <c r="G16" i="13"/>
  <c r="H268" i="14" l="1"/>
  <c r="C268" i="14"/>
  <c r="E268" i="14"/>
  <c r="G268" i="14"/>
  <c r="B268" i="14"/>
  <c r="D268" i="14"/>
  <c r="F268" i="14"/>
  <c r="A269" i="14" a="1"/>
  <c r="A269" i="14" s="1"/>
  <c r="B291" i="13"/>
  <c r="E291" i="13"/>
  <c r="F291" i="13"/>
  <c r="G291" i="13"/>
  <c r="H291" i="13"/>
  <c r="C291" i="13"/>
  <c r="D291" i="13"/>
  <c r="A292" i="13" a="1"/>
  <c r="A292" i="13" s="1"/>
  <c r="E17" i="14"/>
  <c r="B17" i="14"/>
  <c r="F17" i="14"/>
  <c r="G17" i="14"/>
  <c r="H17" i="14"/>
  <c r="C17" i="14"/>
  <c r="D17" i="14"/>
  <c r="B17" i="13"/>
  <c r="D17" i="13"/>
  <c r="H17" i="13"/>
  <c r="C17" i="13"/>
  <c r="F17" i="13"/>
  <c r="E17" i="13"/>
  <c r="G17" i="13"/>
  <c r="C269" i="14" l="1"/>
  <c r="E269" i="14"/>
  <c r="B269" i="14"/>
  <c r="D269" i="14"/>
  <c r="G269" i="14"/>
  <c r="F269" i="14"/>
  <c r="H269" i="14"/>
  <c r="A270" i="14" a="1"/>
  <c r="A270" i="14" s="1"/>
  <c r="E292" i="13"/>
  <c r="F292" i="13"/>
  <c r="H292" i="13"/>
  <c r="B292" i="13"/>
  <c r="C292" i="13"/>
  <c r="D292" i="13"/>
  <c r="G292" i="13"/>
  <c r="A293" i="13" a="1"/>
  <c r="A293" i="13" s="1"/>
  <c r="B18" i="14"/>
  <c r="F18" i="14"/>
  <c r="C18" i="14"/>
  <c r="G18" i="14"/>
  <c r="H18" i="14"/>
  <c r="D18" i="14"/>
  <c r="E18" i="14"/>
  <c r="B18" i="13"/>
  <c r="C18" i="13"/>
  <c r="G18" i="13"/>
  <c r="F18" i="13"/>
  <c r="H18" i="13"/>
  <c r="E18" i="13"/>
  <c r="D18" i="13"/>
  <c r="E270" i="14" l="1"/>
  <c r="G270" i="14"/>
  <c r="B270" i="14"/>
  <c r="D270" i="14"/>
  <c r="F270" i="14"/>
  <c r="H270" i="14"/>
  <c r="C270" i="14"/>
  <c r="A271" i="14" a="1"/>
  <c r="A271" i="14" s="1"/>
  <c r="B293" i="13"/>
  <c r="D293" i="13"/>
  <c r="C293" i="13"/>
  <c r="G293" i="13"/>
  <c r="E293" i="13"/>
  <c r="H293" i="13"/>
  <c r="F293" i="13"/>
  <c r="A294" i="13" a="1"/>
  <c r="A294" i="13" s="1"/>
  <c r="C19" i="14"/>
  <c r="G19" i="14"/>
  <c r="D19" i="14"/>
  <c r="H19" i="14"/>
  <c r="B19" i="14"/>
  <c r="E19" i="14"/>
  <c r="F19" i="14"/>
  <c r="B19" i="13"/>
  <c r="C19" i="13"/>
  <c r="F19" i="13"/>
  <c r="G19" i="13"/>
  <c r="H19" i="13"/>
  <c r="E19" i="13"/>
  <c r="D19" i="13"/>
  <c r="D271" i="14" l="1"/>
  <c r="F271" i="14"/>
  <c r="B271" i="14"/>
  <c r="H271" i="14"/>
  <c r="C271" i="14"/>
  <c r="E271" i="14"/>
  <c r="G271" i="14"/>
  <c r="A272" i="14" a="1"/>
  <c r="A272" i="14" s="1"/>
  <c r="B294" i="13"/>
  <c r="G294" i="13"/>
  <c r="F294" i="13"/>
  <c r="C294" i="13"/>
  <c r="H294" i="13"/>
  <c r="E294" i="13"/>
  <c r="D294" i="13"/>
  <c r="A295" i="13" a="1"/>
  <c r="A295" i="13" s="1"/>
  <c r="D20" i="14"/>
  <c r="H20" i="14"/>
  <c r="E20" i="14"/>
  <c r="B20" i="14"/>
  <c r="C20" i="14"/>
  <c r="F20" i="14"/>
  <c r="G20" i="14"/>
  <c r="E20" i="13"/>
  <c r="G20" i="13"/>
  <c r="D20" i="13"/>
  <c r="H20" i="13"/>
  <c r="C20" i="13"/>
  <c r="F20" i="13"/>
  <c r="B20" i="13"/>
  <c r="C272" i="14" l="1"/>
  <c r="E272" i="14"/>
  <c r="H272" i="14"/>
  <c r="G272" i="14"/>
  <c r="B272" i="14"/>
  <c r="D272" i="14"/>
  <c r="F272" i="14"/>
  <c r="A273" i="14" a="1"/>
  <c r="A273" i="14" s="1"/>
  <c r="E295" i="13"/>
  <c r="G295" i="13"/>
  <c r="C295" i="13"/>
  <c r="B295" i="13"/>
  <c r="D295" i="13"/>
  <c r="F295" i="13"/>
  <c r="H295" i="13"/>
  <c r="A296" i="13" a="1"/>
  <c r="A296" i="13" s="1"/>
  <c r="E21" i="14"/>
  <c r="B21" i="14"/>
  <c r="F21" i="14"/>
  <c r="C21" i="14"/>
  <c r="D21" i="14"/>
  <c r="G21" i="14"/>
  <c r="H21" i="14"/>
  <c r="B21" i="13"/>
  <c r="D21" i="13"/>
  <c r="H21" i="13"/>
  <c r="G21" i="13"/>
  <c r="F21" i="13"/>
  <c r="E21" i="13"/>
  <c r="C21" i="13"/>
  <c r="G273" i="14" l="1"/>
  <c r="B273" i="14"/>
  <c r="D273" i="14"/>
  <c r="F273" i="14"/>
  <c r="H273" i="14"/>
  <c r="C273" i="14"/>
  <c r="E273" i="14"/>
  <c r="A274" i="14" a="1"/>
  <c r="A274" i="14" s="1"/>
  <c r="D296" i="13"/>
  <c r="F296" i="13"/>
  <c r="E296" i="13"/>
  <c r="G296" i="13"/>
  <c r="H296" i="13"/>
  <c r="C296" i="13"/>
  <c r="B296" i="13"/>
  <c r="A297" i="13" a="1"/>
  <c r="A297" i="13" s="1"/>
  <c r="B22" i="14"/>
  <c r="F22" i="14"/>
  <c r="C22" i="14"/>
  <c r="G22" i="14"/>
  <c r="D22" i="14"/>
  <c r="E22" i="14"/>
  <c r="H22" i="14"/>
  <c r="C22" i="13"/>
  <c r="G22" i="13"/>
  <c r="H22" i="13"/>
  <c r="F22" i="13"/>
  <c r="D22" i="13"/>
  <c r="E22" i="13"/>
  <c r="B22" i="13"/>
  <c r="E274" i="14" l="1"/>
  <c r="G274" i="14"/>
  <c r="B274" i="14"/>
  <c r="D274" i="14"/>
  <c r="F274" i="14"/>
  <c r="H274" i="14"/>
  <c r="C274" i="14"/>
  <c r="A275" i="14" a="1"/>
  <c r="A275" i="14" s="1"/>
  <c r="G297" i="13"/>
  <c r="B297" i="13"/>
  <c r="D297" i="13"/>
  <c r="F297" i="13"/>
  <c r="C297" i="13"/>
  <c r="E297" i="13"/>
  <c r="H297" i="13"/>
  <c r="A298" i="13" a="1"/>
  <c r="A298" i="13" s="1"/>
  <c r="C23" i="14"/>
  <c r="G23" i="14"/>
  <c r="D23" i="14"/>
  <c r="H23" i="14"/>
  <c r="E23" i="14"/>
  <c r="F23" i="14"/>
  <c r="B23" i="14"/>
  <c r="B23" i="13"/>
  <c r="C23" i="13"/>
  <c r="F23" i="13"/>
  <c r="H23" i="13"/>
  <c r="D23" i="13"/>
  <c r="G23" i="13"/>
  <c r="E23" i="13"/>
  <c r="D275" i="14" l="1"/>
  <c r="F275" i="14"/>
  <c r="B275" i="14"/>
  <c r="H275" i="14"/>
  <c r="C275" i="14"/>
  <c r="E275" i="14"/>
  <c r="G275" i="14"/>
  <c r="A276" i="14" a="1"/>
  <c r="A276" i="14" s="1"/>
  <c r="G298" i="13"/>
  <c r="B298" i="13"/>
  <c r="D298" i="13"/>
  <c r="F298" i="13"/>
  <c r="H298" i="13"/>
  <c r="C298" i="13"/>
  <c r="E298" i="13"/>
  <c r="A299" i="13" a="1"/>
  <c r="A299" i="13" s="1"/>
  <c r="D24" i="14"/>
  <c r="H24" i="14"/>
  <c r="E24" i="14"/>
  <c r="F24" i="14"/>
  <c r="G24" i="14"/>
  <c r="B24" i="14"/>
  <c r="C24" i="14"/>
  <c r="E26" i="13"/>
  <c r="C25" i="13"/>
  <c r="F25" i="13"/>
  <c r="E25" i="13"/>
  <c r="D25" i="13"/>
  <c r="H25" i="13"/>
  <c r="G25" i="13"/>
  <c r="B25" i="13"/>
  <c r="C24" i="13"/>
  <c r="G24" i="13"/>
  <c r="E24" i="13"/>
  <c r="D24" i="13"/>
  <c r="H24" i="13"/>
  <c r="F24" i="13"/>
  <c r="B24" i="13"/>
  <c r="C276" i="14" l="1"/>
  <c r="E276" i="14"/>
  <c r="G276" i="14"/>
  <c r="B276" i="14"/>
  <c r="D276" i="14"/>
  <c r="F276" i="14"/>
  <c r="H276" i="14"/>
  <c r="A277" i="14" a="1"/>
  <c r="A277" i="14" s="1"/>
  <c r="E299" i="13"/>
  <c r="G299" i="13"/>
  <c r="B299" i="13"/>
  <c r="D299" i="13"/>
  <c r="F299" i="13"/>
  <c r="H299" i="13"/>
  <c r="C299" i="13"/>
  <c r="A300" i="13" a="1"/>
  <c r="A300" i="13" s="1"/>
  <c r="G26" i="13"/>
  <c r="D26" i="13"/>
  <c r="C26" i="13"/>
  <c r="E25" i="14"/>
  <c r="B25" i="14"/>
  <c r="F25" i="14"/>
  <c r="G25" i="14"/>
  <c r="H25" i="14"/>
  <c r="C25" i="14"/>
  <c r="D25" i="14"/>
  <c r="F27" i="13"/>
  <c r="B26" i="13"/>
  <c r="F26" i="13"/>
  <c r="H26" i="13"/>
  <c r="G277" i="14" l="1"/>
  <c r="B277" i="14"/>
  <c r="D277" i="14"/>
  <c r="C277" i="14"/>
  <c r="E277" i="14"/>
  <c r="F277" i="14"/>
  <c r="H277" i="14"/>
  <c r="A278" i="14" a="1"/>
  <c r="A278" i="14" s="1"/>
  <c r="E300" i="13"/>
  <c r="G300" i="13"/>
  <c r="D300" i="13"/>
  <c r="F300" i="13"/>
  <c r="H300" i="13"/>
  <c r="C300" i="13"/>
  <c r="B300" i="13"/>
  <c r="A301" i="13" a="1"/>
  <c r="A301" i="13" s="1"/>
  <c r="C27" i="13"/>
  <c r="B26" i="14"/>
  <c r="F26" i="14"/>
  <c r="C26" i="14"/>
  <c r="G26" i="14"/>
  <c r="H26" i="14"/>
  <c r="D26" i="14"/>
  <c r="E26" i="14"/>
  <c r="E27" i="13"/>
  <c r="B27" i="13"/>
  <c r="G27" i="13"/>
  <c r="D27" i="13"/>
  <c r="H27" i="13"/>
  <c r="C278" i="14" l="1"/>
  <c r="E278" i="14"/>
  <c r="G278" i="14"/>
  <c r="F278" i="14"/>
  <c r="H278" i="14"/>
  <c r="B278" i="14"/>
  <c r="D278" i="14"/>
  <c r="A279" i="14" a="1"/>
  <c r="A279" i="14" s="1"/>
  <c r="H301" i="13"/>
  <c r="C301" i="13"/>
  <c r="E301" i="13"/>
  <c r="G301" i="13"/>
  <c r="B301" i="13"/>
  <c r="D301" i="13"/>
  <c r="F301" i="13"/>
  <c r="A302" i="13" a="1"/>
  <c r="A302" i="13" s="1"/>
  <c r="C27" i="14"/>
  <c r="G27" i="14"/>
  <c r="D27" i="14"/>
  <c r="H27" i="14"/>
  <c r="B27" i="14"/>
  <c r="E27" i="14"/>
  <c r="F27" i="14"/>
  <c r="G28" i="13"/>
  <c r="D28" i="13"/>
  <c r="B28" i="13"/>
  <c r="E28" i="13"/>
  <c r="F28" i="13"/>
  <c r="H28" i="13"/>
  <c r="C28" i="13"/>
  <c r="B279" i="14" l="1"/>
  <c r="D279" i="14"/>
  <c r="F279" i="14"/>
  <c r="E279" i="14"/>
  <c r="G279" i="14"/>
  <c r="H279" i="14"/>
  <c r="C279" i="14"/>
  <c r="A280" i="14" a="1"/>
  <c r="A280" i="14" s="1"/>
  <c r="G302" i="13"/>
  <c r="B302" i="13"/>
  <c r="D302" i="13"/>
  <c r="F302" i="13"/>
  <c r="H302" i="13"/>
  <c r="C302" i="13"/>
  <c r="E302" i="13"/>
  <c r="A303" i="13" a="1"/>
  <c r="A303" i="13" s="1"/>
  <c r="D28" i="14"/>
  <c r="H28" i="14"/>
  <c r="E28" i="14"/>
  <c r="B28" i="14"/>
  <c r="C28" i="14"/>
  <c r="F28" i="14"/>
  <c r="G28" i="14"/>
  <c r="E29" i="13"/>
  <c r="B29" i="13"/>
  <c r="F29" i="13"/>
  <c r="H29" i="13"/>
  <c r="C29" i="13"/>
  <c r="D29" i="13"/>
  <c r="G29" i="13"/>
  <c r="H280" i="14" l="1"/>
  <c r="C280" i="14"/>
  <c r="E280" i="14"/>
  <c r="D280" i="14"/>
  <c r="F280" i="14"/>
  <c r="G280" i="14"/>
  <c r="B280" i="14"/>
  <c r="A281" i="14" a="1"/>
  <c r="A281" i="14" s="1"/>
  <c r="C303" i="13"/>
  <c r="E303" i="13"/>
  <c r="G303" i="13"/>
  <c r="B303" i="13"/>
  <c r="D303" i="13"/>
  <c r="F303" i="13"/>
  <c r="H303" i="13"/>
  <c r="A304" i="13" a="1"/>
  <c r="A304" i="13" s="1"/>
  <c r="E29" i="14"/>
  <c r="B29" i="14"/>
  <c r="F29" i="14"/>
  <c r="C29" i="14"/>
  <c r="D29" i="14"/>
  <c r="G29" i="14"/>
  <c r="H29" i="14"/>
  <c r="C30" i="13"/>
  <c r="D30" i="13"/>
  <c r="E30" i="13"/>
  <c r="H30" i="13"/>
  <c r="G30" i="13"/>
  <c r="F30" i="13"/>
  <c r="B30" i="13"/>
  <c r="B281" i="14" l="1"/>
  <c r="D281" i="14"/>
  <c r="C281" i="14"/>
  <c r="E281" i="14"/>
  <c r="G281" i="14"/>
  <c r="F281" i="14"/>
  <c r="H281" i="14"/>
  <c r="A282" i="14" a="1"/>
  <c r="A282" i="14" s="1"/>
  <c r="D304" i="13"/>
  <c r="F304" i="13"/>
  <c r="E304" i="13"/>
  <c r="G304" i="13"/>
  <c r="H304" i="13"/>
  <c r="C304" i="13"/>
  <c r="B304" i="13"/>
  <c r="A305" i="13" a="1"/>
  <c r="A305" i="13" s="1"/>
  <c r="B30" i="14"/>
  <c r="F30" i="14"/>
  <c r="C30" i="14"/>
  <c r="G30" i="14"/>
  <c r="D30" i="14"/>
  <c r="E30" i="14"/>
  <c r="H30" i="14"/>
  <c r="H31" i="13"/>
  <c r="G31" i="13"/>
  <c r="B31" i="13"/>
  <c r="C31" i="13"/>
  <c r="F31" i="13"/>
  <c r="D31" i="13"/>
  <c r="E31" i="13"/>
  <c r="E282" i="14" l="1"/>
  <c r="G282" i="14"/>
  <c r="B282" i="14"/>
  <c r="D282" i="14"/>
  <c r="F282" i="14"/>
  <c r="H282" i="14"/>
  <c r="C282" i="14"/>
  <c r="A283" i="14" a="1"/>
  <c r="A283" i="14" s="1"/>
  <c r="C305" i="13"/>
  <c r="E305" i="13"/>
  <c r="H305" i="13"/>
  <c r="G305" i="13"/>
  <c r="B305" i="13"/>
  <c r="D305" i="13"/>
  <c r="F305" i="13"/>
  <c r="A306" i="13" a="1"/>
  <c r="A306" i="13" s="1"/>
  <c r="C31" i="14"/>
  <c r="G31" i="14"/>
  <c r="D31" i="14"/>
  <c r="H31" i="14"/>
  <c r="E31" i="14"/>
  <c r="F31" i="14"/>
  <c r="B31" i="14"/>
  <c r="C32" i="13"/>
  <c r="E32" i="13"/>
  <c r="G32" i="13"/>
  <c r="D32" i="13"/>
  <c r="H32" i="13"/>
  <c r="F32" i="13"/>
  <c r="B32" i="13"/>
  <c r="B283" i="14" l="1"/>
  <c r="D283" i="14"/>
  <c r="F283" i="14"/>
  <c r="E283" i="14"/>
  <c r="G283" i="14"/>
  <c r="H283" i="14"/>
  <c r="C283" i="14"/>
  <c r="A284" i="14" a="1"/>
  <c r="A284" i="14" s="1"/>
  <c r="B306" i="13"/>
  <c r="D306" i="13"/>
  <c r="C306" i="13"/>
  <c r="E306" i="13"/>
  <c r="F306" i="13"/>
  <c r="H306" i="13"/>
  <c r="G306" i="13"/>
  <c r="A307" i="13" a="1"/>
  <c r="A307" i="13" s="1"/>
  <c r="D32" i="14"/>
  <c r="H32" i="14"/>
  <c r="E32" i="14"/>
  <c r="F32" i="14"/>
  <c r="G32" i="14"/>
  <c r="B32" i="14"/>
  <c r="C32" i="14"/>
  <c r="H33" i="13"/>
  <c r="G33" i="13"/>
  <c r="B33" i="13"/>
  <c r="C33" i="13"/>
  <c r="E33" i="13"/>
  <c r="F33" i="13"/>
  <c r="D33" i="13"/>
  <c r="C284" i="14" l="1"/>
  <c r="E284" i="14"/>
  <c r="D284" i="14"/>
  <c r="F284" i="14"/>
  <c r="H284" i="14"/>
  <c r="G284" i="14"/>
  <c r="B284" i="14"/>
  <c r="A285" i="14" a="1"/>
  <c r="A285" i="14" s="1"/>
  <c r="E307" i="13"/>
  <c r="G307" i="13"/>
  <c r="C307" i="13"/>
  <c r="B307" i="13"/>
  <c r="D307" i="13"/>
  <c r="F307" i="13"/>
  <c r="H307" i="13"/>
  <c r="A308" i="13" a="1"/>
  <c r="A308" i="13" s="1"/>
  <c r="E33" i="14"/>
  <c r="B33" i="14"/>
  <c r="F33" i="14"/>
  <c r="G33" i="14"/>
  <c r="H33" i="14"/>
  <c r="C33" i="14"/>
  <c r="D33" i="14"/>
  <c r="C34" i="13"/>
  <c r="F34" i="13"/>
  <c r="E34" i="13"/>
  <c r="D34" i="13"/>
  <c r="H34" i="13"/>
  <c r="G34" i="13"/>
  <c r="B34" i="13"/>
  <c r="B285" i="14" l="1"/>
  <c r="D285" i="14"/>
  <c r="F285" i="14"/>
  <c r="H285" i="14"/>
  <c r="C285" i="14"/>
  <c r="E285" i="14"/>
  <c r="G285" i="14"/>
  <c r="A286" i="14" a="1"/>
  <c r="A286" i="14" s="1"/>
  <c r="D308" i="13"/>
  <c r="F308" i="13"/>
  <c r="B308" i="13"/>
  <c r="H308" i="13"/>
  <c r="C308" i="13"/>
  <c r="E308" i="13"/>
  <c r="G308" i="13"/>
  <c r="A309" i="13" a="1"/>
  <c r="A309" i="13" s="1"/>
  <c r="B34" i="14"/>
  <c r="F34" i="14"/>
  <c r="C34" i="14"/>
  <c r="G34" i="14"/>
  <c r="H34" i="14"/>
  <c r="D34" i="14"/>
  <c r="E34" i="14"/>
  <c r="H35" i="13"/>
  <c r="G35" i="13"/>
  <c r="B35" i="13"/>
  <c r="C35" i="13"/>
  <c r="E35" i="13"/>
  <c r="D35" i="13"/>
  <c r="F35" i="13"/>
  <c r="E286" i="14" l="1"/>
  <c r="G286" i="14"/>
  <c r="B286" i="14"/>
  <c r="D286" i="14"/>
  <c r="F286" i="14"/>
  <c r="H286" i="14"/>
  <c r="C286" i="14"/>
  <c r="A287" i="14" a="1"/>
  <c r="A287" i="14" s="1"/>
  <c r="G309" i="13"/>
  <c r="B309" i="13"/>
  <c r="C309" i="13"/>
  <c r="E309" i="13"/>
  <c r="D309" i="13"/>
  <c r="F309" i="13"/>
  <c r="H309" i="13"/>
  <c r="A310" i="13" a="1"/>
  <c r="A310" i="13" s="1"/>
  <c r="C35" i="14"/>
  <c r="G35" i="14"/>
  <c r="D35" i="14"/>
  <c r="H35" i="14"/>
  <c r="B35" i="14"/>
  <c r="E35" i="14"/>
  <c r="F35" i="14"/>
  <c r="G36" i="13"/>
  <c r="E36" i="13"/>
  <c r="D36" i="13"/>
  <c r="C36" i="13"/>
  <c r="H36" i="13"/>
  <c r="F36" i="13"/>
  <c r="B36" i="13"/>
  <c r="D287" i="14" l="1"/>
  <c r="F287" i="14"/>
  <c r="H287" i="14"/>
  <c r="C287" i="14"/>
  <c r="E287" i="14"/>
  <c r="G287" i="14"/>
  <c r="B287" i="14"/>
  <c r="A288" i="14" a="1"/>
  <c r="A288" i="14" s="1"/>
  <c r="G310" i="13"/>
  <c r="B310" i="13"/>
  <c r="D310" i="13"/>
  <c r="F310" i="13"/>
  <c r="H310" i="13"/>
  <c r="C310" i="13"/>
  <c r="E310" i="13"/>
  <c r="A311" i="13" a="1"/>
  <c r="A311" i="13" s="1"/>
  <c r="D36" i="14"/>
  <c r="H36" i="14"/>
  <c r="E36" i="14"/>
  <c r="B36" i="14"/>
  <c r="C36" i="14"/>
  <c r="F36" i="14"/>
  <c r="G36" i="14"/>
  <c r="H38" i="13"/>
  <c r="B38" i="13"/>
  <c r="C38" i="13"/>
  <c r="G38" i="13"/>
  <c r="D38" i="13"/>
  <c r="D39" i="13"/>
  <c r="E38" i="13"/>
  <c r="F38" i="13"/>
  <c r="C37" i="13"/>
  <c r="B37" i="13"/>
  <c r="F37" i="13"/>
  <c r="G37" i="13"/>
  <c r="D37" i="13"/>
  <c r="E37" i="13"/>
  <c r="H37" i="13"/>
  <c r="C288" i="14" l="1"/>
  <c r="F288" i="14"/>
  <c r="B288" i="14"/>
  <c r="G288" i="14"/>
  <c r="D288" i="14"/>
  <c r="E288" i="14"/>
  <c r="H288" i="14"/>
  <c r="A289" i="14" a="1"/>
  <c r="A289" i="14" s="1"/>
  <c r="E311" i="13"/>
  <c r="G311" i="13"/>
  <c r="C311" i="13"/>
  <c r="B311" i="13"/>
  <c r="D311" i="13"/>
  <c r="F311" i="13"/>
  <c r="H311" i="13"/>
  <c r="A312" i="13" a="1"/>
  <c r="A312" i="13" s="1"/>
  <c r="B39" i="13"/>
  <c r="F39" i="13"/>
  <c r="E39" i="13"/>
  <c r="C39" i="13"/>
  <c r="E37" i="14"/>
  <c r="B37" i="14"/>
  <c r="F37" i="14"/>
  <c r="C37" i="14"/>
  <c r="D37" i="14"/>
  <c r="G37" i="14"/>
  <c r="H37" i="14"/>
  <c r="G40" i="13"/>
  <c r="H39" i="13"/>
  <c r="G39" i="13"/>
  <c r="B289" i="14" l="1"/>
  <c r="E289" i="14"/>
  <c r="F289" i="14"/>
  <c r="G289" i="14"/>
  <c r="D289" i="14"/>
  <c r="C289" i="14"/>
  <c r="H289" i="14"/>
  <c r="A290" i="14" a="1"/>
  <c r="A290" i="14" s="1"/>
  <c r="E312" i="13"/>
  <c r="G312" i="13"/>
  <c r="C312" i="13"/>
  <c r="B312" i="13"/>
  <c r="D312" i="13"/>
  <c r="F312" i="13"/>
  <c r="H312" i="13"/>
  <c r="A313" i="13" a="1"/>
  <c r="A313" i="13" s="1"/>
  <c r="D40" i="13"/>
  <c r="B40" i="13"/>
  <c r="B38" i="14"/>
  <c r="F38" i="14"/>
  <c r="C38" i="14"/>
  <c r="G38" i="14"/>
  <c r="D38" i="14"/>
  <c r="E38" i="14"/>
  <c r="H38" i="14"/>
  <c r="H40" i="13"/>
  <c r="C40" i="13"/>
  <c r="D41" i="13"/>
  <c r="E40" i="13"/>
  <c r="F40" i="13"/>
  <c r="E290" i="14" l="1"/>
  <c r="B290" i="14"/>
  <c r="C290" i="14"/>
  <c r="D290" i="14"/>
  <c r="G290" i="14"/>
  <c r="F290" i="14"/>
  <c r="H290" i="14"/>
  <c r="A291" i="14" a="1"/>
  <c r="A291" i="14" s="1"/>
  <c r="F313" i="13"/>
  <c r="C313" i="13"/>
  <c r="D313" i="13"/>
  <c r="E313" i="13"/>
  <c r="G313" i="13"/>
  <c r="B313" i="13"/>
  <c r="H313" i="13"/>
  <c r="A314" i="13" a="1"/>
  <c r="A314" i="13" s="1"/>
  <c r="C39" i="14"/>
  <c r="G39" i="14"/>
  <c r="D39" i="14"/>
  <c r="H39" i="14"/>
  <c r="E39" i="14"/>
  <c r="F39" i="14"/>
  <c r="B39" i="14"/>
  <c r="G41" i="13"/>
  <c r="F41" i="13"/>
  <c r="E42" i="13"/>
  <c r="E41" i="13"/>
  <c r="H41" i="13"/>
  <c r="C41" i="13"/>
  <c r="B41" i="13"/>
  <c r="B291" i="14" l="1"/>
  <c r="C291" i="14"/>
  <c r="F291" i="14"/>
  <c r="H291" i="14"/>
  <c r="E291" i="14"/>
  <c r="D291" i="14"/>
  <c r="G291" i="14"/>
  <c r="A292" i="14" a="1"/>
  <c r="A292" i="14" s="1"/>
  <c r="D314" i="13"/>
  <c r="F314" i="13"/>
  <c r="H314" i="13"/>
  <c r="G314" i="13"/>
  <c r="E314" i="13"/>
  <c r="B314" i="13"/>
  <c r="C314" i="13"/>
  <c r="A315" i="13" a="1"/>
  <c r="A315" i="13" s="1"/>
  <c r="D40" i="14"/>
  <c r="H40" i="14"/>
  <c r="E40" i="14"/>
  <c r="F40" i="14"/>
  <c r="G40" i="14"/>
  <c r="B40" i="14"/>
  <c r="C40" i="14"/>
  <c r="H42" i="13"/>
  <c r="C42" i="13"/>
  <c r="B42" i="13"/>
  <c r="D42" i="13"/>
  <c r="H43" i="13"/>
  <c r="F42" i="13"/>
  <c r="G42" i="13"/>
  <c r="E292" i="14" l="1"/>
  <c r="H292" i="14"/>
  <c r="B292" i="14"/>
  <c r="D292" i="14"/>
  <c r="G292" i="14"/>
  <c r="F292" i="14"/>
  <c r="C292" i="14"/>
  <c r="A293" i="14" a="1"/>
  <c r="A293" i="14" s="1"/>
  <c r="C315" i="13"/>
  <c r="D315" i="13"/>
  <c r="H315" i="13"/>
  <c r="G315" i="13"/>
  <c r="E315" i="13"/>
  <c r="B315" i="13"/>
  <c r="F315" i="13"/>
  <c r="A316" i="13" a="1"/>
  <c r="A316" i="13" s="1"/>
  <c r="E41" i="14"/>
  <c r="B41" i="14"/>
  <c r="F41" i="14"/>
  <c r="G41" i="14"/>
  <c r="H41" i="14"/>
  <c r="C41" i="14"/>
  <c r="D41" i="14"/>
  <c r="G43" i="13"/>
  <c r="D43" i="13"/>
  <c r="E43" i="13"/>
  <c r="C43" i="13"/>
  <c r="B43" i="13"/>
  <c r="F43" i="13"/>
  <c r="F44" i="13"/>
  <c r="B293" i="14" l="1"/>
  <c r="D293" i="14"/>
  <c r="F293" i="14"/>
  <c r="H293" i="14"/>
  <c r="C293" i="14"/>
  <c r="E293" i="14"/>
  <c r="G293" i="14"/>
  <c r="A294" i="14" a="1"/>
  <c r="A294" i="14" s="1"/>
  <c r="B316" i="13"/>
  <c r="G316" i="13"/>
  <c r="E316" i="13"/>
  <c r="F316" i="13"/>
  <c r="C316" i="13"/>
  <c r="D316" i="13"/>
  <c r="H316" i="13"/>
  <c r="A317" i="13" a="1"/>
  <c r="A317" i="13" s="1"/>
  <c r="C42" i="14"/>
  <c r="G42" i="14"/>
  <c r="E42" i="14"/>
  <c r="F42" i="14"/>
  <c r="H42" i="14"/>
  <c r="B42" i="14"/>
  <c r="D42" i="14"/>
  <c r="H44" i="13"/>
  <c r="G44" i="13"/>
  <c r="B44" i="13"/>
  <c r="E44" i="13"/>
  <c r="C45" i="13"/>
  <c r="C44" i="13"/>
  <c r="D44" i="13"/>
  <c r="E294" i="14" l="1"/>
  <c r="G294" i="14"/>
  <c r="B294" i="14"/>
  <c r="D294" i="14"/>
  <c r="C294" i="14"/>
  <c r="F294" i="14"/>
  <c r="H294" i="14"/>
  <c r="A295" i="14" a="1"/>
  <c r="A295" i="14" s="1"/>
  <c r="E317" i="13"/>
  <c r="C317" i="13"/>
  <c r="G317" i="13"/>
  <c r="F317" i="13"/>
  <c r="H317" i="13"/>
  <c r="B317" i="13"/>
  <c r="D317" i="13"/>
  <c r="A318" i="13" a="1"/>
  <c r="A318" i="13" s="1"/>
  <c r="E45" i="13"/>
  <c r="B45" i="13"/>
  <c r="D43" i="14"/>
  <c r="H43" i="14"/>
  <c r="C43" i="14"/>
  <c r="E43" i="14"/>
  <c r="B43" i="14"/>
  <c r="F43" i="14"/>
  <c r="G43" i="14"/>
  <c r="D45" i="13"/>
  <c r="F45" i="13"/>
  <c r="F46" i="13"/>
  <c r="G45" i="13"/>
  <c r="H45" i="13"/>
  <c r="D295" i="14" l="1"/>
  <c r="F295" i="14"/>
  <c r="E295" i="14"/>
  <c r="G295" i="14"/>
  <c r="B295" i="14"/>
  <c r="H295" i="14"/>
  <c r="C295" i="14"/>
  <c r="A296" i="14" a="1"/>
  <c r="A296" i="14" s="1"/>
  <c r="E318" i="13"/>
  <c r="G318" i="13"/>
  <c r="B318" i="13"/>
  <c r="D318" i="13"/>
  <c r="C318" i="13"/>
  <c r="F318" i="13"/>
  <c r="H318" i="13"/>
  <c r="A319" i="13" a="1"/>
  <c r="A319" i="13" s="1"/>
  <c r="E44" i="14"/>
  <c r="B44" i="14"/>
  <c r="G44" i="14"/>
  <c r="C44" i="14"/>
  <c r="H44" i="14"/>
  <c r="D44" i="14"/>
  <c r="F44" i="14"/>
  <c r="H46" i="13"/>
  <c r="C46" i="13"/>
  <c r="D47" i="13"/>
  <c r="G46" i="13"/>
  <c r="D46" i="13"/>
  <c r="E46" i="13"/>
  <c r="B46" i="13"/>
  <c r="H296" i="14" l="1"/>
  <c r="C296" i="14"/>
  <c r="E296" i="14"/>
  <c r="D296" i="14"/>
  <c r="F296" i="14"/>
  <c r="G296" i="14"/>
  <c r="B296" i="14"/>
  <c r="A297" i="14" a="1"/>
  <c r="A297" i="14" s="1"/>
  <c r="D319" i="13"/>
  <c r="F319" i="13"/>
  <c r="B319" i="13"/>
  <c r="H319" i="13"/>
  <c r="C319" i="13"/>
  <c r="E319" i="13"/>
  <c r="G319" i="13"/>
  <c r="A320" i="13" a="1"/>
  <c r="A320" i="13" s="1"/>
  <c r="B45" i="14"/>
  <c r="F45" i="14"/>
  <c r="E45" i="14"/>
  <c r="G45" i="14"/>
  <c r="H45" i="14"/>
  <c r="C45" i="14"/>
  <c r="D45" i="14"/>
  <c r="B47" i="13"/>
  <c r="G47" i="13"/>
  <c r="G48" i="13"/>
  <c r="H47" i="13"/>
  <c r="F47" i="13"/>
  <c r="C47" i="13"/>
  <c r="E47" i="13"/>
  <c r="B297" i="14" l="1"/>
  <c r="D297" i="14"/>
  <c r="C297" i="14"/>
  <c r="E297" i="14"/>
  <c r="G297" i="14"/>
  <c r="F297" i="14"/>
  <c r="H297" i="14"/>
  <c r="A298" i="14" a="1"/>
  <c r="A298" i="14" s="1"/>
  <c r="C320" i="13"/>
  <c r="E320" i="13"/>
  <c r="H320" i="13"/>
  <c r="G320" i="13"/>
  <c r="B320" i="13"/>
  <c r="F320" i="13"/>
  <c r="D320" i="13"/>
  <c r="A321" i="13" a="1"/>
  <c r="A321" i="13" s="1"/>
  <c r="C48" i="13"/>
  <c r="D48" i="13"/>
  <c r="C46" i="14"/>
  <c r="G46" i="14"/>
  <c r="D46" i="14"/>
  <c r="E46" i="14"/>
  <c r="B46" i="14"/>
  <c r="F46" i="14"/>
  <c r="H46" i="14"/>
  <c r="B48" i="13"/>
  <c r="F48" i="13"/>
  <c r="G49" i="13"/>
  <c r="H48" i="13"/>
  <c r="E48" i="13"/>
  <c r="E298" i="14" l="1"/>
  <c r="G298" i="14"/>
  <c r="F298" i="14"/>
  <c r="H298" i="14"/>
  <c r="C298" i="14"/>
  <c r="B298" i="14"/>
  <c r="D298" i="14"/>
  <c r="A299" i="14" a="1"/>
  <c r="A299" i="14" s="1"/>
  <c r="B321" i="13"/>
  <c r="D321" i="13"/>
  <c r="F321" i="13"/>
  <c r="H321" i="13"/>
  <c r="G321" i="13"/>
  <c r="C321" i="13"/>
  <c r="E321" i="13"/>
  <c r="A322" i="13" a="1"/>
  <c r="A322" i="13" s="1"/>
  <c r="D47" i="14"/>
  <c r="H47" i="14"/>
  <c r="B47" i="14"/>
  <c r="G47" i="14"/>
  <c r="C47" i="14"/>
  <c r="E47" i="14"/>
  <c r="F47" i="14"/>
  <c r="D49" i="13"/>
  <c r="F49" i="13"/>
  <c r="E50" i="13"/>
  <c r="H49" i="13"/>
  <c r="E49" i="13"/>
  <c r="C49" i="13"/>
  <c r="B49" i="13"/>
  <c r="D299" i="14" l="1"/>
  <c r="F299" i="14"/>
  <c r="H299" i="14"/>
  <c r="C299" i="14"/>
  <c r="E299" i="14"/>
  <c r="G299" i="14"/>
  <c r="B299" i="14"/>
  <c r="A300" i="14" a="1"/>
  <c r="A300" i="14" s="1"/>
  <c r="E322" i="13"/>
  <c r="G322" i="13"/>
  <c r="B322" i="13"/>
  <c r="D322" i="13"/>
  <c r="F322" i="13"/>
  <c r="H322" i="13"/>
  <c r="C322" i="13"/>
  <c r="A323" i="13" a="1"/>
  <c r="A323" i="13" s="1"/>
  <c r="C50" i="13"/>
  <c r="B50" i="13"/>
  <c r="F50" i="13"/>
  <c r="E48" i="14"/>
  <c r="F48" i="14"/>
  <c r="B48" i="14"/>
  <c r="G48" i="14"/>
  <c r="H48" i="14"/>
  <c r="C48" i="14"/>
  <c r="D48" i="14"/>
  <c r="G50" i="13"/>
  <c r="C51" i="13"/>
  <c r="H50" i="13"/>
  <c r="D50" i="13"/>
  <c r="C300" i="14" l="1"/>
  <c r="E300" i="14"/>
  <c r="G300" i="14"/>
  <c r="B300" i="14"/>
  <c r="H300" i="14"/>
  <c r="D300" i="14"/>
  <c r="F300" i="14"/>
  <c r="A301" i="14" a="1"/>
  <c r="A301" i="14" s="1"/>
  <c r="B323" i="13"/>
  <c r="D323" i="13"/>
  <c r="F323" i="13"/>
  <c r="H323" i="13"/>
  <c r="C323" i="13"/>
  <c r="E323" i="13"/>
  <c r="G323" i="13"/>
  <c r="A324" i="13" a="1"/>
  <c r="A324" i="13" s="1"/>
  <c r="B49" i="14"/>
  <c r="F49" i="14"/>
  <c r="D49" i="14"/>
  <c r="E49" i="14"/>
  <c r="C49" i="14"/>
  <c r="G49" i="14"/>
  <c r="H49" i="14"/>
  <c r="H52" i="13"/>
  <c r="H51" i="13"/>
  <c r="E51" i="13"/>
  <c r="D51" i="13"/>
  <c r="B51" i="13"/>
  <c r="G51" i="13"/>
  <c r="F51" i="13"/>
  <c r="B301" i="14" l="1"/>
  <c r="D301" i="14"/>
  <c r="C301" i="14"/>
  <c r="E301" i="14"/>
  <c r="G301" i="14"/>
  <c r="F301" i="14"/>
  <c r="H301" i="14"/>
  <c r="A302" i="14" a="1"/>
  <c r="A302" i="14" s="1"/>
  <c r="H324" i="13"/>
  <c r="C324" i="13"/>
  <c r="E324" i="13"/>
  <c r="G324" i="13"/>
  <c r="B324" i="13"/>
  <c r="D324" i="13"/>
  <c r="F324" i="13"/>
  <c r="A325" i="13" a="1"/>
  <c r="A325" i="13" s="1"/>
  <c r="F52" i="13"/>
  <c r="G52" i="13"/>
  <c r="E52" i="13"/>
  <c r="C52" i="13"/>
  <c r="B52" i="13"/>
  <c r="D52" i="13"/>
  <c r="C50" i="14"/>
  <c r="G50" i="14"/>
  <c r="B50" i="14"/>
  <c r="H50" i="14"/>
  <c r="D50" i="14"/>
  <c r="E50" i="14"/>
  <c r="F50" i="14"/>
  <c r="F53" i="13"/>
  <c r="E302" i="14" l="1"/>
  <c r="G302" i="14"/>
  <c r="F302" i="14"/>
  <c r="H302" i="14"/>
  <c r="C302" i="14"/>
  <c r="B302" i="14"/>
  <c r="D302" i="14"/>
  <c r="A303" i="14" a="1"/>
  <c r="A303" i="14" s="1"/>
  <c r="B325" i="13"/>
  <c r="D325" i="13"/>
  <c r="F325" i="13"/>
  <c r="H325" i="13"/>
  <c r="C325" i="13"/>
  <c r="E325" i="13"/>
  <c r="G325" i="13"/>
  <c r="A326" i="13" a="1"/>
  <c r="A326" i="13" s="1"/>
  <c r="C53" i="13"/>
  <c r="D51" i="14"/>
  <c r="H51" i="14"/>
  <c r="F51" i="14"/>
  <c r="B51" i="14"/>
  <c r="G51" i="14"/>
  <c r="C51" i="14"/>
  <c r="E51" i="14"/>
  <c r="B53" i="13"/>
  <c r="C54" i="13"/>
  <c r="H53" i="13"/>
  <c r="E53" i="13"/>
  <c r="D53" i="13"/>
  <c r="G53" i="13"/>
  <c r="D303" i="14" l="1"/>
  <c r="F303" i="14"/>
  <c r="E303" i="14"/>
  <c r="G303" i="14"/>
  <c r="B303" i="14"/>
  <c r="H303" i="14"/>
  <c r="C303" i="14"/>
  <c r="A304" i="14" a="1"/>
  <c r="A304" i="14" s="1"/>
  <c r="B326" i="13"/>
  <c r="D326" i="13"/>
  <c r="C326" i="13"/>
  <c r="F326" i="13"/>
  <c r="H326" i="13"/>
  <c r="E326" i="13"/>
  <c r="G326" i="13"/>
  <c r="A327" i="13" a="1"/>
  <c r="A327" i="13" s="1"/>
  <c r="H54" i="13"/>
  <c r="E52" i="14"/>
  <c r="D52" i="14"/>
  <c r="F52" i="14"/>
  <c r="B52" i="14"/>
  <c r="C52" i="14"/>
  <c r="G52" i="14"/>
  <c r="H52" i="14"/>
  <c r="B54" i="13"/>
  <c r="C55" i="13"/>
  <c r="D54" i="13"/>
  <c r="F54" i="13"/>
  <c r="E54" i="13"/>
  <c r="G54" i="13"/>
  <c r="H304" i="14" l="1"/>
  <c r="C304" i="14"/>
  <c r="E304" i="14"/>
  <c r="D304" i="14"/>
  <c r="F304" i="14"/>
  <c r="G304" i="14"/>
  <c r="B304" i="14"/>
  <c r="A305" i="14" a="1"/>
  <c r="A305" i="14" s="1"/>
  <c r="D327" i="13"/>
  <c r="F327" i="13"/>
  <c r="H327" i="13"/>
  <c r="C327" i="13"/>
  <c r="E327" i="13"/>
  <c r="G327" i="13"/>
  <c r="B327" i="13"/>
  <c r="A328" i="13" a="1"/>
  <c r="A328" i="13" s="1"/>
  <c r="E55" i="13"/>
  <c r="B53" i="14"/>
  <c r="F53" i="14"/>
  <c r="C53" i="14"/>
  <c r="H53" i="14"/>
  <c r="D53" i="14"/>
  <c r="E53" i="14"/>
  <c r="G53" i="14"/>
  <c r="B55" i="13"/>
  <c r="C56" i="13"/>
  <c r="H55" i="13"/>
  <c r="F55" i="13"/>
  <c r="D55" i="13"/>
  <c r="G55" i="13"/>
  <c r="B305" i="14" l="1"/>
  <c r="D305" i="14"/>
  <c r="F305" i="14"/>
  <c r="H305" i="14"/>
  <c r="C305" i="14"/>
  <c r="E305" i="14"/>
  <c r="G305" i="14"/>
  <c r="A306" i="14" a="1"/>
  <c r="A306" i="14" s="1"/>
  <c r="C328" i="13"/>
  <c r="E328" i="13"/>
  <c r="G328" i="13"/>
  <c r="B328" i="13"/>
  <c r="D328" i="13"/>
  <c r="F328" i="13"/>
  <c r="H328" i="13"/>
  <c r="A329" i="13" a="1"/>
  <c r="A329" i="13" s="1"/>
  <c r="D56" i="13"/>
  <c r="C54" i="14"/>
  <c r="F54" i="14"/>
  <c r="B54" i="14"/>
  <c r="G54" i="14"/>
  <c r="H54" i="14"/>
  <c r="D54" i="14"/>
  <c r="E54" i="14"/>
  <c r="B56" i="13"/>
  <c r="C57" i="13"/>
  <c r="E56" i="13"/>
  <c r="H56" i="13"/>
  <c r="G56" i="13"/>
  <c r="F56" i="13"/>
  <c r="E306" i="14" l="1"/>
  <c r="G306" i="14"/>
  <c r="B306" i="14"/>
  <c r="D306" i="14"/>
  <c r="C306" i="14"/>
  <c r="F306" i="14"/>
  <c r="H306" i="14"/>
  <c r="A307" i="14" a="1"/>
  <c r="A307" i="14" s="1"/>
  <c r="B329" i="13"/>
  <c r="D329" i="13"/>
  <c r="F329" i="13"/>
  <c r="H329" i="13"/>
  <c r="C329" i="13"/>
  <c r="E329" i="13"/>
  <c r="G329" i="13"/>
  <c r="A330" i="13" a="1"/>
  <c r="A330" i="13" s="1"/>
  <c r="D57" i="13"/>
  <c r="C55" i="14"/>
  <c r="G55" i="14"/>
  <c r="D55" i="14"/>
  <c r="H55" i="14"/>
  <c r="B55" i="14"/>
  <c r="E55" i="14"/>
  <c r="F55" i="14"/>
  <c r="B57" i="13"/>
  <c r="C58" i="13"/>
  <c r="E57" i="13"/>
  <c r="G57" i="13"/>
  <c r="F57" i="13"/>
  <c r="H57" i="13"/>
  <c r="D307" i="14" l="1"/>
  <c r="F307" i="14"/>
  <c r="E307" i="14"/>
  <c r="G307" i="14"/>
  <c r="B307" i="14"/>
  <c r="H307" i="14"/>
  <c r="C307" i="14"/>
  <c r="A308" i="14" a="1"/>
  <c r="A308" i="14" s="1"/>
  <c r="B330" i="13"/>
  <c r="D330" i="13"/>
  <c r="C330" i="13"/>
  <c r="F330" i="13"/>
  <c r="H330" i="13"/>
  <c r="E330" i="13"/>
  <c r="G330" i="13"/>
  <c r="A331" i="13" a="1"/>
  <c r="A331" i="13" s="1"/>
  <c r="D58" i="13"/>
  <c r="D56" i="14"/>
  <c r="H56" i="14"/>
  <c r="E56" i="14"/>
  <c r="B56" i="14"/>
  <c r="C56" i="14"/>
  <c r="F56" i="14"/>
  <c r="G56" i="14"/>
  <c r="B58" i="13"/>
  <c r="D59" i="13"/>
  <c r="F58" i="13"/>
  <c r="G58" i="13"/>
  <c r="E58" i="13"/>
  <c r="H58" i="13"/>
  <c r="C308" i="14" l="1"/>
  <c r="E308" i="14"/>
  <c r="G308" i="14"/>
  <c r="B308" i="14"/>
  <c r="D308" i="14"/>
  <c r="F308" i="14"/>
  <c r="H308" i="14"/>
  <c r="A309" i="14" a="1"/>
  <c r="A309" i="14" s="1"/>
  <c r="D331" i="13"/>
  <c r="F331" i="13"/>
  <c r="H331" i="13"/>
  <c r="C331" i="13"/>
  <c r="E331" i="13"/>
  <c r="G331" i="13"/>
  <c r="B331" i="13"/>
  <c r="A332" i="13" a="1"/>
  <c r="A332" i="13" s="1"/>
  <c r="C59" i="13"/>
  <c r="E57" i="14"/>
  <c r="B57" i="14"/>
  <c r="F57" i="14"/>
  <c r="C57" i="14"/>
  <c r="D57" i="14"/>
  <c r="G57" i="14"/>
  <c r="H57" i="14"/>
  <c r="B59" i="13"/>
  <c r="G60" i="13"/>
  <c r="F59" i="13"/>
  <c r="G59" i="13"/>
  <c r="H59" i="13"/>
  <c r="E59" i="13"/>
  <c r="B309" i="14" l="1"/>
  <c r="D309" i="14"/>
  <c r="C309" i="14"/>
  <c r="E309" i="14"/>
  <c r="G309" i="14"/>
  <c r="F309" i="14"/>
  <c r="H309" i="14"/>
  <c r="A310" i="14" a="1"/>
  <c r="A310" i="14" s="1"/>
  <c r="G332" i="13"/>
  <c r="B332" i="13"/>
  <c r="C332" i="13"/>
  <c r="E332" i="13"/>
  <c r="D332" i="13"/>
  <c r="F332" i="13"/>
  <c r="H332" i="13"/>
  <c r="A333" i="13" a="1"/>
  <c r="A333" i="13" s="1"/>
  <c r="E60" i="13"/>
  <c r="B58" i="14"/>
  <c r="F58" i="14"/>
  <c r="C58" i="14"/>
  <c r="G58" i="14"/>
  <c r="D58" i="14"/>
  <c r="E58" i="14"/>
  <c r="H58" i="14"/>
  <c r="B60" i="13"/>
  <c r="C61" i="13"/>
  <c r="F60" i="13"/>
  <c r="H60" i="13"/>
  <c r="C60" i="13"/>
  <c r="D60" i="13"/>
  <c r="E310" i="14" l="1"/>
  <c r="G310" i="14"/>
  <c r="F310" i="14"/>
  <c r="H310" i="14"/>
  <c r="C310" i="14"/>
  <c r="B310" i="14"/>
  <c r="D310" i="14"/>
  <c r="A311" i="14" a="1"/>
  <c r="A311" i="14" s="1"/>
  <c r="G333" i="13"/>
  <c r="B333" i="13"/>
  <c r="D333" i="13"/>
  <c r="F333" i="13"/>
  <c r="H333" i="13"/>
  <c r="C333" i="13"/>
  <c r="E333" i="13"/>
  <c r="A334" i="13" a="1"/>
  <c r="A334" i="13" s="1"/>
  <c r="E61" i="13"/>
  <c r="C59" i="14"/>
  <c r="G59" i="14"/>
  <c r="D59" i="14"/>
  <c r="H59" i="14"/>
  <c r="E59" i="14"/>
  <c r="F59" i="14"/>
  <c r="B59" i="14"/>
  <c r="B61" i="13"/>
  <c r="C62" i="13"/>
  <c r="G61" i="13"/>
  <c r="D61" i="13"/>
  <c r="F61" i="13"/>
  <c r="H61" i="13"/>
  <c r="D311" i="14" l="1"/>
  <c r="F311" i="14"/>
  <c r="H311" i="14"/>
  <c r="C311" i="14"/>
  <c r="E311" i="14"/>
  <c r="G311" i="14"/>
  <c r="B311" i="14"/>
  <c r="A312" i="14" a="1"/>
  <c r="A312" i="14" s="1"/>
  <c r="B334" i="13"/>
  <c r="D334" i="13"/>
  <c r="C334" i="13"/>
  <c r="F334" i="13"/>
  <c r="H334" i="13"/>
  <c r="E334" i="13"/>
  <c r="G334" i="13"/>
  <c r="A335" i="13" a="1"/>
  <c r="A335" i="13" s="1"/>
  <c r="F62" i="13"/>
  <c r="D60" i="14"/>
  <c r="H60" i="14"/>
  <c r="E60" i="14"/>
  <c r="F60" i="14"/>
  <c r="G60" i="14"/>
  <c r="B60" i="14"/>
  <c r="C60" i="14"/>
  <c r="B62" i="13"/>
  <c r="C63" i="13"/>
  <c r="G62" i="13"/>
  <c r="H62" i="13"/>
  <c r="E62" i="13"/>
  <c r="D62" i="13"/>
  <c r="C312" i="14" l="1"/>
  <c r="E312" i="14"/>
  <c r="G312" i="14"/>
  <c r="B312" i="14"/>
  <c r="H312" i="14"/>
  <c r="D312" i="14"/>
  <c r="F312" i="14"/>
  <c r="A313" i="14" a="1"/>
  <c r="A313" i="14" s="1"/>
  <c r="E335" i="13"/>
  <c r="G335" i="13"/>
  <c r="F335" i="13"/>
  <c r="H335" i="13"/>
  <c r="B335" i="13"/>
  <c r="D335" i="13"/>
  <c r="C335" i="13"/>
  <c r="A336" i="13" a="1"/>
  <c r="A336" i="13" s="1"/>
  <c r="B63" i="13"/>
  <c r="G63" i="13"/>
  <c r="E61" i="14"/>
  <c r="B61" i="14"/>
  <c r="F61" i="14"/>
  <c r="G61" i="14"/>
  <c r="H61" i="14"/>
  <c r="C61" i="14"/>
  <c r="D61" i="14"/>
  <c r="G64" i="13"/>
  <c r="H63" i="13"/>
  <c r="E63" i="13"/>
  <c r="D63" i="13"/>
  <c r="F63" i="13"/>
  <c r="B313" i="14" l="1"/>
  <c r="D313" i="14"/>
  <c r="C313" i="14"/>
  <c r="E313" i="14"/>
  <c r="G313" i="14"/>
  <c r="F313" i="14"/>
  <c r="H313" i="14"/>
  <c r="A314" i="14" a="1"/>
  <c r="A314" i="14" s="1"/>
  <c r="E336" i="13"/>
  <c r="G336" i="13"/>
  <c r="C336" i="13"/>
  <c r="B336" i="13"/>
  <c r="D336" i="13"/>
  <c r="F336" i="13"/>
  <c r="H336" i="13"/>
  <c r="A337" i="13" a="1"/>
  <c r="A337" i="13" s="1"/>
  <c r="B62" i="14"/>
  <c r="F62" i="14"/>
  <c r="C62" i="14"/>
  <c r="G62" i="14"/>
  <c r="H62" i="14"/>
  <c r="D62" i="14"/>
  <c r="E62" i="14"/>
  <c r="E64" i="13"/>
  <c r="B64" i="13"/>
  <c r="F65" i="13"/>
  <c r="F64" i="13"/>
  <c r="C64" i="13"/>
  <c r="H64" i="13"/>
  <c r="D64" i="13"/>
  <c r="C314" i="14" l="1"/>
  <c r="E314" i="14"/>
  <c r="G314" i="14"/>
  <c r="F314" i="14"/>
  <c r="H314" i="14"/>
  <c r="B314" i="14"/>
  <c r="D314" i="14"/>
  <c r="A315" i="14" a="1"/>
  <c r="A315" i="14" s="1"/>
  <c r="D337" i="13"/>
  <c r="F337" i="13"/>
  <c r="H337" i="13"/>
  <c r="C337" i="13"/>
  <c r="E337" i="13"/>
  <c r="G337" i="13"/>
  <c r="B337" i="13"/>
  <c r="A338" i="13" a="1"/>
  <c r="A338" i="13" s="1"/>
  <c r="B65" i="13"/>
  <c r="D65" i="13"/>
  <c r="C63" i="14"/>
  <c r="G63" i="14"/>
  <c r="D63" i="14"/>
  <c r="H63" i="14"/>
  <c r="B63" i="14"/>
  <c r="E63" i="14"/>
  <c r="F63" i="14"/>
  <c r="C66" i="13"/>
  <c r="G65" i="13"/>
  <c r="E65" i="13"/>
  <c r="H65" i="13"/>
  <c r="C65" i="13"/>
  <c r="D315" i="14" l="1"/>
  <c r="F315" i="14"/>
  <c r="E315" i="14"/>
  <c r="G315" i="14"/>
  <c r="B315" i="14"/>
  <c r="H315" i="14"/>
  <c r="C315" i="14"/>
  <c r="A316" i="14" a="1"/>
  <c r="A316" i="14" s="1"/>
  <c r="A339" i="13" a="1"/>
  <c r="A339" i="13" s="1"/>
  <c r="C338" i="13"/>
  <c r="E338" i="13"/>
  <c r="H338" i="13"/>
  <c r="G338" i="13"/>
  <c r="B338" i="13"/>
  <c r="D338" i="13"/>
  <c r="F338" i="13"/>
  <c r="D64" i="14"/>
  <c r="H64" i="14"/>
  <c r="E64" i="14"/>
  <c r="B64" i="14"/>
  <c r="C64" i="14"/>
  <c r="F64" i="14"/>
  <c r="G64" i="14"/>
  <c r="B66" i="13"/>
  <c r="G66" i="13"/>
  <c r="C67" i="13"/>
  <c r="H66" i="13"/>
  <c r="D66" i="13"/>
  <c r="E66" i="13"/>
  <c r="F66" i="13"/>
  <c r="H316" i="14" l="1"/>
  <c r="C316" i="14"/>
  <c r="E316" i="14"/>
  <c r="D316" i="14"/>
  <c r="F316" i="14"/>
  <c r="G316" i="14"/>
  <c r="B316" i="14"/>
  <c r="A317" i="14" a="1"/>
  <c r="A317" i="14" s="1"/>
  <c r="H339" i="13"/>
  <c r="D339" i="13"/>
  <c r="F339" i="13"/>
  <c r="B339" i="13"/>
  <c r="E339" i="13"/>
  <c r="G339" i="13"/>
  <c r="C339" i="13"/>
  <c r="A340" i="13" a="1"/>
  <c r="A340" i="13" s="1"/>
  <c r="B67" i="13"/>
  <c r="G67" i="13"/>
  <c r="E65" i="14"/>
  <c r="B65" i="14"/>
  <c r="F65" i="14"/>
  <c r="C65" i="14"/>
  <c r="D65" i="14"/>
  <c r="G65" i="14"/>
  <c r="H65" i="14"/>
  <c r="C68" i="13"/>
  <c r="H67" i="13"/>
  <c r="F67" i="13"/>
  <c r="D67" i="13"/>
  <c r="E67" i="13"/>
  <c r="B317" i="14" l="1"/>
  <c r="D317" i="14"/>
  <c r="F317" i="14"/>
  <c r="H317" i="14"/>
  <c r="C317" i="14"/>
  <c r="E317" i="14"/>
  <c r="G317" i="14"/>
  <c r="A318" i="14" a="1"/>
  <c r="A318" i="14" s="1"/>
  <c r="G340" i="13"/>
  <c r="H340" i="13"/>
  <c r="B340" i="13"/>
  <c r="C340" i="13"/>
  <c r="D340" i="13"/>
  <c r="E340" i="13"/>
  <c r="F340" i="13"/>
  <c r="A341" i="13" a="1"/>
  <c r="A341" i="13" s="1"/>
  <c r="B66" i="14"/>
  <c r="F66" i="14"/>
  <c r="C66" i="14"/>
  <c r="G66" i="14"/>
  <c r="D66" i="14"/>
  <c r="E66" i="14"/>
  <c r="H66" i="14"/>
  <c r="H68" i="13"/>
  <c r="B68" i="13"/>
  <c r="F69" i="13"/>
  <c r="D68" i="13"/>
  <c r="E68" i="13"/>
  <c r="G68" i="13"/>
  <c r="F68" i="13"/>
  <c r="E318" i="14" l="1"/>
  <c r="G318" i="14"/>
  <c r="B318" i="14"/>
  <c r="D318" i="14"/>
  <c r="C318" i="14"/>
  <c r="F318" i="14"/>
  <c r="H318" i="14"/>
  <c r="A319" i="14" a="1"/>
  <c r="A319" i="14" s="1"/>
  <c r="B341" i="13"/>
  <c r="C341" i="13"/>
  <c r="D341" i="13"/>
  <c r="E341" i="13"/>
  <c r="F341" i="13"/>
  <c r="G341" i="13"/>
  <c r="H341" i="13"/>
  <c r="A342" i="13" a="1"/>
  <c r="A342" i="13" s="1"/>
  <c r="B69" i="13"/>
  <c r="H69" i="13"/>
  <c r="C67" i="14"/>
  <c r="G67" i="14"/>
  <c r="D67" i="14"/>
  <c r="H67" i="14"/>
  <c r="E67" i="14"/>
  <c r="F67" i="14"/>
  <c r="B67" i="14"/>
  <c r="C70" i="13"/>
  <c r="C69" i="13"/>
  <c r="G69" i="13"/>
  <c r="D69" i="13"/>
  <c r="E69" i="13"/>
  <c r="D319" i="14" l="1"/>
  <c r="F319" i="14"/>
  <c r="E319" i="14"/>
  <c r="G319" i="14"/>
  <c r="B319" i="14"/>
  <c r="H319" i="14"/>
  <c r="C319" i="14"/>
  <c r="A320" i="14" a="1"/>
  <c r="A320" i="14" s="1"/>
  <c r="B342" i="13"/>
  <c r="C342" i="13"/>
  <c r="D342" i="13"/>
  <c r="E342" i="13"/>
  <c r="F342" i="13"/>
  <c r="G342" i="13"/>
  <c r="H342" i="13"/>
  <c r="A343" i="13" a="1"/>
  <c r="A343" i="13" s="1"/>
  <c r="D68" i="14"/>
  <c r="H68" i="14"/>
  <c r="E68" i="14"/>
  <c r="F68" i="14"/>
  <c r="G68" i="14"/>
  <c r="B68" i="14"/>
  <c r="C68" i="14"/>
  <c r="H70" i="13"/>
  <c r="B70" i="13"/>
  <c r="D71" i="13"/>
  <c r="D70" i="13"/>
  <c r="F70" i="13"/>
  <c r="E70" i="13"/>
  <c r="G70" i="13"/>
  <c r="C320" i="14" l="1"/>
  <c r="E320" i="14"/>
  <c r="D320" i="14"/>
  <c r="F320" i="14"/>
  <c r="H320" i="14"/>
  <c r="G320" i="14"/>
  <c r="B320" i="14"/>
  <c r="A321" i="14" a="1"/>
  <c r="A321" i="14" s="1"/>
  <c r="E343" i="13"/>
  <c r="C343" i="13"/>
  <c r="G343" i="13"/>
  <c r="D343" i="13"/>
  <c r="B343" i="13"/>
  <c r="F343" i="13"/>
  <c r="H343" i="13"/>
  <c r="A344" i="13" a="1"/>
  <c r="A344" i="13" s="1"/>
  <c r="B71" i="13"/>
  <c r="E71" i="13"/>
  <c r="E69" i="14"/>
  <c r="B69" i="14"/>
  <c r="F69" i="14"/>
  <c r="G69" i="14"/>
  <c r="H69" i="14"/>
  <c r="C69" i="14"/>
  <c r="D69" i="14"/>
  <c r="C72" i="13"/>
  <c r="C71" i="13"/>
  <c r="F71" i="13"/>
  <c r="H71" i="13"/>
  <c r="G71" i="13"/>
  <c r="B321" i="14" l="1"/>
  <c r="D321" i="14"/>
  <c r="C321" i="14"/>
  <c r="E321" i="14"/>
  <c r="G321" i="14"/>
  <c r="F321" i="14"/>
  <c r="H321" i="14"/>
  <c r="A322" i="14" a="1"/>
  <c r="A322" i="14" s="1"/>
  <c r="B344" i="13"/>
  <c r="E344" i="13"/>
  <c r="D344" i="13"/>
  <c r="H344" i="13"/>
  <c r="F344" i="13"/>
  <c r="G344" i="13"/>
  <c r="C344" i="13"/>
  <c r="A345" i="13" a="1"/>
  <c r="A345" i="13" s="1"/>
  <c r="B70" i="14"/>
  <c r="F70" i="14"/>
  <c r="C70" i="14"/>
  <c r="G70" i="14"/>
  <c r="H70" i="14"/>
  <c r="D70" i="14"/>
  <c r="E70" i="14"/>
  <c r="D72" i="13"/>
  <c r="B72" i="13"/>
  <c r="C73" i="13"/>
  <c r="E72" i="13"/>
  <c r="F72" i="13"/>
  <c r="G72" i="13"/>
  <c r="H72" i="13"/>
  <c r="E322" i="14" l="1"/>
  <c r="G322" i="14"/>
  <c r="F322" i="14"/>
  <c r="H322" i="14"/>
  <c r="C322" i="14"/>
  <c r="B322" i="14"/>
  <c r="D322" i="14"/>
  <c r="A323" i="14" a="1"/>
  <c r="A323" i="14" s="1"/>
  <c r="B345" i="13"/>
  <c r="C345" i="13"/>
  <c r="D345" i="13"/>
  <c r="E345" i="13"/>
  <c r="F345" i="13"/>
  <c r="G345" i="13"/>
  <c r="H345" i="13"/>
  <c r="A346" i="13" a="1"/>
  <c r="A346" i="13" s="1"/>
  <c r="B73" i="13"/>
  <c r="D73" i="13"/>
  <c r="C71" i="14"/>
  <c r="G71" i="14"/>
  <c r="D71" i="14"/>
  <c r="H71" i="14"/>
  <c r="B71" i="14"/>
  <c r="E71" i="14"/>
  <c r="F71" i="14"/>
  <c r="C74" i="13"/>
  <c r="E73" i="13"/>
  <c r="H73" i="13"/>
  <c r="F73" i="13"/>
  <c r="G73" i="13"/>
  <c r="D323" i="14" l="1"/>
  <c r="F323" i="14"/>
  <c r="H323" i="14"/>
  <c r="G323" i="14"/>
  <c r="E323" i="14"/>
  <c r="C323" i="14"/>
  <c r="B323" i="14"/>
  <c r="A324" i="14" a="1"/>
  <c r="A324" i="14" s="1"/>
  <c r="D346" i="13"/>
  <c r="E346" i="13"/>
  <c r="C346" i="13"/>
  <c r="G346" i="13"/>
  <c r="F346" i="13"/>
  <c r="B346" i="13"/>
  <c r="H346" i="13"/>
  <c r="A347" i="13" a="1"/>
  <c r="A347" i="13" s="1"/>
  <c r="D72" i="14"/>
  <c r="H72" i="14"/>
  <c r="E72" i="14"/>
  <c r="B72" i="14"/>
  <c r="C72" i="14"/>
  <c r="F72" i="14"/>
  <c r="G72" i="14"/>
  <c r="D74" i="13"/>
  <c r="B74" i="13"/>
  <c r="D75" i="13"/>
  <c r="F74" i="13"/>
  <c r="G74" i="13"/>
  <c r="E74" i="13"/>
  <c r="H74" i="13"/>
  <c r="C324" i="14" l="1"/>
  <c r="E324" i="14"/>
  <c r="G324" i="14"/>
  <c r="B324" i="14"/>
  <c r="D324" i="14"/>
  <c r="F324" i="14"/>
  <c r="H324" i="14"/>
  <c r="A325" i="14" a="1"/>
  <c r="A325" i="14" s="1"/>
  <c r="D347" i="13"/>
  <c r="B347" i="13"/>
  <c r="F347" i="13"/>
  <c r="E347" i="13"/>
  <c r="H347" i="13"/>
  <c r="G347" i="13"/>
  <c r="C347" i="13"/>
  <c r="A348" i="13" a="1"/>
  <c r="A348" i="13" s="1"/>
  <c r="B75" i="13"/>
  <c r="E75" i="13"/>
  <c r="E73" i="14"/>
  <c r="B73" i="14"/>
  <c r="F73" i="14"/>
  <c r="C73" i="14"/>
  <c r="D73" i="14"/>
  <c r="G73" i="14"/>
  <c r="H73" i="14"/>
  <c r="G76" i="13"/>
  <c r="F75" i="13"/>
  <c r="G75" i="13"/>
  <c r="H75" i="13"/>
  <c r="C75" i="13"/>
  <c r="B325" i="14" l="1"/>
  <c r="D325" i="14"/>
  <c r="F325" i="14"/>
  <c r="E325" i="14"/>
  <c r="C325" i="14"/>
  <c r="H325" i="14"/>
  <c r="G325" i="14"/>
  <c r="A326" i="14" a="1"/>
  <c r="A326" i="14" s="1"/>
  <c r="H348" i="13"/>
  <c r="B348" i="13"/>
  <c r="C348" i="13"/>
  <c r="D348" i="13"/>
  <c r="E348" i="13"/>
  <c r="F348" i="13"/>
  <c r="G348" i="13"/>
  <c r="A349" i="13" a="1"/>
  <c r="A349" i="13" s="1"/>
  <c r="B74" i="14"/>
  <c r="F74" i="14"/>
  <c r="C74" i="14"/>
  <c r="G74" i="14"/>
  <c r="D74" i="14"/>
  <c r="E74" i="14"/>
  <c r="H74" i="14"/>
  <c r="C76" i="13"/>
  <c r="B76" i="13"/>
  <c r="C77" i="13"/>
  <c r="E76" i="13"/>
  <c r="D76" i="13"/>
  <c r="F76" i="13"/>
  <c r="H76" i="13"/>
  <c r="E326" i="14" l="1"/>
  <c r="D326" i="14"/>
  <c r="B326" i="14"/>
  <c r="G326" i="14"/>
  <c r="C326" i="14"/>
  <c r="F326" i="14"/>
  <c r="H326" i="14"/>
  <c r="A327" i="14" a="1"/>
  <c r="A327" i="14" s="1"/>
  <c r="A350" i="13" a="1"/>
  <c r="A350" i="13" s="1"/>
  <c r="B349" i="13"/>
  <c r="C349" i="13"/>
  <c r="D349" i="13"/>
  <c r="E349" i="13"/>
  <c r="F349" i="13"/>
  <c r="G349" i="13"/>
  <c r="H349" i="13"/>
  <c r="B77" i="13"/>
  <c r="E77" i="13"/>
  <c r="C75" i="14"/>
  <c r="D75" i="14"/>
  <c r="H75" i="14"/>
  <c r="E75" i="14"/>
  <c r="F75" i="14"/>
  <c r="G75" i="14"/>
  <c r="B75" i="14"/>
  <c r="C78" i="13"/>
  <c r="G77" i="13"/>
  <c r="H77" i="13"/>
  <c r="F77" i="13"/>
  <c r="D77" i="13"/>
  <c r="D327" i="14" l="1"/>
  <c r="C327" i="14"/>
  <c r="E327" i="14"/>
  <c r="G327" i="14"/>
  <c r="B327" i="14"/>
  <c r="H327" i="14"/>
  <c r="F327" i="14"/>
  <c r="A328" i="14" a="1"/>
  <c r="A328" i="14" s="1"/>
  <c r="B350" i="13"/>
  <c r="E350" i="13"/>
  <c r="F350" i="13"/>
  <c r="G350" i="13"/>
  <c r="H350" i="13"/>
  <c r="C350" i="13"/>
  <c r="D350" i="13"/>
  <c r="A351" i="13" a="1"/>
  <c r="A351" i="13" s="1"/>
  <c r="B78" i="13"/>
  <c r="F78" i="13"/>
  <c r="E76" i="14"/>
  <c r="C76" i="14"/>
  <c r="H76" i="14"/>
  <c r="D76" i="14"/>
  <c r="B76" i="14"/>
  <c r="F76" i="14"/>
  <c r="G76" i="14"/>
  <c r="C79" i="13"/>
  <c r="G78" i="13"/>
  <c r="D78" i="13"/>
  <c r="E78" i="13"/>
  <c r="H78" i="13"/>
  <c r="C328" i="14" l="1"/>
  <c r="D328" i="14"/>
  <c r="B328" i="14"/>
  <c r="E328" i="14"/>
  <c r="G328" i="14"/>
  <c r="F328" i="14"/>
  <c r="H328" i="14"/>
  <c r="A329" i="14" a="1"/>
  <c r="A329" i="14" s="1"/>
  <c r="H351" i="13"/>
  <c r="B351" i="13"/>
  <c r="E351" i="13"/>
  <c r="F351" i="13"/>
  <c r="G351" i="13"/>
  <c r="C351" i="13"/>
  <c r="D351" i="13"/>
  <c r="A352" i="13" a="1"/>
  <c r="A352" i="13" s="1"/>
  <c r="B77" i="14"/>
  <c r="F77" i="14"/>
  <c r="G77" i="14"/>
  <c r="C77" i="14"/>
  <c r="H77" i="14"/>
  <c r="D77" i="14"/>
  <c r="E77" i="14"/>
  <c r="F79" i="13"/>
  <c r="B79" i="13"/>
  <c r="G80" i="13"/>
  <c r="H79" i="13"/>
  <c r="G79" i="13"/>
  <c r="D79" i="13"/>
  <c r="E79" i="13"/>
  <c r="E329" i="14" l="1"/>
  <c r="G329" i="14"/>
  <c r="B329" i="14"/>
  <c r="D329" i="14"/>
  <c r="F329" i="14"/>
  <c r="H329" i="14"/>
  <c r="C329" i="14"/>
  <c r="A330" i="14" a="1"/>
  <c r="A330" i="14" s="1"/>
  <c r="B352" i="13"/>
  <c r="F352" i="13"/>
  <c r="C352" i="13"/>
  <c r="H352" i="13"/>
  <c r="E352" i="13"/>
  <c r="G352" i="13"/>
  <c r="D352" i="13"/>
  <c r="A353" i="13" a="1"/>
  <c r="A353" i="13" s="1"/>
  <c r="B80" i="13"/>
  <c r="H80" i="13"/>
  <c r="C78" i="14"/>
  <c r="G78" i="14"/>
  <c r="E78" i="14"/>
  <c r="F78" i="14"/>
  <c r="H78" i="14"/>
  <c r="B78" i="14"/>
  <c r="D78" i="14"/>
  <c r="F81" i="13"/>
  <c r="F80" i="13"/>
  <c r="D80" i="13"/>
  <c r="C80" i="13"/>
  <c r="E80" i="13"/>
  <c r="D330" i="14" l="1"/>
  <c r="F330" i="14"/>
  <c r="H330" i="14"/>
  <c r="C330" i="14"/>
  <c r="B330" i="14"/>
  <c r="E330" i="14"/>
  <c r="G330" i="14"/>
  <c r="A331" i="14" a="1"/>
  <c r="A331" i="14" s="1"/>
  <c r="G353" i="13"/>
  <c r="D353" i="13"/>
  <c r="F353" i="13"/>
  <c r="C353" i="13"/>
  <c r="H353" i="13"/>
  <c r="E353" i="13"/>
  <c r="B353" i="13"/>
  <c r="A354" i="13" a="1"/>
  <c r="A354" i="13" s="1"/>
  <c r="D79" i="14"/>
  <c r="H79" i="14"/>
  <c r="C79" i="14"/>
  <c r="E79" i="14"/>
  <c r="B79" i="14"/>
  <c r="F79" i="14"/>
  <c r="G79" i="14"/>
  <c r="B81" i="13"/>
  <c r="H81" i="13"/>
  <c r="E82" i="13"/>
  <c r="G81" i="13"/>
  <c r="E81" i="13"/>
  <c r="C81" i="13"/>
  <c r="D81" i="13"/>
  <c r="C331" i="14" l="1"/>
  <c r="E331" i="14"/>
  <c r="G331" i="14"/>
  <c r="B331" i="14"/>
  <c r="D331" i="14"/>
  <c r="F331" i="14"/>
  <c r="H331" i="14"/>
  <c r="A332" i="14" a="1"/>
  <c r="A332" i="14" s="1"/>
  <c r="E354" i="13"/>
  <c r="G354" i="13"/>
  <c r="B354" i="13"/>
  <c r="D354" i="13"/>
  <c r="F354" i="13"/>
  <c r="H354" i="13"/>
  <c r="C354" i="13"/>
  <c r="A355" i="13" a="1"/>
  <c r="A355" i="13" s="1"/>
  <c r="E80" i="14"/>
  <c r="B80" i="14"/>
  <c r="G80" i="14"/>
  <c r="C80" i="14"/>
  <c r="H80" i="14"/>
  <c r="D80" i="14"/>
  <c r="F80" i="14"/>
  <c r="G83" i="13"/>
  <c r="G82" i="13"/>
  <c r="F82" i="13"/>
  <c r="C82" i="13"/>
  <c r="B82" i="13"/>
  <c r="D82" i="13"/>
  <c r="H82" i="13"/>
  <c r="B332" i="14" l="1"/>
  <c r="D332" i="14"/>
  <c r="F332" i="14"/>
  <c r="H332" i="14"/>
  <c r="C332" i="14"/>
  <c r="E332" i="14"/>
  <c r="G332" i="14"/>
  <c r="A333" i="14" a="1"/>
  <c r="A333" i="14" s="1"/>
  <c r="D355" i="13"/>
  <c r="F355" i="13"/>
  <c r="E355" i="13"/>
  <c r="G355" i="13"/>
  <c r="B355" i="13"/>
  <c r="H355" i="13"/>
  <c r="C355" i="13"/>
  <c r="A356" i="13" a="1"/>
  <c r="A356" i="13" s="1"/>
  <c r="B81" i="14"/>
  <c r="F81" i="14"/>
  <c r="E81" i="14"/>
  <c r="G81" i="14"/>
  <c r="H81" i="14"/>
  <c r="C81" i="14"/>
  <c r="D81" i="14"/>
  <c r="H84" i="13"/>
  <c r="H83" i="13"/>
  <c r="E83" i="13"/>
  <c r="D83" i="13"/>
  <c r="F83" i="13"/>
  <c r="C83" i="13"/>
  <c r="B83" i="13"/>
  <c r="E333" i="14" l="1"/>
  <c r="G333" i="14"/>
  <c r="B333" i="14"/>
  <c r="D333" i="14"/>
  <c r="F333" i="14"/>
  <c r="H333" i="14"/>
  <c r="C333" i="14"/>
  <c r="A334" i="14" a="1"/>
  <c r="A334" i="14" s="1"/>
  <c r="G356" i="13"/>
  <c r="B356" i="13"/>
  <c r="H356" i="13"/>
  <c r="D356" i="13"/>
  <c r="F356" i="13"/>
  <c r="C356" i="13"/>
  <c r="E356" i="13"/>
  <c r="A357" i="13" a="1"/>
  <c r="A357" i="13" s="1"/>
  <c r="C82" i="14"/>
  <c r="G82" i="14"/>
  <c r="D82" i="14"/>
  <c r="E82" i="14"/>
  <c r="B82" i="14"/>
  <c r="F82" i="14"/>
  <c r="H82" i="14"/>
  <c r="E84" i="13"/>
  <c r="G84" i="13"/>
  <c r="D84" i="13"/>
  <c r="C84" i="13"/>
  <c r="B84" i="13"/>
  <c r="F84" i="13"/>
  <c r="H85" i="13"/>
  <c r="D334" i="14" l="1"/>
  <c r="F334" i="14"/>
  <c r="E334" i="14"/>
  <c r="G334" i="14"/>
  <c r="B334" i="14"/>
  <c r="H334" i="14"/>
  <c r="C334" i="14"/>
  <c r="A335" i="14" a="1"/>
  <c r="A335" i="14" s="1"/>
  <c r="B357" i="13"/>
  <c r="D357" i="13"/>
  <c r="F357" i="13"/>
  <c r="H357" i="13"/>
  <c r="C357" i="13"/>
  <c r="E357" i="13"/>
  <c r="G357" i="13"/>
  <c r="A358" i="13" a="1"/>
  <c r="A358" i="13" s="1"/>
  <c r="D83" i="14"/>
  <c r="H83" i="14"/>
  <c r="B83" i="14"/>
  <c r="G83" i="14"/>
  <c r="C83" i="14"/>
  <c r="E83" i="14"/>
  <c r="F83" i="14"/>
  <c r="H86" i="13"/>
  <c r="D85" i="13"/>
  <c r="E85" i="13"/>
  <c r="F85" i="13"/>
  <c r="B85" i="13"/>
  <c r="G85" i="13"/>
  <c r="C85" i="13"/>
  <c r="C335" i="14" l="1"/>
  <c r="E335" i="14"/>
  <c r="G335" i="14"/>
  <c r="B335" i="14"/>
  <c r="D335" i="14"/>
  <c r="F335" i="14"/>
  <c r="H335" i="14"/>
  <c r="A336" i="14" a="1"/>
  <c r="A336" i="14" s="1"/>
  <c r="E358" i="13"/>
  <c r="G358" i="13"/>
  <c r="C358" i="13"/>
  <c r="B358" i="13"/>
  <c r="D358" i="13"/>
  <c r="F358" i="13"/>
  <c r="H358" i="13"/>
  <c r="A359" i="13" a="1"/>
  <c r="A359" i="13" s="1"/>
  <c r="E84" i="14"/>
  <c r="F84" i="14"/>
  <c r="B84" i="14"/>
  <c r="G84" i="14"/>
  <c r="H84" i="14"/>
  <c r="C84" i="14"/>
  <c r="D84" i="14"/>
  <c r="G86" i="13"/>
  <c r="E86" i="13"/>
  <c r="D86" i="13"/>
  <c r="C86" i="13"/>
  <c r="B86" i="13"/>
  <c r="F86" i="13"/>
  <c r="H87" i="13"/>
  <c r="B336" i="14" l="1"/>
  <c r="D336" i="14"/>
  <c r="F336" i="14"/>
  <c r="H336" i="14"/>
  <c r="G336" i="14"/>
  <c r="C336" i="14"/>
  <c r="E336" i="14"/>
  <c r="A337" i="14" a="1"/>
  <c r="A337" i="14" s="1"/>
  <c r="E359" i="13"/>
  <c r="G359" i="13"/>
  <c r="D359" i="13"/>
  <c r="F359" i="13"/>
  <c r="H359" i="13"/>
  <c r="C359" i="13"/>
  <c r="B359" i="13"/>
  <c r="A360" i="13" a="1"/>
  <c r="A360" i="13" s="1"/>
  <c r="B85" i="14"/>
  <c r="F85" i="14"/>
  <c r="D85" i="14"/>
  <c r="E85" i="14"/>
  <c r="C85" i="14"/>
  <c r="G85" i="14"/>
  <c r="H85" i="14"/>
  <c r="C87" i="13"/>
  <c r="D87" i="13"/>
  <c r="B87" i="13"/>
  <c r="F87" i="13"/>
  <c r="G88" i="13"/>
  <c r="G87" i="13"/>
  <c r="E87" i="13"/>
  <c r="E337" i="14" l="1"/>
  <c r="G337" i="14"/>
  <c r="B337" i="14"/>
  <c r="D337" i="14"/>
  <c r="F337" i="14"/>
  <c r="H337" i="14"/>
  <c r="C337" i="14"/>
  <c r="A338" i="14" a="1"/>
  <c r="A338" i="14" s="1"/>
  <c r="H360" i="13"/>
  <c r="C360" i="13"/>
  <c r="E360" i="13"/>
  <c r="G360" i="13"/>
  <c r="B360" i="13"/>
  <c r="D360" i="13"/>
  <c r="F360" i="13"/>
  <c r="A361" i="13" a="1"/>
  <c r="A361" i="13" s="1"/>
  <c r="C86" i="14"/>
  <c r="G86" i="14"/>
  <c r="B86" i="14"/>
  <c r="H86" i="14"/>
  <c r="D86" i="14"/>
  <c r="E86" i="14"/>
  <c r="F86" i="14"/>
  <c r="E88" i="13"/>
  <c r="C88" i="13"/>
  <c r="B88" i="13"/>
  <c r="H88" i="13"/>
  <c r="D89" i="13"/>
  <c r="D88" i="13"/>
  <c r="F88" i="13"/>
  <c r="D338" i="14" l="1"/>
  <c r="F338" i="14"/>
  <c r="H338" i="14"/>
  <c r="C338" i="14"/>
  <c r="B338" i="14"/>
  <c r="E338" i="14"/>
  <c r="G338" i="14"/>
  <c r="A339" i="14" a="1"/>
  <c r="A339" i="14" s="1"/>
  <c r="G361" i="13"/>
  <c r="B361" i="13"/>
  <c r="D361" i="13"/>
  <c r="F361" i="13"/>
  <c r="H361" i="13"/>
  <c r="C361" i="13"/>
  <c r="E361" i="13"/>
  <c r="A362" i="13" a="1"/>
  <c r="A362" i="13" s="1"/>
  <c r="D87" i="14"/>
  <c r="H87" i="14"/>
  <c r="F87" i="14"/>
  <c r="B87" i="14"/>
  <c r="G87" i="14"/>
  <c r="C87" i="14"/>
  <c r="E87" i="14"/>
  <c r="H89" i="13"/>
  <c r="F89" i="13"/>
  <c r="G89" i="13"/>
  <c r="C89" i="13"/>
  <c r="B89" i="13"/>
  <c r="E89" i="13"/>
  <c r="E90" i="13"/>
  <c r="C339" i="14" l="1"/>
  <c r="E339" i="14"/>
  <c r="D339" i="14"/>
  <c r="F339" i="14"/>
  <c r="H339" i="14"/>
  <c r="G339" i="14"/>
  <c r="B339" i="14"/>
  <c r="A340" i="14" a="1"/>
  <c r="A340" i="14" s="1"/>
  <c r="E362" i="13"/>
  <c r="G362" i="13"/>
  <c r="B362" i="13"/>
  <c r="D362" i="13"/>
  <c r="F362" i="13"/>
  <c r="H362" i="13"/>
  <c r="C362" i="13"/>
  <c r="A363" i="13" a="1"/>
  <c r="A363" i="13" s="1"/>
  <c r="E88" i="14"/>
  <c r="D88" i="14"/>
  <c r="F88" i="14"/>
  <c r="B88" i="14"/>
  <c r="C88" i="14"/>
  <c r="G88" i="14"/>
  <c r="H88" i="14"/>
  <c r="F90" i="13"/>
  <c r="C90" i="13"/>
  <c r="B90" i="13"/>
  <c r="G90" i="13"/>
  <c r="C91" i="13"/>
  <c r="D90" i="13"/>
  <c r="H90" i="13"/>
  <c r="B340" i="14" l="1"/>
  <c r="D340" i="14"/>
  <c r="C340" i="14"/>
  <c r="E340" i="14"/>
  <c r="G340" i="14"/>
  <c r="F340" i="14"/>
  <c r="H340" i="14"/>
  <c r="A341" i="14" a="1"/>
  <c r="A341" i="14" s="1"/>
  <c r="D363" i="13"/>
  <c r="F363" i="13"/>
  <c r="E363" i="13"/>
  <c r="G363" i="13"/>
  <c r="B363" i="13"/>
  <c r="H363" i="13"/>
  <c r="C363" i="13"/>
  <c r="A364" i="13" a="1"/>
  <c r="A364" i="13" s="1"/>
  <c r="B89" i="14"/>
  <c r="F89" i="14"/>
  <c r="C89" i="14"/>
  <c r="H89" i="14"/>
  <c r="D89" i="14"/>
  <c r="E89" i="14"/>
  <c r="G89" i="14"/>
  <c r="F91" i="13"/>
  <c r="H91" i="13"/>
  <c r="G91" i="13"/>
  <c r="D91" i="13"/>
  <c r="B91" i="13"/>
  <c r="E91" i="13"/>
  <c r="C92" i="13"/>
  <c r="E341" i="14" l="1"/>
  <c r="G341" i="14"/>
  <c r="B341" i="14"/>
  <c r="D341" i="14"/>
  <c r="F341" i="14"/>
  <c r="H341" i="14"/>
  <c r="C341" i="14"/>
  <c r="A342" i="14" a="1"/>
  <c r="A342" i="14" s="1"/>
  <c r="C364" i="13"/>
  <c r="E364" i="13"/>
  <c r="G364" i="13"/>
  <c r="B364" i="13"/>
  <c r="D364" i="13"/>
  <c r="F364" i="13"/>
  <c r="H364" i="13"/>
  <c r="A365" i="13" a="1"/>
  <c r="A365" i="13" s="1"/>
  <c r="C90" i="14"/>
  <c r="G90" i="14"/>
  <c r="F90" i="14"/>
  <c r="B90" i="14"/>
  <c r="H90" i="14"/>
  <c r="D90" i="14"/>
  <c r="E90" i="14"/>
  <c r="F92" i="13"/>
  <c r="G92" i="13"/>
  <c r="B92" i="13"/>
  <c r="D92" i="13"/>
  <c r="F93" i="13"/>
  <c r="E92" i="13"/>
  <c r="H92" i="13"/>
  <c r="D342" i="14" l="1"/>
  <c r="F342" i="14"/>
  <c r="H342" i="14"/>
  <c r="C342" i="14"/>
  <c r="E342" i="14"/>
  <c r="G342" i="14"/>
  <c r="B342" i="14"/>
  <c r="A343" i="14" a="1"/>
  <c r="A343" i="14" s="1"/>
  <c r="B365" i="13"/>
  <c r="D365" i="13"/>
  <c r="C365" i="13"/>
  <c r="E365" i="13"/>
  <c r="G365" i="13"/>
  <c r="F365" i="13"/>
  <c r="H365" i="13"/>
  <c r="A366" i="13" a="1"/>
  <c r="A366" i="13" s="1"/>
  <c r="D91" i="14"/>
  <c r="H91" i="14"/>
  <c r="E91" i="14"/>
  <c r="F91" i="14"/>
  <c r="B91" i="14"/>
  <c r="C91" i="14"/>
  <c r="G91" i="14"/>
  <c r="D93" i="13"/>
  <c r="C93" i="13"/>
  <c r="B93" i="13"/>
  <c r="G93" i="13"/>
  <c r="F94" i="13"/>
  <c r="E93" i="13"/>
  <c r="H93" i="13"/>
  <c r="C343" i="14" l="1"/>
  <c r="E343" i="14"/>
  <c r="G343" i="14"/>
  <c r="B343" i="14"/>
  <c r="D343" i="14"/>
  <c r="F343" i="14"/>
  <c r="H343" i="14"/>
  <c r="A344" i="14" a="1"/>
  <c r="A344" i="14" s="1"/>
  <c r="E366" i="13"/>
  <c r="G366" i="13"/>
  <c r="B366" i="13"/>
  <c r="D366" i="13"/>
  <c r="F366" i="13"/>
  <c r="H366" i="13"/>
  <c r="C366" i="13"/>
  <c r="A367" i="13" a="1"/>
  <c r="A367" i="13" s="1"/>
  <c r="E92" i="14"/>
  <c r="C92" i="14"/>
  <c r="H92" i="14"/>
  <c r="D92" i="14"/>
  <c r="F92" i="14"/>
  <c r="G92" i="14"/>
  <c r="B92" i="14"/>
  <c r="D94" i="13"/>
  <c r="E94" i="13"/>
  <c r="G94" i="13"/>
  <c r="C94" i="13"/>
  <c r="B94" i="13"/>
  <c r="H94" i="13"/>
  <c r="D95" i="13"/>
  <c r="B344" i="14" l="1"/>
  <c r="D344" i="14"/>
  <c r="G344" i="14"/>
  <c r="F344" i="14"/>
  <c r="H344" i="14"/>
  <c r="C344" i="14"/>
  <c r="E344" i="14"/>
  <c r="A345" i="14" a="1"/>
  <c r="A345" i="14" s="1"/>
  <c r="D367" i="13"/>
  <c r="F367" i="13"/>
  <c r="H367" i="13"/>
  <c r="C367" i="13"/>
  <c r="E367" i="13"/>
  <c r="G367" i="13"/>
  <c r="B367" i="13"/>
  <c r="A368" i="13" a="1"/>
  <c r="A368" i="13" s="1"/>
  <c r="B93" i="14"/>
  <c r="F93" i="14"/>
  <c r="G93" i="14"/>
  <c r="C93" i="14"/>
  <c r="H93" i="14"/>
  <c r="D93" i="14"/>
  <c r="E93" i="14"/>
  <c r="E95" i="13"/>
  <c r="C95" i="13"/>
  <c r="B95" i="13"/>
  <c r="F95" i="13"/>
  <c r="F96" i="13"/>
  <c r="H95" i="13"/>
  <c r="G95" i="13"/>
  <c r="E345" i="14" l="1"/>
  <c r="G345" i="14"/>
  <c r="F345" i="14"/>
  <c r="H345" i="14"/>
  <c r="C345" i="14"/>
  <c r="B345" i="14"/>
  <c r="D345" i="14"/>
  <c r="A346" i="14" a="1"/>
  <c r="A346" i="14" s="1"/>
  <c r="G368" i="13"/>
  <c r="B368" i="13"/>
  <c r="C368" i="13"/>
  <c r="E368" i="13"/>
  <c r="D368" i="13"/>
  <c r="F368" i="13"/>
  <c r="H368" i="13"/>
  <c r="A369" i="13" a="1"/>
  <c r="A369" i="13" s="1"/>
  <c r="C94" i="14"/>
  <c r="G94" i="14"/>
  <c r="E94" i="14"/>
  <c r="F94" i="14"/>
  <c r="B94" i="14"/>
  <c r="D94" i="14"/>
  <c r="H94" i="14"/>
  <c r="D96" i="13"/>
  <c r="G96" i="13"/>
  <c r="B96" i="13"/>
  <c r="C96" i="13"/>
  <c r="C97" i="13"/>
  <c r="E96" i="13"/>
  <c r="H96" i="13"/>
  <c r="D346" i="14" l="1"/>
  <c r="F346" i="14"/>
  <c r="E346" i="14"/>
  <c r="G346" i="14"/>
  <c r="B346" i="14"/>
  <c r="H346" i="14"/>
  <c r="C346" i="14"/>
  <c r="A347" i="14" a="1"/>
  <c r="A347" i="14" s="1"/>
  <c r="B369" i="13"/>
  <c r="D369" i="13"/>
  <c r="F369" i="13"/>
  <c r="H369" i="13"/>
  <c r="C369" i="13"/>
  <c r="E369" i="13"/>
  <c r="G369" i="13"/>
  <c r="A370" i="13" a="1"/>
  <c r="A370" i="13" s="1"/>
  <c r="D95" i="14"/>
  <c r="H95" i="14"/>
  <c r="E95" i="14"/>
  <c r="C95" i="14"/>
  <c r="F95" i="14"/>
  <c r="G95" i="14"/>
  <c r="B95" i="14"/>
  <c r="D97" i="13"/>
  <c r="G97" i="13"/>
  <c r="E97" i="13"/>
  <c r="F97" i="13"/>
  <c r="B97" i="13"/>
  <c r="H97" i="13"/>
  <c r="E98" i="13"/>
  <c r="C347" i="14" l="1"/>
  <c r="E347" i="14"/>
  <c r="G347" i="14"/>
  <c r="B347" i="14"/>
  <c r="D347" i="14"/>
  <c r="F347" i="14"/>
  <c r="H347" i="14"/>
  <c r="A348" i="14" a="1"/>
  <c r="A348" i="14" s="1"/>
  <c r="E370" i="13"/>
  <c r="G370" i="13"/>
  <c r="B370" i="13"/>
  <c r="D370" i="13"/>
  <c r="C370" i="13"/>
  <c r="F370" i="13"/>
  <c r="H370" i="13"/>
  <c r="A371" i="13" a="1"/>
  <c r="A371" i="13" s="1"/>
  <c r="E96" i="14"/>
  <c r="C96" i="14"/>
  <c r="H96" i="14"/>
  <c r="D96" i="14"/>
  <c r="F96" i="14"/>
  <c r="G96" i="14"/>
  <c r="B96" i="14"/>
  <c r="D98" i="13"/>
  <c r="C98" i="13"/>
  <c r="B98" i="13"/>
  <c r="H98" i="13"/>
  <c r="D99" i="13"/>
  <c r="G98" i="13"/>
  <c r="F98" i="13"/>
  <c r="B348" i="14" l="1"/>
  <c r="D348" i="14"/>
  <c r="F348" i="14"/>
  <c r="H348" i="14"/>
  <c r="C348" i="14"/>
  <c r="E348" i="14"/>
  <c r="G348" i="14"/>
  <c r="A349" i="14" a="1"/>
  <c r="A349" i="14" s="1"/>
  <c r="D371" i="13"/>
  <c r="F371" i="13"/>
  <c r="H371" i="13"/>
  <c r="C371" i="13"/>
  <c r="B371" i="13"/>
  <c r="E371" i="13"/>
  <c r="G371" i="13"/>
  <c r="A372" i="13" a="1"/>
  <c r="A372" i="13" s="1"/>
  <c r="B97" i="14"/>
  <c r="F97" i="14"/>
  <c r="G97" i="14"/>
  <c r="D97" i="14"/>
  <c r="E97" i="14"/>
  <c r="H97" i="14"/>
  <c r="C97" i="14"/>
  <c r="E99" i="13"/>
  <c r="C99" i="13"/>
  <c r="B99" i="13"/>
  <c r="G99" i="13"/>
  <c r="F100" i="13"/>
  <c r="H99" i="13"/>
  <c r="F99" i="13"/>
  <c r="E349" i="14" l="1"/>
  <c r="G349" i="14"/>
  <c r="B349" i="14"/>
  <c r="D349" i="14"/>
  <c r="F349" i="14"/>
  <c r="H349" i="14"/>
  <c r="C349" i="14"/>
  <c r="A350" i="14" a="1"/>
  <c r="A350" i="14" s="1"/>
  <c r="D372" i="13"/>
  <c r="F372" i="13"/>
  <c r="H372" i="13"/>
  <c r="C372" i="13"/>
  <c r="E372" i="13"/>
  <c r="G372" i="13"/>
  <c r="B372" i="13"/>
  <c r="A373" i="13" a="1"/>
  <c r="A373" i="13" s="1"/>
  <c r="C98" i="14"/>
  <c r="G98" i="14"/>
  <c r="E98" i="14"/>
  <c r="D98" i="14"/>
  <c r="F98" i="14"/>
  <c r="H98" i="14"/>
  <c r="B98" i="14"/>
  <c r="G101" i="13"/>
  <c r="H100" i="13"/>
  <c r="D100" i="13"/>
  <c r="G100" i="13"/>
  <c r="E100" i="13"/>
  <c r="C100" i="13"/>
  <c r="B100" i="13"/>
  <c r="D350" i="14" l="1"/>
  <c r="F350" i="14"/>
  <c r="H350" i="14"/>
  <c r="C350" i="14"/>
  <c r="E350" i="14"/>
  <c r="G350" i="14"/>
  <c r="B350" i="14"/>
  <c r="A351" i="14" a="1"/>
  <c r="A351" i="14" s="1"/>
  <c r="B373" i="13"/>
  <c r="D373" i="13"/>
  <c r="G373" i="13"/>
  <c r="F373" i="13"/>
  <c r="H373" i="13"/>
  <c r="C373" i="13"/>
  <c r="E373" i="13"/>
  <c r="A374" i="13" a="1"/>
  <c r="A374" i="13" s="1"/>
  <c r="D99" i="14"/>
  <c r="H99" i="14"/>
  <c r="C99" i="14"/>
  <c r="E99" i="14"/>
  <c r="F99" i="14"/>
  <c r="G99" i="14"/>
  <c r="B99" i="14"/>
  <c r="H102" i="13"/>
  <c r="H101" i="13"/>
  <c r="E101" i="13"/>
  <c r="C101" i="13"/>
  <c r="D101" i="13"/>
  <c r="F101" i="13"/>
  <c r="B101" i="13"/>
  <c r="C351" i="14" l="1"/>
  <c r="E351" i="14"/>
  <c r="D351" i="14"/>
  <c r="F351" i="14"/>
  <c r="H351" i="14"/>
  <c r="G351" i="14"/>
  <c r="B351" i="14"/>
  <c r="A352" i="14" a="1"/>
  <c r="A352" i="14" s="1"/>
  <c r="E374" i="13"/>
  <c r="G374" i="13"/>
  <c r="B374" i="13"/>
  <c r="D374" i="13"/>
  <c r="F374" i="13"/>
  <c r="H374" i="13"/>
  <c r="C374" i="13"/>
  <c r="A375" i="13" a="1"/>
  <c r="A375" i="13" s="1"/>
  <c r="E100" i="14"/>
  <c r="B100" i="14"/>
  <c r="G100" i="14"/>
  <c r="D100" i="14"/>
  <c r="F100" i="14"/>
  <c r="H100" i="14"/>
  <c r="C100" i="14"/>
  <c r="G102" i="13"/>
  <c r="E102" i="13"/>
  <c r="F102" i="13"/>
  <c r="C102" i="13"/>
  <c r="B102" i="13"/>
  <c r="D102" i="13"/>
  <c r="H103" i="13"/>
  <c r="B352" i="14" l="1"/>
  <c r="D352" i="14"/>
  <c r="C352" i="14"/>
  <c r="E352" i="14"/>
  <c r="G352" i="14"/>
  <c r="F352" i="14"/>
  <c r="H352" i="14"/>
  <c r="A353" i="14" a="1"/>
  <c r="A353" i="14" s="1"/>
  <c r="E375" i="13"/>
  <c r="G375" i="13"/>
  <c r="B375" i="13"/>
  <c r="H375" i="13"/>
  <c r="F375" i="13"/>
  <c r="C375" i="13"/>
  <c r="D375" i="13"/>
  <c r="A376" i="13" a="1"/>
  <c r="A376" i="13" s="1"/>
  <c r="B101" i="14"/>
  <c r="F101" i="14"/>
  <c r="E101" i="14"/>
  <c r="D101" i="14"/>
  <c r="G101" i="14"/>
  <c r="H101" i="14"/>
  <c r="C101" i="14"/>
  <c r="B103" i="13"/>
  <c r="F103" i="13"/>
  <c r="E103" i="13"/>
  <c r="D103" i="13"/>
  <c r="D104" i="13"/>
  <c r="C103" i="13"/>
  <c r="G103" i="13"/>
  <c r="E353" i="14" l="1"/>
  <c r="G353" i="14"/>
  <c r="B353" i="14"/>
  <c r="D353" i="14"/>
  <c r="F353" i="14"/>
  <c r="H353" i="14"/>
  <c r="C353" i="14"/>
  <c r="A354" i="14" a="1"/>
  <c r="A354" i="14" s="1"/>
  <c r="E376" i="13"/>
  <c r="F376" i="13"/>
  <c r="C376" i="13"/>
  <c r="B376" i="13"/>
  <c r="H376" i="13"/>
  <c r="G376" i="13"/>
  <c r="D376" i="13"/>
  <c r="A377" i="13" a="1"/>
  <c r="A377" i="13" s="1"/>
  <c r="C102" i="14"/>
  <c r="G102" i="14"/>
  <c r="D102" i="14"/>
  <c r="E102" i="14"/>
  <c r="F102" i="14"/>
  <c r="H102" i="14"/>
  <c r="B102" i="14"/>
  <c r="E104" i="13"/>
  <c r="G104" i="13"/>
  <c r="F104" i="13"/>
  <c r="C104" i="13"/>
  <c r="B104" i="13"/>
  <c r="H104" i="13"/>
  <c r="F105" i="13"/>
  <c r="D354" i="14" l="1"/>
  <c r="F354" i="14"/>
  <c r="H354" i="14"/>
  <c r="C354" i="14"/>
  <c r="B354" i="14"/>
  <c r="E354" i="14"/>
  <c r="G354" i="14"/>
  <c r="A355" i="14" a="1"/>
  <c r="A355" i="14" s="1"/>
  <c r="C377" i="13"/>
  <c r="E377" i="13"/>
  <c r="H377" i="13"/>
  <c r="G377" i="13"/>
  <c r="B377" i="13"/>
  <c r="D377" i="13"/>
  <c r="F377" i="13"/>
  <c r="A378" i="13" a="1"/>
  <c r="A378" i="13" s="1"/>
  <c r="D103" i="14"/>
  <c r="H103" i="14"/>
  <c r="B103" i="14"/>
  <c r="G103" i="14"/>
  <c r="E103" i="14"/>
  <c r="F103" i="14"/>
  <c r="C103" i="14"/>
  <c r="D106" i="13"/>
  <c r="D105" i="13"/>
  <c r="E105" i="13"/>
  <c r="C105" i="13"/>
  <c r="B105" i="13"/>
  <c r="H105" i="13"/>
  <c r="G105" i="13"/>
  <c r="C355" i="14" l="1"/>
  <c r="E355" i="14"/>
  <c r="G355" i="14"/>
  <c r="B355" i="14"/>
  <c r="D355" i="14"/>
  <c r="F355" i="14"/>
  <c r="H355" i="14"/>
  <c r="A356" i="14" a="1"/>
  <c r="A356" i="14" s="1"/>
  <c r="B378" i="13"/>
  <c r="D378" i="13"/>
  <c r="F378" i="13"/>
  <c r="H378" i="13"/>
  <c r="G378" i="13"/>
  <c r="C378" i="13"/>
  <c r="E378" i="13"/>
  <c r="A379" i="13" a="1"/>
  <c r="A379" i="13" s="1"/>
  <c r="E104" i="14"/>
  <c r="F104" i="14"/>
  <c r="D104" i="14"/>
  <c r="G104" i="14"/>
  <c r="B104" i="14"/>
  <c r="H104" i="14"/>
  <c r="C104" i="14"/>
  <c r="H106" i="13"/>
  <c r="E106" i="13"/>
  <c r="G106" i="13"/>
  <c r="C106" i="13"/>
  <c r="B106" i="13"/>
  <c r="F106" i="13"/>
  <c r="H107" i="13"/>
  <c r="B356" i="14" l="1"/>
  <c r="D356" i="14"/>
  <c r="F356" i="14"/>
  <c r="H356" i="14"/>
  <c r="G356" i="14"/>
  <c r="C356" i="14"/>
  <c r="E356" i="14"/>
  <c r="A357" i="14" a="1"/>
  <c r="A357" i="14" s="1"/>
  <c r="E379" i="13"/>
  <c r="G379" i="13"/>
  <c r="B379" i="13"/>
  <c r="D379" i="13"/>
  <c r="F379" i="13"/>
  <c r="H379" i="13"/>
  <c r="C379" i="13"/>
  <c r="A380" i="13" a="1"/>
  <c r="A380" i="13" s="1"/>
  <c r="B105" i="14"/>
  <c r="F105" i="14"/>
  <c r="D105" i="14"/>
  <c r="E105" i="14"/>
  <c r="G105" i="14"/>
  <c r="H105" i="14"/>
  <c r="C105" i="14"/>
  <c r="H108" i="13"/>
  <c r="E107" i="13"/>
  <c r="F107" i="13"/>
  <c r="D107" i="13"/>
  <c r="B107" i="13"/>
  <c r="G107" i="13"/>
  <c r="C107" i="13"/>
  <c r="E357" i="14" l="1"/>
  <c r="G357" i="14"/>
  <c r="F357" i="14"/>
  <c r="H357" i="14"/>
  <c r="C357" i="14"/>
  <c r="B357" i="14"/>
  <c r="D357" i="14"/>
  <c r="A358" i="14" a="1"/>
  <c r="A358" i="14" s="1"/>
  <c r="D380" i="13"/>
  <c r="F380" i="13"/>
  <c r="H380" i="13"/>
  <c r="C380" i="13"/>
  <c r="B380" i="13"/>
  <c r="E380" i="13"/>
  <c r="G380" i="13"/>
  <c r="A381" i="13" a="1"/>
  <c r="A381" i="13" s="1"/>
  <c r="C106" i="14"/>
  <c r="G106" i="14"/>
  <c r="B106" i="14"/>
  <c r="H106" i="14"/>
  <c r="E106" i="14"/>
  <c r="F106" i="14"/>
  <c r="D106" i="14"/>
  <c r="C108" i="13"/>
  <c r="E108" i="13"/>
  <c r="D108" i="13"/>
  <c r="G108" i="13"/>
  <c r="B108" i="13"/>
  <c r="F108" i="13"/>
  <c r="F109" i="13"/>
  <c r="D358" i="14" l="1"/>
  <c r="F358" i="14"/>
  <c r="E358" i="14"/>
  <c r="C358" i="14"/>
  <c r="B358" i="14"/>
  <c r="H358" i="14"/>
  <c r="G358" i="14"/>
  <c r="A359" i="14" a="1"/>
  <c r="A359" i="14" s="1"/>
  <c r="C381" i="13"/>
  <c r="E381" i="13"/>
  <c r="G381" i="13"/>
  <c r="B381" i="13"/>
  <c r="D381" i="13"/>
  <c r="F381" i="13"/>
  <c r="H381" i="13"/>
  <c r="A382" i="13" a="1"/>
  <c r="A382" i="13" s="1"/>
  <c r="D107" i="14"/>
  <c r="H107" i="14"/>
  <c r="F107" i="14"/>
  <c r="E107" i="14"/>
  <c r="G107" i="14"/>
  <c r="B107" i="14"/>
  <c r="C107" i="14"/>
  <c r="G109" i="13"/>
  <c r="C109" i="13"/>
  <c r="B109" i="13"/>
  <c r="D109" i="13"/>
  <c r="E110" i="13"/>
  <c r="E109" i="13"/>
  <c r="H109" i="13"/>
  <c r="C359" i="14" l="1"/>
  <c r="E359" i="14"/>
  <c r="G359" i="14"/>
  <c r="B359" i="14"/>
  <c r="D359" i="14"/>
  <c r="F359" i="14"/>
  <c r="H359" i="14"/>
  <c r="A360" i="14" a="1"/>
  <c r="A360" i="14" s="1"/>
  <c r="B382" i="13"/>
  <c r="D382" i="13"/>
  <c r="F382" i="13"/>
  <c r="H382" i="13"/>
  <c r="C382" i="13"/>
  <c r="E382" i="13"/>
  <c r="G382" i="13"/>
  <c r="A383" i="13" a="1"/>
  <c r="A383" i="13" s="1"/>
  <c r="E108" i="14"/>
  <c r="D108" i="14"/>
  <c r="F108" i="14"/>
  <c r="G108" i="14"/>
  <c r="B108" i="14"/>
  <c r="H108" i="14"/>
  <c r="C108" i="14"/>
  <c r="D110" i="13"/>
  <c r="C110" i="13"/>
  <c r="B110" i="13"/>
  <c r="G110" i="13"/>
  <c r="D111" i="13"/>
  <c r="F110" i="13"/>
  <c r="H110" i="13"/>
  <c r="B360" i="14" l="1"/>
  <c r="D360" i="14"/>
  <c r="F360" i="14"/>
  <c r="H360" i="14"/>
  <c r="G360" i="14"/>
  <c r="C360" i="14"/>
  <c r="E360" i="14"/>
  <c r="A361" i="14" a="1"/>
  <c r="A361" i="14" s="1"/>
  <c r="E383" i="13"/>
  <c r="G383" i="13"/>
  <c r="B383" i="13"/>
  <c r="D383" i="13"/>
  <c r="F383" i="13"/>
  <c r="H383" i="13"/>
  <c r="C383" i="13"/>
  <c r="A384" i="13" a="1"/>
  <c r="A384" i="13" s="1"/>
  <c r="B109" i="14"/>
  <c r="F109" i="14"/>
  <c r="C109" i="14"/>
  <c r="H109" i="14"/>
  <c r="E109" i="14"/>
  <c r="G109" i="14"/>
  <c r="D109" i="14"/>
  <c r="G111" i="13"/>
  <c r="C111" i="13"/>
  <c r="B111" i="13"/>
  <c r="H111" i="13"/>
  <c r="H112" i="13"/>
  <c r="F111" i="13"/>
  <c r="E111" i="13"/>
  <c r="E361" i="14" l="1"/>
  <c r="G361" i="14"/>
  <c r="B361" i="14"/>
  <c r="D361" i="14"/>
  <c r="F361" i="14"/>
  <c r="H361" i="14"/>
  <c r="C361" i="14"/>
  <c r="A362" i="14" a="1"/>
  <c r="A362" i="14" s="1"/>
  <c r="D384" i="13"/>
  <c r="F384" i="13"/>
  <c r="H384" i="13"/>
  <c r="C384" i="13"/>
  <c r="E384" i="13"/>
  <c r="G384" i="13"/>
  <c r="B384" i="13"/>
  <c r="A385" i="13" a="1"/>
  <c r="A385" i="13" s="1"/>
  <c r="C110" i="14"/>
  <c r="G110" i="14"/>
  <c r="F110" i="14"/>
  <c r="E110" i="14"/>
  <c r="H110" i="14"/>
  <c r="B110" i="14"/>
  <c r="D110" i="14"/>
  <c r="F112" i="13"/>
  <c r="E112" i="13"/>
  <c r="D112" i="13"/>
  <c r="C112" i="13"/>
  <c r="B112" i="13"/>
  <c r="G112" i="13"/>
  <c r="D113" i="13"/>
  <c r="D362" i="14" l="1"/>
  <c r="F362" i="14"/>
  <c r="H362" i="14"/>
  <c r="C362" i="14"/>
  <c r="B362" i="14"/>
  <c r="E362" i="14"/>
  <c r="G362" i="14"/>
  <c r="A363" i="14" a="1"/>
  <c r="A363" i="14" s="1"/>
  <c r="G385" i="13"/>
  <c r="B385" i="13"/>
  <c r="D385" i="13"/>
  <c r="F385" i="13"/>
  <c r="H385" i="13"/>
  <c r="C385" i="13"/>
  <c r="E385" i="13"/>
  <c r="A386" i="13" a="1"/>
  <c r="A386" i="13" s="1"/>
  <c r="D111" i="14"/>
  <c r="H111" i="14"/>
  <c r="E111" i="14"/>
  <c r="F111" i="14"/>
  <c r="G111" i="14"/>
  <c r="B111" i="14"/>
  <c r="C111" i="14"/>
  <c r="E113" i="13"/>
  <c r="C113" i="13"/>
  <c r="B113" i="13"/>
  <c r="G113" i="13"/>
  <c r="D114" i="13"/>
  <c r="H113" i="13"/>
  <c r="F113" i="13"/>
  <c r="C363" i="14" l="1"/>
  <c r="H363" i="14"/>
  <c r="D363" i="14"/>
  <c r="F363" i="14"/>
  <c r="E363" i="14"/>
  <c r="G363" i="14"/>
  <c r="B363" i="14"/>
  <c r="A364" i="14" a="1"/>
  <c r="A364" i="14" s="1"/>
  <c r="B386" i="13"/>
  <c r="D386" i="13"/>
  <c r="F386" i="13"/>
  <c r="H386" i="13"/>
  <c r="C386" i="13"/>
  <c r="E386" i="13"/>
  <c r="G386" i="13"/>
  <c r="A387" i="13" a="1"/>
  <c r="A387" i="13" s="1"/>
  <c r="E112" i="14"/>
  <c r="C112" i="14"/>
  <c r="H112" i="14"/>
  <c r="F112" i="14"/>
  <c r="G112" i="14"/>
  <c r="B112" i="14"/>
  <c r="D112" i="14"/>
  <c r="F114" i="13"/>
  <c r="G114" i="13"/>
  <c r="E114" i="13"/>
  <c r="C114" i="13"/>
  <c r="B114" i="13"/>
  <c r="H114" i="13"/>
  <c r="F115" i="13"/>
  <c r="H364" i="14" l="1"/>
  <c r="B364" i="14"/>
  <c r="G364" i="14"/>
  <c r="D364" i="14"/>
  <c r="E364" i="14"/>
  <c r="F364" i="14"/>
  <c r="C364" i="14"/>
  <c r="A365" i="14" a="1"/>
  <c r="A365" i="14" s="1"/>
  <c r="E387" i="13"/>
  <c r="G387" i="13"/>
  <c r="C387" i="13"/>
  <c r="B387" i="13"/>
  <c r="D387" i="13"/>
  <c r="F387" i="13"/>
  <c r="H387" i="13"/>
  <c r="A388" i="13" a="1"/>
  <c r="A388" i="13" s="1"/>
  <c r="B113" i="14"/>
  <c r="F113" i="14"/>
  <c r="G113" i="14"/>
  <c r="E113" i="14"/>
  <c r="H113" i="14"/>
  <c r="C113" i="14"/>
  <c r="D113" i="14"/>
  <c r="E115" i="13"/>
  <c r="C115" i="13"/>
  <c r="B115" i="13"/>
  <c r="H115" i="13"/>
  <c r="D115" i="13"/>
  <c r="H116" i="13"/>
  <c r="G115" i="13"/>
  <c r="E365" i="14" l="1"/>
  <c r="H365" i="14"/>
  <c r="C365" i="14"/>
  <c r="B365" i="14"/>
  <c r="G365" i="14"/>
  <c r="D365" i="14"/>
  <c r="F365" i="14"/>
  <c r="A366" i="14" a="1"/>
  <c r="A366" i="14" s="1"/>
  <c r="D388" i="13"/>
  <c r="F388" i="13"/>
  <c r="H388" i="13"/>
  <c r="C388" i="13"/>
  <c r="E388" i="13"/>
  <c r="G388" i="13"/>
  <c r="B388" i="13"/>
  <c r="A389" i="13" a="1"/>
  <c r="A389" i="13" s="1"/>
  <c r="C114" i="14"/>
  <c r="G114" i="14"/>
  <c r="E114" i="14"/>
  <c r="F114" i="14"/>
  <c r="H114" i="14"/>
  <c r="B114" i="14"/>
  <c r="D114" i="14"/>
  <c r="E117" i="13"/>
  <c r="D116" i="13"/>
  <c r="G116" i="13"/>
  <c r="E116" i="13"/>
  <c r="F116" i="13"/>
  <c r="C116" i="13"/>
  <c r="B116" i="13"/>
  <c r="B366" i="14" l="1"/>
  <c r="G366" i="14"/>
  <c r="F366" i="14"/>
  <c r="C366" i="14"/>
  <c r="E366" i="14"/>
  <c r="D366" i="14"/>
  <c r="H366" i="14"/>
  <c r="A367" i="14" a="1"/>
  <c r="A367" i="14" s="1"/>
  <c r="G389" i="13"/>
  <c r="B389" i="13"/>
  <c r="D389" i="13"/>
  <c r="F389" i="13"/>
  <c r="H389" i="13"/>
  <c r="C389" i="13"/>
  <c r="E389" i="13"/>
  <c r="A390" i="13" a="1"/>
  <c r="A390" i="13" s="1"/>
  <c r="D115" i="14"/>
  <c r="H115" i="14"/>
  <c r="C115" i="14"/>
  <c r="F115" i="14"/>
  <c r="G115" i="14"/>
  <c r="B115" i="14"/>
  <c r="E115" i="14"/>
  <c r="F117" i="13"/>
  <c r="H117" i="13"/>
  <c r="G117" i="13"/>
  <c r="D117" i="13"/>
  <c r="B117" i="13"/>
  <c r="C117" i="13"/>
  <c r="G118" i="13"/>
  <c r="E367" i="14" l="1"/>
  <c r="C367" i="14"/>
  <c r="F367" i="14"/>
  <c r="H367" i="14"/>
  <c r="B367" i="14"/>
  <c r="D367" i="14"/>
  <c r="G367" i="14"/>
  <c r="A368" i="14" a="1"/>
  <c r="A368" i="14" s="1"/>
  <c r="B390" i="13"/>
  <c r="D390" i="13"/>
  <c r="G390" i="13"/>
  <c r="F390" i="13"/>
  <c r="H390" i="13"/>
  <c r="C390" i="13"/>
  <c r="E390" i="13"/>
  <c r="A391" i="13" a="1"/>
  <c r="A391" i="13" s="1"/>
  <c r="E116" i="14"/>
  <c r="B116" i="14"/>
  <c r="G116" i="14"/>
  <c r="F116" i="14"/>
  <c r="H116" i="14"/>
  <c r="C116" i="14"/>
  <c r="D116" i="14"/>
  <c r="E118" i="13"/>
  <c r="F118" i="13"/>
  <c r="C118" i="13"/>
  <c r="B118" i="13"/>
  <c r="D118" i="13"/>
  <c r="H118" i="13"/>
  <c r="B368" i="14" l="1"/>
  <c r="D368" i="14"/>
  <c r="G368" i="14"/>
  <c r="F368" i="14"/>
  <c r="H368" i="14"/>
  <c r="C368" i="14"/>
  <c r="E368" i="14"/>
  <c r="A369" i="14" a="1"/>
  <c r="A369" i="14" s="1"/>
  <c r="B391" i="13"/>
  <c r="D391" i="13"/>
  <c r="E391" i="13"/>
  <c r="G391" i="13"/>
  <c r="F391" i="13"/>
  <c r="H391" i="13"/>
  <c r="C391" i="13"/>
  <c r="A392" i="13" a="1"/>
  <c r="A392" i="13" s="1"/>
  <c r="B117" i="14"/>
  <c r="F117" i="14"/>
  <c r="E117" i="14"/>
  <c r="G117" i="14"/>
  <c r="H117" i="14"/>
  <c r="C117" i="14"/>
  <c r="D117" i="14"/>
  <c r="E119" i="13"/>
  <c r="G119" i="13"/>
  <c r="C119" i="13"/>
  <c r="H119" i="13"/>
  <c r="F119" i="13"/>
  <c r="B119" i="13"/>
  <c r="D119" i="13"/>
  <c r="C120" i="13"/>
  <c r="E120" i="13"/>
  <c r="F120" i="13"/>
  <c r="D120" i="13"/>
  <c r="G120" i="13"/>
  <c r="H120" i="13"/>
  <c r="B120" i="13"/>
  <c r="E369" i="14" l="1"/>
  <c r="G369" i="14"/>
  <c r="F369" i="14"/>
  <c r="H369" i="14"/>
  <c r="C369" i="14"/>
  <c r="B369" i="14"/>
  <c r="D369" i="14"/>
  <c r="A370" i="14" a="1"/>
  <c r="A370" i="14" s="1"/>
  <c r="D392" i="13"/>
  <c r="F392" i="13"/>
  <c r="H392" i="13"/>
  <c r="C392" i="13"/>
  <c r="E392" i="13"/>
  <c r="G392" i="13"/>
  <c r="B392" i="13"/>
  <c r="A393" i="13" a="1"/>
  <c r="A393" i="13" s="1"/>
  <c r="C118" i="14"/>
  <c r="G118" i="14"/>
  <c r="E118" i="14"/>
  <c r="F118" i="14"/>
  <c r="B118" i="14"/>
  <c r="H118" i="14"/>
  <c r="D118" i="14"/>
  <c r="C121" i="13"/>
  <c r="D121" i="13"/>
  <c r="H121" i="13"/>
  <c r="F121" i="13"/>
  <c r="E121" i="13"/>
  <c r="G121" i="13"/>
  <c r="B121" i="13"/>
  <c r="D370" i="14" l="1"/>
  <c r="F370" i="14"/>
  <c r="H370" i="14"/>
  <c r="C370" i="14"/>
  <c r="E370" i="14"/>
  <c r="G370" i="14"/>
  <c r="B370" i="14"/>
  <c r="A371" i="14" a="1"/>
  <c r="A371" i="14" s="1"/>
  <c r="G393" i="13"/>
  <c r="B393" i="13"/>
  <c r="D393" i="13"/>
  <c r="F393" i="13"/>
  <c r="H393" i="13"/>
  <c r="C393" i="13"/>
  <c r="E393" i="13"/>
  <c r="A394" i="13" a="1"/>
  <c r="A394" i="13" s="1"/>
  <c r="D119" i="14"/>
  <c r="H119" i="14"/>
  <c r="C119" i="14"/>
  <c r="E119" i="14"/>
  <c r="F119" i="14"/>
  <c r="G119" i="14"/>
  <c r="B119" i="14"/>
  <c r="C122" i="13"/>
  <c r="G122" i="13"/>
  <c r="F122" i="13"/>
  <c r="E122" i="13"/>
  <c r="H122" i="13"/>
  <c r="D122" i="13"/>
  <c r="B122" i="13"/>
  <c r="C371" i="14" l="1"/>
  <c r="E371" i="14"/>
  <c r="G371" i="14"/>
  <c r="B371" i="14"/>
  <c r="D371" i="14"/>
  <c r="F371" i="14"/>
  <c r="H371" i="14"/>
  <c r="A372" i="14" a="1"/>
  <c r="A372" i="14" s="1"/>
  <c r="B394" i="13"/>
  <c r="D394" i="13"/>
  <c r="C394" i="13"/>
  <c r="G394" i="13"/>
  <c r="F394" i="13"/>
  <c r="H394" i="13"/>
  <c r="E394" i="13"/>
  <c r="A395" i="13" a="1"/>
  <c r="A395" i="13" s="1"/>
  <c r="E120" i="14"/>
  <c r="B120" i="14"/>
  <c r="G120" i="14"/>
  <c r="C120" i="14"/>
  <c r="H120" i="14"/>
  <c r="D120" i="14"/>
  <c r="F120" i="14"/>
  <c r="C123" i="13"/>
  <c r="F123" i="13"/>
  <c r="G123" i="13"/>
  <c r="E123" i="13"/>
  <c r="H123" i="13"/>
  <c r="D123" i="13"/>
  <c r="B123" i="13"/>
  <c r="B372" i="14" l="1"/>
  <c r="D372" i="14"/>
  <c r="F372" i="14"/>
  <c r="H372" i="14"/>
  <c r="G372" i="14"/>
  <c r="C372" i="14"/>
  <c r="E372" i="14"/>
  <c r="A373" i="14" a="1"/>
  <c r="A373" i="14" s="1"/>
  <c r="E395" i="13"/>
  <c r="G395" i="13"/>
  <c r="B395" i="13"/>
  <c r="D395" i="13"/>
  <c r="F395" i="13"/>
  <c r="H395" i="13"/>
  <c r="C395" i="13"/>
  <c r="A396" i="13" a="1"/>
  <c r="A396" i="13" s="1"/>
  <c r="B121" i="14"/>
  <c r="F121" i="14"/>
  <c r="E121" i="14"/>
  <c r="G121" i="14"/>
  <c r="C121" i="14"/>
  <c r="H121" i="14"/>
  <c r="D121" i="14"/>
  <c r="C124" i="13"/>
  <c r="E124" i="13"/>
  <c r="G124" i="13"/>
  <c r="F124" i="13"/>
  <c r="H124" i="13"/>
  <c r="D124" i="13"/>
  <c r="B124" i="13"/>
  <c r="E373" i="14" l="1"/>
  <c r="G373" i="14"/>
  <c r="B373" i="14"/>
  <c r="D373" i="14"/>
  <c r="F373" i="14"/>
  <c r="H373" i="14"/>
  <c r="C373" i="14"/>
  <c r="A374" i="14" a="1"/>
  <c r="A374" i="14" s="1"/>
  <c r="B396" i="13"/>
  <c r="D396" i="13"/>
  <c r="F396" i="13"/>
  <c r="H396" i="13"/>
  <c r="C396" i="13"/>
  <c r="E396" i="13"/>
  <c r="G396" i="13"/>
  <c r="A397" i="13" a="1"/>
  <c r="A397" i="13" s="1"/>
  <c r="C122" i="14"/>
  <c r="G122" i="14"/>
  <c r="D122" i="14"/>
  <c r="E122" i="14"/>
  <c r="F122" i="14"/>
  <c r="H122" i="14"/>
  <c r="B122" i="14"/>
  <c r="C125" i="13"/>
  <c r="D125" i="13"/>
  <c r="H125" i="13"/>
  <c r="G125" i="13"/>
  <c r="F125" i="13"/>
  <c r="E125" i="13"/>
  <c r="B125" i="13"/>
  <c r="D374" i="14" l="1"/>
  <c r="F374" i="14"/>
  <c r="B374" i="14"/>
  <c r="H374" i="14"/>
  <c r="C374" i="14"/>
  <c r="E374" i="14"/>
  <c r="G374" i="14"/>
  <c r="A375" i="14" a="1"/>
  <c r="A375" i="14" s="1"/>
  <c r="H397" i="13"/>
  <c r="C397" i="13"/>
  <c r="E397" i="13"/>
  <c r="G397" i="13"/>
  <c r="B397" i="13"/>
  <c r="D397" i="13"/>
  <c r="F397" i="13"/>
  <c r="A398" i="13" a="1"/>
  <c r="A398" i="13" s="1"/>
  <c r="D123" i="14"/>
  <c r="H123" i="14"/>
  <c r="B123" i="14"/>
  <c r="G123" i="14"/>
  <c r="C123" i="14"/>
  <c r="E123" i="14"/>
  <c r="F123" i="14"/>
  <c r="C126" i="13"/>
  <c r="G126" i="13"/>
  <c r="H126" i="13"/>
  <c r="F126" i="13"/>
  <c r="E126" i="13"/>
  <c r="D126" i="13"/>
  <c r="B126" i="13"/>
  <c r="C375" i="14" l="1"/>
  <c r="E375" i="14"/>
  <c r="D375" i="14"/>
  <c r="F375" i="14"/>
  <c r="H375" i="14"/>
  <c r="G375" i="14"/>
  <c r="B375" i="14"/>
  <c r="A376" i="14" a="1"/>
  <c r="A376" i="14" s="1"/>
  <c r="G398" i="13"/>
  <c r="B398" i="13"/>
  <c r="D398" i="13"/>
  <c r="F398" i="13"/>
  <c r="H398" i="13"/>
  <c r="C398" i="13"/>
  <c r="E398" i="13"/>
  <c r="A399" i="13" a="1"/>
  <c r="A399" i="13" s="1"/>
  <c r="E124" i="14"/>
  <c r="F124" i="14"/>
  <c r="B124" i="14"/>
  <c r="G124" i="14"/>
  <c r="C124" i="14"/>
  <c r="H124" i="14"/>
  <c r="D124" i="14"/>
  <c r="C127" i="13"/>
  <c r="F127" i="13"/>
  <c r="H127" i="13"/>
  <c r="G127" i="13"/>
  <c r="D127" i="13"/>
  <c r="E127" i="13"/>
  <c r="B127" i="13"/>
  <c r="B376" i="14" l="1"/>
  <c r="D376" i="14"/>
  <c r="C376" i="14"/>
  <c r="E376" i="14"/>
  <c r="G376" i="14"/>
  <c r="F376" i="14"/>
  <c r="H376" i="14"/>
  <c r="A377" i="14" a="1"/>
  <c r="A377" i="14" s="1"/>
  <c r="C399" i="13"/>
  <c r="E399" i="13"/>
  <c r="G399" i="13"/>
  <c r="B399" i="13"/>
  <c r="D399" i="13"/>
  <c r="F399" i="13"/>
  <c r="H399" i="13"/>
  <c r="A400" i="13" a="1"/>
  <c r="A400" i="13" s="1"/>
  <c r="B125" i="14"/>
  <c r="F125" i="14"/>
  <c r="D125" i="14"/>
  <c r="E125" i="14"/>
  <c r="G125" i="14"/>
  <c r="H125" i="14"/>
  <c r="C125" i="14"/>
  <c r="E128" i="13"/>
  <c r="H128" i="13"/>
  <c r="G128" i="13"/>
  <c r="C128" i="13"/>
  <c r="F128" i="13"/>
  <c r="D128" i="13"/>
  <c r="B128" i="13"/>
  <c r="E377" i="14" l="1"/>
  <c r="G377" i="14"/>
  <c r="B377" i="14"/>
  <c r="D377" i="14"/>
  <c r="F377" i="14"/>
  <c r="H377" i="14"/>
  <c r="C377" i="14"/>
  <c r="A378" i="14" a="1"/>
  <c r="A378" i="14" s="1"/>
  <c r="D400" i="13"/>
  <c r="F400" i="13"/>
  <c r="H400" i="13"/>
  <c r="C400" i="13"/>
  <c r="E400" i="13"/>
  <c r="G400" i="13"/>
  <c r="B400" i="13"/>
  <c r="A401" i="13" a="1"/>
  <c r="A401" i="13" s="1"/>
  <c r="C126" i="14"/>
  <c r="G126" i="14"/>
  <c r="B126" i="14"/>
  <c r="H126" i="14"/>
  <c r="D126" i="14"/>
  <c r="E126" i="14"/>
  <c r="F126" i="14"/>
  <c r="D129" i="13"/>
  <c r="H129" i="13"/>
  <c r="G129" i="13"/>
  <c r="C129" i="13"/>
  <c r="E129" i="13"/>
  <c r="F129" i="13"/>
  <c r="B129" i="13"/>
  <c r="D378" i="14" l="1"/>
  <c r="F378" i="14"/>
  <c r="H378" i="14"/>
  <c r="C378" i="14"/>
  <c r="B378" i="14"/>
  <c r="E378" i="14"/>
  <c r="G378" i="14"/>
  <c r="A379" i="14" a="1"/>
  <c r="A379" i="14" s="1"/>
  <c r="H401" i="13"/>
  <c r="C401" i="13"/>
  <c r="E401" i="13"/>
  <c r="G401" i="13"/>
  <c r="B401" i="13"/>
  <c r="D401" i="13"/>
  <c r="F401" i="13"/>
  <c r="A402" i="13" a="1"/>
  <c r="A402" i="13" s="1"/>
  <c r="D127" i="14"/>
  <c r="H127" i="14"/>
  <c r="F127" i="14"/>
  <c r="B127" i="14"/>
  <c r="G127" i="14"/>
  <c r="C127" i="14"/>
  <c r="E127" i="14"/>
  <c r="C130" i="13"/>
  <c r="G130" i="13"/>
  <c r="D130" i="13"/>
  <c r="H130" i="13"/>
  <c r="E130" i="13"/>
  <c r="F130" i="13"/>
  <c r="B130" i="13"/>
  <c r="C379" i="14" l="1"/>
  <c r="E379" i="14"/>
  <c r="G379" i="14"/>
  <c r="B379" i="14"/>
  <c r="D379" i="14"/>
  <c r="F379" i="14"/>
  <c r="H379" i="14"/>
  <c r="A380" i="14" a="1"/>
  <c r="A380" i="14" s="1"/>
  <c r="F402" i="13"/>
  <c r="H402" i="13"/>
  <c r="G402" i="13"/>
  <c r="C402" i="13"/>
  <c r="E402" i="13"/>
  <c r="B402" i="13"/>
  <c r="D402" i="13"/>
  <c r="A403" i="13" a="1"/>
  <c r="A403" i="13" s="1"/>
  <c r="E128" i="14"/>
  <c r="D128" i="14"/>
  <c r="F128" i="14"/>
  <c r="G128" i="14"/>
  <c r="B128" i="14"/>
  <c r="H128" i="14"/>
  <c r="C128" i="14"/>
  <c r="C131" i="13"/>
  <c r="F131" i="13"/>
  <c r="D131" i="13"/>
  <c r="H131" i="13"/>
  <c r="E131" i="13"/>
  <c r="G131" i="13"/>
  <c r="B131" i="13"/>
  <c r="B380" i="14" l="1"/>
  <c r="D380" i="14"/>
  <c r="F380" i="14"/>
  <c r="H380" i="14"/>
  <c r="G380" i="14"/>
  <c r="C380" i="14"/>
  <c r="E380" i="14"/>
  <c r="A381" i="14" a="1"/>
  <c r="A381" i="14" s="1"/>
  <c r="C403" i="13"/>
  <c r="E403" i="13"/>
  <c r="G403" i="13"/>
  <c r="B403" i="13"/>
  <c r="D403" i="13"/>
  <c r="F403" i="13"/>
  <c r="H403" i="13"/>
  <c r="A404" i="13" a="1"/>
  <c r="A404" i="13" s="1"/>
  <c r="B129" i="14"/>
  <c r="F129" i="14"/>
  <c r="C129" i="14"/>
  <c r="H129" i="14"/>
  <c r="D129" i="14"/>
  <c r="E129" i="14"/>
  <c r="G129" i="14"/>
  <c r="C132" i="13"/>
  <c r="E132" i="13"/>
  <c r="D132" i="13"/>
  <c r="H132" i="13"/>
  <c r="F132" i="13"/>
  <c r="G132" i="13"/>
  <c r="B132" i="13"/>
  <c r="C381" i="14" l="1"/>
  <c r="E381" i="14"/>
  <c r="G381" i="14"/>
  <c r="F381" i="14"/>
  <c r="H381" i="14"/>
  <c r="B381" i="14"/>
  <c r="D381" i="14"/>
  <c r="A382" i="14" a="1"/>
  <c r="A382" i="14" s="1"/>
  <c r="H404" i="13"/>
  <c r="C404" i="13"/>
  <c r="E404" i="13"/>
  <c r="G404" i="13"/>
  <c r="B404" i="13"/>
  <c r="D404" i="13"/>
  <c r="F404" i="13"/>
  <c r="C130" i="14"/>
  <c r="G130" i="14"/>
  <c r="F130" i="14"/>
  <c r="B130" i="14"/>
  <c r="H130" i="14"/>
  <c r="D130" i="14"/>
  <c r="E130" i="14"/>
  <c r="C133" i="13"/>
  <c r="D133" i="13"/>
  <c r="H133" i="13"/>
  <c r="E133" i="13"/>
  <c r="F133" i="13"/>
  <c r="G133" i="13"/>
  <c r="B133" i="13"/>
  <c r="B382" i="14" l="1"/>
  <c r="D382" i="14"/>
  <c r="F382" i="14"/>
  <c r="E382" i="14"/>
  <c r="G382" i="14"/>
  <c r="H382" i="14"/>
  <c r="C382" i="14"/>
  <c r="A383" i="14" a="1"/>
  <c r="A383" i="14" s="1"/>
  <c r="D131" i="14"/>
  <c r="H131" i="14"/>
  <c r="E131" i="14"/>
  <c r="F131" i="14"/>
  <c r="G131" i="14"/>
  <c r="B131" i="14"/>
  <c r="C131" i="14"/>
  <c r="C134" i="13"/>
  <c r="G134" i="13"/>
  <c r="E134" i="13"/>
  <c r="D134" i="13"/>
  <c r="H134" i="13"/>
  <c r="F134" i="13"/>
  <c r="B134" i="13"/>
  <c r="C383" i="14" l="1"/>
  <c r="E383" i="14"/>
  <c r="G383" i="14"/>
  <c r="B383" i="14"/>
  <c r="D383" i="14"/>
  <c r="F383" i="14"/>
  <c r="H383" i="14"/>
  <c r="A384" i="14" a="1"/>
  <c r="A384" i="14" s="1"/>
  <c r="E132" i="14"/>
  <c r="C132" i="14"/>
  <c r="H132" i="14"/>
  <c r="D132" i="14"/>
  <c r="F132" i="14"/>
  <c r="B132" i="14"/>
  <c r="G132" i="14"/>
  <c r="C135" i="13"/>
  <c r="F135" i="13"/>
  <c r="E135" i="13"/>
  <c r="D135" i="13"/>
  <c r="G135" i="13"/>
  <c r="H135" i="13"/>
  <c r="B135" i="13"/>
  <c r="B384" i="14" l="1"/>
  <c r="D384" i="14"/>
  <c r="F384" i="14"/>
  <c r="H384" i="14"/>
  <c r="G384" i="14"/>
  <c r="C384" i="14"/>
  <c r="E384" i="14"/>
  <c r="A385" i="14" a="1"/>
  <c r="A385" i="14" s="1"/>
  <c r="B133" i="14"/>
  <c r="F133" i="14"/>
  <c r="G133" i="14"/>
  <c r="C133" i="14"/>
  <c r="H133" i="14"/>
  <c r="D133" i="14"/>
  <c r="E133" i="14"/>
  <c r="C136" i="13"/>
  <c r="E136" i="13"/>
  <c r="F136" i="13"/>
  <c r="D136" i="13"/>
  <c r="G136" i="13"/>
  <c r="H136" i="13"/>
  <c r="B136" i="13"/>
  <c r="E385" i="14" l="1"/>
  <c r="G385" i="14"/>
  <c r="B385" i="14"/>
  <c r="D385" i="14"/>
  <c r="F385" i="14"/>
  <c r="H385" i="14"/>
  <c r="C385" i="14"/>
  <c r="A386" i="14" a="1"/>
  <c r="A386" i="14" s="1"/>
  <c r="C134" i="14"/>
  <c r="G134" i="14"/>
  <c r="E134" i="14"/>
  <c r="F134" i="14"/>
  <c r="H134" i="14"/>
  <c r="B134" i="14"/>
  <c r="D134" i="14"/>
  <c r="C137" i="13"/>
  <c r="D137" i="13"/>
  <c r="H137" i="13"/>
  <c r="F137" i="13"/>
  <c r="E137" i="13"/>
  <c r="G137" i="13"/>
  <c r="B137" i="13"/>
  <c r="D386" i="14" l="1"/>
  <c r="F386" i="14"/>
  <c r="H386" i="14"/>
  <c r="C386" i="14"/>
  <c r="E386" i="14"/>
  <c r="G386" i="14"/>
  <c r="B386" i="14"/>
  <c r="A387" i="14" a="1"/>
  <c r="A387" i="14" s="1"/>
  <c r="D135" i="14"/>
  <c r="H135" i="14"/>
  <c r="C135" i="14"/>
  <c r="E135" i="14"/>
  <c r="F135" i="14"/>
  <c r="B135" i="14"/>
  <c r="G135" i="14"/>
  <c r="C138" i="13"/>
  <c r="G138" i="13"/>
  <c r="F138" i="13"/>
  <c r="E138" i="13"/>
  <c r="D138" i="13"/>
  <c r="H138" i="13"/>
  <c r="B138" i="13"/>
  <c r="C387" i="14" l="1"/>
  <c r="E387" i="14"/>
  <c r="G387" i="14"/>
  <c r="B387" i="14"/>
  <c r="D387" i="14"/>
  <c r="F387" i="14"/>
  <c r="H387" i="14"/>
  <c r="A388" i="14" a="1"/>
  <c r="A388" i="14" s="1"/>
  <c r="E136" i="14"/>
  <c r="B136" i="14"/>
  <c r="G136" i="14"/>
  <c r="C136" i="14"/>
  <c r="H136" i="14"/>
  <c r="D136" i="14"/>
  <c r="F136" i="14"/>
  <c r="F139" i="13"/>
  <c r="G139" i="13"/>
  <c r="C139" i="13"/>
  <c r="E139" i="13"/>
  <c r="H139" i="13"/>
  <c r="D139" i="13"/>
  <c r="B139" i="13"/>
  <c r="B388" i="14" l="1"/>
  <c r="D388" i="14"/>
  <c r="C388" i="14"/>
  <c r="E388" i="14"/>
  <c r="G388" i="14"/>
  <c r="F388" i="14"/>
  <c r="H388" i="14"/>
  <c r="A389" i="14" a="1"/>
  <c r="A389" i="14" s="1"/>
  <c r="B137" i="14"/>
  <c r="F137" i="14"/>
  <c r="E137" i="14"/>
  <c r="G137" i="14"/>
  <c r="H137" i="14"/>
  <c r="C137" i="14"/>
  <c r="D137" i="14"/>
  <c r="E140" i="13"/>
  <c r="C140" i="13"/>
  <c r="G140" i="13"/>
  <c r="F140" i="13"/>
  <c r="H140" i="13"/>
  <c r="D140" i="13"/>
  <c r="B140" i="13"/>
  <c r="E389" i="14" l="1"/>
  <c r="G389" i="14"/>
  <c r="B389" i="14"/>
  <c r="D389" i="14"/>
  <c r="F389" i="14"/>
  <c r="H389" i="14"/>
  <c r="C389" i="14"/>
  <c r="A390" i="14" a="1"/>
  <c r="A390" i="14" s="1"/>
  <c r="C138" i="14"/>
  <c r="G138" i="14"/>
  <c r="D138" i="14"/>
  <c r="E138" i="14"/>
  <c r="F138" i="14"/>
  <c r="B138" i="14"/>
  <c r="H138" i="14"/>
  <c r="C141" i="13"/>
  <c r="D141" i="13"/>
  <c r="H141" i="13"/>
  <c r="G141" i="13"/>
  <c r="F141" i="13"/>
  <c r="E141" i="13"/>
  <c r="B141" i="13"/>
  <c r="D390" i="14" l="1"/>
  <c r="F390" i="14"/>
  <c r="B390" i="14"/>
  <c r="H390" i="14"/>
  <c r="C390" i="14"/>
  <c r="E390" i="14"/>
  <c r="G390" i="14"/>
  <c r="A391" i="14" a="1"/>
  <c r="A391" i="14" s="1"/>
  <c r="D139" i="14"/>
  <c r="H139" i="14"/>
  <c r="B139" i="14"/>
  <c r="G139" i="14"/>
  <c r="C139" i="14"/>
  <c r="E139" i="14"/>
  <c r="F139" i="14"/>
  <c r="C142" i="13"/>
  <c r="G142" i="13"/>
  <c r="H142" i="13"/>
  <c r="F142" i="13"/>
  <c r="D142" i="13"/>
  <c r="E142" i="13"/>
  <c r="B142" i="13"/>
  <c r="C391" i="14" l="1"/>
  <c r="E391" i="14"/>
  <c r="G391" i="14"/>
  <c r="B391" i="14"/>
  <c r="D391" i="14"/>
  <c r="F391" i="14"/>
  <c r="H391" i="14"/>
  <c r="A392" i="14" a="1"/>
  <c r="A392" i="14" s="1"/>
  <c r="E140" i="14"/>
  <c r="F140" i="14"/>
  <c r="B140" i="14"/>
  <c r="G140" i="14"/>
  <c r="H140" i="14"/>
  <c r="C140" i="14"/>
  <c r="D140" i="14"/>
  <c r="C143" i="13"/>
  <c r="F143" i="13"/>
  <c r="H143" i="13"/>
  <c r="G143" i="13"/>
  <c r="E143" i="13"/>
  <c r="D143" i="13"/>
  <c r="B143" i="13"/>
  <c r="B392" i="14" l="1"/>
  <c r="D392" i="14"/>
  <c r="F392" i="14"/>
  <c r="H392" i="14"/>
  <c r="C392" i="14"/>
  <c r="E392" i="14"/>
  <c r="G392" i="14"/>
  <c r="A393" i="14" a="1"/>
  <c r="A393" i="14" s="1"/>
  <c r="B141" i="14"/>
  <c r="F141" i="14"/>
  <c r="D141" i="14"/>
  <c r="E141" i="14"/>
  <c r="G141" i="14"/>
  <c r="C141" i="14"/>
  <c r="H141" i="14"/>
  <c r="C144" i="13"/>
  <c r="E144" i="13"/>
  <c r="H144" i="13"/>
  <c r="G144" i="13"/>
  <c r="D144" i="13"/>
  <c r="F144" i="13"/>
  <c r="B144" i="13"/>
  <c r="E393" i="14" l="1"/>
  <c r="G393" i="14"/>
  <c r="F393" i="14"/>
  <c r="H393" i="14"/>
  <c r="C393" i="14"/>
  <c r="B393" i="14"/>
  <c r="D393" i="14"/>
  <c r="A394" i="14" a="1"/>
  <c r="A394" i="14" s="1"/>
  <c r="C142" i="14"/>
  <c r="G142" i="14"/>
  <c r="B142" i="14"/>
  <c r="H142" i="14"/>
  <c r="D142" i="14"/>
  <c r="E142" i="14"/>
  <c r="F142" i="14"/>
  <c r="C145" i="13"/>
  <c r="D145" i="13"/>
  <c r="H145" i="13"/>
  <c r="G145" i="13"/>
  <c r="F145" i="13"/>
  <c r="E145" i="13"/>
  <c r="B145" i="13"/>
  <c r="D394" i="14" l="1"/>
  <c r="F394" i="14"/>
  <c r="H394" i="14"/>
  <c r="C394" i="14"/>
  <c r="E394" i="14"/>
  <c r="G394" i="14"/>
  <c r="B394" i="14"/>
  <c r="A395" i="14" a="1"/>
  <c r="A395" i="14" s="1"/>
  <c r="D143" i="14"/>
  <c r="H143" i="14"/>
  <c r="F143" i="14"/>
  <c r="B143" i="14"/>
  <c r="G143" i="14"/>
  <c r="C143" i="14"/>
  <c r="E143" i="14"/>
  <c r="C146" i="13"/>
  <c r="G146" i="13"/>
  <c r="D146" i="13"/>
  <c r="H146" i="13"/>
  <c r="E146" i="13"/>
  <c r="F146" i="13"/>
  <c r="B146" i="13"/>
  <c r="C395" i="14" l="1"/>
  <c r="E395" i="14"/>
  <c r="G395" i="14"/>
  <c r="B395" i="14"/>
  <c r="D395" i="14"/>
  <c r="F395" i="14"/>
  <c r="H395" i="14"/>
  <c r="A396" i="14" a="1"/>
  <c r="A396" i="14" s="1"/>
  <c r="E144" i="14"/>
  <c r="D144" i="14"/>
  <c r="F144" i="14"/>
  <c r="B144" i="14"/>
  <c r="G144" i="14"/>
  <c r="C144" i="14"/>
  <c r="H144" i="14"/>
  <c r="C147" i="13"/>
  <c r="F147" i="13"/>
  <c r="D147" i="13"/>
  <c r="H147" i="13"/>
  <c r="E147" i="13"/>
  <c r="G147" i="13"/>
  <c r="B147" i="13"/>
  <c r="B396" i="14" l="1"/>
  <c r="D396" i="14"/>
  <c r="F396" i="14"/>
  <c r="H396" i="14"/>
  <c r="G396" i="14"/>
  <c r="C396" i="14"/>
  <c r="E396" i="14"/>
  <c r="A397" i="14" a="1"/>
  <c r="A397" i="14" s="1"/>
  <c r="B145" i="14"/>
  <c r="F145" i="14"/>
  <c r="C145" i="14"/>
  <c r="H145" i="14"/>
  <c r="D145" i="14"/>
  <c r="E145" i="14"/>
  <c r="G145" i="14"/>
  <c r="C148" i="13"/>
  <c r="E148" i="13"/>
  <c r="D148" i="13"/>
  <c r="H148" i="13"/>
  <c r="F148" i="13"/>
  <c r="G148" i="13"/>
  <c r="B148" i="13"/>
  <c r="E397" i="14" l="1"/>
  <c r="G397" i="14"/>
  <c r="B397" i="14"/>
  <c r="D397" i="14"/>
  <c r="F397" i="14"/>
  <c r="H397" i="14"/>
  <c r="C397" i="14"/>
  <c r="A398" i="14" a="1"/>
  <c r="A398" i="14" s="1"/>
  <c r="C146" i="14"/>
  <c r="G146" i="14"/>
  <c r="F146" i="14"/>
  <c r="B146" i="14"/>
  <c r="H146" i="14"/>
  <c r="D146" i="14"/>
  <c r="E146" i="14"/>
  <c r="D149" i="13"/>
  <c r="H149" i="13"/>
  <c r="E149" i="13"/>
  <c r="C149" i="13"/>
  <c r="F149" i="13"/>
  <c r="G149" i="13"/>
  <c r="B149" i="13"/>
  <c r="D398" i="14" l="1"/>
  <c r="F398" i="14"/>
  <c r="H398" i="14"/>
  <c r="C398" i="14"/>
  <c r="E398" i="14"/>
  <c r="G398" i="14"/>
  <c r="B398" i="14"/>
  <c r="A399" i="14" a="1"/>
  <c r="A399" i="14" s="1"/>
  <c r="D147" i="14"/>
  <c r="H147" i="14"/>
  <c r="E147" i="14"/>
  <c r="F147" i="14"/>
  <c r="B147" i="14"/>
  <c r="G147" i="14"/>
  <c r="C147" i="14"/>
  <c r="C150" i="13"/>
  <c r="G150" i="13"/>
  <c r="E150" i="13"/>
  <c r="D150" i="13"/>
  <c r="F150" i="13"/>
  <c r="H150" i="13"/>
  <c r="B150" i="13"/>
  <c r="C399" i="14" l="1"/>
  <c r="F399" i="14"/>
  <c r="E399" i="14"/>
  <c r="H399" i="14"/>
  <c r="B399" i="14"/>
  <c r="G399" i="14"/>
  <c r="D399" i="14"/>
  <c r="A400" i="14" a="1"/>
  <c r="A400" i="14" s="1"/>
  <c r="E148" i="14"/>
  <c r="C148" i="14"/>
  <c r="H148" i="14"/>
  <c r="D148" i="14"/>
  <c r="F148" i="14"/>
  <c r="G148" i="14"/>
  <c r="B148" i="14"/>
  <c r="F151" i="13"/>
  <c r="E151" i="13"/>
  <c r="D151" i="13"/>
  <c r="C151" i="13"/>
  <c r="H151" i="13"/>
  <c r="G151" i="13"/>
  <c r="B151" i="13"/>
  <c r="B400" i="14" l="1"/>
  <c r="E400" i="14"/>
  <c r="F400" i="14"/>
  <c r="G400" i="14"/>
  <c r="D400" i="14"/>
  <c r="C400" i="14"/>
  <c r="H400" i="14"/>
  <c r="A401" i="14" a="1"/>
  <c r="A401" i="14" s="1"/>
  <c r="B149" i="14"/>
  <c r="F149" i="14"/>
  <c r="G149" i="14"/>
  <c r="C149" i="14"/>
  <c r="H149" i="14"/>
  <c r="D149" i="14"/>
  <c r="E149" i="14"/>
  <c r="C152" i="13"/>
  <c r="E152" i="13"/>
  <c r="F152" i="13"/>
  <c r="D152" i="13"/>
  <c r="G152" i="13"/>
  <c r="H152" i="13"/>
  <c r="B152" i="13"/>
  <c r="E401" i="14" l="1"/>
  <c r="H401" i="14"/>
  <c r="C401" i="14"/>
  <c r="B401" i="14"/>
  <c r="G401" i="14"/>
  <c r="F401" i="14"/>
  <c r="D401" i="14"/>
  <c r="A402" i="14" a="1"/>
  <c r="A402" i="14" s="1"/>
  <c r="C150" i="14"/>
  <c r="G150" i="14"/>
  <c r="E150" i="14"/>
  <c r="F150" i="14"/>
  <c r="B150" i="14"/>
  <c r="H150" i="14"/>
  <c r="D150" i="14"/>
  <c r="C153" i="13"/>
  <c r="D153" i="13"/>
  <c r="H153" i="13"/>
  <c r="F153" i="13"/>
  <c r="E153" i="13"/>
  <c r="G153" i="13"/>
  <c r="B153" i="13"/>
  <c r="B402" i="14" l="1"/>
  <c r="D402" i="14"/>
  <c r="F402" i="14"/>
  <c r="E402" i="14"/>
  <c r="C402" i="14"/>
  <c r="H402" i="14"/>
  <c r="G402" i="14"/>
  <c r="A403" i="14" a="1"/>
  <c r="A403" i="14" s="1"/>
  <c r="D151" i="14"/>
  <c r="H151" i="14"/>
  <c r="C151" i="14"/>
  <c r="E151" i="14"/>
  <c r="F151" i="14"/>
  <c r="G151" i="14"/>
  <c r="B151" i="14"/>
  <c r="C154" i="13"/>
  <c r="G154" i="13"/>
  <c r="F154" i="13"/>
  <c r="E154" i="13"/>
  <c r="H154" i="13"/>
  <c r="D154" i="13"/>
  <c r="B154" i="13"/>
  <c r="E403" i="14" l="1"/>
  <c r="D403" i="14"/>
  <c r="B403" i="14"/>
  <c r="G403" i="14"/>
  <c r="F403" i="14"/>
  <c r="H403" i="14"/>
  <c r="C403" i="14"/>
  <c r="A404" i="14" a="1"/>
  <c r="A404" i="14" s="1"/>
  <c r="E152" i="14"/>
  <c r="B152" i="14"/>
  <c r="G152" i="14"/>
  <c r="C152" i="14"/>
  <c r="H152" i="14"/>
  <c r="D152" i="14"/>
  <c r="F152" i="14"/>
  <c r="C155" i="13"/>
  <c r="F155" i="13"/>
  <c r="G155" i="13"/>
  <c r="E155" i="13"/>
  <c r="D155" i="13"/>
  <c r="H155" i="13"/>
  <c r="B155" i="13"/>
  <c r="D404" i="14" l="1"/>
  <c r="C404" i="14"/>
  <c r="B404" i="14"/>
  <c r="H404" i="14"/>
  <c r="F404" i="14"/>
  <c r="E404" i="14"/>
  <c r="G404" i="14"/>
  <c r="B153" i="14"/>
  <c r="F153" i="14"/>
  <c r="E153" i="14"/>
  <c r="G153" i="14"/>
  <c r="C153" i="14"/>
  <c r="H153" i="14"/>
  <c r="D153" i="14"/>
  <c r="C156" i="13"/>
  <c r="E156" i="13"/>
  <c r="G156" i="13"/>
  <c r="F156" i="13"/>
  <c r="H156" i="13"/>
  <c r="D156" i="13"/>
  <c r="B156" i="13"/>
  <c r="C154" i="14" l="1"/>
  <c r="G154" i="14"/>
  <c r="D154" i="14"/>
  <c r="E154" i="14"/>
  <c r="F154" i="14"/>
  <c r="H154" i="14"/>
  <c r="B154" i="14"/>
  <c r="C157" i="13"/>
  <c r="D157" i="13"/>
  <c r="H157" i="13"/>
  <c r="G157" i="13"/>
  <c r="F157" i="13"/>
  <c r="E157" i="13"/>
  <c r="B157" i="13"/>
  <c r="D155" i="14" l="1"/>
  <c r="H155" i="14"/>
  <c r="B155" i="14"/>
  <c r="G155" i="14"/>
  <c r="C155" i="14"/>
  <c r="E155" i="14"/>
  <c r="F155" i="14"/>
  <c r="C158" i="13"/>
  <c r="G158" i="13"/>
  <c r="H158" i="13"/>
  <c r="F158" i="13"/>
  <c r="D158" i="13"/>
  <c r="E158" i="13"/>
  <c r="B158" i="13"/>
  <c r="E156" i="14" l="1"/>
  <c r="F156" i="14"/>
  <c r="B156" i="14"/>
  <c r="G156" i="14"/>
  <c r="C156" i="14"/>
  <c r="H156" i="14"/>
  <c r="D156" i="14"/>
  <c r="C159" i="13"/>
  <c r="F159" i="13"/>
  <c r="H159" i="13"/>
  <c r="G159" i="13"/>
  <c r="D159" i="13"/>
  <c r="E159" i="13"/>
  <c r="B159" i="13"/>
  <c r="B157" i="14" l="1"/>
  <c r="F157" i="14"/>
  <c r="D157" i="14"/>
  <c r="E157" i="14"/>
  <c r="G157" i="14"/>
  <c r="H157" i="14"/>
  <c r="C157" i="14"/>
  <c r="E160" i="13"/>
  <c r="H160" i="13"/>
  <c r="C160" i="13"/>
  <c r="G160" i="13"/>
  <c r="F160" i="13"/>
  <c r="D160" i="13"/>
  <c r="B160" i="13"/>
  <c r="C158" i="14" l="1"/>
  <c r="G158" i="14"/>
  <c r="B158" i="14"/>
  <c r="H158" i="14"/>
  <c r="D158" i="14"/>
  <c r="E158" i="14"/>
  <c r="F158" i="14"/>
  <c r="D161" i="13"/>
  <c r="H161" i="13"/>
  <c r="C161" i="13"/>
  <c r="G161" i="13"/>
  <c r="E161" i="13"/>
  <c r="F161" i="13"/>
  <c r="B161" i="13"/>
  <c r="E159" i="14" l="1"/>
  <c r="B159" i="14"/>
  <c r="F159" i="14"/>
  <c r="C159" i="14"/>
  <c r="G159" i="14"/>
  <c r="D159" i="14"/>
  <c r="H159" i="14"/>
  <c r="C162" i="13"/>
  <c r="G162" i="13"/>
  <c r="D162" i="13"/>
  <c r="H162" i="13"/>
  <c r="E162" i="13"/>
  <c r="F162" i="13"/>
  <c r="B162" i="13"/>
  <c r="B160" i="14" l="1"/>
  <c r="F160" i="14"/>
  <c r="C160" i="14"/>
  <c r="G160" i="14"/>
  <c r="D160" i="14"/>
  <c r="H160" i="14"/>
  <c r="E160" i="14"/>
  <c r="C163" i="13"/>
  <c r="F163" i="13"/>
  <c r="D163" i="13"/>
  <c r="H163" i="13"/>
  <c r="E163" i="13"/>
  <c r="G163" i="13"/>
  <c r="B163" i="13"/>
  <c r="C161" i="14" l="1"/>
  <c r="G161" i="14"/>
  <c r="D161" i="14"/>
  <c r="H161" i="14"/>
  <c r="E161" i="14"/>
  <c r="F161" i="14"/>
  <c r="B161" i="14"/>
  <c r="C164" i="13"/>
  <c r="E164" i="13"/>
  <c r="D164" i="13"/>
  <c r="H164" i="13"/>
  <c r="F164" i="13"/>
  <c r="G164" i="13"/>
  <c r="B164" i="13"/>
  <c r="D162" i="14" l="1"/>
  <c r="H162" i="14"/>
  <c r="E162" i="14"/>
  <c r="F162" i="14"/>
  <c r="B162" i="14"/>
  <c r="G162" i="14"/>
  <c r="C162" i="14"/>
  <c r="C165" i="13"/>
  <c r="D165" i="13"/>
  <c r="H165" i="13"/>
  <c r="E165" i="13"/>
  <c r="F165" i="13"/>
  <c r="G165" i="13"/>
  <c r="B165" i="13"/>
  <c r="E163" i="14" l="1"/>
  <c r="B163" i="14"/>
  <c r="F163" i="14"/>
  <c r="G163" i="14"/>
  <c r="C163" i="14"/>
  <c r="H163" i="14"/>
  <c r="D163" i="14"/>
  <c r="C166" i="13"/>
  <c r="G166" i="13"/>
  <c r="E166" i="13"/>
  <c r="D166" i="13"/>
  <c r="F166" i="13"/>
  <c r="H166" i="13"/>
  <c r="B166" i="13"/>
  <c r="B164" i="14" l="1"/>
  <c r="F164" i="14"/>
  <c r="C164" i="14"/>
  <c r="G164" i="14"/>
  <c r="H164" i="14"/>
  <c r="D164" i="14"/>
  <c r="E164" i="14"/>
  <c r="C167" i="13"/>
  <c r="F167" i="13"/>
  <c r="E167" i="13"/>
  <c r="D167" i="13"/>
  <c r="G167" i="13"/>
  <c r="H167" i="13"/>
  <c r="B167" i="13"/>
  <c r="C165" i="14" l="1"/>
  <c r="G165" i="14"/>
  <c r="D165" i="14"/>
  <c r="H165" i="14"/>
  <c r="E165" i="14"/>
  <c r="B165" i="14"/>
  <c r="F165" i="14"/>
  <c r="C168" i="13"/>
  <c r="E168" i="13"/>
  <c r="F168" i="13"/>
  <c r="D168" i="13"/>
  <c r="H168" i="13"/>
  <c r="G168" i="13"/>
  <c r="B168" i="13"/>
  <c r="D166" i="14" l="1"/>
  <c r="H166" i="14"/>
  <c r="E166" i="14"/>
  <c r="B166" i="14"/>
  <c r="F166" i="14"/>
  <c r="C166" i="14"/>
  <c r="G166" i="14"/>
  <c r="C169" i="13"/>
  <c r="D169" i="13"/>
  <c r="H169" i="13"/>
  <c r="F169" i="13"/>
  <c r="E169" i="13"/>
  <c r="G169" i="13"/>
  <c r="B169" i="13"/>
  <c r="E167" i="14" l="1"/>
  <c r="B167" i="14"/>
  <c r="F167" i="14"/>
  <c r="C167" i="14"/>
  <c r="G167" i="14"/>
  <c r="D167" i="14"/>
  <c r="H167" i="14"/>
  <c r="C170" i="13"/>
  <c r="G170" i="13"/>
  <c r="F170" i="13"/>
  <c r="E170" i="13"/>
  <c r="H170" i="13"/>
  <c r="D170" i="13"/>
  <c r="B170" i="13"/>
  <c r="B168" i="14" l="1"/>
  <c r="F168" i="14"/>
  <c r="C168" i="14"/>
  <c r="G168" i="14"/>
  <c r="D168" i="14"/>
  <c r="H168" i="14"/>
  <c r="E168" i="14"/>
  <c r="F171" i="13"/>
  <c r="G171" i="13"/>
  <c r="E171" i="13"/>
  <c r="H171" i="13"/>
  <c r="D171" i="13"/>
  <c r="C171" i="13"/>
  <c r="B171" i="13"/>
  <c r="C169" i="14" l="1"/>
  <c r="G169" i="14"/>
  <c r="D169" i="14"/>
  <c r="H169" i="14"/>
  <c r="E169" i="14"/>
  <c r="F169" i="14"/>
  <c r="B169" i="14"/>
  <c r="E172" i="13"/>
  <c r="G172" i="13"/>
  <c r="F172" i="13"/>
  <c r="C172" i="13"/>
  <c r="D172" i="13"/>
  <c r="H172" i="13"/>
  <c r="B172" i="13"/>
  <c r="D170" i="14" l="1"/>
  <c r="H170" i="14"/>
  <c r="E170" i="14"/>
  <c r="F170" i="14"/>
  <c r="B170" i="14"/>
  <c r="G170" i="14"/>
  <c r="C170" i="14"/>
  <c r="C173" i="13"/>
  <c r="D173" i="13"/>
  <c r="H173" i="13"/>
  <c r="G173" i="13"/>
  <c r="F173" i="13"/>
  <c r="E173" i="13"/>
  <c r="B173" i="13"/>
  <c r="E171" i="14" l="1"/>
  <c r="B171" i="14"/>
  <c r="F171" i="14"/>
  <c r="G171" i="14"/>
  <c r="C171" i="14"/>
  <c r="H171" i="14"/>
  <c r="D171" i="14"/>
  <c r="C174" i="13"/>
  <c r="G174" i="13"/>
  <c r="H174" i="13"/>
  <c r="F174" i="13"/>
  <c r="D174" i="13"/>
  <c r="E174" i="13"/>
  <c r="B174" i="13"/>
  <c r="B172" i="14" l="1"/>
  <c r="F172" i="14"/>
  <c r="C172" i="14"/>
  <c r="G172" i="14"/>
  <c r="H172" i="14"/>
  <c r="D172" i="14"/>
  <c r="E172" i="14"/>
  <c r="C175" i="13"/>
  <c r="F175" i="13"/>
  <c r="H175" i="13"/>
  <c r="G175" i="13"/>
  <c r="D175" i="13"/>
  <c r="E175" i="13"/>
  <c r="B175" i="13"/>
  <c r="C173" i="14" l="1"/>
  <c r="G173" i="14"/>
  <c r="D173" i="14"/>
  <c r="H173" i="14"/>
  <c r="E173" i="14"/>
  <c r="B173" i="14"/>
  <c r="F173" i="14"/>
  <c r="C176" i="13"/>
  <c r="E176" i="13"/>
  <c r="H176" i="13"/>
  <c r="G176" i="13"/>
  <c r="D176" i="13"/>
  <c r="F176" i="13"/>
  <c r="B176" i="13"/>
  <c r="D174" i="14" l="1"/>
  <c r="H174" i="14"/>
  <c r="E174" i="14"/>
  <c r="B174" i="14"/>
  <c r="F174" i="14"/>
  <c r="C174" i="14"/>
  <c r="G174" i="14"/>
  <c r="C177" i="13"/>
  <c r="D177" i="13"/>
  <c r="H177" i="13"/>
  <c r="G177" i="13"/>
  <c r="F177" i="13"/>
  <c r="E177" i="13"/>
  <c r="B177" i="13"/>
  <c r="E175" i="14" l="1"/>
  <c r="B175" i="14"/>
  <c r="F175" i="14"/>
  <c r="C175" i="14"/>
  <c r="G175" i="14"/>
  <c r="D175" i="14"/>
  <c r="H175" i="14"/>
  <c r="C178" i="13"/>
  <c r="G178" i="13"/>
  <c r="D178" i="13"/>
  <c r="H178" i="13"/>
  <c r="E178" i="13"/>
  <c r="F178" i="13"/>
  <c r="B178" i="13"/>
  <c r="B176" i="14" l="1"/>
  <c r="F176" i="14"/>
  <c r="C176" i="14"/>
  <c r="G176" i="14"/>
  <c r="D176" i="14"/>
  <c r="H176" i="14"/>
  <c r="E176" i="14"/>
  <c r="C179" i="13"/>
  <c r="F179" i="13"/>
  <c r="D179" i="13"/>
  <c r="H179" i="13"/>
  <c r="E179" i="13"/>
  <c r="G179" i="13"/>
  <c r="B179" i="13"/>
  <c r="C177" i="14" l="1"/>
  <c r="G177" i="14"/>
  <c r="D177" i="14"/>
  <c r="H177" i="14"/>
  <c r="E177" i="14"/>
  <c r="F177" i="14"/>
  <c r="B177" i="14"/>
  <c r="C180" i="13"/>
  <c r="E180" i="13"/>
  <c r="D180" i="13"/>
  <c r="H180" i="13"/>
  <c r="F180" i="13"/>
  <c r="G180" i="13"/>
  <c r="B180" i="13"/>
  <c r="D178" i="14" l="1"/>
  <c r="H178" i="14"/>
  <c r="E178" i="14"/>
  <c r="F178" i="14"/>
  <c r="B178" i="14"/>
  <c r="G178" i="14"/>
  <c r="C178" i="14"/>
  <c r="D181" i="13"/>
  <c r="H181" i="13"/>
  <c r="E181" i="13"/>
  <c r="C181" i="13"/>
  <c r="G181" i="13"/>
  <c r="F181" i="13"/>
  <c r="B181" i="13"/>
  <c r="E179" i="14" l="1"/>
  <c r="B179" i="14"/>
  <c r="F179" i="14"/>
  <c r="G179" i="14"/>
  <c r="C179" i="14"/>
  <c r="H179" i="14"/>
  <c r="D179" i="14"/>
  <c r="C182" i="13"/>
  <c r="G182" i="13"/>
  <c r="E182" i="13"/>
  <c r="D182" i="13"/>
  <c r="F182" i="13"/>
  <c r="H182" i="13"/>
  <c r="B182" i="13"/>
  <c r="B180" i="14" l="1"/>
  <c r="F180" i="14"/>
  <c r="C180" i="14"/>
  <c r="G180" i="14"/>
  <c r="H180" i="14"/>
  <c r="D180" i="14"/>
  <c r="E180" i="14"/>
  <c r="F183" i="13"/>
  <c r="C183" i="13"/>
  <c r="E183" i="13"/>
  <c r="D183" i="13"/>
  <c r="G183" i="13"/>
  <c r="H183" i="13"/>
  <c r="B183" i="13"/>
  <c r="C181" i="14" l="1"/>
  <c r="G181" i="14"/>
  <c r="D181" i="14"/>
  <c r="H181" i="14"/>
  <c r="E181" i="14"/>
  <c r="B181" i="14"/>
  <c r="F181" i="14"/>
  <c r="C184" i="13"/>
  <c r="E184" i="13"/>
  <c r="F184" i="13"/>
  <c r="D184" i="13"/>
  <c r="G184" i="13"/>
  <c r="H184" i="13"/>
  <c r="B184" i="13"/>
  <c r="D182" i="14" l="1"/>
  <c r="H182" i="14"/>
  <c r="E182" i="14"/>
  <c r="B182" i="14"/>
  <c r="F182" i="14"/>
  <c r="C182" i="14"/>
  <c r="G182" i="14"/>
  <c r="C185" i="13"/>
  <c r="D185" i="13"/>
  <c r="H185" i="13"/>
  <c r="F185" i="13"/>
  <c r="E185" i="13"/>
  <c r="G185" i="13"/>
  <c r="B185" i="13"/>
  <c r="E183" i="14" l="1"/>
  <c r="B183" i="14"/>
  <c r="F183" i="14"/>
  <c r="C183" i="14"/>
  <c r="G183" i="14"/>
  <c r="D183" i="14"/>
  <c r="H183" i="14"/>
  <c r="C186" i="13"/>
  <c r="G186" i="13"/>
  <c r="F186" i="13"/>
  <c r="E186" i="13"/>
  <c r="H186" i="13"/>
  <c r="D186" i="13"/>
  <c r="B186" i="13"/>
  <c r="B184" i="14" l="1"/>
  <c r="F184" i="14"/>
  <c r="C184" i="14"/>
  <c r="G184" i="14"/>
  <c r="D184" i="14"/>
  <c r="H184" i="14"/>
  <c r="E184" i="14"/>
  <c r="C187" i="13"/>
  <c r="F187" i="13"/>
  <c r="G187" i="13"/>
  <c r="E187" i="13"/>
  <c r="H187" i="13"/>
  <c r="D187" i="13"/>
  <c r="B187" i="13"/>
  <c r="C185" i="14" l="1"/>
  <c r="G185" i="14"/>
  <c r="D185" i="14"/>
  <c r="H185" i="14"/>
  <c r="E185" i="14"/>
  <c r="F185" i="14"/>
  <c r="B185" i="14"/>
  <c r="C188" i="13"/>
  <c r="E188" i="13"/>
  <c r="G188" i="13"/>
  <c r="F188" i="13"/>
  <c r="H188" i="13"/>
  <c r="D188" i="13"/>
  <c r="B188" i="13"/>
  <c r="D186" i="14" l="1"/>
  <c r="H186" i="14"/>
  <c r="E186" i="14"/>
  <c r="F186" i="14"/>
  <c r="B186" i="14"/>
  <c r="G186" i="14"/>
  <c r="C186" i="14"/>
  <c r="C189" i="13"/>
  <c r="D189" i="13"/>
  <c r="H189" i="13"/>
  <c r="G189" i="13"/>
  <c r="F189" i="13"/>
  <c r="E189" i="13"/>
  <c r="B189" i="13"/>
  <c r="E187" i="14" l="1"/>
  <c r="B187" i="14"/>
  <c r="F187" i="14"/>
  <c r="G187" i="14"/>
  <c r="C187" i="14"/>
  <c r="H187" i="14"/>
  <c r="D187" i="14"/>
  <c r="C190" i="13"/>
  <c r="G190" i="13"/>
  <c r="H190" i="13"/>
  <c r="F190" i="13"/>
  <c r="D190" i="13"/>
  <c r="E190" i="13"/>
  <c r="B190" i="13"/>
  <c r="B188" i="14" l="1"/>
  <c r="F188" i="14"/>
  <c r="C188" i="14"/>
  <c r="G188" i="14"/>
  <c r="H188" i="14"/>
  <c r="D188" i="14"/>
  <c r="E188" i="14"/>
  <c r="C191" i="13"/>
  <c r="F191" i="13"/>
  <c r="H191" i="13"/>
  <c r="G191" i="13"/>
  <c r="D191" i="13"/>
  <c r="E191" i="13"/>
  <c r="B191" i="13"/>
  <c r="C189" i="14" l="1"/>
  <c r="G189" i="14"/>
  <c r="D189" i="14"/>
  <c r="H189" i="14"/>
  <c r="E189" i="14"/>
  <c r="B189" i="14"/>
  <c r="F189" i="14"/>
  <c r="E192" i="13"/>
  <c r="H192" i="13"/>
  <c r="G192" i="13"/>
  <c r="C192" i="13"/>
  <c r="D192" i="13"/>
  <c r="F192" i="13"/>
  <c r="B192" i="13"/>
  <c r="D190" i="14" l="1"/>
  <c r="H190" i="14"/>
  <c r="E190" i="14"/>
  <c r="B190" i="14"/>
  <c r="F190" i="14"/>
  <c r="C190" i="14"/>
  <c r="G190" i="14"/>
  <c r="D193" i="13"/>
  <c r="H193" i="13"/>
  <c r="G193" i="13"/>
  <c r="E193" i="13"/>
  <c r="F193" i="13"/>
  <c r="C193" i="13"/>
  <c r="B193" i="13"/>
  <c r="E191" i="14" l="1"/>
  <c r="B191" i="14"/>
  <c r="F191" i="14"/>
  <c r="C191" i="14"/>
  <c r="G191" i="14"/>
  <c r="D191" i="14"/>
  <c r="H191" i="14"/>
  <c r="C194" i="13"/>
  <c r="G194" i="13"/>
  <c r="D194" i="13"/>
  <c r="H194" i="13"/>
  <c r="F194" i="13"/>
  <c r="E194" i="13"/>
  <c r="B194" i="13"/>
  <c r="B192" i="14" l="1"/>
  <c r="F192" i="14"/>
  <c r="C192" i="14"/>
  <c r="G192" i="14"/>
  <c r="D192" i="14"/>
  <c r="H192" i="14"/>
  <c r="E192" i="14"/>
  <c r="C195" i="13"/>
  <c r="F195" i="13"/>
  <c r="D195" i="13"/>
  <c r="H195" i="13"/>
  <c r="E195" i="13"/>
  <c r="G195" i="13"/>
  <c r="B195" i="13"/>
  <c r="D193" i="14" l="1"/>
  <c r="H193" i="14"/>
  <c r="C193" i="14"/>
  <c r="F193" i="14"/>
  <c r="E193" i="14"/>
  <c r="B193" i="14"/>
  <c r="G193" i="14"/>
  <c r="C196" i="13"/>
  <c r="E196" i="13"/>
  <c r="D196" i="13"/>
  <c r="H196" i="13"/>
  <c r="F196" i="13"/>
  <c r="G196" i="13"/>
  <c r="B196" i="13"/>
  <c r="E194" i="14" l="1"/>
  <c r="B194" i="14"/>
  <c r="G194" i="14"/>
  <c r="D194" i="14"/>
  <c r="C194" i="14"/>
  <c r="H194" i="14"/>
  <c r="F194" i="14"/>
  <c r="C197" i="13"/>
  <c r="D197" i="13"/>
  <c r="H197" i="13"/>
  <c r="E197" i="13"/>
  <c r="F197" i="13"/>
  <c r="G197" i="13"/>
  <c r="B197" i="13"/>
  <c r="B195" i="14" l="1"/>
  <c r="F195" i="14"/>
  <c r="E195" i="14"/>
  <c r="C195" i="14"/>
  <c r="H195" i="14"/>
  <c r="G195" i="14"/>
  <c r="D195" i="14"/>
  <c r="C198" i="13"/>
  <c r="G198" i="13"/>
  <c r="E198" i="13"/>
  <c r="D198" i="13"/>
  <c r="H198" i="13"/>
  <c r="F198" i="13"/>
  <c r="B198" i="13"/>
  <c r="C196" i="14" l="1"/>
  <c r="G196" i="14"/>
  <c r="D196" i="14"/>
  <c r="F196" i="14"/>
  <c r="E196" i="14"/>
  <c r="B196" i="14"/>
  <c r="H196" i="14"/>
  <c r="C199" i="13"/>
  <c r="F199" i="13"/>
  <c r="E199" i="13"/>
  <c r="D199" i="13"/>
  <c r="G199" i="13"/>
  <c r="H199" i="13"/>
  <c r="B199" i="13"/>
  <c r="D197" i="14" l="1"/>
  <c r="H197" i="14"/>
  <c r="B197" i="14"/>
  <c r="G197" i="14"/>
  <c r="E197" i="14"/>
  <c r="C197" i="14"/>
  <c r="F197" i="14"/>
  <c r="C200" i="13"/>
  <c r="E200" i="13"/>
  <c r="F200" i="13"/>
  <c r="D200" i="13"/>
  <c r="G200" i="13"/>
  <c r="H200" i="13"/>
  <c r="B200" i="13"/>
  <c r="E198" i="14" l="1"/>
  <c r="F198" i="14"/>
  <c r="C198" i="14"/>
  <c r="H198" i="14"/>
  <c r="B198" i="14"/>
  <c r="G198" i="14"/>
  <c r="D198" i="14"/>
  <c r="C201" i="13"/>
  <c r="D201" i="13"/>
  <c r="H201" i="13"/>
  <c r="F201" i="13"/>
  <c r="E201" i="13"/>
  <c r="G201" i="13"/>
  <c r="B201" i="13"/>
  <c r="B199" i="14" l="1"/>
  <c r="F199" i="14"/>
  <c r="D199" i="14"/>
  <c r="G199" i="14"/>
  <c r="E199" i="14"/>
  <c r="C199" i="14"/>
  <c r="H199" i="14"/>
  <c r="C202" i="13"/>
  <c r="G202" i="13"/>
  <c r="F202" i="13"/>
  <c r="E202" i="13"/>
  <c r="D202" i="13"/>
  <c r="H202" i="13"/>
  <c r="B202" i="13"/>
  <c r="C200" i="14" l="1"/>
  <c r="G200" i="14"/>
  <c r="B200" i="14"/>
  <c r="H200" i="14"/>
  <c r="E200" i="14"/>
  <c r="D200" i="14"/>
  <c r="F200" i="14"/>
  <c r="F203" i="13"/>
  <c r="G203" i="13"/>
  <c r="C203" i="13"/>
  <c r="E203" i="13"/>
  <c r="H203" i="13"/>
  <c r="D203" i="13"/>
  <c r="B203" i="13"/>
  <c r="D201" i="14" l="1"/>
  <c r="H201" i="14"/>
  <c r="F201" i="14"/>
  <c r="C201" i="14"/>
  <c r="B201" i="14"/>
  <c r="G201" i="14"/>
  <c r="E201" i="14"/>
  <c r="E204" i="13"/>
  <c r="C204" i="13"/>
  <c r="G204" i="13"/>
  <c r="F204" i="13"/>
  <c r="H204" i="13"/>
  <c r="D204" i="13"/>
  <c r="B204" i="13"/>
  <c r="E202" i="14" l="1"/>
  <c r="D202" i="14"/>
  <c r="B202" i="14"/>
  <c r="G202" i="14"/>
  <c r="F202" i="14"/>
  <c r="C202" i="14"/>
  <c r="H202" i="14"/>
  <c r="C205" i="13"/>
  <c r="D205" i="13"/>
  <c r="H205" i="13"/>
  <c r="G205" i="13"/>
  <c r="F205" i="13"/>
  <c r="E205" i="13"/>
  <c r="B205" i="13"/>
  <c r="B203" i="14" l="1"/>
  <c r="F203" i="14"/>
  <c r="C203" i="14"/>
  <c r="H203" i="14"/>
  <c r="E203" i="14"/>
  <c r="D203" i="14"/>
  <c r="G203" i="14"/>
  <c r="C206" i="13"/>
  <c r="G206" i="13"/>
  <c r="H206" i="13"/>
  <c r="F206" i="13"/>
  <c r="D206" i="13"/>
  <c r="E206" i="13"/>
  <c r="B206" i="13"/>
  <c r="C204" i="14" l="1"/>
  <c r="G204" i="14"/>
  <c r="F204" i="14"/>
  <c r="D204" i="14"/>
  <c r="B204" i="14"/>
  <c r="H204" i="14"/>
  <c r="E204" i="14"/>
  <c r="C207" i="13"/>
  <c r="F207" i="13"/>
  <c r="H207" i="13"/>
  <c r="G207" i="13"/>
  <c r="D207" i="13"/>
  <c r="E207" i="13"/>
  <c r="B207" i="13"/>
  <c r="D205" i="14" l="1"/>
  <c r="H205" i="14"/>
  <c r="E205" i="14"/>
  <c r="B205" i="14"/>
  <c r="G205" i="14"/>
  <c r="F205" i="14"/>
  <c r="C205" i="14"/>
  <c r="C208" i="13"/>
  <c r="E208" i="13"/>
  <c r="H208" i="13"/>
  <c r="G208" i="13"/>
  <c r="D208" i="13"/>
  <c r="F208" i="13"/>
  <c r="B208" i="13"/>
  <c r="E206" i="14" l="1"/>
  <c r="C206" i="14"/>
  <c r="H206" i="14"/>
  <c r="F206" i="14"/>
  <c r="D206" i="14"/>
  <c r="B206" i="14"/>
  <c r="G206" i="14"/>
  <c r="C209" i="13"/>
  <c r="D209" i="13"/>
  <c r="H209" i="13"/>
  <c r="G209" i="13"/>
  <c r="E209" i="13"/>
  <c r="F209" i="13"/>
  <c r="B209" i="13"/>
  <c r="B207" i="14" l="1"/>
  <c r="F207" i="14"/>
  <c r="G207" i="14"/>
  <c r="D207" i="14"/>
  <c r="C207" i="14"/>
  <c r="H207" i="14"/>
  <c r="E207" i="14"/>
  <c r="C210" i="13"/>
  <c r="G210" i="13"/>
  <c r="D210" i="13"/>
  <c r="H210" i="13"/>
  <c r="E210" i="13"/>
  <c r="F210" i="13"/>
  <c r="B210" i="13"/>
  <c r="C208" i="14" l="1"/>
  <c r="G208" i="14"/>
  <c r="E208" i="14"/>
  <c r="B208" i="14"/>
  <c r="H208" i="14"/>
  <c r="F208" i="14"/>
  <c r="D208" i="14"/>
  <c r="C211" i="13"/>
  <c r="F211" i="13"/>
  <c r="D211" i="13"/>
  <c r="H211" i="13"/>
  <c r="G211" i="13"/>
  <c r="E211" i="13"/>
  <c r="B211" i="13"/>
  <c r="D209" i="14" l="1"/>
  <c r="H209" i="14"/>
  <c r="C209" i="14"/>
  <c r="F209" i="14"/>
  <c r="E209" i="14"/>
  <c r="B209" i="14"/>
  <c r="G209" i="14"/>
  <c r="C212" i="13"/>
  <c r="E212" i="13"/>
  <c r="D212" i="13"/>
  <c r="H212" i="13"/>
  <c r="F212" i="13"/>
  <c r="G212" i="13"/>
  <c r="B212" i="13"/>
  <c r="E210" i="14" l="1"/>
  <c r="B210" i="14"/>
  <c r="G210" i="14"/>
  <c r="D210" i="14"/>
  <c r="C210" i="14"/>
  <c r="H210" i="14"/>
  <c r="F210" i="14"/>
  <c r="D213" i="13"/>
  <c r="H213" i="13"/>
  <c r="E213" i="13"/>
  <c r="C213" i="13"/>
  <c r="F213" i="13"/>
  <c r="G213" i="13"/>
  <c r="B213" i="13"/>
  <c r="B211" i="14" l="1"/>
  <c r="F211" i="14"/>
  <c r="E211" i="14"/>
  <c r="C211" i="14"/>
  <c r="H211" i="14"/>
  <c r="G211" i="14"/>
  <c r="D211" i="14"/>
  <c r="C214" i="13"/>
  <c r="G214" i="13"/>
  <c r="E214" i="13"/>
  <c r="D214" i="13"/>
  <c r="F214" i="13"/>
  <c r="H214" i="13"/>
  <c r="B214" i="13"/>
  <c r="C212" i="14" l="1"/>
  <c r="G212" i="14"/>
  <c r="D212" i="14"/>
  <c r="F212" i="14"/>
  <c r="E212" i="14"/>
  <c r="B212" i="14"/>
  <c r="H212" i="14"/>
  <c r="F215" i="13"/>
  <c r="E215" i="13"/>
  <c r="D215" i="13"/>
  <c r="C215" i="13"/>
  <c r="H215" i="13"/>
  <c r="G215" i="13"/>
  <c r="B215" i="13"/>
  <c r="D213" i="14" l="1"/>
  <c r="H213" i="14"/>
  <c r="B213" i="14"/>
  <c r="G213" i="14"/>
  <c r="E213" i="14"/>
  <c r="C213" i="14"/>
  <c r="F213" i="14"/>
  <c r="C216" i="13"/>
  <c r="E216" i="13"/>
  <c r="F216" i="13"/>
  <c r="D216" i="13"/>
  <c r="G216" i="13"/>
  <c r="H216" i="13"/>
  <c r="B216" i="13"/>
  <c r="E214" i="14" l="1"/>
  <c r="F214" i="14"/>
  <c r="C214" i="14"/>
  <c r="H214" i="14"/>
  <c r="B214" i="14"/>
  <c r="G214" i="14"/>
  <c r="D214" i="14"/>
  <c r="C217" i="13"/>
  <c r="D217" i="13"/>
  <c r="H217" i="13"/>
  <c r="F217" i="13"/>
  <c r="E217" i="13"/>
  <c r="G217" i="13"/>
  <c r="B217" i="13"/>
  <c r="B215" i="14" l="1"/>
  <c r="F215" i="14"/>
  <c r="D215" i="14"/>
  <c r="G215" i="14"/>
  <c r="E215" i="14"/>
  <c r="C215" i="14"/>
  <c r="H215" i="14"/>
  <c r="C218" i="13"/>
  <c r="G218" i="13"/>
  <c r="F218" i="13"/>
  <c r="E218" i="13"/>
  <c r="H218" i="13"/>
  <c r="D218" i="13"/>
  <c r="B218" i="13"/>
  <c r="C216" i="14" l="1"/>
  <c r="G216" i="14"/>
  <c r="B216" i="14"/>
  <c r="H216" i="14"/>
  <c r="E216" i="14"/>
  <c r="D216" i="14"/>
  <c r="F216" i="14"/>
  <c r="C219" i="13"/>
  <c r="F219" i="13"/>
  <c r="G219" i="13"/>
  <c r="E219" i="13"/>
  <c r="D219" i="13"/>
  <c r="H219" i="13"/>
  <c r="B219" i="13"/>
  <c r="D217" i="14" l="1"/>
  <c r="H217" i="14"/>
  <c r="F217" i="14"/>
  <c r="C217" i="14"/>
  <c r="B217" i="14"/>
  <c r="G217" i="14"/>
  <c r="E217" i="14"/>
  <c r="C220" i="13"/>
  <c r="E220" i="13"/>
  <c r="G220" i="13"/>
  <c r="F220" i="13"/>
  <c r="H220" i="13"/>
  <c r="D220" i="13"/>
  <c r="B220" i="13"/>
  <c r="E218" i="14" l="1"/>
  <c r="D218" i="14"/>
  <c r="B218" i="14"/>
  <c r="G218" i="14"/>
  <c r="F218" i="14"/>
  <c r="C218" i="14"/>
  <c r="H218" i="14"/>
  <c r="C221" i="13"/>
  <c r="D221" i="13"/>
  <c r="H221" i="13"/>
  <c r="G221" i="13"/>
  <c r="F221" i="13"/>
  <c r="E221" i="13"/>
  <c r="B221" i="13"/>
  <c r="B219" i="14" l="1"/>
  <c r="F219" i="14"/>
  <c r="C219" i="14"/>
  <c r="H219" i="14"/>
  <c r="E219" i="14"/>
  <c r="D219" i="14"/>
  <c r="G219" i="14"/>
  <c r="C222" i="13"/>
  <c r="G222" i="13"/>
  <c r="H222" i="13"/>
  <c r="F222" i="13"/>
  <c r="D222" i="13"/>
  <c r="E222" i="13"/>
  <c r="B222" i="13"/>
  <c r="C220" i="14" l="1"/>
  <c r="G220" i="14"/>
  <c r="F220" i="14"/>
  <c r="D220" i="14"/>
  <c r="B220" i="14"/>
  <c r="H220" i="14"/>
  <c r="E220" i="14"/>
  <c r="C223" i="13"/>
  <c r="F223" i="13"/>
  <c r="G223" i="13"/>
  <c r="D223" i="13"/>
  <c r="E223" i="13"/>
  <c r="H223" i="13"/>
  <c r="B223" i="13"/>
  <c r="D221" i="14" l="1"/>
  <c r="H221" i="14"/>
  <c r="E221" i="14"/>
  <c r="B221" i="14"/>
  <c r="G221" i="14"/>
  <c r="F221" i="14"/>
  <c r="C221" i="14"/>
  <c r="E224" i="13"/>
  <c r="C224" i="13"/>
  <c r="G224" i="13"/>
  <c r="H224" i="13"/>
  <c r="D224" i="13"/>
  <c r="F224" i="13"/>
  <c r="B224" i="13"/>
  <c r="E222" i="14" l="1"/>
  <c r="C222" i="14"/>
  <c r="H222" i="14"/>
  <c r="F222" i="14"/>
  <c r="D222" i="14"/>
  <c r="B222" i="14"/>
  <c r="G222" i="14"/>
  <c r="D225" i="13"/>
  <c r="H225" i="13"/>
  <c r="C225" i="13"/>
  <c r="G225" i="13"/>
  <c r="F225" i="13"/>
  <c r="E225" i="13"/>
  <c r="B225" i="13"/>
  <c r="B223" i="14" l="1"/>
  <c r="F223" i="14"/>
  <c r="G223" i="14"/>
  <c r="D223" i="14"/>
  <c r="C223" i="14"/>
  <c r="H223" i="14"/>
  <c r="E223" i="14"/>
  <c r="C226" i="13"/>
  <c r="G226" i="13"/>
  <c r="H226" i="13"/>
  <c r="E226" i="13"/>
  <c r="F226" i="13"/>
  <c r="D226" i="13"/>
  <c r="B226" i="13"/>
  <c r="C224" i="14" l="1"/>
  <c r="G224" i="14"/>
  <c r="E224" i="14"/>
  <c r="B224" i="14"/>
  <c r="H224" i="14"/>
  <c r="F224" i="14"/>
  <c r="D224" i="14"/>
  <c r="C227" i="13"/>
  <c r="F227" i="13"/>
  <c r="H227" i="13"/>
  <c r="G227" i="13"/>
  <c r="D227" i="13"/>
  <c r="E227" i="13"/>
  <c r="B227" i="13"/>
  <c r="D225" i="14" l="1"/>
  <c r="H225" i="14"/>
  <c r="C225" i="14"/>
  <c r="F225" i="14"/>
  <c r="E225" i="14"/>
  <c r="B225" i="14"/>
  <c r="G225" i="14"/>
  <c r="C228" i="13"/>
  <c r="E228" i="13"/>
  <c r="H228" i="13"/>
  <c r="F228" i="13"/>
  <c r="D228" i="13"/>
  <c r="G228" i="13"/>
  <c r="B228" i="13"/>
  <c r="E226" i="14" l="1"/>
  <c r="B226" i="14"/>
  <c r="G226" i="14"/>
  <c r="D226" i="14"/>
  <c r="C226" i="14"/>
  <c r="H226" i="14"/>
  <c r="F226" i="14"/>
  <c r="C229" i="13"/>
  <c r="D229" i="13"/>
  <c r="H229" i="13"/>
  <c r="E229" i="13"/>
  <c r="F229" i="13"/>
  <c r="G229" i="13"/>
  <c r="B229" i="13"/>
  <c r="B227" i="14" l="1"/>
  <c r="F227" i="14"/>
  <c r="E227" i="14"/>
  <c r="C227" i="14"/>
  <c r="H227" i="14"/>
  <c r="G227" i="14"/>
  <c r="D227" i="14"/>
  <c r="C230" i="13"/>
  <c r="G230" i="13"/>
  <c r="D230" i="13"/>
  <c r="F230" i="13"/>
  <c r="H230" i="13"/>
  <c r="E230" i="13"/>
  <c r="B230" i="13"/>
  <c r="C228" i="14" l="1"/>
  <c r="G228" i="14"/>
  <c r="D228" i="14"/>
  <c r="F228" i="14"/>
  <c r="E228" i="14"/>
  <c r="B228" i="14"/>
  <c r="H228" i="14"/>
  <c r="C231" i="13"/>
  <c r="F231" i="13"/>
  <c r="D231" i="13"/>
  <c r="H231" i="13"/>
  <c r="E231" i="13"/>
  <c r="G231" i="13"/>
  <c r="B231" i="13"/>
  <c r="D229" i="14" l="1"/>
  <c r="H229" i="14"/>
  <c r="B229" i="14"/>
  <c r="G229" i="14"/>
  <c r="E229" i="14"/>
  <c r="C229" i="14"/>
  <c r="F229" i="14"/>
  <c r="C232" i="13"/>
  <c r="E232" i="13"/>
  <c r="D232" i="13"/>
  <c r="F232" i="13"/>
  <c r="G232" i="13"/>
  <c r="H232" i="13"/>
  <c r="B232" i="13"/>
  <c r="E230" i="14" l="1"/>
  <c r="F230" i="14"/>
  <c r="C230" i="14"/>
  <c r="H230" i="14"/>
  <c r="B230" i="14"/>
  <c r="G230" i="14"/>
  <c r="D230" i="14"/>
  <c r="C233" i="13"/>
  <c r="D233" i="13"/>
  <c r="H233" i="13"/>
  <c r="E233" i="13"/>
  <c r="G233" i="13"/>
  <c r="F233" i="13"/>
  <c r="B233" i="13"/>
  <c r="B231" i="14" l="1"/>
  <c r="F231" i="14"/>
  <c r="D231" i="14"/>
  <c r="G231" i="14"/>
  <c r="E231" i="14"/>
  <c r="C231" i="14"/>
  <c r="H231" i="14"/>
  <c r="C234" i="13"/>
  <c r="G234" i="13"/>
  <c r="E234" i="13"/>
  <c r="F234" i="13"/>
  <c r="H234" i="13"/>
  <c r="D234" i="13"/>
  <c r="B234" i="13"/>
  <c r="C232" i="14" l="1"/>
  <c r="G232" i="14"/>
  <c r="B232" i="14"/>
  <c r="H232" i="14"/>
  <c r="E232" i="14"/>
  <c r="D232" i="14"/>
  <c r="F232" i="14"/>
  <c r="F235" i="13"/>
  <c r="C235" i="13"/>
  <c r="E235" i="13"/>
  <c r="H235" i="13"/>
  <c r="G235" i="13"/>
  <c r="D235" i="13"/>
  <c r="B235" i="13"/>
  <c r="D233" i="14" l="1"/>
  <c r="H233" i="14"/>
  <c r="F233" i="14"/>
  <c r="C233" i="14"/>
  <c r="B233" i="14"/>
  <c r="G233" i="14"/>
  <c r="E233" i="14"/>
  <c r="E236" i="13"/>
  <c r="C236" i="13"/>
  <c r="F236" i="13"/>
  <c r="G236" i="13"/>
  <c r="H236" i="13"/>
  <c r="D236" i="13"/>
  <c r="B236" i="13"/>
  <c r="E234" i="14" l="1"/>
  <c r="D234" i="14"/>
  <c r="B234" i="14"/>
  <c r="G234" i="14"/>
  <c r="F234" i="14"/>
  <c r="C234" i="14"/>
  <c r="H234" i="14"/>
  <c r="C237" i="13"/>
  <c r="D237" i="13"/>
  <c r="H237" i="13"/>
  <c r="F237" i="13"/>
  <c r="G237" i="13"/>
  <c r="E237" i="13"/>
  <c r="B237" i="13"/>
  <c r="B235" i="14" l="1"/>
  <c r="F235" i="14"/>
  <c r="C235" i="14"/>
  <c r="H235" i="14"/>
  <c r="E235" i="14"/>
  <c r="D235" i="14"/>
  <c r="G235" i="14"/>
  <c r="C238" i="13"/>
  <c r="G238" i="13"/>
  <c r="F238" i="13"/>
  <c r="D238" i="13"/>
  <c r="H238" i="13"/>
  <c r="E238" i="13"/>
  <c r="B238" i="13"/>
  <c r="C236" i="14" l="1"/>
  <c r="G236" i="14"/>
  <c r="F236" i="14"/>
  <c r="D236" i="14"/>
  <c r="B236" i="14"/>
  <c r="H236" i="14"/>
  <c r="E236" i="14"/>
  <c r="C239" i="13"/>
  <c r="F239" i="13"/>
  <c r="G239" i="13"/>
  <c r="H239" i="13"/>
  <c r="D239" i="13"/>
  <c r="E239" i="13"/>
  <c r="B239" i="13"/>
  <c r="D237" i="14" l="1"/>
  <c r="H237" i="14"/>
  <c r="E237" i="14"/>
  <c r="B237" i="14"/>
  <c r="G237" i="14"/>
  <c r="F237" i="14"/>
  <c r="C237" i="14"/>
  <c r="C240" i="13"/>
  <c r="E240" i="13"/>
  <c r="G240" i="13"/>
  <c r="D240" i="13"/>
  <c r="H240" i="13"/>
  <c r="F240" i="13"/>
  <c r="B240" i="13"/>
  <c r="E238" i="14" l="1"/>
  <c r="C238" i="14"/>
  <c r="H238" i="14"/>
  <c r="F238" i="14"/>
  <c r="D238" i="14"/>
  <c r="G238" i="14"/>
  <c r="B238" i="14"/>
  <c r="C241" i="13"/>
  <c r="D241" i="13"/>
  <c r="H241" i="13"/>
  <c r="G241" i="13"/>
  <c r="E241" i="13"/>
  <c r="F241" i="13"/>
  <c r="B241" i="13"/>
  <c r="B239" i="14" l="1"/>
  <c r="F239" i="14"/>
  <c r="G239" i="14"/>
  <c r="D239" i="14"/>
  <c r="C239" i="14"/>
  <c r="H239" i="14"/>
  <c r="E239" i="14"/>
  <c r="C242" i="13"/>
  <c r="G242" i="13"/>
  <c r="H242" i="13"/>
  <c r="E242" i="13"/>
  <c r="D242" i="13"/>
  <c r="F242" i="13"/>
  <c r="B242" i="13"/>
  <c r="C240" i="14" l="1"/>
  <c r="E240" i="14"/>
  <c r="B240" i="14"/>
  <c r="G240" i="14"/>
  <c r="F240" i="14"/>
  <c r="D240" i="14"/>
  <c r="H240" i="14"/>
  <c r="C243" i="13"/>
  <c r="F243" i="13"/>
  <c r="H243" i="13"/>
  <c r="D243" i="13"/>
  <c r="E243" i="13"/>
  <c r="G243" i="13"/>
  <c r="B243" i="13"/>
  <c r="B241" i="14" l="1"/>
  <c r="F241" i="14"/>
  <c r="D241" i="14"/>
  <c r="H241" i="14"/>
  <c r="C241" i="14"/>
  <c r="G241" i="14"/>
  <c r="E241" i="14"/>
  <c r="C244" i="13"/>
  <c r="E244" i="13"/>
  <c r="H244" i="13"/>
  <c r="F244" i="13"/>
  <c r="D244" i="13"/>
  <c r="G244" i="13"/>
  <c r="B244" i="13"/>
  <c r="C242" i="14" l="1"/>
  <c r="G242" i="14"/>
  <c r="E242" i="14"/>
  <c r="D242" i="14"/>
  <c r="H242" i="14"/>
  <c r="B242" i="14"/>
  <c r="F242" i="14"/>
  <c r="C245" i="13"/>
  <c r="D245" i="13"/>
  <c r="H245" i="13"/>
  <c r="E245" i="13"/>
  <c r="F245" i="13"/>
  <c r="G245" i="13"/>
  <c r="B245" i="13"/>
  <c r="D243" i="14" l="1"/>
  <c r="H243" i="14"/>
  <c r="B243" i="14"/>
  <c r="F243" i="14"/>
  <c r="E243" i="14"/>
  <c r="G243" i="14"/>
  <c r="C243" i="14"/>
  <c r="C246" i="13"/>
  <c r="G246" i="13"/>
  <c r="D246" i="13"/>
  <c r="F246" i="13"/>
  <c r="E246" i="13"/>
  <c r="H246" i="13"/>
  <c r="B246" i="13"/>
  <c r="E244" i="14" l="1"/>
  <c r="C244" i="14"/>
  <c r="G244" i="14"/>
  <c r="B244" i="14"/>
  <c r="F244" i="14"/>
  <c r="D244" i="14"/>
  <c r="H244" i="14"/>
  <c r="C247" i="13"/>
  <c r="F247" i="13"/>
  <c r="D247" i="13"/>
  <c r="E247" i="13"/>
  <c r="G247" i="13"/>
  <c r="H247" i="13"/>
  <c r="B247" i="13"/>
  <c r="B245" i="14" l="1"/>
  <c r="F245" i="14"/>
  <c r="D245" i="14"/>
  <c r="H245" i="14"/>
  <c r="C245" i="14"/>
  <c r="G245" i="14"/>
  <c r="E245" i="14"/>
  <c r="C248" i="13"/>
  <c r="E248" i="13"/>
  <c r="D248" i="13"/>
  <c r="G248" i="13"/>
  <c r="F248" i="13"/>
  <c r="H248" i="13"/>
  <c r="B248" i="13"/>
  <c r="C246" i="14" l="1"/>
  <c r="G246" i="14"/>
  <c r="E246" i="14"/>
  <c r="D246" i="14"/>
  <c r="H246" i="14"/>
  <c r="B246" i="14"/>
  <c r="F246" i="14"/>
  <c r="C249" i="13"/>
  <c r="D249" i="13"/>
  <c r="H249" i="13"/>
  <c r="E249" i="13"/>
  <c r="F249" i="13"/>
  <c r="G249" i="13"/>
  <c r="B249" i="13"/>
  <c r="D247" i="14" l="1"/>
  <c r="H247" i="14"/>
  <c r="B247" i="14"/>
  <c r="F247" i="14"/>
  <c r="E247" i="14"/>
  <c r="C247" i="14"/>
  <c r="G247" i="14"/>
  <c r="C250" i="13"/>
  <c r="G250" i="13"/>
  <c r="E250" i="13"/>
  <c r="H250" i="13"/>
  <c r="F250" i="13"/>
  <c r="D250" i="13"/>
  <c r="B250" i="13"/>
  <c r="E248" i="14" l="1"/>
  <c r="C248" i="14"/>
  <c r="G248" i="14"/>
  <c r="B248" i="14"/>
  <c r="F248" i="14"/>
  <c r="D248" i="14"/>
  <c r="H248" i="14"/>
  <c r="C251" i="13"/>
  <c r="F251" i="13"/>
  <c r="E251" i="13"/>
  <c r="G251" i="13"/>
  <c r="H251" i="13"/>
  <c r="D251" i="13"/>
  <c r="B251" i="13"/>
  <c r="B249" i="14" l="1"/>
  <c r="F249" i="14"/>
  <c r="D249" i="14"/>
  <c r="H249" i="14"/>
  <c r="C249" i="14"/>
  <c r="G249" i="14"/>
  <c r="E249" i="14"/>
  <c r="C252" i="13"/>
  <c r="E252" i="13"/>
  <c r="F252" i="13"/>
  <c r="H252" i="13"/>
  <c r="G252" i="13"/>
  <c r="D252" i="13"/>
  <c r="B252" i="13"/>
  <c r="C250" i="14" l="1"/>
  <c r="G250" i="14"/>
  <c r="E250" i="14"/>
  <c r="D250" i="14"/>
  <c r="H250" i="14"/>
  <c r="F250" i="14"/>
  <c r="B250" i="14"/>
  <c r="C253" i="13"/>
  <c r="D253" i="13"/>
  <c r="H253" i="13"/>
  <c r="F253" i="13"/>
  <c r="G253" i="13"/>
  <c r="E253" i="13"/>
  <c r="B253" i="13"/>
  <c r="C255" i="13" l="1"/>
  <c r="D255" i="13"/>
  <c r="B255" i="13"/>
  <c r="G255" i="13"/>
  <c r="H255" i="13"/>
  <c r="F255" i="13"/>
  <c r="E255" i="13"/>
  <c r="D251" i="14"/>
  <c r="H251" i="14"/>
  <c r="B251" i="14"/>
  <c r="E251" i="14"/>
  <c r="C251" i="14"/>
  <c r="F251" i="14"/>
  <c r="G251" i="14"/>
  <c r="C254" i="13"/>
  <c r="G254" i="13"/>
  <c r="F254" i="13"/>
  <c r="H254" i="13"/>
  <c r="D254" i="13"/>
  <c r="E254" i="13"/>
  <c r="B254" i="13"/>
  <c r="D256" i="13" l="1"/>
  <c r="F256" i="13"/>
  <c r="H256" i="13"/>
  <c r="G256" i="13"/>
  <c r="B256" i="13"/>
  <c r="C256" i="13"/>
  <c r="E256" i="13"/>
  <c r="E252" i="14"/>
  <c r="B252" i="14"/>
  <c r="F252" i="14"/>
  <c r="C252" i="14"/>
  <c r="D252" i="14"/>
  <c r="G252" i="14"/>
  <c r="H252" i="14"/>
  <c r="F257" i="13" l="1"/>
  <c r="H257" i="13"/>
  <c r="C257" i="13"/>
  <c r="E257" i="13"/>
  <c r="B257" i="13"/>
  <c r="D257" i="13"/>
  <c r="G257" i="13"/>
  <c r="B253" i="14"/>
  <c r="F253" i="14"/>
  <c r="C253" i="14"/>
  <c r="G253" i="14"/>
  <c r="D253" i="14"/>
  <c r="E253" i="14"/>
  <c r="H253" i="14"/>
  <c r="E258" i="13" l="1"/>
  <c r="G258" i="13"/>
  <c r="B258" i="13"/>
  <c r="D258" i="13"/>
  <c r="C258" i="13"/>
  <c r="F258" i="13"/>
  <c r="H258" i="13"/>
  <c r="C254" i="14"/>
  <c r="G254" i="14"/>
  <c r="D254" i="14"/>
  <c r="H254" i="14"/>
  <c r="E254" i="14"/>
  <c r="F254" i="14"/>
  <c r="B254" i="14"/>
  <c r="D259" i="13" l="1"/>
  <c r="F259" i="13"/>
  <c r="H259" i="13"/>
  <c r="C259" i="13"/>
  <c r="E259" i="13"/>
  <c r="G259" i="13"/>
  <c r="B259" i="13"/>
  <c r="C260" i="13" l="1"/>
  <c r="E260" i="13"/>
  <c r="G260" i="13"/>
  <c r="B260" i="13"/>
  <c r="D260" i="13"/>
  <c r="F260" i="13"/>
  <c r="H260" i="13"/>
  <c r="G261" i="13" l="1"/>
  <c r="B261" i="13"/>
  <c r="D261" i="13"/>
  <c r="F261" i="13"/>
  <c r="H261" i="13"/>
  <c r="C261" i="13"/>
  <c r="E261" i="13"/>
  <c r="C262" i="13" l="1"/>
  <c r="E262" i="13"/>
  <c r="G262" i="13"/>
  <c r="B262" i="13"/>
  <c r="D262" i="13"/>
  <c r="F262" i="13"/>
  <c r="H262" i="13"/>
  <c r="D263" i="13" l="1"/>
  <c r="F263" i="13"/>
  <c r="G263" i="13"/>
  <c r="H263" i="13"/>
  <c r="C263" i="13"/>
  <c r="E263" i="13"/>
  <c r="B263" i="13"/>
  <c r="C264" i="13" l="1"/>
  <c r="E264" i="13"/>
  <c r="F264" i="13"/>
  <c r="G264" i="13"/>
  <c r="B264" i="13"/>
  <c r="D264" i="13"/>
  <c r="H264" i="13"/>
  <c r="B265" i="13" l="1"/>
  <c r="D265" i="13"/>
  <c r="E265" i="13"/>
  <c r="F265" i="13"/>
  <c r="H265" i="13"/>
  <c r="C265" i="13"/>
  <c r="G265" i="13"/>
  <c r="E266" i="13" l="1"/>
  <c r="G266" i="13"/>
  <c r="B266" i="13"/>
  <c r="D266" i="13"/>
  <c r="F266" i="13"/>
  <c r="H266" i="13"/>
  <c r="C266" i="13"/>
  <c r="D267" i="13" l="1"/>
  <c r="F267" i="13"/>
  <c r="H267" i="13"/>
  <c r="C267" i="13"/>
  <c r="E267" i="13"/>
  <c r="G267" i="13"/>
  <c r="B267" i="13"/>
  <c r="C268" i="13" l="1"/>
  <c r="E268" i="13"/>
  <c r="G268" i="13"/>
  <c r="B268" i="13"/>
  <c r="D268" i="13"/>
  <c r="F268" i="13"/>
  <c r="H268" i="13"/>
  <c r="B269" i="13" l="1"/>
  <c r="D269" i="13"/>
  <c r="F269" i="13"/>
  <c r="H269" i="13"/>
  <c r="C269" i="13"/>
  <c r="E269" i="13"/>
  <c r="G269" i="13"/>
  <c r="E270" i="13" l="1"/>
  <c r="G270" i="13"/>
  <c r="B270" i="13"/>
  <c r="D270" i="13"/>
  <c r="F270" i="13"/>
  <c r="H270" i="13"/>
  <c r="C270" i="13"/>
  <c r="D271" i="13" l="1"/>
  <c r="F271" i="13"/>
  <c r="H271" i="13"/>
  <c r="C271" i="13"/>
  <c r="E271" i="13"/>
  <c r="G271" i="13"/>
  <c r="B271" i="13"/>
  <c r="C272" i="13" l="1"/>
  <c r="E272" i="13"/>
  <c r="G272" i="13"/>
  <c r="B272" i="13"/>
  <c r="D272" i="13"/>
  <c r="F272" i="13"/>
  <c r="H272" i="13"/>
  <c r="B273" i="13" l="1"/>
  <c r="D273" i="13"/>
  <c r="F273" i="13"/>
  <c r="H273" i="13"/>
  <c r="C273" i="13"/>
  <c r="E273" i="13"/>
  <c r="G273" i="13"/>
  <c r="E274" i="13" l="1"/>
  <c r="G274" i="13"/>
  <c r="B274" i="13"/>
  <c r="D274" i="13"/>
  <c r="F274" i="13"/>
  <c r="H274" i="13"/>
  <c r="C274" i="13"/>
  <c r="D275" i="13" l="1"/>
  <c r="E275" i="13"/>
  <c r="H275" i="13"/>
  <c r="F275" i="13"/>
  <c r="G275" i="13"/>
  <c r="B275" i="13"/>
  <c r="C275" i="13"/>
  <c r="C276" i="13" l="1"/>
  <c r="D276" i="13"/>
  <c r="G276" i="13"/>
  <c r="E276" i="13"/>
  <c r="F276" i="13"/>
  <c r="H276" i="13"/>
  <c r="B276" i="13"/>
  <c r="C277" i="13" l="1"/>
  <c r="B277" i="13"/>
  <c r="G277" i="13"/>
  <c r="F277" i="13"/>
  <c r="D277" i="13"/>
  <c r="E277" i="13"/>
  <c r="H277" i="13"/>
  <c r="C278" i="13" l="1"/>
  <c r="E278" i="13"/>
  <c r="G278" i="13"/>
  <c r="B278" i="13"/>
  <c r="D278" i="13"/>
  <c r="F278" i="13"/>
  <c r="H278" i="13"/>
  <c r="B279" i="13" l="1"/>
  <c r="E279" i="13"/>
  <c r="F279" i="13"/>
  <c r="D279" i="13"/>
  <c r="C279" i="13"/>
  <c r="H279" i="13"/>
  <c r="G279" i="13"/>
</calcChain>
</file>

<file path=xl/sharedStrings.xml><?xml version="1.0" encoding="utf-8"?>
<sst xmlns="http://schemas.openxmlformats.org/spreadsheetml/2006/main" count="4390" uniqueCount="1715">
  <si>
    <t>Closed LLFCs</t>
  </si>
  <si>
    <t>Geographical name</t>
  </si>
  <si>
    <t>Notes:</t>
  </si>
  <si>
    <t>Metered voltage, respective periods and associated LLFCs</t>
  </si>
  <si>
    <t>Period 1</t>
  </si>
  <si>
    <t>Period 2</t>
  </si>
  <si>
    <t>Period 3</t>
  </si>
  <si>
    <t>Period 4</t>
  </si>
  <si>
    <t>Associated LLFC</t>
  </si>
  <si>
    <t>Site</t>
  </si>
  <si>
    <t>Site 1</t>
  </si>
  <si>
    <t>Site 2</t>
  </si>
  <si>
    <t>Site 3</t>
  </si>
  <si>
    <t>Site 4</t>
  </si>
  <si>
    <t>Site 5</t>
  </si>
  <si>
    <t>Demand</t>
  </si>
  <si>
    <t>Generation</t>
  </si>
  <si>
    <t>Time periods</t>
  </si>
  <si>
    <t>(Name 1)</t>
  </si>
  <si>
    <t>(Name 2)</t>
  </si>
  <si>
    <t>(Name 3)</t>
  </si>
  <si>
    <t>(Name 4)</t>
  </si>
  <si>
    <t>Notes</t>
  </si>
  <si>
    <t>All the above times are in UK Clock time</t>
  </si>
  <si>
    <t>Saturday and Sunday
All Year</t>
  </si>
  <si>
    <t>List of data tables in this workbook</t>
  </si>
  <si>
    <t>Worksheet</t>
  </si>
  <si>
    <t>Information</t>
  </si>
  <si>
    <t>Back to Overview</t>
  </si>
  <si>
    <t xml:space="preserve">Annex 3 contains details of any preserved and additional charges that are valid at this time. </t>
  </si>
  <si>
    <t>Status</t>
  </si>
  <si>
    <t>Effective From</t>
  </si>
  <si>
    <t>Open LLFCs</t>
  </si>
  <si>
    <t>PCs</t>
  </si>
  <si>
    <t>Fixed charge p/MPAN/day</t>
  </si>
  <si>
    <t>Capacity charge p/kVA/day</t>
  </si>
  <si>
    <t>Notes to users of this spreadsheet</t>
  </si>
  <si>
    <t>Notes to DNOs populating this spreadsheet</t>
  </si>
  <si>
    <t>EDCM Import 1</t>
  </si>
  <si>
    <t>EDCM Import 2</t>
  </si>
  <si>
    <t>EDCM Import 3</t>
  </si>
  <si>
    <t>EDCM Import 4</t>
  </si>
  <si>
    <t>EDCM Import 5</t>
  </si>
  <si>
    <t>EDCM Import 6</t>
  </si>
  <si>
    <t>EDCM Import 7</t>
  </si>
  <si>
    <t>EDCM Import 8</t>
  </si>
  <si>
    <t>EDCM Import 9</t>
  </si>
  <si>
    <t>EDCM Import 10</t>
  </si>
  <si>
    <t>Annex 5 LLFs</t>
  </si>
  <si>
    <t>EDCM Export 1</t>
  </si>
  <si>
    <t>EDCM Export 2</t>
  </si>
  <si>
    <t>EDCM Export 3</t>
  </si>
  <si>
    <t>EDCM Export 4</t>
  </si>
  <si>
    <t>EDCM Export 5</t>
  </si>
  <si>
    <t>EDCM Export 6</t>
  </si>
  <si>
    <t>EDCM Export 7</t>
  </si>
  <si>
    <t>EDCM Export 8</t>
  </si>
  <si>
    <t>EDCM Export 9</t>
  </si>
  <si>
    <t>EDCM Export 10</t>
  </si>
  <si>
    <t>Name</t>
  </si>
  <si>
    <t>Note: The list of MPANs / MSIDs provided may be incomplete; the DNO reserves the right to apply the listed charges to any other MPANs / MSIDs associated with the site.</t>
  </si>
  <si>
    <t>Unique billing identifier</t>
  </si>
  <si>
    <t>Nodal prices</t>
  </si>
  <si>
    <t>Reactive power charge
p/kVArh</t>
  </si>
  <si>
    <t>Local charge 1
£/kVA</t>
  </si>
  <si>
    <t>Remote charge 1
£/kVA</t>
  </si>
  <si>
    <t>LLFC</t>
  </si>
  <si>
    <t>Import MPANs/MSIDs</t>
  </si>
  <si>
    <t>Export MPANs/MSIDs</t>
  </si>
  <si>
    <t>Annex 2 EHV charges</t>
  </si>
  <si>
    <t>Annex 3 Preserved charges</t>
  </si>
  <si>
    <t>Annex 4 LDNO charges</t>
  </si>
  <si>
    <t xml:space="preserve">DNOs must endeavour to maintain consistency in the structure of this spreadsheet.
Any changes to the structure must be noted in the 'Notes to users of this spreadsheet'
</t>
  </si>
  <si>
    <t>Generic demand and generation LLFs</t>
  </si>
  <si>
    <t>Metered voltage</t>
  </si>
  <si>
    <t>Low-voltage network</t>
  </si>
  <si>
    <t>Low-voltage substation</t>
  </si>
  <si>
    <t>High-voltage network</t>
  </si>
  <si>
    <t>High-voltage substation</t>
  </si>
  <si>
    <t>33kV generic</t>
  </si>
  <si>
    <t>132kV generic</t>
  </si>
  <si>
    <t>EHV site specific LLFs</t>
  </si>
  <si>
    <t>EDCM import 1</t>
  </si>
  <si>
    <t>EDCM export 1</t>
  </si>
  <si>
    <t>EDCM import 2</t>
  </si>
  <si>
    <t>EDCM import 3</t>
  </si>
  <si>
    <t>EDCM import 4</t>
  </si>
  <si>
    <t>EDCM import 5</t>
  </si>
  <si>
    <t>EDCM import 6</t>
  </si>
  <si>
    <t>EDCM import 7</t>
  </si>
  <si>
    <t>EDCM import 8</t>
  </si>
  <si>
    <t>EDCM import 9</t>
  </si>
  <si>
    <t>EDCM import 10</t>
  </si>
  <si>
    <t>EDCM export 2</t>
  </si>
  <si>
    <t>EDCM export 3</t>
  </si>
  <si>
    <t>EDCM export 4</t>
  </si>
  <si>
    <t>EDCM export 5</t>
  </si>
  <si>
    <t>EDCM export 6</t>
  </si>
  <si>
    <t>EDCM export 7</t>
  </si>
  <si>
    <t>EDCM export 8</t>
  </si>
  <si>
    <t>EDCM export 9</t>
  </si>
  <si>
    <t>EDCM export 10</t>
  </si>
  <si>
    <t>Node/Zone ID</t>
  </si>
  <si>
    <t>Import
Unique Identifier</t>
  </si>
  <si>
    <t>Export
Unique Identifier</t>
  </si>
  <si>
    <t>Export Unique Identifier</t>
  </si>
  <si>
    <t>Import
fixed charge
(p/day)</t>
  </si>
  <si>
    <t>Export
fixed charge
(p/day)</t>
  </si>
  <si>
    <t>Red Time Band</t>
  </si>
  <si>
    <t>Amber Time Band</t>
  </si>
  <si>
    <t>Green Time Band</t>
  </si>
  <si>
    <t>Super Red Time Band</t>
  </si>
  <si>
    <t>Black Time Band</t>
  </si>
  <si>
    <t>Yellow Time Band</t>
  </si>
  <si>
    <t>Time Periods for Designated EHV Properties</t>
  </si>
  <si>
    <t xml:space="preserve">Please use this spreadsheet with reference to the LC14 use of system charging statement. </t>
  </si>
  <si>
    <t>Note: The list of MPANs / MSIDs provided may be incomplete; the DNO reserves the right to apply the listed charges to any other MPANs / MSIDs associated with the site.
Note: This table is automatically populated based on the content of the tab entitled 'Annex 2 EHV Charges'. The timebands are as shown in Annex 2.</t>
  </si>
  <si>
    <t>Maximum import or export capacity
kVA</t>
  </si>
  <si>
    <t>Excess reactive units 
kVArh</t>
  </si>
  <si>
    <t>Tariff components</t>
  </si>
  <si>
    <t>Number of days in consumption period
i.e. 365 if one year</t>
  </si>
  <si>
    <t>Enter current consumption details</t>
  </si>
  <si>
    <t>Charge components</t>
  </si>
  <si>
    <t>Enter forecast consumption details 
(if different)</t>
  </si>
  <si>
    <t>Current consumption period charges</t>
  </si>
  <si>
    <t>Forecast consumption period charges</t>
  </si>
  <si>
    <t>Reactive power charge
£</t>
  </si>
  <si>
    <t>Capacity charge
£</t>
  </si>
  <si>
    <t>Fixed charge
£</t>
  </si>
  <si>
    <t>Total charge
£</t>
  </si>
  <si>
    <t>Charge calculator is a tool to help you estimate your distribution charges using current consumption data and forecast consumption data.</t>
  </si>
  <si>
    <t>Charge calculator</t>
  </si>
  <si>
    <t>Unit 1
£</t>
  </si>
  <si>
    <t>Unit 2
£</t>
  </si>
  <si>
    <t>Unit 3
£</t>
  </si>
  <si>
    <t>Maximum import capacity
kVA</t>
  </si>
  <si>
    <t>Maximum export capacity
kVA</t>
  </si>
  <si>
    <t>Export
Super Red
kWh</t>
  </si>
  <si>
    <t>Import
fixed charge
£</t>
  </si>
  <si>
    <t>Import
super red
kWh</t>
  </si>
  <si>
    <t>Import 
super red charge
£</t>
  </si>
  <si>
    <t>Export super red charge
£</t>
  </si>
  <si>
    <t>Export fixed charge
£</t>
  </si>
  <si>
    <t>Import
capacity charge
£</t>
  </si>
  <si>
    <t>Export capacity charge
£</t>
  </si>
  <si>
    <t>Import total charge
£</t>
  </si>
  <si>
    <t>Export total charge
£</t>
  </si>
  <si>
    <t>These charges are estimates based on tariff selected and consumption values entered.</t>
  </si>
  <si>
    <t>These charges are estimates based on site selected and consumption values entered.</t>
  </si>
  <si>
    <t>Step 1, Choose your tariff using the drop down list in cell B10</t>
  </si>
  <si>
    <t>Step 3, Enter a forecast of consumption if required in cells C14:I14</t>
  </si>
  <si>
    <t>Step 1, Choose your tariff using the drop down list in cell L10</t>
  </si>
  <si>
    <t>Step 3, Enter a forecast of consumption if required in cells M14:T14</t>
  </si>
  <si>
    <r>
      <rPr>
        <sz val="12"/>
        <rFont val="Arial"/>
        <family val="2"/>
      </rPr>
      <t>Tariff details</t>
    </r>
    <r>
      <rPr>
        <sz val="10"/>
        <rFont val="Arial"/>
        <family val="2"/>
      </rPr>
      <t xml:space="preserve">
Choose tariff name from drop down box below</t>
    </r>
  </si>
  <si>
    <r>
      <rPr>
        <sz val="12"/>
        <rFont val="Arial"/>
        <family val="2"/>
      </rPr>
      <t>Site details</t>
    </r>
    <r>
      <rPr>
        <sz val="10"/>
        <rFont val="Arial"/>
        <family val="2"/>
      </rPr>
      <t xml:space="preserve">
Choose the site name from the drop down box below</t>
    </r>
  </si>
  <si>
    <t xml:space="preserve">Step 2, After selecting a tariff in step 1, Cells C12-I12 will generate headings, please enter your consumption in cells C13:I13 underneath each heading generated (if no heading leave cell blank)
</t>
  </si>
  <si>
    <t xml:space="preserve">Step 2, After selecting a tariff in step 1, Cells M12-T12 will generate headings, please enter your consumption in cells M13:T13 underneath each heading generated (if no heading leave cell blank)
</t>
  </si>
  <si>
    <r>
      <t>Contains the underlying [</t>
    </r>
    <r>
      <rPr>
        <sz val="11"/>
        <color theme="3"/>
        <rFont val="Arial"/>
        <family val="2"/>
      </rPr>
      <t>nodal/network group</t>
    </r>
    <r>
      <rPr>
        <sz val="11"/>
        <rFont val="Arial"/>
        <family val="2"/>
      </rPr>
      <t xml:space="preserve">] costs used to calculate the current EDCM charges. </t>
    </r>
  </si>
  <si>
    <t>Import
LLF
period 2</t>
  </si>
  <si>
    <t>Import
LLF
period 1</t>
  </si>
  <si>
    <t>Import
LLF
period 3</t>
  </si>
  <si>
    <t>Import
LLF
period 4</t>
  </si>
  <si>
    <t>Export
LLF
period 1</t>
  </si>
  <si>
    <t>Export
LLF
period 2</t>
  </si>
  <si>
    <t>Export
LLF
period 3</t>
  </si>
  <si>
    <t>Export
LLF
period 4</t>
  </si>
  <si>
    <t>Import
capacity charge
(p/kVA/day)</t>
  </si>
  <si>
    <t>Export
capacity charge
(p/kVA/day)</t>
  </si>
  <si>
    <t>Import
Super Red
unit charge
(p/kWh)</t>
  </si>
  <si>
    <t>Export
Super Red
unit charge
(p/kWh)</t>
  </si>
  <si>
    <t>The drop down list on the charge calculator can be expanded by unprotecting the charge calculator sheet and selecting 'data', 'data validation...' and then expanding the 'source' data range. The sheet can then be protected.</t>
  </si>
  <si>
    <t>Final</t>
  </si>
  <si>
    <t>Company and Licence name, charging year, effective from, status</t>
  </si>
  <si>
    <t>Company and Licence name</t>
  </si>
  <si>
    <t>Copy EDCM table 5001 range starting B101 and paste into G11.  Extend or reduce print area as required.</t>
  </si>
  <si>
    <t>Copy from CDCM table 3701 "Tariffs!A42:I84" and paste values into A14</t>
  </si>
  <si>
    <t>Year</t>
  </si>
  <si>
    <t>Tariff name</t>
  </si>
  <si>
    <t>Copy from EDCM table 6005 "LDNORev!B549:G683" and paste values into D57</t>
  </si>
  <si>
    <t>Exceeded capacity charge
p/kVA/day</t>
  </si>
  <si>
    <t>Import
exceeded capacity charge
(p/kVA/day)</t>
  </si>
  <si>
    <t>Export
exceeded capacity charge
(p/kVA/day)</t>
  </si>
  <si>
    <t>Average daily exceeded capacity
kVA</t>
  </si>
  <si>
    <t>Exceeded capacity charge
£</t>
  </si>
  <si>
    <t>Import exceeded capacity charge
£</t>
  </si>
  <si>
    <t>Export exceeded capacity charge
£</t>
  </si>
  <si>
    <t>'DNOs paste value cells A15:J47 from CDCM 3701 into cells A14:J46</t>
  </si>
  <si>
    <t>This table has intentionally been left blank. The line loss factors that are approved by the BSC Panel for the applicable year and consequently published on the Elexon website will take precedence and be used in Settlement. This annex will be re-published once these values are available.</t>
  </si>
  <si>
    <t>Annex 6 - Charges for New or Amended Designated EHV Properties</t>
  </si>
  <si>
    <t xml:space="preserve">Note: The list of MPANs/MSIDs provided may be incomplete; the DNO reserves the right to apply the listed charges to any other MPANs/MSIDs associated with the site. If sites appear in both Annex 2 and Annex 6, the charges in Annex 6 take precedence.
Where an existing Designated EHV Property is modified and energised in the charging year, we may revise the EDCM charges for the modified Designated EHV Property. </t>
  </si>
  <si>
    <t>Annex 5 has been intentionally left blank as this charging statement is published a complete year before the LLFs have been audited.
The line loss factors that are approved by the BSC Panel for the applicable year and consequently published on the Elexon website will take precedence and be used in Settlement. This annex will be re-published with these values once they are available.</t>
  </si>
  <si>
    <t>Annex 6  Charges for New or Amended Designated EHV Properties</t>
  </si>
  <si>
    <t>Effective from date</t>
  </si>
  <si>
    <t>Domestic Aggregated</t>
  </si>
  <si>
    <t>Domestic Aggregated (related MPAN)</t>
  </si>
  <si>
    <t>Non-Domestic Aggregated</t>
  </si>
  <si>
    <t>Non-Domestic Aggregated (related MPAN)</t>
  </si>
  <si>
    <t>LV Site Specific</t>
  </si>
  <si>
    <t>LV Sub Site Specific</t>
  </si>
  <si>
    <t>HV Site Specific</t>
  </si>
  <si>
    <t>Unmetered Supplies</t>
  </si>
  <si>
    <t>LV Generation Aggregated</t>
  </si>
  <si>
    <t>LV Sub Generation Aggregated</t>
  </si>
  <si>
    <t>LV Generation Site Specific</t>
  </si>
  <si>
    <t>LV Generation Site Specific no RP charge</t>
  </si>
  <si>
    <t>LV Sub Generation Site Specific</t>
  </si>
  <si>
    <t>LV Sub Generation Site Specific no RP charge</t>
  </si>
  <si>
    <t>HV Generation Site Specific</t>
  </si>
  <si>
    <t>HV Generation Site Specific no RP charge</t>
  </si>
  <si>
    <t>Site Specific preserved charges/additional LLFCs</t>
  </si>
  <si>
    <t>LDNO LV: Domestic Aggregated</t>
  </si>
  <si>
    <t>LDNO LV: Domestic Aggregated (related MPAN)</t>
  </si>
  <si>
    <t>LDNO LV: Non-Domestic Aggregated</t>
  </si>
  <si>
    <t>LDNO LV: Non-Domestic Aggregated (related MPAN)</t>
  </si>
  <si>
    <t>LDNO LV: LV Site Specific</t>
  </si>
  <si>
    <t>LDNO LV: Unmetered Supplies</t>
  </si>
  <si>
    <t>LDNO LV: LV Generation Aggregated</t>
  </si>
  <si>
    <t>LDNO LV: LV Generation Site Specific</t>
  </si>
  <si>
    <t>LDNO HV: Domestic Aggregated</t>
  </si>
  <si>
    <t>LDNO HV: Domestic Aggregated (related MPAN)</t>
  </si>
  <si>
    <t>LDNO HV: Non-Domestic Aggregated</t>
  </si>
  <si>
    <t>LDNO HV: Non-Domestic Aggregated (related MPAN)</t>
  </si>
  <si>
    <t>LDNO HV: LV Site Specific</t>
  </si>
  <si>
    <t>LDNO HV: LV Sub Site Specific</t>
  </si>
  <si>
    <t>LDNO HV: HV Site Specific</t>
  </si>
  <si>
    <t>LDNO HV: Unmetered Supplies</t>
  </si>
  <si>
    <t>LDNO HV: LV Generation Aggregated</t>
  </si>
  <si>
    <t>LDNO HV: LV Sub Generation Aggregated</t>
  </si>
  <si>
    <t>LDNO HV: LV Generation Site Specific</t>
  </si>
  <si>
    <t>LDNO HV: LV Sub Generation Site Specific</t>
  </si>
  <si>
    <t>LDNO HV: HV Generation Site Specific</t>
  </si>
  <si>
    <t>LDNO HVplus: Domestic Aggregated</t>
  </si>
  <si>
    <t>LDNO HVplus: Domestic Aggregated (related MPAN)</t>
  </si>
  <si>
    <t>LDNO HVplus: Non-Domestic Aggregated</t>
  </si>
  <si>
    <t>LDNO HVplus: Non-Domestic Aggregated (related MPAN)</t>
  </si>
  <si>
    <t>LDNO HVplus: LV Site Specific</t>
  </si>
  <si>
    <t>LDNO HVplus: LV Sub Site Specific</t>
  </si>
  <si>
    <t>LDNO HVplus: HV Site Specific</t>
  </si>
  <si>
    <t>LDNO HVplus: Unmetered Supplies</t>
  </si>
  <si>
    <t>LDNO HVplus: LV Generation Aggregated</t>
  </si>
  <si>
    <t>LDNO HVplus: LV Sub Generation Aggregated</t>
  </si>
  <si>
    <t>LDNO HVplus: LV Generation Site Specific</t>
  </si>
  <si>
    <t>LDNO HVplus: LV Sub Generation Site Specific</t>
  </si>
  <si>
    <t>LDNO HVplus: HV Generation Site Specific</t>
  </si>
  <si>
    <t>LDNO EHV: Domestic Aggregated</t>
  </si>
  <si>
    <t>LDNO EHV: Domestic Aggregated (related MPAN)</t>
  </si>
  <si>
    <t>LDNO EHV: Non-Domestic Aggregated</t>
  </si>
  <si>
    <t>LDNO EHV: Non-Domestic Aggregated (related MPAN)</t>
  </si>
  <si>
    <t>LDNO EHV: LV Site Specific</t>
  </si>
  <si>
    <t>LDNO EHV: LV Sub Site Specific</t>
  </si>
  <si>
    <t>LDNO EHV: HV Site Specific</t>
  </si>
  <si>
    <t>LDNO EHV: Unmetered Supplies</t>
  </si>
  <si>
    <t>LDNO EHV: LV Generation Aggregated</t>
  </si>
  <si>
    <t>LDNO EHV: LV Sub Generation Aggregated</t>
  </si>
  <si>
    <t>LDNO EHV: LV Generation Site Specific</t>
  </si>
  <si>
    <t>LDNO EHV: LV Sub Generation Site Specific</t>
  </si>
  <si>
    <t>LDNO EHV: HV Generation Site Specific</t>
  </si>
  <si>
    <t>LDNO 132kV/EHV: Domestic Aggregated</t>
  </si>
  <si>
    <t>LDNO 132kV/EHV: Domestic Aggregated (related MPAN)</t>
  </si>
  <si>
    <t>LDNO 132kV/EHV: Non-Domestic Aggregated</t>
  </si>
  <si>
    <t>LDNO 132kV/EHV: Non-Domestic Aggregated (related MPAN)</t>
  </si>
  <si>
    <t>LDNO 132kV/EHV: LV Site Specific</t>
  </si>
  <si>
    <t>LDNO 132kV/EHV: LV Sub Site Specific</t>
  </si>
  <si>
    <t>LDNO 132kV/EHV: HV Site Specific</t>
  </si>
  <si>
    <t>LDNO 132kV/EHV: Unmetered Supplies</t>
  </si>
  <si>
    <t>LDNO 132kV/EHV: LV Generation Aggregated</t>
  </si>
  <si>
    <t>LDNO 132kV/EHV: LV Sub Generation Aggregated</t>
  </si>
  <si>
    <t>LDNO 132kV/EHV: LV Generation Site Specific</t>
  </si>
  <si>
    <t>LDNO 132kV/EHV: LV Sub Generation Site Specific</t>
  </si>
  <si>
    <t>LDNO 132kV/EHV: HV Generation Site Specific</t>
  </si>
  <si>
    <t>LDNO 132kV: Domestic Aggregated</t>
  </si>
  <si>
    <t>LDNO 132kV: Domestic Aggregated (related MPAN)</t>
  </si>
  <si>
    <t>LDNO 132kV: Non-Domestic Aggregated</t>
  </si>
  <si>
    <t>LDNO 132kV: Non-Domestic Aggregated (related MPAN)</t>
  </si>
  <si>
    <t>LDNO 132kV: LV Site Specific</t>
  </si>
  <si>
    <t>LDNO 132kV: LV Sub Site Specific</t>
  </si>
  <si>
    <t>LDNO 132kV: HV Site Specific</t>
  </si>
  <si>
    <t>LDNO 132kV: Unmetered Supplies</t>
  </si>
  <si>
    <t>LDNO 132kV: LV Generation Aggregated</t>
  </si>
  <si>
    <t>LDNO 132kV: LV Sub Generation Aggregated</t>
  </si>
  <si>
    <t>LDNO 132kV: LV Generation Site Specific</t>
  </si>
  <si>
    <t>LDNO 132kV: LV Sub Generation Site Specific</t>
  </si>
  <si>
    <t>LDNO 132kV: HV Generation Site Specific</t>
  </si>
  <si>
    <t>LDNO 0000: Domestic Aggregated</t>
  </si>
  <si>
    <t>LDNO 0000: Domestic Aggregated (related MPAN)</t>
  </si>
  <si>
    <t>LDNO 0000: Non-Domestic Aggregated</t>
  </si>
  <si>
    <t>LDNO 0000: Non-Domestic Aggregated (related MPAN)</t>
  </si>
  <si>
    <t>LDNO 0000: LV Site Specific</t>
  </si>
  <si>
    <t>LDNO 0000: LV Sub Site Specific</t>
  </si>
  <si>
    <t>LDNO 0000: HV Site Specific</t>
  </si>
  <si>
    <t>LDNO 0000: Unmetered Supplies</t>
  </si>
  <si>
    <t>LDNO 0000: LV Generation Aggregated</t>
  </si>
  <si>
    <t>LDNO 0000: LV Sub Generation Aggregated</t>
  </si>
  <si>
    <t>LDNO 0000: LV Generation Site Specific</t>
  </si>
  <si>
    <t>LDNO 0000: LV Sub Generation Site Specific</t>
  </si>
  <si>
    <t>LDNO 0000: HV Generation Site Specific</t>
  </si>
  <si>
    <t>Supercustomer preserved charges/additional LLFCs</t>
  </si>
  <si>
    <t>Red/black unit charge
p/kWh</t>
  </si>
  <si>
    <t>Green unit charge
p/kWh</t>
  </si>
  <si>
    <t>Amber/yellow unit charge
p/kWh</t>
  </si>
  <si>
    <t>Annex 1 contains the charges to LV and HV Designated Properties and Unmetered Supplies.</t>
  </si>
  <si>
    <t>LV and HV designated properties and Unmetered Supplies tariff calculator</t>
  </si>
  <si>
    <t>EHV designated property calculator</t>
  </si>
  <si>
    <t>Red unit charge
p/kWh</t>
  </si>
  <si>
    <t>Black unit charge
p/kWh</t>
  </si>
  <si>
    <t>Amber unit charge
p/kWh</t>
  </si>
  <si>
    <t>Yellow unit charge
p/kWh</t>
  </si>
  <si>
    <t>Fixed charge 
p/MPAN/day</t>
  </si>
  <si>
    <t>Capacity charge 
p/kVA/day</t>
  </si>
  <si>
    <t>Exceeded Capacity charge 
p/kVA/day</t>
  </si>
  <si>
    <t>n/a</t>
  </si>
  <si>
    <t>Annex 1 LV, HV and Unmetered Supplies charges</t>
  </si>
  <si>
    <t>Standard Settlement Configuration Id</t>
  </si>
  <si>
    <t>Standard Settlement Configuration Desc</t>
  </si>
  <si>
    <t>10-hour OP</t>
  </si>
  <si>
    <t>10-hour OP + w/e</t>
  </si>
  <si>
    <t>10.5-hour OP</t>
  </si>
  <si>
    <t>11 Hour OP</t>
  </si>
  <si>
    <t>11.5-hour OP</t>
  </si>
  <si>
    <t>11-hour OP</t>
  </si>
  <si>
    <t>8.5-hour OP</t>
  </si>
  <si>
    <t>9-hour OP</t>
  </si>
  <si>
    <t>11-hour OP + Summer</t>
  </si>
  <si>
    <t>11-hour OP + w/e</t>
  </si>
  <si>
    <t>11-hour OP + w/e &amp; Summer</t>
  </si>
  <si>
    <t>11-hour OP + weekends</t>
  </si>
  <si>
    <t>12-hour  OP + w/e &amp; Summer</t>
  </si>
  <si>
    <t>12-hour night</t>
  </si>
  <si>
    <t>12-hour OP</t>
  </si>
  <si>
    <t>Key Meter pseudo 2-rate</t>
  </si>
  <si>
    <t>8-hour OP (see also SSC 427)</t>
  </si>
  <si>
    <t>12-hour OP + Summer</t>
  </si>
  <si>
    <t>12.5-hour OP</t>
  </si>
  <si>
    <t>12.5-hour OP + Summer</t>
  </si>
  <si>
    <t>12.5-hour OP + w/e</t>
  </si>
  <si>
    <t>12.5-hour OP + w/e &amp; Summer</t>
  </si>
  <si>
    <t>14-hour E7</t>
  </si>
  <si>
    <t>14-hour Off Peak</t>
  </si>
  <si>
    <t>14-hour OP + Sun</t>
  </si>
  <si>
    <t>14.5-hour OP</t>
  </si>
  <si>
    <t>14.5-hour OP + Summer</t>
  </si>
  <si>
    <t>split 7-hour E7</t>
  </si>
  <si>
    <t>14.5-hour OP + w/e</t>
  </si>
  <si>
    <t>14.5-hour OP + w/e &amp; Summer</t>
  </si>
  <si>
    <t>15-hour OP</t>
  </si>
  <si>
    <t>15-hour OP + w/e &amp; Summer</t>
  </si>
  <si>
    <t>15.5-hour OP</t>
  </si>
  <si>
    <t>15.5-hour OP + Summer</t>
  </si>
  <si>
    <t>15.5-hour OP + w/e</t>
  </si>
  <si>
    <t>15.5-hour OP + w/e &amp; Summer</t>
  </si>
  <si>
    <t>2-rate terms</t>
  </si>
  <si>
    <t>2-rate SToD</t>
  </si>
  <si>
    <t>2-rate variable SToD</t>
  </si>
  <si>
    <t>7-hour E7</t>
  </si>
  <si>
    <t>3-rate SToD</t>
  </si>
  <si>
    <t>Dom/Non-dom Seasonal (link SSC 0342)</t>
  </si>
  <si>
    <t>3-rate variable</t>
  </si>
  <si>
    <t>4-rate SToD</t>
  </si>
  <si>
    <t>5-rate SToD</t>
  </si>
  <si>
    <t>6-rate SToD</t>
  </si>
  <si>
    <t>7-hour OP (see also SSC 0185)</t>
  </si>
  <si>
    <t>Smart 7, heating</t>
  </si>
  <si>
    <t>7-hour E7 (Cornwall &amp; def reinforcement)</t>
  </si>
  <si>
    <t>Supertariff heating</t>
  </si>
  <si>
    <t>7-hour E7 (differential switching)</t>
  </si>
  <si>
    <t>7-hour night</t>
  </si>
  <si>
    <t>Economy 7 Day &amp; Night</t>
  </si>
  <si>
    <t>7-hour OP</t>
  </si>
  <si>
    <t>7-hour variable E7 (Menter B)</t>
  </si>
  <si>
    <t>7-hour variable E7 (Menter A)</t>
  </si>
  <si>
    <t>8-hour E7</t>
  </si>
  <si>
    <t>8-hour night</t>
  </si>
  <si>
    <t>10-hour night</t>
  </si>
  <si>
    <t>8-hour OP</t>
  </si>
  <si>
    <t>8-hour OP + Summer</t>
  </si>
  <si>
    <t>8-hour OP + w/e</t>
  </si>
  <si>
    <t>8-hour OP + w/e &amp; Summer</t>
  </si>
  <si>
    <t>8-hour OP + weekends</t>
  </si>
  <si>
    <t>9-hour night</t>
  </si>
  <si>
    <t>9-hour night (differential switching)</t>
  </si>
  <si>
    <t>9-hour OP + w/e</t>
  </si>
  <si>
    <t>Boiler</t>
  </si>
  <si>
    <t>Budget Warmth</t>
  </si>
  <si>
    <t>Flexiheat Day/Evening/Weekend</t>
  </si>
  <si>
    <t>Flexiheat (weather) Day/Evening/Weekend</t>
  </si>
  <si>
    <t>Superdeal Day/Night</t>
  </si>
  <si>
    <t>Domestic heating tariff</t>
  </si>
  <si>
    <t>Superdeal (weather) Day/Night</t>
  </si>
  <si>
    <t>E10 type 1 (general purpose)</t>
  </si>
  <si>
    <t>7-hour OP (see also SSC 186)</t>
  </si>
  <si>
    <t>Domestic E9 A</t>
  </si>
  <si>
    <t>13-hour OP</t>
  </si>
  <si>
    <t>Evening/night</t>
  </si>
  <si>
    <t>Evening/Weekend</t>
  </si>
  <si>
    <t>12-hour Evening/Weekend</t>
  </si>
  <si>
    <t>Domestic E9 B</t>
  </si>
  <si>
    <t>Evening/Weekend E7</t>
  </si>
  <si>
    <t>3-rate heating, (link SSC 0343)</t>
  </si>
  <si>
    <t>Grain Drying</t>
  </si>
  <si>
    <t>Grain drying</t>
  </si>
  <si>
    <t>Heating</t>
  </si>
  <si>
    <t>Local Authority Heating</t>
  </si>
  <si>
    <t>Dom &amp; Non-dom Seasonal (link SSC 0128)</t>
  </si>
  <si>
    <t>3-rate heating, water heating</t>
  </si>
  <si>
    <t>7-hour E7, Day + Night (link SSC 0345)</t>
  </si>
  <si>
    <t>7-hour E7, Day + Night (link SSC 0344)</t>
  </si>
  <si>
    <t>Non-Standard OP (8+3 hour)</t>
  </si>
  <si>
    <t>Non-Standard OP</t>
  </si>
  <si>
    <t>Warmwise heating</t>
  </si>
  <si>
    <t>Flexiheat heating</t>
  </si>
  <si>
    <t>Flexiheat (weather) heating</t>
  </si>
  <si>
    <t>Superdeal heating</t>
  </si>
  <si>
    <t>Smart 7, Day/Night</t>
  </si>
  <si>
    <t>split 10-hour Heatwise</t>
  </si>
  <si>
    <t>Summer &amp; Winter w/e</t>
  </si>
  <si>
    <t>Summer Unrestricted</t>
  </si>
  <si>
    <t>Unrestricted</t>
  </si>
  <si>
    <t>Warmwise Day/Night</t>
  </si>
  <si>
    <t>9-hour heating</t>
  </si>
  <si>
    <t>12-hour OP + w/e</t>
  </si>
  <si>
    <t>15-hour OP + w/e</t>
  </si>
  <si>
    <t>E10 type 1(heating circuit)</t>
  </si>
  <si>
    <t>Redring Boiler (general purpose)</t>
  </si>
  <si>
    <t>Redring Boiler (heating circuit)</t>
  </si>
  <si>
    <t>Cyclocontrol 3</t>
  </si>
  <si>
    <t>Cyclocontrol 4</t>
  </si>
  <si>
    <t>Cyclocontrol 5</t>
  </si>
  <si>
    <t>Cyclocontrol 6</t>
  </si>
  <si>
    <t>Cyclocontrol 7</t>
  </si>
  <si>
    <t>Cyclocontrol 8</t>
  </si>
  <si>
    <t>Cyclocontrol 9</t>
  </si>
  <si>
    <t>Cyclocontrol 10</t>
  </si>
  <si>
    <t>Cyclocontrol 11</t>
  </si>
  <si>
    <t>Cyclocontrol 12</t>
  </si>
  <si>
    <t>Cyclocontrol 13</t>
  </si>
  <si>
    <t>Cyclocontrol 14</t>
  </si>
  <si>
    <t>Cyclocontrol 15</t>
  </si>
  <si>
    <t>Cyclocontrol 16</t>
  </si>
  <si>
    <t>Cyclocontrol 17</t>
  </si>
  <si>
    <t>Cyclocontrol 18</t>
  </si>
  <si>
    <t>Cyclocontrol 19</t>
  </si>
  <si>
    <t>Cyclocontrol 20</t>
  </si>
  <si>
    <t>Cyclocontrol 21</t>
  </si>
  <si>
    <t>Superdeal (weather) heating</t>
  </si>
  <si>
    <t>Day/Night (White meter)</t>
  </si>
  <si>
    <t>Unmetered Type A ("flat" profile)</t>
  </si>
  <si>
    <t>Unmetered B ("dusk-to-dawn")</t>
  </si>
  <si>
    <t>Unmetered C ("half-night &amp; pre-dawn")</t>
  </si>
  <si>
    <t>Unmetered D ("dawn-to-dusk")</t>
  </si>
  <si>
    <t>12 Hour OP</t>
  </si>
  <si>
    <t>Domestic 3-rate heating</t>
  </si>
  <si>
    <t>3-Rate Seasonal</t>
  </si>
  <si>
    <t>Lifestyle Tariff</t>
  </si>
  <si>
    <t>Split 7-hour E7</t>
  </si>
  <si>
    <t>3-rate ToW</t>
  </si>
  <si>
    <t>7-hour variable E7</t>
  </si>
  <si>
    <t>12 Hours OP</t>
  </si>
  <si>
    <t>8 Hours OP</t>
  </si>
  <si>
    <t>10.5 Hours OP</t>
  </si>
  <si>
    <t>Weekender Tariff (V1)</t>
  </si>
  <si>
    <t>Weekender Tariff (V2)</t>
  </si>
  <si>
    <t>Maximum Demand Register</t>
  </si>
  <si>
    <t>Economy 7 - all purpose tariff G63</t>
  </si>
  <si>
    <t>split 7hr o/p</t>
  </si>
  <si>
    <t>Split 7hr E7</t>
  </si>
  <si>
    <t>14.5 hr o/p</t>
  </si>
  <si>
    <t>Micro-PV Export Import Profile Class 1</t>
  </si>
  <si>
    <t>Micro-PV Export Import Profile Class 2</t>
  </si>
  <si>
    <t>Micro-PV Export Import Profile Class 3</t>
  </si>
  <si>
    <t>Micro-PV Export Import Profile Class 4</t>
  </si>
  <si>
    <t>Micro-PV Export Import Profile Class 5</t>
  </si>
  <si>
    <t>Micro-PV Export Import Profile Class 6</t>
  </si>
  <si>
    <t>Micro-PV Export Import Profile Class 7</t>
  </si>
  <si>
    <t>Micro-PV Export Import Profile Class 8</t>
  </si>
  <si>
    <t>Micro-CHP Export Import Profile Class 1</t>
  </si>
  <si>
    <t>Micro-CHP Export Import Profile Class 2</t>
  </si>
  <si>
    <t>Micro-CHP Export Import Profile Class 3</t>
  </si>
  <si>
    <t>Micro-CHP Export Import Profile Class 4</t>
  </si>
  <si>
    <t>Micro-CHP Export Import Profile Class 5</t>
  </si>
  <si>
    <t>Micro-CHP Export Import Profile Class 6</t>
  </si>
  <si>
    <t>Micro-CHP Export Import Profile Class 7</t>
  </si>
  <si>
    <t>Micro-CHP Export Import Profile Class 8</t>
  </si>
  <si>
    <t>Other Sml Export SSC any import Profile</t>
  </si>
  <si>
    <t>8.5-hour OP + w/e</t>
  </si>
  <si>
    <t>16-hour OP + w/e</t>
  </si>
  <si>
    <t>20-hour OP + w/e</t>
  </si>
  <si>
    <t>20-hour OP + w/e + summer</t>
  </si>
  <si>
    <t>8.5 hour WM</t>
  </si>
  <si>
    <t>8.5 hour WM Heating</t>
  </si>
  <si>
    <t>Weathercall heating</t>
  </si>
  <si>
    <t>18-hour dynamic</t>
  </si>
  <si>
    <t>Crop&amp;Air Conditioning</t>
  </si>
  <si>
    <t>E7 accompanying Birmingam W'call</t>
  </si>
  <si>
    <t>Birmingham Weathercall</t>
  </si>
  <si>
    <t>E7 accompanying Manchester W'call</t>
  </si>
  <si>
    <t>Manchester Weathercall</t>
  </si>
  <si>
    <t>E7 accompanying Anglesey W'call</t>
  </si>
  <si>
    <t>Anglesey Weathercall</t>
  </si>
  <si>
    <t>Two rate with 8 hours night</t>
  </si>
  <si>
    <t>Dynamic</t>
  </si>
  <si>
    <t>11 Hours OP</t>
  </si>
  <si>
    <t>8 Hours OP + Weekends</t>
  </si>
  <si>
    <t>15 Hours OP + Weekends</t>
  </si>
  <si>
    <t>15 Hours Nov - April/24 Hours May - Oct</t>
  </si>
  <si>
    <t>2 rate</t>
  </si>
  <si>
    <t>Unmetered Type A ("flat " profile)</t>
  </si>
  <si>
    <t>Seasonal ToD</t>
  </si>
  <si>
    <t>Split 10 hr E10</t>
  </si>
  <si>
    <t>NHH Export Hydro Profile Class</t>
  </si>
  <si>
    <t>NHH Export Wind Profile Class</t>
  </si>
  <si>
    <t>Smart Meter 3 Rate Time of Day</t>
  </si>
  <si>
    <t>10 hour Evening/Weekend</t>
  </si>
  <si>
    <t>General Purpose 2 Rate (paired wth 0950)</t>
  </si>
  <si>
    <t>E10 Heating Single Rate (prd wth 0949)</t>
  </si>
  <si>
    <t>E9 Heating</t>
  </si>
  <si>
    <t>General Purpose 2 Rate (paired wth 0951)</t>
  </si>
  <si>
    <t>Two rate with 20 hours night</t>
  </si>
  <si>
    <t>Three Rate Peak Day Other</t>
  </si>
  <si>
    <t>4 rate weekday/2 rate weekend</t>
  </si>
  <si>
    <t>4 Rate Weekday/2 rate Weekend (BST)</t>
  </si>
  <si>
    <t>Unrestricted with  Weekday Peak</t>
  </si>
  <si>
    <t>Unrestricted with Peak</t>
  </si>
  <si>
    <t>Economy 7 with Weekday Peak</t>
  </si>
  <si>
    <t>Economy 7 with Peak</t>
  </si>
  <si>
    <t>Evening Weekend and Weekday Peak (smart)</t>
  </si>
  <si>
    <t>Evening Weekend with Peak</t>
  </si>
  <si>
    <t>Evening Weekend Night and Peak</t>
  </si>
  <si>
    <t>Evening Weekend with Night (BST)</t>
  </si>
  <si>
    <t>3 Rate with Weekday Peak</t>
  </si>
  <si>
    <t>Smart meter trial - time of use 3 rate</t>
  </si>
  <si>
    <t>2 Rate Saturday Off Peak</t>
  </si>
  <si>
    <t>Saturday Off Peak (9-5)</t>
  </si>
  <si>
    <t>Sunday Off Peak (9-5)</t>
  </si>
  <si>
    <t>General Purpose 2 Rate (paired with 0980</t>
  </si>
  <si>
    <t>E10 Heating Single Rate (prd with 0981)</t>
  </si>
  <si>
    <t>Evening Saver</t>
  </si>
  <si>
    <t>Comfort Booster</t>
  </si>
  <si>
    <t>Saturday Off Peak (24 Hrs)</t>
  </si>
  <si>
    <t>Sunday Off Peak (24 Hrs)</t>
  </si>
  <si>
    <t>Evening/Weekend - BST</t>
  </si>
  <si>
    <t>Common Decode</t>
  </si>
  <si>
    <t>Change implemented</t>
  </si>
  <si>
    <t>Date</t>
  </si>
  <si>
    <t>Comments</t>
  </si>
  <si>
    <t>U</t>
  </si>
  <si>
    <t>G</t>
  </si>
  <si>
    <t>Notes updated</t>
  </si>
  <si>
    <t>Updated to reflect DCP 268 which delinks all tariffs from the TPR bands</t>
  </si>
  <si>
    <t>A</t>
  </si>
  <si>
    <t>A/R</t>
  </si>
  <si>
    <t>Code O changed to A/R</t>
  </si>
  <si>
    <t>Code 1 &amp; 2 changed to A</t>
  </si>
  <si>
    <t>Removed TPR</t>
  </si>
  <si>
    <t>Removed TPR lookup element as this no longer effects which rate to apply</t>
  </si>
  <si>
    <t>0, 1 or 8</t>
  </si>
  <si>
    <t>Western Power Distribution (East Midlands) plc</t>
  </si>
  <si>
    <t>2021/2022</t>
  </si>
  <si>
    <t xml:space="preserve">Monday to Friday </t>
  </si>
  <si>
    <t>16:00 to 19:00</t>
  </si>
  <si>
    <t>07:30 to 16:00
19:00 to 21:00</t>
  </si>
  <si>
    <t>00:00 to 07:30
21:00 to 24:00</t>
  </si>
  <si>
    <t>Monday to Friday Nov to Feb</t>
  </si>
  <si>
    <t>Weekends</t>
  </si>
  <si>
    <t>00:00 to 24:00</t>
  </si>
  <si>
    <t>Monday to Friday Mar to Oct</t>
  </si>
  <si>
    <t>07:30 to 21:00</t>
  </si>
  <si>
    <t>Monday to Friday 
Mar to Oct</t>
  </si>
  <si>
    <t>00:30 – 07:30</t>
  </si>
  <si>
    <t>07:30 – 00:30</t>
  </si>
  <si>
    <t>Monday to Friday 
Nov to Feb</t>
  </si>
  <si>
    <t>16:00 – 19:00</t>
  </si>
  <si>
    <t>07:30 – 16:00
19:00 – 20:00</t>
  </si>
  <si>
    <t>20:00 – 00:30</t>
  </si>
  <si>
    <t>Open LLFCs / LDNO unique billing identifier</t>
  </si>
  <si>
    <t>*Supplier of Last Resort pass-through costs which are recovered on a two year lag allocated to all domestic tariffs with a fixed charge (including LDNO)</t>
  </si>
  <si>
    <t>**Supplier of Last Resort pass-through costs which are not recovered on a two year lag allocated to all domestic tariffs with a fixed charge (including LDNO)</t>
  </si>
  <si>
    <t>***Eligible Bad Debt pass-through costs allocated to all metered demand tariffs (including LDNO)</t>
  </si>
  <si>
    <t>Supplier of Last Resort 
Fixed charge adder*
p/MPAN/day</t>
  </si>
  <si>
    <t>Excess Supplier of Last Resort 
Fixed charge adder**
p/MPAN/day</t>
  </si>
  <si>
    <t>Eligible Bad Debt
Fixed charge adder***
p/MPAN/day</t>
  </si>
  <si>
    <t>1, 3, 246</t>
  </si>
  <si>
    <t>13, 37, 81, 80, 247, 90</t>
  </si>
  <si>
    <t>58, 990</t>
  </si>
  <si>
    <t>60, 991</t>
  </si>
  <si>
    <t>800, 801, 802, 803, 804</t>
  </si>
  <si>
    <t>971, 973</t>
  </si>
  <si>
    <t>141, 142</t>
  </si>
  <si>
    <t>972, 974</t>
  </si>
  <si>
    <t>143, 144</t>
  </si>
  <si>
    <t>975, 977</t>
  </si>
  <si>
    <t>145, 146</t>
  </si>
  <si>
    <t>2, 4,  8,  10</t>
  </si>
  <si>
    <t/>
  </si>
  <si>
    <t>22, 34, 43, 16, 19, 28, 31, 49, 52, 83, 85</t>
  </si>
  <si>
    <t>TBC</t>
  </si>
  <si>
    <t>Jaguar Land Rover Gaydon</t>
  </si>
  <si>
    <t>Lyon Road Gas Gen</t>
  </si>
  <si>
    <t>Asher Lane 33kV STOR</t>
  </si>
  <si>
    <t xml:space="preserve">Spondon Peaking STOR </t>
  </si>
  <si>
    <t>Walworth farm EES</t>
  </si>
  <si>
    <t>Churchover solar farm new</t>
  </si>
  <si>
    <t>Jaguar Land Rover Whitley</t>
  </si>
  <si>
    <t>Yew Tree Farm PV</t>
  </si>
  <si>
    <t>Cobb Farm Egmanton PV</t>
  </si>
  <si>
    <t>Kelmarsh Wind Farm</t>
  </si>
  <si>
    <t xml:space="preserve">Pebble Hall Farm AD </t>
  </si>
  <si>
    <t>Copley Farm PV Claypole</t>
  </si>
  <si>
    <t>Greatmoor EFW Calvert</t>
  </si>
  <si>
    <t>Lodge Farm (Calow) PV</t>
  </si>
  <si>
    <t>Arkwright Solar PV</t>
  </si>
  <si>
    <t>Langar PV Imports</t>
  </si>
  <si>
    <t>Averill Farm PV</t>
  </si>
  <si>
    <t>Marchington Solar PV</t>
  </si>
  <si>
    <t>West End Fm Treswell PV</t>
  </si>
  <si>
    <t>Fields Farm Southam PV</t>
  </si>
  <si>
    <t>Canopus Farm PV</t>
  </si>
  <si>
    <t>Lindridge Farm PV</t>
  </si>
  <si>
    <t>Thornborough Grnds PV</t>
  </si>
  <si>
    <t>Wymeswold Narrow Lane PV</t>
  </si>
  <si>
    <t>Manor Farm Horton PV</t>
  </si>
  <si>
    <t>Handley Park Farm PV</t>
  </si>
  <si>
    <t>Shelton Lodge PV</t>
  </si>
  <si>
    <t>Brafield on the Green PV</t>
  </si>
  <si>
    <t>Sywell PV</t>
  </si>
  <si>
    <t>Holtwood Farm PV</t>
  </si>
  <si>
    <t>Drakelow Farm PV</t>
  </si>
  <si>
    <t>Stragglethorpe Rd PV</t>
  </si>
  <si>
    <t>Oxcroft Solar Farm PV</t>
  </si>
  <si>
    <t>Derby Waste Sinfin EFW</t>
  </si>
  <si>
    <t>Littlewood Farm PV</t>
  </si>
  <si>
    <t>Twin Yards Farm PV</t>
  </si>
  <si>
    <t>Tower Hayes Farm PV</t>
  </si>
  <si>
    <t>The Breck Solar PV</t>
  </si>
  <si>
    <t>Barnby Moor Retford PV</t>
  </si>
  <si>
    <t>Lincoln Farm PV</t>
  </si>
  <si>
    <t>Drakelow Renewable BIO</t>
  </si>
  <si>
    <t>Tetron Point ESS</t>
  </si>
  <si>
    <t>Mill Fm Gt Ponton PV</t>
  </si>
  <si>
    <t>Deepdale Solar Fm PV</t>
  </si>
  <si>
    <t>Burton Wolds South WF</t>
  </si>
  <si>
    <t>Gawcott Flds PV Commercial</t>
  </si>
  <si>
    <t>Gawcott Flds PV Community</t>
  </si>
  <si>
    <t>John Brookes Sawmill BIO</t>
  </si>
  <si>
    <t>Hawton Wind Farm WF</t>
  </si>
  <si>
    <t>Blackbridge Farm BIO</t>
  </si>
  <si>
    <t>Garnham Close STOR</t>
  </si>
  <si>
    <t>RAF Cranwell High G</t>
  </si>
  <si>
    <t>Hermitage Lane STOR</t>
  </si>
  <si>
    <t>Fosse Way Radford Sem PV</t>
  </si>
  <si>
    <t>Meadow Fm Thorpe Lang PV</t>
  </si>
  <si>
    <t>Olney Hyde Farm PV</t>
  </si>
  <si>
    <t>Dayfields Farm PV</t>
  </si>
  <si>
    <t>Bolsovermoor Quarry PV</t>
  </si>
  <si>
    <t>Bilsthorpe PV</t>
  </si>
  <si>
    <t>Carlton Forest STOR</t>
  </si>
  <si>
    <t>Sutton Bonnington PV</t>
  </si>
  <si>
    <t>Alfreton Diesel Power</t>
  </si>
  <si>
    <t>Green Lane Marchington PV</t>
  </si>
  <si>
    <t>Baddesley Park PV</t>
  </si>
  <si>
    <t>Baddesley Pk Biomass</t>
  </si>
  <si>
    <t>Taylor Lane 33kV STOR</t>
  </si>
  <si>
    <t>Hill Farm ESS</t>
  </si>
  <si>
    <t>Leverton ESS</t>
  </si>
  <si>
    <t>Nottingham Rd STOR</t>
  </si>
  <si>
    <t>Breach Farm ESS</t>
  </si>
  <si>
    <t>Boston Biomass Gen AD</t>
  </si>
  <si>
    <t>Twin Oaks Diesel STOR</t>
  </si>
  <si>
    <t>Colwick Private Rd STOR</t>
  </si>
  <si>
    <t xml:space="preserve">Mill Fm Caythorpe ESS </t>
  </si>
  <si>
    <t>Prestop Park Farm PV</t>
  </si>
  <si>
    <t>Smith Hall Farm Solar</t>
  </si>
  <si>
    <t>Park Farm Solar Ashby</t>
  </si>
  <si>
    <t>Aston House Solar Farm</t>
  </si>
  <si>
    <t>Elms Farm Solar Farm</t>
  </si>
  <si>
    <t>Morton Solar Farm</t>
  </si>
  <si>
    <t>Glebe Farm Podington PV</t>
  </si>
  <si>
    <t>Rolleston Park Solar</t>
  </si>
  <si>
    <t>Nowhere Farm PV</t>
  </si>
  <si>
    <t>Chelveston Renewable PV</t>
  </si>
  <si>
    <t>Horsemoor Drove Solar</t>
  </si>
  <si>
    <t>Decoy Farm Crowland PV</t>
  </si>
  <si>
    <t>Decoy Farm Crowland Bio</t>
  </si>
  <si>
    <t>Decoy Farm Crowland AD</t>
  </si>
  <si>
    <t>Network Rail Bytham</t>
  </si>
  <si>
    <t>Network Rail Grantham</t>
  </si>
  <si>
    <t>Network Rail Staythorpe</t>
  </si>
  <si>
    <t>Network Rail Retford</t>
  </si>
  <si>
    <t>Jaguar Cars</t>
  </si>
  <si>
    <t>Alstom Frankton</t>
  </si>
  <si>
    <t>University of Warwick</t>
  </si>
  <si>
    <t>Dunlop Factory</t>
  </si>
  <si>
    <t>Bombardier</t>
  </si>
  <si>
    <t>Corby Steel Works</t>
  </si>
  <si>
    <t>Derwent</t>
  </si>
  <si>
    <t>GEC Alsthom</t>
  </si>
  <si>
    <t>St Gobain</t>
  </si>
  <si>
    <t>Toyota</t>
  </si>
  <si>
    <t>Derby Co-Generation</t>
  </si>
  <si>
    <t>Rolls Royce Sinfin C</t>
  </si>
  <si>
    <t>ABR Foods</t>
  </si>
  <si>
    <t>Petsoe Wind Farm</t>
  </si>
  <si>
    <t>Castle Cement</t>
  </si>
  <si>
    <t>Rugby Cement</t>
  </si>
  <si>
    <t>Coventry &amp; Solihull Waste</t>
  </si>
  <si>
    <t>Bentinck Generation</t>
  </si>
  <si>
    <t>Asfordby 132kV</t>
  </si>
  <si>
    <t>Calvert Landfill EFW</t>
  </si>
  <si>
    <t>Weldon Landfill</t>
  </si>
  <si>
    <t>Goosy Lodge Power</t>
  </si>
  <si>
    <t>BAR Honda</t>
  </si>
  <si>
    <t>Burton Wolds Wind Farm</t>
  </si>
  <si>
    <t>Network Rail Bretton</t>
  </si>
  <si>
    <t>Bambers Farm Wind Farm</t>
  </si>
  <si>
    <t>Vine House Wind Farm</t>
  </si>
  <si>
    <t>Red House Wind Farm</t>
  </si>
  <si>
    <t>Daneshill Landfill</t>
  </si>
  <si>
    <t>Corby Power demand</t>
  </si>
  <si>
    <t>Newton Longville Landfill</t>
  </si>
  <si>
    <t>Hollies Wind Farm</t>
  </si>
  <si>
    <t>Lynn Wind Farm</t>
  </si>
  <si>
    <t>Inner Dowsing Wind Farm</t>
  </si>
  <si>
    <t>Bicker Fen Wind Farm</t>
  </si>
  <si>
    <t>London Road Heat Station</t>
  </si>
  <si>
    <t>Lindhurst Wind Farm</t>
  </si>
  <si>
    <t>AP Drivelines</t>
  </si>
  <si>
    <t>Rolls Royce Coventry</t>
  </si>
  <si>
    <t>Caterpillar</t>
  </si>
  <si>
    <t>Santander Carlton Park</t>
  </si>
  <si>
    <t>Brush</t>
  </si>
  <si>
    <t>JCB</t>
  </si>
  <si>
    <t>Cast Bar UK</t>
  </si>
  <si>
    <t>Bretby GP</t>
  </si>
  <si>
    <t>Holwell Works</t>
  </si>
  <si>
    <t>Pedigree Petfoods</t>
  </si>
  <si>
    <t>Alstom Wolverton</t>
  </si>
  <si>
    <t>Colworth Laboratory</t>
  </si>
  <si>
    <t>Boots Thane Road</t>
  </si>
  <si>
    <t>QMC</t>
  </si>
  <si>
    <t>British Gypsum</t>
  </si>
  <si>
    <t>Melbourne STW</t>
  </si>
  <si>
    <t>Whetstone</t>
  </si>
  <si>
    <t>Holbrook Works</t>
  </si>
  <si>
    <t>Astrazeneca Charnwood</t>
  </si>
  <si>
    <t>B&amp;Q Manton</t>
  </si>
  <si>
    <t>Transco Churchover</t>
  </si>
  <si>
    <t>Alstom Rugby</t>
  </si>
  <si>
    <t>Low Spinney Wind Farm</t>
  </si>
  <si>
    <t>Swinford Wind Farm</t>
  </si>
  <si>
    <t>Yelvertoft Wind Farm</t>
  </si>
  <si>
    <t>Maxwell House Data Centre</t>
  </si>
  <si>
    <t>Burton Wolds Wind Farm phase 2</t>
  </si>
  <si>
    <t>Shacks Barn PV</t>
  </si>
  <si>
    <t>Hatton Gas Compressor</t>
  </si>
  <si>
    <t>North Hykeham EFW</t>
  </si>
  <si>
    <t>Sleaford Renewable Energy Plant</t>
  </si>
  <si>
    <t>Bilsthorpe Wind Farm</t>
  </si>
  <si>
    <t>Old Dalby Lodge Wind Farm</t>
  </si>
  <si>
    <t>Willoughby STOR generation</t>
  </si>
  <si>
    <t>Rolls Royce AB&amp;E 33kV</t>
  </si>
  <si>
    <t>The Grange Wind Farm</t>
  </si>
  <si>
    <t>Clay Lake STOR</t>
  </si>
  <si>
    <t>Balderton STOR</t>
  </si>
  <si>
    <t>Wymeswold Solar Park</t>
  </si>
  <si>
    <t>French Farm Wind Farm</t>
  </si>
  <si>
    <t>Lilbourne Wind Farm</t>
  </si>
  <si>
    <t>Chelvaston Renewable</t>
  </si>
  <si>
    <t>Beachampton Solar Farm</t>
  </si>
  <si>
    <t>Croft End Solar Farm</t>
  </si>
  <si>
    <t>M1 Wind farm</t>
  </si>
  <si>
    <t>Leamington STOR</t>
  </si>
  <si>
    <t>Low Farm Anaerobic Dig</t>
  </si>
  <si>
    <t>Turweston Airfield Solar Farm</t>
  </si>
  <si>
    <t>Burton Pedwardine Solar</t>
  </si>
  <si>
    <t>Little Morton Farm Solar</t>
  </si>
  <si>
    <t>Rockingham</t>
  </si>
  <si>
    <t>Santander Carlton Park 132/11</t>
  </si>
  <si>
    <t>Delphi Diesel</t>
  </si>
  <si>
    <t>Lodge Farm Solar Park</t>
  </si>
  <si>
    <t>Ermine Farm PV</t>
  </si>
  <si>
    <t>Ridge Solar Park</t>
  </si>
  <si>
    <t>Winwick Wind Farm</t>
  </si>
  <si>
    <t>Watford Lodge Wind Farm</t>
  </si>
  <si>
    <t>Leverton Solar Park</t>
  </si>
  <si>
    <t>Burton Pedwardine Phase 2</t>
  </si>
  <si>
    <t>Hartwell Solar Farm</t>
  </si>
  <si>
    <t>Eakley Lanes Solar North</t>
  </si>
  <si>
    <t>Eakley Lanes Solar South</t>
  </si>
  <si>
    <t>Welbeck Colliery PV</t>
  </si>
  <si>
    <t>Newton Road PV</t>
  </si>
  <si>
    <t>New Albion Wind Farm</t>
  </si>
  <si>
    <t>Moat Farm PV</t>
  </si>
  <si>
    <t>Bilsthorpe Solar</t>
  </si>
  <si>
    <t>Hall Farm PV</t>
  </si>
  <si>
    <t>Gaultney Solar Park</t>
  </si>
  <si>
    <t>Fiskerton Solar Farm</t>
  </si>
  <si>
    <t>Mount Mill Solar Park</t>
  </si>
  <si>
    <t>Podington Airfield WF</t>
  </si>
  <si>
    <t>Branston South PV Farm</t>
  </si>
  <si>
    <t>Eakring Solar Farm</t>
  </si>
  <si>
    <t>Ragdale PV Solar Park</t>
  </si>
  <si>
    <t>Thoresby Solar Farm</t>
  </si>
  <si>
    <t>Welbeck Solar Farm</t>
  </si>
  <si>
    <t>Atherstone Solar Farm</t>
  </si>
  <si>
    <t>Babworth Estate PV Farm</t>
  </si>
  <si>
    <t>Homestead Farm Solar Park</t>
  </si>
  <si>
    <t>Grange Solar Farm</t>
  </si>
  <si>
    <t>Langar Commercial PV</t>
  </si>
  <si>
    <t>Langar PV Community</t>
  </si>
  <si>
    <t>Grendon/Huntingdon Interconnector</t>
  </si>
  <si>
    <t>Corby Power generation</t>
  </si>
  <si>
    <t>Redfield Road 1 STOR</t>
  </si>
  <si>
    <t>Trafalgar Pk Gas STOR</t>
  </si>
  <si>
    <t>Redfield Road B STOR</t>
  </si>
  <si>
    <t>Watnall Brickworks</t>
  </si>
  <si>
    <t>Ansty Park EES</t>
  </si>
  <si>
    <t>Asfordby B STOR</t>
  </si>
  <si>
    <t>Ashland Farm PV</t>
  </si>
  <si>
    <t>Attfields Farm Generation</t>
  </si>
  <si>
    <t>Back Lane ESS</t>
  </si>
  <si>
    <t>Battery Ln Boston ESS</t>
  </si>
  <si>
    <t>Branston Potato Farm</t>
  </si>
  <si>
    <t>Breach Farm 132</t>
  </si>
  <si>
    <t>Burton Pedwardine Ph1</t>
  </si>
  <si>
    <t>Church Field ESS &amp; PV</t>
  </si>
  <si>
    <t>Clay Cross EFW</t>
  </si>
  <si>
    <t>Cogenhoe Road 1 ESS</t>
  </si>
  <si>
    <t>Coney Grey</t>
  </si>
  <si>
    <t>Decoy Farm Crowland WF</t>
  </si>
  <si>
    <t>Denby Transport</t>
  </si>
  <si>
    <t>Desford Road ESS</t>
  </si>
  <si>
    <t>Dunsby STOR</t>
  </si>
  <si>
    <t xml:space="preserve">Eakring Road, Bilsthorpe </t>
  </si>
  <si>
    <t>East Wood End PV</t>
  </si>
  <si>
    <t>Falcon Works Gas Farm</t>
  </si>
  <si>
    <t>Fiskerton Gas Gen</t>
  </si>
  <si>
    <t>Glebe Farm East Keal Gas</t>
  </si>
  <si>
    <t>Grafton Underwood PV</t>
  </si>
  <si>
    <t>Grange Solar Park Cotham Lane Hawton</t>
  </si>
  <si>
    <t>Green Lane Phase 2</t>
  </si>
  <si>
    <t>Grendon Lakes ESS</t>
  </si>
  <si>
    <t xml:space="preserve">Halfway  Ind Est,  Sheffield </t>
  </si>
  <si>
    <t>Halloughton Solar Farm Southwell</t>
  </si>
  <si>
    <t>Heckington Fen</t>
  </si>
  <si>
    <t>Highgrounds STOR</t>
  </si>
  <si>
    <t>Hill Farm Radford Semele STOR</t>
  </si>
  <si>
    <t>Horsemoor Drove Wind Farm</t>
  </si>
  <si>
    <t>Inkersall Farm PV</t>
  </si>
  <si>
    <t>Inkersall Grange Farm Bilsthorpe PV</t>
  </si>
  <si>
    <t>Judds lane STOR</t>
  </si>
  <si>
    <t>Ladywood Farm</t>
  </si>
  <si>
    <t>Land at Crifton Lodge Farm Bilsthorpe PV</t>
  </si>
  <si>
    <t>Land at Newhall</t>
  </si>
  <si>
    <t>Land at Seagrave PV</t>
  </si>
  <si>
    <t>Litchlake Farm</t>
  </si>
  <si>
    <t>Long Itchington Northern Portal</t>
  </si>
  <si>
    <t>Manor Farm Beachampton ESS</t>
  </si>
  <si>
    <t>Marsh Lane Boston BIO</t>
  </si>
  <si>
    <t>Mead Phase1</t>
  </si>
  <si>
    <t>Mill Farm 2, Great Ponton</t>
  </si>
  <si>
    <t>Newton Wood Farm ESS</t>
  </si>
  <si>
    <t>Portway Newport P GAS</t>
  </si>
  <si>
    <t>Potash Farm A ESS</t>
  </si>
  <si>
    <t>Potash Farm B ESS</t>
  </si>
  <si>
    <t>Ranksborough Farm PV</t>
  </si>
  <si>
    <t>Red House Solar farm</t>
  </si>
  <si>
    <t>Retford Road Gas Gen</t>
  </si>
  <si>
    <t>Sheepbridge Lane ESS</t>
  </si>
  <si>
    <t>Shirebrook Wind Farm</t>
  </si>
  <si>
    <t>South Wheatley PV</t>
  </si>
  <si>
    <t>Spring Ridge WF</t>
  </si>
  <si>
    <t>Stoke Heights Wind Farm</t>
  </si>
  <si>
    <t>Streetfield Farm Watling PV</t>
  </si>
  <si>
    <t>Streetfield STOR</t>
  </si>
  <si>
    <t>Stud Farm, Sutton-on-Trent</t>
  </si>
  <si>
    <t>Sutton Elms STOR</t>
  </si>
  <si>
    <t>Swift Wind Farm</t>
  </si>
  <si>
    <t>Tathall End Solar Farm</t>
  </si>
  <si>
    <t>Thornton Estate STOR</t>
  </si>
  <si>
    <t>Thornton Solar Farm</t>
  </si>
  <si>
    <t>Thurlaston Estate Solar Farm</t>
  </si>
  <si>
    <t>Tiln Farm Solar Retford PV</t>
  </si>
  <si>
    <t>Tuckey Farm PV</t>
  </si>
  <si>
    <t>Tutbury Solar Farm</t>
  </si>
  <si>
    <t>Weldon PV</t>
  </si>
  <si>
    <t>Whitecross Lane PV Park</t>
  </si>
  <si>
    <t>Whitfield Hs Fm STOR</t>
  </si>
  <si>
    <t>Whitsundoles Solar Farm</t>
  </si>
  <si>
    <t>Wide Lane Solar Farm</t>
  </si>
  <si>
    <t>Willow Park Farm Generation</t>
  </si>
  <si>
    <t>Wilsthorpe Farm</t>
  </si>
  <si>
    <t>Winkburn Solar</t>
  </si>
  <si>
    <t>1100039606230
1100050612745</t>
  </si>
  <si>
    <t>1170000946973
1170000946982</t>
  </si>
  <si>
    <t>1100039676983
1100039676992</t>
  </si>
  <si>
    <t>1100039676690
1100039676706</t>
  </si>
  <si>
    <t>1100039676965
1100039676974</t>
  </si>
  <si>
    <t>1170000817007
1170000817025</t>
  </si>
  <si>
    <t>1160001030330
1160001139525</t>
  </si>
  <si>
    <t>1100050311185
1100050311194</t>
  </si>
  <si>
    <t>1100039600060
1100050311167</t>
  </si>
  <si>
    <t>1100050013290
1100050314594</t>
  </si>
  <si>
    <t>1160000116234
1160000135185</t>
  </si>
  <si>
    <t>1100770683368
1100770683368</t>
  </si>
  <si>
    <t>1170000352384
1170000352409</t>
  </si>
  <si>
    <t>1100039601923
1100039601932</t>
  </si>
  <si>
    <t>1100039605139
1100039605148</t>
  </si>
  <si>
    <t>1100039601116
1100050484817</t>
  </si>
  <si>
    <t>1100039603647
1100039603656</t>
  </si>
  <si>
    <t>1100050674421
1100050677575</t>
  </si>
  <si>
    <t>1160000002893
1160000065918</t>
  </si>
  <si>
    <t>1160001007100
1160001122717</t>
  </si>
  <si>
    <t>1170000086612
1170000091783
1170000091792
1170000091808</t>
  </si>
  <si>
    <t>1170000727230
1170000730001</t>
  </si>
  <si>
    <t>New Import 1</t>
  </si>
  <si>
    <t>New Export 1</t>
  </si>
  <si>
    <t>New Import 2</t>
  </si>
  <si>
    <t>New Export 2</t>
  </si>
  <si>
    <t>New Import 3</t>
  </si>
  <si>
    <t>New Export 3</t>
  </si>
  <si>
    <t>New Import 4</t>
  </si>
  <si>
    <t>New Export 4</t>
  </si>
  <si>
    <t>New Import 5</t>
  </si>
  <si>
    <t>New Export 5</t>
  </si>
  <si>
    <t>New Import 6</t>
  </si>
  <si>
    <t>New Export 6</t>
  </si>
  <si>
    <t>New Import 7</t>
  </si>
  <si>
    <t>New Export 7</t>
  </si>
  <si>
    <t>New Import 8</t>
  </si>
  <si>
    <t>New Export 8</t>
  </si>
  <si>
    <t>New Import 9</t>
  </si>
  <si>
    <t>New Export 9</t>
  </si>
  <si>
    <t>New Import 10</t>
  </si>
  <si>
    <t>New Export 10</t>
  </si>
  <si>
    <t>New Import 11</t>
  </si>
  <si>
    <t>New Export 11</t>
  </si>
  <si>
    <t>New Import 12</t>
  </si>
  <si>
    <t>New Export 12</t>
  </si>
  <si>
    <t>New Import 13</t>
  </si>
  <si>
    <t>New Export 13</t>
  </si>
  <si>
    <t>New Import 14</t>
  </si>
  <si>
    <t>New Export 14</t>
  </si>
  <si>
    <t>New Import 15</t>
  </si>
  <si>
    <t>New Export 15</t>
  </si>
  <si>
    <t>New Import 16</t>
  </si>
  <si>
    <t>New Export 16</t>
  </si>
  <si>
    <t>New Import 17</t>
  </si>
  <si>
    <t>New Export 17</t>
  </si>
  <si>
    <t>New Import 18</t>
  </si>
  <si>
    <t>New Export 18</t>
  </si>
  <si>
    <t>New Import 19</t>
  </si>
  <si>
    <t>New Import 20</t>
  </si>
  <si>
    <t>New Export 20</t>
  </si>
  <si>
    <t>New Import 21</t>
  </si>
  <si>
    <t>New Export 21</t>
  </si>
  <si>
    <t>New Import 22</t>
  </si>
  <si>
    <t>New Export 22</t>
  </si>
  <si>
    <t>New Import 23</t>
  </si>
  <si>
    <t>New Export 23</t>
  </si>
  <si>
    <t>New Import 24</t>
  </si>
  <si>
    <t>New Export 24</t>
  </si>
  <si>
    <t>New Import 25</t>
  </si>
  <si>
    <t>New Export 25</t>
  </si>
  <si>
    <t>New Import 26</t>
  </si>
  <si>
    <t>New Export 26</t>
  </si>
  <si>
    <t>New Import 27</t>
  </si>
  <si>
    <t>New Export 27</t>
  </si>
  <si>
    <t>New Import 28</t>
  </si>
  <si>
    <t>New Export 28</t>
  </si>
  <si>
    <t>New Import 29</t>
  </si>
  <si>
    <t>New Export 29</t>
  </si>
  <si>
    <t>New Import 30</t>
  </si>
  <si>
    <t>New Export 30</t>
  </si>
  <si>
    <t>New Import 31</t>
  </si>
  <si>
    <t>New Export 31</t>
  </si>
  <si>
    <t>New Import 32</t>
  </si>
  <si>
    <t>New Export 32</t>
  </si>
  <si>
    <t>New Import 33</t>
  </si>
  <si>
    <t>New Export 33</t>
  </si>
  <si>
    <t>New Import 34</t>
  </si>
  <si>
    <t>New Export 34</t>
  </si>
  <si>
    <t>New Import 35</t>
  </si>
  <si>
    <t>New Export 35</t>
  </si>
  <si>
    <t>New Import 36</t>
  </si>
  <si>
    <t>New Export 36</t>
  </si>
  <si>
    <t>New Import 37</t>
  </si>
  <si>
    <t>New Export 37</t>
  </si>
  <si>
    <t>New Import 38</t>
  </si>
  <si>
    <t>New Export 38</t>
  </si>
  <si>
    <t>New Import 39</t>
  </si>
  <si>
    <t>New Export 39</t>
  </si>
  <si>
    <t>New Import 40</t>
  </si>
  <si>
    <t>New Export 40</t>
  </si>
  <si>
    <t>New Import 41</t>
  </si>
  <si>
    <t>New Import 42</t>
  </si>
  <si>
    <t>New Import 43</t>
  </si>
  <si>
    <t>New Export 43</t>
  </si>
  <si>
    <t>New Import 44</t>
  </si>
  <si>
    <t>New Export 44</t>
  </si>
  <si>
    <t>New Import 45</t>
  </si>
  <si>
    <t>New Export 45</t>
  </si>
  <si>
    <t>New Import 46</t>
  </si>
  <si>
    <t>New Export 46</t>
  </si>
  <si>
    <t>New Import 47</t>
  </si>
  <si>
    <t>New Export 47</t>
  </si>
  <si>
    <t>New Import 48</t>
  </si>
  <si>
    <t>New Export 48</t>
  </si>
  <si>
    <t>New Import 49</t>
  </si>
  <si>
    <t>New Export 49</t>
  </si>
  <si>
    <t>New Import 50</t>
  </si>
  <si>
    <t>New Export 50</t>
  </si>
  <si>
    <t>New Import 51</t>
  </si>
  <si>
    <t>New Export 51</t>
  </si>
  <si>
    <t>New Import 52</t>
  </si>
  <si>
    <t>New Export 52</t>
  </si>
  <si>
    <t>New Import 53</t>
  </si>
  <si>
    <t>New Export 53</t>
  </si>
  <si>
    <t>New Import 54</t>
  </si>
  <si>
    <t>New Export 54</t>
  </si>
  <si>
    <t>New Import 55</t>
  </si>
  <si>
    <t>New Export 55</t>
  </si>
  <si>
    <t>New Import 56</t>
  </si>
  <si>
    <t>New Export 56</t>
  </si>
  <si>
    <t>New Import 57</t>
  </si>
  <si>
    <t>New Export 57</t>
  </si>
  <si>
    <t>New Import 58</t>
  </si>
  <si>
    <t>New Export 58</t>
  </si>
  <si>
    <t>New Import 59</t>
  </si>
  <si>
    <t>New Export 59</t>
  </si>
  <si>
    <t>New Import 60</t>
  </si>
  <si>
    <t>New Export 60</t>
  </si>
  <si>
    <t>New Import 61</t>
  </si>
  <si>
    <t>New Export 61</t>
  </si>
  <si>
    <t>New Import 62</t>
  </si>
  <si>
    <t>New Export 62</t>
  </si>
  <si>
    <t>New Import 63</t>
  </si>
  <si>
    <t>New Export 63</t>
  </si>
  <si>
    <t>New Import 64</t>
  </si>
  <si>
    <t>New Export 64</t>
  </si>
  <si>
    <t>New Import 65</t>
  </si>
  <si>
    <t>New Export 65</t>
  </si>
  <si>
    <t>New Import 66</t>
  </si>
  <si>
    <t>New Export 66</t>
  </si>
  <si>
    <t>New Import 67</t>
  </si>
  <si>
    <t>New Export 67</t>
  </si>
  <si>
    <t>New Import 68</t>
  </si>
  <si>
    <t>New Export 68</t>
  </si>
  <si>
    <t>New Import 69</t>
  </si>
  <si>
    <t>New Export 69</t>
  </si>
  <si>
    <t>New Import 70</t>
  </si>
  <si>
    <t>New Export 70</t>
  </si>
  <si>
    <t>New Import 71</t>
  </si>
  <si>
    <t>New Export 71</t>
  </si>
  <si>
    <t>New Import 72</t>
  </si>
  <si>
    <t>New Export 72</t>
  </si>
  <si>
    <t>New Import 73</t>
  </si>
  <si>
    <t>New Export 73</t>
  </si>
  <si>
    <t>New Import 74</t>
  </si>
  <si>
    <t>New Export 74</t>
  </si>
  <si>
    <t>New Import 75</t>
  </si>
  <si>
    <t>New Export 75</t>
  </si>
  <si>
    <t>New Import 76</t>
  </si>
  <si>
    <t>New Export 76</t>
  </si>
  <si>
    <t>New Import 77</t>
  </si>
  <si>
    <t>New Export 77</t>
  </si>
  <si>
    <t>New Import 78</t>
  </si>
  <si>
    <t>New Export 78</t>
  </si>
  <si>
    <t>New Export 19</t>
  </si>
  <si>
    <t>New Export 42</t>
  </si>
  <si>
    <t>Whaddon</t>
  </si>
  <si>
    <t>Time Bands for LV and HV Designated Properties</t>
  </si>
  <si>
    <t>Time Bands for Unmetered Properties</t>
  </si>
  <si>
    <t>Berkswell 132kV</t>
  </si>
  <si>
    <t>Coventry 132kV</t>
  </si>
  <si>
    <t>Coventry 132kV_Coventry North__</t>
  </si>
  <si>
    <t>Coventry 132kV_Nuneaton__</t>
  </si>
  <si>
    <t>Coventry 132kV_Hinckley 33__</t>
  </si>
  <si>
    <t>Berkswell 132kV_Warwick 33__</t>
  </si>
  <si>
    <t>Coventry 132kV_Daventry__</t>
  </si>
  <si>
    <t>Coventry 132kV_Rugby__</t>
  </si>
  <si>
    <t>Coventry 132kV_Pailton__</t>
  </si>
  <si>
    <t>Coventry 132kV_Whitley__</t>
  </si>
  <si>
    <t>Berkswell 132kV_Coventry Central__</t>
  </si>
  <si>
    <t>Berkswell 132kV_Coventry South__</t>
  </si>
  <si>
    <t>Berkswell 132kV_Coventry West__</t>
  </si>
  <si>
    <t>Berkswell 132kV_Harbury__</t>
  </si>
  <si>
    <t>HYB:[Coventry 132kV_Coventry North__] &amp; [Coventry 132kV_Nuneaton__]-&gt;Coventry 132kV_Coventry North_Newdigate</t>
  </si>
  <si>
    <t>HYB:[Berkswell 132kV_Warwick 33__] &amp; [Berkswell 132kV_Coventry West__]-&gt;Berkswell 132kV_Warwick 33_Kenilworth (T1 &amp; T2)</t>
  </si>
  <si>
    <t>HYB:[Coventry 132kV_Daventry__] &amp; [Coventry 132kV_Rugby__]-&gt;Coventry 132kV_Daventry_Crick (T1 &amp; T2 T3)</t>
  </si>
  <si>
    <t>HYB:[Coventry 132kV_Rugby__] &amp; [Coventry 132kV_Pailton__]-&gt;Coventry 132kV_Rugby_Rugby Gateway</t>
  </si>
  <si>
    <t>Coventry 132kV_Whitley_Ryton (Peugeot-Talbot)</t>
  </si>
  <si>
    <t>Coventry 132kV_Whitley_Whitley 11</t>
  </si>
  <si>
    <t>Berkswell 132kV_Coventry Central_Sandy Lane 6.6</t>
  </si>
  <si>
    <t>Coventry 132kV_Nuneaton_Coton Road 11</t>
  </si>
  <si>
    <t>Coventry 132kV_Rugby_Union Street</t>
  </si>
  <si>
    <t>Berkswell 132kV_Harbury_Southam</t>
  </si>
  <si>
    <t>Coventry 132kV_Coventry North_Ansty</t>
  </si>
  <si>
    <t>Coventry 132kV_Nuneaton_Arley</t>
  </si>
  <si>
    <t>Berkswell 132kV_Warwick 33_Banbury Road</t>
  </si>
  <si>
    <t>Coventry 132kV_Hinckley 33_Barwell</t>
  </si>
  <si>
    <t>Coventry 132kV_Daventry_Braunston Road</t>
  </si>
  <si>
    <t>Coventry 132kV_Rugby_Brownsover</t>
  </si>
  <si>
    <t>Berkswell 132kV_Warwick 33_Campion Hills</t>
  </si>
  <si>
    <t>Coventry 132kV_Pailton_Churchover</t>
  </si>
  <si>
    <t>Berkswell 132kV_Warwick 33_Claverdon</t>
  </si>
  <si>
    <t>Coventry 132kV_Coventry North_Coventry Arena</t>
  </si>
  <si>
    <t>Coventry 132kV_Coventry North_Coventry Colliery (Prologis)</t>
  </si>
  <si>
    <t>Coventry 132kV_Whitley_Copsewood</t>
  </si>
  <si>
    <t>Coventry 132kV_Pailton_Magna Park</t>
  </si>
  <si>
    <t>Coventry 132kV_Rugby 132 11__</t>
  </si>
  <si>
    <t>Berkswell 132kV_Coventry Central_Courthouse Green 11</t>
  </si>
  <si>
    <t>Berkswell 132kV_Coventry Central_Courthouse Green 6.6</t>
  </si>
  <si>
    <t>Berkswell 132kV_Coventry Central_Courtaulds 6.6</t>
  </si>
  <si>
    <t>Coventry 132kV_Coventry North_Coventry North 11</t>
  </si>
  <si>
    <t>Coventry 132kV_Coventry South 132 11__</t>
  </si>
  <si>
    <t>Berkswell 132kV_Coventry West_Coventry West 6.6</t>
  </si>
  <si>
    <t>Berkswell 132kV_Coventry Central_Cox Street 6.6</t>
  </si>
  <si>
    <t>Coventry 132kV_Daventry_Crick (T1 &amp; T2 T3)</t>
  </si>
  <si>
    <t>Berkswell 132kV_Coventry West_Torrington Avenue</t>
  </si>
  <si>
    <t>_NO NAME_ [CWRU5J]</t>
  </si>
  <si>
    <t>Coventry 132kV_Daventry_Daventry 11</t>
  </si>
  <si>
    <t>Berkswell 132kV_Coventry Central_Dunlop 6.6</t>
  </si>
  <si>
    <t>Coventry 132kV_Rugby_English Electric</t>
  </si>
  <si>
    <t>Berkswell 132kV_Harbury_Gaydon</t>
  </si>
  <si>
    <t>Coventry 132kV_Nuneaton_Gipsy Lane</t>
  </si>
  <si>
    <t>Coventry 132kV_Whitley_Gulson Road 6.6</t>
  </si>
  <si>
    <t>Berkswell 132kV_Harbury_Harbury 11</t>
  </si>
  <si>
    <t>Berkswell 132kV_Coventry West_Hawkesmill Lane 6.6</t>
  </si>
  <si>
    <t>Coventry 132kV_Rugby_Hillmorton</t>
  </si>
  <si>
    <t>Berkswell 132kV_Coventry Central_Holbrook Lane 6.6</t>
  </si>
  <si>
    <t>Berkswell 132kV_Coventry South_Holyhead Road</t>
  </si>
  <si>
    <t>Coventry 132kV_Nuneaton_Whittleford</t>
  </si>
  <si>
    <t>Berkswell 132kV_Coventry West_Jaguar Cars Brown Lane</t>
  </si>
  <si>
    <t>Berkswell 132kV_Harbury_JLRGAYDEN T1&amp;T2</t>
  </si>
  <si>
    <t>Berkswell 132kV_Coventry South_JLRWhit T1&amp;T2</t>
  </si>
  <si>
    <t>Berkswell 132kV_Warwick 33_Kenilworth (T1 &amp; T2)</t>
  </si>
  <si>
    <t>Coventry 132kV_Daventry_Welton</t>
  </si>
  <si>
    <t>Coventry 132kV_Nuneaton_Langdale Drive</t>
  </si>
  <si>
    <t>Coventry 132kV_Rugby_Lawford</t>
  </si>
  <si>
    <t>Berkswell 132kV_Warwick 33_Lockheed</t>
  </si>
  <si>
    <t>Berkswell 132kV_Harbury_LOIT 1</t>
  </si>
  <si>
    <t>Coventry 132kV_Whitley_London Road 6.6</t>
  </si>
  <si>
    <t>Coventry 132kV_Pailton_Lutterworth</t>
  </si>
  <si>
    <t>Coventry 132kV_Hinckley 33_Middlefield</t>
  </si>
  <si>
    <t>Coventry 132kV_Coventry North_Newdigate</t>
  </si>
  <si>
    <t>Coventry 132kV_Nuneaton_Nuneaton 11</t>
  </si>
  <si>
    <t>Berkswell 132kV_Warwick 33_Princethorpe</t>
  </si>
  <si>
    <t>Coventry 132kV_Rugby_Rugby Cement</t>
  </si>
  <si>
    <t>Coventry 132kV_Rugby_Rugby Gateway</t>
  </si>
  <si>
    <t>Coventry 132kV_Pailton_Sapcote (T1 &amp; T2)</t>
  </si>
  <si>
    <t>Berkswell 132kV_Coventry South_Spon Street 6.6 (T1 &amp; T2)</t>
  </si>
  <si>
    <t>_NO NAME_ [STRE5GAS]</t>
  </si>
  <si>
    <t>_NO NAME_ [SUTELMLVSTOR]</t>
  </si>
  <si>
    <t>Berkswell 132kV_Warwick 33_Tournament Fields</t>
  </si>
  <si>
    <t>Coventry 132kV_Coventry North_Walsgrave</t>
  </si>
  <si>
    <t>Berkswell 132kV_Coventry South_Warwick University</t>
  </si>
  <si>
    <t>Berkswell 132kV_Warwick 132 11__</t>
  </si>
  <si>
    <t>Coventry 132kV_Daventry_Weedon</t>
  </si>
  <si>
    <t>Coventry 132kV_Daventry_West Haddon</t>
  </si>
  <si>
    <t>Berkswell 132kV_Warwick 33_Wise Street</t>
  </si>
  <si>
    <t>Coventry 132kV_Daventry_Woodford Halse</t>
  </si>
  <si>
    <t>Coventry 132kV_Hinckley 33_Wood Lane</t>
  </si>
  <si>
    <t>Chesterfield 132kV</t>
  </si>
  <si>
    <t>Chesterfield 132kV_Mansfield__</t>
  </si>
  <si>
    <t>Chesterfield 132kV_Alfreton__</t>
  </si>
  <si>
    <t>_NO NAME_ [ANN3STOR]</t>
  </si>
  <si>
    <t>Chesterfield 132kV_Annesley (1 &amp; 2)__</t>
  </si>
  <si>
    <t>Chesterfield 132kV_Annesley (3 &amp; 4)__</t>
  </si>
  <si>
    <t>Chesterfield 132kV_Chesterfield 33__</t>
  </si>
  <si>
    <t>Chesterfield 132kV_Clipstone__</t>
  </si>
  <si>
    <t>Chesterfield 132kV_Whitwell__</t>
  </si>
  <si>
    <t>Chesterfield 132kV_Staveley__</t>
  </si>
  <si>
    <t>Stalybridge 132kV_Buxton (Part)__</t>
  </si>
  <si>
    <t>_NO NAME_ [Busbar10-Busbar17]</t>
  </si>
  <si>
    <t>Chesterfield 132kV_Goitside__</t>
  </si>
  <si>
    <t>HYB:[Chesterfield 132kV_Mansfield__] &amp; [Chesterfield 132kV_Annesley (1 &amp; 2)__] &amp; [Chesterfield 132kV_Annesley (3 &amp; 4)__]-&gt;Chesterfield 132kV_Annesley (3 &amp; 4)_Sutton Junction (T1 T2 &amp; T3)</t>
  </si>
  <si>
    <t>HYB:[Chesterfield 132kV_Annesley (1 &amp; 2)__] &amp; [Chesterfield 132kV_Annesley (3 &amp; 4)__]-&gt;Chesterfield 132kV_Annesley (3 &amp; 4)_Annesley (Kirkby)</t>
  </si>
  <si>
    <t>HYB:[Chesterfield 132kV_Annesley (1 &amp; 2)__] &amp; [Chesterfield 132kV_Annesley (3 &amp; 4)__]-&gt;Chesterfield 132kV_Annesley (1 &amp; 2)_Sherwood Park</t>
  </si>
  <si>
    <t>HYB:[Chesterfield 132kV_Annesley (1 &amp; 2)__] &amp; [Chesterfield 132kV_Annesley (3 &amp; 4)__]-&gt;Chesterfield 132kV_Annesley (3 &amp; 4)_Huthwaite</t>
  </si>
  <si>
    <t>HYB:[Chesterfield 132kV_Annesley (1 &amp; 2)__] &amp; [Chesterfield 132kV_Annesley (3 &amp; 4)__]-&gt;Chesterfield 132kV_Annesley (1 &amp; 2)_Hucknall</t>
  </si>
  <si>
    <t>HYB:[Chesterfield 132kV_Annesley (1 &amp; 2)__] &amp; [Chesterfield 132kV_Annesley (3 &amp; 4)__]-&gt;Chesterfield 132kV_Annesley (1 &amp; 2)_Calverton</t>
  </si>
  <si>
    <t>HYB:[Chesterfield 132kV_Annesley (1 &amp; 2)__] &amp; [Chesterfield 132kV_Annesley (3 &amp; 4)__]-&gt;Chesterfield 132kV_Annesley (1 &amp; 2)_Blidworth</t>
  </si>
  <si>
    <t>HYB:[Chesterfield 132kV_Whitwell__] &amp; [Chesterfield 132kV_Staveley__]-&gt;Chesterfield 132kV_Whitwell_Westhorpe (TA &amp; TB)</t>
  </si>
  <si>
    <t>HYB:[Chesterfield 132kV_Whitwell__] &amp; [Chesterfield 132kV_Staveley__]-&gt;Chesterfield 132kV_Whitwell_Halfway (TA &amp; TB)</t>
  </si>
  <si>
    <t>Chesterfield 132kV_Chesterfield 33_Sheepbridge</t>
  </si>
  <si>
    <t>Chesterfield 132kV_Chesterfield 33_Danesmoor</t>
  </si>
  <si>
    <t>Chesterfield 132kV_Mansfield_Mansfield 11</t>
  </si>
  <si>
    <t>Chesterfield 132kV_Mansfield_Acreage Lane</t>
  </si>
  <si>
    <t>Chesterfield 132kV_Alfreton_Meadow Lane</t>
  </si>
  <si>
    <t>Chesterfield 132kV_Clipstone_Crown Farm</t>
  </si>
  <si>
    <t>Chesterfield 132kV_Mansfield_Skegby Lane</t>
  </si>
  <si>
    <t>Chesterfield 132kV_Alfreton_Ambergate</t>
  </si>
  <si>
    <t>_NO NAME_ [ANDP9GE]</t>
  </si>
  <si>
    <t>_NO NAME_ [ANN9STOR]</t>
  </si>
  <si>
    <t>Chesterfield 132kV_Annesley (3 &amp; 4)_Annesley (Kirkby)</t>
  </si>
  <si>
    <t>_NO NAME_ [BACL9ESS]</t>
  </si>
  <si>
    <t>Chesterfield 132kV_Clipstone_Bilsthorpe</t>
  </si>
  <si>
    <t>Chesterfield 132kV_Chesterfield 33_Biwaters</t>
  </si>
  <si>
    <t>Chesterfield 132kV_Alfreton_Blackwell</t>
  </si>
  <si>
    <t>Chesterfield 132kV_Annesley (1 &amp; 2)_Blidworth</t>
  </si>
  <si>
    <t>Chesterfield 132kV_Chesterfield 33_Bolsover</t>
  </si>
  <si>
    <t>Chesterfield 132kV_Pinxton 132 11__</t>
  </si>
  <si>
    <t>Chesterfield 132kV_Clipstone_Budby</t>
  </si>
  <si>
    <t>_NO NAME_ [Busbar16]</t>
  </si>
  <si>
    <t>Chesterfield 132kV_Annesley (1 &amp; 2)_Calverton</t>
  </si>
  <si>
    <t>_NO NAME_ [CCE 5]</t>
  </si>
  <si>
    <t>Chesterfield 132kV_Clipstone_Clipstone 11</t>
  </si>
  <si>
    <t>Chesterfield 132kV_Whitwell_Clowne</t>
  </si>
  <si>
    <t>Chesterfield 132kV_Whitwell_Craggs Lane</t>
  </si>
  <si>
    <t>Chesterfield 132kV_Staveley_Eckington</t>
  </si>
  <si>
    <t>Chesterfield 132kV_Annesley (1 &amp; 2)_Farnsfield</t>
  </si>
  <si>
    <t>Stalybridge 132kV_Buxton (Part)_Flagg</t>
  </si>
  <si>
    <t>Chesterfield 132kV_Goitside_Goitside 6.6</t>
  </si>
  <si>
    <t>Chesterfield 132kV_Chesterfield 33_Grassmoor</t>
  </si>
  <si>
    <t>_NO NAME_ [GRCE5GE]</t>
  </si>
  <si>
    <t>Chesterfield 132kV_Whitwell_Halfway (TA &amp; TB)</t>
  </si>
  <si>
    <t>_NO NAME_ [HERL5J]</t>
  </si>
  <si>
    <t>_NO NAME_ [HIND9GE]</t>
  </si>
  <si>
    <t>Stalybridge 132kV_Buxton (Part)_Hindlow</t>
  </si>
  <si>
    <t>Chesterfield 132kV_Whitwell_Holme Carr</t>
  </si>
  <si>
    <t>Chesterfield 132kV_Annesley (1 &amp; 2)_Hucknall</t>
  </si>
  <si>
    <t>Chesterfield 132kV_Annesley (3 &amp; 4)_Huthwaite</t>
  </si>
  <si>
    <t>Chesterfield 132kV_Mansfield_Lime Tree Place</t>
  </si>
  <si>
    <t>Chesterfield 132kV_Clipstone_Ollerton</t>
  </si>
  <si>
    <t>Chesterfield 132kV_Goitside_Queens Park</t>
  </si>
  <si>
    <t>Chesterfield 132kV_Alfreton_Ravensdale Park</t>
  </si>
  <si>
    <t>Chesterfield 132kV_Goitside_Robin Hood</t>
  </si>
  <si>
    <t>Chesterfield 132kV_Chesterfield 33_Robert Hyde</t>
  </si>
  <si>
    <t>Chesterfield 132kV_Clipstone_Rufford</t>
  </si>
  <si>
    <t>_NO NAME_ [SHEL5GEN]</t>
  </si>
  <si>
    <t>Chesterfield 132kV_Whitwell_Shirebrook</t>
  </si>
  <si>
    <t>Chesterfield 132kV_Annesley (1 &amp; 2)_Sherwood Park</t>
  </si>
  <si>
    <t>Chesterfield 132kV_Goitside_Sheffield Road 11</t>
  </si>
  <si>
    <t>Chesterfield 132kV_Goitside_Sheffield Road 6.6</t>
  </si>
  <si>
    <t>Chesterfield 132kV_Annesley (3 &amp; 4)_Sutton Junction (T1 T2 &amp; T3)</t>
  </si>
  <si>
    <t>Chesterfield 132kV_Alfreton_Somercotes</t>
  </si>
  <si>
    <t>Chesterfield 132kV_Staveley_Staveley 11</t>
  </si>
  <si>
    <t>Chesterfield 132kV_Staveley_Staveley Works</t>
  </si>
  <si>
    <t>Chesterfield 132kV_Mansfield_Teversal</t>
  </si>
  <si>
    <t>_NO NAME_ [THES9GE]</t>
  </si>
  <si>
    <t>Chesterfield 132kV_Clipstone_Thoresby</t>
  </si>
  <si>
    <t>Chesterfield 132kV_Goitside_Walton</t>
  </si>
  <si>
    <t>Chesterfield 132kV_Clipstone_Warsop</t>
  </si>
  <si>
    <t>Chesterfield 132kV_Alfreton_Wessington</t>
  </si>
  <si>
    <t>Chesterfield 132kV_Whitwell_Westhorpe (TA &amp; TB)</t>
  </si>
  <si>
    <t>Chesterfield 132kV_Goitside_Wingerworth</t>
  </si>
  <si>
    <t>Drakelow 132kV</t>
  </si>
  <si>
    <t>Willington 132kV</t>
  </si>
  <si>
    <t>Willington 132kV_Spondon__</t>
  </si>
  <si>
    <t>Willington 132kV_Derby South__</t>
  </si>
  <si>
    <t>Willington 132kV_Winster__</t>
  </si>
  <si>
    <t>Drakelow 132kV_Gresley__</t>
  </si>
  <si>
    <t>Drakelow 132kV_Burton 33__</t>
  </si>
  <si>
    <t>Drakelow 132kV_Burton South__</t>
  </si>
  <si>
    <t>Willington 132kV_Stanton__</t>
  </si>
  <si>
    <t>Willington 132kV_Derby 33__</t>
  </si>
  <si>
    <t>Willington 132kV_Uttoxeter__</t>
  </si>
  <si>
    <t>Willington 132kV_Heanor__</t>
  </si>
  <si>
    <t>_NO NAME_ [GRIG3WF]</t>
  </si>
  <si>
    <t>Willington 132kV_Derby South (GT5) (R.R Sinfin 'C')__</t>
  </si>
  <si>
    <t>HYB:[Willington 132kV_Spondon__] &amp; [Willington 132kV_Heanor__]-&gt;Willington 132kV_Heanor_Morley (T1 &amp; T2)</t>
  </si>
  <si>
    <t>HYB:[Willington 132kV_Spondon__] &amp; [Willington 132kV_Derby South__]-&gt;Willington 132kV_Spondon_Melbourne (T1 &amp; T2)</t>
  </si>
  <si>
    <t>HYB:[Drakelow 132kV_Gresley__] &amp; [Drakelow 132kV_Burton South__]-&gt;Drakelow 132kV_Gresley_Gresley (T1 T2 &amp; T3)</t>
  </si>
  <si>
    <t>HYB:[Drakelow 132kV_Burton 33__] &amp; [Drakelow 132kV_Burton South__]-&gt;Drakelow 132kV_Burton South_Wellington Street (T1 T2 &amp; T3)</t>
  </si>
  <si>
    <t>HYB:[Drakelow 132kV_Burton 33__] &amp; [Drakelow 132kV_Burton South__]-&gt;Drakelow 132kV_Burton South_Station Street (T1 &amp; T2)</t>
  </si>
  <si>
    <t>Willington 132kV_Uttoxeter_Rocester</t>
  </si>
  <si>
    <t>Willington 132kV_Spondon_Castle Donington</t>
  </si>
  <si>
    <t>Drakelow 132kV_Burton 132 11__</t>
  </si>
  <si>
    <t>Drakelow 132kV_Gresley_Moira</t>
  </si>
  <si>
    <t>Willington 132kV_Derby South_Allenton</t>
  </si>
  <si>
    <t>Willington 132kV_Winster_Ashbourne</t>
  </si>
  <si>
    <t>Drakelow 132kV_Gresley_Ashby-De-La-Zouch</t>
  </si>
  <si>
    <t>Willington 132kV_Winster_Bakewell</t>
  </si>
  <si>
    <t>Drakelow 132kV_Burton South_Barton Under Needwood</t>
  </si>
  <si>
    <t>Willington 132kV_Spondon_Belper</t>
  </si>
  <si>
    <t>_NO NAME_ [BREF9ESS]</t>
  </si>
  <si>
    <t>Drakelow 132kV_Burton 33_Bretby</t>
  </si>
  <si>
    <t>Drakelow 132kV_Burton 33_Trent Alloys</t>
  </si>
  <si>
    <t>_NO NAME_ [CAL5J]</t>
  </si>
  <si>
    <t>Willington 132kV_Winster_Cromford</t>
  </si>
  <si>
    <t>Willington 132kV_Derby 33_Chaddesden</t>
  </si>
  <si>
    <t>Willington 132kV_Uttoxeter_Church Street</t>
  </si>
  <si>
    <t>Willington 132kV_Derby 33_Darley Abbey</t>
  </si>
  <si>
    <t>Willington 132kV_Heanor_Denby</t>
  </si>
  <si>
    <t>Willington 132kV_Derby 132 11 (Board 1 &amp; 2)__</t>
  </si>
  <si>
    <t>_NO NAME_ [DEWT 5]</t>
  </si>
  <si>
    <t>Willington 132kV_Spondon_Spondon 11</t>
  </si>
  <si>
    <t>Willington 132kV_Derby 33_Eagle Centre</t>
  </si>
  <si>
    <t>Drakelow 132kV_Gresley_Gresley (T1 T2 &amp; T3)</t>
  </si>
  <si>
    <t>Drakelow 132kV_Burton 33_Hatton</t>
  </si>
  <si>
    <t>Willington 132kV_Heanor_Heanor 11</t>
  </si>
  <si>
    <t>Willington 132kV_Stanton_Ilkeston</t>
  </si>
  <si>
    <t>Willington 132kV_Stanton_Little Hallam</t>
  </si>
  <si>
    <t>Willington 132kV_Winster_Longcliffe</t>
  </si>
  <si>
    <t>Willington 132kV_Spondon_Long Eaton (T3)</t>
  </si>
  <si>
    <t>Willington 132kV_Derby 33_Mackworth</t>
  </si>
  <si>
    <t>Willington 132kV_Uttoxeter_Marchington</t>
  </si>
  <si>
    <t>Willington 132kV_Winster_Matlock</t>
  </si>
  <si>
    <t>Willington 132kV_Spondon_Melbourne (T1 &amp; T2)</t>
  </si>
  <si>
    <t>Willington 132kV_Winster_Millclose</t>
  </si>
  <si>
    <t>Willington 132kV_Heanor_Moorgreen</t>
  </si>
  <si>
    <t>Willington 132kV_Heanor_Morley (T1 &amp; T2)</t>
  </si>
  <si>
    <t>Willington 132kV_Derby South_Normanton</t>
  </si>
  <si>
    <t>Willington 132kV_Spondon_Ratcliffe On Soar</t>
  </si>
  <si>
    <t>Willington 132kV_Heanor_Ripley</t>
  </si>
  <si>
    <t>Willington 132kV_Stanton_Sandiacre</t>
  </si>
  <si>
    <t>Willington 132kV_Derby South_Rolls Royce ABE</t>
  </si>
  <si>
    <t>Willington 132kV_Derby South_Sinfin Lane</t>
  </si>
  <si>
    <t>Drakelow 132kV_Burton South_Station Street (T1 &amp; T2)</t>
  </si>
  <si>
    <t>_NO NAME_ [TALA9GEN]</t>
  </si>
  <si>
    <t>Willington 132kV_Burnaston 132 11 (Toyota)__</t>
  </si>
  <si>
    <t>Willington 132kV_Spondon_Trent Lane</t>
  </si>
  <si>
    <t>Willington 132kV_Heanor_Watnall</t>
  </si>
  <si>
    <t>Drakelow 132kV_Burton South_Wellington Street (T1 T2 &amp; T3)</t>
  </si>
  <si>
    <t>Willington 132kV_Heanor_Westwood</t>
  </si>
  <si>
    <t>Drakelow 132kV_Gresley_Willesley</t>
  </si>
  <si>
    <t>Drakelow 132kV_Burton 33_Woodville</t>
  </si>
  <si>
    <t>East Claydon 132kV</t>
  </si>
  <si>
    <t>East Claydon 132kV_Stony Stratford__</t>
  </si>
  <si>
    <t>East Claydon 132kV_Bletchley__</t>
  </si>
  <si>
    <t>East Claydon 132kV_Bradwell Abbey__</t>
  </si>
  <si>
    <t>East Claydon 132kV_Brackley__</t>
  </si>
  <si>
    <t>_NO NAME_ [Busbar19]</t>
  </si>
  <si>
    <t>_NO NAME_ [Busbar21]</t>
  </si>
  <si>
    <t>_NO NAME_ [ECLA3-GREM3EF]</t>
  </si>
  <si>
    <t>HYB:[East Claydon 132kV_Stony Stratford__] &amp; [East Claydon 132kV_Brackley__]-&gt;East Claydon 132kV_Brackley_Towcester (T1 &amp; T2)</t>
  </si>
  <si>
    <t>HYB:[East Claydon 132kV_Stony Stratford__] &amp; [East Claydon 132kV_Bletchley__]-&gt;_NO NAME_ [Tattenhoe Primary]</t>
  </si>
  <si>
    <t>HYB:[East Claydon 132kV_Bletchley__] &amp; [East Claydon 132kV_Bradwell Abbey__]-&gt;East Claydon 132kV_Bletchley_Childs Way (T1 &amp; T2 T3)</t>
  </si>
  <si>
    <t>HYB:[East Claydon 132kV_Bletchley__] &amp; [East Claydon 132kV_Bradwell Abbey__]-&gt;East Claydon 132kV_Bletchley_Fox Milne (T1 &amp; T2)</t>
  </si>
  <si>
    <t>East Claydon 132kV_Bradwell Abbey_Wolverton</t>
  </si>
  <si>
    <t>East Claydon 132kV_Bletchley_Bletchley 11</t>
  </si>
  <si>
    <t>East Claydon 132kV_Bletchley_Victoria Road</t>
  </si>
  <si>
    <t>East Claydon 132kV_Bletchley_Fen Farm</t>
  </si>
  <si>
    <t>East Claydon 132kV_Bletchley_Newton Road</t>
  </si>
  <si>
    <t>East Claydon 132kV_Banbury 132 11__</t>
  </si>
  <si>
    <t>_NO NAME_ [BLEL5GE-BLEL9GE]</t>
  </si>
  <si>
    <t>East Claydon 132kV_Brackley_Brackley 11</t>
  </si>
  <si>
    <t>East Claydon 132kV_Brackley_Brackley Town</t>
  </si>
  <si>
    <t>East Claydon 132kV_Stony Stratford_Buckingham</t>
  </si>
  <si>
    <t>_NO NAME_ [Busbar1]</t>
  </si>
  <si>
    <t>East Claydon 132kV_Brackley_Towcester (T1 &amp; T2)</t>
  </si>
  <si>
    <t>_NO NAME_ [Busbar20]</t>
  </si>
  <si>
    <t>_NO NAME_ [Busbar22]</t>
  </si>
  <si>
    <t>_NO NAME_ [Busbar5]</t>
  </si>
  <si>
    <t>East Claydon 132kV_Stony Stratford_Calvert</t>
  </si>
  <si>
    <t>East Claydon 132kV_Bletchley_Childs Way (T1 &amp; T2 T3)</t>
  </si>
  <si>
    <t>East Claydon 132kV_Bradwell Abbey_CLPK55J__</t>
  </si>
  <si>
    <t>East Claydon 132kV_Bletchley_Fox Milne (T1 &amp; T2)</t>
  </si>
  <si>
    <t>East Claydon 132kV_Stony Stratford_Eldergate</t>
  </si>
  <si>
    <t>_NO NAME_ [GREM5EF]</t>
  </si>
  <si>
    <t>East Claydon 132kV_Bradwell Abbey_Hanslope Park (T1 &amp; T2 OS)</t>
  </si>
  <si>
    <t>East Claydon 132kV_Stony Stratford_Kiln Farm</t>
  </si>
  <si>
    <t>East Claydon 132kV_Bletchley_Kingston</t>
  </si>
  <si>
    <t>_NO NAME_ [LR 5]</t>
  </si>
  <si>
    <t>East Claydon 132kV_Bradwell Abbey_Marlborough Street</t>
  </si>
  <si>
    <t>East Claydon 132kV_Bletchley_Maxwell House Data Centre</t>
  </si>
  <si>
    <t>East Claydon 132kV_Bradwell Abbey_Newport Pagnell</t>
  </si>
  <si>
    <t>East Claydon 132kV_Bradwell Abbey_Portway</t>
  </si>
  <si>
    <t>East Claydon 132kV_Bletchley_Secklow Gate</t>
  </si>
  <si>
    <t>_NO NAME_ [SHAM5J]</t>
  </si>
  <si>
    <t>East Claydon 132kV_Stony Stratford_Shenley Wood</t>
  </si>
  <si>
    <t>East Claydon 132kV_Brackley_Silverstone</t>
  </si>
  <si>
    <t>East Claydon 132kV_Brackley_Thenford</t>
  </si>
  <si>
    <t>East Claydon 132kV_Bletchley_Wavendon Gate</t>
  </si>
  <si>
    <t>_NO NAME_ [WHITH9]</t>
  </si>
  <si>
    <t>East Claydon 132kV_Stony Stratford_Wicken</t>
  </si>
  <si>
    <t>East Claydon 132kV_Stony Stratford_Winslow</t>
  </si>
  <si>
    <t>Enderby 132kV</t>
  </si>
  <si>
    <t>Ratcliffe 132kV</t>
  </si>
  <si>
    <t>Stoke Bardolph 132kV</t>
  </si>
  <si>
    <t>Ratcliffe 132kV_Willoughby__</t>
  </si>
  <si>
    <t>Enderby 132kV_Wigston 33__</t>
  </si>
  <si>
    <t>Stoke Bardolph 132kV_Nottingham North 33__</t>
  </si>
  <si>
    <t>Stoke Bardolph 132kV_Nottingham East__</t>
  </si>
  <si>
    <t>Ratcliffe 132kV_Loughborough 33__</t>
  </si>
  <si>
    <t>Enderby 132kV_Coalville__</t>
  </si>
  <si>
    <t>Enderby 132kV_Leicester North__</t>
  </si>
  <si>
    <t>Ratcliffe 132kV_Nottingham__</t>
  </si>
  <si>
    <t>Enderby 132kV_Leicester__</t>
  </si>
  <si>
    <t>Ratcliffe 132kV_Toton__</t>
  </si>
  <si>
    <t>Enderby 132kV_Leicester East__</t>
  </si>
  <si>
    <t>HYB:[Stoke Bardolph 132kV_Nottingham North 33__] &amp; [Stoke Bardolph 132kV_Nottingham East__]-&gt;Stoke Bardolph 132kV_Nottingham East_Arnold (T1 &amp; T2)</t>
  </si>
  <si>
    <t>HYB:[Enderby 132kV_Leicester North__] &amp; [Enderby 132kV_Leicester__]-&gt;Enderby 132kV_Leicester_Hockley Farm Road</t>
  </si>
  <si>
    <t>HYB:[Ratcliffe 132kV_Nottingham__] &amp; [Ratcliffe 132kV_Nottingham__]-&gt;Ratcliffe 132kV_Nottingham_Wollaton Road</t>
  </si>
  <si>
    <t>HYB:[Ratcliffe 132kV_Nottingham__] &amp; [Ratcliffe 132kV_Nottingham__]-&gt;Ratcliffe 132kV_Nottingham_Lenton</t>
  </si>
  <si>
    <t>HYB:[Ratcliffe 132kV_Nottingham__] &amp; [Ratcliffe 132kV_Nottingham__]-&gt;Ratcliffe 132kV_Nottingham_North Wilford</t>
  </si>
  <si>
    <t>HYB:[Ratcliffe 132kV_Nottingham__] &amp; [Ratcliffe 132kV_Nottingham__]-&gt;Ratcliffe 132kV_Nottingham_Castle Road</t>
  </si>
  <si>
    <t>HYB:[Ratcliffe 132kV_Nottingham__] &amp; [Ratcliffe 132kV_Nottingham__]-&gt;Ratcliffe 132kV_Nottingham_Sneinton</t>
  </si>
  <si>
    <t>HYB:[Ratcliffe 132kV_Nottingham__] &amp; [Ratcliffe 132kV_Nottingham__]-&gt;Ratcliffe 132kV_Nottingham_Clifton</t>
  </si>
  <si>
    <t>Ratcliffe 132kV_Nottingham_Lenton</t>
  </si>
  <si>
    <t>Ratcliffe 132kV_Nottingham_Beeston</t>
  </si>
  <si>
    <t>Ratcliffe 132kV_Nottingham_Sneinton</t>
  </si>
  <si>
    <t>Enderby 132kV_Leicester_Redcross Street</t>
  </si>
  <si>
    <t>Enderby 132kV_Leicester_Leicester 11</t>
  </si>
  <si>
    <t>Enderby 132kV_Leicester East_Highfields</t>
  </si>
  <si>
    <t>Enderby 132kV_Leicester East_Salutation 6.6</t>
  </si>
  <si>
    <t>Enderby 132kV_Leicester East_Stoneygate 6.6</t>
  </si>
  <si>
    <t>Enderby 132kV_Leicester East_Leicester East 6.6</t>
  </si>
  <si>
    <t>Enderby 132kV_Leicester_Hockley Farm Road</t>
  </si>
  <si>
    <t>Enderby 132kV_Leicester East_Thurmaston</t>
  </si>
  <si>
    <t>Enderby 132kV_Wigston 33_Alliance and Leicester</t>
  </si>
  <si>
    <t>Enderby 132kV_Wigston 33_Whetstone</t>
  </si>
  <si>
    <t>Enderby 132kV_Coalville_Worthington</t>
  </si>
  <si>
    <t>Enderby 132kV_Coalville_Nailstone</t>
  </si>
  <si>
    <t>Enderby 132kV_Coalville_Desford</t>
  </si>
  <si>
    <t>Enderby 132kV_Coalville_Osbaston</t>
  </si>
  <si>
    <t>Enderby 132kV_Coalville_Coalville 11</t>
  </si>
  <si>
    <t>Enderby 132kV_Coalville_Mantle Lane</t>
  </si>
  <si>
    <t>Stoke Bardolph 132kV_Nottingham East_Arnold (T1 &amp; T2)</t>
  </si>
  <si>
    <t>Ratcliffe 132kV_Loughborough 33_Astrazeneca</t>
  </si>
  <si>
    <t>Enderby 132kV_Coalville_Bardon Road</t>
  </si>
  <si>
    <t>Enderby 132kV_Leicester North_Beaumont Leys</t>
  </si>
  <si>
    <t>Ratcliffe 132kV_Willoughby_British Gypsum</t>
  </si>
  <si>
    <t>Ratcliffe 132kV_Willoughby_Bingham (T1)</t>
  </si>
  <si>
    <t>Enderby 132kV_Leicester North_Birstall</t>
  </si>
  <si>
    <t>Ratcliffe 132kV_Nottingham_Generation (Boots (T2))</t>
  </si>
  <si>
    <t>Ratcliffe 132kV_Nottingham_Boots (T1) (Load)</t>
  </si>
  <si>
    <t>Enderby 132kV_Leicester_Braunstone</t>
  </si>
  <si>
    <t>Ratcliffe 132kV_Loughborough 33_Brush</t>
  </si>
  <si>
    <t>Stoke Bardolph 132kV_Nottingham North 33_Bulwell</t>
  </si>
  <si>
    <t>Enderby 132kV_Carlton Park 132 11__</t>
  </si>
  <si>
    <t>Ratcliffe 132kV_Nottingham_Castle Road</t>
  </si>
  <si>
    <t>Enderby 132kV_Coalville_Caterpillar_Caterpillar UK</t>
  </si>
  <si>
    <t>Ratcliffe 132kV_Toton_Chilwell</t>
  </si>
  <si>
    <t>Stoke Bardolph 132kV_Nottingham North 33_Cinderhill</t>
  </si>
  <si>
    <t>Ratcliffe 132kV_Nottingham_Clifton</t>
  </si>
  <si>
    <t>Stoke Bardolph 132kV_Nottingham East_Colwick</t>
  </si>
  <si>
    <t>Ratcliffe 132kV_Nottingham_Cotgrave</t>
  </si>
  <si>
    <t>Ratcliffe 132kV_Willoughby_East Leake</t>
  </si>
  <si>
    <t>Stoke Bardolph 132kV_Nottingham East_Gedling</t>
  </si>
  <si>
    <t>Enderby 132kV_Leicester North_Groby Road</t>
  </si>
  <si>
    <t>Enderby 132kV_Leicester East_Hamilton</t>
  </si>
  <si>
    <t>Enderby 132kV_Hinckley 132 11__</t>
  </si>
  <si>
    <t>Ratcliffe 132kV_Loughborough 33_Shepshed</t>
  </si>
  <si>
    <t>Enderby 132kV_Coalville_Interlink Park</t>
  </si>
  <si>
    <t>Enderby 132kV_Leicester_Jupiter</t>
  </si>
  <si>
    <t>Ratcliffe 132kV_Willoughby_Keyworth</t>
  </si>
  <si>
    <t>Enderby 132kV_Leicester North_Leicester North 11</t>
  </si>
  <si>
    <t>Enderby 132kV_Leicester North_Lero 6.6</t>
  </si>
  <si>
    <t>Ratcliffe 132kV_Toton_Long Eaton (T1, T2)</t>
  </si>
  <si>
    <t>Ratcliffe 132kV_Loughborough 132 11__</t>
  </si>
  <si>
    <t>_NO NAME_ [LRHS55J]</t>
  </si>
  <si>
    <t>Stoke Bardolph 132kV_Nottingham East_Mapperley</t>
  </si>
  <si>
    <t>Stoke Bardolph 132kV_Nottingham North 33_Marlborough Road</t>
  </si>
  <si>
    <t>Enderby 132kV_Leicester_Mansfield Street</t>
  </si>
  <si>
    <t>Ratcliffe 132kV_Willoughby_Mountsorrel</t>
  </si>
  <si>
    <t>Ratcliffe 132kV_Nottingham_Talbot Street</t>
  </si>
  <si>
    <t>Stoke Bardolph 132kV_Nottingham North 132 11__</t>
  </si>
  <si>
    <t>_NO NAME_ [NOTR5STOR]</t>
  </si>
  <si>
    <t>Ratcliffe 132kV_Nottingham_North Wilford</t>
  </si>
  <si>
    <t>Ratcliffe 132kV_Willoughby_Old Dalby (T2)</t>
  </si>
  <si>
    <t>_NO NAME_ [PRIR5STOR-PRIR9STOR]</t>
  </si>
  <si>
    <t>Ratcliffe 132kV_Loughborough 33_Quorn</t>
  </si>
  <si>
    <t>Ratcliffe 132kV_Ratcliffe PS Dem__</t>
  </si>
  <si>
    <t>_NO NAME_ [REDS9G]</t>
  </si>
  <si>
    <t>Ratcliffe 132kV_Willoughby_South Croxton</t>
  </si>
  <si>
    <t>Ratcliffe 132kV_Willoughby_Syston</t>
  </si>
  <si>
    <t>Enderby 132kV_Leicester East_Thurnby</t>
  </si>
  <si>
    <t>Ratcliffe 132kV_Toton_Toton 11</t>
  </si>
  <si>
    <t>Ratcliffe 132kV_Nottingham_West Bridgford</t>
  </si>
  <si>
    <t>Ratcliffe 132kV_Willoughby_Wide Lane Solar Farm generation</t>
  </si>
  <si>
    <t>Enderby 132kV_Wigston 132 11__</t>
  </si>
  <si>
    <t>Ratcliffe 132kV_Willoughby_Willoughby 11</t>
  </si>
  <si>
    <t>Enderby 132kV_Wigston 33_Wigston Magna</t>
  </si>
  <si>
    <t>_NO NAME_ [WIST5GE-WIST9GE]</t>
  </si>
  <si>
    <t>Ratcliffe 132kV_Nottingham_Wollaton Road</t>
  </si>
  <si>
    <t>Ratcliffe 132kV_Loughborough 33_Wymeswold Solar Park</t>
  </si>
  <si>
    <t>Grendon 132kV</t>
  </si>
  <si>
    <t>_NO NAME_ [HUNT1J-PFZ124/1]</t>
  </si>
  <si>
    <t>_NO NAME_ [HUNT1K-PFZ124/2]</t>
  </si>
  <si>
    <t>HYB:[_NO NAME_ [HUNT1J-PFZ124/1]] &amp; [_NO NAME_ [HUNT1K-PFZ124/2]]-&gt;Grendon 132kV_Huntingdon33__</t>
  </si>
  <si>
    <t>HYB:[_NO NAME_ [HUNT1J-PFZ124/1]] &amp; [_NO NAME_ [HUNT1K-PFZ124/2]]-&gt;Grendon 132kV_Huntingdon11__</t>
  </si>
  <si>
    <t>Grendon 132kV_Northampton West__</t>
  </si>
  <si>
    <t>Grendon 132kV_Northampton__</t>
  </si>
  <si>
    <t>Grendon 132kV_Corby__</t>
  </si>
  <si>
    <t>Grendon 132kV_Wellingborough__</t>
  </si>
  <si>
    <t>Grendon 132kV_Kettering__</t>
  </si>
  <si>
    <t>Grendon 132kV_Northampton East__</t>
  </si>
  <si>
    <t>Grendon 132kV_Kibworth__</t>
  </si>
  <si>
    <t>Grendon 132kV_Irthlingborough__</t>
  </si>
  <si>
    <t>Grendon 132kV_Oakham__</t>
  </si>
  <si>
    <t>Grendon 132kV_Melton Mowbray__</t>
  </si>
  <si>
    <t>Grendon 132kV_Huntingdon33__</t>
  </si>
  <si>
    <t>Grendon 132kV_RAE3J__</t>
  </si>
  <si>
    <t>HYB:[Grendon 132kV_Northampton West__] &amp; [Grendon 132kV_Northampton__]-&gt;Grendon 132kV_Northampton_Abington (T1 &amp; T2)</t>
  </si>
  <si>
    <t>HYB:[Grendon 132kV_Northampton West__] &amp; [Grendon 132kV_Northampton__]-&gt;Grendon 132kV_Northampton_Pineham (T1 &amp; T2)</t>
  </si>
  <si>
    <t>HYB:[Grendon 132kV_Northampton West__] &amp; [Grendon 132kV_Northampton__]-&gt;Grendon 132kV_Northampton West_Banbury Lane (T1 &amp; T2)</t>
  </si>
  <si>
    <t>HYB:[Grendon 132kV_Northampton West__] &amp; [Grendon 132kV_Kettering__]-&gt;Grendon 132kV_Northampton West_Chapel Brampton (T1 &amp; T2)</t>
  </si>
  <si>
    <t>HYB:[Grendon 132kV_Northampton__] &amp; [Grendon 132kV_Northampton East__]-&gt;Grendon 132kV_Northampton_Brackmills (T1 &amp; T2)</t>
  </si>
  <si>
    <t>HYB:[Grendon 132kV_Corby__] &amp; [Grendon 132kV_Irthlingborough__]-&gt;Grendon 132kV_Corby_Oundle</t>
  </si>
  <si>
    <t>HYB:[Grendon 132kV_Kettering__] &amp; [Grendon 132kV_Irthlingborough__]-&gt;Grendon 132kV_Kettering_Burton Latimer (T1 &amp; T2)</t>
  </si>
  <si>
    <t>HYB:[Grendon 132kV_Kettering__] &amp; [Grendon 132kV_Irthlingborough__]-&gt;Grendon 132kV_Irthlingborough_Pytchley Road (T1 &amp; T2)</t>
  </si>
  <si>
    <t>HYB:[Grendon 132kV_Kettering__] &amp; [Grendon 132kV_Kibworth__]-&gt;Grendon 132kV_Kibworth_Farndon Road (T1 &amp; T2)</t>
  </si>
  <si>
    <t>Grendon 132kV_Irthlingborough_Thrapston</t>
  </si>
  <si>
    <t>Grendon 132kV_Corby_Hazelwood</t>
  </si>
  <si>
    <t>Grendon 132kV_Wellingborough_Little Irchester</t>
  </si>
  <si>
    <t>Grendon 132kV_Corby_Corby No. 2</t>
  </si>
  <si>
    <t>Grendon 132kV_Northampton_Northampton 11</t>
  </si>
  <si>
    <t>Grendon 132kV_Northampton_Abington (T1 &amp; T2)</t>
  </si>
  <si>
    <t>_NO NAME_ [ABRF55J-ABRF5GE1-ABRF5GE2]</t>
  </si>
  <si>
    <t>Grendon 132kV_ARA5J__</t>
  </si>
  <si>
    <t>Grendon 132kV_Northampton West_Banbury Lane (T1 &amp; T2)</t>
  </si>
  <si>
    <t>Grendon 132kV_Northampton East_Northampton East 11</t>
  </si>
  <si>
    <t>Grendon 132kV_Northampton East_Boothville</t>
  </si>
  <si>
    <t>Grendon 132kV_Northampton_Brackmills (T1 &amp; T2)</t>
  </si>
  <si>
    <t>Grendon 132kV_Kibworth_Bruntingthorpe</t>
  </si>
  <si>
    <t>Grendon 132kV_Northampton West_Ellesmere Avenue</t>
  </si>
  <si>
    <t>Grendon 132kV_Northampton West_Chapel Brampton (T1 &amp; T2)</t>
  </si>
  <si>
    <t>Grendon 132kV_Northampton West_Bugbrooke</t>
  </si>
  <si>
    <t>Grendon 132kV_Kettering_Burton Latimer (T1 &amp; T2)</t>
  </si>
  <si>
    <t>Grendon 132kV_Northampton_Campbell Street</t>
  </si>
  <si>
    <t>Grendon 132kV_Wellingborough_Cannon Street</t>
  </si>
  <si>
    <t>Grendon 132kV_Corby_Corby North Dem</t>
  </si>
  <si>
    <t>Grendon 132kV_Corby_Earlstrees</t>
  </si>
  <si>
    <t>Grendon 132kV_Corby_Corby Central</t>
  </si>
  <si>
    <t>Grendon 132kV_Corby North PS__</t>
  </si>
  <si>
    <t>Grendon 132kV_Northampton East_Denton</t>
  </si>
  <si>
    <t>Grendon 132kV_Kettering_Desborough</t>
  </si>
  <si>
    <t>Grendon 132kV_Northampton East_Earls Barton</t>
  </si>
  <si>
    <t>Grendon 132kV_Oakham_Empingham</t>
  </si>
  <si>
    <t>Grendon 132kV_Oakham_Exton</t>
  </si>
  <si>
    <t>Grendon 132kV_Kibworth_Farndon Road (T1 &amp; T2)</t>
  </si>
  <si>
    <t>Grendon 132kV_Kettering_Field Street</t>
  </si>
  <si>
    <t>Grendon 132kV_Wellingborough_Harrold</t>
  </si>
  <si>
    <t>Grendon 132kV_Wellingborough_Sharnbrook</t>
  </si>
  <si>
    <t>Grendon 132kV_Melton Mowbray_Holwell</t>
  </si>
  <si>
    <t>Grendon 132kV_Huntingdon11__</t>
  </si>
  <si>
    <t>Grendon 132kV_Irthlingborough_Irthlingborough 11</t>
  </si>
  <si>
    <t>Grendon 132kV_Kettering_Kettering North</t>
  </si>
  <si>
    <t>Grendon 132kV_Kibworth_Kibworth 11</t>
  </si>
  <si>
    <t>Grendon 132kV_Northampton West_Kingsthorpe</t>
  </si>
  <si>
    <t>Grendon 132kV_Kibworth_Market Harborough</t>
  </si>
  <si>
    <t>Grendon 132kV_Melton Mowbray_Melton Mowbray 11</t>
  </si>
  <si>
    <t>Grendon 132kV_Oakham_Market Overton (T1)</t>
  </si>
  <si>
    <t>Grendon 132kV_Northampton West_Northampton West 11</t>
  </si>
  <si>
    <t>Grendon 132kV_Oakham_Oakham 11</t>
  </si>
  <si>
    <t>Grendon 132kV_Corby_Oakley</t>
  </si>
  <si>
    <t>Grendon 132kV_Melton Mowbray_Old Dalby (T1)</t>
  </si>
  <si>
    <t>Grendon 132kV_Northampton East_Olney</t>
  </si>
  <si>
    <t>Grendon 132kV_Corby_Oundle</t>
  </si>
  <si>
    <t>Grendon 132kV_Wellingborough_Park Farm</t>
  </si>
  <si>
    <t>Grendon 132kV_Northampton_Pineham (T1 &amp; T2)</t>
  </si>
  <si>
    <t>Grendon 132kV_Irthlingborough_Pytchley Road (T1 &amp; T2)</t>
  </si>
  <si>
    <t>Grendon 132kV_Irthlingborough_Raunds</t>
  </si>
  <si>
    <t>Grendon 132kV_Melton Mowbray_Regent Street</t>
  </si>
  <si>
    <t>Grendon 132kV_Northampton_Roade</t>
  </si>
  <si>
    <t>Grendon 132kV_Corby_Rockingham</t>
  </si>
  <si>
    <t>Grendon 132kV_Irthlingborough_Rushden</t>
  </si>
  <si>
    <t>Grendon 132kV_Oakham_Uppingham</t>
  </si>
  <si>
    <t>Grendon 132kV_Wellingborough 132 11__</t>
  </si>
  <si>
    <t>Grendon 132kV_Northampton East_Wellingborough Road</t>
  </si>
  <si>
    <t>Grendon 132kV_Northampton_Wootton</t>
  </si>
  <si>
    <t>Staythorpe 132kV</t>
  </si>
  <si>
    <t>Bicker Fen 132kV</t>
  </si>
  <si>
    <t>Walpole 132kV</t>
  </si>
  <si>
    <t>West Burton 132kV____</t>
  </si>
  <si>
    <t>HYB:[Staythorpe 132kV] &amp; [Walpole 132kV]-&gt;Staythorpe 132kV_Network Rail Bytham (GT1 &amp; GT2)__</t>
  </si>
  <si>
    <t>Bicker Fen 132kV_Skegness__</t>
  </si>
  <si>
    <t>West Burton 132kV_Lincoln 33__</t>
  </si>
  <si>
    <t>Staythorpe 132kV_Checkerhouse__</t>
  </si>
  <si>
    <t>Walpole 132kV_Boston__</t>
  </si>
  <si>
    <t>Bicker Fen 132kV_Sleaford__</t>
  </si>
  <si>
    <t>Bicker Fen 132kV_Grantham__</t>
  </si>
  <si>
    <t>Staythorpe 132kV_Hawton__</t>
  </si>
  <si>
    <t>Walpole 132kV_Bourne__</t>
  </si>
  <si>
    <t>Walpole 132kV_Stamford__</t>
  </si>
  <si>
    <t>Staythorpe 132kV_Network Rail Bytham (GT1 &amp; GT2)__</t>
  </si>
  <si>
    <t>Walpole 132kV_Network Rail Bretton__</t>
  </si>
  <si>
    <t>Walpole 132kV_Spalding &amp; South Holland__</t>
  </si>
  <si>
    <t>Staythorpe 132kV_Worksop__</t>
  </si>
  <si>
    <t>Walpole 132kV_SWAF3J__</t>
  </si>
  <si>
    <t>Bicker Fen 132kV_Network Rail Grantham (GT1 &amp; GT2)__</t>
  </si>
  <si>
    <t>Walpole 132kV_HEMP3J__</t>
  </si>
  <si>
    <t>Walpole 132kV_KINL3J__</t>
  </si>
  <si>
    <t>Walpole 132kV_KLBR8J__</t>
  </si>
  <si>
    <t>Walpole 132kV_PETC3J__</t>
  </si>
  <si>
    <t>Walpole 132kV_PETR8J__</t>
  </si>
  <si>
    <t>Staythorpe 132kV_Network Rail Retford (GT1 &amp; GT2)__</t>
  </si>
  <si>
    <t>HYB:[Bicker Fen 132kV_Skegness__] &amp; [Bicker Fen 132kV_Sleaford__]-&gt;Bicker Fen 132kV_Skegness_Horncastle (T1 &amp; T2)</t>
  </si>
  <si>
    <t>HYB:[Staythorpe 132kV_Checkerhouse__] &amp; [Staythorpe 132kV_Hawton__]-&gt;Staythorpe 132kV_Hawton_Carlton-on-Trent (T1 &amp; T2)</t>
  </si>
  <si>
    <t>HYB:[Bicker Fen 132kV_Sleaford__] &amp; [Bicker Fen 132kV_Grantham__]-&gt;Bicker Fen 132kV_Grantham_Billingborough</t>
  </si>
  <si>
    <t>HYB:[Bicker Fen 132kV_Sleaford__] &amp; [Bicker Fen 132kV_Grantham__]-&gt;Bicker Fen 132kV_Sleaford_Leadenham (T1 &amp; T2)</t>
  </si>
  <si>
    <t>HYB:[Walpole 132kV_Bourne__] &amp; [Walpole 132kV_Stamford__]-&gt;Walpole 132kV_Stamford_West Deeping (T1 &amp; T2)</t>
  </si>
  <si>
    <t>HYB:[Walpole 132kV_Bourne__] &amp; [Walpole 132kV_Stamford__]-&gt;Walpole 132kV_Stamford_Market Deeping (T1 &amp; T2)</t>
  </si>
  <si>
    <t>Walpole 132kV_Boston_Kirton</t>
  </si>
  <si>
    <t>Walpole 132kV_Boston_Marsh Lane</t>
  </si>
  <si>
    <t>Staythorpe 132kV_Grantham North 132 11__</t>
  </si>
  <si>
    <t>Walpole 132kV_Bourne_Tunnel Bank</t>
  </si>
  <si>
    <t>Staythorpe 132kV_Hawton_Newark Junction</t>
  </si>
  <si>
    <t>West Burton 132kV_Lincoln 132 11__</t>
  </si>
  <si>
    <t>Staythorpe 132kV_Hawton_Hawton 11</t>
  </si>
  <si>
    <t>Staythorpe 132kV_Checkerhouse_Hallcroft Road</t>
  </si>
  <si>
    <t>Staythorpe 132kV_Checkerhouse_Misterton</t>
  </si>
  <si>
    <t>Bicker Fen 132kV_Skegness_Alford</t>
  </si>
  <si>
    <t>West Burton 132kV_Lincoln 33_Anderson Lane</t>
  </si>
  <si>
    <t>Staythorpe 132kV_Asfordby 132 11__</t>
  </si>
  <si>
    <t>_NO NAME_ [BATL9ESS]</t>
  </si>
  <si>
    <t>Staythorpe 132kV_Checkerhouse_Bevercotes</t>
  </si>
  <si>
    <t>West Burton 132kV_Lincoln 33_Beevor Street</t>
  </si>
  <si>
    <t>Bicker Fen 132kV_Grantham_Billingborough</t>
  </si>
  <si>
    <t>Staythorpe 132kV_Hawton_Bingham (T2)</t>
  </si>
  <si>
    <t>_NO NAME_ [BLST5HV-BLST9LV]</t>
  </si>
  <si>
    <t>Staythorpe 132kV_Hawton_Bottesford</t>
  </si>
  <si>
    <t>Walpole 132kV_Bourne_Bourne 11</t>
  </si>
  <si>
    <t>Staythorpe 132kV_Worksop_Manton</t>
  </si>
  <si>
    <t>_NO NAME_ [Boston Biomass  2 -LV]</t>
  </si>
  <si>
    <t>Staythorpe 132kV_Hawton_Carlton-on-Trent (T1 &amp; T2)</t>
  </si>
  <si>
    <t>Staythorpe 132kV_Hawton_Caythorpe</t>
  </si>
  <si>
    <t>_NO NAME_ [CAYTH9]</t>
  </si>
  <si>
    <t>Bicker Fen 132kV_Skegness_Chapel St. Leonards</t>
  </si>
  <si>
    <t>Staythorpe 132kV_Checkerhouse_Checkerhouse 11</t>
  </si>
  <si>
    <t>_NO NAME_ [CLAL5J-CLAL9J]</t>
  </si>
  <si>
    <t>_NO NAME_ [CNFW5GE-CNFW9GE]</t>
  </si>
  <si>
    <t>Bicker Fen 132kV_Sleaford_Cranwell (RAF)</t>
  </si>
  <si>
    <t>Walpole 132kV_Spalding &amp; South Holland_Crowland</t>
  </si>
  <si>
    <t>Bicker Fen 132kV_Sleaford_Leadenham (T1 &amp; T2)</t>
  </si>
  <si>
    <t>_NO NAME_ [DENBT9GEN]</t>
  </si>
  <si>
    <t>West Burton 132kV_Lincoln 33_Doddington Park</t>
  </si>
  <si>
    <t>Walpole 132kV_Boston_Donington</t>
  </si>
  <si>
    <t>Walpole 132kV_Bourne_Dowsby Fen</t>
  </si>
  <si>
    <t>Bicker Fen 132kV_Grantham_Easton</t>
  </si>
  <si>
    <t>_NO NAME_ [ECO25GE]</t>
  </si>
  <si>
    <t>_NO NAME_ [EFWG5HV]</t>
  </si>
  <si>
    <t>West Burton 132kV_Lincoln 33_Fiskerton</t>
  </si>
  <si>
    <t>_NO NAME_ [FISK9GAS]</t>
  </si>
  <si>
    <t>Staythorpe 132kV_Hawton_Fernwood</t>
  </si>
  <si>
    <t>Bicker Fen 132kV_Sleaford_Great Hale</t>
  </si>
  <si>
    <t>_NO NAME_ [GLFM9GE]</t>
  </si>
  <si>
    <t>Staythorpe 132kV_Grantham South 132 11__</t>
  </si>
  <si>
    <t>_NO NAME_ [HIGHIE GEN LV]</t>
  </si>
  <si>
    <t>Walpole 132kV_Spalding &amp; South Holland_Holbeach (T1 &amp; T2)</t>
  </si>
  <si>
    <t>Bicker Fen 132kV_Skegness_Horncastle (T1 &amp; T2)</t>
  </si>
  <si>
    <t>Bicker Fen 132kV_Skegness_Ingoldmells</t>
  </si>
  <si>
    <t>Walpole 132kV_Stamford_Ketton Cement</t>
  </si>
  <si>
    <t>Staythorpe 132kV_Worksop_Kilton Road</t>
  </si>
  <si>
    <t>Walpole 132kV_Boston_Langrick</t>
  </si>
  <si>
    <t>_NO NAME_ [LEVT9]</t>
  </si>
  <si>
    <t>West Burton 132kV_Lincoln 132 11 (GT5)__</t>
  </si>
  <si>
    <t>Walpole 132kV_Spalding &amp; South Holland_Long Sutton</t>
  </si>
  <si>
    <t>_NO NAME_ [MARL5GEN]</t>
  </si>
  <si>
    <t>Walpole 132kV_Stamford_Market Deeping (T1 &amp; T2)</t>
  </si>
  <si>
    <t>West Burton 132kV_Lincoln 33_Metheringham (T1 &amp; T2 OS)</t>
  </si>
  <si>
    <t>Staythorpe 132kV_Checkerhouse_Misson</t>
  </si>
  <si>
    <t>Walpole 132kV_Boston_Mount Bridge</t>
  </si>
  <si>
    <t>Bicker Fen 132kV_Grantham_Market Overton (T2)</t>
  </si>
  <si>
    <t>Bicker Fen 132kV_Grantham_New Beacon Road</t>
  </si>
  <si>
    <t>West Burton 132kV_Lincoln 33_North Hykeham</t>
  </si>
  <si>
    <t>Staythorpe 132kV_Hawton_Southwell</t>
  </si>
  <si>
    <t>Staythorpe 132kV_Checkerhouse_North Wheatley</t>
  </si>
  <si>
    <t>Staythorpe 132kV_Checkerhouse_Ordsall Road</t>
  </si>
  <si>
    <t>Walpole 132kV_Spalding &amp; South Holland_Park Road Spalding</t>
  </si>
  <si>
    <t>Walpole 132kV_PEEA5J__</t>
  </si>
  <si>
    <t>Walpole 132kV_PEEA5K__</t>
  </si>
  <si>
    <t>Walpole 132kV_PETC5J__</t>
  </si>
  <si>
    <t>Walpole 132kV_PETN5J__</t>
  </si>
  <si>
    <t>Walpole 132kV_PETN5K__</t>
  </si>
  <si>
    <t>_NO NAME_ [RET5GAS]</t>
  </si>
  <si>
    <t>West Burton 132kV_Lincoln 33_Rookery Lane</t>
  </si>
  <si>
    <t>Bicker Fen 132kV_Sleaford_Ruskington</t>
  </si>
  <si>
    <t>West Burton 132kV_Lincoln 33_Ruston and Hornsby</t>
  </si>
  <si>
    <t>West Burton 132kV_Lincoln 33_South Carlton</t>
  </si>
  <si>
    <t>Staythorpe 132kV_Hawton_Sibthorpe</t>
  </si>
  <si>
    <t>Bicker Fen 132kV_Grantham_Skillington</t>
  </si>
  <si>
    <t>Bicker Fen 132kV_Sleaford_Sleaford 11</t>
  </si>
  <si>
    <t>Walpole 132kV_Boston_Sleaford Road</t>
  </si>
  <si>
    <t>Walpole 132kV_Spalding &amp; South Holland_Spalding 11</t>
  </si>
  <si>
    <t>Bicker Fen 132kV_Skegness_Spilsby</t>
  </si>
  <si>
    <t>Walpole 132kV_Stamford_Stamford (T3 T4)</t>
  </si>
  <si>
    <t>Walpole 132kV_Boston_Stickney</t>
  </si>
  <si>
    <t>Staythorpe 132kV_Hawton_Swinderby</t>
  </si>
  <si>
    <t>Bicker Fen 132kV_Sleaford_Tattershall</t>
  </si>
  <si>
    <t>Walpole 132kV_Stamford_Tinwell Road</t>
  </si>
  <si>
    <t>Bicker Fen 132kV_Skegness_Trusthorpe</t>
  </si>
  <si>
    <t>Staythorpe 132kV_Checkerhouse_Tuxford</t>
  </si>
  <si>
    <t>West Burton 132kV_Lincoln 33_Waddington</t>
  </si>
  <si>
    <t>Walpole 132kV_Spalding &amp; South Holland_Wardentree Park</t>
  </si>
  <si>
    <t>Bicker Fen 132kV_Skegness_Warth Lane</t>
  </si>
  <si>
    <t>West Burton 132kV_WBUR5J__</t>
  </si>
  <si>
    <t>Walpole 132kV_Stamford_West Deeping (T1 &amp; T2)</t>
  </si>
  <si>
    <t>Staythorpe 132kV_Hawton_Westborough</t>
  </si>
  <si>
    <t>Walpole 132kV_Spalding &amp; South Holland_Whaplode Drove</t>
  </si>
  <si>
    <t>Walpole 132kV_Stamford_Wittering</t>
  </si>
  <si>
    <t>Staythorpe 132kV_Checkerhouse_Woodbeck</t>
  </si>
  <si>
    <t>Bicker Fen 132kV_Sleaford_Woodhall Spa</t>
  </si>
  <si>
    <t>Staythorpe 132kV_Worksop_Worksop West</t>
  </si>
  <si>
    <t>West Burton 132kV_Lincoln 33_Wragby</t>
  </si>
  <si>
    <t>Lea Marston 132kV_Tamworth and Tamworth Town__</t>
  </si>
  <si>
    <t>Lea Marston 132kV</t>
  </si>
  <si>
    <t>LV Site Specific Storage Import</t>
  </si>
  <si>
    <t>LV Sub Site Specific Storage Import</t>
  </si>
  <si>
    <t>HV Site Specific Storage Import</t>
  </si>
  <si>
    <t>LDNO HV: LV Site Specific Storage Import</t>
  </si>
  <si>
    <t>LDNO HV: LV Sub Site Specific Storage Import</t>
  </si>
  <si>
    <t>LDNO HV: HV Site Specific Storage Import</t>
  </si>
  <si>
    <t>LDNO LV: LV Site Specific Storage Import</t>
  </si>
  <si>
    <t>LDNO HVplus: LV Site Specific Storage Import</t>
  </si>
  <si>
    <t>LDNO HVplus: LV Sub Site Specific Storage Import</t>
  </si>
  <si>
    <t>LDNO HVplus: HV Site Specific Storage Import</t>
  </si>
  <si>
    <t>LDNO EHV: LV Site Specific Storage Import</t>
  </si>
  <si>
    <t>LDNO EHV: LV Sub Site Specific Storage Import</t>
  </si>
  <si>
    <t>LDNO EHV: HV Site Specific Storage Import</t>
  </si>
  <si>
    <t>LDNO 132kV/EHV: LV Site Specific Storage Import</t>
  </si>
  <si>
    <t>LDNO 132kV/EHV: LV Sub Site Specific Storage Import</t>
  </si>
  <si>
    <t>LDNO 132kV/EHV: HV Site Specific Storage Import</t>
  </si>
  <si>
    <t>LDNO 132kV: LV Site Specific Storage Import</t>
  </si>
  <si>
    <t>LDNO 132kV: LV Sub Site Specific Storage Import</t>
  </si>
  <si>
    <t>LDNO 132kV: HV Site Specific Storage Import</t>
  </si>
  <si>
    <t>LDNO 0000: LV Site Specific Storage Import</t>
  </si>
  <si>
    <t>LDNO 0000: LV Sub Site Specific Storage Import</t>
  </si>
  <si>
    <t>LDNO 0000: HV Site Specific Storage Import</t>
  </si>
  <si>
    <t>0, 1 or 2</t>
  </si>
  <si>
    <t>0 or 3-8</t>
  </si>
  <si>
    <t>0 or 8</t>
  </si>
  <si>
    <t>LST</t>
  </si>
  <si>
    <t>SST</t>
  </si>
  <si>
    <t>HST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</si>
</sst>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8">
    <numFmt numFmtId="43" formatCode="_-* #,##0.00_-;\-* #,##0.00_-;_-* &quot;-&quot;??_-;_-@_-"/>
    <numFmt numFmtId="164" formatCode="0.00_ ;[Red]\-0.00\ "/>
    <numFmt numFmtId="165" formatCode="0.000"/>
    <numFmt numFmtId="166" formatCode="#,##0.000"/>
    <numFmt numFmtId="167" formatCode="_(?,???,??0.000_);[Red]\(?,???,??0.000\);_(?,???,???.???_)"/>
    <numFmt numFmtId="168" formatCode="_(?,???,??0.00_);[Red]\(?,???,??0.00\);_(?,???,???.??_)"/>
    <numFmt numFmtId="169" formatCode="#"/>
    <numFmt numFmtId="170" formatCode="\ _(???,???,??0.000_);[Red]\ \(???,???,??0.000\);"/>
    <numFmt numFmtId="171" formatCode="\ _(???,???,??0.00_);[Red]\ \(???,???,??0.00\);"/>
    <numFmt numFmtId="172" formatCode="0.000_ ;[Red]\-0.000\ "/>
    <numFmt numFmtId="173" formatCode="0.00;[Red]\-0.00;?;"/>
    <numFmt numFmtId="174" formatCode="#,##0;\-#,##0;;"/>
    <numFmt numFmtId="175" formatCode="000"/>
    <numFmt numFmtId="176" formatCode="#,##0;[Red]\-#,##0;;"/>
    <numFmt numFmtId="177" formatCode="0.000;[Red]\-0.000;?;"/>
    <numFmt numFmtId="178" formatCode="0.000_ ;\-0.000\ "/>
    <numFmt numFmtId="179" formatCode="0000"/>
    <numFmt numFmtId="180" formatCode="dd/mm/yy;@"/>
  </numFmts>
  <fonts count="32" x14ac:knownFonts="1">
    <font>
      <sz val="10"/>
      <name val="Arial"/>
    </font>
    <font>
      <sz val="10"/>
      <color theme="1"/>
      <name val="Arial"/>
      <family val="2"/>
    </font>
    <font>
      <sz val="10"/>
      <color theme="1"/>
      <name val="Arial"/>
      <family val="2"/>
    </font>
    <font>
      <sz val="10"/>
      <color indexed="8"/>
      <name val="Arial"/>
      <family val="2"/>
    </font>
    <font>
      <sz val="8"/>
      <name val="Arial"/>
      <family val="2"/>
    </font>
    <font>
      <sz val="10"/>
      <name val="Arial"/>
      <family val="2"/>
    </font>
    <font>
      <b/>
      <sz val="10"/>
      <name val="Arial"/>
      <family val="2"/>
    </font>
    <font>
      <sz val="14"/>
      <name val="Arial"/>
      <family val="2"/>
    </font>
    <font>
      <b/>
      <sz val="8"/>
      <name val="Arial"/>
      <family val="2"/>
    </font>
    <font>
      <sz val="8"/>
      <name val="Arial"/>
      <family val="2"/>
    </font>
    <font>
      <b/>
      <sz val="11"/>
      <color theme="3"/>
      <name val="Arial"/>
      <family val="2"/>
    </font>
    <font>
      <sz val="9"/>
      <color rgb="FF3F3F76"/>
      <name val="Arial"/>
      <family val="2"/>
    </font>
    <font>
      <u/>
      <sz val="10"/>
      <color theme="10"/>
      <name val="Arial"/>
      <family val="2"/>
    </font>
    <font>
      <u/>
      <sz val="10"/>
      <color theme="10"/>
      <name val="Arial"/>
      <family val="2"/>
    </font>
    <font>
      <sz val="11"/>
      <name val="Arial"/>
      <family val="2"/>
    </font>
    <font>
      <b/>
      <sz val="9"/>
      <color rgb="FF3F3F76"/>
      <name val="Arial"/>
      <family val="2"/>
    </font>
    <font>
      <b/>
      <sz val="14"/>
      <color theme="3"/>
      <name val="Arial"/>
      <family val="2"/>
    </font>
    <font>
      <sz val="10"/>
      <color indexed="8"/>
      <name val="Calibri"/>
      <family val="2"/>
    </font>
    <font>
      <b/>
      <sz val="13"/>
      <color theme="3"/>
      <name val="Arial"/>
      <family val="2"/>
    </font>
    <font>
      <sz val="11"/>
      <color theme="0"/>
      <name val="Arial"/>
      <family val="2"/>
    </font>
    <font>
      <b/>
      <sz val="11"/>
      <name val="Arial"/>
      <family val="2"/>
    </font>
    <font>
      <b/>
      <sz val="11"/>
      <color theme="0"/>
      <name val="Arial"/>
      <family val="2"/>
    </font>
    <font>
      <b/>
      <sz val="10"/>
      <color indexed="8"/>
      <name val="Arial"/>
      <family val="2"/>
    </font>
    <font>
      <sz val="10"/>
      <color theme="0"/>
      <name val="Arial"/>
      <family val="2"/>
    </font>
    <font>
      <b/>
      <sz val="10"/>
      <color theme="0"/>
      <name val="Arial"/>
      <family val="2"/>
    </font>
    <font>
      <b/>
      <sz val="12"/>
      <color theme="3"/>
      <name val="Arial"/>
      <family val="2"/>
    </font>
    <font>
      <sz val="12"/>
      <name val="Arial"/>
      <family val="2"/>
    </font>
    <font>
      <sz val="11"/>
      <color theme="1"/>
      <name val="Calibri"/>
      <family val="2"/>
      <scheme val="minor"/>
    </font>
    <font>
      <sz val="11"/>
      <color theme="3"/>
      <name val="Arial"/>
      <family val="2"/>
    </font>
    <font>
      <sz val="10"/>
      <color rgb="FF9C6500"/>
      <name val="Arial"/>
      <family val="2"/>
    </font>
    <font>
      <b/>
      <sz val="8"/>
      <color theme="0"/>
      <name val="Arial"/>
      <family val="2"/>
    </font>
    <font>
      <b/>
      <sz val="18"/>
      <name val="Arial"/>
      <family val="2"/>
    </font>
  </fonts>
  <fills count="37">
    <fill>
      <patternFill patternType="none"/>
    </fill>
    <fill>
      <patternFill patternType="gray125"/>
    </fill>
    <fill>
      <patternFill patternType="solid">
        <fgColor indexed="9"/>
        <bgColor indexed="64"/>
      </patternFill>
    </fill>
    <fill>
      <patternFill patternType="solid">
        <fgColor indexed="22"/>
        <bgColor indexed="55"/>
      </patternFill>
    </fill>
    <fill>
      <patternFill patternType="solid">
        <fgColor indexed="22"/>
        <bgColor indexed="64"/>
      </patternFill>
    </fill>
    <fill>
      <patternFill patternType="solid">
        <fgColor rgb="FFFFCC99"/>
      </patternFill>
    </fill>
    <fill>
      <patternFill patternType="solid">
        <fgColor theme="4" tint="0.59999389629810485"/>
        <bgColor indexed="65"/>
      </patternFill>
    </fill>
    <fill>
      <patternFill patternType="solid">
        <fgColor indexed="47"/>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
      <patternFill patternType="solid">
        <fgColor rgb="FFFFCC99"/>
        <bgColor indexed="64"/>
      </patternFill>
    </fill>
    <fill>
      <patternFill patternType="solid">
        <fgColor indexed="26"/>
        <bgColor indexed="64"/>
      </patternFill>
    </fill>
    <fill>
      <patternFill patternType="solid">
        <fgColor theme="2" tint="-9.9978637043366805E-2"/>
        <bgColor indexed="64"/>
      </patternFill>
    </fill>
    <fill>
      <patternFill patternType="solid">
        <fgColor theme="2"/>
        <bgColor indexed="64"/>
      </patternFill>
    </fill>
    <fill>
      <patternFill patternType="solid">
        <fgColor theme="6" tint="0.79998168889431442"/>
        <bgColor indexed="64"/>
      </patternFill>
    </fill>
    <fill>
      <patternFill patternType="solid">
        <fgColor theme="6" tint="0.59999389629810485"/>
        <bgColor indexed="64"/>
      </patternFill>
    </fill>
    <fill>
      <patternFill patternType="solid">
        <fgColor theme="0"/>
        <bgColor indexed="64"/>
      </patternFill>
    </fill>
    <fill>
      <patternFill patternType="solid">
        <fgColor rgb="FFFF0000"/>
        <bgColor indexed="64"/>
      </patternFill>
    </fill>
    <fill>
      <patternFill patternType="solid">
        <fgColor rgb="FFFFC000"/>
        <bgColor indexed="64"/>
      </patternFill>
    </fill>
    <fill>
      <patternFill patternType="solid">
        <fgColor rgb="FF00B050"/>
        <bgColor indexed="64"/>
      </patternFill>
    </fill>
    <fill>
      <patternFill patternType="solid">
        <fgColor theme="1"/>
        <bgColor indexed="64"/>
      </patternFill>
    </fill>
    <fill>
      <patternFill patternType="solid">
        <fgColor rgb="FFFFFF00"/>
        <bgColor indexed="64"/>
      </patternFill>
    </fill>
    <fill>
      <patternFill patternType="solid">
        <fgColor theme="8" tint="0.79998168889431442"/>
        <bgColor indexed="64"/>
      </patternFill>
    </fill>
    <fill>
      <patternFill patternType="solid">
        <fgColor theme="4"/>
      </patternFill>
    </fill>
    <fill>
      <patternFill patternType="solid">
        <fgColor theme="5" tint="0.39997558519241921"/>
        <bgColor indexed="65"/>
      </patternFill>
    </fill>
    <fill>
      <patternFill patternType="solid">
        <fgColor theme="7"/>
      </patternFill>
    </fill>
    <fill>
      <patternFill patternType="solid">
        <fgColor theme="7" tint="0.59999389629810485"/>
        <bgColor indexed="65"/>
      </patternFill>
    </fill>
    <fill>
      <patternFill patternType="solid">
        <fgColor theme="9"/>
      </patternFill>
    </fill>
    <fill>
      <patternFill patternType="solid">
        <fgColor theme="9" tint="0.39997558519241921"/>
        <bgColor indexed="64"/>
      </patternFill>
    </fill>
    <fill>
      <patternFill patternType="solid">
        <fgColor rgb="FFCCFFCC"/>
        <bgColor indexed="64"/>
      </patternFill>
    </fill>
    <fill>
      <patternFill patternType="solid">
        <fgColor rgb="FFB4FFCC"/>
        <bgColor indexed="64"/>
      </patternFill>
    </fill>
    <fill>
      <patternFill patternType="solid">
        <fgColor rgb="FFFFBE82"/>
        <bgColor indexed="64"/>
      </patternFill>
    </fill>
    <fill>
      <patternFill patternType="solid">
        <fgColor rgb="FF8CFFCC"/>
        <bgColor indexed="64"/>
      </patternFill>
    </fill>
    <fill>
      <patternFill patternType="solid">
        <fgColor rgb="FFB8D2BB"/>
        <bgColor indexed="64"/>
      </patternFill>
    </fill>
    <fill>
      <patternFill patternType="solid">
        <fgColor rgb="FFFFEB9C"/>
      </patternFill>
    </fill>
    <fill>
      <patternFill patternType="solid">
        <fgColor theme="4" tint="0.79998168889431442"/>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7F7F7F"/>
      </left>
      <right style="thin">
        <color rgb="FF7F7F7F"/>
      </right>
      <top style="thin">
        <color rgb="FF7F7F7F"/>
      </top>
      <bottom style="thin">
        <color rgb="FF7F7F7F"/>
      </bottom>
      <diagonal/>
    </border>
    <border>
      <left/>
      <right/>
      <top/>
      <bottom style="thin">
        <color indexed="64"/>
      </bottom>
      <diagonal/>
    </border>
    <border>
      <left/>
      <right/>
      <top/>
      <bottom style="thick">
        <color theme="4" tint="0.499984740745262"/>
      </bottom>
      <diagonal/>
    </border>
    <border>
      <left/>
      <right/>
      <top/>
      <bottom style="medium">
        <color theme="4" tint="0.39997558519241921"/>
      </bottom>
      <diagonal/>
    </border>
    <border>
      <left style="thin">
        <color indexed="64"/>
      </left>
      <right/>
      <top/>
      <bottom style="thin">
        <color indexed="64"/>
      </bottom>
      <diagonal/>
    </border>
    <border>
      <left/>
      <right style="thin">
        <color indexed="64"/>
      </right>
      <top/>
      <bottom style="thin">
        <color indexed="64"/>
      </bottom>
      <diagonal/>
    </border>
    <border>
      <left style="thin">
        <color theme="0"/>
      </left>
      <right style="thin">
        <color theme="0"/>
      </right>
      <top style="thin">
        <color indexed="64"/>
      </top>
      <bottom style="thin">
        <color theme="0"/>
      </bottom>
      <diagonal/>
    </border>
    <border>
      <left style="thin">
        <color theme="0"/>
      </left>
      <right style="thin">
        <color theme="0"/>
      </right>
      <top style="thin">
        <color theme="0"/>
      </top>
      <bottom style="thin">
        <color theme="0"/>
      </bottom>
      <diagonal/>
    </border>
    <border>
      <left style="thin">
        <color theme="0"/>
      </left>
      <right style="thin">
        <color theme="0"/>
      </right>
      <top/>
      <bottom style="thin">
        <color theme="0"/>
      </bottom>
      <diagonal/>
    </border>
    <border>
      <left style="thin">
        <color theme="0"/>
      </left>
      <right/>
      <top style="thin">
        <color indexed="64"/>
      </top>
      <bottom style="thin">
        <color theme="0"/>
      </bottom>
      <diagonal/>
    </border>
    <border>
      <left/>
      <right/>
      <top style="thin">
        <color indexed="64"/>
      </top>
      <bottom style="thin">
        <color theme="0"/>
      </bottom>
      <diagonal/>
    </border>
    <border>
      <left/>
      <right style="thin">
        <color theme="0"/>
      </right>
      <top style="thin">
        <color indexed="64"/>
      </top>
      <bottom style="thin">
        <color theme="0"/>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s>
  <cellStyleXfs count="19">
    <xf numFmtId="0" fontId="0" fillId="0" borderId="0"/>
    <xf numFmtId="0" fontId="10" fillId="0" borderId="0" applyNumberFormat="0" applyFill="0" applyBorder="0" applyAlignment="0" applyProtection="0"/>
    <xf numFmtId="0" fontId="11" fillId="5" borderId="7" applyNumberFormat="0" applyAlignment="0" applyProtection="0"/>
    <xf numFmtId="0" fontId="12" fillId="0" borderId="0" applyNumberFormat="0" applyFill="0" applyBorder="0" applyAlignment="0" applyProtection="0">
      <alignment vertical="top"/>
      <protection locked="0"/>
    </xf>
    <xf numFmtId="0" fontId="18" fillId="0" borderId="9" applyNumberFormat="0" applyFill="0" applyAlignment="0" applyProtection="0"/>
    <xf numFmtId="0" fontId="10" fillId="0" borderId="10" applyNumberFormat="0" applyFill="0" applyAlignment="0" applyProtection="0"/>
    <xf numFmtId="0" fontId="5" fillId="0" borderId="0"/>
    <xf numFmtId="43" fontId="5" fillId="0" borderId="0" applyFont="0" applyFill="0" applyBorder="0" applyAlignment="0" applyProtection="0"/>
    <xf numFmtId="0" fontId="23" fillId="24" borderId="0" applyNumberFormat="0" applyBorder="0" applyAlignment="0" applyProtection="0"/>
    <xf numFmtId="0" fontId="2" fillId="6" borderId="0" applyNumberFormat="0" applyBorder="0" applyAlignment="0" applyProtection="0"/>
    <xf numFmtId="0" fontId="23" fillId="25" borderId="0" applyNumberFormat="0" applyBorder="0" applyAlignment="0" applyProtection="0"/>
    <xf numFmtId="0" fontId="23" fillId="26" borderId="0" applyNumberFormat="0" applyBorder="0" applyAlignment="0" applyProtection="0"/>
    <xf numFmtId="0" fontId="2" fillId="27" borderId="0" applyNumberFormat="0" applyBorder="0" applyAlignment="0" applyProtection="0"/>
    <xf numFmtId="0" fontId="23" fillId="28" borderId="0" applyNumberFormat="0" applyBorder="0" applyAlignment="0" applyProtection="0"/>
    <xf numFmtId="0" fontId="27" fillId="0" borderId="0"/>
    <xf numFmtId="0" fontId="29" fillId="35" borderId="0" applyNumberFormat="0" applyBorder="0" applyAlignment="0" applyProtection="0"/>
    <xf numFmtId="0" fontId="1" fillId="6" borderId="0" applyNumberFormat="0" applyBorder="0" applyAlignment="0" applyProtection="0"/>
    <xf numFmtId="0" fontId="1" fillId="27" borderId="0" applyNumberFormat="0" applyBorder="0" applyAlignment="0" applyProtection="0"/>
    <xf numFmtId="0" fontId="27" fillId="0" borderId="0" applyNumberFormat="0" applyFill="0" applyBorder="0" applyAlignment="0" applyProtection="0">
      <alignment horizontal="left"/>
    </xf>
  </cellStyleXfs>
  <cellXfs count="313">
    <xf numFmtId="0" fontId="0" fillId="0" borderId="0" xfId="0"/>
    <xf numFmtId="0" fontId="5" fillId="0" borderId="1" xfId="0" applyFont="1" applyBorder="1" applyAlignment="1">
      <alignment vertical="center" wrapText="1"/>
    </xf>
    <xf numFmtId="0" fontId="0" fillId="2" borderId="0" xfId="0" applyFill="1" applyAlignment="1">
      <alignment vertical="center"/>
    </xf>
    <xf numFmtId="0" fontId="0" fillId="2" borderId="0" xfId="0" applyFill="1" applyAlignment="1">
      <alignment horizontal="center" vertical="center"/>
    </xf>
    <xf numFmtId="0" fontId="0" fillId="2" borderId="0" xfId="0" applyFill="1"/>
    <xf numFmtId="164" fontId="0" fillId="2" borderId="0" xfId="0" applyNumberFormat="1" applyFill="1" applyAlignment="1">
      <alignment horizontal="center" vertical="center"/>
    </xf>
    <xf numFmtId="165" fontId="0" fillId="2" borderId="0" xfId="0" applyNumberFormat="1" applyFill="1" applyAlignment="1">
      <alignment horizontal="center" vertical="center"/>
    </xf>
    <xf numFmtId="0" fontId="0" fillId="2" borderId="1" xfId="0" applyFill="1" applyBorder="1" applyAlignment="1">
      <alignment vertical="center"/>
    </xf>
    <xf numFmtId="0" fontId="0" fillId="2" borderId="1" xfId="0" applyFill="1" applyBorder="1" applyAlignment="1">
      <alignment horizontal="center" vertical="center"/>
    </xf>
    <xf numFmtId="2" fontId="0" fillId="2" borderId="0" xfId="0" applyNumberFormat="1" applyFill="1" applyAlignment="1">
      <alignment horizontal="center" vertical="center"/>
    </xf>
    <xf numFmtId="166" fontId="0" fillId="2" borderId="0" xfId="0" applyNumberFormat="1" applyFill="1" applyAlignment="1">
      <alignment horizontal="center" vertical="center"/>
    </xf>
    <xf numFmtId="0" fontId="7" fillId="2" borderId="0" xfId="0" applyFont="1" applyFill="1" applyAlignment="1">
      <alignment vertical="center"/>
    </xf>
    <xf numFmtId="0" fontId="0" fillId="0" borderId="1" xfId="0" applyBorder="1" applyAlignment="1">
      <alignment vertical="center"/>
    </xf>
    <xf numFmtId="0" fontId="5" fillId="0" borderId="0" xfId="0" applyFont="1" applyBorder="1" applyAlignment="1">
      <alignment wrapText="1"/>
    </xf>
    <xf numFmtId="0" fontId="6" fillId="0" borderId="0" xfId="0" applyFont="1" applyBorder="1" applyAlignment="1">
      <alignment vertical="top" wrapText="1"/>
    </xf>
    <xf numFmtId="0" fontId="0" fillId="0" borderId="0" xfId="0" applyBorder="1"/>
    <xf numFmtId="0" fontId="13" fillId="2" borderId="0" xfId="3" applyFont="1" applyFill="1" applyAlignment="1" applyProtection="1">
      <alignment vertical="center"/>
    </xf>
    <xf numFmtId="0" fontId="6" fillId="7" borderId="1" xfId="0" applyFont="1" applyFill="1" applyBorder="1" applyAlignment="1">
      <alignment horizontal="center" vertical="center" wrapText="1"/>
    </xf>
    <xf numFmtId="0" fontId="5" fillId="0" borderId="1" xfId="0" quotePrefix="1" applyFont="1" applyBorder="1" applyAlignment="1">
      <alignment horizontal="left" vertical="top" wrapText="1"/>
    </xf>
    <xf numFmtId="0" fontId="6" fillId="7" borderId="1" xfId="0" applyFont="1" applyFill="1" applyBorder="1" applyAlignment="1" applyProtection="1">
      <alignment vertical="center" wrapText="1"/>
      <protection locked="0"/>
    </xf>
    <xf numFmtId="0" fontId="14" fillId="4" borderId="1" xfId="0" applyFont="1" applyFill="1" applyBorder="1" applyAlignment="1" applyProtection="1">
      <alignment horizontal="center" vertical="center" wrapText="1"/>
      <protection locked="0"/>
    </xf>
    <xf numFmtId="167" fontId="0" fillId="9" borderId="1" xfId="0" applyNumberFormat="1" applyFill="1" applyBorder="1" applyAlignment="1" applyProtection="1">
      <alignment horizontal="center" vertical="center"/>
      <protection locked="0"/>
    </xf>
    <xf numFmtId="168" fontId="0" fillId="10" borderId="1" xfId="0" applyNumberFormat="1" applyFill="1" applyBorder="1" applyAlignment="1" applyProtection="1">
      <alignment horizontal="center" vertical="center"/>
      <protection locked="0"/>
    </xf>
    <xf numFmtId="0" fontId="6" fillId="7" borderId="1" xfId="0" applyFont="1" applyFill="1" applyBorder="1" applyAlignment="1" applyProtection="1">
      <alignment horizontal="center" vertical="center" wrapText="1"/>
      <protection locked="0"/>
    </xf>
    <xf numFmtId="0" fontId="5" fillId="0" borderId="1" xfId="0" quotePrefix="1" applyFont="1" applyBorder="1" applyAlignment="1">
      <alignment horizontal="center" vertical="center" wrapText="1"/>
    </xf>
    <xf numFmtId="0" fontId="5" fillId="0" borderId="6" xfId="0" applyFont="1" applyBorder="1" applyAlignment="1">
      <alignment horizontal="center" vertical="center" wrapText="1"/>
    </xf>
    <xf numFmtId="0" fontId="5" fillId="2" borderId="0" xfId="0" applyFont="1" applyFill="1" applyAlignment="1">
      <alignment vertical="center"/>
    </xf>
    <xf numFmtId="0" fontId="0" fillId="0" borderId="0" xfId="0" applyProtection="1">
      <protection locked="0"/>
    </xf>
    <xf numFmtId="0" fontId="6" fillId="7" borderId="1" xfId="0" applyFont="1" applyFill="1" applyBorder="1" applyAlignment="1" applyProtection="1">
      <alignment horizontal="center" vertical="center" wrapText="1"/>
    </xf>
    <xf numFmtId="0" fontId="6" fillId="7" borderId="1" xfId="0" applyFont="1" applyFill="1" applyBorder="1" applyAlignment="1" applyProtection="1">
      <alignment vertical="center" wrapText="1"/>
    </xf>
    <xf numFmtId="169" fontId="5" fillId="3" borderId="1" xfId="0" applyNumberFormat="1" applyFont="1" applyFill="1" applyBorder="1" applyAlignment="1" applyProtection="1">
      <alignment horizontal="center" vertical="center"/>
      <protection locked="0"/>
    </xf>
    <xf numFmtId="49" fontId="14" fillId="8" borderId="1" xfId="0" applyNumberFormat="1" applyFont="1" applyFill="1" applyBorder="1" applyAlignment="1" applyProtection="1">
      <alignment horizontal="center" vertical="center" wrapText="1"/>
      <protection locked="0"/>
    </xf>
    <xf numFmtId="0" fontId="6" fillId="7" borderId="1" xfId="0" quotePrefix="1" applyFont="1" applyFill="1" applyBorder="1" applyAlignment="1">
      <alignment horizontal="center" vertical="center" wrapText="1"/>
    </xf>
    <xf numFmtId="49" fontId="15" fillId="5" borderId="7" xfId="2" applyNumberFormat="1" applyFont="1" applyAlignment="1" applyProtection="1">
      <alignment horizontal="center" vertical="center" wrapText="1"/>
      <protection locked="0"/>
    </xf>
    <xf numFmtId="170" fontId="17" fillId="12" borderId="1" xfId="0" applyNumberFormat="1" applyFont="1" applyFill="1" applyBorder="1" applyAlignment="1" applyProtection="1">
      <alignment horizontal="center" vertical="center"/>
      <protection locked="0"/>
    </xf>
    <xf numFmtId="171" fontId="17" fillId="12" borderId="1" xfId="0" applyNumberFormat="1" applyFont="1" applyFill="1" applyBorder="1" applyAlignment="1" applyProtection="1">
      <alignment horizontal="center" vertical="center"/>
      <protection locked="0"/>
    </xf>
    <xf numFmtId="170" fontId="17" fillId="14" borderId="1" xfId="0" applyNumberFormat="1" applyFont="1" applyFill="1" applyBorder="1" applyAlignment="1" applyProtection="1">
      <alignment horizontal="center" vertical="center"/>
      <protection locked="0"/>
    </xf>
    <xf numFmtId="171" fontId="17" fillId="14" borderId="1" xfId="0" applyNumberFormat="1" applyFont="1" applyFill="1" applyBorder="1" applyAlignment="1" applyProtection="1">
      <alignment horizontal="center" vertical="center"/>
      <protection locked="0"/>
    </xf>
    <xf numFmtId="0" fontId="6" fillId="13" borderId="1" xfId="0" quotePrefix="1" applyFont="1" applyFill="1" applyBorder="1" applyAlignment="1">
      <alignment horizontal="center" vertical="center" wrapText="1"/>
    </xf>
    <xf numFmtId="171" fontId="17" fillId="15" borderId="1" xfId="0" applyNumberFormat="1" applyFont="1" applyFill="1" applyBorder="1" applyAlignment="1" applyProtection="1">
      <alignment horizontal="center" vertical="center"/>
      <protection locked="0"/>
    </xf>
    <xf numFmtId="0" fontId="6" fillId="16" borderId="1" xfId="0" quotePrefix="1" applyFont="1" applyFill="1" applyBorder="1" applyAlignment="1">
      <alignment horizontal="center" vertical="center" wrapText="1"/>
    </xf>
    <xf numFmtId="49" fontId="5" fillId="9" borderId="1" xfId="0" applyNumberFormat="1" applyFont="1" applyFill="1" applyBorder="1" applyAlignment="1" applyProtection="1">
      <alignment horizontal="left" vertical="top" wrapText="1"/>
      <protection locked="0"/>
    </xf>
    <xf numFmtId="49" fontId="0" fillId="9" borderId="1" xfId="0" applyNumberFormat="1" applyFill="1" applyBorder="1" applyAlignment="1" applyProtection="1">
      <alignment horizontal="left" vertical="top" wrapText="1"/>
      <protection locked="0"/>
    </xf>
    <xf numFmtId="170" fontId="17" fillId="9" borderId="1" xfId="0" applyNumberFormat="1" applyFont="1" applyFill="1" applyBorder="1" applyAlignment="1" applyProtection="1">
      <alignment horizontal="center" vertical="center"/>
      <protection locked="0"/>
    </xf>
    <xf numFmtId="171" fontId="17" fillId="9" borderId="1" xfId="0" applyNumberFormat="1" applyFont="1" applyFill="1" applyBorder="1" applyAlignment="1" applyProtection="1">
      <alignment horizontal="center" vertical="center"/>
      <protection locked="0"/>
    </xf>
    <xf numFmtId="49" fontId="0" fillId="14" borderId="1" xfId="0" applyNumberFormat="1" applyFill="1" applyBorder="1" applyAlignment="1" applyProtection="1">
      <alignment horizontal="left" vertical="top" wrapText="1"/>
      <protection locked="0"/>
    </xf>
    <xf numFmtId="0" fontId="6" fillId="7" borderId="1" xfId="0" quotePrefix="1" applyFont="1" applyFill="1" applyBorder="1" applyAlignment="1" applyProtection="1">
      <alignment horizontal="center" vertical="center" wrapText="1"/>
    </xf>
    <xf numFmtId="49" fontId="20" fillId="8" borderId="1" xfId="0" applyNumberFormat="1" applyFont="1" applyFill="1" applyBorder="1" applyAlignment="1" applyProtection="1">
      <alignment horizontal="center" vertical="center" wrapText="1"/>
      <protection locked="0"/>
    </xf>
    <xf numFmtId="172" fontId="20" fillId="9" borderId="1" xfId="0" applyNumberFormat="1" applyFont="1" applyFill="1" applyBorder="1" applyAlignment="1" applyProtection="1">
      <alignment horizontal="center" vertical="center"/>
      <protection locked="0"/>
    </xf>
    <xf numFmtId="172" fontId="20" fillId="3" borderId="1" xfId="0" applyNumberFormat="1" applyFont="1" applyFill="1" applyBorder="1" applyAlignment="1" applyProtection="1">
      <alignment horizontal="center" vertical="center"/>
      <protection locked="0"/>
    </xf>
    <xf numFmtId="2" fontId="20" fillId="10" borderId="1" xfId="0" applyNumberFormat="1" applyFont="1" applyFill="1" applyBorder="1" applyAlignment="1" applyProtection="1">
      <alignment horizontal="center" vertical="center"/>
      <protection locked="0"/>
    </xf>
    <xf numFmtId="0" fontId="20" fillId="8" borderId="1" xfId="0" applyFont="1" applyFill="1" applyBorder="1" applyAlignment="1" applyProtection="1">
      <alignment horizontal="center" vertical="center" wrapText="1"/>
      <protection locked="0"/>
    </xf>
    <xf numFmtId="3" fontId="20" fillId="8" borderId="1" xfId="0" applyNumberFormat="1" applyFont="1" applyFill="1" applyBorder="1" applyAlignment="1" applyProtection="1">
      <alignment horizontal="center" vertical="center" wrapText="1"/>
      <protection locked="0"/>
    </xf>
    <xf numFmtId="164" fontId="20" fillId="10" borderId="1" xfId="0" applyNumberFormat="1" applyFont="1" applyFill="1" applyBorder="1" applyAlignment="1" applyProtection="1">
      <alignment horizontal="center" vertical="center"/>
      <protection locked="0"/>
    </xf>
    <xf numFmtId="164" fontId="20" fillId="3" borderId="1" xfId="0" applyNumberFormat="1" applyFont="1" applyFill="1" applyBorder="1" applyAlignment="1" applyProtection="1">
      <alignment horizontal="center" vertical="center"/>
      <protection locked="0"/>
    </xf>
    <xf numFmtId="49" fontId="5" fillId="9" borderId="1" xfId="0" quotePrefix="1" applyNumberFormat="1" applyFont="1" applyFill="1" applyBorder="1" applyAlignment="1" applyProtection="1">
      <alignment horizontal="left" vertical="center" wrapText="1"/>
      <protection locked="0"/>
    </xf>
    <xf numFmtId="49" fontId="5" fillId="9" borderId="1" xfId="0" applyNumberFormat="1" applyFont="1" applyFill="1" applyBorder="1" applyAlignment="1" applyProtection="1">
      <alignment horizontal="left" vertical="center" wrapText="1"/>
      <protection locked="0"/>
    </xf>
    <xf numFmtId="49" fontId="0" fillId="9" borderId="1" xfId="0" applyNumberFormat="1" applyFill="1" applyBorder="1" applyAlignment="1" applyProtection="1">
      <alignment horizontal="left" vertical="center" wrapText="1"/>
      <protection locked="0"/>
    </xf>
    <xf numFmtId="0" fontId="0" fillId="17" borderId="0" xfId="0" applyFill="1"/>
    <xf numFmtId="0" fontId="12" fillId="2" borderId="0" xfId="3" applyFont="1" applyFill="1" applyAlignment="1" applyProtection="1">
      <alignment vertical="center"/>
    </xf>
    <xf numFmtId="0" fontId="5" fillId="2" borderId="8" xfId="6" quotePrefix="1" applyFont="1" applyFill="1" applyBorder="1" applyAlignment="1">
      <alignment vertical="center" wrapText="1"/>
    </xf>
    <xf numFmtId="0" fontId="5" fillId="2" borderId="0" xfId="6" applyFont="1" applyFill="1" applyAlignment="1">
      <alignment vertical="center"/>
    </xf>
    <xf numFmtId="0" fontId="7" fillId="2" borderId="0" xfId="6" applyFont="1" applyFill="1" applyAlignment="1">
      <alignment vertical="center"/>
    </xf>
    <xf numFmtId="0" fontId="6" fillId="7" borderId="1" xfId="6" quotePrefix="1" applyFont="1" applyFill="1" applyBorder="1" applyAlignment="1">
      <alignment horizontal="center" vertical="center" wrapText="1"/>
    </xf>
    <xf numFmtId="0" fontId="6" fillId="7" borderId="1" xfId="6" applyFont="1" applyFill="1" applyBorder="1" applyAlignment="1">
      <alignment horizontal="center" vertical="center" wrapText="1"/>
    </xf>
    <xf numFmtId="49" fontId="22" fillId="7" borderId="1" xfId="6" applyNumberFormat="1" applyFont="1" applyFill="1" applyBorder="1" applyAlignment="1">
      <alignment horizontal="center" vertical="center" wrapText="1"/>
    </xf>
    <xf numFmtId="49" fontId="6" fillId="7" borderId="1" xfId="6" applyNumberFormat="1" applyFont="1" applyFill="1" applyBorder="1" applyAlignment="1">
      <alignment horizontal="center" vertical="center" wrapText="1"/>
    </xf>
    <xf numFmtId="1" fontId="5" fillId="9" borderId="1" xfId="6" applyNumberFormat="1" applyFont="1" applyFill="1" applyBorder="1" applyAlignment="1" applyProtection="1">
      <alignment horizontal="left" vertical="center" wrapText="1"/>
      <protection locked="0"/>
    </xf>
    <xf numFmtId="0" fontId="5" fillId="9" borderId="1" xfId="6" applyNumberFormat="1" applyFont="1" applyFill="1" applyBorder="1" applyAlignment="1" applyProtection="1">
      <alignment horizontal="left" vertical="center" wrapText="1"/>
      <protection locked="0"/>
    </xf>
    <xf numFmtId="0" fontId="5" fillId="2" borderId="0" xfId="6" applyFont="1" applyFill="1" applyAlignment="1">
      <alignment horizontal="center" vertical="center"/>
    </xf>
    <xf numFmtId="166" fontId="5" fillId="2" borderId="0" xfId="6" applyNumberFormat="1" applyFont="1" applyFill="1" applyAlignment="1">
      <alignment horizontal="center" vertical="center"/>
    </xf>
    <xf numFmtId="0" fontId="5" fillId="2" borderId="0" xfId="6" applyFont="1" applyFill="1"/>
    <xf numFmtId="172" fontId="3" fillId="12" borderId="1" xfId="6" applyNumberFormat="1" applyFont="1" applyFill="1" applyBorder="1" applyAlignment="1" applyProtection="1">
      <alignment horizontal="center" vertical="center"/>
      <protection locked="0"/>
    </xf>
    <xf numFmtId="164" fontId="3" fillId="12" borderId="1" xfId="6" applyNumberFormat="1" applyFont="1" applyFill="1" applyBorder="1" applyAlignment="1" applyProtection="1">
      <alignment horizontal="center" vertical="center"/>
      <protection locked="0"/>
    </xf>
    <xf numFmtId="172" fontId="3" fillId="9" borderId="1" xfId="6" applyNumberFormat="1" applyFont="1" applyFill="1" applyBorder="1" applyAlignment="1" applyProtection="1">
      <alignment horizontal="center" vertical="center"/>
      <protection locked="0"/>
    </xf>
    <xf numFmtId="164" fontId="3" fillId="9" borderId="1" xfId="6" applyNumberFormat="1" applyFont="1" applyFill="1" applyBorder="1" applyAlignment="1" applyProtection="1">
      <alignment horizontal="center" vertical="center"/>
      <protection locked="0"/>
    </xf>
    <xf numFmtId="0" fontId="5" fillId="0" borderId="0" xfId="0" applyFont="1" applyProtection="1">
      <protection locked="0"/>
    </xf>
    <xf numFmtId="49" fontId="10" fillId="6" borderId="0" xfId="1" quotePrefix="1" applyNumberFormat="1" applyFont="1" applyFill="1" applyAlignment="1" applyProtection="1">
      <alignment horizontal="left" vertical="center" wrapText="1"/>
      <protection locked="0"/>
    </xf>
    <xf numFmtId="49" fontId="10" fillId="6" borderId="0" xfId="1" applyNumberFormat="1" applyFont="1" applyFill="1" applyAlignment="1" applyProtection="1">
      <alignment vertical="center" wrapText="1"/>
      <protection locked="0"/>
    </xf>
    <xf numFmtId="49" fontId="18" fillId="0" borderId="0" xfId="4" applyNumberFormat="1" applyFont="1" applyBorder="1" applyAlignment="1" applyProtection="1">
      <alignment vertical="center"/>
      <protection locked="0"/>
    </xf>
    <xf numFmtId="0" fontId="5" fillId="0" borderId="0" xfId="0" applyFont="1" applyBorder="1" applyProtection="1">
      <protection locked="0"/>
    </xf>
    <xf numFmtId="49" fontId="10" fillId="6" borderId="0" xfId="1" applyNumberFormat="1" applyFont="1" applyFill="1" applyBorder="1" applyAlignment="1" applyProtection="1">
      <alignment vertical="center" wrapText="1"/>
      <protection locked="0"/>
    </xf>
    <xf numFmtId="49" fontId="10" fillId="0" borderId="0" xfId="5" applyNumberFormat="1" applyFont="1" applyBorder="1" applyAlignment="1" applyProtection="1">
      <alignment vertical="center"/>
      <protection locked="0"/>
    </xf>
    <xf numFmtId="49" fontId="10" fillId="0" borderId="0" xfId="5" quotePrefix="1" applyNumberFormat="1" applyFont="1" applyBorder="1" applyAlignment="1" applyProtection="1">
      <alignment horizontal="left" vertical="center"/>
      <protection locked="0"/>
    </xf>
    <xf numFmtId="49" fontId="22" fillId="7" borderId="1" xfId="0" applyNumberFormat="1" applyFont="1" applyFill="1" applyBorder="1" applyAlignment="1">
      <alignment horizontal="center" vertical="center" wrapText="1"/>
    </xf>
    <xf numFmtId="0" fontId="12" fillId="0" borderId="0" xfId="3" applyAlignment="1" applyProtection="1">
      <alignment horizontal="left" vertical="top"/>
    </xf>
    <xf numFmtId="0" fontId="6" fillId="7" borderId="6" xfId="0" applyFont="1" applyFill="1" applyBorder="1" applyAlignment="1" applyProtection="1">
      <alignment vertical="center" wrapText="1"/>
      <protection locked="0"/>
    </xf>
    <xf numFmtId="0" fontId="0" fillId="17" borderId="0" xfId="0" applyFill="1" applyAlignment="1">
      <alignment vertical="center"/>
    </xf>
    <xf numFmtId="0" fontId="24" fillId="20" borderId="1" xfId="0" applyFont="1" applyFill="1" applyBorder="1" applyAlignment="1" applyProtection="1">
      <alignment horizontal="center" vertical="center" wrapText="1"/>
      <protection locked="0"/>
    </xf>
    <xf numFmtId="0" fontId="24" fillId="21" borderId="1" xfId="0" applyFont="1" applyFill="1" applyBorder="1" applyAlignment="1" applyProtection="1">
      <alignment horizontal="center" vertical="center" wrapText="1"/>
      <protection locked="0"/>
    </xf>
    <xf numFmtId="0" fontId="6" fillId="22" borderId="1" xfId="0" applyFont="1" applyFill="1" applyBorder="1" applyAlignment="1" applyProtection="1">
      <alignment horizontal="center" vertical="center" wrapText="1"/>
      <protection locked="0"/>
    </xf>
    <xf numFmtId="0" fontId="5" fillId="0" borderId="1" xfId="0" applyFont="1" applyFill="1" applyBorder="1" applyAlignment="1">
      <alignment horizontal="center" vertical="center" wrapText="1"/>
    </xf>
    <xf numFmtId="0" fontId="16" fillId="17" borderId="0" xfId="1" applyNumberFormat="1" applyFont="1" applyFill="1" applyBorder="1" applyAlignment="1">
      <alignment horizontal="center" vertical="center" wrapText="1"/>
    </xf>
    <xf numFmtId="0" fontId="0" fillId="17" borderId="0" xfId="0" applyFill="1" applyBorder="1"/>
    <xf numFmtId="0" fontId="0" fillId="17" borderId="0" xfId="0" applyFill="1" applyBorder="1" applyAlignment="1">
      <alignment vertical="center"/>
    </xf>
    <xf numFmtId="0" fontId="7" fillId="17" borderId="0" xfId="6" applyFont="1" applyFill="1" applyBorder="1" applyAlignment="1">
      <alignment vertical="center"/>
    </xf>
    <xf numFmtId="0" fontId="6" fillId="17" borderId="4" xfId="0" applyFont="1" applyFill="1" applyBorder="1" applyAlignment="1">
      <alignment horizontal="left" vertical="center" wrapText="1"/>
    </xf>
    <xf numFmtId="0" fontId="5" fillId="17" borderId="4" xfId="0" applyFont="1" applyFill="1" applyBorder="1" applyAlignment="1">
      <alignment horizontal="center" vertical="center" wrapText="1"/>
    </xf>
    <xf numFmtId="0" fontId="5" fillId="17" borderId="8" xfId="0" applyFont="1" applyFill="1" applyBorder="1" applyAlignment="1">
      <alignment horizontal="center" vertical="center" wrapText="1"/>
    </xf>
    <xf numFmtId="0" fontId="16" fillId="17" borderId="8" xfId="1" applyNumberFormat="1" applyFont="1" applyFill="1" applyBorder="1" applyAlignment="1">
      <alignment horizontal="center" vertical="center" wrapText="1"/>
    </xf>
    <xf numFmtId="172" fontId="20" fillId="19" borderId="3" xfId="0" applyNumberFormat="1" applyFont="1" applyFill="1" applyBorder="1" applyAlignment="1" applyProtection="1">
      <alignment horizontal="center" vertical="center" wrapText="1"/>
      <protection locked="0"/>
    </xf>
    <xf numFmtId="0" fontId="12" fillId="0" borderId="0" xfId="3" applyAlignment="1" applyProtection="1"/>
    <xf numFmtId="0" fontId="12" fillId="2" borderId="0" xfId="3" applyFont="1" applyFill="1" applyAlignment="1" applyProtection="1">
      <alignment vertical="center"/>
      <protection hidden="1"/>
    </xf>
    <xf numFmtId="175" fontId="5" fillId="9" borderId="1" xfId="6" applyNumberFormat="1" applyFont="1" applyFill="1" applyBorder="1" applyAlignment="1">
      <alignment horizontal="center" vertical="center" wrapText="1"/>
    </xf>
    <xf numFmtId="0" fontId="5" fillId="9" borderId="1" xfId="6" applyNumberFormat="1" applyFont="1" applyFill="1" applyBorder="1" applyAlignment="1" applyProtection="1">
      <alignment horizontal="left" vertical="center" wrapText="1"/>
    </xf>
    <xf numFmtId="1" fontId="5" fillId="9" borderId="1" xfId="6" applyNumberFormat="1" applyFont="1" applyFill="1" applyBorder="1" applyAlignment="1" applyProtection="1">
      <alignment horizontal="left" vertical="center" wrapText="1"/>
    </xf>
    <xf numFmtId="172" fontId="3" fillId="23" borderId="1" xfId="6" applyNumberFormat="1" applyFont="1" applyFill="1" applyBorder="1" applyAlignment="1" applyProtection="1">
      <alignment horizontal="center" vertical="center"/>
    </xf>
    <xf numFmtId="43" fontId="3" fillId="23" borderId="1" xfId="7" applyFont="1" applyFill="1" applyBorder="1" applyAlignment="1" applyProtection="1">
      <alignment horizontal="center" vertical="center"/>
    </xf>
    <xf numFmtId="164" fontId="3" fillId="23" borderId="1" xfId="6" applyNumberFormat="1" applyFont="1" applyFill="1" applyBorder="1" applyAlignment="1" applyProtection="1">
      <alignment horizontal="center" vertical="center"/>
    </xf>
    <xf numFmtId="165" fontId="3" fillId="12" borderId="1" xfId="6" applyNumberFormat="1" applyFont="1" applyFill="1" applyBorder="1" applyAlignment="1" applyProtection="1">
      <alignment horizontal="center" vertical="center"/>
    </xf>
    <xf numFmtId="43" fontId="3" fillId="12" borderId="1" xfId="7" applyFont="1" applyFill="1" applyBorder="1" applyAlignment="1" applyProtection="1">
      <alignment horizontal="center" vertical="center"/>
    </xf>
    <xf numFmtId="164" fontId="3" fillId="12" borderId="1" xfId="6" applyNumberFormat="1" applyFont="1" applyFill="1" applyBorder="1" applyAlignment="1" applyProtection="1">
      <alignment horizontal="center" vertical="center"/>
    </xf>
    <xf numFmtId="0" fontId="5" fillId="11" borderId="1" xfId="13" applyFont="1" applyFill="1" applyBorder="1" applyAlignment="1" applyProtection="1">
      <alignment vertical="center"/>
      <protection locked="0"/>
    </xf>
    <xf numFmtId="174" fontId="5" fillId="31" borderId="1" xfId="10" applyNumberFormat="1" applyFont="1" applyFill="1" applyBorder="1" applyAlignment="1" applyProtection="1">
      <alignment vertical="center"/>
      <protection locked="0"/>
    </xf>
    <xf numFmtId="173" fontId="2" fillId="30" borderId="1" xfId="9" applyNumberFormat="1" applyFill="1" applyBorder="1" applyAlignment="1" applyProtection="1">
      <alignment vertical="center"/>
    </xf>
    <xf numFmtId="174" fontId="5" fillId="30" borderId="1" xfId="9" applyNumberFormat="1" applyFont="1" applyFill="1" applyBorder="1" applyAlignment="1" applyProtection="1">
      <alignment vertical="center"/>
      <protection locked="0"/>
    </xf>
    <xf numFmtId="174" fontId="5" fillId="33" borderId="1" xfId="9" applyNumberFormat="1" applyFont="1" applyFill="1" applyBorder="1" applyAlignment="1" applyProtection="1">
      <alignment vertical="center"/>
      <protection locked="0"/>
    </xf>
    <xf numFmtId="174" fontId="5" fillId="34" borderId="1" xfId="10" applyNumberFormat="1" applyFont="1" applyFill="1" applyBorder="1" applyAlignment="1" applyProtection="1">
      <alignment vertical="center"/>
      <protection locked="0"/>
    </xf>
    <xf numFmtId="0" fontId="0" fillId="0" borderId="0" xfId="0" applyProtection="1"/>
    <xf numFmtId="0" fontId="0" fillId="0" borderId="0" xfId="0" applyFill="1" applyBorder="1" applyProtection="1"/>
    <xf numFmtId="0" fontId="0" fillId="2" borderId="0" xfId="0" applyFill="1" applyAlignment="1" applyProtection="1">
      <alignment vertical="center"/>
    </xf>
    <xf numFmtId="0" fontId="16" fillId="0" borderId="0" xfId="1" applyNumberFormat="1" applyFont="1" applyFill="1" applyBorder="1" applyAlignment="1" applyProtection="1">
      <alignment horizontal="center" vertical="center" wrapText="1"/>
    </xf>
    <xf numFmtId="0" fontId="0" fillId="0" borderId="0" xfId="0" applyFill="1" applyAlignment="1" applyProtection="1">
      <alignment vertical="center"/>
    </xf>
    <xf numFmtId="0" fontId="0" fillId="0" borderId="0" xfId="0" applyAlignment="1" applyProtection="1">
      <alignment wrapText="1"/>
    </xf>
    <xf numFmtId="0" fontId="6" fillId="7" borderId="6" xfId="0" applyFont="1" applyFill="1" applyBorder="1" applyAlignment="1" applyProtection="1">
      <alignment horizontal="left" vertical="center" wrapText="1"/>
    </xf>
    <xf numFmtId="0" fontId="5" fillId="11" borderId="1" xfId="8" quotePrefix="1" applyFont="1" applyFill="1" applyBorder="1" applyAlignment="1" applyProtection="1">
      <alignment horizontal="center" vertical="center" wrapText="1"/>
    </xf>
    <xf numFmtId="0" fontId="5" fillId="32" borderId="1" xfId="11" quotePrefix="1" applyFont="1" applyFill="1" applyBorder="1" applyAlignment="1" applyProtection="1">
      <alignment horizontal="center" vertical="center" wrapText="1"/>
    </xf>
    <xf numFmtId="173" fontId="2" fillId="33" borderId="1" xfId="12" applyNumberFormat="1" applyFill="1" applyBorder="1" applyAlignment="1" applyProtection="1">
      <alignment vertical="center"/>
    </xf>
    <xf numFmtId="0" fontId="6" fillId="7" borderId="1" xfId="0" applyFont="1" applyFill="1" applyBorder="1" applyAlignment="1" applyProtection="1">
      <alignment horizontal="left" vertical="center" wrapText="1"/>
    </xf>
    <xf numFmtId="0" fontId="5" fillId="11" borderId="1" xfId="13" applyFont="1" applyFill="1" applyBorder="1" applyAlignment="1" applyProtection="1">
      <alignment vertical="center" wrapText="1"/>
    </xf>
    <xf numFmtId="0" fontId="5" fillId="29" borderId="1" xfId="13" applyFont="1" applyFill="1" applyBorder="1" applyAlignment="1" applyProtection="1">
      <alignment vertical="center" wrapText="1"/>
    </xf>
    <xf numFmtId="0" fontId="1" fillId="11" borderId="1" xfId="13" applyFont="1" applyFill="1" applyBorder="1" applyAlignment="1" applyProtection="1">
      <alignment vertical="center" wrapText="1"/>
    </xf>
    <xf numFmtId="0" fontId="1" fillId="29" borderId="1" xfId="13" applyFont="1" applyFill="1" applyBorder="1" applyAlignment="1" applyProtection="1">
      <alignment vertical="center" wrapText="1"/>
    </xf>
    <xf numFmtId="0" fontId="5" fillId="7" borderId="1" xfId="0" applyFont="1" applyFill="1" applyBorder="1" applyAlignment="1" applyProtection="1">
      <alignment horizontal="center" vertical="center" wrapText="1"/>
    </xf>
    <xf numFmtId="174" fontId="2" fillId="30" borderId="1" xfId="9" applyNumberFormat="1" applyFill="1" applyBorder="1" applyAlignment="1" applyProtection="1">
      <alignment vertical="center"/>
      <protection locked="0"/>
    </xf>
    <xf numFmtId="176" fontId="2" fillId="30" borderId="1" xfId="9" applyNumberFormat="1" applyFill="1" applyBorder="1" applyAlignment="1" applyProtection="1">
      <alignment vertical="center"/>
    </xf>
    <xf numFmtId="176" fontId="2" fillId="33" borderId="1" xfId="9" applyNumberFormat="1" applyFill="1" applyBorder="1" applyAlignment="1" applyProtection="1">
      <alignment vertical="center"/>
    </xf>
    <xf numFmtId="176" fontId="5" fillId="31" borderId="1" xfId="10" applyNumberFormat="1" applyFont="1" applyFill="1" applyBorder="1" applyAlignment="1" applyProtection="1">
      <alignment vertical="center"/>
    </xf>
    <xf numFmtId="176" fontId="5" fillId="34" borderId="1" xfId="10" applyNumberFormat="1" applyFont="1" applyFill="1" applyBorder="1" applyAlignment="1" applyProtection="1">
      <alignment vertical="center"/>
    </xf>
    <xf numFmtId="177" fontId="2" fillId="30" borderId="5" xfId="9" applyNumberFormat="1" applyFill="1" applyBorder="1" applyAlignment="1" applyProtection="1">
      <alignment vertical="center"/>
    </xf>
    <xf numFmtId="177" fontId="2" fillId="30" borderId="1" xfId="9" applyNumberFormat="1" applyFill="1" applyBorder="1" applyAlignment="1" applyProtection="1">
      <alignment vertical="center"/>
    </xf>
    <xf numFmtId="0" fontId="6" fillId="7" borderId="1" xfId="0" applyFont="1" applyFill="1" applyBorder="1" applyAlignment="1">
      <alignment horizontal="center" vertical="center" wrapText="1"/>
    </xf>
    <xf numFmtId="2" fontId="6" fillId="7" borderId="1" xfId="6" applyNumberFormat="1" applyFont="1" applyFill="1" applyBorder="1" applyAlignment="1">
      <alignment horizontal="center" vertical="center" wrapText="1"/>
    </xf>
    <xf numFmtId="49" fontId="5" fillId="11" borderId="1" xfId="8" quotePrefix="1" applyNumberFormat="1" applyFont="1" applyFill="1" applyBorder="1" applyAlignment="1" applyProtection="1">
      <alignment horizontal="center" vertical="center" wrapText="1"/>
    </xf>
    <xf numFmtId="49" fontId="5" fillId="32" borderId="1" xfId="11" quotePrefix="1" applyNumberFormat="1" applyFont="1" applyFill="1" applyBorder="1" applyAlignment="1" applyProtection="1">
      <alignment horizontal="center" vertical="center" wrapText="1"/>
    </xf>
    <xf numFmtId="49" fontId="10" fillId="6" borderId="0" xfId="1" applyNumberFormat="1" applyFont="1" applyFill="1" applyAlignment="1" applyProtection="1">
      <alignment horizontal="center" vertical="center" wrapText="1"/>
      <protection locked="0"/>
    </xf>
    <xf numFmtId="49" fontId="10" fillId="6" borderId="0" xfId="1" quotePrefix="1" applyNumberFormat="1" applyFont="1" applyFill="1" applyAlignment="1" applyProtection="1">
      <alignment horizontal="center" vertical="center" wrapText="1"/>
      <protection locked="0"/>
    </xf>
    <xf numFmtId="49" fontId="22" fillId="7" borderId="1" xfId="6" quotePrefix="1" applyNumberFormat="1" applyFont="1" applyFill="1" applyBorder="1" applyAlignment="1">
      <alignment horizontal="center" vertical="center" wrapText="1"/>
    </xf>
    <xf numFmtId="0" fontId="0" fillId="0" borderId="0" xfId="0" applyFill="1"/>
    <xf numFmtId="0" fontId="13" fillId="0" borderId="0" xfId="3" applyFont="1" applyFill="1" applyBorder="1" applyAlignment="1" applyProtection="1">
      <alignment vertical="center"/>
    </xf>
    <xf numFmtId="49" fontId="18" fillId="0" borderId="0" xfId="4" quotePrefix="1" applyNumberFormat="1" applyFont="1" applyBorder="1" applyAlignment="1" applyProtection="1">
      <alignment horizontal="left" vertical="center"/>
      <protection locked="0"/>
    </xf>
    <xf numFmtId="2" fontId="20" fillId="3" borderId="1" xfId="0" applyNumberFormat="1" applyFont="1" applyFill="1" applyBorder="1" applyAlignment="1" applyProtection="1">
      <alignment horizontal="center" vertical="center"/>
      <protection locked="0"/>
    </xf>
    <xf numFmtId="2" fontId="20" fillId="3" borderId="1" xfId="0" applyNumberFormat="1" applyFont="1" applyFill="1" applyBorder="1" applyAlignment="1" applyProtection="1">
      <alignment horizontal="center" vertical="center"/>
    </xf>
    <xf numFmtId="2" fontId="20" fillId="10" borderId="1" xfId="0" applyNumberFormat="1" applyFont="1" applyFill="1" applyBorder="1" applyAlignment="1" applyProtection="1">
      <alignment horizontal="center" vertical="center"/>
    </xf>
    <xf numFmtId="164" fontId="20" fillId="10" borderId="1" xfId="0" applyNumberFormat="1" applyFont="1" applyFill="1" applyBorder="1" applyAlignment="1" applyProtection="1">
      <alignment horizontal="center" vertical="center"/>
    </xf>
    <xf numFmtId="178" fontId="21" fillId="18" borderId="1" xfId="0" applyNumberFormat="1" applyFont="1" applyFill="1" applyBorder="1" applyAlignment="1" applyProtection="1">
      <alignment horizontal="center" vertical="center"/>
      <protection locked="0"/>
    </xf>
    <xf numFmtId="178" fontId="20" fillId="19" borderId="1" xfId="0" applyNumberFormat="1" applyFont="1" applyFill="1" applyBorder="1" applyAlignment="1" applyProtection="1">
      <alignment horizontal="center" vertical="center"/>
      <protection locked="0"/>
    </xf>
    <xf numFmtId="178" fontId="21" fillId="20" borderId="1" xfId="0" applyNumberFormat="1" applyFont="1" applyFill="1" applyBorder="1" applyAlignment="1" applyProtection="1">
      <alignment horizontal="center" vertical="center"/>
      <protection locked="0"/>
    </xf>
    <xf numFmtId="178" fontId="21" fillId="21" borderId="1" xfId="0" applyNumberFormat="1" applyFont="1" applyFill="1" applyBorder="1" applyAlignment="1" applyProtection="1">
      <alignment horizontal="center" vertical="center"/>
      <protection locked="0"/>
    </xf>
    <xf numFmtId="178" fontId="20" fillId="22" borderId="1" xfId="0" applyNumberFormat="1" applyFont="1" applyFill="1" applyBorder="1" applyAlignment="1" applyProtection="1">
      <alignment horizontal="center" vertical="center"/>
      <protection locked="0"/>
    </xf>
    <xf numFmtId="0" fontId="6" fillId="7" borderId="1" xfId="0" applyFont="1" applyFill="1" applyBorder="1" applyAlignment="1">
      <alignment horizontal="center" vertical="center" wrapText="1"/>
    </xf>
    <xf numFmtId="0" fontId="6" fillId="7" borderId="1" xfId="0" applyFont="1" applyFill="1" applyBorder="1" applyAlignment="1">
      <alignment horizontal="center" vertical="center" wrapText="1"/>
    </xf>
    <xf numFmtId="0" fontId="6" fillId="11" borderId="1" xfId="0" applyFont="1" applyFill="1" applyBorder="1" applyAlignment="1" applyProtection="1">
      <alignment vertical="center" wrapText="1"/>
    </xf>
    <xf numFmtId="0" fontId="6" fillId="7" borderId="1" xfId="0" applyFont="1" applyFill="1" applyBorder="1" applyAlignment="1">
      <alignment horizontal="center" vertical="center" wrapText="1"/>
    </xf>
    <xf numFmtId="0" fontId="6" fillId="7" borderId="1" xfId="0" applyFont="1" applyFill="1" applyBorder="1" applyAlignment="1">
      <alignment horizontal="center" vertical="center" wrapText="1"/>
    </xf>
    <xf numFmtId="178" fontId="30" fillId="18" borderId="1" xfId="0" applyNumberFormat="1" applyFont="1" applyFill="1" applyBorder="1" applyAlignment="1" applyProtection="1">
      <alignment horizontal="center" vertical="center" wrapText="1"/>
      <protection locked="0"/>
    </xf>
    <xf numFmtId="178" fontId="8" fillId="19" borderId="1" xfId="0" applyNumberFormat="1" applyFont="1" applyFill="1" applyBorder="1" applyAlignment="1" applyProtection="1">
      <alignment horizontal="center" vertical="center" wrapText="1"/>
      <protection locked="0"/>
    </xf>
    <xf numFmtId="178" fontId="30" fillId="20" borderId="1" xfId="0" applyNumberFormat="1" applyFont="1" applyFill="1" applyBorder="1" applyAlignment="1" applyProtection="1">
      <alignment horizontal="center" vertical="center" wrapText="1"/>
      <protection locked="0"/>
    </xf>
    <xf numFmtId="164" fontId="8" fillId="3" borderId="1" xfId="0" applyNumberFormat="1" applyFont="1" applyFill="1" applyBorder="1" applyAlignment="1" applyProtection="1">
      <alignment horizontal="center" vertical="center"/>
      <protection locked="0"/>
    </xf>
    <xf numFmtId="172" fontId="8" fillId="3" borderId="1" xfId="0" applyNumberFormat="1" applyFont="1" applyFill="1" applyBorder="1" applyAlignment="1" applyProtection="1">
      <alignment horizontal="center" vertical="center"/>
      <protection locked="0"/>
    </xf>
    <xf numFmtId="172" fontId="8" fillId="9" borderId="1" xfId="0" applyNumberFormat="1" applyFont="1" applyFill="1" applyBorder="1" applyAlignment="1" applyProtection="1">
      <alignment horizontal="center" vertical="center"/>
      <protection locked="0"/>
    </xf>
    <xf numFmtId="178" fontId="30" fillId="21" borderId="1" xfId="0" applyNumberFormat="1" applyFont="1" applyFill="1" applyBorder="1" applyAlignment="1" applyProtection="1">
      <alignment horizontal="center" vertical="center" wrapText="1"/>
      <protection locked="0"/>
    </xf>
    <xf numFmtId="178" fontId="8" fillId="22" borderId="1" xfId="0" applyNumberFormat="1" applyFont="1" applyFill="1" applyBorder="1" applyAlignment="1" applyProtection="1">
      <alignment horizontal="center" vertical="center" wrapText="1"/>
      <protection locked="0"/>
    </xf>
    <xf numFmtId="164" fontId="8" fillId="10" borderId="1" xfId="0" applyNumberFormat="1" applyFont="1" applyFill="1" applyBorder="1" applyAlignment="1" applyProtection="1">
      <alignment horizontal="center" vertical="center" wrapText="1"/>
      <protection locked="0"/>
    </xf>
    <xf numFmtId="164" fontId="8" fillId="10" borderId="1" xfId="0" applyNumberFormat="1" applyFont="1" applyFill="1" applyBorder="1" applyAlignment="1" applyProtection="1">
      <alignment horizontal="center" vertical="center" wrapText="1"/>
    </xf>
    <xf numFmtId="172" fontId="8" fillId="9" borderId="1" xfId="0" applyNumberFormat="1" applyFont="1" applyFill="1" applyBorder="1" applyAlignment="1" applyProtection="1">
      <alignment horizontal="center" vertical="center" wrapText="1"/>
      <protection locked="0"/>
    </xf>
    <xf numFmtId="0" fontId="5" fillId="0" borderId="0" xfId="6"/>
    <xf numFmtId="0" fontId="5" fillId="0" borderId="0" xfId="6" applyAlignment="1">
      <alignment horizontal="left"/>
    </xf>
    <xf numFmtId="0" fontId="31" fillId="0" borderId="0" xfId="6" applyFont="1"/>
    <xf numFmtId="0" fontId="12" fillId="0" borderId="0" xfId="3" applyFont="1" applyFill="1" applyAlignment="1" applyProtection="1">
      <alignment horizontal="left" vertical="center"/>
    </xf>
    <xf numFmtId="0" fontId="5" fillId="0" borderId="0" xfId="6" applyAlignment="1">
      <alignment horizontal="center" vertical="center" wrapText="1"/>
    </xf>
    <xf numFmtId="0" fontId="5" fillId="0" borderId="0" xfId="6" applyAlignment="1">
      <alignment horizontal="center" vertical="top" wrapText="1"/>
    </xf>
    <xf numFmtId="0" fontId="5" fillId="36" borderId="0" xfId="6" applyFill="1" applyAlignment="1">
      <alignment horizontal="left"/>
    </xf>
    <xf numFmtId="14" fontId="5" fillId="0" borderId="0" xfId="6" applyNumberFormat="1"/>
    <xf numFmtId="0" fontId="5" fillId="0" borderId="0" xfId="6" quotePrefix="1" applyAlignment="1">
      <alignment horizontal="left"/>
    </xf>
    <xf numFmtId="0" fontId="5" fillId="0" borderId="0" xfId="6" quotePrefix="1" applyFont="1" applyAlignment="1">
      <alignment horizontal="left"/>
    </xf>
    <xf numFmtId="0" fontId="5" fillId="0" borderId="0" xfId="6" applyFont="1"/>
    <xf numFmtId="0" fontId="12" fillId="0" borderId="0" xfId="3" applyFill="1" applyAlignment="1" applyProtection="1">
      <alignment horizontal="left" vertical="center"/>
    </xf>
    <xf numFmtId="0" fontId="5" fillId="36" borderId="0" xfId="6" applyFill="1" applyAlignment="1">
      <alignment horizontal="left" vertical="center"/>
    </xf>
    <xf numFmtId="179" fontId="5" fillId="36" borderId="0" xfId="6" applyNumberFormat="1" applyFill="1" applyAlignment="1">
      <alignment horizontal="left"/>
    </xf>
    <xf numFmtId="0" fontId="5" fillId="0" borderId="1" xfId="0" applyFont="1" applyBorder="1" applyAlignment="1">
      <alignment horizontal="center" vertical="center" wrapText="1"/>
    </xf>
    <xf numFmtId="0" fontId="6" fillId="7" borderId="3" xfId="0" applyFont="1" applyFill="1" applyBorder="1" applyAlignment="1" applyProtection="1">
      <alignment horizontal="center" vertical="center" wrapText="1"/>
      <protection locked="0"/>
    </xf>
    <xf numFmtId="0" fontId="6" fillId="7" borderId="5" xfId="0" applyFont="1" applyFill="1" applyBorder="1" applyAlignment="1" applyProtection="1">
      <alignment horizontal="center" vertical="center" wrapText="1"/>
      <protection locked="0"/>
    </xf>
    <xf numFmtId="0" fontId="5" fillId="4" borderId="1" xfId="0" applyFont="1" applyFill="1" applyBorder="1" applyAlignment="1">
      <alignment horizontal="center" vertical="center" wrapText="1"/>
    </xf>
    <xf numFmtId="0" fontId="24" fillId="18" borderId="1" xfId="0" applyFont="1" applyFill="1" applyBorder="1" applyAlignment="1" applyProtection="1">
      <alignment horizontal="center" vertical="center" wrapText="1"/>
      <protection locked="0"/>
    </xf>
    <xf numFmtId="180" fontId="15" fillId="5" borderId="7" xfId="2" applyNumberFormat="1" applyFont="1" applyAlignment="1" applyProtection="1">
      <alignment horizontal="center" vertical="center" wrapText="1"/>
      <protection locked="0"/>
    </xf>
    <xf numFmtId="0" fontId="6" fillId="0" borderId="6" xfId="0" applyFont="1" applyBorder="1" applyAlignment="1">
      <alignment horizontal="center" vertical="center" wrapText="1"/>
    </xf>
    <xf numFmtId="0" fontId="5" fillId="17" borderId="1" xfId="0" applyFont="1" applyFill="1" applyBorder="1" applyAlignment="1">
      <alignment horizontal="center" vertical="center" wrapText="1"/>
    </xf>
    <xf numFmtId="0" fontId="6" fillId="0" borderId="1" xfId="0" applyFont="1" applyBorder="1" applyAlignment="1">
      <alignment horizontal="center" vertical="center" wrapText="1"/>
    </xf>
    <xf numFmtId="0" fontId="5" fillId="0" borderId="13" xfId="0" applyFont="1" applyFill="1" applyBorder="1" applyAlignment="1">
      <alignment horizontal="center" vertical="center" wrapText="1"/>
    </xf>
    <xf numFmtId="0" fontId="6" fillId="0" borderId="14" xfId="0" applyFont="1" applyFill="1" applyBorder="1" applyAlignment="1">
      <alignment vertical="center" wrapText="1"/>
    </xf>
    <xf numFmtId="0" fontId="5" fillId="0" borderId="15" xfId="0" applyFont="1" applyFill="1" applyBorder="1" applyAlignment="1">
      <alignment horizontal="center" vertical="center" wrapText="1"/>
    </xf>
    <xf numFmtId="1" fontId="16" fillId="17" borderId="0" xfId="1" applyNumberFormat="1" applyFont="1" applyFill="1" applyBorder="1" applyAlignment="1">
      <alignment horizontal="center" vertical="center" wrapText="1"/>
    </xf>
    <xf numFmtId="0" fontId="5" fillId="9" borderId="1" xfId="0" quotePrefix="1" applyNumberFormat="1" applyFont="1" applyFill="1" applyBorder="1" applyAlignment="1" applyProtection="1">
      <alignment horizontal="left" vertical="center" wrapText="1"/>
      <protection locked="0"/>
    </xf>
    <xf numFmtId="0" fontId="5" fillId="9" borderId="1" xfId="0" applyNumberFormat="1" applyFont="1" applyFill="1" applyBorder="1" applyAlignment="1" applyProtection="1">
      <alignment horizontal="left" vertical="center" wrapText="1"/>
      <protection locked="0"/>
    </xf>
    <xf numFmtId="0" fontId="5" fillId="4" borderId="3" xfId="0" applyFont="1" applyFill="1" applyBorder="1" applyAlignment="1">
      <alignment horizontal="center" vertical="center" wrapText="1"/>
    </xf>
    <xf numFmtId="0" fontId="5" fillId="0" borderId="19" xfId="0" applyFont="1" applyFill="1" applyBorder="1" applyAlignment="1">
      <alignment horizontal="center" vertical="center" wrapText="1"/>
    </xf>
    <xf numFmtId="0" fontId="5" fillId="0" borderId="20" xfId="0" applyFont="1" applyFill="1" applyBorder="1" applyAlignment="1">
      <alignment horizontal="center" vertical="center" wrapText="1"/>
    </xf>
    <xf numFmtId="0" fontId="6" fillId="0" borderId="6" xfId="0" applyFont="1" applyBorder="1" applyAlignment="1">
      <alignment vertical="top" wrapText="1"/>
    </xf>
    <xf numFmtId="0" fontId="6" fillId="0" borderId="1" xfId="0" applyFont="1" applyBorder="1" applyAlignment="1">
      <alignment vertical="top" wrapText="1"/>
    </xf>
    <xf numFmtId="0" fontId="20" fillId="8" borderId="1" xfId="0" applyNumberFormat="1" applyFont="1" applyFill="1" applyBorder="1" applyAlignment="1" applyProtection="1">
      <alignment horizontal="center" vertical="center" wrapText="1"/>
      <protection locked="0"/>
    </xf>
    <xf numFmtId="164" fontId="20" fillId="3" borderId="1" xfId="0" applyNumberFormat="1" applyFont="1" applyFill="1" applyBorder="1" applyAlignment="1" applyProtection="1">
      <alignment horizontal="center" vertical="center"/>
    </xf>
    <xf numFmtId="0" fontId="20" fillId="8" borderId="1" xfId="0" applyNumberFormat="1" applyFont="1" applyFill="1" applyBorder="1" applyAlignment="1" applyProtection="1">
      <alignment horizontal="center" vertical="center" wrapText="1"/>
    </xf>
    <xf numFmtId="0" fontId="20" fillId="17" borderId="1" xfId="0" applyNumberFormat="1" applyFont="1" applyFill="1" applyBorder="1" applyAlignment="1" applyProtection="1">
      <alignment horizontal="center" vertical="center" wrapText="1"/>
    </xf>
    <xf numFmtId="0" fontId="5" fillId="2" borderId="0" xfId="6" quotePrefix="1" applyFont="1" applyFill="1" applyBorder="1" applyAlignment="1" applyProtection="1">
      <alignment horizontal="center" vertical="center" wrapText="1"/>
    </xf>
    <xf numFmtId="0" fontId="16" fillId="17" borderId="0" xfId="1" applyNumberFormat="1" applyFont="1" applyFill="1" applyBorder="1" applyAlignment="1" applyProtection="1">
      <alignment horizontal="center" vertical="center" wrapText="1"/>
    </xf>
    <xf numFmtId="0" fontId="0" fillId="17" borderId="0" xfId="0" applyFill="1" applyBorder="1" applyAlignment="1" applyProtection="1">
      <alignment vertical="center"/>
    </xf>
    <xf numFmtId="0" fontId="0" fillId="2" borderId="0" xfId="0" applyFill="1" applyAlignment="1" applyProtection="1">
      <alignment horizontal="center" vertical="center"/>
    </xf>
    <xf numFmtId="164" fontId="20" fillId="9" borderId="1" xfId="0" applyNumberFormat="1" applyFont="1" applyFill="1" applyBorder="1" applyAlignment="1" applyProtection="1">
      <alignment horizontal="center" vertical="center"/>
      <protection locked="0"/>
    </xf>
    <xf numFmtId="164" fontId="20" fillId="9" borderId="1" xfId="0" applyNumberFormat="1" applyFont="1" applyFill="1" applyBorder="1" applyAlignment="1" applyProtection="1">
      <alignment horizontal="center" vertical="center"/>
    </xf>
    <xf numFmtId="165" fontId="5" fillId="2" borderId="0" xfId="6" applyNumberFormat="1" applyFont="1" applyFill="1" applyAlignment="1">
      <alignment vertical="center"/>
    </xf>
    <xf numFmtId="172" fontId="5" fillId="2" borderId="0" xfId="6" applyNumberFormat="1" applyFont="1" applyFill="1" applyAlignment="1">
      <alignment vertical="center"/>
    </xf>
    <xf numFmtId="2" fontId="0" fillId="2" borderId="1" xfId="0" applyNumberFormat="1" applyFill="1" applyBorder="1" applyAlignment="1">
      <alignment horizontal="center" vertical="center"/>
    </xf>
    <xf numFmtId="0" fontId="14" fillId="0" borderId="0" xfId="0" quotePrefix="1" applyNumberFormat="1" applyFont="1" applyAlignment="1" applyProtection="1">
      <alignment horizontal="left" vertical="top" wrapText="1"/>
    </xf>
    <xf numFmtId="49" fontId="10" fillId="6" borderId="0" xfId="1" applyNumberFormat="1" applyFont="1" applyFill="1" applyAlignment="1" applyProtection="1">
      <alignment horizontal="left" vertical="center" wrapText="1"/>
      <protection locked="0"/>
    </xf>
    <xf numFmtId="0" fontId="5" fillId="0" borderId="0" xfId="0" quotePrefix="1" applyFont="1" applyAlignment="1">
      <alignment horizontal="left" wrapText="1"/>
    </xf>
    <xf numFmtId="0" fontId="19" fillId="0" borderId="0" xfId="0" quotePrefix="1" applyNumberFormat="1" applyFont="1" applyAlignment="1" applyProtection="1">
      <alignment horizontal="left" vertical="top" wrapText="1"/>
    </xf>
    <xf numFmtId="0" fontId="5" fillId="0" borderId="0" xfId="0" quotePrefix="1" applyFont="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14" fillId="0" borderId="0" xfId="0" quotePrefix="1" applyNumberFormat="1" applyFont="1" applyFill="1" applyAlignment="1" applyProtection="1">
      <alignment horizontal="left" vertical="top" wrapText="1"/>
    </xf>
    <xf numFmtId="49" fontId="10" fillId="6" borderId="0" xfId="1" applyNumberFormat="1" applyFont="1" applyFill="1" applyAlignment="1" applyProtection="1">
      <alignment horizontal="center" vertical="center" wrapText="1"/>
      <protection locked="0"/>
    </xf>
    <xf numFmtId="0" fontId="5" fillId="0" borderId="14" xfId="0" applyFont="1" applyFill="1" applyBorder="1" applyAlignment="1">
      <alignment horizontal="left" vertical="center" wrapText="1"/>
    </xf>
    <xf numFmtId="0" fontId="6" fillId="0" borderId="14" xfId="0" applyFont="1" applyFill="1" applyBorder="1" applyAlignment="1">
      <alignment horizontal="left" vertical="center" wrapText="1"/>
    </xf>
    <xf numFmtId="0" fontId="16" fillId="6" borderId="1" xfId="1" applyNumberFormat="1" applyFont="1" applyFill="1" applyBorder="1" applyAlignment="1">
      <alignment horizontal="center" vertical="center" wrapText="1"/>
    </xf>
    <xf numFmtId="172" fontId="20" fillId="19" borderId="3" xfId="0" applyNumberFormat="1" applyFont="1" applyFill="1" applyBorder="1" applyAlignment="1" applyProtection="1">
      <alignment horizontal="center" vertical="center"/>
      <protection locked="0"/>
    </xf>
    <xf numFmtId="172" fontId="20" fillId="19" borderId="5" xfId="0" applyNumberFormat="1" applyFont="1" applyFill="1" applyBorder="1" applyAlignment="1" applyProtection="1">
      <alignment horizontal="center" vertical="center"/>
      <protection locked="0"/>
    </xf>
    <xf numFmtId="0" fontId="5" fillId="0" borderId="1" xfId="0" applyFont="1" applyBorder="1" applyAlignment="1">
      <alignment horizontal="center" vertical="center" wrapText="1"/>
    </xf>
    <xf numFmtId="0" fontId="6" fillId="7" borderId="3" xfId="0" applyFont="1" applyFill="1" applyBorder="1" applyAlignment="1" applyProtection="1">
      <alignment horizontal="center" vertical="center" wrapText="1"/>
      <protection locked="0"/>
    </xf>
    <xf numFmtId="0" fontId="6" fillId="7" borderId="5" xfId="0" applyFont="1" applyFill="1" applyBorder="1" applyAlignment="1" applyProtection="1">
      <alignment horizontal="center" vertical="center" wrapText="1"/>
      <protection locked="0"/>
    </xf>
    <xf numFmtId="0" fontId="6" fillId="0" borderId="1" xfId="0" applyFont="1" applyBorder="1" applyAlignment="1">
      <alignment horizontal="center" vertical="center" wrapText="1"/>
    </xf>
    <xf numFmtId="0" fontId="5" fillId="4" borderId="3" xfId="0" applyFont="1" applyFill="1" applyBorder="1" applyAlignment="1">
      <alignment horizontal="center" vertical="center" wrapText="1"/>
    </xf>
    <xf numFmtId="0" fontId="5" fillId="4" borderId="5" xfId="0" applyFont="1" applyFill="1" applyBorder="1" applyAlignment="1">
      <alignment horizontal="center" vertical="center" wrapText="1"/>
    </xf>
    <xf numFmtId="0" fontId="5" fillId="2" borderId="8" xfId="6" quotePrefix="1" applyFont="1" applyFill="1" applyBorder="1" applyAlignment="1">
      <alignment horizontal="center" vertical="center" wrapText="1"/>
    </xf>
    <xf numFmtId="0" fontId="29" fillId="35" borderId="11" xfId="15" quotePrefix="1" applyBorder="1" applyAlignment="1">
      <alignment horizontal="left" vertical="top" wrapText="1"/>
    </xf>
    <xf numFmtId="0" fontId="29" fillId="35" borderId="8" xfId="15" quotePrefix="1" applyBorder="1" applyAlignment="1">
      <alignment horizontal="left" vertical="top" wrapText="1"/>
    </xf>
    <xf numFmtId="0" fontId="5" fillId="0" borderId="15" xfId="0" applyFont="1" applyFill="1" applyBorder="1" applyAlignment="1">
      <alignment horizontal="center" vertical="center" wrapText="1"/>
    </xf>
    <xf numFmtId="0" fontId="5" fillId="0" borderId="13" xfId="0" applyFont="1" applyFill="1" applyBorder="1" applyAlignment="1">
      <alignment horizontal="center"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xf numFmtId="0" fontId="5" fillId="0" borderId="14" xfId="0" applyFont="1" applyFill="1" applyBorder="1" applyAlignment="1">
      <alignment horizontal="center" vertical="center" wrapText="1"/>
    </xf>
    <xf numFmtId="0" fontId="5" fillId="0" borderId="16" xfId="0" applyFont="1" applyBorder="1" applyAlignment="1">
      <alignment horizontal="center" vertical="center" wrapText="1"/>
    </xf>
    <xf numFmtId="0" fontId="5" fillId="0" borderId="17" xfId="0" applyFont="1" applyBorder="1" applyAlignment="1">
      <alignment horizontal="center" vertical="center" wrapText="1"/>
    </xf>
    <xf numFmtId="0" fontId="5" fillId="0" borderId="18" xfId="0" applyFont="1" applyBorder="1" applyAlignment="1">
      <alignment horizontal="center" vertical="center" wrapText="1"/>
    </xf>
    <xf numFmtId="0" fontId="6" fillId="7" borderId="4" xfId="0" applyFont="1" applyFill="1" applyBorder="1" applyAlignment="1" applyProtection="1">
      <alignment horizontal="center" vertical="center" wrapText="1"/>
      <protection locked="0"/>
    </xf>
    <xf numFmtId="0" fontId="6" fillId="0" borderId="3" xfId="0" applyFont="1" applyBorder="1" applyAlignment="1">
      <alignment horizontal="left" vertical="center" wrapText="1"/>
    </xf>
    <xf numFmtId="0" fontId="6" fillId="0" borderId="4" xfId="0" applyFont="1" applyBorder="1" applyAlignment="1">
      <alignment horizontal="left" vertical="center" wrapText="1"/>
    </xf>
    <xf numFmtId="0" fontId="6" fillId="0" borderId="5" xfId="0" applyFont="1" applyBorder="1" applyAlignment="1">
      <alignment horizontal="left" vertical="center" wrapText="1"/>
    </xf>
    <xf numFmtId="0" fontId="6" fillId="0" borderId="16" xfId="0" applyFont="1" applyBorder="1" applyAlignment="1">
      <alignment horizontal="left" vertical="center" wrapText="1"/>
    </xf>
    <xf numFmtId="0" fontId="6" fillId="0" borderId="17" xfId="0" applyFont="1" applyBorder="1" applyAlignment="1">
      <alignment horizontal="left" vertical="center" wrapText="1"/>
    </xf>
    <xf numFmtId="0" fontId="6" fillId="0" borderId="18" xfId="0" applyFont="1" applyBorder="1" applyAlignment="1">
      <alignment horizontal="left" vertical="center" wrapText="1"/>
    </xf>
    <xf numFmtId="0" fontId="16" fillId="6" borderId="3" xfId="1" applyNumberFormat="1" applyFont="1" applyFill="1" applyBorder="1" applyAlignment="1">
      <alignment horizontal="center" vertical="center" wrapText="1"/>
    </xf>
    <xf numFmtId="0" fontId="16" fillId="6" borderId="4" xfId="1" applyNumberFormat="1" applyFont="1" applyFill="1" applyBorder="1" applyAlignment="1">
      <alignment horizontal="center" vertical="center" wrapText="1"/>
    </xf>
    <xf numFmtId="0" fontId="16" fillId="6" borderId="5" xfId="1" applyNumberFormat="1" applyFont="1" applyFill="1" applyBorder="1" applyAlignment="1">
      <alignment horizontal="center" vertical="center" wrapText="1"/>
    </xf>
    <xf numFmtId="0" fontId="24" fillId="18" borderId="3" xfId="0" applyFont="1" applyFill="1" applyBorder="1" applyAlignment="1" applyProtection="1">
      <alignment horizontal="center" vertical="center" wrapText="1"/>
      <protection locked="0"/>
    </xf>
    <xf numFmtId="0" fontId="24" fillId="18" borderId="4" xfId="0" applyFont="1" applyFill="1" applyBorder="1" applyAlignment="1" applyProtection="1">
      <alignment horizontal="center" vertical="center" wrapText="1"/>
      <protection locked="0"/>
    </xf>
    <xf numFmtId="0" fontId="24" fillId="18" borderId="5" xfId="0" applyFont="1" applyFill="1" applyBorder="1" applyAlignment="1" applyProtection="1">
      <alignment horizontal="center" vertical="center" wrapText="1"/>
      <protection locked="0"/>
    </xf>
    <xf numFmtId="0" fontId="5" fillId="2" borderId="8" xfId="6" quotePrefix="1" applyFont="1" applyFill="1" applyBorder="1" applyAlignment="1">
      <alignment horizontal="left" vertical="center" wrapText="1"/>
    </xf>
    <xf numFmtId="0" fontId="5" fillId="2" borderId="8" xfId="0" quotePrefix="1" applyFont="1" applyFill="1" applyBorder="1" applyAlignment="1">
      <alignment horizontal="left" vertical="center" wrapText="1"/>
    </xf>
    <xf numFmtId="0" fontId="4" fillId="0" borderId="1" xfId="0" applyFont="1" applyBorder="1" applyAlignment="1">
      <alignment wrapText="1"/>
    </xf>
    <xf numFmtId="0" fontId="0" fillId="0" borderId="1" xfId="0" applyBorder="1" applyAlignment="1"/>
    <xf numFmtId="0" fontId="6" fillId="7" borderId="1" xfId="0" applyFont="1" applyFill="1" applyBorder="1" applyAlignment="1">
      <alignment horizontal="center" vertical="center" wrapText="1"/>
    </xf>
    <xf numFmtId="0" fontId="8" fillId="0" borderId="1" xfId="0" applyFont="1" applyBorder="1" applyAlignment="1">
      <alignment vertical="top" wrapText="1"/>
    </xf>
    <xf numFmtId="0" fontId="8" fillId="0" borderId="1" xfId="0" applyFont="1" applyBorder="1" applyAlignment="1">
      <alignment wrapText="1"/>
    </xf>
    <xf numFmtId="0" fontId="6" fillId="0" borderId="1" xfId="0" applyFont="1" applyBorder="1" applyAlignment="1"/>
    <xf numFmtId="0" fontId="0" fillId="0" borderId="1" xfId="0" applyBorder="1" applyAlignment="1">
      <alignment vertical="top" wrapText="1"/>
    </xf>
    <xf numFmtId="0" fontId="5" fillId="0" borderId="16" xfId="0" applyFont="1" applyFill="1" applyBorder="1" applyAlignment="1">
      <alignment horizontal="center" vertical="center" wrapText="1"/>
    </xf>
    <xf numFmtId="0" fontId="5" fillId="0" borderId="18" xfId="0" applyFont="1" applyFill="1" applyBorder="1" applyAlignment="1">
      <alignment horizontal="center" vertical="center" wrapText="1"/>
    </xf>
    <xf numFmtId="0" fontId="5" fillId="0" borderId="19" xfId="0" applyFont="1" applyFill="1" applyBorder="1" applyAlignment="1">
      <alignment horizontal="center" vertical="center" wrapText="1"/>
    </xf>
    <xf numFmtId="0" fontId="5" fillId="0" borderId="20" xfId="0" applyFont="1" applyFill="1" applyBorder="1" applyAlignment="1">
      <alignment horizontal="center" vertical="center" wrapText="1"/>
    </xf>
    <xf numFmtId="0" fontId="5" fillId="0" borderId="21" xfId="0" applyFont="1" applyFill="1" applyBorder="1" applyAlignment="1">
      <alignment horizontal="center" vertical="center" wrapText="1"/>
    </xf>
    <xf numFmtId="0" fontId="6" fillId="0" borderId="19" xfId="0" applyFont="1" applyFill="1" applyBorder="1" applyAlignment="1">
      <alignment horizontal="left" vertical="center" wrapText="1"/>
    </xf>
    <xf numFmtId="0" fontId="6" fillId="0" borderId="21" xfId="0" applyFont="1" applyFill="1" applyBorder="1" applyAlignment="1">
      <alignment horizontal="left" vertical="center" wrapText="1"/>
    </xf>
    <xf numFmtId="0" fontId="29" fillId="35" borderId="11" xfId="15" quotePrefix="1" applyBorder="1" applyAlignment="1" applyProtection="1">
      <alignment horizontal="left" vertical="center" wrapText="1"/>
    </xf>
    <xf numFmtId="0" fontId="29" fillId="35" borderId="8" xfId="15" quotePrefix="1" applyBorder="1" applyAlignment="1" applyProtection="1">
      <alignment horizontal="left" vertical="center" wrapText="1"/>
    </xf>
    <xf numFmtId="0" fontId="29" fillId="35" borderId="11" xfId="15" quotePrefix="1" applyBorder="1" applyAlignment="1" applyProtection="1">
      <alignment horizontal="center" vertical="center" wrapText="1"/>
    </xf>
    <xf numFmtId="0" fontId="29" fillId="35" borderId="8" xfId="15" quotePrefix="1" applyBorder="1" applyAlignment="1" applyProtection="1">
      <alignment horizontal="center" vertical="center" wrapText="1"/>
    </xf>
    <xf numFmtId="0" fontId="29" fillId="35" borderId="12" xfId="15" quotePrefix="1" applyBorder="1" applyAlignment="1" applyProtection="1">
      <alignment horizontal="center" vertical="center" wrapText="1"/>
    </xf>
    <xf numFmtId="0" fontId="16" fillId="6" borderId="1" xfId="1" applyNumberFormat="1" applyFont="1" applyFill="1" applyBorder="1" applyAlignment="1" applyProtection="1">
      <alignment horizontal="center" vertical="center" wrapText="1"/>
    </xf>
    <xf numFmtId="0" fontId="5" fillId="0" borderId="8" xfId="0" applyFont="1" applyBorder="1" applyAlignment="1">
      <alignment horizontal="left" vertical="center" wrapText="1"/>
    </xf>
    <xf numFmtId="0" fontId="0" fillId="0" borderId="8" xfId="0" applyBorder="1" applyAlignment="1">
      <alignment horizontal="left" vertical="center" wrapText="1"/>
    </xf>
    <xf numFmtId="0" fontId="5" fillId="0" borderId="3" xfId="0" applyFont="1" applyBorder="1" applyAlignment="1">
      <alignment vertical="top" wrapText="1"/>
    </xf>
    <xf numFmtId="0" fontId="5" fillId="0" borderId="4" xfId="0" applyFont="1" applyBorder="1" applyAlignment="1">
      <alignment vertical="top" wrapText="1"/>
    </xf>
    <xf numFmtId="0" fontId="5" fillId="0" borderId="5" xfId="0" applyFont="1" applyBorder="1" applyAlignment="1">
      <alignment vertical="top" wrapText="1"/>
    </xf>
    <xf numFmtId="0" fontId="6" fillId="7" borderId="6" xfId="0" applyFont="1" applyFill="1" applyBorder="1" applyAlignment="1" applyProtection="1">
      <alignment horizontal="center" vertical="center" wrapText="1"/>
      <protection locked="0"/>
    </xf>
    <xf numFmtId="0" fontId="6" fillId="7" borderId="2" xfId="0" applyFont="1" applyFill="1" applyBorder="1" applyAlignment="1" applyProtection="1">
      <alignment horizontal="center" vertical="center" wrapText="1"/>
      <protection locked="0"/>
    </xf>
    <xf numFmtId="0" fontId="5" fillId="2" borderId="0" xfId="0" quotePrefix="1" applyFont="1" applyFill="1" applyBorder="1" applyAlignment="1">
      <alignment horizontal="center" vertical="center" wrapText="1"/>
    </xf>
    <xf numFmtId="0" fontId="0" fillId="2" borderId="0" xfId="0" quotePrefix="1" applyFill="1" applyBorder="1" applyAlignment="1">
      <alignment horizontal="center" vertical="center" wrapText="1"/>
    </xf>
    <xf numFmtId="0" fontId="29" fillId="17" borderId="0" xfId="15" quotePrefix="1" applyFill="1" applyBorder="1" applyAlignment="1" applyProtection="1">
      <alignment horizontal="left" vertical="top" wrapText="1"/>
    </xf>
    <xf numFmtId="0" fontId="16" fillId="6" borderId="3" xfId="1" applyNumberFormat="1" applyFont="1" applyFill="1" applyBorder="1" applyAlignment="1" applyProtection="1">
      <alignment horizontal="center" vertical="center" wrapText="1"/>
    </xf>
    <xf numFmtId="0" fontId="16" fillId="6" borderId="4" xfId="1" applyNumberFormat="1" applyFont="1" applyFill="1" applyBorder="1" applyAlignment="1" applyProtection="1">
      <alignment horizontal="center" vertical="center" wrapText="1"/>
    </xf>
    <xf numFmtId="0" fontId="16" fillId="6" borderId="5" xfId="1" applyNumberFormat="1" applyFont="1" applyFill="1" applyBorder="1" applyAlignment="1" applyProtection="1">
      <alignment horizontal="center" vertical="center" wrapText="1"/>
    </xf>
    <xf numFmtId="0" fontId="25" fillId="6" borderId="3" xfId="1" applyNumberFormat="1" applyFont="1" applyFill="1" applyBorder="1" applyAlignment="1" applyProtection="1">
      <alignment horizontal="center" vertical="center" wrapText="1"/>
    </xf>
    <xf numFmtId="0" fontId="25" fillId="6" borderId="4" xfId="1" applyNumberFormat="1" applyFont="1" applyFill="1" applyBorder="1" applyAlignment="1" applyProtection="1">
      <alignment horizontal="center" vertical="center" wrapText="1"/>
    </xf>
    <xf numFmtId="0" fontId="25" fillId="6" borderId="5" xfId="1" applyNumberFormat="1" applyFont="1" applyFill="1" applyBorder="1" applyAlignment="1" applyProtection="1">
      <alignment horizontal="center" vertical="center" wrapText="1"/>
    </xf>
    <xf numFmtId="0" fontId="6" fillId="7" borderId="3" xfId="0" applyFont="1" applyFill="1" applyBorder="1" applyAlignment="1" applyProtection="1">
      <alignment horizontal="left" vertical="center" wrapText="1"/>
    </xf>
    <xf numFmtId="0" fontId="6" fillId="7" borderId="4" xfId="0" applyFont="1" applyFill="1" applyBorder="1" applyAlignment="1" applyProtection="1">
      <alignment horizontal="left" vertical="center" wrapText="1"/>
    </xf>
    <xf numFmtId="0" fontId="6" fillId="7" borderId="5" xfId="0" applyFont="1" applyFill="1" applyBorder="1" applyAlignment="1" applyProtection="1">
      <alignment horizontal="left" vertical="center" wrapText="1"/>
    </xf>
    <xf numFmtId="0" fontId="25" fillId="6" borderId="3" xfId="1" applyNumberFormat="1" applyFont="1" applyFill="1" applyBorder="1" applyAlignment="1" applyProtection="1">
      <alignment horizontal="left" vertical="center" wrapText="1"/>
    </xf>
    <xf numFmtId="0" fontId="25" fillId="6" borderId="4" xfId="1" applyNumberFormat="1" applyFont="1" applyFill="1" applyBorder="1" applyAlignment="1" applyProtection="1">
      <alignment horizontal="left" vertical="center" wrapText="1"/>
    </xf>
    <xf numFmtId="0" fontId="25" fillId="6" borderId="5" xfId="1" applyNumberFormat="1" applyFont="1" applyFill="1" applyBorder="1" applyAlignment="1" applyProtection="1">
      <alignment horizontal="left" vertical="center" wrapText="1"/>
    </xf>
    <xf numFmtId="0" fontId="5" fillId="0" borderId="0" xfId="0" quotePrefix="1" applyFont="1" applyAlignment="1" applyProtection="1">
      <alignment horizontal="left" vertical="top" wrapText="1"/>
    </xf>
    <xf numFmtId="0" fontId="5" fillId="0" borderId="0" xfId="0" quotePrefix="1" applyFont="1" applyAlignment="1" applyProtection="1">
      <alignment horizontal="left"/>
    </xf>
  </cellXfs>
  <cellStyles count="19">
    <cellStyle name="40% - Accent1" xfId="9" builtinId="31"/>
    <cellStyle name="40% - Accent1 2" xfId="16"/>
    <cellStyle name="40% - Accent4" xfId="12" builtinId="43"/>
    <cellStyle name="40% - Accent4 2" xfId="17"/>
    <cellStyle name="60% - Accent2" xfId="10" builtinId="36"/>
    <cellStyle name="Accent1" xfId="8" builtinId="29"/>
    <cellStyle name="Accent4" xfId="11" builtinId="41"/>
    <cellStyle name="Accent6" xfId="13" builtinId="49"/>
    <cellStyle name="Comma 2" xfId="7"/>
    <cellStyle name="Heading 2" xfId="4" builtinId="17"/>
    <cellStyle name="Heading 3" xfId="5" builtinId="18"/>
    <cellStyle name="Heading 4" xfId="1" builtinId="19"/>
    <cellStyle name="Hyperlink" xfId="3" builtinId="8"/>
    <cellStyle name="Input" xfId="2" builtinId="20"/>
    <cellStyle name="Neutral" xfId="15" builtinId="28"/>
    <cellStyle name="Normal" xfId="0" builtinId="0"/>
    <cellStyle name="Normal 2" xfId="6"/>
    <cellStyle name="Normal 3" xfId="14"/>
    <cellStyle name="Text_CEPATNEI" xfId="18"/>
  </cellStyles>
  <dxfs count="3">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s>
  <tableStyles count="0" defaultTableStyle="TableStyleMedium9" defaultPivotStyle="PivotStyleLight16"/>
  <colors>
    <mruColors>
      <color rgb="FFCCFFCC"/>
      <color rgb="FFFFCC99"/>
      <color rgb="FFFFBE82"/>
      <color rgb="FFB4FFCC"/>
      <color rgb="FFB8D2BB"/>
      <color rgb="FF91FFCC"/>
      <color rgb="FF8CFFCC"/>
      <color rgb="FFCCFFFF"/>
      <color rgb="FFCCCCFF"/>
      <color rgb="FF99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74084</xdr:colOff>
      <xdr:row>1</xdr:row>
      <xdr:rowOff>9524</xdr:rowOff>
    </xdr:from>
    <xdr:to>
      <xdr:col>5</xdr:col>
      <xdr:colOff>328083</xdr:colOff>
      <xdr:row>26</xdr:row>
      <xdr:rowOff>66674</xdr:rowOff>
    </xdr:to>
    <xdr:sp macro="" textlink="">
      <xdr:nvSpPr>
        <xdr:cNvPr id="2" name="Rectangle 1"/>
        <xdr:cNvSpPr/>
      </xdr:nvSpPr>
      <xdr:spPr>
        <a:xfrm>
          <a:off x="74084" y="337184"/>
          <a:ext cx="5763259" cy="4057650"/>
        </a:xfrm>
        <a:prstGeom prst="rect">
          <a:avLst/>
        </a:prstGeom>
        <a:solidFill>
          <a:srgbClr val="CCFFFF"/>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t"/>
        <a:lstStyle/>
        <a:p>
          <a:pPr algn="l"/>
          <a:r>
            <a:rPr lang="en-GB" sz="900" b="1">
              <a:solidFill>
                <a:sysClr val="windowText" lastClr="000000"/>
              </a:solidFill>
            </a:rPr>
            <a:t>Notes:</a:t>
          </a:r>
        </a:p>
        <a:p>
          <a:r>
            <a:rPr lang="en-GB" sz="900">
              <a:solidFill>
                <a:sysClr val="windowText" lastClr="000000"/>
              </a:solidFill>
              <a:effectLst/>
              <a:latin typeface="+mn-lt"/>
              <a:ea typeface="+mn-ea"/>
              <a:cs typeface="+mn-cs"/>
            </a:rPr>
            <a:t>There are a few governing rules that should be applied:</a:t>
          </a:r>
        </a:p>
        <a:p>
          <a:endParaRPr lang="en-GB" sz="900">
            <a:solidFill>
              <a:sysClr val="windowText" lastClr="000000"/>
            </a:solidFill>
            <a:effectLst/>
            <a:latin typeface="+mn-lt"/>
            <a:ea typeface="+mn-ea"/>
            <a:cs typeface="+mn-cs"/>
          </a:endParaRPr>
        </a:p>
        <a:p>
          <a:r>
            <a:rPr lang="en-GB" sz="900">
              <a:solidFill>
                <a:sysClr val="windowText" lastClr="000000"/>
              </a:solidFill>
              <a:effectLst/>
              <a:latin typeface="+mn-lt"/>
              <a:ea typeface="+mn-ea"/>
              <a:cs typeface="+mn-cs"/>
            </a:rPr>
            <a:t>Specific notes for application of or tariffss:</a:t>
          </a:r>
        </a:p>
        <a:p>
          <a:pPr lvl="1"/>
          <a:r>
            <a:rPr lang="en-GB" sz="900">
              <a:solidFill>
                <a:sysClr val="windowText" lastClr="000000"/>
              </a:solidFill>
              <a:effectLst/>
              <a:latin typeface="+mn-lt"/>
              <a:ea typeface="+mn-ea"/>
              <a:cs typeface="+mn-cs"/>
            </a:rPr>
            <a:t>All tariffs are all delinked and set time bands are applied in place of the TPR’s timebands.</a:t>
          </a:r>
        </a:p>
        <a:p>
          <a:endParaRPr lang="en-GB" sz="900">
            <a:solidFill>
              <a:sysClr val="windowText" lastClr="000000"/>
            </a:solidFill>
            <a:effectLst/>
            <a:latin typeface="+mn-lt"/>
            <a:ea typeface="+mn-ea"/>
            <a:cs typeface="+mn-cs"/>
          </a:endParaRPr>
        </a:p>
        <a:p>
          <a:endParaRPr lang="en-GB" sz="900">
            <a:solidFill>
              <a:sysClr val="windowText" lastClr="000000"/>
            </a:solidFill>
            <a:effectLst/>
            <a:latin typeface="+mn-lt"/>
            <a:ea typeface="+mn-ea"/>
            <a:cs typeface="+mn-cs"/>
          </a:endParaRPr>
        </a:p>
        <a:p>
          <a:r>
            <a:rPr lang="en-GB" sz="900">
              <a:solidFill>
                <a:sysClr val="windowText" lastClr="000000"/>
              </a:solidFill>
              <a:effectLst/>
              <a:latin typeface="+mn-lt"/>
              <a:ea typeface="+mn-ea"/>
              <a:cs typeface="+mn-cs"/>
            </a:rPr>
            <a:t>The following rules apply when allocating tariffs in DNO areas.</a:t>
          </a:r>
        </a:p>
        <a:p>
          <a:pPr lvl="1"/>
          <a:r>
            <a:rPr lang="en-GB" sz="900">
              <a:solidFill>
                <a:sysClr val="windowText" lastClr="000000"/>
              </a:solidFill>
              <a:effectLst/>
              <a:latin typeface="+mn-lt"/>
              <a:ea typeface="+mn-ea"/>
              <a:cs typeface="+mn-cs"/>
            </a:rPr>
            <a:t>1, G and U should be applied straight to the appropriate SSC  to identify generation and UMS tariffs.</a:t>
          </a:r>
        </a:p>
        <a:p>
          <a:pPr lvl="1"/>
          <a:r>
            <a:rPr lang="en-GB" sz="900">
              <a:solidFill>
                <a:sysClr val="windowText" lastClr="000000"/>
              </a:solidFill>
              <a:effectLst/>
              <a:latin typeface="+mn-lt"/>
              <a:ea typeface="+mn-ea"/>
              <a:cs typeface="+mn-cs"/>
            </a:rPr>
            <a:t>Then considering the SSC</a:t>
          </a:r>
          <a:r>
            <a:rPr lang="en-GB" sz="900" baseline="0">
              <a:solidFill>
                <a:sysClr val="windowText" lastClr="000000"/>
              </a:solidFill>
              <a:effectLst/>
              <a:latin typeface="+mn-lt"/>
              <a:ea typeface="+mn-ea"/>
              <a:cs typeface="+mn-cs"/>
            </a:rPr>
            <a:t> </a:t>
          </a:r>
          <a:r>
            <a:rPr lang="en-GB" sz="900">
              <a:solidFill>
                <a:sysClr val="windowText" lastClr="000000"/>
              </a:solidFill>
              <a:effectLst/>
              <a:latin typeface="+mn-lt"/>
              <a:ea typeface="+mn-ea"/>
              <a:cs typeface="+mn-cs"/>
            </a:rPr>
            <a:t>alongside the PC.</a:t>
          </a:r>
        </a:p>
        <a:p>
          <a:pPr lvl="1"/>
          <a:r>
            <a:rPr lang="en-GB" sz="900">
              <a:solidFill>
                <a:sysClr val="windowText" lastClr="000000"/>
              </a:solidFill>
              <a:effectLst/>
              <a:latin typeface="+mn-lt"/>
              <a:ea typeface="+mn-ea"/>
              <a:cs typeface="+mn-cs"/>
            </a:rPr>
            <a:t>2, PC1s should be labelled Domestic Aggregated.</a:t>
          </a:r>
        </a:p>
        <a:p>
          <a:pPr lvl="1"/>
          <a:r>
            <a:rPr lang="en-GB" sz="900">
              <a:solidFill>
                <a:sysClr val="windowText" lastClr="000000"/>
              </a:solidFill>
              <a:effectLst/>
              <a:latin typeface="+mn-lt"/>
              <a:ea typeface="+mn-ea"/>
              <a:cs typeface="+mn-cs"/>
            </a:rPr>
            <a:t>3, PC2s with SSCs with A/R should be labelled Domestic Aggregated (related MPAN).</a:t>
          </a:r>
        </a:p>
        <a:p>
          <a:pPr lvl="1"/>
          <a:r>
            <a:rPr lang="en-GB" sz="900">
              <a:solidFill>
                <a:sysClr val="windowText" lastClr="000000"/>
              </a:solidFill>
              <a:effectLst/>
              <a:latin typeface="+mn-lt"/>
              <a:ea typeface="+mn-ea"/>
              <a:cs typeface="+mn-cs"/>
            </a:rPr>
            <a:t>4, Remaining PC2s should be labelled Domestic Aggregated.</a:t>
          </a:r>
        </a:p>
        <a:p>
          <a:pPr lvl="1"/>
          <a:r>
            <a:rPr lang="en-GB" sz="900">
              <a:solidFill>
                <a:sysClr val="windowText" lastClr="000000"/>
              </a:solidFill>
              <a:effectLst/>
              <a:latin typeface="+mn-lt"/>
              <a:ea typeface="+mn-ea"/>
              <a:cs typeface="+mn-cs"/>
            </a:rPr>
            <a:t>5, PC3s should be labelled Non Domestic Aggregated.</a:t>
          </a:r>
        </a:p>
        <a:p>
          <a:pPr lvl="1"/>
          <a:r>
            <a:rPr lang="en-GB" sz="900">
              <a:solidFill>
                <a:sysClr val="windowText" lastClr="000000"/>
              </a:solidFill>
              <a:effectLst/>
              <a:latin typeface="+mn-lt"/>
              <a:ea typeface="+mn-ea"/>
              <a:cs typeface="+mn-cs"/>
            </a:rPr>
            <a:t>6, PC4s with SSCs with A/R should be labelled Non Domestic Aggregated (related MPAN).</a:t>
          </a:r>
        </a:p>
        <a:p>
          <a:pPr lvl="1"/>
          <a:r>
            <a:rPr lang="en-GB" sz="900">
              <a:solidFill>
                <a:sysClr val="windowText" lastClr="000000"/>
              </a:solidFill>
              <a:effectLst/>
              <a:latin typeface="+mn-lt"/>
              <a:ea typeface="+mn-ea"/>
              <a:cs typeface="+mn-cs"/>
            </a:rPr>
            <a:t>7, Remaining PC4s should be labelled Non Domestic Aggregated.</a:t>
          </a:r>
        </a:p>
        <a:p>
          <a:pPr lvl="1"/>
          <a:r>
            <a:rPr lang="en-GB" sz="900">
              <a:solidFill>
                <a:sysClr val="windowText" lastClr="000000"/>
              </a:solidFill>
              <a:effectLst/>
              <a:latin typeface="+mn-lt"/>
              <a:ea typeface="+mn-ea"/>
              <a:cs typeface="+mn-cs"/>
            </a:rPr>
            <a:t>8, PC5 – 8s should be labelled</a:t>
          </a:r>
          <a:r>
            <a:rPr lang="en-GB" sz="900" baseline="0">
              <a:solidFill>
                <a:sysClr val="windowText" lastClr="000000"/>
              </a:solidFill>
              <a:effectLst/>
              <a:latin typeface="+mn-lt"/>
              <a:ea typeface="+mn-ea"/>
              <a:cs typeface="+mn-cs"/>
            </a:rPr>
            <a:t> </a:t>
          </a:r>
          <a:r>
            <a:rPr lang="en-GB" sz="900">
              <a:solidFill>
                <a:sysClr val="windowText" lastClr="000000"/>
              </a:solidFill>
              <a:effectLst/>
              <a:latin typeface="+mn-lt"/>
              <a:ea typeface="+mn-ea"/>
              <a:cs typeface="+mn-cs"/>
            </a:rPr>
            <a:t>Non Domestic Aggregated.</a:t>
          </a:r>
        </a:p>
        <a:p>
          <a:r>
            <a:rPr lang="en-GB" sz="900">
              <a:solidFill>
                <a:sysClr val="windowText" lastClr="000000"/>
              </a:solidFill>
              <a:effectLst/>
              <a:latin typeface="+mn-lt"/>
              <a:ea typeface="+mn-ea"/>
              <a:cs typeface="+mn-cs"/>
            </a:rPr>
            <a:t> </a:t>
          </a:r>
        </a:p>
        <a:p>
          <a:endParaRPr lang="en-GB" sz="900">
            <a:solidFill>
              <a:sysClr val="windowText" lastClr="000000"/>
            </a:solidFill>
            <a:effectLst/>
            <a:latin typeface="+mn-lt"/>
            <a:ea typeface="+mn-ea"/>
            <a:cs typeface="+mn-cs"/>
          </a:endParaRPr>
        </a:p>
        <a:p>
          <a:r>
            <a:rPr lang="en-GB" sz="900">
              <a:solidFill>
                <a:sysClr val="windowText" lastClr="000000"/>
              </a:solidFill>
              <a:effectLst/>
              <a:latin typeface="+mn-lt"/>
              <a:ea typeface="+mn-ea"/>
              <a:cs typeface="+mn-cs"/>
            </a:rPr>
            <a:t>Common decode:</a:t>
          </a:r>
        </a:p>
        <a:p>
          <a:pPr lvl="1"/>
          <a:r>
            <a:rPr lang="en-GB" sz="900">
              <a:solidFill>
                <a:sysClr val="windowText" lastClr="000000"/>
              </a:solidFill>
              <a:effectLst/>
              <a:latin typeface="+mn-lt"/>
              <a:ea typeface="+mn-ea"/>
              <a:cs typeface="+mn-cs"/>
            </a:rPr>
            <a:t>A: Aggregated - replaces the Day &amp; Night rates (1 &amp; 2)</a:t>
          </a:r>
        </a:p>
        <a:p>
          <a:pPr lvl="1"/>
          <a:r>
            <a:rPr lang="en-GB" sz="900">
              <a:solidFill>
                <a:sysClr val="windowText" lastClr="000000"/>
              </a:solidFill>
              <a:effectLst/>
              <a:latin typeface="+mn-lt"/>
              <a:ea typeface="+mn-ea"/>
              <a:cs typeface="+mn-cs"/>
            </a:rPr>
            <a:t>A/R: Aggregated if on PC1</a:t>
          </a:r>
          <a:r>
            <a:rPr lang="en-GB" sz="900" baseline="0">
              <a:solidFill>
                <a:sysClr val="windowText" lastClr="000000"/>
              </a:solidFill>
              <a:effectLst/>
              <a:latin typeface="+mn-lt"/>
              <a:ea typeface="+mn-ea"/>
              <a:cs typeface="+mn-cs"/>
            </a:rPr>
            <a:t> / PC3 / PC5 / PC6 / PC7 / PC8 </a:t>
          </a:r>
          <a:r>
            <a:rPr lang="en-GB" sz="900">
              <a:solidFill>
                <a:sysClr val="windowText" lastClr="000000"/>
              </a:solidFill>
              <a:effectLst/>
              <a:latin typeface="+mn-lt"/>
              <a:ea typeface="+mn-ea"/>
              <a:cs typeface="+mn-cs"/>
            </a:rPr>
            <a:t> or Aggregated (related MPAN) if on PC2 / PC4</a:t>
          </a:r>
        </a:p>
        <a:p>
          <a:pPr lvl="1"/>
          <a:r>
            <a:rPr lang="en-GB" sz="900">
              <a:solidFill>
                <a:sysClr val="windowText" lastClr="000000"/>
              </a:solidFill>
              <a:effectLst/>
              <a:latin typeface="+mn-lt"/>
              <a:ea typeface="+mn-ea"/>
              <a:cs typeface="+mn-cs"/>
            </a:rPr>
            <a:t>G: Generation</a:t>
          </a:r>
        </a:p>
        <a:p>
          <a:pPr lvl="1"/>
          <a:r>
            <a:rPr lang="en-GB" sz="900">
              <a:solidFill>
                <a:sysClr val="windowText" lastClr="000000"/>
              </a:solidFill>
              <a:effectLst/>
              <a:latin typeface="+mn-lt"/>
              <a:ea typeface="+mn-ea"/>
              <a:cs typeface="+mn-cs"/>
            </a:rPr>
            <a:t>U: Unmetered</a:t>
          </a:r>
          <a:r>
            <a:rPr lang="en-GB" sz="900" baseline="0">
              <a:solidFill>
                <a:sysClr val="windowText" lastClr="000000"/>
              </a:solidFill>
              <a:effectLst/>
              <a:latin typeface="+mn-lt"/>
              <a:ea typeface="+mn-ea"/>
              <a:cs typeface="+mn-cs"/>
            </a:rPr>
            <a:t> Supplies</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25401</xdr:colOff>
      <xdr:row>24</xdr:row>
      <xdr:rowOff>117476</xdr:rowOff>
    </xdr:from>
    <xdr:to>
      <xdr:col>9</xdr:col>
      <xdr:colOff>92076</xdr:colOff>
      <xdr:row>31</xdr:row>
      <xdr:rowOff>73026</xdr:rowOff>
    </xdr:to>
    <xdr:sp macro="" textlink="">
      <xdr:nvSpPr>
        <xdr:cNvPr id="2" name="TextBox 1"/>
        <xdr:cNvSpPr txBox="1"/>
      </xdr:nvSpPr>
      <xdr:spPr>
        <a:xfrm>
          <a:off x="184151" y="8769351"/>
          <a:ext cx="8242300" cy="1066800"/>
        </a:xfrm>
        <a:prstGeom prst="rect">
          <a:avLst/>
        </a:prstGeom>
        <a:solidFill>
          <a:srgbClr val="CCFFCC"/>
        </a:solidFill>
        <a:ln/>
      </xdr:spPr>
      <xdr:style>
        <a:lnRef idx="1">
          <a:schemeClr val="accent1"/>
        </a:lnRef>
        <a:fillRef idx="3">
          <a:schemeClr val="accent1"/>
        </a:fillRef>
        <a:effectRef idx="2">
          <a:schemeClr val="accent1"/>
        </a:effectRef>
        <a:fontRef idx="minor">
          <a:schemeClr val="lt1"/>
        </a:fontRef>
      </xdr:style>
      <xdr:txBody>
        <a:bodyPr vertOverflow="clip" horzOverflow="clip" wrap="square" rtlCol="0" anchor="t"/>
        <a:lstStyle/>
        <a:p>
          <a:r>
            <a:rPr lang="en-GB" sz="1100">
              <a:solidFill>
                <a:sysClr val="windowText" lastClr="000000"/>
              </a:solidFill>
            </a:rPr>
            <a:t>Note:</a:t>
          </a:r>
        </a:p>
        <a:p>
          <a:r>
            <a:rPr lang="en-GB" sz="1100" i="1">
              <a:solidFill>
                <a:schemeClr val="dk1"/>
              </a:solidFill>
              <a:effectLst/>
              <a:latin typeface="+mn-lt"/>
              <a:ea typeface="+mn-ea"/>
              <a:cs typeface="+mn-cs"/>
            </a:rPr>
            <a:t>For the purpose of forecasting the exceeded capacity charge, the input in this calculator uses the average daily exceeded capacity as this reduces the calculators complexity, however as per the Use of System Charging Statement, the exceeded portion of the capacity will be charged at the exceeded capacity charge p/kVA/day rate, based on the difference between the MIC/MEC and the actual capacity used.  This will be charged for the full duration of the month in which the breach occurs.”</a:t>
          </a:r>
          <a:endParaRPr lang="en-GB" sz="1100">
            <a:solidFill>
              <a:schemeClr val="dk1"/>
            </a:solidFill>
            <a:effectLst/>
            <a:latin typeface="+mn-lt"/>
            <a:ea typeface="+mn-ea"/>
            <a:cs typeface="+mn-cs"/>
          </a:endParaRPr>
        </a:p>
        <a:p>
          <a:endParaRPr lang="en-GB"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8.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H24"/>
  <sheetViews>
    <sheetView showGridLines="0" tabSelected="1" zoomScaleNormal="100" zoomScaleSheetLayoutView="100" workbookViewId="0"/>
  </sheetViews>
  <sheetFormatPr defaultRowHeight="12.75" x14ac:dyDescent="0.2"/>
  <cols>
    <col min="1" max="1" width="70.28515625" customWidth="1"/>
    <col min="2" max="2" width="42.140625" customWidth="1"/>
    <col min="3" max="3" width="28" customWidth="1"/>
    <col min="4" max="4" width="18.140625" customWidth="1"/>
    <col min="5" max="5" width="21.5703125" customWidth="1"/>
  </cols>
  <sheetData>
    <row r="1" spans="1:8" x14ac:dyDescent="0.2">
      <c r="A1" s="27"/>
      <c r="B1" s="27"/>
      <c r="C1" s="27"/>
      <c r="D1" s="27"/>
      <c r="E1" s="27"/>
    </row>
    <row r="2" spans="1:8" ht="16.5" x14ac:dyDescent="0.2">
      <c r="A2" s="150" t="s">
        <v>172</v>
      </c>
      <c r="B2" s="76"/>
      <c r="C2" s="76"/>
      <c r="D2" s="76"/>
      <c r="E2" s="76"/>
    </row>
    <row r="3" spans="1:8" ht="15" x14ac:dyDescent="0.2">
      <c r="A3" s="80"/>
      <c r="B3" s="146" t="s">
        <v>173</v>
      </c>
      <c r="C3" s="145" t="s">
        <v>176</v>
      </c>
      <c r="D3" s="145" t="s">
        <v>31</v>
      </c>
      <c r="E3" s="145" t="s">
        <v>30</v>
      </c>
    </row>
    <row r="4" spans="1:8" ht="15" x14ac:dyDescent="0.2">
      <c r="A4" s="77" t="s">
        <v>172</v>
      </c>
      <c r="B4" s="33" t="s">
        <v>555</v>
      </c>
      <c r="C4" s="33" t="s">
        <v>556</v>
      </c>
      <c r="D4" s="195">
        <v>44287</v>
      </c>
      <c r="E4" s="33" t="s">
        <v>171</v>
      </c>
    </row>
    <row r="5" spans="1:8" x14ac:dyDescent="0.2">
      <c r="A5" s="76"/>
      <c r="B5" s="76"/>
      <c r="C5" s="76"/>
      <c r="D5" s="76"/>
      <c r="E5" s="76"/>
    </row>
    <row r="6" spans="1:8" ht="16.5" x14ac:dyDescent="0.2">
      <c r="A6" s="79" t="s">
        <v>25</v>
      </c>
      <c r="B6" s="76"/>
      <c r="C6" s="76"/>
      <c r="D6" s="76"/>
      <c r="E6" s="76"/>
    </row>
    <row r="7" spans="1:8" ht="15" x14ac:dyDescent="0.2">
      <c r="A7" s="81" t="s">
        <v>26</v>
      </c>
      <c r="B7" s="224" t="s">
        <v>27</v>
      </c>
      <c r="C7" s="224"/>
      <c r="D7" s="224"/>
      <c r="E7" s="224"/>
    </row>
    <row r="8" spans="1:8" ht="30" customHeight="1" x14ac:dyDescent="0.2">
      <c r="A8" s="85" t="s">
        <v>311</v>
      </c>
      <c r="B8" s="223" t="s">
        <v>300</v>
      </c>
      <c r="C8" s="223"/>
      <c r="D8" s="223"/>
      <c r="E8" s="223"/>
    </row>
    <row r="9" spans="1:8" ht="30" customHeight="1" x14ac:dyDescent="0.2">
      <c r="A9" s="85" t="s">
        <v>69</v>
      </c>
      <c r="B9" s="223" t="str">
        <f>"Annex 2 contains the charges to Designated EHV Properties and charges applied to LDNOs with Designated EHV Properties/end-users embedded in networks within the " &amp;B4 &amp;" Licence area."</f>
        <v>Annex 2 contains the charges to Designated EHV Properties and charges applied to LDNOs with Designated EHV Properties/end-users embedded in networks within the Western Power Distribution (East Midlands) plc Licence area.</v>
      </c>
      <c r="C9" s="223"/>
      <c r="D9" s="223"/>
      <c r="E9" s="223"/>
    </row>
    <row r="10" spans="1:8" ht="30" customHeight="1" x14ac:dyDescent="0.2">
      <c r="A10" s="85" t="s">
        <v>70</v>
      </c>
      <c r="B10" s="223" t="s">
        <v>29</v>
      </c>
      <c r="C10" s="223"/>
      <c r="D10" s="223"/>
      <c r="E10" s="223"/>
    </row>
    <row r="11" spans="1:8" ht="61.5" customHeight="1" x14ac:dyDescent="0.2">
      <c r="A11" s="85" t="s">
        <v>71</v>
      </c>
      <c r="B11" s="223" t="str">
        <f>"Annex 4 contains charges that are levied on the owner of an embedded network within the "&amp;B4&amp;" Licence area. "&amp;"Electricity suppliers and consumers who have properties connected to an embedded network should contact the embedded network owner to determine their distribution charges."&amp;" The charges listed in this table are not payable by domestic consumers, business consumers or electricity suppliers."</f>
        <v>Annex 4 contains charges that are levied on the owner of an embedded network within the Western Power Distribution (East Midlands) plc Licence area. Electricity suppliers and consumers who have properties connected to an embedded network should contact the embedded network owner to determine their distribution charges. The charges listed in this table are not payable by domestic consumers, business consumers or electricity suppliers.</v>
      </c>
      <c r="C11" s="223"/>
      <c r="D11" s="223"/>
      <c r="E11" s="223"/>
      <c r="F11" s="226"/>
      <c r="G11" s="226"/>
      <c r="H11" s="226"/>
    </row>
    <row r="12" spans="1:8" ht="86.25" customHeight="1" x14ac:dyDescent="0.2">
      <c r="A12" s="85" t="s">
        <v>48</v>
      </c>
      <c r="B12" s="229" t="s">
        <v>190</v>
      </c>
      <c r="C12" s="229"/>
      <c r="D12" s="229"/>
      <c r="E12" s="229"/>
    </row>
    <row r="13" spans="1:8" ht="30.75" customHeight="1" x14ac:dyDescent="0.2">
      <c r="A13" s="85" t="s">
        <v>191</v>
      </c>
      <c r="B13" s="223" t="str">
        <f>"Annex 6 contains the charges for new or amended Designated EHV Properties and charges applied to LDNOs with new or amended Designated EHV Properties/end-users embedded in networks within the " &amp;B4 &amp;" Licence area."</f>
        <v>Annex 6 contains the charges for new or amended Designated EHV Properties and charges applied to LDNOs with new or amended Designated EHV Properties/end-users embedded in networks within the Western Power Distribution (East Midlands) plc Licence area.</v>
      </c>
      <c r="C13" s="223"/>
      <c r="D13" s="223"/>
      <c r="E13" s="223"/>
    </row>
    <row r="14" spans="1:8" ht="29.25" customHeight="1" x14ac:dyDescent="0.2">
      <c r="A14" s="85" t="s">
        <v>62</v>
      </c>
      <c r="B14" s="223" t="s">
        <v>157</v>
      </c>
      <c r="C14" s="223"/>
      <c r="D14" s="223"/>
      <c r="E14" s="223"/>
    </row>
    <row r="15" spans="1:8" ht="30" customHeight="1" x14ac:dyDescent="0.2">
      <c r="A15" s="85" t="s">
        <v>131</v>
      </c>
      <c r="B15" s="223" t="s">
        <v>130</v>
      </c>
      <c r="C15" s="223"/>
      <c r="D15" s="223"/>
      <c r="E15" s="223"/>
    </row>
    <row r="16" spans="1:8" x14ac:dyDescent="0.2">
      <c r="A16" s="76"/>
      <c r="B16" s="76"/>
      <c r="C16" s="76"/>
      <c r="D16" s="76"/>
      <c r="E16" s="76"/>
    </row>
    <row r="17" spans="1:5" ht="15" x14ac:dyDescent="0.2">
      <c r="A17" s="82" t="s">
        <v>36</v>
      </c>
      <c r="B17" s="76"/>
      <c r="C17" s="76"/>
      <c r="D17" s="76"/>
      <c r="E17" s="76"/>
    </row>
    <row r="18" spans="1:5" ht="15" x14ac:dyDescent="0.2">
      <c r="A18" s="81"/>
      <c r="B18" s="230"/>
      <c r="C18" s="230"/>
      <c r="D18" s="230"/>
      <c r="E18" s="230"/>
    </row>
    <row r="19" spans="1:5" ht="32.25" customHeight="1" x14ac:dyDescent="0.2">
      <c r="A19" s="227" t="s">
        <v>115</v>
      </c>
      <c r="B19" s="228"/>
      <c r="C19" s="228"/>
      <c r="D19" s="228"/>
      <c r="E19" s="228"/>
    </row>
    <row r="20" spans="1:5" x14ac:dyDescent="0.2">
      <c r="A20" s="76"/>
      <c r="B20" s="76"/>
      <c r="C20" s="76"/>
      <c r="D20" s="76"/>
      <c r="E20" s="76"/>
    </row>
    <row r="21" spans="1:5" ht="15" x14ac:dyDescent="0.2">
      <c r="A21" s="83" t="s">
        <v>37</v>
      </c>
      <c r="B21" s="76"/>
      <c r="C21" s="76"/>
      <c r="D21" s="76"/>
      <c r="E21" s="76"/>
    </row>
    <row r="22" spans="1:5" ht="15" x14ac:dyDescent="0.2">
      <c r="A22" s="78"/>
      <c r="B22" s="230"/>
      <c r="C22" s="230"/>
      <c r="D22" s="230"/>
      <c r="E22" s="230"/>
    </row>
    <row r="23" spans="1:5" ht="28.5" customHeight="1" x14ac:dyDescent="0.2">
      <c r="A23" s="227" t="s">
        <v>72</v>
      </c>
      <c r="B23" s="228"/>
      <c r="C23" s="228"/>
      <c r="D23" s="228"/>
      <c r="E23" s="228"/>
    </row>
    <row r="24" spans="1:5" ht="28.5" customHeight="1" x14ac:dyDescent="0.2">
      <c r="A24" s="225" t="s">
        <v>170</v>
      </c>
      <c r="B24" s="225"/>
      <c r="C24" s="225"/>
      <c r="D24" s="225"/>
      <c r="E24" s="225"/>
    </row>
  </sheetData>
  <customSheetViews>
    <customSheetView guid="{5032A364-B81A-48DA-88DA-AB3B86B47EE9}">
      <selection activeCell="A12" sqref="A12"/>
      <pageMargins left="0.7" right="0.7" top="0.75" bottom="0.75" header="0.3" footer="0.3"/>
    </customSheetView>
  </customSheetViews>
  <mergeCells count="15">
    <mergeCell ref="A24:E24"/>
    <mergeCell ref="F11:H11"/>
    <mergeCell ref="A19:E19"/>
    <mergeCell ref="A23:E23"/>
    <mergeCell ref="B12:E12"/>
    <mergeCell ref="B14:E14"/>
    <mergeCell ref="B13:E13"/>
    <mergeCell ref="B15:E15"/>
    <mergeCell ref="B18:E18"/>
    <mergeCell ref="B22:E22"/>
    <mergeCell ref="B8:E8"/>
    <mergeCell ref="B9:E9"/>
    <mergeCell ref="B10:E10"/>
    <mergeCell ref="B11:E11"/>
    <mergeCell ref="B7:E7"/>
  </mergeCells>
  <hyperlinks>
    <hyperlink ref="A8" location="'Annex 1 LV and HV charges'!A1" display="Annex 1 LV and HV charges"/>
    <hyperlink ref="A9" location="'Annex 2 EHV charges'!A1" display="Annex 2 EHV charges"/>
    <hyperlink ref="A10" location="'Annex 3 Preserved charges'!A1" display="Annex 3 Preserved charges"/>
    <hyperlink ref="A11" location="'Annex 4 LDNO charges'!A1" display="Annex 4 LDNO charges"/>
    <hyperlink ref="A12" location="'Annex 5 LLFs'!A1" display="Annex 5 LLFs"/>
    <hyperlink ref="A14" location="'Nodal prices'!A1" display="Nodal prices"/>
    <hyperlink ref="A13" location="'Annex 6 new or amended EHV'!Print_Area" display="Annex 6  Charges for New or Amended Designated EHV Properties"/>
    <hyperlink ref="A15" location="'Charge Calculator'!B10" display="Charge calculator"/>
  </hyperlinks>
  <pageMargins left="0.70866141732283472" right="0.70866141732283472" top="0.74803149606299213" bottom="0.74803149606299213" header="0.31496062992125984" footer="0.31496062992125984"/>
  <pageSetup paperSize="9" scale="64"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67"/>
  <sheetViews>
    <sheetView zoomScaleNormal="100" zoomScaleSheetLayoutView="100" workbookViewId="0"/>
  </sheetViews>
  <sheetFormatPr defaultColWidth="9.140625" defaultRowHeight="27.75" customHeight="1" x14ac:dyDescent="0.2"/>
  <cols>
    <col min="1" max="1" width="52.85546875" style="120" customWidth="1"/>
    <col min="2" max="2" width="17.5703125" style="217" customWidth="1"/>
    <col min="3" max="3" width="10.28515625" style="120" bestFit="1" customWidth="1"/>
    <col min="4" max="6" width="17.5703125" style="217" customWidth="1"/>
    <col min="7" max="16384" width="9.140625" style="120"/>
  </cols>
  <sheetData>
    <row r="1" spans="1:6" ht="27.75" customHeight="1" x14ac:dyDescent="0.2">
      <c r="A1" s="59" t="s">
        <v>28</v>
      </c>
      <c r="B1" s="298"/>
      <c r="C1" s="298"/>
      <c r="D1" s="214"/>
      <c r="E1" s="214"/>
      <c r="F1" s="214"/>
    </row>
    <row r="2" spans="1:6" ht="35.1" customHeight="1" x14ac:dyDescent="0.2">
      <c r="A2" s="299" t="str">
        <f>Overview!B4&amp; " - Effective from "&amp;TEXT(Overview!D4,"D MMMM YYYY")&amp;" - "&amp;Overview!E4&amp;" Supplier of Last Resort and Eligible Bad Debt Pass-Through Costs"</f>
        <v>Western Power Distribution (East Midlands) plc - Effective from 1 April 2021 - Final Supplier of Last Resort and Eligible Bad Debt Pass-Through Costs</v>
      </c>
      <c r="B2" s="300"/>
      <c r="C2" s="300"/>
      <c r="D2" s="300"/>
      <c r="E2" s="300"/>
      <c r="F2" s="301"/>
    </row>
    <row r="3" spans="1:6" s="216" customFormat="1" ht="21" customHeight="1" x14ac:dyDescent="0.2">
      <c r="A3" s="215"/>
      <c r="B3" s="215"/>
      <c r="C3" s="215"/>
      <c r="D3" s="215"/>
      <c r="E3" s="215"/>
      <c r="F3" s="215"/>
    </row>
    <row r="4" spans="1:6" ht="63.75" x14ac:dyDescent="0.2">
      <c r="A4" s="46" t="s">
        <v>177</v>
      </c>
      <c r="B4" s="28" t="s">
        <v>573</v>
      </c>
      <c r="C4" s="28" t="s">
        <v>33</v>
      </c>
      <c r="D4" s="28" t="s">
        <v>577</v>
      </c>
      <c r="E4" s="28" t="s">
        <v>578</v>
      </c>
      <c r="F4" s="28" t="s">
        <v>579</v>
      </c>
    </row>
    <row r="5" spans="1:6" ht="15" x14ac:dyDescent="0.2">
      <c r="A5" s="29" t="s">
        <v>193</v>
      </c>
      <c r="B5" s="212" t="str">
        <f>IFERROR(INDEX('Annex 1 LV, HV and UMS charges'!$B$14:$B$32,MATCH($A5,'Annex 1 LV, HV and UMS charges'!$A$14:$A$297,0)),INDEX('Annex 4 LDNO charges'!$B$14:$B$118,MATCH($A5,'Annex 4 LDNO charges'!$A$14:$A$118,0)))</f>
        <v>1, 3, 246</v>
      </c>
      <c r="C5" s="213" t="str">
        <f>IFERROR(INDEX('Annex 1 LV, HV and UMS charges'!$C$14:$C$32,MATCH($A5,'Annex 1 LV, HV and UMS charges'!$A$14:$A$297,0)),INDEX('Annex 4 LDNO charges'!$C$14:$C$118,MATCH($A5,'Annex 4 LDNO charges'!$A$14:$A$118,0)))</f>
        <v>0, 1 or 2</v>
      </c>
      <c r="D5" s="218">
        <v>8.740823512860563E-3</v>
      </c>
      <c r="E5" s="218">
        <v>0</v>
      </c>
      <c r="F5" s="218">
        <v>0.15717184865321343</v>
      </c>
    </row>
    <row r="6" spans="1:6" ht="30" x14ac:dyDescent="0.2">
      <c r="A6" s="29" t="s">
        <v>195</v>
      </c>
      <c r="B6" s="212" t="str">
        <f>IFERROR(INDEX('Annex 1 LV, HV and UMS charges'!$B$14:$B$32,MATCH($A6,'Annex 1 LV, HV and UMS charges'!$A$14:$A$297,0)),INDEX('Annex 4 LDNO charges'!$B$14:$B$118,MATCH($A6,'Annex 4 LDNO charges'!$A$14:$A$118,0)))</f>
        <v>13, 37, 81, 80, 247, 90</v>
      </c>
      <c r="C6" s="213" t="str">
        <f>IFERROR(INDEX('Annex 1 LV, HV and UMS charges'!$C$14:$C$32,MATCH($A6,'Annex 1 LV, HV and UMS charges'!$A$14:$A$297,0)),INDEX('Annex 4 LDNO charges'!$C$14:$C$118,MATCH($A6,'Annex 4 LDNO charges'!$A$14:$A$118,0)))</f>
        <v>0 or 3-8</v>
      </c>
      <c r="D6" s="54"/>
      <c r="E6" s="54"/>
      <c r="F6" s="218">
        <v>0.15717184865321343</v>
      </c>
    </row>
    <row r="7" spans="1:6" ht="15" x14ac:dyDescent="0.2">
      <c r="A7" s="29" t="s">
        <v>197</v>
      </c>
      <c r="B7" s="212" t="str">
        <f>IFERROR(INDEX('Annex 1 LV, HV and UMS charges'!$B$14:$B$32,MATCH($A7,'Annex 1 LV, HV and UMS charges'!$A$14:$A$297,0)),INDEX('Annex 4 LDNO charges'!$B$14:$B$118,MATCH($A7,'Annex 4 LDNO charges'!$A$14:$A$118,0)))</f>
        <v>58, 990</v>
      </c>
      <c r="C7" s="213">
        <f>IFERROR(INDEX('Annex 1 LV, HV and UMS charges'!$C$14:$C$32,MATCH($A7,'Annex 1 LV, HV and UMS charges'!$A$14:$A$297,0)),INDEX('Annex 4 LDNO charges'!$C$14:$C$118,MATCH($A7,'Annex 4 LDNO charges'!$A$14:$A$118,0)))</f>
        <v>0</v>
      </c>
      <c r="D7" s="54"/>
      <c r="E7" s="54"/>
      <c r="F7" s="218">
        <v>0.15717184865321343</v>
      </c>
    </row>
    <row r="8" spans="1:6" ht="15" x14ac:dyDescent="0.2">
      <c r="A8" s="29" t="s">
        <v>198</v>
      </c>
      <c r="B8" s="212">
        <f>IFERROR(INDEX('Annex 1 LV, HV and UMS charges'!$B$14:$B$32,MATCH($A8,'Annex 1 LV, HV and UMS charges'!$A$14:$A$297,0)),INDEX('Annex 4 LDNO charges'!$B$14:$B$118,MATCH($A8,'Annex 4 LDNO charges'!$A$14:$A$118,0)))</f>
        <v>59</v>
      </c>
      <c r="C8" s="213">
        <f>IFERROR(INDEX('Annex 1 LV, HV and UMS charges'!$C$14:$C$32,MATCH($A8,'Annex 1 LV, HV and UMS charges'!$A$14:$A$297,0)),INDEX('Annex 4 LDNO charges'!$C$14:$C$118,MATCH($A8,'Annex 4 LDNO charges'!$A$14:$A$118,0)))</f>
        <v>0</v>
      </c>
      <c r="D8" s="54"/>
      <c r="E8" s="54"/>
      <c r="F8" s="218">
        <v>0.15717184865321343</v>
      </c>
    </row>
    <row r="9" spans="1:6" ht="15" x14ac:dyDescent="0.2">
      <c r="A9" s="29" t="s">
        <v>199</v>
      </c>
      <c r="B9" s="212" t="str">
        <f>IFERROR(INDEX('Annex 1 LV, HV and UMS charges'!$B$14:$B$32,MATCH($A9,'Annex 1 LV, HV and UMS charges'!$A$14:$A$297,0)),INDEX('Annex 4 LDNO charges'!$B$14:$B$118,MATCH($A9,'Annex 4 LDNO charges'!$A$14:$A$118,0)))</f>
        <v>60, 991</v>
      </c>
      <c r="C9" s="213">
        <f>IFERROR(INDEX('Annex 1 LV, HV and UMS charges'!$C$14:$C$32,MATCH($A9,'Annex 1 LV, HV and UMS charges'!$A$14:$A$297,0)),INDEX('Annex 4 LDNO charges'!$C$14:$C$118,MATCH($A9,'Annex 4 LDNO charges'!$A$14:$A$118,0)))</f>
        <v>0</v>
      </c>
      <c r="D9" s="54"/>
      <c r="E9" s="54"/>
      <c r="F9" s="218">
        <v>0.15717184865321343</v>
      </c>
    </row>
    <row r="10" spans="1:6" ht="15" x14ac:dyDescent="0.2">
      <c r="A10" s="29" t="s">
        <v>1687</v>
      </c>
      <c r="B10" s="212" t="str">
        <f>IFERROR(INDEX('Annex 1 LV, HV and UMS charges'!$B$14:$B$32,MATCH($A10,'Annex 1 LV, HV and UMS charges'!$A$14:$A$297,0)),INDEX('Annex 4 LDNO charges'!$B$14:$B$118,MATCH($A10,'Annex 4 LDNO charges'!$A$14:$A$118,0)))</f>
        <v>LST</v>
      </c>
      <c r="C10" s="213">
        <f>IFERROR(INDEX('Annex 1 LV, HV and UMS charges'!$C$14:$C$32,MATCH($A10,'Annex 1 LV, HV and UMS charges'!$A$14:$A$297,0)),INDEX('Annex 4 LDNO charges'!$C$14:$C$118,MATCH($A10,'Annex 4 LDNO charges'!$A$14:$A$118,0)))</f>
        <v>0</v>
      </c>
      <c r="D10" s="54"/>
      <c r="E10" s="54"/>
      <c r="F10" s="218">
        <v>0.15717184865321343</v>
      </c>
    </row>
    <row r="11" spans="1:6" ht="15" x14ac:dyDescent="0.2">
      <c r="A11" s="29" t="s">
        <v>1688</v>
      </c>
      <c r="B11" s="212" t="str">
        <f>IFERROR(INDEX('Annex 1 LV, HV and UMS charges'!$B$14:$B$32,MATCH($A11,'Annex 1 LV, HV and UMS charges'!$A$14:$A$297,0)),INDEX('Annex 4 LDNO charges'!$B$14:$B$118,MATCH($A11,'Annex 4 LDNO charges'!$A$14:$A$118,0)))</f>
        <v>SST</v>
      </c>
      <c r="C11" s="213">
        <f>IFERROR(INDEX('Annex 1 LV, HV and UMS charges'!$C$14:$C$32,MATCH($A11,'Annex 1 LV, HV and UMS charges'!$A$14:$A$297,0)),INDEX('Annex 4 LDNO charges'!$C$14:$C$118,MATCH($A11,'Annex 4 LDNO charges'!$A$14:$A$118,0)))</f>
        <v>0</v>
      </c>
      <c r="D11" s="54"/>
      <c r="E11" s="54"/>
      <c r="F11" s="218">
        <v>0.15717184865321343</v>
      </c>
    </row>
    <row r="12" spans="1:6" ht="15" x14ac:dyDescent="0.2">
      <c r="A12" s="29" t="s">
        <v>1689</v>
      </c>
      <c r="B12" s="212" t="str">
        <f>IFERROR(INDEX('Annex 1 LV, HV and UMS charges'!$B$14:$B$32,MATCH($A12,'Annex 1 LV, HV and UMS charges'!$A$14:$A$297,0)),INDEX('Annex 4 LDNO charges'!$B$14:$B$118,MATCH($A12,'Annex 4 LDNO charges'!$A$14:$A$118,0)))</f>
        <v>HST</v>
      </c>
      <c r="C12" s="213">
        <f>IFERROR(INDEX('Annex 1 LV, HV and UMS charges'!$C$14:$C$32,MATCH($A12,'Annex 1 LV, HV and UMS charges'!$A$14:$A$297,0)),INDEX('Annex 4 LDNO charges'!$C$14:$C$118,MATCH($A12,'Annex 4 LDNO charges'!$A$14:$A$118,0)))</f>
        <v>0</v>
      </c>
      <c r="D12" s="54"/>
      <c r="E12" s="54"/>
      <c r="F12" s="218">
        <v>0.15717184865321343</v>
      </c>
    </row>
    <row r="13" spans="1:6" ht="15" x14ac:dyDescent="0.2">
      <c r="A13" s="162" t="s">
        <v>210</v>
      </c>
      <c r="B13" s="212" t="str">
        <f>IFERROR(INDEX('Annex 1 LV, HV and UMS charges'!$B$14:$B$32,MATCH($A13,'Annex 1 LV, HV and UMS charges'!$A$14:$A$297,0)),INDEX('Annex 4 LDNO charges'!$B$14:$B$118,MATCH($A13,'Annex 4 LDNO charges'!$A$14:$A$118,0)))</f>
        <v>TBC</v>
      </c>
      <c r="C13" s="213" t="str">
        <f>IFERROR(INDEX('Annex 1 LV, HV and UMS charges'!$C$14:$C$32,MATCH($A13,'Annex 1 LV, HV and UMS charges'!$A$14:$A$297,0)),INDEX('Annex 4 LDNO charges'!$C$14:$C$118,MATCH($A13,'Annex 4 LDNO charges'!$A$14:$A$118,0)))</f>
        <v>0, 1 or 2</v>
      </c>
      <c r="D13" s="219">
        <f>$D$5</f>
        <v>8.740823512860563E-3</v>
      </c>
      <c r="E13" s="219">
        <f>$E$5</f>
        <v>0</v>
      </c>
      <c r="F13" s="218">
        <v>0.15717184865321343</v>
      </c>
    </row>
    <row r="14" spans="1:6" ht="15" x14ac:dyDescent="0.2">
      <c r="A14" s="162" t="s">
        <v>212</v>
      </c>
      <c r="B14" s="212" t="str">
        <f>IFERROR(INDEX('Annex 1 LV, HV and UMS charges'!$B$14:$B$32,MATCH($A14,'Annex 1 LV, HV and UMS charges'!$A$14:$A$297,0)),INDEX('Annex 4 LDNO charges'!$B$14:$B$118,MATCH($A14,'Annex 4 LDNO charges'!$A$14:$A$118,0)))</f>
        <v>TBC</v>
      </c>
      <c r="C14" s="213" t="str">
        <f>IFERROR(INDEX('Annex 1 LV, HV and UMS charges'!$C$14:$C$32,MATCH($A14,'Annex 1 LV, HV and UMS charges'!$A$14:$A$297,0)),INDEX('Annex 4 LDNO charges'!$C$14:$C$118,MATCH($A14,'Annex 4 LDNO charges'!$A$14:$A$118,0)))</f>
        <v>0 or 3-8</v>
      </c>
      <c r="D14" s="211"/>
      <c r="E14" s="211"/>
      <c r="F14" s="218">
        <v>0.15717184865321343</v>
      </c>
    </row>
    <row r="15" spans="1:6" ht="15" x14ac:dyDescent="0.2">
      <c r="A15" s="162" t="s">
        <v>214</v>
      </c>
      <c r="B15" s="212" t="str">
        <f>IFERROR(INDEX('Annex 1 LV, HV and UMS charges'!$B$14:$B$32,MATCH($A15,'Annex 1 LV, HV and UMS charges'!$A$14:$A$297,0)),INDEX('Annex 4 LDNO charges'!$B$14:$B$118,MATCH($A15,'Annex 4 LDNO charges'!$A$14:$A$118,0)))</f>
        <v>TBC</v>
      </c>
      <c r="C15" s="213">
        <f>IFERROR(INDEX('Annex 1 LV, HV and UMS charges'!$C$14:$C$32,MATCH($A15,'Annex 1 LV, HV and UMS charges'!$A$14:$A$297,0)),INDEX('Annex 4 LDNO charges'!$C$14:$C$118,MATCH($A15,'Annex 4 LDNO charges'!$A$14:$A$118,0)))</f>
        <v>0</v>
      </c>
      <c r="D15" s="211"/>
      <c r="E15" s="211"/>
      <c r="F15" s="218">
        <v>0.15717184865321343</v>
      </c>
    </row>
    <row r="16" spans="1:6" ht="15" x14ac:dyDescent="0.2">
      <c r="A16" s="162" t="s">
        <v>1693</v>
      </c>
      <c r="B16" s="212" t="str">
        <f>IFERROR(INDEX('Annex 1 LV, HV and UMS charges'!$B$14:$B$32,MATCH($A16,'Annex 1 LV, HV and UMS charges'!$A$14:$A$297,0)),INDEX('Annex 4 LDNO charges'!$B$14:$B$118,MATCH($A16,'Annex 4 LDNO charges'!$A$14:$A$118,0)))</f>
        <v>TBC</v>
      </c>
      <c r="C16" s="213">
        <f>IFERROR(INDEX('Annex 1 LV, HV and UMS charges'!$C$14:$C$32,MATCH($A16,'Annex 1 LV, HV and UMS charges'!$A$14:$A$297,0)),INDEX('Annex 4 LDNO charges'!$C$14:$C$118,MATCH($A16,'Annex 4 LDNO charges'!$A$14:$A$118,0)))</f>
        <v>0</v>
      </c>
      <c r="D16" s="211"/>
      <c r="E16" s="211"/>
      <c r="F16" s="218">
        <v>0.15717184865321343</v>
      </c>
    </row>
    <row r="17" spans="1:6" ht="15" x14ac:dyDescent="0.2">
      <c r="A17" s="29" t="s">
        <v>218</v>
      </c>
      <c r="B17" s="212" t="str">
        <f>IFERROR(INDEX('Annex 1 LV, HV and UMS charges'!$B$14:$B$32,MATCH($A17,'Annex 1 LV, HV and UMS charges'!$A$14:$A$297,0)),INDEX('Annex 4 LDNO charges'!$B$14:$B$118,MATCH($A17,'Annex 4 LDNO charges'!$A$14:$A$118,0)))</f>
        <v>TBC</v>
      </c>
      <c r="C17" s="213" t="str">
        <f>IFERROR(INDEX('Annex 1 LV, HV and UMS charges'!$C$14:$C$32,MATCH($A17,'Annex 1 LV, HV and UMS charges'!$A$14:$A$297,0)),INDEX('Annex 4 LDNO charges'!$C$14:$C$118,MATCH($A17,'Annex 4 LDNO charges'!$A$14:$A$118,0)))</f>
        <v>0, 1 or 2</v>
      </c>
      <c r="D17" s="219">
        <f>$D$5</f>
        <v>8.740823512860563E-3</v>
      </c>
      <c r="E17" s="219">
        <f>$E$5</f>
        <v>0</v>
      </c>
      <c r="F17" s="218">
        <v>0.15717184865321343</v>
      </c>
    </row>
    <row r="18" spans="1:6" ht="15" x14ac:dyDescent="0.2">
      <c r="A18" s="29" t="s">
        <v>220</v>
      </c>
      <c r="B18" s="212" t="str">
        <f>IFERROR(INDEX('Annex 1 LV, HV and UMS charges'!$B$14:$B$32,MATCH($A18,'Annex 1 LV, HV and UMS charges'!$A$14:$A$297,0)),INDEX('Annex 4 LDNO charges'!$B$14:$B$118,MATCH($A18,'Annex 4 LDNO charges'!$A$14:$A$118,0)))</f>
        <v>TBC</v>
      </c>
      <c r="C18" s="213" t="str">
        <f>IFERROR(INDEX('Annex 1 LV, HV and UMS charges'!$C$14:$C$32,MATCH($A18,'Annex 1 LV, HV and UMS charges'!$A$14:$A$297,0)),INDEX('Annex 4 LDNO charges'!$C$14:$C$118,MATCH($A18,'Annex 4 LDNO charges'!$A$14:$A$118,0)))</f>
        <v>0 or 3-8</v>
      </c>
      <c r="D18" s="211"/>
      <c r="E18" s="211"/>
      <c r="F18" s="218">
        <v>0.15717184865321343</v>
      </c>
    </row>
    <row r="19" spans="1:6" ht="15" x14ac:dyDescent="0.2">
      <c r="A19" s="29" t="s">
        <v>222</v>
      </c>
      <c r="B19" s="212" t="str">
        <f>IFERROR(INDEX('Annex 1 LV, HV and UMS charges'!$B$14:$B$32,MATCH($A19,'Annex 1 LV, HV and UMS charges'!$A$14:$A$297,0)),INDEX('Annex 4 LDNO charges'!$B$14:$B$118,MATCH($A19,'Annex 4 LDNO charges'!$A$14:$A$118,0)))</f>
        <v>TBC</v>
      </c>
      <c r="C19" s="213">
        <f>IFERROR(INDEX('Annex 1 LV, HV and UMS charges'!$C$14:$C$32,MATCH($A19,'Annex 1 LV, HV and UMS charges'!$A$14:$A$297,0)),INDEX('Annex 4 LDNO charges'!$C$14:$C$118,MATCH($A19,'Annex 4 LDNO charges'!$A$14:$A$118,0)))</f>
        <v>0</v>
      </c>
      <c r="D19" s="211"/>
      <c r="E19" s="211"/>
      <c r="F19" s="218">
        <v>0.15717184865321343</v>
      </c>
    </row>
    <row r="20" spans="1:6" ht="15" x14ac:dyDescent="0.2">
      <c r="A20" s="29" t="s">
        <v>223</v>
      </c>
      <c r="B20" s="212" t="str">
        <f>IFERROR(INDEX('Annex 1 LV, HV and UMS charges'!$B$14:$B$32,MATCH($A20,'Annex 1 LV, HV and UMS charges'!$A$14:$A$297,0)),INDEX('Annex 4 LDNO charges'!$B$14:$B$118,MATCH($A20,'Annex 4 LDNO charges'!$A$14:$A$118,0)))</f>
        <v>TBC</v>
      </c>
      <c r="C20" s="213">
        <f>IFERROR(INDEX('Annex 1 LV, HV and UMS charges'!$C$14:$C$32,MATCH($A20,'Annex 1 LV, HV and UMS charges'!$A$14:$A$297,0)),INDEX('Annex 4 LDNO charges'!$C$14:$C$118,MATCH($A20,'Annex 4 LDNO charges'!$A$14:$A$118,0)))</f>
        <v>0</v>
      </c>
      <c r="D20" s="211"/>
      <c r="E20" s="211"/>
      <c r="F20" s="218">
        <v>0.15717184865321343</v>
      </c>
    </row>
    <row r="21" spans="1:6" ht="15" x14ac:dyDescent="0.2">
      <c r="A21" s="29" t="s">
        <v>224</v>
      </c>
      <c r="B21" s="212" t="str">
        <f>IFERROR(INDEX('Annex 1 LV, HV and UMS charges'!$B$14:$B$32,MATCH($A21,'Annex 1 LV, HV and UMS charges'!$A$14:$A$297,0)),INDEX('Annex 4 LDNO charges'!$B$14:$B$118,MATCH($A21,'Annex 4 LDNO charges'!$A$14:$A$118,0)))</f>
        <v>TBC</v>
      </c>
      <c r="C21" s="213">
        <f>IFERROR(INDEX('Annex 1 LV, HV and UMS charges'!$C$14:$C$32,MATCH($A21,'Annex 1 LV, HV and UMS charges'!$A$14:$A$297,0)),INDEX('Annex 4 LDNO charges'!$C$14:$C$118,MATCH($A21,'Annex 4 LDNO charges'!$A$14:$A$118,0)))</f>
        <v>0</v>
      </c>
      <c r="D21" s="211"/>
      <c r="E21" s="211"/>
      <c r="F21" s="218">
        <v>0.15717184865321343</v>
      </c>
    </row>
    <row r="22" spans="1:6" ht="15" x14ac:dyDescent="0.2">
      <c r="A22" s="29" t="s">
        <v>1690</v>
      </c>
      <c r="B22" s="212" t="str">
        <f>IFERROR(INDEX('Annex 1 LV, HV and UMS charges'!$B$14:$B$32,MATCH($A22,'Annex 1 LV, HV and UMS charges'!$A$14:$A$297,0)),INDEX('Annex 4 LDNO charges'!$B$14:$B$118,MATCH($A22,'Annex 4 LDNO charges'!$A$14:$A$118,0)))</f>
        <v>TBC</v>
      </c>
      <c r="C22" s="213">
        <f>IFERROR(INDEX('Annex 1 LV, HV and UMS charges'!$C$14:$C$32,MATCH($A22,'Annex 1 LV, HV and UMS charges'!$A$14:$A$297,0)),INDEX('Annex 4 LDNO charges'!$C$14:$C$118,MATCH($A22,'Annex 4 LDNO charges'!$A$14:$A$118,0)))</f>
        <v>0</v>
      </c>
      <c r="D22" s="211"/>
      <c r="E22" s="211"/>
      <c r="F22" s="218">
        <v>0.15717184865321343</v>
      </c>
    </row>
    <row r="23" spans="1:6" ht="15" x14ac:dyDescent="0.2">
      <c r="A23" s="29" t="s">
        <v>1691</v>
      </c>
      <c r="B23" s="212" t="str">
        <f>IFERROR(INDEX('Annex 1 LV, HV and UMS charges'!$B$14:$B$32,MATCH($A23,'Annex 1 LV, HV and UMS charges'!$A$14:$A$297,0)),INDEX('Annex 4 LDNO charges'!$B$14:$B$118,MATCH($A23,'Annex 4 LDNO charges'!$A$14:$A$118,0)))</f>
        <v>TBC</v>
      </c>
      <c r="C23" s="213">
        <f>IFERROR(INDEX('Annex 1 LV, HV and UMS charges'!$C$14:$C$32,MATCH($A23,'Annex 1 LV, HV and UMS charges'!$A$14:$A$297,0)),INDEX('Annex 4 LDNO charges'!$C$14:$C$118,MATCH($A23,'Annex 4 LDNO charges'!$A$14:$A$118,0)))</f>
        <v>0</v>
      </c>
      <c r="D23" s="211"/>
      <c r="E23" s="211"/>
      <c r="F23" s="218">
        <v>0.15717184865321343</v>
      </c>
    </row>
    <row r="24" spans="1:6" ht="15" x14ac:dyDescent="0.2">
      <c r="A24" s="29" t="s">
        <v>1692</v>
      </c>
      <c r="B24" s="212" t="str">
        <f>IFERROR(INDEX('Annex 1 LV, HV and UMS charges'!$B$14:$B$32,MATCH($A24,'Annex 1 LV, HV and UMS charges'!$A$14:$A$297,0)),INDEX('Annex 4 LDNO charges'!$B$14:$B$118,MATCH($A24,'Annex 4 LDNO charges'!$A$14:$A$118,0)))</f>
        <v>TBC</v>
      </c>
      <c r="C24" s="213">
        <f>IFERROR(INDEX('Annex 1 LV, HV and UMS charges'!$C$14:$C$32,MATCH($A24,'Annex 1 LV, HV and UMS charges'!$A$14:$A$297,0)),INDEX('Annex 4 LDNO charges'!$C$14:$C$118,MATCH($A24,'Annex 4 LDNO charges'!$A$14:$A$118,0)))</f>
        <v>0</v>
      </c>
      <c r="D24" s="211"/>
      <c r="E24" s="211"/>
      <c r="F24" s="218">
        <v>0.15717184865321343</v>
      </c>
    </row>
    <row r="25" spans="1:6" ht="15" x14ac:dyDescent="0.2">
      <c r="A25" s="162" t="s">
        <v>231</v>
      </c>
      <c r="B25" s="212" t="str">
        <f>IFERROR(INDEX('Annex 1 LV, HV and UMS charges'!$B$14:$B$32,MATCH($A25,'Annex 1 LV, HV and UMS charges'!$A$14:$A$297,0)),INDEX('Annex 4 LDNO charges'!$B$14:$B$118,MATCH($A25,'Annex 4 LDNO charges'!$A$14:$A$118,0)))</f>
        <v>TBC</v>
      </c>
      <c r="C25" s="213" t="str">
        <f>IFERROR(INDEX('Annex 1 LV, HV and UMS charges'!$C$14:$C$32,MATCH($A25,'Annex 1 LV, HV and UMS charges'!$A$14:$A$297,0)),INDEX('Annex 4 LDNO charges'!$C$14:$C$118,MATCH($A25,'Annex 4 LDNO charges'!$A$14:$A$118,0)))</f>
        <v>0, 1 or 2</v>
      </c>
      <c r="D25" s="219">
        <f>$D$5</f>
        <v>8.740823512860563E-3</v>
      </c>
      <c r="E25" s="219">
        <f>$E$5</f>
        <v>0</v>
      </c>
      <c r="F25" s="218">
        <v>0.15717184865321343</v>
      </c>
    </row>
    <row r="26" spans="1:6" ht="15" x14ac:dyDescent="0.2">
      <c r="A26" s="162" t="s">
        <v>233</v>
      </c>
      <c r="B26" s="212" t="str">
        <f>IFERROR(INDEX('Annex 1 LV, HV and UMS charges'!$B$14:$B$32,MATCH($A26,'Annex 1 LV, HV and UMS charges'!$A$14:$A$297,0)),INDEX('Annex 4 LDNO charges'!$B$14:$B$118,MATCH($A26,'Annex 4 LDNO charges'!$A$14:$A$118,0)))</f>
        <v>TBC</v>
      </c>
      <c r="C26" s="213" t="str">
        <f>IFERROR(INDEX('Annex 1 LV, HV and UMS charges'!$C$14:$C$32,MATCH($A26,'Annex 1 LV, HV and UMS charges'!$A$14:$A$297,0)),INDEX('Annex 4 LDNO charges'!$C$14:$C$118,MATCH($A26,'Annex 4 LDNO charges'!$A$14:$A$118,0)))</f>
        <v>0 or 3-8</v>
      </c>
      <c r="D26" s="211"/>
      <c r="E26" s="211"/>
      <c r="F26" s="218">
        <v>0.15717184865321343</v>
      </c>
    </row>
    <row r="27" spans="1:6" ht="15" x14ac:dyDescent="0.2">
      <c r="A27" s="162" t="s">
        <v>235</v>
      </c>
      <c r="B27" s="212" t="str">
        <f>IFERROR(INDEX('Annex 1 LV, HV and UMS charges'!$B$14:$B$32,MATCH($A27,'Annex 1 LV, HV and UMS charges'!$A$14:$A$297,0)),INDEX('Annex 4 LDNO charges'!$B$14:$B$118,MATCH($A27,'Annex 4 LDNO charges'!$A$14:$A$118,0)))</f>
        <v>TBC</v>
      </c>
      <c r="C27" s="213">
        <f>IFERROR(INDEX('Annex 1 LV, HV and UMS charges'!$C$14:$C$32,MATCH($A27,'Annex 1 LV, HV and UMS charges'!$A$14:$A$297,0)),INDEX('Annex 4 LDNO charges'!$C$14:$C$118,MATCH($A27,'Annex 4 LDNO charges'!$A$14:$A$118,0)))</f>
        <v>0</v>
      </c>
      <c r="D27" s="211"/>
      <c r="E27" s="211"/>
      <c r="F27" s="218">
        <v>0.15717184865321343</v>
      </c>
    </row>
    <row r="28" spans="1:6" ht="15" x14ac:dyDescent="0.2">
      <c r="A28" s="162" t="s">
        <v>236</v>
      </c>
      <c r="B28" s="212" t="str">
        <f>IFERROR(INDEX('Annex 1 LV, HV and UMS charges'!$B$14:$B$32,MATCH($A28,'Annex 1 LV, HV and UMS charges'!$A$14:$A$297,0)),INDEX('Annex 4 LDNO charges'!$B$14:$B$118,MATCH($A28,'Annex 4 LDNO charges'!$A$14:$A$118,0)))</f>
        <v>TBC</v>
      </c>
      <c r="C28" s="213">
        <f>IFERROR(INDEX('Annex 1 LV, HV and UMS charges'!$C$14:$C$32,MATCH($A28,'Annex 1 LV, HV and UMS charges'!$A$14:$A$297,0)),INDEX('Annex 4 LDNO charges'!$C$14:$C$118,MATCH($A28,'Annex 4 LDNO charges'!$A$14:$A$118,0)))</f>
        <v>0</v>
      </c>
      <c r="D28" s="211"/>
      <c r="E28" s="211"/>
      <c r="F28" s="218">
        <v>0.15717184865321343</v>
      </c>
    </row>
    <row r="29" spans="1:6" ht="15" x14ac:dyDescent="0.2">
      <c r="A29" s="162" t="s">
        <v>237</v>
      </c>
      <c r="B29" s="212" t="str">
        <f>IFERROR(INDEX('Annex 1 LV, HV and UMS charges'!$B$14:$B$32,MATCH($A29,'Annex 1 LV, HV and UMS charges'!$A$14:$A$297,0)),INDEX('Annex 4 LDNO charges'!$B$14:$B$118,MATCH($A29,'Annex 4 LDNO charges'!$A$14:$A$118,0)))</f>
        <v>TBC</v>
      </c>
      <c r="C29" s="213">
        <f>IFERROR(INDEX('Annex 1 LV, HV and UMS charges'!$C$14:$C$32,MATCH($A29,'Annex 1 LV, HV and UMS charges'!$A$14:$A$297,0)),INDEX('Annex 4 LDNO charges'!$C$14:$C$118,MATCH($A29,'Annex 4 LDNO charges'!$A$14:$A$118,0)))</f>
        <v>0</v>
      </c>
      <c r="D29" s="211"/>
      <c r="E29" s="211"/>
      <c r="F29" s="218">
        <v>0.15717184865321343</v>
      </c>
    </row>
    <row r="30" spans="1:6" ht="15" x14ac:dyDescent="0.2">
      <c r="A30" s="162" t="s">
        <v>1694</v>
      </c>
      <c r="B30" s="212" t="str">
        <f>IFERROR(INDEX('Annex 1 LV, HV and UMS charges'!$B$14:$B$32,MATCH($A30,'Annex 1 LV, HV and UMS charges'!$A$14:$A$297,0)),INDEX('Annex 4 LDNO charges'!$B$14:$B$118,MATCH($A30,'Annex 4 LDNO charges'!$A$14:$A$118,0)))</f>
        <v>TBC</v>
      </c>
      <c r="C30" s="213">
        <f>IFERROR(INDEX('Annex 1 LV, HV and UMS charges'!$C$14:$C$32,MATCH($A30,'Annex 1 LV, HV and UMS charges'!$A$14:$A$297,0)),INDEX('Annex 4 LDNO charges'!$C$14:$C$118,MATCH($A30,'Annex 4 LDNO charges'!$A$14:$A$118,0)))</f>
        <v>0</v>
      </c>
      <c r="D30" s="211"/>
      <c r="E30" s="211"/>
      <c r="F30" s="218">
        <v>0.15717184865321343</v>
      </c>
    </row>
    <row r="31" spans="1:6" ht="15" x14ac:dyDescent="0.2">
      <c r="A31" s="162" t="s">
        <v>1695</v>
      </c>
      <c r="B31" s="212" t="str">
        <f>IFERROR(INDEX('Annex 1 LV, HV and UMS charges'!$B$14:$B$32,MATCH($A31,'Annex 1 LV, HV and UMS charges'!$A$14:$A$297,0)),INDEX('Annex 4 LDNO charges'!$B$14:$B$118,MATCH($A31,'Annex 4 LDNO charges'!$A$14:$A$118,0)))</f>
        <v>TBC</v>
      </c>
      <c r="C31" s="213">
        <f>IFERROR(INDEX('Annex 1 LV, HV and UMS charges'!$C$14:$C$32,MATCH($A31,'Annex 1 LV, HV and UMS charges'!$A$14:$A$297,0)),INDEX('Annex 4 LDNO charges'!$C$14:$C$118,MATCH($A31,'Annex 4 LDNO charges'!$A$14:$A$118,0)))</f>
        <v>0</v>
      </c>
      <c r="D31" s="211"/>
      <c r="E31" s="211"/>
      <c r="F31" s="218">
        <v>0.15717184865321343</v>
      </c>
    </row>
    <row r="32" spans="1:6" ht="15" x14ac:dyDescent="0.2">
      <c r="A32" s="162" t="s">
        <v>1696</v>
      </c>
      <c r="B32" s="212" t="str">
        <f>IFERROR(INDEX('Annex 1 LV, HV and UMS charges'!$B$14:$B$32,MATCH($A32,'Annex 1 LV, HV and UMS charges'!$A$14:$A$297,0)),INDEX('Annex 4 LDNO charges'!$B$14:$B$118,MATCH($A32,'Annex 4 LDNO charges'!$A$14:$A$118,0)))</f>
        <v>TBC</v>
      </c>
      <c r="C32" s="213">
        <f>IFERROR(INDEX('Annex 1 LV, HV and UMS charges'!$C$14:$C$32,MATCH($A32,'Annex 1 LV, HV and UMS charges'!$A$14:$A$297,0)),INDEX('Annex 4 LDNO charges'!$C$14:$C$118,MATCH($A32,'Annex 4 LDNO charges'!$A$14:$A$118,0)))</f>
        <v>0</v>
      </c>
      <c r="D32" s="211"/>
      <c r="E32" s="211"/>
      <c r="F32" s="218">
        <v>0.15717184865321343</v>
      </c>
    </row>
    <row r="33" spans="1:6" ht="15" x14ac:dyDescent="0.2">
      <c r="A33" s="162" t="s">
        <v>244</v>
      </c>
      <c r="B33" s="212" t="str">
        <f>IFERROR(INDEX('Annex 1 LV, HV and UMS charges'!$B$14:$B$32,MATCH($A33,'Annex 1 LV, HV and UMS charges'!$A$14:$A$297,0)),INDEX('Annex 4 LDNO charges'!$B$14:$B$118,MATCH($A33,'Annex 4 LDNO charges'!$A$14:$A$118,0)))</f>
        <v>TBC</v>
      </c>
      <c r="C33" s="213" t="str">
        <f>IFERROR(INDEX('Annex 1 LV, HV and UMS charges'!$C$14:$C$32,MATCH($A33,'Annex 1 LV, HV and UMS charges'!$A$14:$A$297,0)),INDEX('Annex 4 LDNO charges'!$C$14:$C$118,MATCH($A33,'Annex 4 LDNO charges'!$A$14:$A$118,0)))</f>
        <v>0, 1 or 2</v>
      </c>
      <c r="D33" s="219">
        <f>$D$5</f>
        <v>8.740823512860563E-3</v>
      </c>
      <c r="E33" s="219">
        <f>$E$5</f>
        <v>0</v>
      </c>
      <c r="F33" s="218">
        <v>0.15717184865321343</v>
      </c>
    </row>
    <row r="34" spans="1:6" ht="15" x14ac:dyDescent="0.2">
      <c r="A34" s="162" t="s">
        <v>246</v>
      </c>
      <c r="B34" s="212" t="str">
        <f>IFERROR(INDEX('Annex 1 LV, HV and UMS charges'!$B$14:$B$32,MATCH($A34,'Annex 1 LV, HV and UMS charges'!$A$14:$A$297,0)),INDEX('Annex 4 LDNO charges'!$B$14:$B$118,MATCH($A34,'Annex 4 LDNO charges'!$A$14:$A$118,0)))</f>
        <v>TBC</v>
      </c>
      <c r="C34" s="213" t="str">
        <f>IFERROR(INDEX('Annex 1 LV, HV and UMS charges'!$C$14:$C$32,MATCH($A34,'Annex 1 LV, HV and UMS charges'!$A$14:$A$297,0)),INDEX('Annex 4 LDNO charges'!$C$14:$C$118,MATCH($A34,'Annex 4 LDNO charges'!$A$14:$A$118,0)))</f>
        <v>0 or 3-8</v>
      </c>
      <c r="D34" s="211"/>
      <c r="E34" s="211"/>
      <c r="F34" s="218">
        <v>0.15717184865321343</v>
      </c>
    </row>
    <row r="35" spans="1:6" ht="15" x14ac:dyDescent="0.2">
      <c r="A35" s="162" t="s">
        <v>248</v>
      </c>
      <c r="B35" s="212" t="str">
        <f>IFERROR(INDEX('Annex 1 LV, HV and UMS charges'!$B$14:$B$32,MATCH($A35,'Annex 1 LV, HV and UMS charges'!$A$14:$A$297,0)),INDEX('Annex 4 LDNO charges'!$B$14:$B$118,MATCH($A35,'Annex 4 LDNO charges'!$A$14:$A$118,0)))</f>
        <v>TBC</v>
      </c>
      <c r="C35" s="213">
        <f>IFERROR(INDEX('Annex 1 LV, HV and UMS charges'!$C$14:$C$32,MATCH($A35,'Annex 1 LV, HV and UMS charges'!$A$14:$A$297,0)),INDEX('Annex 4 LDNO charges'!$C$14:$C$118,MATCH($A35,'Annex 4 LDNO charges'!$A$14:$A$118,0)))</f>
        <v>0</v>
      </c>
      <c r="D35" s="211"/>
      <c r="E35" s="211"/>
      <c r="F35" s="218">
        <v>0.15717184865321343</v>
      </c>
    </row>
    <row r="36" spans="1:6" ht="15" x14ac:dyDescent="0.2">
      <c r="A36" s="162" t="s">
        <v>249</v>
      </c>
      <c r="B36" s="212" t="str">
        <f>IFERROR(INDEX('Annex 1 LV, HV and UMS charges'!$B$14:$B$32,MATCH($A36,'Annex 1 LV, HV and UMS charges'!$A$14:$A$297,0)),INDEX('Annex 4 LDNO charges'!$B$14:$B$118,MATCH($A36,'Annex 4 LDNO charges'!$A$14:$A$118,0)))</f>
        <v>TBC</v>
      </c>
      <c r="C36" s="213">
        <f>IFERROR(INDEX('Annex 1 LV, HV and UMS charges'!$C$14:$C$32,MATCH($A36,'Annex 1 LV, HV and UMS charges'!$A$14:$A$297,0)),INDEX('Annex 4 LDNO charges'!$C$14:$C$118,MATCH($A36,'Annex 4 LDNO charges'!$A$14:$A$118,0)))</f>
        <v>0</v>
      </c>
      <c r="D36" s="211"/>
      <c r="E36" s="211"/>
      <c r="F36" s="218">
        <v>0.15717184865321343</v>
      </c>
    </row>
    <row r="37" spans="1:6" ht="15" x14ac:dyDescent="0.2">
      <c r="A37" s="162" t="s">
        <v>250</v>
      </c>
      <c r="B37" s="212" t="str">
        <f>IFERROR(INDEX('Annex 1 LV, HV and UMS charges'!$B$14:$B$32,MATCH($A37,'Annex 1 LV, HV and UMS charges'!$A$14:$A$297,0)),INDEX('Annex 4 LDNO charges'!$B$14:$B$118,MATCH($A37,'Annex 4 LDNO charges'!$A$14:$A$118,0)))</f>
        <v>TBC</v>
      </c>
      <c r="C37" s="213">
        <f>IFERROR(INDEX('Annex 1 LV, HV and UMS charges'!$C$14:$C$32,MATCH($A37,'Annex 1 LV, HV and UMS charges'!$A$14:$A$297,0)),INDEX('Annex 4 LDNO charges'!$C$14:$C$118,MATCH($A37,'Annex 4 LDNO charges'!$A$14:$A$118,0)))</f>
        <v>0</v>
      </c>
      <c r="D37" s="211"/>
      <c r="E37" s="211"/>
      <c r="F37" s="218">
        <v>0.15717184865321343</v>
      </c>
    </row>
    <row r="38" spans="1:6" ht="15" x14ac:dyDescent="0.2">
      <c r="A38" s="162" t="s">
        <v>1697</v>
      </c>
      <c r="B38" s="212" t="str">
        <f>IFERROR(INDEX('Annex 1 LV, HV and UMS charges'!$B$14:$B$32,MATCH($A38,'Annex 1 LV, HV and UMS charges'!$A$14:$A$297,0)),INDEX('Annex 4 LDNO charges'!$B$14:$B$118,MATCH($A38,'Annex 4 LDNO charges'!$A$14:$A$118,0)))</f>
        <v>TBC</v>
      </c>
      <c r="C38" s="213">
        <f>IFERROR(INDEX('Annex 1 LV, HV and UMS charges'!$C$14:$C$32,MATCH($A38,'Annex 1 LV, HV and UMS charges'!$A$14:$A$297,0)),INDEX('Annex 4 LDNO charges'!$C$14:$C$118,MATCH($A38,'Annex 4 LDNO charges'!$A$14:$A$118,0)))</f>
        <v>0</v>
      </c>
      <c r="D38" s="211"/>
      <c r="E38" s="211"/>
      <c r="F38" s="218">
        <v>0.15717184865321343</v>
      </c>
    </row>
    <row r="39" spans="1:6" ht="15" x14ac:dyDescent="0.2">
      <c r="A39" s="162" t="s">
        <v>1698</v>
      </c>
      <c r="B39" s="212" t="str">
        <f>IFERROR(INDEX('Annex 1 LV, HV and UMS charges'!$B$14:$B$32,MATCH($A39,'Annex 1 LV, HV and UMS charges'!$A$14:$A$297,0)),INDEX('Annex 4 LDNO charges'!$B$14:$B$118,MATCH($A39,'Annex 4 LDNO charges'!$A$14:$A$118,0)))</f>
        <v>TBC</v>
      </c>
      <c r="C39" s="213">
        <f>IFERROR(INDEX('Annex 1 LV, HV and UMS charges'!$C$14:$C$32,MATCH($A39,'Annex 1 LV, HV and UMS charges'!$A$14:$A$297,0)),INDEX('Annex 4 LDNO charges'!$C$14:$C$118,MATCH($A39,'Annex 4 LDNO charges'!$A$14:$A$118,0)))</f>
        <v>0</v>
      </c>
      <c r="D39" s="211"/>
      <c r="E39" s="211"/>
      <c r="F39" s="218">
        <v>0.15717184865321343</v>
      </c>
    </row>
    <row r="40" spans="1:6" ht="15" x14ac:dyDescent="0.2">
      <c r="A40" s="162" t="s">
        <v>1699</v>
      </c>
      <c r="B40" s="212" t="str">
        <f>IFERROR(INDEX('Annex 1 LV, HV and UMS charges'!$B$14:$B$32,MATCH($A40,'Annex 1 LV, HV and UMS charges'!$A$14:$A$297,0)),INDEX('Annex 4 LDNO charges'!$B$14:$B$118,MATCH($A40,'Annex 4 LDNO charges'!$A$14:$A$118,0)))</f>
        <v>TBC</v>
      </c>
      <c r="C40" s="213">
        <f>IFERROR(INDEX('Annex 1 LV, HV and UMS charges'!$C$14:$C$32,MATCH($A40,'Annex 1 LV, HV and UMS charges'!$A$14:$A$297,0)),INDEX('Annex 4 LDNO charges'!$C$14:$C$118,MATCH($A40,'Annex 4 LDNO charges'!$A$14:$A$118,0)))</f>
        <v>0</v>
      </c>
      <c r="D40" s="211"/>
      <c r="E40" s="211"/>
      <c r="F40" s="218">
        <v>0.15717184865321343</v>
      </c>
    </row>
    <row r="41" spans="1:6" ht="15" x14ac:dyDescent="0.2">
      <c r="A41" s="162" t="s">
        <v>257</v>
      </c>
      <c r="B41" s="212" t="str">
        <f>IFERROR(INDEX('Annex 1 LV, HV and UMS charges'!$B$14:$B$32,MATCH($A41,'Annex 1 LV, HV and UMS charges'!$A$14:$A$297,0)),INDEX('Annex 4 LDNO charges'!$B$14:$B$118,MATCH($A41,'Annex 4 LDNO charges'!$A$14:$A$118,0)))</f>
        <v>TBC</v>
      </c>
      <c r="C41" s="213" t="str">
        <f>IFERROR(INDEX('Annex 1 LV, HV and UMS charges'!$C$14:$C$32,MATCH($A41,'Annex 1 LV, HV and UMS charges'!$A$14:$A$297,0)),INDEX('Annex 4 LDNO charges'!$C$14:$C$118,MATCH($A41,'Annex 4 LDNO charges'!$A$14:$A$118,0)))</f>
        <v>0, 1 or 2</v>
      </c>
      <c r="D41" s="219">
        <f>$D$5</f>
        <v>8.740823512860563E-3</v>
      </c>
      <c r="E41" s="219">
        <f>$E$5</f>
        <v>0</v>
      </c>
      <c r="F41" s="218">
        <v>0.15717184865321343</v>
      </c>
    </row>
    <row r="42" spans="1:6" ht="15" x14ac:dyDescent="0.2">
      <c r="A42" s="162" t="s">
        <v>259</v>
      </c>
      <c r="B42" s="212" t="str">
        <f>IFERROR(INDEX('Annex 1 LV, HV and UMS charges'!$B$14:$B$32,MATCH($A42,'Annex 1 LV, HV and UMS charges'!$A$14:$A$297,0)),INDEX('Annex 4 LDNO charges'!$B$14:$B$118,MATCH($A42,'Annex 4 LDNO charges'!$A$14:$A$118,0)))</f>
        <v>TBC</v>
      </c>
      <c r="C42" s="213" t="str">
        <f>IFERROR(INDEX('Annex 1 LV, HV and UMS charges'!$C$14:$C$32,MATCH($A42,'Annex 1 LV, HV and UMS charges'!$A$14:$A$297,0)),INDEX('Annex 4 LDNO charges'!$C$14:$C$118,MATCH($A42,'Annex 4 LDNO charges'!$A$14:$A$118,0)))</f>
        <v>0 or 3-8</v>
      </c>
      <c r="D42" s="211"/>
      <c r="E42" s="211"/>
      <c r="F42" s="218">
        <v>0.15717184865321343</v>
      </c>
    </row>
    <row r="43" spans="1:6" ht="15" x14ac:dyDescent="0.2">
      <c r="A43" s="162" t="s">
        <v>261</v>
      </c>
      <c r="B43" s="212" t="str">
        <f>IFERROR(INDEX('Annex 1 LV, HV and UMS charges'!$B$14:$B$32,MATCH($A43,'Annex 1 LV, HV and UMS charges'!$A$14:$A$297,0)),INDEX('Annex 4 LDNO charges'!$B$14:$B$118,MATCH($A43,'Annex 4 LDNO charges'!$A$14:$A$118,0)))</f>
        <v>TBC</v>
      </c>
      <c r="C43" s="213">
        <f>IFERROR(INDEX('Annex 1 LV, HV and UMS charges'!$C$14:$C$32,MATCH($A43,'Annex 1 LV, HV and UMS charges'!$A$14:$A$297,0)),INDEX('Annex 4 LDNO charges'!$C$14:$C$118,MATCH($A43,'Annex 4 LDNO charges'!$A$14:$A$118,0)))</f>
        <v>0</v>
      </c>
      <c r="D43" s="211"/>
      <c r="E43" s="211"/>
      <c r="F43" s="218">
        <v>0.15717184865321343</v>
      </c>
    </row>
    <row r="44" spans="1:6" ht="15" x14ac:dyDescent="0.2">
      <c r="A44" s="162" t="s">
        <v>262</v>
      </c>
      <c r="B44" s="212" t="str">
        <f>IFERROR(INDEX('Annex 1 LV, HV and UMS charges'!$B$14:$B$32,MATCH($A44,'Annex 1 LV, HV and UMS charges'!$A$14:$A$297,0)),INDEX('Annex 4 LDNO charges'!$B$14:$B$118,MATCH($A44,'Annex 4 LDNO charges'!$A$14:$A$118,0)))</f>
        <v>TBC</v>
      </c>
      <c r="C44" s="213">
        <f>IFERROR(INDEX('Annex 1 LV, HV and UMS charges'!$C$14:$C$32,MATCH($A44,'Annex 1 LV, HV and UMS charges'!$A$14:$A$297,0)),INDEX('Annex 4 LDNO charges'!$C$14:$C$118,MATCH($A44,'Annex 4 LDNO charges'!$A$14:$A$118,0)))</f>
        <v>0</v>
      </c>
      <c r="D44" s="211"/>
      <c r="E44" s="211"/>
      <c r="F44" s="218">
        <v>0.15717184865321343</v>
      </c>
    </row>
    <row r="45" spans="1:6" ht="15" x14ac:dyDescent="0.2">
      <c r="A45" s="162" t="s">
        <v>263</v>
      </c>
      <c r="B45" s="212" t="str">
        <f>IFERROR(INDEX('Annex 1 LV, HV and UMS charges'!$B$14:$B$32,MATCH($A45,'Annex 1 LV, HV and UMS charges'!$A$14:$A$297,0)),INDEX('Annex 4 LDNO charges'!$B$14:$B$118,MATCH($A45,'Annex 4 LDNO charges'!$A$14:$A$118,0)))</f>
        <v>TBC</v>
      </c>
      <c r="C45" s="213">
        <f>IFERROR(INDEX('Annex 1 LV, HV and UMS charges'!$C$14:$C$32,MATCH($A45,'Annex 1 LV, HV and UMS charges'!$A$14:$A$297,0)),INDEX('Annex 4 LDNO charges'!$C$14:$C$118,MATCH($A45,'Annex 4 LDNO charges'!$A$14:$A$118,0)))</f>
        <v>0</v>
      </c>
      <c r="D45" s="211"/>
      <c r="E45" s="211"/>
      <c r="F45" s="218">
        <v>0.15717184865321343</v>
      </c>
    </row>
    <row r="46" spans="1:6" ht="15" x14ac:dyDescent="0.2">
      <c r="A46" s="162" t="s">
        <v>1700</v>
      </c>
      <c r="B46" s="212" t="str">
        <f>IFERROR(INDEX('Annex 1 LV, HV and UMS charges'!$B$14:$B$32,MATCH($A46,'Annex 1 LV, HV and UMS charges'!$A$14:$A$297,0)),INDEX('Annex 4 LDNO charges'!$B$14:$B$118,MATCH($A46,'Annex 4 LDNO charges'!$A$14:$A$118,0)))</f>
        <v>TBC</v>
      </c>
      <c r="C46" s="213">
        <f>IFERROR(INDEX('Annex 1 LV, HV and UMS charges'!$C$14:$C$32,MATCH($A46,'Annex 1 LV, HV and UMS charges'!$A$14:$A$297,0)),INDEX('Annex 4 LDNO charges'!$C$14:$C$118,MATCH($A46,'Annex 4 LDNO charges'!$A$14:$A$118,0)))</f>
        <v>0</v>
      </c>
      <c r="D46" s="211"/>
      <c r="E46" s="211"/>
      <c r="F46" s="218">
        <v>0.15717184865321343</v>
      </c>
    </row>
    <row r="47" spans="1:6" ht="15" x14ac:dyDescent="0.2">
      <c r="A47" s="162" t="s">
        <v>1701</v>
      </c>
      <c r="B47" s="212" t="str">
        <f>IFERROR(INDEX('Annex 1 LV, HV and UMS charges'!$B$14:$B$32,MATCH($A47,'Annex 1 LV, HV and UMS charges'!$A$14:$A$297,0)),INDEX('Annex 4 LDNO charges'!$B$14:$B$118,MATCH($A47,'Annex 4 LDNO charges'!$A$14:$A$118,0)))</f>
        <v>TBC</v>
      </c>
      <c r="C47" s="213">
        <f>IFERROR(INDEX('Annex 1 LV, HV and UMS charges'!$C$14:$C$32,MATCH($A47,'Annex 1 LV, HV and UMS charges'!$A$14:$A$297,0)),INDEX('Annex 4 LDNO charges'!$C$14:$C$118,MATCH($A47,'Annex 4 LDNO charges'!$A$14:$A$118,0)))</f>
        <v>0</v>
      </c>
      <c r="D47" s="211"/>
      <c r="E47" s="211"/>
      <c r="F47" s="218">
        <v>0.15717184865321343</v>
      </c>
    </row>
    <row r="48" spans="1:6" ht="15" x14ac:dyDescent="0.2">
      <c r="A48" s="162" t="s">
        <v>1702</v>
      </c>
      <c r="B48" s="212" t="str">
        <f>IFERROR(INDEX('Annex 1 LV, HV and UMS charges'!$B$14:$B$32,MATCH($A48,'Annex 1 LV, HV and UMS charges'!$A$14:$A$297,0)),INDEX('Annex 4 LDNO charges'!$B$14:$B$118,MATCH($A48,'Annex 4 LDNO charges'!$A$14:$A$118,0)))</f>
        <v>TBC</v>
      </c>
      <c r="C48" s="213">
        <f>IFERROR(INDEX('Annex 1 LV, HV and UMS charges'!$C$14:$C$32,MATCH($A48,'Annex 1 LV, HV and UMS charges'!$A$14:$A$297,0)),INDEX('Annex 4 LDNO charges'!$C$14:$C$118,MATCH($A48,'Annex 4 LDNO charges'!$A$14:$A$118,0)))</f>
        <v>0</v>
      </c>
      <c r="D48" s="211"/>
      <c r="E48" s="211"/>
      <c r="F48" s="218">
        <v>0.15717184865321343</v>
      </c>
    </row>
    <row r="49" spans="1:6" ht="15" x14ac:dyDescent="0.2">
      <c r="A49" s="162" t="s">
        <v>270</v>
      </c>
      <c r="B49" s="212" t="str">
        <f>IFERROR(INDEX('Annex 1 LV, HV and UMS charges'!$B$14:$B$32,MATCH($A49,'Annex 1 LV, HV and UMS charges'!$A$14:$A$297,0)),INDEX('Annex 4 LDNO charges'!$B$14:$B$118,MATCH($A49,'Annex 4 LDNO charges'!$A$14:$A$118,0)))</f>
        <v>TBC</v>
      </c>
      <c r="C49" s="213" t="str">
        <f>IFERROR(INDEX('Annex 1 LV, HV and UMS charges'!$C$14:$C$32,MATCH($A49,'Annex 1 LV, HV and UMS charges'!$A$14:$A$297,0)),INDEX('Annex 4 LDNO charges'!$C$14:$C$118,MATCH($A49,'Annex 4 LDNO charges'!$A$14:$A$118,0)))</f>
        <v>0, 1 or 2</v>
      </c>
      <c r="D49" s="219">
        <f>$D$5</f>
        <v>8.740823512860563E-3</v>
      </c>
      <c r="E49" s="219">
        <f>$E$5</f>
        <v>0</v>
      </c>
      <c r="F49" s="218">
        <v>0.15717184865321343</v>
      </c>
    </row>
    <row r="50" spans="1:6" ht="15" x14ac:dyDescent="0.2">
      <c r="A50" s="162" t="s">
        <v>272</v>
      </c>
      <c r="B50" s="212" t="str">
        <f>IFERROR(INDEX('Annex 1 LV, HV and UMS charges'!$B$14:$B$32,MATCH($A50,'Annex 1 LV, HV and UMS charges'!$A$14:$A$297,0)),INDEX('Annex 4 LDNO charges'!$B$14:$B$118,MATCH($A50,'Annex 4 LDNO charges'!$A$14:$A$118,0)))</f>
        <v>TBC</v>
      </c>
      <c r="C50" s="213" t="str">
        <f>IFERROR(INDEX('Annex 1 LV, HV and UMS charges'!$C$14:$C$32,MATCH($A50,'Annex 1 LV, HV and UMS charges'!$A$14:$A$297,0)),INDEX('Annex 4 LDNO charges'!$C$14:$C$118,MATCH($A50,'Annex 4 LDNO charges'!$A$14:$A$118,0)))</f>
        <v>0 or 3-8</v>
      </c>
      <c r="D50" s="211"/>
      <c r="E50" s="211"/>
      <c r="F50" s="218">
        <v>0.15717184865321343</v>
      </c>
    </row>
    <row r="51" spans="1:6" ht="15" x14ac:dyDescent="0.2">
      <c r="A51" s="162" t="s">
        <v>274</v>
      </c>
      <c r="B51" s="212" t="str">
        <f>IFERROR(INDEX('Annex 1 LV, HV and UMS charges'!$B$14:$B$32,MATCH($A51,'Annex 1 LV, HV and UMS charges'!$A$14:$A$297,0)),INDEX('Annex 4 LDNO charges'!$B$14:$B$118,MATCH($A51,'Annex 4 LDNO charges'!$A$14:$A$118,0)))</f>
        <v>TBC</v>
      </c>
      <c r="C51" s="213">
        <f>IFERROR(INDEX('Annex 1 LV, HV and UMS charges'!$C$14:$C$32,MATCH($A51,'Annex 1 LV, HV and UMS charges'!$A$14:$A$297,0)),INDEX('Annex 4 LDNO charges'!$C$14:$C$118,MATCH($A51,'Annex 4 LDNO charges'!$A$14:$A$118,0)))</f>
        <v>0</v>
      </c>
      <c r="D51" s="211"/>
      <c r="E51" s="211"/>
      <c r="F51" s="218">
        <v>0.15717184865321343</v>
      </c>
    </row>
    <row r="52" spans="1:6" ht="15" x14ac:dyDescent="0.2">
      <c r="A52" s="162" t="s">
        <v>275</v>
      </c>
      <c r="B52" s="212" t="str">
        <f>IFERROR(INDEX('Annex 1 LV, HV and UMS charges'!$B$14:$B$32,MATCH($A52,'Annex 1 LV, HV and UMS charges'!$A$14:$A$297,0)),INDEX('Annex 4 LDNO charges'!$B$14:$B$118,MATCH($A52,'Annex 4 LDNO charges'!$A$14:$A$118,0)))</f>
        <v>TBC</v>
      </c>
      <c r="C52" s="213">
        <f>IFERROR(INDEX('Annex 1 LV, HV and UMS charges'!$C$14:$C$32,MATCH($A52,'Annex 1 LV, HV and UMS charges'!$A$14:$A$297,0)),INDEX('Annex 4 LDNO charges'!$C$14:$C$118,MATCH($A52,'Annex 4 LDNO charges'!$A$14:$A$118,0)))</f>
        <v>0</v>
      </c>
      <c r="D52" s="211"/>
      <c r="E52" s="211"/>
      <c r="F52" s="218">
        <v>0.15717184865321343</v>
      </c>
    </row>
    <row r="53" spans="1:6" ht="15" x14ac:dyDescent="0.2">
      <c r="A53" s="162" t="s">
        <v>276</v>
      </c>
      <c r="B53" s="212" t="str">
        <f>IFERROR(INDEX('Annex 1 LV, HV and UMS charges'!$B$14:$B$32,MATCH($A53,'Annex 1 LV, HV and UMS charges'!$A$14:$A$297,0)),INDEX('Annex 4 LDNO charges'!$B$14:$B$118,MATCH($A53,'Annex 4 LDNO charges'!$A$14:$A$118,0)))</f>
        <v>TBC</v>
      </c>
      <c r="C53" s="213">
        <f>IFERROR(INDEX('Annex 1 LV, HV and UMS charges'!$C$14:$C$32,MATCH($A53,'Annex 1 LV, HV and UMS charges'!$A$14:$A$297,0)),INDEX('Annex 4 LDNO charges'!$C$14:$C$118,MATCH($A53,'Annex 4 LDNO charges'!$A$14:$A$118,0)))</f>
        <v>0</v>
      </c>
      <c r="D53" s="211"/>
      <c r="E53" s="211"/>
      <c r="F53" s="218">
        <v>0.15717184865321343</v>
      </c>
    </row>
    <row r="54" spans="1:6" ht="15" x14ac:dyDescent="0.2">
      <c r="A54" s="162" t="s">
        <v>1703</v>
      </c>
      <c r="B54" s="212" t="str">
        <f>IFERROR(INDEX('Annex 1 LV, HV and UMS charges'!$B$14:$B$32,MATCH($A54,'Annex 1 LV, HV and UMS charges'!$A$14:$A$297,0)),INDEX('Annex 4 LDNO charges'!$B$14:$B$118,MATCH($A54,'Annex 4 LDNO charges'!$A$14:$A$118,0)))</f>
        <v>TBC</v>
      </c>
      <c r="C54" s="213">
        <f>IFERROR(INDEX('Annex 1 LV, HV and UMS charges'!$C$14:$C$32,MATCH($A54,'Annex 1 LV, HV and UMS charges'!$A$14:$A$297,0)),INDEX('Annex 4 LDNO charges'!$C$14:$C$118,MATCH($A54,'Annex 4 LDNO charges'!$A$14:$A$118,0)))</f>
        <v>0</v>
      </c>
      <c r="D54" s="211"/>
      <c r="E54" s="211"/>
      <c r="F54" s="218">
        <v>0.15717184865321343</v>
      </c>
    </row>
    <row r="55" spans="1:6" ht="15" x14ac:dyDescent="0.2">
      <c r="A55" s="162" t="s">
        <v>1704</v>
      </c>
      <c r="B55" s="212" t="str">
        <f>IFERROR(INDEX('Annex 1 LV, HV and UMS charges'!$B$14:$B$32,MATCH($A55,'Annex 1 LV, HV and UMS charges'!$A$14:$A$297,0)),INDEX('Annex 4 LDNO charges'!$B$14:$B$118,MATCH($A55,'Annex 4 LDNO charges'!$A$14:$A$118,0)))</f>
        <v>TBC</v>
      </c>
      <c r="C55" s="213">
        <f>IFERROR(INDEX('Annex 1 LV, HV and UMS charges'!$C$14:$C$32,MATCH($A55,'Annex 1 LV, HV and UMS charges'!$A$14:$A$297,0)),INDEX('Annex 4 LDNO charges'!$C$14:$C$118,MATCH($A55,'Annex 4 LDNO charges'!$A$14:$A$118,0)))</f>
        <v>0</v>
      </c>
      <c r="D55" s="211"/>
      <c r="E55" s="211"/>
      <c r="F55" s="218">
        <v>0.15717184865321343</v>
      </c>
    </row>
    <row r="56" spans="1:6" ht="15" x14ac:dyDescent="0.2">
      <c r="A56" s="162" t="s">
        <v>1705</v>
      </c>
      <c r="B56" s="212" t="str">
        <f>IFERROR(INDEX('Annex 1 LV, HV and UMS charges'!$B$14:$B$32,MATCH($A56,'Annex 1 LV, HV and UMS charges'!$A$14:$A$297,0)),INDEX('Annex 4 LDNO charges'!$B$14:$B$118,MATCH($A56,'Annex 4 LDNO charges'!$A$14:$A$118,0)))</f>
        <v>TBC</v>
      </c>
      <c r="C56" s="213">
        <f>IFERROR(INDEX('Annex 1 LV, HV and UMS charges'!$C$14:$C$32,MATCH($A56,'Annex 1 LV, HV and UMS charges'!$A$14:$A$297,0)),INDEX('Annex 4 LDNO charges'!$C$14:$C$118,MATCH($A56,'Annex 4 LDNO charges'!$A$14:$A$118,0)))</f>
        <v>0</v>
      </c>
      <c r="D56" s="211"/>
      <c r="E56" s="211"/>
      <c r="F56" s="218">
        <v>0.15717184865321343</v>
      </c>
    </row>
    <row r="57" spans="1:6" ht="15" x14ac:dyDescent="0.2">
      <c r="A57" s="162" t="s">
        <v>283</v>
      </c>
      <c r="B57" s="212" t="str">
        <f>IFERROR(INDEX('Annex 1 LV, HV and UMS charges'!$B$14:$B$32,MATCH($A57,'Annex 1 LV, HV and UMS charges'!$A$14:$A$297,0)),INDEX('Annex 4 LDNO charges'!$B$14:$B$118,MATCH($A57,'Annex 4 LDNO charges'!$A$14:$A$118,0)))</f>
        <v>TBC</v>
      </c>
      <c r="C57" s="213" t="str">
        <f>IFERROR(INDEX('Annex 1 LV, HV and UMS charges'!$C$14:$C$32,MATCH($A57,'Annex 1 LV, HV and UMS charges'!$A$14:$A$297,0)),INDEX('Annex 4 LDNO charges'!$C$14:$C$118,MATCH($A57,'Annex 4 LDNO charges'!$A$14:$A$118,0)))</f>
        <v>0, 1 or 2</v>
      </c>
      <c r="D57" s="219">
        <f>$D$5</f>
        <v>8.740823512860563E-3</v>
      </c>
      <c r="E57" s="219">
        <f>$E$5</f>
        <v>0</v>
      </c>
      <c r="F57" s="218">
        <v>0.15717184865321343</v>
      </c>
    </row>
    <row r="58" spans="1:6" ht="15" x14ac:dyDescent="0.2">
      <c r="A58" s="162" t="s">
        <v>285</v>
      </c>
      <c r="B58" s="212" t="str">
        <f>IFERROR(INDEX('Annex 1 LV, HV and UMS charges'!$B$14:$B$32,MATCH($A58,'Annex 1 LV, HV and UMS charges'!$A$14:$A$297,0)),INDEX('Annex 4 LDNO charges'!$B$14:$B$118,MATCH($A58,'Annex 4 LDNO charges'!$A$14:$A$118,0)))</f>
        <v>TBC</v>
      </c>
      <c r="C58" s="213" t="str">
        <f>IFERROR(INDEX('Annex 1 LV, HV and UMS charges'!$C$14:$C$32,MATCH($A58,'Annex 1 LV, HV and UMS charges'!$A$14:$A$297,0)),INDEX('Annex 4 LDNO charges'!$C$14:$C$118,MATCH($A58,'Annex 4 LDNO charges'!$A$14:$A$118,0)))</f>
        <v>0 or 3-8</v>
      </c>
      <c r="D58" s="211"/>
      <c r="E58" s="211"/>
      <c r="F58" s="218">
        <v>0.15717184865321343</v>
      </c>
    </row>
    <row r="59" spans="1:6" ht="15" x14ac:dyDescent="0.2">
      <c r="A59" s="162" t="s">
        <v>287</v>
      </c>
      <c r="B59" s="212" t="str">
        <f>IFERROR(INDEX('Annex 1 LV, HV and UMS charges'!$B$14:$B$32,MATCH($A59,'Annex 1 LV, HV and UMS charges'!$A$14:$A$297,0)),INDEX('Annex 4 LDNO charges'!$B$14:$B$118,MATCH($A59,'Annex 4 LDNO charges'!$A$14:$A$118,0)))</f>
        <v>TBC</v>
      </c>
      <c r="C59" s="213">
        <f>IFERROR(INDEX('Annex 1 LV, HV and UMS charges'!$C$14:$C$32,MATCH($A59,'Annex 1 LV, HV and UMS charges'!$A$14:$A$297,0)),INDEX('Annex 4 LDNO charges'!$C$14:$C$118,MATCH($A59,'Annex 4 LDNO charges'!$A$14:$A$118,0)))</f>
        <v>0</v>
      </c>
      <c r="D59" s="211"/>
      <c r="E59" s="211"/>
      <c r="F59" s="218">
        <v>0.15717184865321343</v>
      </c>
    </row>
    <row r="60" spans="1:6" ht="15" x14ac:dyDescent="0.2">
      <c r="A60" s="162" t="s">
        <v>288</v>
      </c>
      <c r="B60" s="212" t="str">
        <f>IFERROR(INDEX('Annex 1 LV, HV and UMS charges'!$B$14:$B$32,MATCH($A60,'Annex 1 LV, HV and UMS charges'!$A$14:$A$297,0)),INDEX('Annex 4 LDNO charges'!$B$14:$B$118,MATCH($A60,'Annex 4 LDNO charges'!$A$14:$A$118,0)))</f>
        <v>TBC</v>
      </c>
      <c r="C60" s="213">
        <f>IFERROR(INDEX('Annex 1 LV, HV and UMS charges'!$C$14:$C$32,MATCH($A60,'Annex 1 LV, HV and UMS charges'!$A$14:$A$297,0)),INDEX('Annex 4 LDNO charges'!$C$14:$C$118,MATCH($A60,'Annex 4 LDNO charges'!$A$14:$A$118,0)))</f>
        <v>0</v>
      </c>
      <c r="D60" s="211"/>
      <c r="E60" s="211"/>
      <c r="F60" s="218">
        <v>0.15717184865321343</v>
      </c>
    </row>
    <row r="61" spans="1:6" ht="15" x14ac:dyDescent="0.2">
      <c r="A61" s="162" t="s">
        <v>289</v>
      </c>
      <c r="B61" s="212" t="str">
        <f>IFERROR(INDEX('Annex 1 LV, HV and UMS charges'!$B$14:$B$32,MATCH($A61,'Annex 1 LV, HV and UMS charges'!$A$14:$A$297,0)),INDEX('Annex 4 LDNO charges'!$B$14:$B$118,MATCH($A61,'Annex 4 LDNO charges'!$A$14:$A$118,0)))</f>
        <v>TBC</v>
      </c>
      <c r="C61" s="213">
        <f>IFERROR(INDEX('Annex 1 LV, HV and UMS charges'!$C$14:$C$32,MATCH($A61,'Annex 1 LV, HV and UMS charges'!$A$14:$A$297,0)),INDEX('Annex 4 LDNO charges'!$C$14:$C$118,MATCH($A61,'Annex 4 LDNO charges'!$A$14:$A$118,0)))</f>
        <v>0</v>
      </c>
      <c r="D61" s="211"/>
      <c r="E61" s="211"/>
      <c r="F61" s="218">
        <v>0.15717184865321343</v>
      </c>
    </row>
    <row r="62" spans="1:6" ht="15" x14ac:dyDescent="0.2">
      <c r="A62" s="162" t="s">
        <v>1706</v>
      </c>
      <c r="B62" s="212" t="str">
        <f>IFERROR(INDEX('Annex 1 LV, HV and UMS charges'!$B$14:$B$32,MATCH($A62,'Annex 1 LV, HV and UMS charges'!$A$14:$A$297,0)),INDEX('Annex 4 LDNO charges'!$B$14:$B$118,MATCH($A62,'Annex 4 LDNO charges'!$A$14:$A$118,0)))</f>
        <v>TBC</v>
      </c>
      <c r="C62" s="213">
        <f>IFERROR(INDEX('Annex 1 LV, HV and UMS charges'!$C$14:$C$32,MATCH($A62,'Annex 1 LV, HV and UMS charges'!$A$14:$A$297,0)),INDEX('Annex 4 LDNO charges'!$C$14:$C$118,MATCH($A62,'Annex 4 LDNO charges'!$A$14:$A$118,0)))</f>
        <v>0</v>
      </c>
      <c r="D62" s="211"/>
      <c r="E62" s="211"/>
      <c r="F62" s="218">
        <v>0.15717184865321343</v>
      </c>
    </row>
    <row r="63" spans="1:6" ht="15" x14ac:dyDescent="0.2">
      <c r="A63" s="162" t="s">
        <v>1707</v>
      </c>
      <c r="B63" s="212" t="str">
        <f>IFERROR(INDEX('Annex 1 LV, HV and UMS charges'!$B$14:$B$32,MATCH($A63,'Annex 1 LV, HV and UMS charges'!$A$14:$A$297,0)),INDEX('Annex 4 LDNO charges'!$B$14:$B$118,MATCH($A63,'Annex 4 LDNO charges'!$A$14:$A$118,0)))</f>
        <v>TBC</v>
      </c>
      <c r="C63" s="213">
        <f>IFERROR(INDEX('Annex 1 LV, HV and UMS charges'!$C$14:$C$32,MATCH($A63,'Annex 1 LV, HV and UMS charges'!$A$14:$A$297,0)),INDEX('Annex 4 LDNO charges'!$C$14:$C$118,MATCH($A63,'Annex 4 LDNO charges'!$A$14:$A$118,0)))</f>
        <v>0</v>
      </c>
      <c r="D63" s="211"/>
      <c r="E63" s="211"/>
      <c r="F63" s="218">
        <v>0.15717184865321343</v>
      </c>
    </row>
    <row r="64" spans="1:6" ht="15" x14ac:dyDescent="0.2">
      <c r="A64" s="162" t="s">
        <v>1708</v>
      </c>
      <c r="B64" s="212" t="str">
        <f>IFERROR(INDEX('Annex 1 LV, HV and UMS charges'!$B$14:$B$32,MATCH($A64,'Annex 1 LV, HV and UMS charges'!$A$14:$A$297,0)),INDEX('Annex 4 LDNO charges'!$B$14:$B$118,MATCH($A64,'Annex 4 LDNO charges'!$A$14:$A$118,0)))</f>
        <v>TBC</v>
      </c>
      <c r="C64" s="213">
        <f>IFERROR(INDEX('Annex 1 LV, HV and UMS charges'!$C$14:$C$32,MATCH($A64,'Annex 1 LV, HV and UMS charges'!$A$14:$A$297,0)),INDEX('Annex 4 LDNO charges'!$C$14:$C$118,MATCH($A64,'Annex 4 LDNO charges'!$A$14:$A$118,0)))</f>
        <v>0</v>
      </c>
      <c r="D64" s="211"/>
      <c r="E64" s="211"/>
      <c r="F64" s="218">
        <v>0.15717184865321343</v>
      </c>
    </row>
    <row r="65" spans="1:1" ht="12.75" x14ac:dyDescent="0.2">
      <c r="A65" s="120" t="s">
        <v>574</v>
      </c>
    </row>
    <row r="66" spans="1:1" ht="12.75" x14ac:dyDescent="0.2">
      <c r="A66" s="120" t="s">
        <v>575</v>
      </c>
    </row>
    <row r="67" spans="1:1" ht="12.75" x14ac:dyDescent="0.2">
      <c r="A67" s="120" t="s">
        <v>576</v>
      </c>
    </row>
  </sheetData>
  <autoFilter ref="A4:F67"/>
  <mergeCells count="2">
    <mergeCell ref="B1:C1"/>
    <mergeCell ref="A2:F2"/>
  </mergeCells>
  <hyperlinks>
    <hyperlink ref="A1" location="Overview!A1" display="Back to Overview"/>
  </hyperlinks>
  <pageMargins left="0.39370078740157483" right="0.39370078740157483" top="0.51181102362204722" bottom="0.62992125984251968" header="0.27559055118110237" footer="0.27559055118110237"/>
  <pageSetup paperSize="9" scale="73" fitToHeight="10" orientation="portrait" r:id="rId1"/>
  <headerFooter scaleWithDoc="0">
    <oddHeader>&amp;L&amp;"Arial,Bold"Annex 7 &amp;"Arial,Regular"- Schedule of Charges to recover Excess Supplier of Last Resort pass-through costs</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G623"/>
  <sheetViews>
    <sheetView zoomScaleNormal="100" zoomScaleSheetLayoutView="100" workbookViewId="0"/>
  </sheetViews>
  <sheetFormatPr defaultColWidth="9.140625" defaultRowHeight="27.75" customHeight="1" x14ac:dyDescent="0.2"/>
  <cols>
    <col min="1" max="1" width="29.85546875" style="2" customWidth="1"/>
    <col min="2" max="2" width="48.5703125" style="2" customWidth="1"/>
    <col min="3" max="4" width="23.7109375" style="3" customWidth="1"/>
    <col min="5" max="5" width="15.5703125" style="2" customWidth="1"/>
    <col min="6" max="16384" width="9.140625" style="2"/>
  </cols>
  <sheetData>
    <row r="1" spans="1:7" ht="27.75" customHeight="1" x14ac:dyDescent="0.2">
      <c r="A1" s="16" t="s">
        <v>28</v>
      </c>
      <c r="B1" s="3"/>
      <c r="C1" s="2"/>
      <c r="E1" s="10"/>
      <c r="F1" s="4"/>
      <c r="G1" s="4"/>
    </row>
    <row r="2" spans="1:7" s="11" customFormat="1" ht="39.6" customHeight="1" x14ac:dyDescent="0.2">
      <c r="A2" s="261" t="str">
        <f>Overview!B4&amp; " - Effective from "&amp;TEXT(Overview!D4,"D MMMM YYYY")&amp;" - "&amp;Overview!E4&amp;" Nodal/Zonal charges"</f>
        <v>Western Power Distribution (East Midlands) plc - Effective from 1 April 2021 - Final Nodal/Zonal charges</v>
      </c>
      <c r="B2" s="262"/>
      <c r="C2" s="262"/>
      <c r="D2" s="263"/>
    </row>
    <row r="3" spans="1:7" ht="60.75" customHeight="1" x14ac:dyDescent="0.2">
      <c r="A3" s="23" t="s">
        <v>102</v>
      </c>
      <c r="B3" s="23" t="s">
        <v>1</v>
      </c>
      <c r="C3" s="23" t="s">
        <v>64</v>
      </c>
      <c r="D3" s="23" t="s">
        <v>65</v>
      </c>
    </row>
    <row r="4" spans="1:7" ht="21.75" customHeight="1" x14ac:dyDescent="0.2">
      <c r="A4" s="7" t="s">
        <v>1071</v>
      </c>
      <c r="B4" s="8"/>
      <c r="C4" s="222">
        <v>0</v>
      </c>
      <c r="D4" s="8"/>
    </row>
    <row r="5" spans="1:7" ht="21.75" customHeight="1" x14ac:dyDescent="0.2">
      <c r="A5" s="7" t="s">
        <v>1072</v>
      </c>
      <c r="B5" s="8"/>
      <c r="C5" s="222">
        <v>0</v>
      </c>
      <c r="D5" s="8"/>
    </row>
    <row r="6" spans="1:7" ht="21.75" customHeight="1" x14ac:dyDescent="0.2">
      <c r="A6" s="7" t="s">
        <v>1073</v>
      </c>
      <c r="B6" s="8" t="s">
        <v>1072</v>
      </c>
      <c r="C6" s="222">
        <v>0</v>
      </c>
      <c r="D6" s="8"/>
    </row>
    <row r="7" spans="1:7" ht="21.75" customHeight="1" x14ac:dyDescent="0.2">
      <c r="A7" s="7" t="s">
        <v>1074</v>
      </c>
      <c r="B7" s="8" t="s">
        <v>1072</v>
      </c>
      <c r="C7" s="222">
        <v>0</v>
      </c>
      <c r="D7" s="8"/>
    </row>
    <row r="8" spans="1:7" ht="21.75" customHeight="1" x14ac:dyDescent="0.2">
      <c r="A8" s="7" t="s">
        <v>1075</v>
      </c>
      <c r="B8" s="8" t="s">
        <v>1072</v>
      </c>
      <c r="C8" s="222">
        <v>0</v>
      </c>
      <c r="D8" s="8"/>
    </row>
    <row r="9" spans="1:7" ht="21.75" customHeight="1" x14ac:dyDescent="0.2">
      <c r="A9" s="7" t="s">
        <v>1076</v>
      </c>
      <c r="B9" s="8" t="s">
        <v>1071</v>
      </c>
      <c r="C9" s="222">
        <v>1.3769460221470553</v>
      </c>
      <c r="D9" s="8"/>
    </row>
    <row r="10" spans="1:7" ht="21.75" customHeight="1" x14ac:dyDescent="0.2">
      <c r="A10" s="7" t="s">
        <v>1077</v>
      </c>
      <c r="B10" s="8" t="s">
        <v>1072</v>
      </c>
      <c r="C10" s="222">
        <v>0</v>
      </c>
      <c r="D10" s="8"/>
    </row>
    <row r="11" spans="1:7" ht="21.75" customHeight="1" x14ac:dyDescent="0.2">
      <c r="A11" s="7" t="s">
        <v>1078</v>
      </c>
      <c r="B11" s="8" t="s">
        <v>1072</v>
      </c>
      <c r="C11" s="222">
        <v>0</v>
      </c>
      <c r="D11" s="8"/>
    </row>
    <row r="12" spans="1:7" ht="21.75" customHeight="1" x14ac:dyDescent="0.2">
      <c r="A12" s="7" t="s">
        <v>1079</v>
      </c>
      <c r="B12" s="8" t="s">
        <v>1072</v>
      </c>
      <c r="C12" s="222">
        <v>0</v>
      </c>
      <c r="D12" s="8"/>
    </row>
    <row r="13" spans="1:7" ht="21.75" customHeight="1" x14ac:dyDescent="0.2">
      <c r="A13" s="7" t="s">
        <v>1080</v>
      </c>
      <c r="B13" s="8" t="s">
        <v>1072</v>
      </c>
      <c r="C13" s="222">
        <v>0</v>
      </c>
      <c r="D13" s="8"/>
    </row>
    <row r="14" spans="1:7" ht="21.75" customHeight="1" x14ac:dyDescent="0.2">
      <c r="A14" s="7" t="s">
        <v>1081</v>
      </c>
      <c r="B14" s="8" t="s">
        <v>1071</v>
      </c>
      <c r="C14" s="222">
        <v>0</v>
      </c>
      <c r="D14" s="8"/>
    </row>
    <row r="15" spans="1:7" ht="21.75" customHeight="1" x14ac:dyDescent="0.2">
      <c r="A15" s="7" t="s">
        <v>1082</v>
      </c>
      <c r="B15" s="8" t="s">
        <v>1071</v>
      </c>
      <c r="C15" s="222">
        <v>0</v>
      </c>
      <c r="D15" s="8"/>
    </row>
    <row r="16" spans="1:7" ht="21.75" customHeight="1" x14ac:dyDescent="0.2">
      <c r="A16" s="7" t="s">
        <v>1083</v>
      </c>
      <c r="B16" s="8" t="s">
        <v>1071</v>
      </c>
      <c r="C16" s="222">
        <v>0</v>
      </c>
      <c r="D16" s="8"/>
    </row>
    <row r="17" spans="1:4" ht="21.75" customHeight="1" x14ac:dyDescent="0.2">
      <c r="A17" s="7" t="s">
        <v>1084</v>
      </c>
      <c r="B17" s="8" t="s">
        <v>1071</v>
      </c>
      <c r="C17" s="222">
        <v>1.7845273486557354</v>
      </c>
      <c r="D17" s="8"/>
    </row>
    <row r="18" spans="1:4" ht="21.75" customHeight="1" x14ac:dyDescent="0.2">
      <c r="A18" s="7" t="s">
        <v>1085</v>
      </c>
      <c r="B18" s="8" t="s">
        <v>1072</v>
      </c>
      <c r="C18" s="222">
        <v>0</v>
      </c>
      <c r="D18" s="8"/>
    </row>
    <row r="19" spans="1:4" ht="21.75" customHeight="1" x14ac:dyDescent="0.2">
      <c r="A19" s="7" t="s">
        <v>1086</v>
      </c>
      <c r="B19" s="8" t="s">
        <v>1071</v>
      </c>
      <c r="C19" s="222">
        <v>0.71865313763215266</v>
      </c>
      <c r="D19" s="8"/>
    </row>
    <row r="20" spans="1:4" ht="21.75" customHeight="1" x14ac:dyDescent="0.2">
      <c r="A20" s="7" t="s">
        <v>1087</v>
      </c>
      <c r="B20" s="8" t="s">
        <v>1072</v>
      </c>
      <c r="C20" s="222">
        <v>0</v>
      </c>
      <c r="D20" s="8"/>
    </row>
    <row r="21" spans="1:4" ht="21.75" customHeight="1" x14ac:dyDescent="0.2">
      <c r="A21" s="7" t="s">
        <v>1088</v>
      </c>
      <c r="B21" s="8" t="s">
        <v>1072</v>
      </c>
      <c r="C21" s="222">
        <v>0</v>
      </c>
      <c r="D21" s="8"/>
    </row>
    <row r="22" spans="1:4" ht="21.75" customHeight="1" x14ac:dyDescent="0.2">
      <c r="A22" s="7" t="s">
        <v>1089</v>
      </c>
      <c r="B22" s="8" t="s">
        <v>1080</v>
      </c>
      <c r="C22" s="222">
        <v>0</v>
      </c>
      <c r="D22" s="8"/>
    </row>
    <row r="23" spans="1:4" ht="21.75" customHeight="1" x14ac:dyDescent="0.2">
      <c r="A23" s="7" t="s">
        <v>1090</v>
      </c>
      <c r="B23" s="8" t="s">
        <v>1080</v>
      </c>
      <c r="C23" s="222">
        <v>0</v>
      </c>
      <c r="D23" s="8"/>
    </row>
    <row r="24" spans="1:4" ht="21.75" customHeight="1" x14ac:dyDescent="0.2">
      <c r="A24" s="7" t="s">
        <v>1091</v>
      </c>
      <c r="B24" s="8" t="s">
        <v>1081</v>
      </c>
      <c r="C24" s="222">
        <v>0</v>
      </c>
      <c r="D24" s="8"/>
    </row>
    <row r="25" spans="1:4" ht="21.75" customHeight="1" x14ac:dyDescent="0.2">
      <c r="A25" s="7" t="s">
        <v>1092</v>
      </c>
      <c r="B25" s="8" t="s">
        <v>1074</v>
      </c>
      <c r="C25" s="222">
        <v>0</v>
      </c>
      <c r="D25" s="8"/>
    </row>
    <row r="26" spans="1:4" ht="21.75" customHeight="1" x14ac:dyDescent="0.2">
      <c r="A26" s="7" t="s">
        <v>1093</v>
      </c>
      <c r="B26" s="8" t="s">
        <v>1078</v>
      </c>
      <c r="C26" s="222">
        <v>0</v>
      </c>
      <c r="D26" s="8"/>
    </row>
    <row r="27" spans="1:4" ht="27.75" customHeight="1" x14ac:dyDescent="0.2">
      <c r="A27" s="7" t="s">
        <v>1094</v>
      </c>
      <c r="B27" s="8" t="s">
        <v>1084</v>
      </c>
      <c r="C27" s="222">
        <v>0</v>
      </c>
      <c r="D27" s="8"/>
    </row>
    <row r="28" spans="1:4" ht="27.75" customHeight="1" x14ac:dyDescent="0.2">
      <c r="A28" s="7" t="s">
        <v>1095</v>
      </c>
      <c r="B28" s="8" t="s">
        <v>1073</v>
      </c>
      <c r="C28" s="222">
        <v>0</v>
      </c>
      <c r="D28" s="8"/>
    </row>
    <row r="29" spans="1:4" ht="27.75" customHeight="1" x14ac:dyDescent="0.2">
      <c r="A29" s="7" t="s">
        <v>1096</v>
      </c>
      <c r="B29" s="8" t="s">
        <v>1074</v>
      </c>
      <c r="C29" s="222">
        <v>0</v>
      </c>
      <c r="D29" s="8"/>
    </row>
    <row r="30" spans="1:4" ht="27.75" customHeight="1" x14ac:dyDescent="0.2">
      <c r="A30" s="7" t="s">
        <v>1097</v>
      </c>
      <c r="B30" s="8" t="s">
        <v>1076</v>
      </c>
      <c r="C30" s="222">
        <v>0</v>
      </c>
      <c r="D30" s="8"/>
    </row>
    <row r="31" spans="1:4" ht="27.75" customHeight="1" x14ac:dyDescent="0.2">
      <c r="A31" s="7" t="s">
        <v>1098</v>
      </c>
      <c r="B31" s="8" t="s">
        <v>1075</v>
      </c>
      <c r="C31" s="222">
        <v>0</v>
      </c>
      <c r="D31" s="8"/>
    </row>
    <row r="32" spans="1:4" ht="27.75" customHeight="1" x14ac:dyDescent="0.2">
      <c r="A32" s="7" t="s">
        <v>1099</v>
      </c>
      <c r="B32" s="8" t="s">
        <v>1077</v>
      </c>
      <c r="C32" s="222">
        <v>0</v>
      </c>
      <c r="D32" s="8"/>
    </row>
    <row r="33" spans="1:4" ht="27.75" customHeight="1" x14ac:dyDescent="0.2">
      <c r="A33" s="7" t="s">
        <v>1100</v>
      </c>
      <c r="B33" s="8" t="s">
        <v>1078</v>
      </c>
      <c r="C33" s="222">
        <v>0</v>
      </c>
      <c r="D33" s="8"/>
    </row>
    <row r="34" spans="1:4" ht="27.75" customHeight="1" x14ac:dyDescent="0.2">
      <c r="A34" s="7" t="s">
        <v>1101</v>
      </c>
      <c r="B34" s="8" t="s">
        <v>1076</v>
      </c>
      <c r="C34" s="222">
        <v>0</v>
      </c>
      <c r="D34" s="8"/>
    </row>
    <row r="35" spans="1:4" ht="27.75" customHeight="1" x14ac:dyDescent="0.2">
      <c r="A35" s="7" t="s">
        <v>1102</v>
      </c>
      <c r="B35" s="8" t="s">
        <v>1079</v>
      </c>
      <c r="C35" s="222">
        <v>0</v>
      </c>
      <c r="D35" s="8"/>
    </row>
    <row r="36" spans="1:4" ht="27.75" customHeight="1" x14ac:dyDescent="0.2">
      <c r="A36" s="7" t="s">
        <v>1103</v>
      </c>
      <c r="B36" s="8" t="s">
        <v>1076</v>
      </c>
      <c r="C36" s="222">
        <v>0</v>
      </c>
      <c r="D36" s="8"/>
    </row>
    <row r="37" spans="1:4" ht="27.75" customHeight="1" x14ac:dyDescent="0.2">
      <c r="A37" s="7" t="s">
        <v>1104</v>
      </c>
      <c r="B37" s="8" t="s">
        <v>1073</v>
      </c>
      <c r="C37" s="222">
        <v>0</v>
      </c>
      <c r="D37" s="8"/>
    </row>
    <row r="38" spans="1:4" ht="27.75" customHeight="1" x14ac:dyDescent="0.2">
      <c r="A38" s="7" t="s">
        <v>1105</v>
      </c>
      <c r="B38" s="8" t="s">
        <v>1073</v>
      </c>
      <c r="C38" s="222">
        <v>0</v>
      </c>
      <c r="D38" s="8"/>
    </row>
    <row r="39" spans="1:4" ht="27.75" customHeight="1" x14ac:dyDescent="0.2">
      <c r="A39" s="7" t="s">
        <v>1106</v>
      </c>
      <c r="B39" s="8" t="s">
        <v>1080</v>
      </c>
      <c r="C39" s="222">
        <v>0</v>
      </c>
      <c r="D39" s="8"/>
    </row>
    <row r="40" spans="1:4" ht="27.75" customHeight="1" x14ac:dyDescent="0.2">
      <c r="A40" s="7" t="s">
        <v>1107</v>
      </c>
      <c r="B40" s="8" t="s">
        <v>1079</v>
      </c>
      <c r="C40" s="222">
        <v>0</v>
      </c>
      <c r="D40" s="8"/>
    </row>
    <row r="41" spans="1:4" ht="27.75" customHeight="1" x14ac:dyDescent="0.2">
      <c r="A41" s="7" t="s">
        <v>1108</v>
      </c>
      <c r="B41" s="8" t="s">
        <v>1072</v>
      </c>
      <c r="C41" s="222">
        <v>0</v>
      </c>
      <c r="D41" s="8"/>
    </row>
    <row r="42" spans="1:4" ht="27.75" customHeight="1" x14ac:dyDescent="0.2">
      <c r="A42" s="7" t="s">
        <v>1109</v>
      </c>
      <c r="B42" s="8" t="s">
        <v>1081</v>
      </c>
      <c r="C42" s="222">
        <v>0</v>
      </c>
      <c r="D42" s="8"/>
    </row>
    <row r="43" spans="1:4" ht="27.75" customHeight="1" x14ac:dyDescent="0.2">
      <c r="A43" s="7" t="s">
        <v>1110</v>
      </c>
      <c r="B43" s="8" t="s">
        <v>1081</v>
      </c>
      <c r="C43" s="222">
        <v>0</v>
      </c>
      <c r="D43" s="8"/>
    </row>
    <row r="44" spans="1:4" ht="27.75" customHeight="1" x14ac:dyDescent="0.2">
      <c r="A44" s="7" t="s">
        <v>1111</v>
      </c>
      <c r="B44" s="8" t="s">
        <v>1081</v>
      </c>
      <c r="C44" s="222">
        <v>0</v>
      </c>
      <c r="D44" s="8"/>
    </row>
    <row r="45" spans="1:4" ht="27.75" customHeight="1" x14ac:dyDescent="0.2">
      <c r="A45" s="7" t="s">
        <v>1112</v>
      </c>
      <c r="B45" s="8" t="s">
        <v>1073</v>
      </c>
      <c r="C45" s="222">
        <v>4.8561734973044475</v>
      </c>
      <c r="D45" s="8"/>
    </row>
    <row r="46" spans="1:4" ht="27.75" customHeight="1" x14ac:dyDescent="0.2">
      <c r="A46" s="7" t="s">
        <v>1113</v>
      </c>
      <c r="B46" s="8" t="s">
        <v>1072</v>
      </c>
      <c r="C46" s="222">
        <v>0</v>
      </c>
      <c r="D46" s="8"/>
    </row>
    <row r="47" spans="1:4" ht="27.75" customHeight="1" x14ac:dyDescent="0.2">
      <c r="A47" s="7" t="s">
        <v>1114</v>
      </c>
      <c r="B47" s="8" t="s">
        <v>1083</v>
      </c>
      <c r="C47" s="222">
        <v>0</v>
      </c>
      <c r="D47" s="8"/>
    </row>
    <row r="48" spans="1:4" ht="27.75" customHeight="1" x14ac:dyDescent="0.2">
      <c r="A48" s="7" t="s">
        <v>1115</v>
      </c>
      <c r="B48" s="8" t="s">
        <v>1081</v>
      </c>
      <c r="C48" s="222">
        <v>0</v>
      </c>
      <c r="D48" s="8"/>
    </row>
    <row r="49" spans="1:4" ht="27.75" customHeight="1" x14ac:dyDescent="0.2">
      <c r="A49" s="7" t="s">
        <v>1116</v>
      </c>
      <c r="B49" s="8" t="s">
        <v>1087</v>
      </c>
      <c r="C49" s="222">
        <v>0</v>
      </c>
      <c r="D49" s="8"/>
    </row>
    <row r="50" spans="1:4" ht="27.75" customHeight="1" x14ac:dyDescent="0.2">
      <c r="A50" s="7" t="s">
        <v>1117</v>
      </c>
      <c r="B50" s="8" t="s">
        <v>1083</v>
      </c>
      <c r="C50" s="222">
        <v>0</v>
      </c>
      <c r="D50" s="8"/>
    </row>
    <row r="51" spans="1:4" ht="27.75" customHeight="1" x14ac:dyDescent="0.2">
      <c r="A51" s="7" t="s">
        <v>1118</v>
      </c>
      <c r="B51" s="8" t="s">
        <v>1080</v>
      </c>
      <c r="C51" s="222">
        <v>0</v>
      </c>
      <c r="D51" s="8"/>
    </row>
    <row r="52" spans="1:4" ht="27.75" customHeight="1" x14ac:dyDescent="0.2">
      <c r="A52" s="7" t="s">
        <v>1119</v>
      </c>
      <c r="B52" s="8" t="s">
        <v>1077</v>
      </c>
      <c r="C52" s="222">
        <v>0</v>
      </c>
      <c r="D52" s="8"/>
    </row>
    <row r="53" spans="1:4" ht="27.75" customHeight="1" x14ac:dyDescent="0.2">
      <c r="A53" s="7" t="s">
        <v>1120</v>
      </c>
      <c r="B53" s="8" t="s">
        <v>1081</v>
      </c>
      <c r="C53" s="222">
        <v>0</v>
      </c>
      <c r="D53" s="8"/>
    </row>
    <row r="54" spans="1:4" ht="27.75" customHeight="1" x14ac:dyDescent="0.2">
      <c r="A54" s="7" t="s">
        <v>1121</v>
      </c>
      <c r="B54" s="8" t="s">
        <v>1078</v>
      </c>
      <c r="C54" s="222">
        <v>0</v>
      </c>
      <c r="D54" s="8"/>
    </row>
    <row r="55" spans="1:4" ht="27.75" customHeight="1" x14ac:dyDescent="0.2">
      <c r="A55" s="7" t="s">
        <v>1122</v>
      </c>
      <c r="B55" s="8" t="s">
        <v>1084</v>
      </c>
      <c r="C55" s="222">
        <v>0</v>
      </c>
      <c r="D55" s="8"/>
    </row>
    <row r="56" spans="1:4" ht="27.75" customHeight="1" x14ac:dyDescent="0.2">
      <c r="A56" s="7" t="s">
        <v>1123</v>
      </c>
      <c r="B56" s="8" t="s">
        <v>1074</v>
      </c>
      <c r="C56" s="222">
        <v>0</v>
      </c>
      <c r="D56" s="8"/>
    </row>
    <row r="57" spans="1:4" ht="27.75" customHeight="1" x14ac:dyDescent="0.2">
      <c r="A57" s="7" t="s">
        <v>1124</v>
      </c>
      <c r="B57" s="8" t="s">
        <v>1080</v>
      </c>
      <c r="C57" s="222">
        <v>0</v>
      </c>
      <c r="D57" s="8"/>
    </row>
    <row r="58" spans="1:4" ht="27.75" customHeight="1" x14ac:dyDescent="0.2">
      <c r="A58" s="7" t="s">
        <v>1125</v>
      </c>
      <c r="B58" s="8" t="s">
        <v>1084</v>
      </c>
      <c r="C58" s="222">
        <v>0</v>
      </c>
      <c r="D58" s="8"/>
    </row>
    <row r="59" spans="1:4" ht="27.75" customHeight="1" x14ac:dyDescent="0.2">
      <c r="A59" s="7" t="s">
        <v>1126</v>
      </c>
      <c r="B59" s="8" t="s">
        <v>1083</v>
      </c>
      <c r="C59" s="222">
        <v>0</v>
      </c>
      <c r="D59" s="8"/>
    </row>
    <row r="60" spans="1:4" ht="27.75" customHeight="1" x14ac:dyDescent="0.2">
      <c r="A60" s="7" t="s">
        <v>1127</v>
      </c>
      <c r="B60" s="8" t="s">
        <v>1078</v>
      </c>
      <c r="C60" s="222">
        <v>0</v>
      </c>
      <c r="D60" s="8"/>
    </row>
    <row r="61" spans="1:4" ht="27.75" customHeight="1" x14ac:dyDescent="0.2">
      <c r="A61" s="7" t="s">
        <v>1128</v>
      </c>
      <c r="B61" s="8" t="s">
        <v>1081</v>
      </c>
      <c r="C61" s="222">
        <v>0</v>
      </c>
      <c r="D61" s="8"/>
    </row>
    <row r="62" spans="1:4" ht="27.75" customHeight="1" x14ac:dyDescent="0.2">
      <c r="A62" s="7" t="s">
        <v>1129</v>
      </c>
      <c r="B62" s="8" t="s">
        <v>1082</v>
      </c>
      <c r="C62" s="222">
        <v>0</v>
      </c>
      <c r="D62" s="8"/>
    </row>
    <row r="63" spans="1:4" ht="27.75" customHeight="1" x14ac:dyDescent="0.2">
      <c r="A63" s="7" t="s">
        <v>1130</v>
      </c>
      <c r="B63" s="8" t="s">
        <v>1074</v>
      </c>
      <c r="C63" s="222">
        <v>0</v>
      </c>
      <c r="D63" s="8"/>
    </row>
    <row r="64" spans="1:4" ht="27.75" customHeight="1" x14ac:dyDescent="0.2">
      <c r="A64" s="7" t="s">
        <v>1131</v>
      </c>
      <c r="B64" s="8" t="s">
        <v>1083</v>
      </c>
      <c r="C64" s="222">
        <v>0</v>
      </c>
      <c r="D64" s="8"/>
    </row>
    <row r="65" spans="1:4" ht="27.75" customHeight="1" x14ac:dyDescent="0.2">
      <c r="A65" s="7" t="s">
        <v>1132</v>
      </c>
      <c r="B65" s="8" t="s">
        <v>1084</v>
      </c>
      <c r="C65" s="222">
        <v>0</v>
      </c>
      <c r="D65" s="8"/>
    </row>
    <row r="66" spans="1:4" ht="27.75" customHeight="1" x14ac:dyDescent="0.2">
      <c r="A66" s="7" t="s">
        <v>1133</v>
      </c>
      <c r="B66" s="8" t="s">
        <v>1082</v>
      </c>
      <c r="C66" s="222">
        <v>0</v>
      </c>
      <c r="D66" s="8"/>
    </row>
    <row r="67" spans="1:4" ht="27.75" customHeight="1" x14ac:dyDescent="0.2">
      <c r="A67" s="7" t="s">
        <v>1134</v>
      </c>
      <c r="B67" s="8" t="s">
        <v>1086</v>
      </c>
      <c r="C67" s="222">
        <v>0</v>
      </c>
      <c r="D67" s="8"/>
    </row>
    <row r="68" spans="1:4" ht="27.75" customHeight="1" x14ac:dyDescent="0.2">
      <c r="A68" s="7" t="s">
        <v>1135</v>
      </c>
      <c r="B68" s="8" t="s">
        <v>1077</v>
      </c>
      <c r="C68" s="222">
        <v>0</v>
      </c>
      <c r="D68" s="8"/>
    </row>
    <row r="69" spans="1:4" ht="27.75" customHeight="1" x14ac:dyDescent="0.2">
      <c r="A69" s="7" t="s">
        <v>1136</v>
      </c>
      <c r="B69" s="8" t="s">
        <v>1074</v>
      </c>
      <c r="C69" s="222">
        <v>0</v>
      </c>
      <c r="D69" s="8"/>
    </row>
    <row r="70" spans="1:4" ht="27.75" customHeight="1" x14ac:dyDescent="0.2">
      <c r="A70" s="7" t="s">
        <v>1137</v>
      </c>
      <c r="B70" s="8" t="s">
        <v>1078</v>
      </c>
      <c r="C70" s="222">
        <v>0</v>
      </c>
      <c r="D70" s="8"/>
    </row>
    <row r="71" spans="1:4" ht="27.75" customHeight="1" x14ac:dyDescent="0.2">
      <c r="A71" s="7" t="s">
        <v>1138</v>
      </c>
      <c r="B71" s="8" t="s">
        <v>1076</v>
      </c>
      <c r="C71" s="222">
        <v>0</v>
      </c>
      <c r="D71" s="8"/>
    </row>
    <row r="72" spans="1:4" ht="27.75" customHeight="1" x14ac:dyDescent="0.2">
      <c r="A72" s="7" t="s">
        <v>1139</v>
      </c>
      <c r="B72" s="8" t="s">
        <v>1084</v>
      </c>
      <c r="C72" s="222">
        <v>0</v>
      </c>
      <c r="D72" s="8"/>
    </row>
    <row r="73" spans="1:4" ht="27.75" customHeight="1" x14ac:dyDescent="0.2">
      <c r="A73" s="7" t="s">
        <v>1140</v>
      </c>
      <c r="B73" s="8" t="s">
        <v>1080</v>
      </c>
      <c r="C73" s="222">
        <v>0</v>
      </c>
      <c r="D73" s="8"/>
    </row>
    <row r="74" spans="1:4" ht="27.75" customHeight="1" x14ac:dyDescent="0.2">
      <c r="A74" s="7" t="s">
        <v>1141</v>
      </c>
      <c r="B74" s="8" t="s">
        <v>1079</v>
      </c>
      <c r="C74" s="222">
        <v>0</v>
      </c>
      <c r="D74" s="8"/>
    </row>
    <row r="75" spans="1:4" ht="27.75" customHeight="1" x14ac:dyDescent="0.2">
      <c r="A75" s="7" t="s">
        <v>1142</v>
      </c>
      <c r="B75" s="8" t="s">
        <v>1075</v>
      </c>
      <c r="C75" s="222">
        <v>0</v>
      </c>
      <c r="D75" s="8"/>
    </row>
    <row r="76" spans="1:4" ht="27.75" customHeight="1" x14ac:dyDescent="0.2">
      <c r="A76" s="7" t="s">
        <v>1143</v>
      </c>
      <c r="B76" s="8" t="s">
        <v>1085</v>
      </c>
      <c r="C76" s="222">
        <v>0</v>
      </c>
      <c r="D76" s="8"/>
    </row>
    <row r="77" spans="1:4" ht="27.75" customHeight="1" x14ac:dyDescent="0.2">
      <c r="A77" s="7" t="s">
        <v>1144</v>
      </c>
      <c r="B77" s="8" t="s">
        <v>1074</v>
      </c>
      <c r="C77" s="222">
        <v>0</v>
      </c>
      <c r="D77" s="8"/>
    </row>
    <row r="78" spans="1:4" ht="27.75" customHeight="1" x14ac:dyDescent="0.2">
      <c r="A78" s="7" t="s">
        <v>1145</v>
      </c>
      <c r="B78" s="8" t="s">
        <v>1076</v>
      </c>
      <c r="C78" s="222">
        <v>0</v>
      </c>
      <c r="D78" s="8"/>
    </row>
    <row r="79" spans="1:4" ht="27.75" customHeight="1" x14ac:dyDescent="0.2">
      <c r="A79" s="7" t="s">
        <v>1146</v>
      </c>
      <c r="B79" s="8" t="s">
        <v>1078</v>
      </c>
      <c r="C79" s="222">
        <v>0</v>
      </c>
      <c r="D79" s="8"/>
    </row>
    <row r="80" spans="1:4" ht="27.75" customHeight="1" x14ac:dyDescent="0.2">
      <c r="A80" s="7" t="s">
        <v>1147</v>
      </c>
      <c r="B80" s="8" t="s">
        <v>1088</v>
      </c>
      <c r="C80" s="222">
        <v>0</v>
      </c>
      <c r="D80" s="8"/>
    </row>
    <row r="81" spans="1:4" ht="27.75" customHeight="1" x14ac:dyDescent="0.2">
      <c r="A81" s="7" t="s">
        <v>1148</v>
      </c>
      <c r="B81" s="8" t="s">
        <v>1075</v>
      </c>
      <c r="C81" s="222">
        <v>0</v>
      </c>
      <c r="D81" s="8"/>
    </row>
    <row r="82" spans="1:4" ht="27.75" customHeight="1" x14ac:dyDescent="0.2">
      <c r="A82" s="7" t="s">
        <v>1149</v>
      </c>
      <c r="B82" s="8" t="s">
        <v>1082</v>
      </c>
      <c r="C82" s="222">
        <v>0</v>
      </c>
      <c r="D82" s="8"/>
    </row>
    <row r="83" spans="1:4" ht="27.75" customHeight="1" x14ac:dyDescent="0.2">
      <c r="A83" s="7" t="s">
        <v>1150</v>
      </c>
      <c r="B83" s="8" t="s">
        <v>1079</v>
      </c>
      <c r="C83" s="222">
        <v>0</v>
      </c>
      <c r="D83" s="8"/>
    </row>
    <row r="84" spans="1:4" ht="27.75" customHeight="1" x14ac:dyDescent="0.2">
      <c r="A84" s="7" t="s">
        <v>1151</v>
      </c>
      <c r="B84" s="8" t="s">
        <v>1075</v>
      </c>
      <c r="C84" s="222">
        <v>0</v>
      </c>
      <c r="D84" s="8"/>
    </row>
    <row r="85" spans="1:4" ht="27.75" customHeight="1" x14ac:dyDescent="0.2">
      <c r="A85" s="7" t="s">
        <v>1152</v>
      </c>
      <c r="B85" s="8" t="s">
        <v>1076</v>
      </c>
      <c r="C85" s="222">
        <v>0</v>
      </c>
      <c r="D85" s="8"/>
    </row>
    <row r="86" spans="1:4" ht="27.75" customHeight="1" x14ac:dyDescent="0.2">
      <c r="A86" s="7" t="s">
        <v>1153</v>
      </c>
      <c r="B86" s="8" t="s">
        <v>1073</v>
      </c>
      <c r="C86" s="222">
        <v>0</v>
      </c>
      <c r="D86" s="8"/>
    </row>
    <row r="87" spans="1:4" ht="27.75" customHeight="1" x14ac:dyDescent="0.2">
      <c r="A87" s="7" t="s">
        <v>1154</v>
      </c>
      <c r="B87" s="8" t="s">
        <v>1082</v>
      </c>
      <c r="C87" s="222">
        <v>0</v>
      </c>
      <c r="D87" s="8"/>
    </row>
    <row r="88" spans="1:4" ht="27.75" customHeight="1" x14ac:dyDescent="0.2">
      <c r="A88" s="7" t="s">
        <v>1155</v>
      </c>
      <c r="B88" s="8" t="s">
        <v>1071</v>
      </c>
      <c r="C88" s="222">
        <v>0</v>
      </c>
      <c r="D88" s="8"/>
    </row>
    <row r="89" spans="1:4" ht="27.75" customHeight="1" x14ac:dyDescent="0.2">
      <c r="A89" s="7" t="s">
        <v>1156</v>
      </c>
      <c r="B89" s="8" t="s">
        <v>1077</v>
      </c>
      <c r="C89" s="222">
        <v>0</v>
      </c>
      <c r="D89" s="8"/>
    </row>
    <row r="90" spans="1:4" ht="27.75" customHeight="1" x14ac:dyDescent="0.2">
      <c r="A90" s="7" t="s">
        <v>1157</v>
      </c>
      <c r="B90" s="8" t="s">
        <v>1077</v>
      </c>
      <c r="C90" s="222">
        <v>0</v>
      </c>
      <c r="D90" s="8"/>
    </row>
    <row r="91" spans="1:4" ht="27.75" customHeight="1" x14ac:dyDescent="0.2">
      <c r="A91" s="7" t="s">
        <v>1158</v>
      </c>
      <c r="B91" s="8" t="s">
        <v>1076</v>
      </c>
      <c r="C91" s="222">
        <v>0</v>
      </c>
      <c r="D91" s="8"/>
    </row>
    <row r="92" spans="1:4" ht="27.75" customHeight="1" x14ac:dyDescent="0.2">
      <c r="A92" s="7" t="s">
        <v>1159</v>
      </c>
      <c r="B92" s="8" t="s">
        <v>1077</v>
      </c>
      <c r="C92" s="222">
        <v>0</v>
      </c>
      <c r="D92" s="8"/>
    </row>
    <row r="93" spans="1:4" ht="27.75" customHeight="1" x14ac:dyDescent="0.2">
      <c r="A93" s="7" t="s">
        <v>1160</v>
      </c>
      <c r="B93" s="8" t="s">
        <v>1075</v>
      </c>
      <c r="C93" s="222">
        <v>0</v>
      </c>
      <c r="D93" s="8"/>
    </row>
    <row r="94" spans="1:4" ht="27.75" customHeight="1" x14ac:dyDescent="0.2">
      <c r="A94" s="7" t="s">
        <v>1161</v>
      </c>
      <c r="B94" s="8"/>
      <c r="C94" s="222">
        <v>0</v>
      </c>
      <c r="D94" s="8"/>
    </row>
    <row r="95" spans="1:4" ht="27.75" customHeight="1" x14ac:dyDescent="0.2">
      <c r="A95" s="7" t="s">
        <v>1162</v>
      </c>
      <c r="B95" s="8" t="s">
        <v>1161</v>
      </c>
      <c r="C95" s="222">
        <v>0</v>
      </c>
      <c r="D95" s="8"/>
    </row>
    <row r="96" spans="1:4" ht="27.75" customHeight="1" x14ac:dyDescent="0.2">
      <c r="A96" s="7" t="s">
        <v>1163</v>
      </c>
      <c r="B96" s="8" t="s">
        <v>1161</v>
      </c>
      <c r="C96" s="222">
        <v>0</v>
      </c>
      <c r="D96" s="8"/>
    </row>
    <row r="97" spans="1:4" ht="27.75" customHeight="1" x14ac:dyDescent="0.2">
      <c r="A97" s="7" t="s">
        <v>1164</v>
      </c>
      <c r="B97" s="8" t="s">
        <v>1161</v>
      </c>
      <c r="C97" s="222">
        <v>0</v>
      </c>
      <c r="D97" s="8"/>
    </row>
    <row r="98" spans="1:4" ht="27.75" customHeight="1" x14ac:dyDescent="0.2">
      <c r="A98" s="7" t="s">
        <v>1165</v>
      </c>
      <c r="B98" s="8" t="s">
        <v>1161</v>
      </c>
      <c r="C98" s="222">
        <v>0</v>
      </c>
      <c r="D98" s="8"/>
    </row>
    <row r="99" spans="1:4" ht="27.75" customHeight="1" x14ac:dyDescent="0.2">
      <c r="A99" s="7" t="s">
        <v>1166</v>
      </c>
      <c r="B99" s="8" t="s">
        <v>1161</v>
      </c>
      <c r="C99" s="222">
        <v>0</v>
      </c>
      <c r="D99" s="8"/>
    </row>
    <row r="100" spans="1:4" ht="27.75" customHeight="1" x14ac:dyDescent="0.2">
      <c r="A100" s="7" t="s">
        <v>1167</v>
      </c>
      <c r="B100" s="8" t="s">
        <v>1161</v>
      </c>
      <c r="C100" s="222">
        <v>0</v>
      </c>
      <c r="D100" s="8"/>
    </row>
    <row r="101" spans="1:4" ht="27.75" customHeight="1" x14ac:dyDescent="0.2">
      <c r="A101" s="7" t="s">
        <v>1168</v>
      </c>
      <c r="B101" s="8" t="s">
        <v>1161</v>
      </c>
      <c r="C101" s="222">
        <v>0</v>
      </c>
      <c r="D101" s="8"/>
    </row>
    <row r="102" spans="1:4" ht="27.75" customHeight="1" x14ac:dyDescent="0.2">
      <c r="A102" s="7" t="s">
        <v>1169</v>
      </c>
      <c r="B102" s="8" t="s">
        <v>1161</v>
      </c>
      <c r="C102" s="222">
        <v>0</v>
      </c>
      <c r="D102" s="8"/>
    </row>
    <row r="103" spans="1:4" ht="27.75" customHeight="1" x14ac:dyDescent="0.2">
      <c r="A103" s="7" t="s">
        <v>1170</v>
      </c>
      <c r="B103" s="8" t="s">
        <v>1161</v>
      </c>
      <c r="C103" s="222">
        <v>1.4060180947669572</v>
      </c>
      <c r="D103" s="8"/>
    </row>
    <row r="104" spans="1:4" ht="27.75" customHeight="1" x14ac:dyDescent="0.2">
      <c r="A104" s="7" t="s">
        <v>1171</v>
      </c>
      <c r="B104" s="8"/>
      <c r="C104" s="222">
        <v>0</v>
      </c>
      <c r="D104" s="8"/>
    </row>
    <row r="105" spans="1:4" ht="27.75" customHeight="1" x14ac:dyDescent="0.2">
      <c r="A105" s="7" t="s">
        <v>1172</v>
      </c>
      <c r="B105" s="8" t="s">
        <v>1161</v>
      </c>
      <c r="C105" s="222">
        <v>0</v>
      </c>
      <c r="D105" s="8"/>
    </row>
    <row r="106" spans="1:4" ht="27.75" customHeight="1" x14ac:dyDescent="0.2">
      <c r="A106" s="7" t="s">
        <v>1173</v>
      </c>
      <c r="B106" s="8" t="s">
        <v>1161</v>
      </c>
      <c r="C106" s="222">
        <v>0</v>
      </c>
      <c r="D106" s="8"/>
    </row>
    <row r="107" spans="1:4" ht="27.75" customHeight="1" x14ac:dyDescent="0.2">
      <c r="A107" s="7" t="s">
        <v>1174</v>
      </c>
      <c r="B107" s="8" t="s">
        <v>1161</v>
      </c>
      <c r="C107" s="222">
        <v>0</v>
      </c>
      <c r="D107" s="8"/>
    </row>
    <row r="108" spans="1:4" ht="27.75" customHeight="1" x14ac:dyDescent="0.2">
      <c r="A108" s="7" t="s">
        <v>1175</v>
      </c>
      <c r="B108" s="8" t="s">
        <v>1161</v>
      </c>
      <c r="C108" s="222">
        <v>0</v>
      </c>
      <c r="D108" s="8"/>
    </row>
    <row r="109" spans="1:4" ht="27.75" customHeight="1" x14ac:dyDescent="0.2">
      <c r="A109" s="7" t="s">
        <v>1176</v>
      </c>
      <c r="B109" s="8" t="s">
        <v>1161</v>
      </c>
      <c r="C109" s="222">
        <v>0</v>
      </c>
      <c r="D109" s="8"/>
    </row>
    <row r="110" spans="1:4" ht="27.75" customHeight="1" x14ac:dyDescent="0.2">
      <c r="A110" s="7" t="s">
        <v>1177</v>
      </c>
      <c r="B110" s="8" t="s">
        <v>1161</v>
      </c>
      <c r="C110" s="222">
        <v>0</v>
      </c>
      <c r="D110" s="8"/>
    </row>
    <row r="111" spans="1:4" ht="27.75" customHeight="1" x14ac:dyDescent="0.2">
      <c r="A111" s="7" t="s">
        <v>1178</v>
      </c>
      <c r="B111" s="8" t="s">
        <v>1161</v>
      </c>
      <c r="C111" s="222">
        <v>0</v>
      </c>
      <c r="D111" s="8"/>
    </row>
    <row r="112" spans="1:4" ht="27.75" customHeight="1" x14ac:dyDescent="0.2">
      <c r="A112" s="7" t="s">
        <v>1179</v>
      </c>
      <c r="B112" s="8" t="s">
        <v>1161</v>
      </c>
      <c r="C112" s="222">
        <v>0</v>
      </c>
      <c r="D112" s="8"/>
    </row>
    <row r="113" spans="1:4" ht="27.75" customHeight="1" x14ac:dyDescent="0.2">
      <c r="A113" s="7" t="s">
        <v>1180</v>
      </c>
      <c r="B113" s="8" t="s">
        <v>1161</v>
      </c>
      <c r="C113" s="222">
        <v>0</v>
      </c>
      <c r="D113" s="8"/>
    </row>
    <row r="114" spans="1:4" ht="27.75" customHeight="1" x14ac:dyDescent="0.2">
      <c r="A114" s="7" t="s">
        <v>1181</v>
      </c>
      <c r="B114" s="8" t="s">
        <v>1161</v>
      </c>
      <c r="C114" s="222">
        <v>0.98560111525139626</v>
      </c>
      <c r="D114" s="8"/>
    </row>
    <row r="115" spans="1:4" ht="27.75" customHeight="1" x14ac:dyDescent="0.2">
      <c r="A115" s="7" t="s">
        <v>1182</v>
      </c>
      <c r="B115" s="8" t="s">
        <v>1161</v>
      </c>
      <c r="C115" s="222">
        <v>1.1938477100330516</v>
      </c>
      <c r="D115" s="8"/>
    </row>
    <row r="116" spans="1:4" ht="27.75" customHeight="1" x14ac:dyDescent="0.2">
      <c r="A116" s="7" t="s">
        <v>1183</v>
      </c>
      <c r="B116" s="8" t="s">
        <v>1167</v>
      </c>
      <c r="C116" s="222">
        <v>0</v>
      </c>
      <c r="D116" s="8"/>
    </row>
    <row r="117" spans="1:4" ht="27.75" customHeight="1" x14ac:dyDescent="0.2">
      <c r="A117" s="7" t="s">
        <v>1184</v>
      </c>
      <c r="B117" s="8" t="s">
        <v>1167</v>
      </c>
      <c r="C117" s="222">
        <v>0</v>
      </c>
      <c r="D117" s="8"/>
    </row>
    <row r="118" spans="1:4" ht="27.75" customHeight="1" x14ac:dyDescent="0.2">
      <c r="A118" s="7" t="s">
        <v>1185</v>
      </c>
      <c r="B118" s="8" t="s">
        <v>1162</v>
      </c>
      <c r="C118" s="222">
        <v>0</v>
      </c>
      <c r="D118" s="8"/>
    </row>
    <row r="119" spans="1:4" ht="27.75" customHeight="1" x14ac:dyDescent="0.2">
      <c r="A119" s="7" t="s">
        <v>1186</v>
      </c>
      <c r="B119" s="8" t="s">
        <v>1162</v>
      </c>
      <c r="C119" s="222">
        <v>0</v>
      </c>
      <c r="D119" s="8"/>
    </row>
    <row r="120" spans="1:4" ht="27.75" customHeight="1" x14ac:dyDescent="0.2">
      <c r="A120" s="7" t="s">
        <v>1187</v>
      </c>
      <c r="B120" s="8" t="s">
        <v>1163</v>
      </c>
      <c r="C120" s="222">
        <v>0</v>
      </c>
      <c r="D120" s="8"/>
    </row>
    <row r="121" spans="1:4" ht="27.75" customHeight="1" x14ac:dyDescent="0.2">
      <c r="A121" s="7" t="s">
        <v>1188</v>
      </c>
      <c r="B121" s="8" t="s">
        <v>1168</v>
      </c>
      <c r="C121" s="222">
        <v>0</v>
      </c>
      <c r="D121" s="8"/>
    </row>
    <row r="122" spans="1:4" ht="27.75" customHeight="1" x14ac:dyDescent="0.2">
      <c r="A122" s="7" t="s">
        <v>1189</v>
      </c>
      <c r="B122" s="8" t="s">
        <v>1162</v>
      </c>
      <c r="C122" s="222">
        <v>0</v>
      </c>
      <c r="D122" s="8"/>
    </row>
    <row r="123" spans="1:4" ht="27.75" customHeight="1" x14ac:dyDescent="0.2">
      <c r="A123" s="7" t="s">
        <v>1190</v>
      </c>
      <c r="B123" s="8" t="s">
        <v>1163</v>
      </c>
      <c r="C123" s="222">
        <v>0</v>
      </c>
      <c r="D123" s="8"/>
    </row>
    <row r="124" spans="1:4" ht="27.75" customHeight="1" x14ac:dyDescent="0.2">
      <c r="A124" s="7" t="s">
        <v>1191</v>
      </c>
      <c r="B124" s="8" t="s">
        <v>1163</v>
      </c>
      <c r="C124" s="222">
        <v>0</v>
      </c>
      <c r="D124" s="8"/>
    </row>
    <row r="125" spans="1:4" ht="27.75" customHeight="1" x14ac:dyDescent="0.2">
      <c r="A125" s="7" t="s">
        <v>1192</v>
      </c>
      <c r="B125" s="8" t="s">
        <v>1164</v>
      </c>
      <c r="C125" s="222">
        <v>0</v>
      </c>
      <c r="D125" s="8"/>
    </row>
    <row r="126" spans="1:4" ht="27.75" customHeight="1" x14ac:dyDescent="0.2">
      <c r="A126" s="7" t="s">
        <v>1193</v>
      </c>
      <c r="B126" s="8" t="s">
        <v>1175</v>
      </c>
      <c r="C126" s="222">
        <v>0</v>
      </c>
      <c r="D126" s="8"/>
    </row>
    <row r="127" spans="1:4" ht="27.75" customHeight="1" x14ac:dyDescent="0.2">
      <c r="A127" s="7" t="s">
        <v>1194</v>
      </c>
      <c r="B127" s="8" t="s">
        <v>1167</v>
      </c>
      <c r="C127" s="222">
        <v>0</v>
      </c>
      <c r="D127" s="8"/>
    </row>
    <row r="128" spans="1:4" ht="27.75" customHeight="1" x14ac:dyDescent="0.2">
      <c r="A128" s="7" t="s">
        <v>1195</v>
      </c>
      <c r="B128" s="8" t="s">
        <v>1168</v>
      </c>
      <c r="C128" s="222">
        <v>0</v>
      </c>
      <c r="D128" s="8"/>
    </row>
    <row r="129" spans="1:4" ht="27.75" customHeight="1" x14ac:dyDescent="0.2">
      <c r="A129" s="7" t="s">
        <v>1196</v>
      </c>
      <c r="B129" s="8" t="s">
        <v>1167</v>
      </c>
      <c r="C129" s="222">
        <v>0</v>
      </c>
      <c r="D129" s="8"/>
    </row>
    <row r="130" spans="1:4" ht="27.75" customHeight="1" x14ac:dyDescent="0.2">
      <c r="A130" s="7" t="s">
        <v>1197</v>
      </c>
      <c r="B130" s="8" t="s">
        <v>1163</v>
      </c>
      <c r="C130" s="222">
        <v>0</v>
      </c>
      <c r="D130" s="8"/>
    </row>
    <row r="131" spans="1:4" ht="27.75" customHeight="1" x14ac:dyDescent="0.2">
      <c r="A131" s="7" t="s">
        <v>1198</v>
      </c>
      <c r="B131" s="8" t="s">
        <v>1180</v>
      </c>
      <c r="C131" s="222">
        <v>0</v>
      </c>
      <c r="D131" s="8"/>
    </row>
    <row r="132" spans="1:4" ht="27.75" customHeight="1" x14ac:dyDescent="0.2">
      <c r="A132" s="7" t="s">
        <v>1199</v>
      </c>
      <c r="B132" s="8" t="s">
        <v>1167</v>
      </c>
      <c r="C132" s="222">
        <v>0</v>
      </c>
      <c r="D132" s="8"/>
    </row>
    <row r="133" spans="1:4" ht="27.75" customHeight="1" x14ac:dyDescent="0.2">
      <c r="A133" s="7" t="s">
        <v>1200</v>
      </c>
      <c r="B133" s="8" t="s">
        <v>1161</v>
      </c>
      <c r="C133" s="222">
        <v>0</v>
      </c>
      <c r="D133" s="8"/>
    </row>
    <row r="134" spans="1:4" ht="27.75" customHeight="1" x14ac:dyDescent="0.2">
      <c r="A134" s="7" t="s">
        <v>1201</v>
      </c>
      <c r="B134" s="8" t="s">
        <v>1168</v>
      </c>
      <c r="C134" s="222">
        <v>0</v>
      </c>
      <c r="D134" s="8"/>
    </row>
    <row r="135" spans="1:4" ht="27.75" customHeight="1" x14ac:dyDescent="0.2">
      <c r="A135" s="7" t="s">
        <v>1202</v>
      </c>
      <c r="B135" s="8" t="s">
        <v>1172</v>
      </c>
      <c r="C135" s="222">
        <v>0</v>
      </c>
      <c r="D135" s="8"/>
    </row>
    <row r="136" spans="1:4" ht="27.75" customHeight="1" x14ac:dyDescent="0.2">
      <c r="A136" s="7" t="s">
        <v>1203</v>
      </c>
      <c r="B136" s="8" t="s">
        <v>1179</v>
      </c>
      <c r="C136" s="222">
        <v>0</v>
      </c>
      <c r="D136" s="8"/>
    </row>
    <row r="137" spans="1:4" ht="27.75" customHeight="1" x14ac:dyDescent="0.2">
      <c r="A137" s="7" t="s">
        <v>1204</v>
      </c>
      <c r="B137" s="8" t="s">
        <v>1167</v>
      </c>
      <c r="C137" s="222">
        <v>0</v>
      </c>
      <c r="D137" s="8"/>
    </row>
    <row r="138" spans="1:4" ht="27.75" customHeight="1" x14ac:dyDescent="0.2">
      <c r="A138" s="7" t="s">
        <v>1205</v>
      </c>
      <c r="B138" s="8" t="s">
        <v>1168</v>
      </c>
      <c r="C138" s="222">
        <v>0</v>
      </c>
      <c r="D138" s="8"/>
    </row>
    <row r="139" spans="1:4" ht="27.75" customHeight="1" x14ac:dyDescent="0.2">
      <c r="A139" s="7" t="s">
        <v>1206</v>
      </c>
      <c r="B139" s="8" t="s">
        <v>1169</v>
      </c>
      <c r="C139" s="222">
        <v>0</v>
      </c>
      <c r="D139" s="8"/>
    </row>
    <row r="140" spans="1:4" ht="27.75" customHeight="1" x14ac:dyDescent="0.2">
      <c r="A140" s="7" t="s">
        <v>1207</v>
      </c>
      <c r="B140" s="8" t="s">
        <v>1169</v>
      </c>
      <c r="C140" s="222">
        <v>0</v>
      </c>
      <c r="D140" s="8"/>
    </row>
    <row r="141" spans="1:4" ht="27.75" customHeight="1" x14ac:dyDescent="0.2">
      <c r="A141" s="7" t="s">
        <v>1208</v>
      </c>
      <c r="B141" s="8" t="s">
        <v>1170</v>
      </c>
      <c r="C141" s="222">
        <v>0</v>
      </c>
      <c r="D141" s="8"/>
    </row>
    <row r="142" spans="1:4" ht="27.75" customHeight="1" x14ac:dyDescent="0.2">
      <c r="A142" s="7" t="s">
        <v>1209</v>
      </c>
      <c r="B142" s="8" t="s">
        <v>1165</v>
      </c>
      <c r="C142" s="222">
        <v>0</v>
      </c>
      <c r="D142" s="8"/>
    </row>
    <row r="143" spans="1:4" ht="27.75" customHeight="1" x14ac:dyDescent="0.2">
      <c r="A143" s="7" t="s">
        <v>1210</v>
      </c>
      <c r="B143" s="8" t="s">
        <v>1171</v>
      </c>
      <c r="C143" s="222">
        <v>0</v>
      </c>
      <c r="D143" s="8"/>
    </row>
    <row r="144" spans="1:4" ht="27.75" customHeight="1" x14ac:dyDescent="0.2">
      <c r="A144" s="7" t="s">
        <v>1211</v>
      </c>
      <c r="B144" s="8" t="s">
        <v>1173</v>
      </c>
      <c r="C144" s="222">
        <v>0</v>
      </c>
      <c r="D144" s="8"/>
    </row>
    <row r="145" spans="1:4" ht="27.75" customHeight="1" x14ac:dyDescent="0.2">
      <c r="A145" s="7" t="s">
        <v>1212</v>
      </c>
      <c r="B145" s="8" t="s">
        <v>1167</v>
      </c>
      <c r="C145" s="222">
        <v>0</v>
      </c>
      <c r="D145" s="8"/>
    </row>
    <row r="146" spans="1:4" ht="27.75" customHeight="1" x14ac:dyDescent="0.2">
      <c r="A146" s="7" t="s">
        <v>1213</v>
      </c>
      <c r="B146" s="8" t="s">
        <v>1163</v>
      </c>
      <c r="C146" s="222">
        <v>0</v>
      </c>
      <c r="D146" s="8"/>
    </row>
    <row r="147" spans="1:4" ht="27.75" customHeight="1" x14ac:dyDescent="0.2">
      <c r="A147" s="7" t="s">
        <v>1214</v>
      </c>
      <c r="B147" s="8" t="s">
        <v>1182</v>
      </c>
      <c r="C147" s="222">
        <v>0</v>
      </c>
      <c r="D147" s="8"/>
    </row>
    <row r="148" spans="1:4" ht="27.75" customHeight="1" x14ac:dyDescent="0.2">
      <c r="A148" s="7" t="s">
        <v>1215</v>
      </c>
      <c r="B148" s="8" t="s">
        <v>1162</v>
      </c>
      <c r="C148" s="222">
        <v>0</v>
      </c>
      <c r="D148" s="8"/>
    </row>
    <row r="149" spans="1:4" ht="27.75" customHeight="1" x14ac:dyDescent="0.2">
      <c r="A149" s="7" t="s">
        <v>1216</v>
      </c>
      <c r="B149" s="8" t="s">
        <v>1170</v>
      </c>
      <c r="C149" s="222">
        <v>0</v>
      </c>
      <c r="D149" s="8"/>
    </row>
    <row r="150" spans="1:4" ht="27.75" customHeight="1" x14ac:dyDescent="0.2">
      <c r="A150" s="7" t="s">
        <v>1217</v>
      </c>
      <c r="B150" s="8" t="s">
        <v>1171</v>
      </c>
      <c r="C150" s="222">
        <v>0</v>
      </c>
      <c r="D150" s="8"/>
    </row>
    <row r="151" spans="1:4" ht="27.75" customHeight="1" x14ac:dyDescent="0.2">
      <c r="A151" s="7" t="s">
        <v>1218</v>
      </c>
      <c r="B151" s="8" t="s">
        <v>1169</v>
      </c>
      <c r="C151" s="222">
        <v>0</v>
      </c>
      <c r="D151" s="8"/>
    </row>
    <row r="152" spans="1:4" ht="27.75" customHeight="1" x14ac:dyDescent="0.2">
      <c r="A152" s="7" t="s">
        <v>1219</v>
      </c>
      <c r="B152" s="8" t="s">
        <v>1178</v>
      </c>
      <c r="C152" s="222">
        <v>0</v>
      </c>
      <c r="D152" s="8"/>
    </row>
    <row r="153" spans="1:4" ht="27.75" customHeight="1" x14ac:dyDescent="0.2">
      <c r="A153" s="7" t="s">
        <v>1220</v>
      </c>
      <c r="B153" s="8" t="s">
        <v>1177</v>
      </c>
      <c r="C153" s="222">
        <v>0</v>
      </c>
      <c r="D153" s="8"/>
    </row>
    <row r="154" spans="1:4" ht="27.75" customHeight="1" x14ac:dyDescent="0.2">
      <c r="A154" s="7" t="s">
        <v>1221</v>
      </c>
      <c r="B154" s="8" t="s">
        <v>1162</v>
      </c>
      <c r="C154" s="222">
        <v>0</v>
      </c>
      <c r="D154" s="8"/>
    </row>
    <row r="155" spans="1:4" ht="27.75" customHeight="1" x14ac:dyDescent="0.2">
      <c r="A155" s="7" t="s">
        <v>1222</v>
      </c>
      <c r="B155" s="8" t="s">
        <v>1168</v>
      </c>
      <c r="C155" s="222">
        <v>0</v>
      </c>
      <c r="D155" s="8"/>
    </row>
    <row r="156" spans="1:4" ht="27.75" customHeight="1" x14ac:dyDescent="0.2">
      <c r="A156" s="7" t="s">
        <v>1223</v>
      </c>
      <c r="B156" s="8" t="s">
        <v>1173</v>
      </c>
      <c r="C156" s="222">
        <v>0</v>
      </c>
      <c r="D156" s="8"/>
    </row>
    <row r="157" spans="1:4" ht="27.75" customHeight="1" x14ac:dyDescent="0.2">
      <c r="A157" s="7" t="s">
        <v>1224</v>
      </c>
      <c r="B157" s="8" t="s">
        <v>1163</v>
      </c>
      <c r="C157" s="222">
        <v>0</v>
      </c>
      <c r="D157" s="8"/>
    </row>
    <row r="158" spans="1:4" ht="27.75" customHeight="1" x14ac:dyDescent="0.2">
      <c r="A158" s="7" t="s">
        <v>1225</v>
      </c>
      <c r="B158" s="8" t="s">
        <v>1173</v>
      </c>
      <c r="C158" s="222">
        <v>0</v>
      </c>
      <c r="D158" s="8"/>
    </row>
    <row r="159" spans="1:4" ht="27.75" customHeight="1" x14ac:dyDescent="0.2">
      <c r="A159" s="7" t="s">
        <v>1226</v>
      </c>
      <c r="B159" s="8" t="s">
        <v>1167</v>
      </c>
      <c r="C159" s="222">
        <v>0</v>
      </c>
      <c r="D159" s="8"/>
    </row>
    <row r="160" spans="1:4" ht="27.75" customHeight="1" x14ac:dyDescent="0.2">
      <c r="A160" s="7" t="s">
        <v>1227</v>
      </c>
      <c r="B160" s="8" t="s">
        <v>1168</v>
      </c>
      <c r="C160" s="222">
        <v>0</v>
      </c>
      <c r="D160" s="8"/>
    </row>
    <row r="161" spans="1:4" ht="27.75" customHeight="1" x14ac:dyDescent="0.2">
      <c r="A161" s="7" t="s">
        <v>1228</v>
      </c>
      <c r="B161" s="8" t="s">
        <v>1173</v>
      </c>
      <c r="C161" s="222">
        <v>0</v>
      </c>
      <c r="D161" s="8"/>
    </row>
    <row r="162" spans="1:4" ht="27.75" customHeight="1" x14ac:dyDescent="0.2">
      <c r="A162" s="7" t="s">
        <v>1229</v>
      </c>
      <c r="B162" s="8" t="s">
        <v>1169</v>
      </c>
      <c r="C162" s="222">
        <v>0</v>
      </c>
      <c r="D162" s="8"/>
    </row>
    <row r="163" spans="1:4" ht="27.75" customHeight="1" x14ac:dyDescent="0.2">
      <c r="A163" s="7" t="s">
        <v>1230</v>
      </c>
      <c r="B163" s="8" t="s">
        <v>1176</v>
      </c>
      <c r="C163" s="222">
        <v>0</v>
      </c>
      <c r="D163" s="8"/>
    </row>
    <row r="164" spans="1:4" ht="27.75" customHeight="1" x14ac:dyDescent="0.2">
      <c r="A164" s="7" t="s">
        <v>1231</v>
      </c>
      <c r="B164" s="8" t="s">
        <v>1173</v>
      </c>
      <c r="C164" s="222">
        <v>0</v>
      </c>
      <c r="D164" s="8"/>
    </row>
    <row r="165" spans="1:4" ht="27.75" customHeight="1" x14ac:dyDescent="0.2">
      <c r="A165" s="7" t="s">
        <v>1232</v>
      </c>
      <c r="B165" s="8" t="s">
        <v>1173</v>
      </c>
      <c r="C165" s="222">
        <v>0</v>
      </c>
      <c r="D165" s="8"/>
    </row>
    <row r="166" spans="1:4" ht="27.75" customHeight="1" x14ac:dyDescent="0.2">
      <c r="A166" s="7" t="s">
        <v>1233</v>
      </c>
      <c r="B166" s="8" t="s">
        <v>1174</v>
      </c>
      <c r="C166" s="222">
        <v>0</v>
      </c>
      <c r="D166" s="8"/>
    </row>
    <row r="167" spans="1:4" ht="27.75" customHeight="1" x14ac:dyDescent="0.2">
      <c r="A167" s="7" t="s">
        <v>1234</v>
      </c>
      <c r="B167" s="8" t="s">
        <v>1163</v>
      </c>
      <c r="C167" s="222">
        <v>0</v>
      </c>
      <c r="D167" s="8"/>
    </row>
    <row r="168" spans="1:4" ht="27.75" customHeight="1" x14ac:dyDescent="0.2">
      <c r="A168" s="7" t="s">
        <v>1235</v>
      </c>
      <c r="B168" s="8" t="s">
        <v>1170</v>
      </c>
      <c r="C168" s="222">
        <v>0</v>
      </c>
      <c r="D168" s="8"/>
    </row>
    <row r="169" spans="1:4" ht="27.75" customHeight="1" x14ac:dyDescent="0.2">
      <c r="A169" s="7" t="s">
        <v>1236</v>
      </c>
      <c r="B169" s="8" t="s">
        <v>1170</v>
      </c>
      <c r="C169" s="222">
        <v>0</v>
      </c>
      <c r="D169" s="8"/>
    </row>
    <row r="170" spans="1:4" ht="27.75" customHeight="1" x14ac:dyDescent="0.2">
      <c r="A170" s="7" t="s">
        <v>1237</v>
      </c>
      <c r="B170" s="8" t="s">
        <v>1162</v>
      </c>
      <c r="C170" s="222">
        <v>0</v>
      </c>
      <c r="D170" s="8"/>
    </row>
    <row r="171" spans="1:4" ht="27.75" customHeight="1" x14ac:dyDescent="0.2">
      <c r="A171" s="7" t="s">
        <v>1238</v>
      </c>
      <c r="B171" s="8" t="s">
        <v>1162</v>
      </c>
      <c r="C171" s="222">
        <v>0</v>
      </c>
      <c r="D171" s="8"/>
    </row>
    <row r="172" spans="1:4" ht="27.75" customHeight="1" x14ac:dyDescent="0.2">
      <c r="A172" s="7" t="s">
        <v>1239</v>
      </c>
      <c r="B172" s="8" t="s">
        <v>1168</v>
      </c>
      <c r="C172" s="222">
        <v>0</v>
      </c>
      <c r="D172" s="8"/>
    </row>
    <row r="173" spans="1:4" ht="27.75" customHeight="1" x14ac:dyDescent="0.2">
      <c r="A173" s="7" t="s">
        <v>1240</v>
      </c>
      <c r="B173" s="8" t="s">
        <v>1173</v>
      </c>
      <c r="C173" s="222">
        <v>0</v>
      </c>
      <c r="D173" s="8"/>
    </row>
    <row r="174" spans="1:4" ht="27.75" customHeight="1" x14ac:dyDescent="0.2">
      <c r="A174" s="7" t="s">
        <v>1241</v>
      </c>
      <c r="B174" s="8" t="s">
        <v>1168</v>
      </c>
      <c r="C174" s="222">
        <v>0</v>
      </c>
      <c r="D174" s="8"/>
    </row>
    <row r="175" spans="1:4" ht="27.75" customHeight="1" x14ac:dyDescent="0.2">
      <c r="A175" s="7" t="s">
        <v>1242</v>
      </c>
      <c r="B175" s="8" t="s">
        <v>1163</v>
      </c>
      <c r="C175" s="222">
        <v>0</v>
      </c>
      <c r="D175" s="8"/>
    </row>
    <row r="176" spans="1:4" ht="27.75" customHeight="1" x14ac:dyDescent="0.2">
      <c r="A176" s="7" t="s">
        <v>1243</v>
      </c>
      <c r="B176" s="8" t="s">
        <v>1181</v>
      </c>
      <c r="C176" s="222">
        <v>0</v>
      </c>
      <c r="D176" s="8"/>
    </row>
    <row r="177" spans="1:4" ht="27.75" customHeight="1" x14ac:dyDescent="0.2">
      <c r="A177" s="7" t="s">
        <v>1244</v>
      </c>
      <c r="B177" s="8" t="s">
        <v>1173</v>
      </c>
      <c r="C177" s="222">
        <v>0</v>
      </c>
      <c r="D177" s="8"/>
    </row>
    <row r="178" spans="1:4" ht="27.75" customHeight="1" x14ac:dyDescent="0.2">
      <c r="A178" s="7" t="s">
        <v>1245</v>
      </c>
      <c r="B178" s="8"/>
      <c r="C178" s="222">
        <v>0</v>
      </c>
      <c r="D178" s="8"/>
    </row>
    <row r="179" spans="1:4" ht="27.75" customHeight="1" x14ac:dyDescent="0.2">
      <c r="A179" s="7" t="s">
        <v>1246</v>
      </c>
      <c r="B179" s="8"/>
      <c r="C179" s="222">
        <v>0</v>
      </c>
      <c r="D179" s="8"/>
    </row>
    <row r="180" spans="1:4" ht="27.75" customHeight="1" x14ac:dyDescent="0.2">
      <c r="A180" s="7" t="s">
        <v>1247</v>
      </c>
      <c r="B180" s="8" t="s">
        <v>1246</v>
      </c>
      <c r="C180" s="222">
        <v>0</v>
      </c>
      <c r="D180" s="8"/>
    </row>
    <row r="181" spans="1:4" ht="27.75" customHeight="1" x14ac:dyDescent="0.2">
      <c r="A181" s="7" t="s">
        <v>1248</v>
      </c>
      <c r="B181" s="8" t="s">
        <v>1246</v>
      </c>
      <c r="C181" s="222">
        <v>0</v>
      </c>
      <c r="D181" s="8"/>
    </row>
    <row r="182" spans="1:4" ht="27.75" customHeight="1" x14ac:dyDescent="0.2">
      <c r="A182" s="7" t="s">
        <v>1249</v>
      </c>
      <c r="B182" s="8" t="s">
        <v>1246</v>
      </c>
      <c r="C182" s="222">
        <v>0</v>
      </c>
      <c r="D182" s="8"/>
    </row>
    <row r="183" spans="1:4" ht="27.75" customHeight="1" x14ac:dyDescent="0.2">
      <c r="A183" s="7" t="s">
        <v>1250</v>
      </c>
      <c r="B183" s="8" t="s">
        <v>1245</v>
      </c>
      <c r="C183" s="222">
        <v>0</v>
      </c>
      <c r="D183" s="8"/>
    </row>
    <row r="184" spans="1:4" ht="27.75" customHeight="1" x14ac:dyDescent="0.2">
      <c r="A184" s="7" t="s">
        <v>1251</v>
      </c>
      <c r="B184" s="8" t="s">
        <v>1245</v>
      </c>
      <c r="C184" s="222">
        <v>0</v>
      </c>
      <c r="D184" s="8"/>
    </row>
    <row r="185" spans="1:4" ht="27.75" customHeight="1" x14ac:dyDescent="0.2">
      <c r="A185" s="7" t="s">
        <v>1252</v>
      </c>
      <c r="B185" s="8" t="s">
        <v>1245</v>
      </c>
      <c r="C185" s="222">
        <v>0</v>
      </c>
      <c r="D185" s="8"/>
    </row>
    <row r="186" spans="1:4" ht="27.75" customHeight="1" x14ac:dyDescent="0.2">
      <c r="A186" s="7" t="s">
        <v>1253</v>
      </c>
      <c r="B186" s="8" t="s">
        <v>1246</v>
      </c>
      <c r="C186" s="222">
        <v>0</v>
      </c>
      <c r="D186" s="8"/>
    </row>
    <row r="187" spans="1:4" ht="27.75" customHeight="1" x14ac:dyDescent="0.2">
      <c r="A187" s="7" t="s">
        <v>1254</v>
      </c>
      <c r="B187" s="8" t="s">
        <v>1246</v>
      </c>
      <c r="C187" s="222">
        <v>0</v>
      </c>
      <c r="D187" s="8"/>
    </row>
    <row r="188" spans="1:4" ht="27.75" customHeight="1" x14ac:dyDescent="0.2">
      <c r="A188" s="7" t="s">
        <v>1255</v>
      </c>
      <c r="B188" s="8" t="s">
        <v>1246</v>
      </c>
      <c r="C188" s="222">
        <v>0</v>
      </c>
      <c r="D188" s="8"/>
    </row>
    <row r="189" spans="1:4" ht="27.75" customHeight="1" x14ac:dyDescent="0.2">
      <c r="A189" s="7" t="s">
        <v>1256</v>
      </c>
      <c r="B189" s="8" t="s">
        <v>1246</v>
      </c>
      <c r="C189" s="222">
        <v>0</v>
      </c>
      <c r="D189" s="8"/>
    </row>
    <row r="190" spans="1:4" ht="27.75" customHeight="1" x14ac:dyDescent="0.2">
      <c r="A190" s="7" t="s">
        <v>1257</v>
      </c>
      <c r="B190" s="8"/>
      <c r="C190" s="222">
        <v>0</v>
      </c>
      <c r="D190" s="8"/>
    </row>
    <row r="191" spans="1:4" ht="27.75" customHeight="1" x14ac:dyDescent="0.2">
      <c r="A191" s="7" t="s">
        <v>1258</v>
      </c>
      <c r="B191" s="8" t="s">
        <v>1246</v>
      </c>
      <c r="C191" s="222">
        <v>0</v>
      </c>
      <c r="D191" s="8"/>
    </row>
    <row r="192" spans="1:4" ht="27.75" customHeight="1" x14ac:dyDescent="0.2">
      <c r="A192" s="7" t="s">
        <v>1259</v>
      </c>
      <c r="B192" s="8" t="s">
        <v>1246</v>
      </c>
      <c r="C192" s="222">
        <v>0</v>
      </c>
      <c r="D192" s="8"/>
    </row>
    <row r="193" spans="1:4" ht="27.75" customHeight="1" x14ac:dyDescent="0.2">
      <c r="A193" s="7" t="s">
        <v>1260</v>
      </c>
      <c r="B193" s="8" t="s">
        <v>1246</v>
      </c>
      <c r="C193" s="222">
        <v>0</v>
      </c>
      <c r="D193" s="8"/>
    </row>
    <row r="194" spans="1:4" ht="27.75" customHeight="1" x14ac:dyDescent="0.2">
      <c r="A194" s="7" t="s">
        <v>1261</v>
      </c>
      <c r="B194" s="8" t="s">
        <v>1245</v>
      </c>
      <c r="C194" s="222">
        <v>0</v>
      </c>
      <c r="D194" s="8"/>
    </row>
    <row r="195" spans="1:4" ht="27.75" customHeight="1" x14ac:dyDescent="0.2">
      <c r="A195" s="7" t="s">
        <v>1262</v>
      </c>
      <c r="B195" s="8" t="s">
        <v>1245</v>
      </c>
      <c r="C195" s="222">
        <v>0</v>
      </c>
      <c r="D195" s="8"/>
    </row>
    <row r="196" spans="1:4" ht="27.75" customHeight="1" x14ac:dyDescent="0.2">
      <c r="A196" s="7" t="s">
        <v>1263</v>
      </c>
      <c r="B196" s="8" t="s">
        <v>1245</v>
      </c>
      <c r="C196" s="222">
        <v>0</v>
      </c>
      <c r="D196" s="8"/>
    </row>
    <row r="197" spans="1:4" ht="27.75" customHeight="1" x14ac:dyDescent="0.2">
      <c r="A197" s="7" t="s">
        <v>1264</v>
      </c>
      <c r="B197" s="8" t="s">
        <v>1255</v>
      </c>
      <c r="C197" s="222">
        <v>0</v>
      </c>
      <c r="D197" s="8"/>
    </row>
    <row r="198" spans="1:4" ht="27.75" customHeight="1" x14ac:dyDescent="0.2">
      <c r="A198" s="7" t="s">
        <v>1265</v>
      </c>
      <c r="B198" s="8" t="s">
        <v>1247</v>
      </c>
      <c r="C198" s="222">
        <v>0</v>
      </c>
      <c r="D198" s="8"/>
    </row>
    <row r="199" spans="1:4" ht="27.75" customHeight="1" x14ac:dyDescent="0.2">
      <c r="A199" s="7" t="s">
        <v>1266</v>
      </c>
      <c r="B199" s="8" t="s">
        <v>1245</v>
      </c>
      <c r="C199" s="222">
        <v>0</v>
      </c>
      <c r="D199" s="8"/>
    </row>
    <row r="200" spans="1:4" ht="27.75" customHeight="1" x14ac:dyDescent="0.2">
      <c r="A200" s="7" t="s">
        <v>1267</v>
      </c>
      <c r="B200" s="8" t="s">
        <v>1250</v>
      </c>
      <c r="C200" s="222">
        <v>0</v>
      </c>
      <c r="D200" s="8"/>
    </row>
    <row r="201" spans="1:4" ht="27.75" customHeight="1" x14ac:dyDescent="0.2">
      <c r="A201" s="7" t="s">
        <v>1268</v>
      </c>
      <c r="B201" s="8" t="s">
        <v>1248</v>
      </c>
      <c r="C201" s="222">
        <v>0</v>
      </c>
      <c r="D201" s="8"/>
    </row>
    <row r="202" spans="1:4" ht="27.75" customHeight="1" x14ac:dyDescent="0.2">
      <c r="A202" s="7" t="s">
        <v>1269</v>
      </c>
      <c r="B202" s="8" t="s">
        <v>1249</v>
      </c>
      <c r="C202" s="222">
        <v>0</v>
      </c>
      <c r="D202" s="8"/>
    </row>
    <row r="203" spans="1:4" ht="27.75" customHeight="1" x14ac:dyDescent="0.2">
      <c r="A203" s="7" t="s">
        <v>1270</v>
      </c>
      <c r="B203" s="8" t="s">
        <v>1250</v>
      </c>
      <c r="C203" s="222">
        <v>0</v>
      </c>
      <c r="D203" s="8"/>
    </row>
    <row r="204" spans="1:4" ht="27.75" customHeight="1" x14ac:dyDescent="0.2">
      <c r="A204" s="7" t="s">
        <v>1271</v>
      </c>
      <c r="B204" s="8" t="s">
        <v>1249</v>
      </c>
      <c r="C204" s="222">
        <v>0</v>
      </c>
      <c r="D204" s="8"/>
    </row>
    <row r="205" spans="1:4" ht="27.75" customHeight="1" x14ac:dyDescent="0.2">
      <c r="A205" s="7" t="s">
        <v>1272</v>
      </c>
      <c r="B205" s="8" t="s">
        <v>1252</v>
      </c>
      <c r="C205" s="222">
        <v>0</v>
      </c>
      <c r="D205" s="8"/>
    </row>
    <row r="206" spans="1:4" ht="27.75" customHeight="1" x14ac:dyDescent="0.2">
      <c r="A206" s="7" t="s">
        <v>1273</v>
      </c>
      <c r="B206" s="8" t="s">
        <v>1247</v>
      </c>
      <c r="C206" s="222">
        <v>0</v>
      </c>
      <c r="D206" s="8"/>
    </row>
    <row r="207" spans="1:4" ht="27.75" customHeight="1" x14ac:dyDescent="0.2">
      <c r="A207" s="7" t="s">
        <v>1274</v>
      </c>
      <c r="B207" s="8" t="s">
        <v>1252</v>
      </c>
      <c r="C207" s="222">
        <v>0</v>
      </c>
      <c r="D207" s="8"/>
    </row>
    <row r="208" spans="1:4" ht="27.75" customHeight="1" x14ac:dyDescent="0.2">
      <c r="A208" s="7" t="s">
        <v>1275</v>
      </c>
      <c r="B208" s="8" t="s">
        <v>1251</v>
      </c>
      <c r="C208" s="222">
        <v>0</v>
      </c>
      <c r="D208" s="8"/>
    </row>
    <row r="209" spans="1:4" ht="27.75" customHeight="1" x14ac:dyDescent="0.2">
      <c r="A209" s="7" t="s">
        <v>1276</v>
      </c>
      <c r="B209" s="8" t="s">
        <v>1251</v>
      </c>
      <c r="C209" s="222">
        <v>0</v>
      </c>
      <c r="D209" s="8"/>
    </row>
    <row r="210" spans="1:4" ht="27.75" customHeight="1" x14ac:dyDescent="0.2">
      <c r="A210" s="7" t="s">
        <v>1277</v>
      </c>
      <c r="B210" s="8" t="s">
        <v>1247</v>
      </c>
      <c r="C210" s="222">
        <v>0</v>
      </c>
      <c r="D210" s="8"/>
    </row>
    <row r="211" spans="1:4" ht="27.75" customHeight="1" x14ac:dyDescent="0.2">
      <c r="A211" s="7" t="s">
        <v>1278</v>
      </c>
      <c r="B211" s="8" t="s">
        <v>1249</v>
      </c>
      <c r="C211" s="222">
        <v>0</v>
      </c>
      <c r="D211" s="8"/>
    </row>
    <row r="212" spans="1:4" ht="27.75" customHeight="1" x14ac:dyDescent="0.2">
      <c r="A212" s="7" t="s">
        <v>1279</v>
      </c>
      <c r="B212" s="8" t="s">
        <v>1254</v>
      </c>
      <c r="C212" s="222">
        <v>0</v>
      </c>
      <c r="D212" s="8"/>
    </row>
    <row r="213" spans="1:4" ht="27.75" customHeight="1" x14ac:dyDescent="0.2">
      <c r="A213" s="7" t="s">
        <v>1280</v>
      </c>
      <c r="B213" s="8" t="s">
        <v>1255</v>
      </c>
      <c r="C213" s="222">
        <v>0</v>
      </c>
      <c r="D213" s="8"/>
    </row>
    <row r="214" spans="1:4" ht="27.75" customHeight="1" x14ac:dyDescent="0.2">
      <c r="A214" s="7" t="s">
        <v>1281</v>
      </c>
      <c r="B214" s="8" t="s">
        <v>1254</v>
      </c>
      <c r="C214" s="222">
        <v>0</v>
      </c>
      <c r="D214" s="8"/>
    </row>
    <row r="215" spans="1:4" ht="27.75" customHeight="1" x14ac:dyDescent="0.2">
      <c r="A215" s="7" t="s">
        <v>1282</v>
      </c>
      <c r="B215" s="8" t="s">
        <v>1256</v>
      </c>
      <c r="C215" s="222">
        <v>0</v>
      </c>
      <c r="D215" s="8"/>
    </row>
    <row r="216" spans="1:4" ht="27.75" customHeight="1" x14ac:dyDescent="0.2">
      <c r="A216" s="7" t="s">
        <v>1283</v>
      </c>
      <c r="B216" s="8" t="s">
        <v>1246</v>
      </c>
      <c r="C216" s="222">
        <v>0</v>
      </c>
      <c r="D216" s="8"/>
    </row>
    <row r="217" spans="1:4" ht="27.75" customHeight="1" x14ac:dyDescent="0.2">
      <c r="A217" s="7" t="s">
        <v>1284</v>
      </c>
      <c r="B217" s="8" t="s">
        <v>1248</v>
      </c>
      <c r="C217" s="222">
        <v>0</v>
      </c>
      <c r="D217" s="8"/>
    </row>
    <row r="218" spans="1:4" ht="27.75" customHeight="1" x14ac:dyDescent="0.2">
      <c r="A218" s="7" t="s">
        <v>1285</v>
      </c>
      <c r="B218" s="8" t="s">
        <v>1247</v>
      </c>
      <c r="C218" s="222">
        <v>0</v>
      </c>
      <c r="D218" s="8"/>
    </row>
    <row r="219" spans="1:4" ht="27.75" customHeight="1" x14ac:dyDescent="0.2">
      <c r="A219" s="7" t="s">
        <v>1286</v>
      </c>
      <c r="B219" s="8" t="s">
        <v>1248</v>
      </c>
      <c r="C219" s="222">
        <v>0</v>
      </c>
      <c r="D219" s="8"/>
    </row>
    <row r="220" spans="1:4" ht="27.75" customHeight="1" x14ac:dyDescent="0.2">
      <c r="A220" s="7" t="s">
        <v>1287</v>
      </c>
      <c r="B220" s="8" t="s">
        <v>1261</v>
      </c>
      <c r="C220" s="222">
        <v>0</v>
      </c>
      <c r="D220" s="8"/>
    </row>
    <row r="221" spans="1:4" ht="27.75" customHeight="1" x14ac:dyDescent="0.2">
      <c r="A221" s="7" t="s">
        <v>1288</v>
      </c>
      <c r="B221" s="8" t="s">
        <v>1251</v>
      </c>
      <c r="C221" s="222">
        <v>0</v>
      </c>
      <c r="D221" s="8"/>
    </row>
    <row r="222" spans="1:4" ht="27.75" customHeight="1" x14ac:dyDescent="0.2">
      <c r="A222" s="7" t="s">
        <v>1289</v>
      </c>
      <c r="B222" s="8" t="s">
        <v>1256</v>
      </c>
      <c r="C222" s="222">
        <v>0</v>
      </c>
      <c r="D222" s="8"/>
    </row>
    <row r="223" spans="1:4" ht="27.75" customHeight="1" x14ac:dyDescent="0.2">
      <c r="A223" s="7" t="s">
        <v>1290</v>
      </c>
      <c r="B223" s="8" t="s">
        <v>1253</v>
      </c>
      <c r="C223" s="222">
        <v>0</v>
      </c>
      <c r="D223" s="8"/>
    </row>
    <row r="224" spans="1:4" ht="27.75" customHeight="1" x14ac:dyDescent="0.2">
      <c r="A224" s="7" t="s">
        <v>1291</v>
      </c>
      <c r="B224" s="8" t="s">
        <v>1253</v>
      </c>
      <c r="C224" s="222">
        <v>0</v>
      </c>
      <c r="D224" s="8"/>
    </row>
    <row r="225" spans="1:4" ht="27.75" customHeight="1" x14ac:dyDescent="0.2">
      <c r="A225" s="7" t="s">
        <v>1292</v>
      </c>
      <c r="B225" s="8" t="s">
        <v>1249</v>
      </c>
      <c r="C225" s="222">
        <v>3.5754686220682776</v>
      </c>
      <c r="D225" s="8"/>
    </row>
    <row r="226" spans="1:4" ht="27.75" customHeight="1" x14ac:dyDescent="0.2">
      <c r="A226" s="7" t="s">
        <v>1293</v>
      </c>
      <c r="B226" s="8" t="s">
        <v>1247</v>
      </c>
      <c r="C226" s="222">
        <v>0</v>
      </c>
      <c r="D226" s="8"/>
    </row>
    <row r="227" spans="1:4" ht="27.75" customHeight="1" x14ac:dyDescent="0.2">
      <c r="A227" s="7" t="s">
        <v>1294</v>
      </c>
      <c r="B227" s="8" t="s">
        <v>1254</v>
      </c>
      <c r="C227" s="222">
        <v>0</v>
      </c>
      <c r="D227" s="8"/>
    </row>
    <row r="228" spans="1:4" ht="27.75" customHeight="1" x14ac:dyDescent="0.2">
      <c r="A228" s="7" t="s">
        <v>1295</v>
      </c>
      <c r="B228" s="8" t="s">
        <v>1255</v>
      </c>
      <c r="C228" s="222">
        <v>0</v>
      </c>
      <c r="D228" s="8"/>
    </row>
    <row r="229" spans="1:4" ht="27.75" customHeight="1" x14ac:dyDescent="0.2">
      <c r="A229" s="7" t="s">
        <v>1296</v>
      </c>
      <c r="B229" s="8" t="s">
        <v>1249</v>
      </c>
      <c r="C229" s="222">
        <v>0</v>
      </c>
      <c r="D229" s="8"/>
    </row>
    <row r="230" spans="1:4" ht="27.75" customHeight="1" x14ac:dyDescent="0.2">
      <c r="A230" s="7" t="s">
        <v>1297</v>
      </c>
      <c r="B230" s="8" t="s">
        <v>1260</v>
      </c>
      <c r="C230" s="222">
        <v>0</v>
      </c>
      <c r="D230" s="8"/>
    </row>
    <row r="231" spans="1:4" ht="27.75" customHeight="1" x14ac:dyDescent="0.2">
      <c r="A231" s="7" t="s">
        <v>1298</v>
      </c>
      <c r="B231" s="8" t="s">
        <v>1249</v>
      </c>
      <c r="C231" s="222">
        <v>0</v>
      </c>
      <c r="D231" s="8"/>
    </row>
    <row r="232" spans="1:4" ht="27.75" customHeight="1" x14ac:dyDescent="0.2">
      <c r="A232" s="7" t="s">
        <v>1299</v>
      </c>
      <c r="B232" s="8" t="s">
        <v>1256</v>
      </c>
      <c r="C232" s="222">
        <v>0</v>
      </c>
      <c r="D232" s="8"/>
    </row>
    <row r="233" spans="1:4" ht="27.75" customHeight="1" x14ac:dyDescent="0.2">
      <c r="A233" s="7" t="s">
        <v>1300</v>
      </c>
      <c r="B233" s="8" t="s">
        <v>1259</v>
      </c>
      <c r="C233" s="222">
        <v>0</v>
      </c>
      <c r="D233" s="8"/>
    </row>
    <row r="234" spans="1:4" ht="27.75" customHeight="1" x14ac:dyDescent="0.2">
      <c r="A234" s="7" t="s">
        <v>1301</v>
      </c>
      <c r="B234" s="8" t="s">
        <v>1248</v>
      </c>
      <c r="C234" s="222">
        <v>0</v>
      </c>
      <c r="D234" s="8"/>
    </row>
    <row r="235" spans="1:4" ht="27.75" customHeight="1" x14ac:dyDescent="0.2">
      <c r="A235" s="7" t="s">
        <v>1302</v>
      </c>
      <c r="B235" s="8" t="s">
        <v>1247</v>
      </c>
      <c r="C235" s="222">
        <v>0</v>
      </c>
      <c r="D235" s="8"/>
    </row>
    <row r="236" spans="1:4" ht="27.75" customHeight="1" x14ac:dyDescent="0.2">
      <c r="A236" s="7" t="s">
        <v>1303</v>
      </c>
      <c r="B236" s="8" t="s">
        <v>1256</v>
      </c>
      <c r="C236" s="222">
        <v>0</v>
      </c>
      <c r="D236" s="8"/>
    </row>
    <row r="237" spans="1:4" ht="27.75" customHeight="1" x14ac:dyDescent="0.2">
      <c r="A237" s="7" t="s">
        <v>1304</v>
      </c>
      <c r="B237" s="8" t="s">
        <v>1253</v>
      </c>
      <c r="C237" s="222">
        <v>0</v>
      </c>
      <c r="D237" s="8"/>
    </row>
    <row r="238" spans="1:4" ht="27.75" customHeight="1" x14ac:dyDescent="0.2">
      <c r="A238" s="7" t="s">
        <v>1305</v>
      </c>
      <c r="B238" s="8" t="s">
        <v>1248</v>
      </c>
      <c r="C238" s="222">
        <v>0</v>
      </c>
      <c r="D238" s="8"/>
    </row>
    <row r="239" spans="1:4" ht="27.75" customHeight="1" x14ac:dyDescent="0.2">
      <c r="A239" s="7" t="s">
        <v>1305</v>
      </c>
      <c r="B239" s="8" t="s">
        <v>1248</v>
      </c>
      <c r="C239" s="222">
        <v>0</v>
      </c>
      <c r="D239" s="8"/>
    </row>
    <row r="240" spans="1:4" ht="27.75" customHeight="1" x14ac:dyDescent="0.2">
      <c r="A240" s="7" t="s">
        <v>1306</v>
      </c>
      <c r="B240" s="8" t="s">
        <v>1248</v>
      </c>
      <c r="C240" s="222">
        <v>0</v>
      </c>
      <c r="D240" s="8"/>
    </row>
    <row r="241" spans="1:4" ht="27.75" customHeight="1" x14ac:dyDescent="0.2">
      <c r="A241" s="7" t="s">
        <v>1307</v>
      </c>
      <c r="B241" s="8" t="s">
        <v>1263</v>
      </c>
      <c r="C241" s="222">
        <v>0</v>
      </c>
      <c r="D241" s="8"/>
    </row>
    <row r="242" spans="1:4" ht="27.75" customHeight="1" x14ac:dyDescent="0.2">
      <c r="A242" s="7" t="s">
        <v>1308</v>
      </c>
      <c r="B242" s="8" t="s">
        <v>1256</v>
      </c>
      <c r="C242" s="222">
        <v>0</v>
      </c>
      <c r="D242" s="8"/>
    </row>
    <row r="243" spans="1:4" ht="27.75" customHeight="1" x14ac:dyDescent="0.2">
      <c r="A243" s="7" t="s">
        <v>1309</v>
      </c>
      <c r="B243" s="8" t="s">
        <v>1246</v>
      </c>
      <c r="C243" s="222">
        <v>0</v>
      </c>
      <c r="D243" s="8"/>
    </row>
    <row r="244" spans="1:4" ht="27.75" customHeight="1" x14ac:dyDescent="0.2">
      <c r="A244" s="7" t="s">
        <v>1310</v>
      </c>
      <c r="B244" s="8" t="s">
        <v>1247</v>
      </c>
      <c r="C244" s="222">
        <v>0</v>
      </c>
      <c r="D244" s="8"/>
    </row>
    <row r="245" spans="1:4" ht="27.75" customHeight="1" x14ac:dyDescent="0.2">
      <c r="A245" s="7" t="s">
        <v>1311</v>
      </c>
      <c r="B245" s="8" t="s">
        <v>1256</v>
      </c>
      <c r="C245" s="222">
        <v>0</v>
      </c>
      <c r="D245" s="8"/>
    </row>
    <row r="246" spans="1:4" ht="27.75" customHeight="1" x14ac:dyDescent="0.2">
      <c r="A246" s="7" t="s">
        <v>1312</v>
      </c>
      <c r="B246" s="8" t="s">
        <v>1262</v>
      </c>
      <c r="C246" s="222">
        <v>0</v>
      </c>
      <c r="D246" s="8"/>
    </row>
    <row r="247" spans="1:4" ht="27.75" customHeight="1" x14ac:dyDescent="0.2">
      <c r="A247" s="7" t="s">
        <v>1313</v>
      </c>
      <c r="B247" s="8" t="s">
        <v>1256</v>
      </c>
      <c r="C247" s="222">
        <v>0</v>
      </c>
      <c r="D247" s="8"/>
    </row>
    <row r="248" spans="1:4" ht="27.75" customHeight="1" x14ac:dyDescent="0.2">
      <c r="A248" s="7" t="s">
        <v>1314</v>
      </c>
      <c r="B248" s="8" t="s">
        <v>1250</v>
      </c>
      <c r="C248" s="222">
        <v>0</v>
      </c>
      <c r="D248" s="8"/>
    </row>
    <row r="249" spans="1:4" ht="27.75" customHeight="1" x14ac:dyDescent="0.2">
      <c r="A249" s="7" t="s">
        <v>1315</v>
      </c>
      <c r="B249" s="8" t="s">
        <v>1251</v>
      </c>
      <c r="C249" s="222">
        <v>0</v>
      </c>
      <c r="D249" s="8"/>
    </row>
    <row r="250" spans="1:4" ht="27.75" customHeight="1" x14ac:dyDescent="0.2">
      <c r="A250" s="7" t="s">
        <v>1316</v>
      </c>
      <c r="B250" s="8"/>
      <c r="C250" s="222">
        <v>0</v>
      </c>
      <c r="D250" s="8"/>
    </row>
    <row r="251" spans="1:4" ht="27.75" customHeight="1" x14ac:dyDescent="0.2">
      <c r="A251" s="7" t="s">
        <v>1317</v>
      </c>
      <c r="B251" s="8" t="s">
        <v>1316</v>
      </c>
      <c r="C251" s="222">
        <v>0</v>
      </c>
      <c r="D251" s="8"/>
    </row>
    <row r="252" spans="1:4" ht="27.75" customHeight="1" x14ac:dyDescent="0.2">
      <c r="A252" s="7" t="s">
        <v>1318</v>
      </c>
      <c r="B252" s="8" t="s">
        <v>1316</v>
      </c>
      <c r="C252" s="222">
        <v>5.4838747511967734</v>
      </c>
      <c r="D252" s="8"/>
    </row>
    <row r="253" spans="1:4" ht="27.75" customHeight="1" x14ac:dyDescent="0.2">
      <c r="A253" s="7" t="s">
        <v>1319</v>
      </c>
      <c r="B253" s="8" t="s">
        <v>1316</v>
      </c>
      <c r="C253" s="222">
        <v>1.3473163770840526</v>
      </c>
      <c r="D253" s="8"/>
    </row>
    <row r="254" spans="1:4" ht="27.75" customHeight="1" x14ac:dyDescent="0.2">
      <c r="A254" s="7" t="s">
        <v>1320</v>
      </c>
      <c r="B254" s="8" t="s">
        <v>1316</v>
      </c>
      <c r="C254" s="222">
        <v>0</v>
      </c>
      <c r="D254" s="8"/>
    </row>
    <row r="255" spans="1:4" ht="27.75" customHeight="1" x14ac:dyDescent="0.2">
      <c r="A255" s="7" t="s">
        <v>1321</v>
      </c>
      <c r="B255" s="8" t="s">
        <v>1316</v>
      </c>
      <c r="C255" s="222">
        <v>0</v>
      </c>
      <c r="D255" s="8"/>
    </row>
    <row r="256" spans="1:4" ht="27.75" customHeight="1" x14ac:dyDescent="0.2">
      <c r="A256" s="7" t="s">
        <v>1322</v>
      </c>
      <c r="B256" s="8" t="s">
        <v>1316</v>
      </c>
      <c r="C256" s="222">
        <v>0</v>
      </c>
      <c r="D256" s="8"/>
    </row>
    <row r="257" spans="1:4" ht="27.75" customHeight="1" x14ac:dyDescent="0.2">
      <c r="A257" s="7" t="s">
        <v>1323</v>
      </c>
      <c r="B257" s="8" t="s">
        <v>1316</v>
      </c>
      <c r="C257" s="222">
        <v>0</v>
      </c>
      <c r="D257" s="8"/>
    </row>
    <row r="258" spans="1:4" ht="27.75" customHeight="1" x14ac:dyDescent="0.2">
      <c r="A258" s="7" t="s">
        <v>1324</v>
      </c>
      <c r="B258" s="8" t="s">
        <v>1316</v>
      </c>
      <c r="C258" s="222">
        <v>0</v>
      </c>
      <c r="D258" s="8"/>
    </row>
    <row r="259" spans="1:4" ht="27.75" customHeight="1" x14ac:dyDescent="0.2">
      <c r="A259" s="7" t="s">
        <v>1325</v>
      </c>
      <c r="B259" s="8" t="s">
        <v>1316</v>
      </c>
      <c r="C259" s="222">
        <v>2.7419373754839809</v>
      </c>
      <c r="D259" s="8"/>
    </row>
    <row r="260" spans="1:4" ht="27.75" customHeight="1" x14ac:dyDescent="0.2">
      <c r="A260" s="7" t="s">
        <v>1326</v>
      </c>
      <c r="B260" s="8" t="s">
        <v>1316</v>
      </c>
      <c r="C260" s="222">
        <v>5.0412392201289453</v>
      </c>
      <c r="D260" s="8"/>
    </row>
    <row r="261" spans="1:4" ht="27.75" customHeight="1" x14ac:dyDescent="0.2">
      <c r="A261" s="7" t="s">
        <v>1327</v>
      </c>
      <c r="B261" s="8" t="s">
        <v>1316</v>
      </c>
      <c r="C261" s="222">
        <v>4.5071068410152524</v>
      </c>
      <c r="D261" s="8"/>
    </row>
    <row r="262" spans="1:4" ht="27.75" customHeight="1" x14ac:dyDescent="0.2">
      <c r="A262" s="7" t="s">
        <v>1328</v>
      </c>
      <c r="B262" s="8" t="s">
        <v>1319</v>
      </c>
      <c r="C262" s="222">
        <v>0</v>
      </c>
      <c r="D262" s="8"/>
    </row>
    <row r="263" spans="1:4" ht="27.75" customHeight="1" x14ac:dyDescent="0.2">
      <c r="A263" s="7" t="s">
        <v>1329</v>
      </c>
      <c r="B263" s="8" t="s">
        <v>1318</v>
      </c>
      <c r="C263" s="222">
        <v>0</v>
      </c>
      <c r="D263" s="8"/>
    </row>
    <row r="264" spans="1:4" ht="27.75" customHeight="1" x14ac:dyDescent="0.2">
      <c r="A264" s="7" t="s">
        <v>1330</v>
      </c>
      <c r="B264" s="8" t="s">
        <v>1318</v>
      </c>
      <c r="C264" s="222">
        <v>0</v>
      </c>
      <c r="D264" s="8"/>
    </row>
    <row r="265" spans="1:4" ht="27.75" customHeight="1" x14ac:dyDescent="0.2">
      <c r="A265" s="7" t="s">
        <v>1331</v>
      </c>
      <c r="B265" s="8" t="s">
        <v>1318</v>
      </c>
      <c r="C265" s="222">
        <v>0</v>
      </c>
      <c r="D265" s="8"/>
    </row>
    <row r="266" spans="1:4" ht="27.75" customHeight="1" x14ac:dyDescent="0.2">
      <c r="A266" s="7" t="s">
        <v>1332</v>
      </c>
      <c r="B266" s="8" t="s">
        <v>1318</v>
      </c>
      <c r="C266" s="222">
        <v>0</v>
      </c>
      <c r="D266" s="8"/>
    </row>
    <row r="267" spans="1:4" ht="27.75" customHeight="1" x14ac:dyDescent="0.2">
      <c r="A267" s="7" t="s">
        <v>1333</v>
      </c>
      <c r="B267" s="8" t="s">
        <v>1316</v>
      </c>
      <c r="C267" s="222">
        <v>0</v>
      </c>
      <c r="D267" s="8"/>
    </row>
    <row r="268" spans="1:4" ht="27.75" customHeight="1" x14ac:dyDescent="0.2">
      <c r="A268" s="7" t="s">
        <v>1334</v>
      </c>
      <c r="B268" s="8" t="s">
        <v>1318</v>
      </c>
      <c r="C268" s="222">
        <v>0</v>
      </c>
      <c r="D268" s="8"/>
    </row>
    <row r="269" spans="1:4" ht="27.75" customHeight="1" x14ac:dyDescent="0.2">
      <c r="A269" s="7" t="s">
        <v>1335</v>
      </c>
      <c r="B269" s="8" t="s">
        <v>1320</v>
      </c>
      <c r="C269" s="222">
        <v>0</v>
      </c>
      <c r="D269" s="8"/>
    </row>
    <row r="270" spans="1:4" ht="27.75" customHeight="1" x14ac:dyDescent="0.2">
      <c r="A270" s="7" t="s">
        <v>1336</v>
      </c>
      <c r="B270" s="8" t="s">
        <v>1320</v>
      </c>
      <c r="C270" s="222">
        <v>0</v>
      </c>
      <c r="D270" s="8"/>
    </row>
    <row r="271" spans="1:4" ht="27.75" customHeight="1" x14ac:dyDescent="0.2">
      <c r="A271" s="7" t="s">
        <v>1337</v>
      </c>
      <c r="B271" s="8" t="s">
        <v>1317</v>
      </c>
      <c r="C271" s="222">
        <v>0</v>
      </c>
      <c r="D271" s="8"/>
    </row>
    <row r="272" spans="1:4" ht="27.75" customHeight="1" x14ac:dyDescent="0.2">
      <c r="A272" s="7" t="s">
        <v>1338</v>
      </c>
      <c r="B272" s="8" t="s">
        <v>1318</v>
      </c>
      <c r="C272" s="222">
        <v>0</v>
      </c>
      <c r="D272" s="8"/>
    </row>
    <row r="273" spans="1:4" ht="27.75" customHeight="1" x14ac:dyDescent="0.2">
      <c r="A273" s="7" t="s">
        <v>1339</v>
      </c>
      <c r="B273" s="8" t="s">
        <v>1324</v>
      </c>
      <c r="C273" s="222">
        <v>0</v>
      </c>
      <c r="D273" s="8"/>
    </row>
    <row r="274" spans="1:4" ht="27.75" customHeight="1" x14ac:dyDescent="0.2">
      <c r="A274" s="7" t="s">
        <v>1340</v>
      </c>
      <c r="B274" s="8" t="s">
        <v>1321</v>
      </c>
      <c r="C274" s="222">
        <v>0</v>
      </c>
      <c r="D274" s="8"/>
    </row>
    <row r="275" spans="1:4" ht="27.75" customHeight="1" x14ac:dyDescent="0.2">
      <c r="A275" s="7" t="s">
        <v>1341</v>
      </c>
      <c r="B275" s="8" t="s">
        <v>1322</v>
      </c>
      <c r="C275" s="222">
        <v>0</v>
      </c>
      <c r="D275" s="8"/>
    </row>
    <row r="276" spans="1:4" ht="27.75" customHeight="1" x14ac:dyDescent="0.2">
      <c r="A276" s="7" t="s">
        <v>1342</v>
      </c>
      <c r="B276" s="8" t="s">
        <v>1318</v>
      </c>
      <c r="C276" s="222">
        <v>0</v>
      </c>
      <c r="D276" s="8"/>
    </row>
    <row r="277" spans="1:4" ht="27.75" customHeight="1" x14ac:dyDescent="0.2">
      <c r="A277" s="7" t="s">
        <v>1343</v>
      </c>
      <c r="B277" s="8" t="s">
        <v>1317</v>
      </c>
      <c r="C277" s="222">
        <v>0</v>
      </c>
      <c r="D277" s="8"/>
    </row>
    <row r="278" spans="1:4" ht="27.75" customHeight="1" x14ac:dyDescent="0.2">
      <c r="A278" s="7" t="s">
        <v>1344</v>
      </c>
      <c r="B278" s="8" t="s">
        <v>1326</v>
      </c>
      <c r="C278" s="222">
        <v>0</v>
      </c>
      <c r="D278" s="8"/>
    </row>
    <row r="279" spans="1:4" ht="27.75" customHeight="1" x14ac:dyDescent="0.2">
      <c r="A279" s="7" t="s">
        <v>1345</v>
      </c>
      <c r="B279" s="8" t="s">
        <v>1319</v>
      </c>
      <c r="C279" s="222">
        <v>0</v>
      </c>
      <c r="D279" s="8"/>
    </row>
    <row r="280" spans="1:4" ht="27.75" customHeight="1" x14ac:dyDescent="0.2">
      <c r="A280" s="7" t="s">
        <v>1346</v>
      </c>
      <c r="B280" s="8" t="s">
        <v>1327</v>
      </c>
      <c r="C280" s="222">
        <v>0</v>
      </c>
      <c r="D280" s="8"/>
    </row>
    <row r="281" spans="1:4" ht="27.75" customHeight="1" x14ac:dyDescent="0.2">
      <c r="A281" s="7" t="s">
        <v>1347</v>
      </c>
      <c r="B281" s="8" t="s">
        <v>1317</v>
      </c>
      <c r="C281" s="222">
        <v>0</v>
      </c>
      <c r="D281" s="8"/>
    </row>
    <row r="282" spans="1:4" ht="27.75" customHeight="1" x14ac:dyDescent="0.2">
      <c r="A282" s="7" t="s">
        <v>1348</v>
      </c>
      <c r="B282" s="8" t="s">
        <v>1323</v>
      </c>
      <c r="C282" s="222">
        <v>0</v>
      </c>
      <c r="D282" s="8"/>
    </row>
    <row r="283" spans="1:4" ht="27.75" customHeight="1" x14ac:dyDescent="0.2">
      <c r="A283" s="7" t="s">
        <v>1349</v>
      </c>
      <c r="B283" s="8" t="s">
        <v>1319</v>
      </c>
      <c r="C283" s="222">
        <v>0</v>
      </c>
      <c r="D283" s="8"/>
    </row>
    <row r="284" spans="1:4" ht="27.75" customHeight="1" x14ac:dyDescent="0.2">
      <c r="A284" s="7" t="s">
        <v>1350</v>
      </c>
      <c r="B284" s="8" t="s">
        <v>1317</v>
      </c>
      <c r="C284" s="222">
        <v>0</v>
      </c>
      <c r="D284" s="8"/>
    </row>
    <row r="285" spans="1:4" ht="27.75" customHeight="1" x14ac:dyDescent="0.2">
      <c r="A285" s="7" t="s">
        <v>1351</v>
      </c>
      <c r="B285" s="8" t="s">
        <v>1318</v>
      </c>
      <c r="C285" s="222">
        <v>0</v>
      </c>
      <c r="D285" s="8"/>
    </row>
    <row r="286" spans="1:4" ht="27.75" customHeight="1" x14ac:dyDescent="0.2">
      <c r="A286" s="7" t="s">
        <v>1352</v>
      </c>
      <c r="B286" s="8" t="s">
        <v>1318</v>
      </c>
      <c r="C286" s="222">
        <v>0</v>
      </c>
      <c r="D286" s="8"/>
    </row>
    <row r="287" spans="1:4" ht="27.75" customHeight="1" x14ac:dyDescent="0.2">
      <c r="A287" s="7" t="s">
        <v>1353</v>
      </c>
      <c r="B287" s="8" t="s">
        <v>1319</v>
      </c>
      <c r="C287" s="222">
        <v>0</v>
      </c>
      <c r="D287" s="8"/>
    </row>
    <row r="288" spans="1:4" ht="27.75" customHeight="1" x14ac:dyDescent="0.2">
      <c r="A288" s="7" t="s">
        <v>1354</v>
      </c>
      <c r="B288" s="8" t="s">
        <v>1318</v>
      </c>
      <c r="C288" s="222">
        <v>0</v>
      </c>
      <c r="D288" s="8"/>
    </row>
    <row r="289" spans="1:4" ht="27.75" customHeight="1" x14ac:dyDescent="0.2">
      <c r="A289" s="7" t="s">
        <v>1355</v>
      </c>
      <c r="B289" s="8" t="s">
        <v>1319</v>
      </c>
      <c r="C289" s="222">
        <v>0</v>
      </c>
      <c r="D289" s="8"/>
    </row>
    <row r="290" spans="1:4" ht="27.75" customHeight="1" x14ac:dyDescent="0.2">
      <c r="A290" s="7" t="s">
        <v>1356</v>
      </c>
      <c r="B290" s="8" t="s">
        <v>1319</v>
      </c>
      <c r="C290" s="222">
        <v>0</v>
      </c>
      <c r="D290" s="8"/>
    </row>
    <row r="291" spans="1:4" ht="27.75" customHeight="1" x14ac:dyDescent="0.2">
      <c r="A291" s="7" t="s">
        <v>1357</v>
      </c>
      <c r="B291" s="8" t="s">
        <v>1318</v>
      </c>
      <c r="C291" s="222">
        <v>0</v>
      </c>
      <c r="D291" s="8"/>
    </row>
    <row r="292" spans="1:4" ht="27.75" customHeight="1" x14ac:dyDescent="0.2">
      <c r="A292" s="7" t="s">
        <v>1358</v>
      </c>
      <c r="B292" s="8" t="s">
        <v>1317</v>
      </c>
      <c r="C292" s="222">
        <v>0</v>
      </c>
      <c r="D292" s="8"/>
    </row>
    <row r="293" spans="1:4" ht="27.75" customHeight="1" x14ac:dyDescent="0.2">
      <c r="A293" s="7" t="s">
        <v>1359</v>
      </c>
      <c r="B293" s="8" t="s">
        <v>1317</v>
      </c>
      <c r="C293" s="222">
        <v>0</v>
      </c>
      <c r="D293" s="8"/>
    </row>
    <row r="294" spans="1:4" ht="27.75" customHeight="1" x14ac:dyDescent="0.2">
      <c r="A294" s="7" t="s">
        <v>1360</v>
      </c>
      <c r="B294" s="8" t="s">
        <v>1320</v>
      </c>
      <c r="C294" s="222">
        <v>0</v>
      </c>
      <c r="D294" s="8"/>
    </row>
    <row r="295" spans="1:4" ht="27.75" customHeight="1" x14ac:dyDescent="0.2">
      <c r="A295" s="7" t="s">
        <v>1361</v>
      </c>
      <c r="B295" s="8" t="s">
        <v>1320</v>
      </c>
      <c r="C295" s="222">
        <v>0</v>
      </c>
      <c r="D295" s="8"/>
    </row>
    <row r="296" spans="1:4" ht="27.75" customHeight="1" x14ac:dyDescent="0.2">
      <c r="A296" s="7" t="s">
        <v>1362</v>
      </c>
      <c r="B296" s="8" t="s">
        <v>1318</v>
      </c>
      <c r="C296" s="222">
        <v>0</v>
      </c>
      <c r="D296" s="8"/>
    </row>
    <row r="297" spans="1:4" ht="27.75" customHeight="1" x14ac:dyDescent="0.2">
      <c r="A297" s="7" t="s">
        <v>1363</v>
      </c>
      <c r="B297" s="8" t="s">
        <v>1320</v>
      </c>
      <c r="C297" s="222">
        <v>0</v>
      </c>
      <c r="D297" s="8"/>
    </row>
    <row r="298" spans="1:4" ht="27.75" customHeight="1" x14ac:dyDescent="0.2">
      <c r="A298" s="7" t="s">
        <v>1364</v>
      </c>
      <c r="B298" s="8" t="s">
        <v>1317</v>
      </c>
      <c r="C298" s="222">
        <v>0</v>
      </c>
      <c r="D298" s="8"/>
    </row>
    <row r="299" spans="1:4" ht="27.75" customHeight="1" x14ac:dyDescent="0.2">
      <c r="A299" s="7" t="s">
        <v>1365</v>
      </c>
      <c r="B299" s="8" t="s">
        <v>1317</v>
      </c>
      <c r="C299" s="222">
        <v>0</v>
      </c>
      <c r="D299" s="8"/>
    </row>
    <row r="300" spans="1:4" ht="27.75" customHeight="1" x14ac:dyDescent="0.2">
      <c r="A300" s="7" t="s">
        <v>1366</v>
      </c>
      <c r="B300" s="8"/>
      <c r="C300" s="222">
        <v>0</v>
      </c>
      <c r="D300" s="8"/>
    </row>
    <row r="301" spans="1:4" ht="27.75" customHeight="1" x14ac:dyDescent="0.2">
      <c r="A301" s="7" t="s">
        <v>1367</v>
      </c>
      <c r="B301" s="8"/>
      <c r="C301" s="222">
        <v>0</v>
      </c>
      <c r="D301" s="8"/>
    </row>
    <row r="302" spans="1:4" ht="27.75" customHeight="1" x14ac:dyDescent="0.2">
      <c r="A302" s="7" t="s">
        <v>1368</v>
      </c>
      <c r="B302" s="8"/>
      <c r="C302" s="222">
        <v>0</v>
      </c>
      <c r="D302" s="8"/>
    </row>
    <row r="303" spans="1:4" ht="27.75" customHeight="1" x14ac:dyDescent="0.2">
      <c r="A303" s="7" t="s">
        <v>1369</v>
      </c>
      <c r="B303" s="8" t="s">
        <v>1367</v>
      </c>
      <c r="C303" s="222">
        <v>0</v>
      </c>
      <c r="D303" s="8"/>
    </row>
    <row r="304" spans="1:4" ht="27.75" customHeight="1" x14ac:dyDescent="0.2">
      <c r="A304" s="7" t="s">
        <v>1370</v>
      </c>
      <c r="B304" s="8" t="s">
        <v>1366</v>
      </c>
      <c r="C304" s="222">
        <v>0</v>
      </c>
      <c r="D304" s="8"/>
    </row>
    <row r="305" spans="1:4" ht="27.75" customHeight="1" x14ac:dyDescent="0.2">
      <c r="A305" s="7" t="s">
        <v>1371</v>
      </c>
      <c r="B305" s="8" t="s">
        <v>1368</v>
      </c>
      <c r="C305" s="222">
        <v>0</v>
      </c>
      <c r="D305" s="8"/>
    </row>
    <row r="306" spans="1:4" ht="27.75" customHeight="1" x14ac:dyDescent="0.2">
      <c r="A306" s="7" t="s">
        <v>1372</v>
      </c>
      <c r="B306" s="8" t="s">
        <v>1368</v>
      </c>
      <c r="C306" s="222">
        <v>0</v>
      </c>
      <c r="D306" s="8"/>
    </row>
    <row r="307" spans="1:4" ht="27.75" customHeight="1" x14ac:dyDescent="0.2">
      <c r="A307" s="7" t="s">
        <v>1373</v>
      </c>
      <c r="B307" s="8" t="s">
        <v>1367</v>
      </c>
      <c r="C307" s="222">
        <v>0</v>
      </c>
      <c r="D307" s="8"/>
    </row>
    <row r="308" spans="1:4" ht="27.75" customHeight="1" x14ac:dyDescent="0.2">
      <c r="A308" s="7" t="s">
        <v>1374</v>
      </c>
      <c r="B308" s="8" t="s">
        <v>1366</v>
      </c>
      <c r="C308" s="222">
        <v>1.1150548676844443</v>
      </c>
      <c r="D308" s="8"/>
    </row>
    <row r="309" spans="1:4" ht="27.75" customHeight="1" x14ac:dyDescent="0.2">
      <c r="A309" s="7" t="s">
        <v>1375</v>
      </c>
      <c r="B309" s="8" t="s">
        <v>1366</v>
      </c>
      <c r="C309" s="222">
        <v>0</v>
      </c>
      <c r="D309" s="8"/>
    </row>
    <row r="310" spans="1:4" ht="27.75" customHeight="1" x14ac:dyDescent="0.2">
      <c r="A310" s="7" t="s">
        <v>1376</v>
      </c>
      <c r="B310" s="8" t="s">
        <v>1367</v>
      </c>
      <c r="C310" s="222">
        <v>0</v>
      </c>
      <c r="D310" s="8"/>
    </row>
    <row r="311" spans="1:4" ht="27.75" customHeight="1" x14ac:dyDescent="0.2">
      <c r="A311" s="7" t="s">
        <v>1377</v>
      </c>
      <c r="B311" s="8" t="s">
        <v>1366</v>
      </c>
      <c r="C311" s="222">
        <v>0</v>
      </c>
      <c r="D311" s="8"/>
    </row>
    <row r="312" spans="1:4" ht="27.75" customHeight="1" x14ac:dyDescent="0.2">
      <c r="A312" s="7" t="s">
        <v>1376</v>
      </c>
      <c r="B312" s="8" t="s">
        <v>1367</v>
      </c>
      <c r="C312" s="222">
        <v>0</v>
      </c>
      <c r="D312" s="8"/>
    </row>
    <row r="313" spans="1:4" ht="27.75" customHeight="1" x14ac:dyDescent="0.2">
      <c r="A313" s="7" t="s">
        <v>1378</v>
      </c>
      <c r="B313" s="8" t="s">
        <v>1367</v>
      </c>
      <c r="C313" s="222">
        <v>0</v>
      </c>
      <c r="D313" s="8"/>
    </row>
    <row r="314" spans="1:4" ht="27.75" customHeight="1" x14ac:dyDescent="0.2">
      <c r="A314" s="7" t="s">
        <v>1379</v>
      </c>
      <c r="B314" s="8" t="s">
        <v>1366</v>
      </c>
      <c r="C314" s="222">
        <v>0</v>
      </c>
      <c r="D314" s="8"/>
    </row>
    <row r="315" spans="1:4" ht="27.75" customHeight="1" x14ac:dyDescent="0.2">
      <c r="A315" s="7" t="s">
        <v>1380</v>
      </c>
      <c r="B315" s="8" t="s">
        <v>1368</v>
      </c>
      <c r="C315" s="222">
        <v>0</v>
      </c>
      <c r="D315" s="8"/>
    </row>
    <row r="316" spans="1:4" ht="27.75" customHeight="1" x14ac:dyDescent="0.2">
      <c r="A316" s="7" t="s">
        <v>1381</v>
      </c>
      <c r="B316" s="8" t="s">
        <v>1366</v>
      </c>
      <c r="C316" s="222">
        <v>0</v>
      </c>
      <c r="D316" s="8"/>
    </row>
    <row r="317" spans="1:4" ht="27.75" customHeight="1" x14ac:dyDescent="0.2">
      <c r="A317" s="7" t="s">
        <v>1382</v>
      </c>
      <c r="B317" s="8" t="s">
        <v>1367</v>
      </c>
      <c r="C317" s="222">
        <v>0</v>
      </c>
      <c r="D317" s="8"/>
    </row>
    <row r="318" spans="1:4" ht="27.75" customHeight="1" x14ac:dyDescent="0.2">
      <c r="A318" s="7" t="s">
        <v>1383</v>
      </c>
      <c r="B318" s="8" t="s">
        <v>1367</v>
      </c>
      <c r="C318" s="222">
        <v>0</v>
      </c>
      <c r="D318" s="8"/>
    </row>
    <row r="319" spans="1:4" ht="27.75" customHeight="1" x14ac:dyDescent="0.2">
      <c r="A319" s="7" t="s">
        <v>1384</v>
      </c>
      <c r="B319" s="8" t="s">
        <v>1367</v>
      </c>
      <c r="C319" s="222">
        <v>0</v>
      </c>
      <c r="D319" s="8"/>
    </row>
    <row r="320" spans="1:4" ht="27.75" customHeight="1" x14ac:dyDescent="0.2">
      <c r="A320" s="7" t="s">
        <v>1385</v>
      </c>
      <c r="B320" s="8" t="s">
        <v>1367</v>
      </c>
      <c r="C320" s="222">
        <v>0</v>
      </c>
      <c r="D320" s="8"/>
    </row>
    <row r="321" spans="1:4" ht="27.75" customHeight="1" x14ac:dyDescent="0.2">
      <c r="A321" s="7" t="s">
        <v>1386</v>
      </c>
      <c r="B321" s="8" t="s">
        <v>1367</v>
      </c>
      <c r="C321" s="222">
        <v>0</v>
      </c>
      <c r="D321" s="8"/>
    </row>
    <row r="322" spans="1:4" ht="27.75" customHeight="1" x14ac:dyDescent="0.2">
      <c r="A322" s="7" t="s">
        <v>1387</v>
      </c>
      <c r="B322" s="8" t="s">
        <v>1367</v>
      </c>
      <c r="C322" s="222">
        <v>0</v>
      </c>
      <c r="D322" s="8"/>
    </row>
    <row r="323" spans="1:4" ht="27.75" customHeight="1" x14ac:dyDescent="0.2">
      <c r="A323" s="7" t="s">
        <v>1388</v>
      </c>
      <c r="B323" s="8" t="s">
        <v>1383</v>
      </c>
      <c r="C323" s="222">
        <v>0</v>
      </c>
      <c r="D323" s="8"/>
    </row>
    <row r="324" spans="1:4" ht="27.75" customHeight="1" x14ac:dyDescent="0.2">
      <c r="A324" s="7" t="s">
        <v>1389</v>
      </c>
      <c r="B324" s="8" t="s">
        <v>1376</v>
      </c>
      <c r="C324" s="222">
        <v>0</v>
      </c>
      <c r="D324" s="8"/>
    </row>
    <row r="325" spans="1:4" ht="27.75" customHeight="1" x14ac:dyDescent="0.2">
      <c r="A325" s="7" t="s">
        <v>1390</v>
      </c>
      <c r="B325" s="8" t="s">
        <v>1386</v>
      </c>
      <c r="C325" s="222">
        <v>0</v>
      </c>
      <c r="D325" s="8"/>
    </row>
    <row r="326" spans="1:4" ht="27.75" customHeight="1" x14ac:dyDescent="0.2">
      <c r="A326" s="7" t="s">
        <v>1391</v>
      </c>
      <c r="B326" s="8" t="s">
        <v>1377</v>
      </c>
      <c r="C326" s="222">
        <v>0</v>
      </c>
      <c r="D326" s="8"/>
    </row>
    <row r="327" spans="1:4" ht="27.75" customHeight="1" x14ac:dyDescent="0.2">
      <c r="A327" s="7" t="s">
        <v>1392</v>
      </c>
      <c r="B327" s="8" t="s">
        <v>1377</v>
      </c>
      <c r="C327" s="222">
        <v>0</v>
      </c>
      <c r="D327" s="8"/>
    </row>
    <row r="328" spans="1:4" ht="27.75" customHeight="1" x14ac:dyDescent="0.2">
      <c r="A328" s="7" t="s">
        <v>1393</v>
      </c>
      <c r="B328" s="8" t="s">
        <v>1379</v>
      </c>
      <c r="C328" s="222">
        <v>0</v>
      </c>
      <c r="D328" s="8"/>
    </row>
    <row r="329" spans="1:4" ht="27.75" customHeight="1" x14ac:dyDescent="0.2">
      <c r="A329" s="7" t="s">
        <v>1394</v>
      </c>
      <c r="B329" s="8" t="s">
        <v>1379</v>
      </c>
      <c r="C329" s="222">
        <v>0</v>
      </c>
      <c r="D329" s="8"/>
    </row>
    <row r="330" spans="1:4" ht="27.75" customHeight="1" x14ac:dyDescent="0.2">
      <c r="A330" s="7" t="s">
        <v>1395</v>
      </c>
      <c r="B330" s="8" t="s">
        <v>1379</v>
      </c>
      <c r="C330" s="222">
        <v>0</v>
      </c>
      <c r="D330" s="8"/>
    </row>
    <row r="331" spans="1:4" ht="27.75" customHeight="1" x14ac:dyDescent="0.2">
      <c r="A331" s="7" t="s">
        <v>1396</v>
      </c>
      <c r="B331" s="8" t="s">
        <v>1379</v>
      </c>
      <c r="C331" s="222">
        <v>0</v>
      </c>
      <c r="D331" s="8"/>
    </row>
    <row r="332" spans="1:4" ht="27.75" customHeight="1" x14ac:dyDescent="0.2">
      <c r="A332" s="7" t="s">
        <v>1397</v>
      </c>
      <c r="B332" s="8" t="s">
        <v>1381</v>
      </c>
      <c r="C332" s="222">
        <v>0</v>
      </c>
      <c r="D332" s="8"/>
    </row>
    <row r="333" spans="1:4" ht="27.75" customHeight="1" x14ac:dyDescent="0.2">
      <c r="A333" s="7" t="s">
        <v>1398</v>
      </c>
      <c r="B333" s="8" t="s">
        <v>1379</v>
      </c>
      <c r="C333" s="222">
        <v>0</v>
      </c>
      <c r="D333" s="8"/>
    </row>
    <row r="334" spans="1:4" ht="27.75" customHeight="1" x14ac:dyDescent="0.2">
      <c r="A334" s="7" t="s">
        <v>1399</v>
      </c>
      <c r="B334" s="8" t="s">
        <v>1370</v>
      </c>
      <c r="C334" s="222">
        <v>0</v>
      </c>
      <c r="D334" s="8"/>
    </row>
    <row r="335" spans="1:4" ht="27.75" customHeight="1" x14ac:dyDescent="0.2">
      <c r="A335" s="7" t="s">
        <v>1400</v>
      </c>
      <c r="B335" s="8" t="s">
        <v>1370</v>
      </c>
      <c r="C335" s="222">
        <v>0</v>
      </c>
      <c r="D335" s="8"/>
    </row>
    <row r="336" spans="1:4" ht="27.75" customHeight="1" x14ac:dyDescent="0.2">
      <c r="A336" s="7" t="s">
        <v>1401</v>
      </c>
      <c r="B336" s="8" t="s">
        <v>1374</v>
      </c>
      <c r="C336" s="222">
        <v>0</v>
      </c>
      <c r="D336" s="8"/>
    </row>
    <row r="337" spans="1:4" ht="27.75" customHeight="1" x14ac:dyDescent="0.2">
      <c r="A337" s="7" t="s">
        <v>1402</v>
      </c>
      <c r="B337" s="8" t="s">
        <v>1374</v>
      </c>
      <c r="C337" s="222">
        <v>0</v>
      </c>
      <c r="D337" s="8"/>
    </row>
    <row r="338" spans="1:4" ht="27.75" customHeight="1" x14ac:dyDescent="0.2">
      <c r="A338" s="7" t="s">
        <v>1403</v>
      </c>
      <c r="B338" s="8" t="s">
        <v>1374</v>
      </c>
      <c r="C338" s="222">
        <v>0</v>
      </c>
      <c r="D338" s="8"/>
    </row>
    <row r="339" spans="1:4" ht="27.75" customHeight="1" x14ac:dyDescent="0.2">
      <c r="A339" s="7" t="s">
        <v>1404</v>
      </c>
      <c r="B339" s="8" t="s">
        <v>1374</v>
      </c>
      <c r="C339" s="222">
        <v>0</v>
      </c>
      <c r="D339" s="8"/>
    </row>
    <row r="340" spans="1:4" ht="27.75" customHeight="1" x14ac:dyDescent="0.2">
      <c r="A340" s="7" t="s">
        <v>1405</v>
      </c>
      <c r="B340" s="8" t="s">
        <v>1374</v>
      </c>
      <c r="C340" s="222">
        <v>0</v>
      </c>
      <c r="D340" s="8"/>
    </row>
    <row r="341" spans="1:4" ht="27.75" customHeight="1" x14ac:dyDescent="0.2">
      <c r="A341" s="7" t="s">
        <v>1406</v>
      </c>
      <c r="B341" s="8" t="s">
        <v>1374</v>
      </c>
      <c r="C341" s="222">
        <v>0</v>
      </c>
      <c r="D341" s="8"/>
    </row>
    <row r="342" spans="1:4" ht="27.75" customHeight="1" x14ac:dyDescent="0.2">
      <c r="A342" s="7" t="s">
        <v>1407</v>
      </c>
      <c r="B342" s="8" t="s">
        <v>1380</v>
      </c>
      <c r="C342" s="222">
        <v>0</v>
      </c>
      <c r="D342" s="8"/>
    </row>
    <row r="343" spans="1:4" ht="27.75" customHeight="1" x14ac:dyDescent="0.2">
      <c r="A343" s="7" t="s">
        <v>1408</v>
      </c>
      <c r="B343" s="8" t="s">
        <v>1373</v>
      </c>
      <c r="C343" s="222">
        <v>0</v>
      </c>
      <c r="D343" s="8"/>
    </row>
    <row r="344" spans="1:4" ht="27.75" customHeight="1" x14ac:dyDescent="0.2">
      <c r="A344" s="7" t="s">
        <v>1409</v>
      </c>
      <c r="B344" s="8" t="s">
        <v>1374</v>
      </c>
      <c r="C344" s="222">
        <v>0</v>
      </c>
      <c r="D344" s="8"/>
    </row>
    <row r="345" spans="1:4" ht="27.75" customHeight="1" x14ac:dyDescent="0.2">
      <c r="A345" s="7" t="s">
        <v>1410</v>
      </c>
      <c r="B345" s="8" t="s">
        <v>1375</v>
      </c>
      <c r="C345" s="222">
        <v>0</v>
      </c>
      <c r="D345" s="8"/>
    </row>
    <row r="346" spans="1:4" ht="27.75" customHeight="1" x14ac:dyDescent="0.2">
      <c r="A346" s="7" t="s">
        <v>1411</v>
      </c>
      <c r="B346" s="8" t="s">
        <v>1369</v>
      </c>
      <c r="C346" s="222">
        <v>0</v>
      </c>
      <c r="D346" s="8"/>
    </row>
    <row r="347" spans="1:4" ht="27.75" customHeight="1" x14ac:dyDescent="0.2">
      <c r="A347" s="7" t="s">
        <v>1412</v>
      </c>
      <c r="B347" s="8" t="s">
        <v>1369</v>
      </c>
      <c r="C347" s="222">
        <v>0</v>
      </c>
      <c r="D347" s="8"/>
    </row>
    <row r="348" spans="1:4" ht="27.75" customHeight="1" x14ac:dyDescent="0.2">
      <c r="A348" s="7" t="s">
        <v>1413</v>
      </c>
      <c r="B348" s="8" t="s">
        <v>1375</v>
      </c>
      <c r="C348" s="222">
        <v>0</v>
      </c>
      <c r="D348" s="8"/>
    </row>
    <row r="349" spans="1:4" ht="27.75" customHeight="1" x14ac:dyDescent="0.2">
      <c r="A349" s="7" t="s">
        <v>1414</v>
      </c>
      <c r="B349" s="8" t="s">
        <v>1376</v>
      </c>
      <c r="C349" s="222">
        <v>0</v>
      </c>
      <c r="D349" s="8"/>
    </row>
    <row r="350" spans="1:4" ht="27.75" customHeight="1" x14ac:dyDescent="0.2">
      <c r="A350" s="7" t="s">
        <v>1415</v>
      </c>
      <c r="B350" s="8" t="s">
        <v>1376</v>
      </c>
      <c r="C350" s="222">
        <v>0</v>
      </c>
      <c r="D350" s="8"/>
    </row>
    <row r="351" spans="1:4" ht="27.75" customHeight="1" x14ac:dyDescent="0.2">
      <c r="A351" s="7" t="s">
        <v>1416</v>
      </c>
      <c r="B351" s="8" t="s">
        <v>1377</v>
      </c>
      <c r="C351" s="222">
        <v>0</v>
      </c>
      <c r="D351" s="8"/>
    </row>
    <row r="352" spans="1:4" ht="27.75" customHeight="1" x14ac:dyDescent="0.2">
      <c r="A352" s="7" t="s">
        <v>1417</v>
      </c>
      <c r="B352" s="8" t="s">
        <v>1373</v>
      </c>
      <c r="C352" s="222">
        <v>0</v>
      </c>
      <c r="D352" s="8"/>
    </row>
    <row r="353" spans="1:4" ht="27.75" customHeight="1" x14ac:dyDescent="0.2">
      <c r="A353" s="7" t="s">
        <v>1418</v>
      </c>
      <c r="B353" s="8" t="s">
        <v>1371</v>
      </c>
      <c r="C353" s="222">
        <v>0</v>
      </c>
      <c r="D353" s="8"/>
    </row>
    <row r="354" spans="1:4" ht="27.75" customHeight="1" x14ac:dyDescent="0.2">
      <c r="A354" s="7" t="s">
        <v>1419</v>
      </c>
      <c r="B354" s="8" t="s">
        <v>1366</v>
      </c>
      <c r="C354" s="222">
        <v>0</v>
      </c>
      <c r="D354" s="8"/>
    </row>
    <row r="355" spans="1:4" ht="27.75" customHeight="1" x14ac:dyDescent="0.2">
      <c r="A355" s="7" t="s">
        <v>1420</v>
      </c>
      <c r="B355" s="8" t="s">
        <v>1385</v>
      </c>
      <c r="C355" s="222">
        <v>0</v>
      </c>
      <c r="D355" s="8"/>
    </row>
    <row r="356" spans="1:4" ht="27.75" customHeight="1" x14ac:dyDescent="0.2">
      <c r="A356" s="7" t="s">
        <v>1421</v>
      </c>
      <c r="B356" s="8" t="s">
        <v>1374</v>
      </c>
      <c r="C356" s="222">
        <v>0</v>
      </c>
      <c r="D356" s="8"/>
    </row>
    <row r="357" spans="1:4" ht="27.75" customHeight="1" x14ac:dyDescent="0.2">
      <c r="A357" s="7" t="s">
        <v>1422</v>
      </c>
      <c r="B357" s="8" t="s">
        <v>1378</v>
      </c>
      <c r="C357" s="222">
        <v>0</v>
      </c>
      <c r="D357" s="8"/>
    </row>
    <row r="358" spans="1:4" ht="27.75" customHeight="1" x14ac:dyDescent="0.2">
      <c r="A358" s="7" t="s">
        <v>1423</v>
      </c>
      <c r="B358" s="8" t="s">
        <v>1371</v>
      </c>
      <c r="C358" s="222">
        <v>0</v>
      </c>
      <c r="D358" s="8"/>
    </row>
    <row r="359" spans="1:4" ht="27.75" customHeight="1" x14ac:dyDescent="0.2">
      <c r="A359" s="7" t="s">
        <v>1424</v>
      </c>
      <c r="B359" s="8" t="s">
        <v>1387</v>
      </c>
      <c r="C359" s="222">
        <v>0</v>
      </c>
      <c r="D359" s="8"/>
    </row>
    <row r="360" spans="1:4" ht="27.75" customHeight="1" x14ac:dyDescent="0.2">
      <c r="A360" s="7" t="s">
        <v>1425</v>
      </c>
      <c r="B360" s="8" t="s">
        <v>1372</v>
      </c>
      <c r="C360" s="222">
        <v>0</v>
      </c>
      <c r="D360" s="8"/>
    </row>
    <row r="361" spans="1:4" ht="27.75" customHeight="1" x14ac:dyDescent="0.2">
      <c r="A361" s="7" t="s">
        <v>1426</v>
      </c>
      <c r="B361" s="8" t="s">
        <v>1376</v>
      </c>
      <c r="C361" s="222">
        <v>0</v>
      </c>
      <c r="D361" s="8"/>
    </row>
    <row r="362" spans="1:4" ht="27.75" customHeight="1" x14ac:dyDescent="0.2">
      <c r="A362" s="7" t="s">
        <v>1427</v>
      </c>
      <c r="B362" s="8" t="s">
        <v>1369</v>
      </c>
      <c r="C362" s="222">
        <v>0</v>
      </c>
      <c r="D362" s="8"/>
    </row>
    <row r="363" spans="1:4" ht="27.75" customHeight="1" x14ac:dyDescent="0.2">
      <c r="A363" s="7" t="s">
        <v>1428</v>
      </c>
      <c r="B363" s="8" t="s">
        <v>1372</v>
      </c>
      <c r="C363" s="222">
        <v>0</v>
      </c>
      <c r="D363" s="8"/>
    </row>
    <row r="364" spans="1:4" ht="27.75" customHeight="1" x14ac:dyDescent="0.2">
      <c r="A364" s="7" t="s">
        <v>1429</v>
      </c>
      <c r="B364" s="8" t="s">
        <v>1375</v>
      </c>
      <c r="C364" s="222">
        <v>0</v>
      </c>
      <c r="D364" s="8"/>
    </row>
    <row r="365" spans="1:4" ht="27.75" customHeight="1" x14ac:dyDescent="0.2">
      <c r="A365" s="7" t="s">
        <v>1430</v>
      </c>
      <c r="B365" s="8" t="s">
        <v>1379</v>
      </c>
      <c r="C365" s="222">
        <v>0</v>
      </c>
      <c r="D365" s="8"/>
    </row>
    <row r="366" spans="1:4" ht="27.75" customHeight="1" x14ac:dyDescent="0.2">
      <c r="A366" s="7" t="s">
        <v>1431</v>
      </c>
      <c r="B366" s="8" t="s">
        <v>1366</v>
      </c>
      <c r="C366" s="222">
        <v>0</v>
      </c>
      <c r="D366" s="8"/>
    </row>
    <row r="367" spans="1:4" ht="27.75" customHeight="1" x14ac:dyDescent="0.2">
      <c r="A367" s="7" t="s">
        <v>1432</v>
      </c>
      <c r="B367" s="8" t="s">
        <v>1373</v>
      </c>
      <c r="C367" s="222">
        <v>0</v>
      </c>
      <c r="D367" s="8"/>
    </row>
    <row r="368" spans="1:4" ht="27.75" customHeight="1" x14ac:dyDescent="0.2">
      <c r="A368" s="7" t="s">
        <v>1433</v>
      </c>
      <c r="B368" s="8" t="s">
        <v>1374</v>
      </c>
      <c r="C368" s="222">
        <v>0</v>
      </c>
      <c r="D368" s="8"/>
    </row>
    <row r="369" spans="1:4" ht="27.75" customHeight="1" x14ac:dyDescent="0.2">
      <c r="A369" s="7" t="s">
        <v>1434</v>
      </c>
      <c r="B369" s="8" t="s">
        <v>1377</v>
      </c>
      <c r="C369" s="222">
        <v>0</v>
      </c>
      <c r="D369" s="8"/>
    </row>
    <row r="370" spans="1:4" ht="27.75" customHeight="1" x14ac:dyDescent="0.2">
      <c r="A370" s="7" t="s">
        <v>1435</v>
      </c>
      <c r="B370" s="8" t="s">
        <v>1369</v>
      </c>
      <c r="C370" s="222">
        <v>0</v>
      </c>
      <c r="D370" s="8"/>
    </row>
    <row r="371" spans="1:4" ht="27.75" customHeight="1" x14ac:dyDescent="0.2">
      <c r="A371" s="7" t="s">
        <v>1436</v>
      </c>
      <c r="B371" s="8" t="s">
        <v>1375</v>
      </c>
      <c r="C371" s="222">
        <v>0</v>
      </c>
      <c r="D371" s="8"/>
    </row>
    <row r="372" spans="1:4" ht="27.75" customHeight="1" x14ac:dyDescent="0.2">
      <c r="A372" s="7" t="s">
        <v>1437</v>
      </c>
      <c r="B372" s="8" t="s">
        <v>1375</v>
      </c>
      <c r="C372" s="222">
        <v>0</v>
      </c>
      <c r="D372" s="8"/>
    </row>
    <row r="373" spans="1:4" ht="27.75" customHeight="1" x14ac:dyDescent="0.2">
      <c r="A373" s="7" t="s">
        <v>1438</v>
      </c>
      <c r="B373" s="8" t="s">
        <v>1378</v>
      </c>
      <c r="C373" s="222">
        <v>0</v>
      </c>
      <c r="D373" s="8"/>
    </row>
    <row r="374" spans="1:4" ht="27.75" customHeight="1" x14ac:dyDescent="0.2">
      <c r="A374" s="7" t="s">
        <v>1439</v>
      </c>
      <c r="B374" s="8" t="s">
        <v>1367</v>
      </c>
      <c r="C374" s="222">
        <v>0</v>
      </c>
      <c r="D374" s="8"/>
    </row>
    <row r="375" spans="1:4" ht="27.75" customHeight="1" x14ac:dyDescent="0.2">
      <c r="A375" s="7" t="s">
        <v>1440</v>
      </c>
      <c r="B375" s="8" t="s">
        <v>1376</v>
      </c>
      <c r="C375" s="222">
        <v>0</v>
      </c>
      <c r="D375" s="8"/>
    </row>
    <row r="376" spans="1:4" ht="27.75" customHeight="1" x14ac:dyDescent="0.2">
      <c r="A376" s="7" t="s">
        <v>1441</v>
      </c>
      <c r="B376" s="8" t="s">
        <v>1372</v>
      </c>
      <c r="C376" s="222">
        <v>0</v>
      </c>
      <c r="D376" s="8"/>
    </row>
    <row r="377" spans="1:4" ht="27.75" customHeight="1" x14ac:dyDescent="0.2">
      <c r="A377" s="7" t="s">
        <v>1442</v>
      </c>
      <c r="B377" s="8" t="s">
        <v>1371</v>
      </c>
      <c r="C377" s="222">
        <v>0</v>
      </c>
      <c r="D377" s="8"/>
    </row>
    <row r="378" spans="1:4" ht="27.75" customHeight="1" x14ac:dyDescent="0.2">
      <c r="A378" s="7" t="s">
        <v>1443</v>
      </c>
      <c r="B378" s="8" t="s">
        <v>1377</v>
      </c>
      <c r="C378" s="222">
        <v>0</v>
      </c>
      <c r="D378" s="8"/>
    </row>
    <row r="379" spans="1:4" ht="27.75" customHeight="1" x14ac:dyDescent="0.2">
      <c r="A379" s="7" t="s">
        <v>1444</v>
      </c>
      <c r="B379" s="8" t="s">
        <v>1369</v>
      </c>
      <c r="C379" s="222">
        <v>0</v>
      </c>
      <c r="D379" s="8"/>
    </row>
    <row r="380" spans="1:4" ht="27.75" customHeight="1" x14ac:dyDescent="0.2">
      <c r="A380" s="7" t="s">
        <v>1445</v>
      </c>
      <c r="B380" s="8" t="s">
        <v>1376</v>
      </c>
      <c r="C380" s="222">
        <v>0</v>
      </c>
      <c r="D380" s="8"/>
    </row>
    <row r="381" spans="1:4" ht="27.75" customHeight="1" x14ac:dyDescent="0.2">
      <c r="A381" s="7" t="s">
        <v>1446</v>
      </c>
      <c r="B381" s="8" t="s">
        <v>1367</v>
      </c>
      <c r="C381" s="222">
        <v>0</v>
      </c>
      <c r="D381" s="8"/>
    </row>
    <row r="382" spans="1:4" ht="27.75" customHeight="1" x14ac:dyDescent="0.2">
      <c r="A382" s="7" t="s">
        <v>1447</v>
      </c>
      <c r="B382" s="8" t="s">
        <v>1378</v>
      </c>
      <c r="C382" s="222">
        <v>0</v>
      </c>
      <c r="D382" s="8"/>
    </row>
    <row r="383" spans="1:4" ht="27.75" customHeight="1" x14ac:dyDescent="0.2">
      <c r="A383" s="7" t="s">
        <v>1448</v>
      </c>
      <c r="B383" s="8" t="s">
        <v>1384</v>
      </c>
      <c r="C383" s="222">
        <v>0</v>
      </c>
      <c r="D383" s="8"/>
    </row>
    <row r="384" spans="1:4" ht="27.75" customHeight="1" x14ac:dyDescent="0.2">
      <c r="A384" s="7" t="s">
        <v>1449</v>
      </c>
      <c r="B384" s="8" t="s">
        <v>1369</v>
      </c>
      <c r="C384" s="222">
        <v>0</v>
      </c>
      <c r="D384" s="8"/>
    </row>
    <row r="385" spans="1:4" ht="27.75" customHeight="1" x14ac:dyDescent="0.2">
      <c r="A385" s="7" t="s">
        <v>1450</v>
      </c>
      <c r="B385" s="8" t="s">
        <v>1372</v>
      </c>
      <c r="C385" s="222">
        <v>0</v>
      </c>
      <c r="D385" s="8"/>
    </row>
    <row r="386" spans="1:4" ht="27.75" customHeight="1" x14ac:dyDescent="0.2">
      <c r="A386" s="7" t="s">
        <v>1451</v>
      </c>
      <c r="B386" s="8" t="s">
        <v>1373</v>
      </c>
      <c r="C386" s="222">
        <v>0</v>
      </c>
      <c r="D386" s="8"/>
    </row>
    <row r="387" spans="1:4" ht="27.75" customHeight="1" x14ac:dyDescent="0.2">
      <c r="A387" s="7" t="s">
        <v>1452</v>
      </c>
      <c r="B387" s="8" t="s">
        <v>1367</v>
      </c>
      <c r="C387" s="222">
        <v>0</v>
      </c>
      <c r="D387" s="8"/>
    </row>
    <row r="388" spans="1:4" ht="27.75" customHeight="1" x14ac:dyDescent="0.2">
      <c r="A388" s="7" t="s">
        <v>1453</v>
      </c>
      <c r="B388" s="8" t="s">
        <v>1376</v>
      </c>
      <c r="C388" s="222">
        <v>0</v>
      </c>
      <c r="D388" s="8"/>
    </row>
    <row r="389" spans="1:4" ht="27.75" customHeight="1" x14ac:dyDescent="0.2">
      <c r="A389" s="7" t="s">
        <v>1454</v>
      </c>
      <c r="B389" s="8" t="s">
        <v>1369</v>
      </c>
      <c r="C389" s="222">
        <v>0</v>
      </c>
      <c r="D389" s="8"/>
    </row>
    <row r="390" spans="1:4" ht="27.75" customHeight="1" x14ac:dyDescent="0.2">
      <c r="A390" s="7" t="s">
        <v>1455</v>
      </c>
      <c r="B390" s="8" t="s">
        <v>1369</v>
      </c>
      <c r="C390" s="222">
        <v>0</v>
      </c>
      <c r="D390" s="8"/>
    </row>
    <row r="391" spans="1:4" ht="27.75" customHeight="1" x14ac:dyDescent="0.2">
      <c r="A391" s="7" t="s">
        <v>1456</v>
      </c>
      <c r="B391" s="8" t="s">
        <v>1379</v>
      </c>
      <c r="C391" s="222">
        <v>0</v>
      </c>
      <c r="D391" s="8"/>
    </row>
    <row r="392" spans="1:4" ht="27.75" customHeight="1" x14ac:dyDescent="0.2">
      <c r="A392" s="7" t="s">
        <v>1457</v>
      </c>
      <c r="B392" s="8" t="s">
        <v>1378</v>
      </c>
      <c r="C392" s="222">
        <v>0</v>
      </c>
      <c r="D392" s="8"/>
    </row>
    <row r="393" spans="1:4" ht="27.75" customHeight="1" x14ac:dyDescent="0.2">
      <c r="A393" s="7" t="s">
        <v>1458</v>
      </c>
      <c r="B393" s="8" t="s">
        <v>1376</v>
      </c>
      <c r="C393" s="222">
        <v>0</v>
      </c>
      <c r="D393" s="8"/>
    </row>
    <row r="394" spans="1:4" ht="27.75" customHeight="1" x14ac:dyDescent="0.2">
      <c r="A394" s="7" t="s">
        <v>1459</v>
      </c>
      <c r="B394" s="8" t="s">
        <v>1369</v>
      </c>
      <c r="C394" s="222">
        <v>0</v>
      </c>
      <c r="D394" s="8"/>
    </row>
    <row r="395" spans="1:4" ht="27.75" customHeight="1" x14ac:dyDescent="0.2">
      <c r="A395" s="7" t="s">
        <v>1460</v>
      </c>
      <c r="B395" s="8" t="s">
        <v>1366</v>
      </c>
      <c r="C395" s="222">
        <v>0</v>
      </c>
      <c r="D395" s="8"/>
    </row>
    <row r="396" spans="1:4" ht="27.75" customHeight="1" x14ac:dyDescent="0.2">
      <c r="A396" s="7" t="s">
        <v>1461</v>
      </c>
      <c r="B396" s="8" t="s">
        <v>1369</v>
      </c>
      <c r="C396" s="222">
        <v>0</v>
      </c>
      <c r="D396" s="8"/>
    </row>
    <row r="397" spans="1:4" ht="27.75" customHeight="1" x14ac:dyDescent="0.2">
      <c r="A397" s="7" t="s">
        <v>1462</v>
      </c>
      <c r="B397" s="8" t="s">
        <v>1370</v>
      </c>
      <c r="C397" s="222">
        <v>0</v>
      </c>
      <c r="D397" s="8"/>
    </row>
    <row r="398" spans="1:4" ht="27.75" customHeight="1" x14ac:dyDescent="0.2">
      <c r="A398" s="7" t="s">
        <v>1463</v>
      </c>
      <c r="B398" s="8" t="s">
        <v>1369</v>
      </c>
      <c r="C398" s="222">
        <v>0</v>
      </c>
      <c r="D398" s="8"/>
    </row>
    <row r="399" spans="1:4" ht="27.75" customHeight="1" x14ac:dyDescent="0.2">
      <c r="A399" s="7" t="s">
        <v>1464</v>
      </c>
      <c r="B399" s="8" t="s">
        <v>1382</v>
      </c>
      <c r="C399" s="222">
        <v>0</v>
      </c>
      <c r="D399" s="8"/>
    </row>
    <row r="400" spans="1:4" ht="27.75" customHeight="1" x14ac:dyDescent="0.2">
      <c r="A400" s="7" t="s">
        <v>1465</v>
      </c>
      <c r="B400" s="8" t="s">
        <v>1373</v>
      </c>
      <c r="C400" s="222">
        <v>0</v>
      </c>
      <c r="D400" s="8"/>
    </row>
    <row r="401" spans="1:4" ht="27.75" customHeight="1" x14ac:dyDescent="0.2">
      <c r="A401" s="7" t="s">
        <v>1466</v>
      </c>
      <c r="B401" s="8"/>
      <c r="C401" s="222">
        <v>0</v>
      </c>
      <c r="D401" s="8"/>
    </row>
    <row r="402" spans="1:4" ht="27.75" customHeight="1" x14ac:dyDescent="0.2">
      <c r="A402" s="7" t="s">
        <v>1467</v>
      </c>
      <c r="B402" s="8"/>
      <c r="C402" s="222">
        <v>0</v>
      </c>
      <c r="D402" s="8"/>
    </row>
    <row r="403" spans="1:4" ht="27.75" customHeight="1" x14ac:dyDescent="0.2">
      <c r="A403" s="7" t="s">
        <v>1468</v>
      </c>
      <c r="B403" s="8"/>
      <c r="C403" s="222">
        <v>0</v>
      </c>
      <c r="D403" s="8"/>
    </row>
    <row r="404" spans="1:4" ht="27.75" customHeight="1" x14ac:dyDescent="0.2">
      <c r="A404" s="7" t="s">
        <v>1469</v>
      </c>
      <c r="B404" s="8"/>
      <c r="C404" s="222">
        <v>0</v>
      </c>
      <c r="D404" s="8"/>
    </row>
    <row r="405" spans="1:4" ht="27.75" customHeight="1" x14ac:dyDescent="0.2">
      <c r="A405" s="7" t="s">
        <v>1470</v>
      </c>
      <c r="B405" s="8"/>
      <c r="C405" s="222">
        <v>0</v>
      </c>
      <c r="D405" s="8"/>
    </row>
    <row r="406" spans="1:4" ht="27.75" customHeight="1" x14ac:dyDescent="0.2">
      <c r="A406" s="7" t="s">
        <v>1471</v>
      </c>
      <c r="B406" s="8" t="s">
        <v>1466</v>
      </c>
      <c r="C406" s="222">
        <v>0</v>
      </c>
      <c r="D406" s="8"/>
    </row>
    <row r="407" spans="1:4" ht="27.75" customHeight="1" x14ac:dyDescent="0.2">
      <c r="A407" s="7" t="s">
        <v>1472</v>
      </c>
      <c r="B407" s="8" t="s">
        <v>1466</v>
      </c>
      <c r="C407" s="222">
        <v>0</v>
      </c>
      <c r="D407" s="8"/>
    </row>
    <row r="408" spans="1:4" ht="27.75" customHeight="1" x14ac:dyDescent="0.2">
      <c r="A408" s="7" t="s">
        <v>1473</v>
      </c>
      <c r="B408" s="8" t="s">
        <v>1466</v>
      </c>
      <c r="C408" s="222">
        <v>0</v>
      </c>
      <c r="D408" s="8"/>
    </row>
    <row r="409" spans="1:4" ht="27.75" customHeight="1" x14ac:dyDescent="0.2">
      <c r="A409" s="7" t="s">
        <v>1474</v>
      </c>
      <c r="B409" s="8" t="s">
        <v>1466</v>
      </c>
      <c r="C409" s="222">
        <v>0</v>
      </c>
      <c r="D409" s="8"/>
    </row>
    <row r="410" spans="1:4" ht="27.75" customHeight="1" x14ac:dyDescent="0.2">
      <c r="A410" s="7" t="s">
        <v>1475</v>
      </c>
      <c r="B410" s="8" t="s">
        <v>1466</v>
      </c>
      <c r="C410" s="222">
        <v>0</v>
      </c>
      <c r="D410" s="8"/>
    </row>
    <row r="411" spans="1:4" ht="27.75" customHeight="1" x14ac:dyDescent="0.2">
      <c r="A411" s="7" t="s">
        <v>1476</v>
      </c>
      <c r="B411" s="8" t="s">
        <v>1466</v>
      </c>
      <c r="C411" s="222">
        <v>0</v>
      </c>
      <c r="D411" s="8"/>
    </row>
    <row r="412" spans="1:4" ht="27.75" customHeight="1" x14ac:dyDescent="0.2">
      <c r="A412" s="7" t="s">
        <v>1477</v>
      </c>
      <c r="B412" s="8" t="s">
        <v>1466</v>
      </c>
      <c r="C412" s="222">
        <v>0</v>
      </c>
      <c r="D412" s="8"/>
    </row>
    <row r="413" spans="1:4" ht="27.75" customHeight="1" x14ac:dyDescent="0.2">
      <c r="A413" s="7" t="s">
        <v>1478</v>
      </c>
      <c r="B413" s="8" t="s">
        <v>1466</v>
      </c>
      <c r="C413" s="222">
        <v>0</v>
      </c>
      <c r="D413" s="8"/>
    </row>
    <row r="414" spans="1:4" ht="27.75" customHeight="1" x14ac:dyDescent="0.2">
      <c r="A414" s="7" t="s">
        <v>1479</v>
      </c>
      <c r="B414" s="8" t="s">
        <v>1466</v>
      </c>
      <c r="C414" s="222">
        <v>0</v>
      </c>
      <c r="D414" s="8"/>
    </row>
    <row r="415" spans="1:4" ht="27.75" customHeight="1" x14ac:dyDescent="0.2">
      <c r="A415" s="7" t="s">
        <v>1480</v>
      </c>
      <c r="B415" s="8" t="s">
        <v>1466</v>
      </c>
      <c r="C415" s="222">
        <v>0</v>
      </c>
      <c r="D415" s="8"/>
    </row>
    <row r="416" spans="1:4" ht="27.75" customHeight="1" x14ac:dyDescent="0.2">
      <c r="A416" s="7" t="s">
        <v>1481</v>
      </c>
      <c r="B416" s="8" t="s">
        <v>1469</v>
      </c>
      <c r="C416" s="222">
        <v>0</v>
      </c>
      <c r="D416" s="8"/>
    </row>
    <row r="417" spans="1:4" ht="27.75" customHeight="1" x14ac:dyDescent="0.2">
      <c r="A417" s="7" t="s">
        <v>1482</v>
      </c>
      <c r="B417" s="8" t="s">
        <v>1466</v>
      </c>
      <c r="C417" s="222">
        <v>0</v>
      </c>
      <c r="D417" s="8"/>
    </row>
    <row r="418" spans="1:4" ht="27.75" customHeight="1" x14ac:dyDescent="0.2">
      <c r="A418" s="7" t="s">
        <v>1483</v>
      </c>
      <c r="B418" s="8" t="s">
        <v>1466</v>
      </c>
      <c r="C418" s="222">
        <v>0</v>
      </c>
      <c r="D418" s="8"/>
    </row>
    <row r="419" spans="1:4" ht="27.75" customHeight="1" x14ac:dyDescent="0.2">
      <c r="A419" s="7" t="s">
        <v>1484</v>
      </c>
      <c r="B419" s="8" t="s">
        <v>1466</v>
      </c>
      <c r="C419" s="222">
        <v>0</v>
      </c>
      <c r="D419" s="8"/>
    </row>
    <row r="420" spans="1:4" ht="27.75" customHeight="1" x14ac:dyDescent="0.2">
      <c r="A420" s="7" t="s">
        <v>1485</v>
      </c>
      <c r="B420" s="8" t="s">
        <v>1466</v>
      </c>
      <c r="C420" s="222">
        <v>0</v>
      </c>
      <c r="D420" s="8"/>
    </row>
    <row r="421" spans="1:4" ht="27.75" customHeight="1" x14ac:dyDescent="0.2">
      <c r="A421" s="7" t="s">
        <v>1486</v>
      </c>
      <c r="B421" s="8" t="s">
        <v>1466</v>
      </c>
      <c r="C421" s="222">
        <v>0</v>
      </c>
      <c r="D421" s="8"/>
    </row>
    <row r="422" spans="1:4" ht="27.75" customHeight="1" x14ac:dyDescent="0.2">
      <c r="A422" s="7" t="s">
        <v>1487</v>
      </c>
      <c r="B422" s="8" t="s">
        <v>1466</v>
      </c>
      <c r="C422" s="222">
        <v>0</v>
      </c>
      <c r="D422" s="8"/>
    </row>
    <row r="423" spans="1:4" ht="27.75" customHeight="1" x14ac:dyDescent="0.2">
      <c r="A423" s="7" t="s">
        <v>1488</v>
      </c>
      <c r="B423" s="8" t="s">
        <v>1466</v>
      </c>
      <c r="C423" s="222">
        <v>0</v>
      </c>
      <c r="D423" s="8"/>
    </row>
    <row r="424" spans="1:4" ht="27.75" customHeight="1" x14ac:dyDescent="0.2">
      <c r="A424" s="7" t="s">
        <v>1489</v>
      </c>
      <c r="B424" s="8" t="s">
        <v>1466</v>
      </c>
      <c r="C424" s="222">
        <v>0</v>
      </c>
      <c r="D424" s="8"/>
    </row>
    <row r="425" spans="1:4" ht="27.75" customHeight="1" x14ac:dyDescent="0.2">
      <c r="A425" s="7" t="s">
        <v>1490</v>
      </c>
      <c r="B425" s="8" t="s">
        <v>1466</v>
      </c>
      <c r="C425" s="222">
        <v>0</v>
      </c>
      <c r="D425" s="8"/>
    </row>
    <row r="426" spans="1:4" ht="27.75" customHeight="1" x14ac:dyDescent="0.2">
      <c r="A426" s="7" t="s">
        <v>1491</v>
      </c>
      <c r="B426" s="8" t="s">
        <v>1466</v>
      </c>
      <c r="C426" s="222">
        <v>0</v>
      </c>
      <c r="D426" s="8"/>
    </row>
    <row r="427" spans="1:4" ht="27.75" customHeight="1" x14ac:dyDescent="0.2">
      <c r="A427" s="7" t="s">
        <v>1492</v>
      </c>
      <c r="B427" s="8" t="s">
        <v>1478</v>
      </c>
      <c r="C427" s="222">
        <v>0</v>
      </c>
      <c r="D427" s="8"/>
    </row>
    <row r="428" spans="1:4" ht="27.75" customHeight="1" x14ac:dyDescent="0.2">
      <c r="A428" s="7" t="s">
        <v>1493</v>
      </c>
      <c r="B428" s="8" t="s">
        <v>1473</v>
      </c>
      <c r="C428" s="222">
        <v>0</v>
      </c>
      <c r="D428" s="8"/>
    </row>
    <row r="429" spans="1:4" ht="27.75" customHeight="1" x14ac:dyDescent="0.2">
      <c r="A429" s="7" t="s">
        <v>1494</v>
      </c>
      <c r="B429" s="8" t="s">
        <v>1474</v>
      </c>
      <c r="C429" s="222">
        <v>0</v>
      </c>
      <c r="D429" s="8"/>
    </row>
    <row r="430" spans="1:4" ht="27.75" customHeight="1" x14ac:dyDescent="0.2">
      <c r="A430" s="7" t="s">
        <v>1495</v>
      </c>
      <c r="B430" s="8" t="s">
        <v>1473</v>
      </c>
      <c r="C430" s="222">
        <v>0</v>
      </c>
      <c r="D430" s="8"/>
    </row>
    <row r="431" spans="1:4" ht="27.75" customHeight="1" x14ac:dyDescent="0.2">
      <c r="A431" s="7" t="s">
        <v>1496</v>
      </c>
      <c r="B431" s="8" t="s">
        <v>1472</v>
      </c>
      <c r="C431" s="222">
        <v>0</v>
      </c>
      <c r="D431" s="8"/>
    </row>
    <row r="432" spans="1:4" ht="27.75" customHeight="1" x14ac:dyDescent="0.2">
      <c r="A432" s="7" t="s">
        <v>1497</v>
      </c>
      <c r="B432" s="8" t="s">
        <v>1483</v>
      </c>
      <c r="C432" s="222">
        <v>0</v>
      </c>
      <c r="D432" s="8"/>
    </row>
    <row r="433" spans="1:4" ht="27.75" customHeight="1" x14ac:dyDescent="0.2">
      <c r="A433" s="7" t="s">
        <v>1498</v>
      </c>
      <c r="B433" s="8" t="s">
        <v>1473</v>
      </c>
      <c r="C433" s="222">
        <v>0</v>
      </c>
      <c r="D433" s="8"/>
    </row>
    <row r="434" spans="1:4" ht="27.75" customHeight="1" x14ac:dyDescent="0.2">
      <c r="A434" s="7" t="s">
        <v>1499</v>
      </c>
      <c r="B434" s="8" t="s">
        <v>1466</v>
      </c>
      <c r="C434" s="222">
        <v>0</v>
      </c>
      <c r="D434" s="8"/>
    </row>
    <row r="435" spans="1:4" ht="27.75" customHeight="1" x14ac:dyDescent="0.2">
      <c r="A435" s="7" t="s">
        <v>1500</v>
      </c>
      <c r="B435" s="8" t="s">
        <v>1485</v>
      </c>
      <c r="C435" s="222">
        <v>0</v>
      </c>
      <c r="D435" s="8"/>
    </row>
    <row r="436" spans="1:4" ht="27.75" customHeight="1" x14ac:dyDescent="0.2">
      <c r="A436" s="7" t="s">
        <v>1501</v>
      </c>
      <c r="B436" s="8" t="s">
        <v>1476</v>
      </c>
      <c r="C436" s="222">
        <v>0</v>
      </c>
      <c r="D436" s="8"/>
    </row>
    <row r="437" spans="1:4" ht="27.75" customHeight="1" x14ac:dyDescent="0.2">
      <c r="A437" s="7" t="s">
        <v>1502</v>
      </c>
      <c r="B437" s="8" t="s">
        <v>1476</v>
      </c>
      <c r="C437" s="222">
        <v>0</v>
      </c>
      <c r="D437" s="8"/>
    </row>
    <row r="438" spans="1:4" ht="27.75" customHeight="1" x14ac:dyDescent="0.2">
      <c r="A438" s="7" t="s">
        <v>1503</v>
      </c>
      <c r="B438" s="8" t="s">
        <v>1487</v>
      </c>
      <c r="C438" s="222">
        <v>0</v>
      </c>
      <c r="D438" s="8"/>
    </row>
    <row r="439" spans="1:4" ht="27.75" customHeight="1" x14ac:dyDescent="0.2">
      <c r="A439" s="7" t="s">
        <v>1504</v>
      </c>
      <c r="B439" s="8" t="s">
        <v>1477</v>
      </c>
      <c r="C439" s="222">
        <v>0</v>
      </c>
      <c r="D439" s="8"/>
    </row>
    <row r="440" spans="1:4" ht="27.75" customHeight="1" x14ac:dyDescent="0.2">
      <c r="A440" s="7" t="s">
        <v>1505</v>
      </c>
      <c r="B440" s="8" t="s">
        <v>1471</v>
      </c>
      <c r="C440" s="222">
        <v>0</v>
      </c>
      <c r="D440" s="8"/>
    </row>
    <row r="441" spans="1:4" ht="27.75" customHeight="1" x14ac:dyDescent="0.2">
      <c r="A441" s="7" t="s">
        <v>1506</v>
      </c>
      <c r="B441" s="8" t="s">
        <v>1486</v>
      </c>
      <c r="C441" s="222">
        <v>0</v>
      </c>
      <c r="D441" s="8"/>
    </row>
    <row r="442" spans="1:4" ht="27.75" customHeight="1" x14ac:dyDescent="0.2">
      <c r="A442" s="7" t="s">
        <v>1507</v>
      </c>
      <c r="B442" s="8" t="s">
        <v>1471</v>
      </c>
      <c r="C442" s="222">
        <v>0</v>
      </c>
      <c r="D442" s="8"/>
    </row>
    <row r="443" spans="1:4" ht="27.75" customHeight="1" x14ac:dyDescent="0.2">
      <c r="A443" s="7" t="s">
        <v>1508</v>
      </c>
      <c r="B443" s="8" t="s">
        <v>1489</v>
      </c>
      <c r="C443" s="222">
        <v>0</v>
      </c>
      <c r="D443" s="8"/>
    </row>
    <row r="444" spans="1:4" ht="27.75" customHeight="1" x14ac:dyDescent="0.2">
      <c r="A444" s="7" t="s">
        <v>1509</v>
      </c>
      <c r="B444" s="8" t="s">
        <v>1472</v>
      </c>
      <c r="C444" s="222">
        <v>0</v>
      </c>
      <c r="D444" s="8"/>
    </row>
    <row r="445" spans="1:4" ht="27.75" customHeight="1" x14ac:dyDescent="0.2">
      <c r="A445" s="7" t="s">
        <v>1510</v>
      </c>
      <c r="B445" s="8" t="s">
        <v>1474</v>
      </c>
      <c r="C445" s="222">
        <v>0</v>
      </c>
      <c r="D445" s="8"/>
    </row>
    <row r="446" spans="1:4" ht="27.75" customHeight="1" x14ac:dyDescent="0.2">
      <c r="A446" s="7" t="s">
        <v>1511</v>
      </c>
      <c r="B446" s="8" t="s">
        <v>1473</v>
      </c>
      <c r="C446" s="222">
        <v>0</v>
      </c>
      <c r="D446" s="8"/>
    </row>
    <row r="447" spans="1:4" ht="27.75" customHeight="1" x14ac:dyDescent="0.2">
      <c r="A447" s="7" t="s">
        <v>1512</v>
      </c>
      <c r="B447" s="8" t="s">
        <v>1473</v>
      </c>
      <c r="C447" s="222">
        <v>0</v>
      </c>
      <c r="D447" s="8"/>
    </row>
    <row r="448" spans="1:4" ht="27.75" customHeight="1" x14ac:dyDescent="0.2">
      <c r="A448" s="7" t="s">
        <v>1513</v>
      </c>
      <c r="B448" s="8" t="s">
        <v>1473</v>
      </c>
      <c r="C448" s="222">
        <v>0</v>
      </c>
      <c r="D448" s="8"/>
    </row>
    <row r="449" spans="1:4" ht="27.75" customHeight="1" x14ac:dyDescent="0.2">
      <c r="A449" s="7" t="s">
        <v>1514</v>
      </c>
      <c r="B449" s="8"/>
      <c r="C449" s="222">
        <v>0</v>
      </c>
      <c r="D449" s="8"/>
    </row>
    <row r="450" spans="1:4" ht="27.75" customHeight="1" x14ac:dyDescent="0.2">
      <c r="A450" s="7" t="s">
        <v>1514</v>
      </c>
      <c r="B450" s="8"/>
      <c r="C450" s="222">
        <v>0</v>
      </c>
      <c r="D450" s="8"/>
    </row>
    <row r="451" spans="1:4" ht="27.75" customHeight="1" x14ac:dyDescent="0.2">
      <c r="A451" s="7" t="s">
        <v>1515</v>
      </c>
      <c r="B451" s="8" t="s">
        <v>1476</v>
      </c>
      <c r="C451" s="222">
        <v>0</v>
      </c>
      <c r="D451" s="8"/>
    </row>
    <row r="452" spans="1:4" ht="27.75" customHeight="1" x14ac:dyDescent="0.2">
      <c r="A452" s="7" t="s">
        <v>1516</v>
      </c>
      <c r="B452" s="8" t="s">
        <v>1475</v>
      </c>
      <c r="C452" s="222">
        <v>0</v>
      </c>
      <c r="D452" s="8"/>
    </row>
    <row r="453" spans="1:4" ht="27.75" customHeight="1" x14ac:dyDescent="0.2">
      <c r="A453" s="7" t="s">
        <v>1517</v>
      </c>
      <c r="B453" s="8" t="s">
        <v>1476</v>
      </c>
      <c r="C453" s="222">
        <v>0</v>
      </c>
      <c r="D453" s="8"/>
    </row>
    <row r="454" spans="1:4" ht="27.75" customHeight="1" x14ac:dyDescent="0.2">
      <c r="A454" s="7" t="s">
        <v>1518</v>
      </c>
      <c r="B454" s="8" t="s">
        <v>1479</v>
      </c>
      <c r="C454" s="222">
        <v>0</v>
      </c>
      <c r="D454" s="8"/>
    </row>
    <row r="455" spans="1:4" ht="27.75" customHeight="1" x14ac:dyDescent="0.2">
      <c r="A455" s="7" t="s">
        <v>1519</v>
      </c>
      <c r="B455" s="8" t="s">
        <v>1479</v>
      </c>
      <c r="C455" s="222">
        <v>0</v>
      </c>
      <c r="D455" s="8"/>
    </row>
    <row r="456" spans="1:4" ht="27.75" customHeight="1" x14ac:dyDescent="0.2">
      <c r="A456" s="7" t="s">
        <v>1520</v>
      </c>
      <c r="B456" s="8" t="s">
        <v>1491</v>
      </c>
      <c r="C456" s="222">
        <v>0</v>
      </c>
      <c r="D456" s="8"/>
    </row>
    <row r="457" spans="1:4" ht="27.75" customHeight="1" x14ac:dyDescent="0.2">
      <c r="A457" s="7" t="s">
        <v>1521</v>
      </c>
      <c r="B457" s="8" t="s">
        <v>1475</v>
      </c>
      <c r="C457" s="222">
        <v>0</v>
      </c>
      <c r="D457" s="8"/>
    </row>
    <row r="458" spans="1:4" ht="27.75" customHeight="1" x14ac:dyDescent="0.2">
      <c r="A458" s="7" t="s">
        <v>1522</v>
      </c>
      <c r="B458" s="8" t="s">
        <v>1474</v>
      </c>
      <c r="C458" s="222">
        <v>0</v>
      </c>
      <c r="D458" s="8"/>
    </row>
    <row r="459" spans="1:4" ht="27.75" customHeight="1" x14ac:dyDescent="0.2">
      <c r="A459" s="7" t="s">
        <v>1523</v>
      </c>
      <c r="B459" s="8" t="s">
        <v>1474</v>
      </c>
      <c r="C459" s="222">
        <v>0</v>
      </c>
      <c r="D459" s="8"/>
    </row>
    <row r="460" spans="1:4" ht="27.75" customHeight="1" x14ac:dyDescent="0.2">
      <c r="A460" s="7" t="s">
        <v>1524</v>
      </c>
      <c r="B460" s="8" t="s">
        <v>1480</v>
      </c>
      <c r="C460" s="222">
        <v>0</v>
      </c>
      <c r="D460" s="8"/>
    </row>
    <row r="461" spans="1:4" ht="27.75" customHeight="1" x14ac:dyDescent="0.2">
      <c r="A461" s="7" t="s">
        <v>1525</v>
      </c>
      <c r="B461" s="8" t="s">
        <v>1470</v>
      </c>
      <c r="C461" s="222">
        <v>0</v>
      </c>
      <c r="D461" s="8"/>
    </row>
    <row r="462" spans="1:4" ht="27.75" customHeight="1" x14ac:dyDescent="0.2">
      <c r="A462" s="7" t="s">
        <v>1526</v>
      </c>
      <c r="B462" s="8" t="s">
        <v>1478</v>
      </c>
      <c r="C462" s="222">
        <v>0</v>
      </c>
      <c r="D462" s="8"/>
    </row>
    <row r="463" spans="1:4" ht="27.75" customHeight="1" x14ac:dyDescent="0.2">
      <c r="A463" s="7" t="s">
        <v>1527</v>
      </c>
      <c r="B463" s="8" t="s">
        <v>1475</v>
      </c>
      <c r="C463" s="222">
        <v>0</v>
      </c>
      <c r="D463" s="8"/>
    </row>
    <row r="464" spans="1:4" ht="27.75" customHeight="1" x14ac:dyDescent="0.2">
      <c r="A464" s="7" t="s">
        <v>1528</v>
      </c>
      <c r="B464" s="8" t="s">
        <v>1477</v>
      </c>
      <c r="C464" s="222">
        <v>0</v>
      </c>
      <c r="D464" s="8"/>
    </row>
    <row r="465" spans="1:4" ht="27.75" customHeight="1" x14ac:dyDescent="0.2">
      <c r="A465" s="7" t="s">
        <v>1529</v>
      </c>
      <c r="B465" s="8" t="s">
        <v>1471</v>
      </c>
      <c r="C465" s="222">
        <v>0</v>
      </c>
      <c r="D465" s="8"/>
    </row>
    <row r="466" spans="1:4" ht="27.75" customHeight="1" x14ac:dyDescent="0.2">
      <c r="A466" s="7" t="s">
        <v>1530</v>
      </c>
      <c r="B466" s="8" t="s">
        <v>1477</v>
      </c>
      <c r="C466" s="222">
        <v>0</v>
      </c>
      <c r="D466" s="8"/>
    </row>
    <row r="467" spans="1:4" ht="27.75" customHeight="1" x14ac:dyDescent="0.2">
      <c r="A467" s="7" t="s">
        <v>1531</v>
      </c>
      <c r="B467" s="8" t="s">
        <v>1480</v>
      </c>
      <c r="C467" s="222">
        <v>0</v>
      </c>
      <c r="D467" s="8"/>
    </row>
    <row r="468" spans="1:4" ht="27.75" customHeight="1" x14ac:dyDescent="0.2">
      <c r="A468" s="7" t="s">
        <v>1532</v>
      </c>
      <c r="B468" s="8" t="s">
        <v>1479</v>
      </c>
      <c r="C468" s="222">
        <v>0</v>
      </c>
      <c r="D468" s="8"/>
    </row>
    <row r="469" spans="1:4" ht="27.75" customHeight="1" x14ac:dyDescent="0.2">
      <c r="A469" s="7" t="s">
        <v>1533</v>
      </c>
      <c r="B469" s="8" t="s">
        <v>1471</v>
      </c>
      <c r="C469" s="222">
        <v>0</v>
      </c>
      <c r="D469" s="8"/>
    </row>
    <row r="470" spans="1:4" ht="27.75" customHeight="1" x14ac:dyDescent="0.2">
      <c r="A470" s="7" t="s">
        <v>1534</v>
      </c>
      <c r="B470" s="8" t="s">
        <v>1479</v>
      </c>
      <c r="C470" s="222">
        <v>0</v>
      </c>
      <c r="D470" s="8"/>
    </row>
    <row r="471" spans="1:4" ht="27.75" customHeight="1" x14ac:dyDescent="0.2">
      <c r="A471" s="7" t="s">
        <v>1535</v>
      </c>
      <c r="B471" s="8" t="s">
        <v>1473</v>
      </c>
      <c r="C471" s="222">
        <v>0</v>
      </c>
      <c r="D471" s="8"/>
    </row>
    <row r="472" spans="1:4" ht="27.75" customHeight="1" x14ac:dyDescent="0.2">
      <c r="A472" s="7" t="s">
        <v>1536</v>
      </c>
      <c r="B472" s="8" t="s">
        <v>1480</v>
      </c>
      <c r="C472" s="222">
        <v>0</v>
      </c>
      <c r="D472" s="8"/>
    </row>
    <row r="473" spans="1:4" ht="27.75" customHeight="1" x14ac:dyDescent="0.2">
      <c r="A473" s="7" t="s">
        <v>1537</v>
      </c>
      <c r="B473" s="8" t="s">
        <v>1476</v>
      </c>
      <c r="C473" s="222">
        <v>0</v>
      </c>
      <c r="D473" s="8"/>
    </row>
    <row r="474" spans="1:4" ht="27.75" customHeight="1" x14ac:dyDescent="0.2">
      <c r="A474" s="7" t="s">
        <v>1538</v>
      </c>
      <c r="B474" s="8" t="s">
        <v>1488</v>
      </c>
      <c r="C474" s="222">
        <v>0</v>
      </c>
      <c r="D474" s="8"/>
    </row>
    <row r="475" spans="1:4" ht="27.75" customHeight="1" x14ac:dyDescent="0.2">
      <c r="A475" s="7" t="s">
        <v>1539</v>
      </c>
      <c r="B475" s="8" t="s">
        <v>1474</v>
      </c>
      <c r="C475" s="222">
        <v>0</v>
      </c>
      <c r="D475" s="8"/>
    </row>
    <row r="476" spans="1:4" ht="27.75" customHeight="1" x14ac:dyDescent="0.2">
      <c r="A476" s="7" t="s">
        <v>1540</v>
      </c>
      <c r="B476" s="8" t="s">
        <v>1484</v>
      </c>
      <c r="C476" s="222">
        <v>0</v>
      </c>
      <c r="D476" s="8"/>
    </row>
    <row r="477" spans="1:4" ht="27.75" customHeight="1" x14ac:dyDescent="0.2">
      <c r="A477" s="7" t="s">
        <v>1541</v>
      </c>
      <c r="B477" s="8" t="s">
        <v>1490</v>
      </c>
      <c r="C477" s="222">
        <v>0</v>
      </c>
      <c r="D477" s="8"/>
    </row>
    <row r="478" spans="1:4" ht="27.75" customHeight="1" x14ac:dyDescent="0.2">
      <c r="A478" s="7" t="s">
        <v>1542</v>
      </c>
      <c r="B478" s="8" t="s">
        <v>1478</v>
      </c>
      <c r="C478" s="222">
        <v>0</v>
      </c>
      <c r="D478" s="8"/>
    </row>
    <row r="479" spans="1:4" ht="27.75" customHeight="1" x14ac:dyDescent="0.2">
      <c r="A479" s="7" t="s">
        <v>1543</v>
      </c>
      <c r="B479" s="8" t="s">
        <v>1480</v>
      </c>
      <c r="C479" s="222">
        <v>0</v>
      </c>
      <c r="D479" s="8"/>
    </row>
    <row r="480" spans="1:4" ht="27.75" customHeight="1" x14ac:dyDescent="0.2">
      <c r="A480" s="7" t="s">
        <v>1544</v>
      </c>
      <c r="B480" s="8" t="s">
        <v>1472</v>
      </c>
      <c r="C480" s="222">
        <v>0</v>
      </c>
      <c r="D480" s="8"/>
    </row>
    <row r="481" spans="1:4" ht="27.75" customHeight="1" x14ac:dyDescent="0.2">
      <c r="A481" s="7" t="s">
        <v>1545</v>
      </c>
      <c r="B481" s="8" t="s">
        <v>1473</v>
      </c>
      <c r="C481" s="222">
        <v>0</v>
      </c>
      <c r="D481" s="8"/>
    </row>
    <row r="482" spans="1:4" ht="27.75" customHeight="1" x14ac:dyDescent="0.2">
      <c r="A482" s="7" t="s">
        <v>1546</v>
      </c>
      <c r="B482" s="8" t="s">
        <v>1478</v>
      </c>
      <c r="C482" s="222">
        <v>0</v>
      </c>
      <c r="D482" s="8"/>
    </row>
    <row r="483" spans="1:4" ht="27.75" customHeight="1" x14ac:dyDescent="0.2">
      <c r="A483" s="7" t="s">
        <v>1547</v>
      </c>
      <c r="B483" s="8" t="s">
        <v>1479</v>
      </c>
      <c r="C483" s="222">
        <v>0</v>
      </c>
      <c r="D483" s="8"/>
    </row>
    <row r="484" spans="1:4" ht="27.75" customHeight="1" x14ac:dyDescent="0.2">
      <c r="A484" s="7" t="s">
        <v>1548</v>
      </c>
      <c r="B484" s="8" t="s">
        <v>1466</v>
      </c>
      <c r="C484" s="222">
        <v>0</v>
      </c>
      <c r="D484" s="8"/>
    </row>
    <row r="485" spans="1:4" ht="27.75" customHeight="1" x14ac:dyDescent="0.2">
      <c r="A485" s="7" t="s">
        <v>1549</v>
      </c>
      <c r="B485" s="8" t="s">
        <v>1476</v>
      </c>
      <c r="C485" s="222">
        <v>0</v>
      </c>
      <c r="D485" s="8"/>
    </row>
    <row r="486" spans="1:4" ht="27.75" customHeight="1" x14ac:dyDescent="0.2">
      <c r="A486" s="7" t="s">
        <v>1550</v>
      </c>
      <c r="B486" s="8" t="s">
        <v>1472</v>
      </c>
      <c r="C486" s="222">
        <v>0</v>
      </c>
      <c r="D486" s="8"/>
    </row>
    <row r="487" spans="1:4" ht="27.75" customHeight="1" x14ac:dyDescent="0.2">
      <c r="A487" s="7" t="s">
        <v>1551</v>
      </c>
      <c r="B487" s="8"/>
      <c r="C487" s="222">
        <v>0</v>
      </c>
      <c r="D487" s="8"/>
    </row>
    <row r="488" spans="1:4" ht="27.75" customHeight="1" x14ac:dyDescent="0.2">
      <c r="A488" s="7" t="s">
        <v>1552</v>
      </c>
      <c r="B488" s="8"/>
      <c r="C488" s="222">
        <v>0</v>
      </c>
      <c r="D488" s="8"/>
    </row>
    <row r="489" spans="1:4" ht="27.75" customHeight="1" x14ac:dyDescent="0.2">
      <c r="A489" s="7" t="s">
        <v>1553</v>
      </c>
      <c r="B489" s="8"/>
      <c r="C489" s="222">
        <v>0</v>
      </c>
      <c r="D489" s="8"/>
    </row>
    <row r="490" spans="1:4" ht="27.75" customHeight="1" x14ac:dyDescent="0.2">
      <c r="A490" s="7" t="s">
        <v>1554</v>
      </c>
      <c r="B490" s="8"/>
      <c r="C490" s="222">
        <v>0</v>
      </c>
      <c r="D490" s="8"/>
    </row>
    <row r="491" spans="1:4" ht="27.75" customHeight="1" x14ac:dyDescent="0.2">
      <c r="A491" s="7" t="s">
        <v>1555</v>
      </c>
      <c r="B491" s="8"/>
      <c r="C491" s="222">
        <v>0</v>
      </c>
      <c r="D491" s="8"/>
    </row>
    <row r="492" spans="1:4" ht="27.75" customHeight="1" x14ac:dyDescent="0.2">
      <c r="A492" s="7" t="s">
        <v>1556</v>
      </c>
      <c r="B492" s="8" t="s">
        <v>1552</v>
      </c>
      <c r="C492" s="222">
        <v>0</v>
      </c>
      <c r="D492" s="8"/>
    </row>
    <row r="493" spans="1:4" ht="27.75" customHeight="1" x14ac:dyDescent="0.2">
      <c r="A493" s="7" t="s">
        <v>1557</v>
      </c>
      <c r="B493" s="8" t="s">
        <v>1554</v>
      </c>
      <c r="C493" s="222">
        <v>0</v>
      </c>
      <c r="D493" s="8"/>
    </row>
    <row r="494" spans="1:4" ht="27.75" customHeight="1" x14ac:dyDescent="0.2">
      <c r="A494" s="7" t="s">
        <v>1558</v>
      </c>
      <c r="B494" s="8" t="s">
        <v>1551</v>
      </c>
      <c r="C494" s="222">
        <v>0</v>
      </c>
      <c r="D494" s="8"/>
    </row>
    <row r="495" spans="1:4" ht="27.75" customHeight="1" x14ac:dyDescent="0.2">
      <c r="A495" s="7" t="s">
        <v>1559</v>
      </c>
      <c r="B495" s="8" t="s">
        <v>1553</v>
      </c>
      <c r="C495" s="222">
        <v>0</v>
      </c>
      <c r="D495" s="8"/>
    </row>
    <row r="496" spans="1:4" ht="27.75" customHeight="1" x14ac:dyDescent="0.2">
      <c r="A496" s="7" t="s">
        <v>1560</v>
      </c>
      <c r="B496" s="8" t="s">
        <v>1552</v>
      </c>
      <c r="C496" s="222">
        <v>0</v>
      </c>
      <c r="D496" s="8"/>
    </row>
    <row r="497" spans="1:4" ht="27.75" customHeight="1" x14ac:dyDescent="0.2">
      <c r="A497" s="7" t="s">
        <v>1561</v>
      </c>
      <c r="B497" s="8" t="s">
        <v>1552</v>
      </c>
      <c r="C497" s="222">
        <v>0</v>
      </c>
      <c r="D497" s="8"/>
    </row>
    <row r="498" spans="1:4" ht="27.75" customHeight="1" x14ac:dyDescent="0.2">
      <c r="A498" s="7" t="s">
        <v>1562</v>
      </c>
      <c r="B498" s="8" t="s">
        <v>1551</v>
      </c>
      <c r="C498" s="222">
        <v>0.36247098745781103</v>
      </c>
      <c r="D498" s="8"/>
    </row>
    <row r="499" spans="1:4" ht="27.75" customHeight="1" x14ac:dyDescent="0.2">
      <c r="A499" s="7" t="s">
        <v>1563</v>
      </c>
      <c r="B499" s="8" t="s">
        <v>1553</v>
      </c>
      <c r="C499" s="222">
        <v>0</v>
      </c>
      <c r="D499" s="8"/>
    </row>
    <row r="500" spans="1:4" ht="27.75" customHeight="1" x14ac:dyDescent="0.2">
      <c r="A500" s="7" t="s">
        <v>1564</v>
      </c>
      <c r="B500" s="8" t="s">
        <v>1553</v>
      </c>
      <c r="C500" s="222">
        <v>0</v>
      </c>
      <c r="D500" s="8"/>
    </row>
    <row r="501" spans="1:4" ht="27.75" customHeight="1" x14ac:dyDescent="0.2">
      <c r="A501" s="7" t="s">
        <v>1565</v>
      </c>
      <c r="B501" s="8" t="s">
        <v>1555</v>
      </c>
      <c r="C501" s="222">
        <v>0</v>
      </c>
      <c r="D501" s="8"/>
    </row>
    <row r="502" spans="1:4" ht="27.75" customHeight="1" x14ac:dyDescent="0.2">
      <c r="A502" s="7" t="s">
        <v>1566</v>
      </c>
      <c r="B502" s="8" t="s">
        <v>1553</v>
      </c>
      <c r="C502" s="222">
        <v>0</v>
      </c>
      <c r="D502" s="8"/>
    </row>
    <row r="503" spans="1:4" ht="27.75" customHeight="1" x14ac:dyDescent="0.2">
      <c r="A503" s="7" t="s">
        <v>1567</v>
      </c>
      <c r="B503" s="8" t="s">
        <v>1553</v>
      </c>
      <c r="C503" s="222">
        <v>0</v>
      </c>
      <c r="D503" s="8"/>
    </row>
    <row r="504" spans="1:4" ht="27.75" customHeight="1" x14ac:dyDescent="0.2">
      <c r="A504" s="7" t="s">
        <v>1568</v>
      </c>
      <c r="B504" s="8" t="s">
        <v>1554</v>
      </c>
      <c r="C504" s="222">
        <v>0</v>
      </c>
      <c r="D504" s="8"/>
    </row>
    <row r="505" spans="1:4" ht="27.75" customHeight="1" x14ac:dyDescent="0.2">
      <c r="A505" s="7" t="s">
        <v>1569</v>
      </c>
      <c r="B505" s="8" t="s">
        <v>1553</v>
      </c>
      <c r="C505" s="222">
        <v>0</v>
      </c>
      <c r="D505" s="8"/>
    </row>
    <row r="506" spans="1:4" ht="27.75" customHeight="1" x14ac:dyDescent="0.2">
      <c r="A506" s="7" t="s">
        <v>1570</v>
      </c>
      <c r="B506" s="8" t="s">
        <v>1552</v>
      </c>
      <c r="C506" s="222">
        <v>0</v>
      </c>
      <c r="D506" s="8"/>
    </row>
    <row r="507" spans="1:4" ht="27.75" customHeight="1" x14ac:dyDescent="0.2">
      <c r="A507" s="7" t="s">
        <v>1571</v>
      </c>
      <c r="B507" s="8" t="s">
        <v>1553</v>
      </c>
      <c r="C507" s="222">
        <v>0</v>
      </c>
      <c r="D507" s="8"/>
    </row>
    <row r="508" spans="1:4" ht="27.75" customHeight="1" x14ac:dyDescent="0.2">
      <c r="A508" s="7" t="s">
        <v>1572</v>
      </c>
      <c r="B508" s="8" t="s">
        <v>1553</v>
      </c>
      <c r="C508" s="222">
        <v>2.3999773809314746</v>
      </c>
      <c r="D508" s="8"/>
    </row>
    <row r="509" spans="1:4" ht="27.75" customHeight="1" x14ac:dyDescent="0.2">
      <c r="A509" s="7" t="s">
        <v>1573</v>
      </c>
      <c r="B509" s="8" t="s">
        <v>1553</v>
      </c>
      <c r="C509" s="222">
        <v>0</v>
      </c>
      <c r="D509" s="8"/>
    </row>
    <row r="510" spans="1:4" ht="27.75" customHeight="1" x14ac:dyDescent="0.2">
      <c r="A510" s="7" t="s">
        <v>1574</v>
      </c>
      <c r="B510" s="8" t="s">
        <v>1553</v>
      </c>
      <c r="C510" s="222">
        <v>2.2817091242317629</v>
      </c>
      <c r="D510" s="8"/>
    </row>
    <row r="511" spans="1:4" ht="27.75" customHeight="1" x14ac:dyDescent="0.2">
      <c r="A511" s="7" t="s">
        <v>1575</v>
      </c>
      <c r="B511" s="8" t="s">
        <v>1553</v>
      </c>
      <c r="C511" s="222">
        <v>0</v>
      </c>
      <c r="D511" s="8"/>
    </row>
    <row r="512" spans="1:4" ht="27.75" customHeight="1" x14ac:dyDescent="0.2">
      <c r="A512" s="7" t="s">
        <v>1576</v>
      </c>
      <c r="B512" s="8" t="s">
        <v>1554</v>
      </c>
      <c r="C512" s="222">
        <v>0</v>
      </c>
      <c r="D512" s="8"/>
    </row>
    <row r="513" spans="1:4" ht="27.75" customHeight="1" x14ac:dyDescent="0.2">
      <c r="A513" s="7" t="s">
        <v>1577</v>
      </c>
      <c r="B513" s="8" t="s">
        <v>1552</v>
      </c>
      <c r="C513" s="222">
        <v>0</v>
      </c>
      <c r="D513" s="8"/>
    </row>
    <row r="514" spans="1:4" ht="27.75" customHeight="1" x14ac:dyDescent="0.2">
      <c r="A514" s="7" t="s">
        <v>1578</v>
      </c>
      <c r="B514" s="8" t="s">
        <v>1551</v>
      </c>
      <c r="C514" s="222">
        <v>0.27022391425350722</v>
      </c>
      <c r="D514" s="8"/>
    </row>
    <row r="515" spans="1:4" ht="27.75" customHeight="1" x14ac:dyDescent="0.2">
      <c r="A515" s="7" t="s">
        <v>1579</v>
      </c>
      <c r="B515" s="8" t="s">
        <v>1552</v>
      </c>
      <c r="C515" s="222">
        <v>0</v>
      </c>
      <c r="D515" s="8"/>
    </row>
    <row r="516" spans="1:4" ht="27.75" customHeight="1" x14ac:dyDescent="0.2">
      <c r="A516" s="7" t="s">
        <v>1580</v>
      </c>
      <c r="B516" s="8" t="s">
        <v>1552</v>
      </c>
      <c r="C516" s="222">
        <v>0</v>
      </c>
      <c r="D516" s="8"/>
    </row>
    <row r="517" spans="1:4" ht="27.75" customHeight="1" x14ac:dyDescent="0.2">
      <c r="A517" s="7" t="s">
        <v>1581</v>
      </c>
      <c r="B517" s="8" t="s">
        <v>1553</v>
      </c>
      <c r="C517" s="222">
        <v>0</v>
      </c>
      <c r="D517" s="8"/>
    </row>
    <row r="518" spans="1:4" ht="27.75" customHeight="1" x14ac:dyDescent="0.2">
      <c r="A518" s="7" t="s">
        <v>1582</v>
      </c>
      <c r="B518" s="8" t="s">
        <v>1553</v>
      </c>
      <c r="C518" s="222">
        <v>0</v>
      </c>
      <c r="D518" s="8"/>
    </row>
    <row r="519" spans="1:4" ht="27.75" customHeight="1" x14ac:dyDescent="0.2">
      <c r="A519" s="7" t="s">
        <v>1583</v>
      </c>
      <c r="B519" s="8" t="s">
        <v>1559</v>
      </c>
      <c r="C519" s="222">
        <v>0</v>
      </c>
      <c r="D519" s="8"/>
    </row>
    <row r="520" spans="1:4" ht="27.75" customHeight="1" x14ac:dyDescent="0.2">
      <c r="A520" s="7" t="s">
        <v>1584</v>
      </c>
      <c r="B520" s="8" t="s">
        <v>1559</v>
      </c>
      <c r="C520" s="222">
        <v>0</v>
      </c>
      <c r="D520" s="8"/>
    </row>
    <row r="521" spans="1:4" ht="27.75" customHeight="1" x14ac:dyDescent="0.2">
      <c r="A521" s="7" t="s">
        <v>1585</v>
      </c>
      <c r="B521" s="8" t="s">
        <v>1551</v>
      </c>
      <c r="C521" s="222">
        <v>0</v>
      </c>
      <c r="D521" s="8"/>
    </row>
    <row r="522" spans="1:4" ht="27.75" customHeight="1" x14ac:dyDescent="0.2">
      <c r="A522" s="7" t="s">
        <v>1586</v>
      </c>
      <c r="B522" s="8" t="s">
        <v>1563</v>
      </c>
      <c r="C522" s="222">
        <v>0</v>
      </c>
      <c r="D522" s="8"/>
    </row>
    <row r="523" spans="1:4" ht="27.75" customHeight="1" x14ac:dyDescent="0.2">
      <c r="A523" s="7" t="s">
        <v>1587</v>
      </c>
      <c r="B523" s="8" t="s">
        <v>1562</v>
      </c>
      <c r="C523" s="222">
        <v>0</v>
      </c>
      <c r="D523" s="8"/>
    </row>
    <row r="524" spans="1:4" ht="27.75" customHeight="1" x14ac:dyDescent="0.2">
      <c r="A524" s="7" t="s">
        <v>1588</v>
      </c>
      <c r="B524" s="8" t="s">
        <v>1554</v>
      </c>
      <c r="C524" s="222">
        <v>0</v>
      </c>
      <c r="D524" s="8"/>
    </row>
    <row r="525" spans="1:4" ht="27.75" customHeight="1" x14ac:dyDescent="0.2">
      <c r="A525" s="7" t="s">
        <v>1589</v>
      </c>
      <c r="B525" s="8" t="s">
        <v>1562</v>
      </c>
      <c r="C525" s="222">
        <v>0</v>
      </c>
      <c r="D525" s="8"/>
    </row>
    <row r="526" spans="1:4" ht="27.75" customHeight="1" x14ac:dyDescent="0.2">
      <c r="A526" s="7" t="s">
        <v>1590</v>
      </c>
      <c r="B526" s="8" t="s">
        <v>1558</v>
      </c>
      <c r="C526" s="222">
        <v>0</v>
      </c>
      <c r="D526" s="8"/>
    </row>
    <row r="527" spans="1:4" ht="27.75" customHeight="1" x14ac:dyDescent="0.2">
      <c r="A527" s="7" t="s">
        <v>1591</v>
      </c>
      <c r="B527" s="8" t="s">
        <v>1558</v>
      </c>
      <c r="C527" s="222">
        <v>0</v>
      </c>
      <c r="D527" s="8"/>
    </row>
    <row r="528" spans="1:4" ht="27.75" customHeight="1" x14ac:dyDescent="0.2">
      <c r="A528" s="7" t="s">
        <v>1592</v>
      </c>
      <c r="B528" s="8" t="s">
        <v>1556</v>
      </c>
      <c r="C528" s="222">
        <v>0</v>
      </c>
      <c r="D528" s="8"/>
    </row>
    <row r="529" spans="1:4" ht="27.75" customHeight="1" x14ac:dyDescent="0.2">
      <c r="A529" s="7" t="s">
        <v>1593</v>
      </c>
      <c r="B529" s="8" t="s">
        <v>1557</v>
      </c>
      <c r="C529" s="222">
        <v>0</v>
      </c>
      <c r="D529" s="8"/>
    </row>
    <row r="530" spans="1:4" ht="27.75" customHeight="1" x14ac:dyDescent="0.2">
      <c r="A530" s="7" t="s">
        <v>1594</v>
      </c>
      <c r="B530" s="8" t="s">
        <v>1551</v>
      </c>
      <c r="C530" s="222">
        <v>0</v>
      </c>
      <c r="D530" s="8"/>
    </row>
    <row r="531" spans="1:4" ht="27.75" customHeight="1" x14ac:dyDescent="0.2">
      <c r="A531" s="7" t="s">
        <v>1595</v>
      </c>
      <c r="B531" s="8" t="s">
        <v>1559</v>
      </c>
      <c r="C531" s="222">
        <v>0</v>
      </c>
      <c r="D531" s="8"/>
    </row>
    <row r="532" spans="1:4" ht="27.75" customHeight="1" x14ac:dyDescent="0.2">
      <c r="A532" s="7" t="s">
        <v>1596</v>
      </c>
      <c r="B532" s="8" t="s">
        <v>1558</v>
      </c>
      <c r="C532" s="222">
        <v>0</v>
      </c>
      <c r="D532" s="8"/>
    </row>
    <row r="533" spans="1:4" ht="27.75" customHeight="1" x14ac:dyDescent="0.2">
      <c r="A533" s="7" t="s">
        <v>1597</v>
      </c>
      <c r="B533" s="8" t="s">
        <v>1557</v>
      </c>
      <c r="C533" s="222">
        <v>0</v>
      </c>
      <c r="D533" s="8"/>
    </row>
    <row r="534" spans="1:4" ht="27.75" customHeight="1" x14ac:dyDescent="0.2">
      <c r="A534" s="7" t="s">
        <v>1598</v>
      </c>
      <c r="B534" s="8" t="s">
        <v>1579</v>
      </c>
      <c r="C534" s="222">
        <v>0</v>
      </c>
      <c r="D534" s="8"/>
    </row>
    <row r="535" spans="1:4" ht="27.75" customHeight="1" x14ac:dyDescent="0.2">
      <c r="A535" s="7" t="s">
        <v>1599</v>
      </c>
      <c r="B535" s="8" t="s">
        <v>1562</v>
      </c>
      <c r="C535" s="222">
        <v>0</v>
      </c>
      <c r="D535" s="8"/>
    </row>
    <row r="536" spans="1:4" ht="27.75" customHeight="1" x14ac:dyDescent="0.2">
      <c r="A536" s="7" t="s">
        <v>1600</v>
      </c>
      <c r="B536" s="8" t="s">
        <v>1562</v>
      </c>
      <c r="C536" s="222">
        <v>0</v>
      </c>
      <c r="D536" s="8"/>
    </row>
    <row r="537" spans="1:4" ht="27.75" customHeight="1" x14ac:dyDescent="0.2">
      <c r="A537" s="7" t="s">
        <v>1601</v>
      </c>
      <c r="B537" s="8" t="s">
        <v>1562</v>
      </c>
      <c r="C537" s="222">
        <v>0</v>
      </c>
      <c r="D537" s="8"/>
    </row>
    <row r="538" spans="1:4" ht="27.75" customHeight="1" x14ac:dyDescent="0.2">
      <c r="A538" s="7" t="s">
        <v>1602</v>
      </c>
      <c r="B538" s="8" t="s">
        <v>1563</v>
      </c>
      <c r="C538" s="222">
        <v>0</v>
      </c>
      <c r="D538" s="8"/>
    </row>
    <row r="539" spans="1:4" ht="27.75" customHeight="1" x14ac:dyDescent="0.2">
      <c r="A539" s="7" t="s">
        <v>1603</v>
      </c>
      <c r="B539" s="8" t="s">
        <v>1568</v>
      </c>
      <c r="C539" s="222">
        <v>0</v>
      </c>
      <c r="D539" s="8"/>
    </row>
    <row r="540" spans="1:4" ht="27.75" customHeight="1" x14ac:dyDescent="0.2">
      <c r="A540" s="7" t="s">
        <v>1604</v>
      </c>
      <c r="B540" s="8" t="s">
        <v>1553</v>
      </c>
      <c r="C540" s="222">
        <v>0</v>
      </c>
      <c r="D540" s="8"/>
    </row>
    <row r="541" spans="1:4" ht="27.75" customHeight="1" x14ac:dyDescent="0.2">
      <c r="A541" s="7" t="s">
        <v>1605</v>
      </c>
      <c r="B541" s="8" t="s">
        <v>1578</v>
      </c>
      <c r="C541" s="222">
        <v>0</v>
      </c>
      <c r="D541" s="8"/>
    </row>
    <row r="542" spans="1:4" ht="27.75" customHeight="1" x14ac:dyDescent="0.2">
      <c r="A542" s="7" t="s">
        <v>1606</v>
      </c>
      <c r="B542" s="8" t="s">
        <v>1562</v>
      </c>
      <c r="C542" s="222">
        <v>0</v>
      </c>
      <c r="D542" s="8"/>
    </row>
    <row r="543" spans="1:4" ht="27.75" customHeight="1" x14ac:dyDescent="0.2">
      <c r="A543" s="7" t="s">
        <v>1607</v>
      </c>
      <c r="B543" s="8" t="s">
        <v>1561</v>
      </c>
      <c r="C543" s="222">
        <v>0</v>
      </c>
      <c r="D543" s="8"/>
    </row>
    <row r="544" spans="1:4" ht="27.75" customHeight="1" x14ac:dyDescent="0.2">
      <c r="A544" s="7" t="s">
        <v>1608</v>
      </c>
      <c r="B544" s="8" t="s">
        <v>1556</v>
      </c>
      <c r="C544" s="222">
        <v>0</v>
      </c>
      <c r="D544" s="8"/>
    </row>
    <row r="545" spans="1:4" ht="27.75" customHeight="1" x14ac:dyDescent="0.2">
      <c r="A545" s="7" t="s">
        <v>1609</v>
      </c>
      <c r="B545" s="8" t="s">
        <v>1558</v>
      </c>
      <c r="C545" s="222">
        <v>0</v>
      </c>
      <c r="D545" s="8"/>
    </row>
    <row r="546" spans="1:4" ht="27.75" customHeight="1" x14ac:dyDescent="0.2">
      <c r="A546" s="7" t="s">
        <v>1610</v>
      </c>
      <c r="B546" s="8" t="s">
        <v>1567</v>
      </c>
      <c r="C546" s="222">
        <v>0</v>
      </c>
      <c r="D546" s="8"/>
    </row>
    <row r="547" spans="1:4" ht="27.75" customHeight="1" x14ac:dyDescent="0.2">
      <c r="A547" s="7" t="s">
        <v>1611</v>
      </c>
      <c r="B547" s="8" t="s">
        <v>1568</v>
      </c>
      <c r="C547" s="222">
        <v>0</v>
      </c>
      <c r="D547" s="8"/>
    </row>
    <row r="548" spans="1:4" ht="27.75" customHeight="1" x14ac:dyDescent="0.2">
      <c r="A548" s="7" t="s">
        <v>1612</v>
      </c>
      <c r="B548" s="8" t="s">
        <v>1560</v>
      </c>
      <c r="C548" s="222">
        <v>0</v>
      </c>
      <c r="D548" s="8"/>
    </row>
    <row r="549" spans="1:4" ht="27.75" customHeight="1" x14ac:dyDescent="0.2">
      <c r="A549" s="7" t="s">
        <v>1613</v>
      </c>
      <c r="B549" s="8" t="s">
        <v>1567</v>
      </c>
      <c r="C549" s="222">
        <v>0</v>
      </c>
      <c r="D549" s="8"/>
    </row>
    <row r="550" spans="1:4" ht="27.75" customHeight="1" x14ac:dyDescent="0.2">
      <c r="A550" s="7" t="s">
        <v>1614</v>
      </c>
      <c r="B550" s="8" t="s">
        <v>1580</v>
      </c>
      <c r="C550" s="222">
        <v>0</v>
      </c>
      <c r="D550" s="8"/>
    </row>
    <row r="551" spans="1:4" ht="27.75" customHeight="1" x14ac:dyDescent="0.2">
      <c r="A551" s="7" t="s">
        <v>1615</v>
      </c>
      <c r="B551" s="8" t="s">
        <v>1557</v>
      </c>
      <c r="C551" s="222">
        <v>0</v>
      </c>
      <c r="D551" s="8"/>
    </row>
    <row r="552" spans="1:4" ht="27.75" customHeight="1" x14ac:dyDescent="0.2">
      <c r="A552" s="7" t="s">
        <v>1616</v>
      </c>
      <c r="B552" s="8" t="s">
        <v>1557</v>
      </c>
      <c r="C552" s="222">
        <v>0</v>
      </c>
      <c r="D552" s="8"/>
    </row>
    <row r="553" spans="1:4" ht="27.75" customHeight="1" x14ac:dyDescent="0.2">
      <c r="A553" s="7" t="s">
        <v>1617</v>
      </c>
      <c r="B553" s="8" t="s">
        <v>1559</v>
      </c>
      <c r="C553" s="222">
        <v>0</v>
      </c>
      <c r="D553" s="8"/>
    </row>
    <row r="554" spans="1:4" ht="27.75" customHeight="1" x14ac:dyDescent="0.2">
      <c r="A554" s="7" t="s">
        <v>1618</v>
      </c>
      <c r="B554" s="8" t="s">
        <v>1563</v>
      </c>
      <c r="C554" s="222">
        <v>0</v>
      </c>
      <c r="D554" s="8"/>
    </row>
    <row r="555" spans="1:4" ht="27.75" customHeight="1" x14ac:dyDescent="0.2">
      <c r="A555" s="7" t="s">
        <v>1619</v>
      </c>
      <c r="B555" s="8" t="s">
        <v>1561</v>
      </c>
      <c r="C555" s="222">
        <v>0</v>
      </c>
      <c r="D555" s="8"/>
    </row>
    <row r="556" spans="1:4" ht="27.75" customHeight="1" x14ac:dyDescent="0.2">
      <c r="A556" s="7" t="s">
        <v>1620</v>
      </c>
      <c r="B556" s="8" t="s">
        <v>1553</v>
      </c>
      <c r="C556" s="222">
        <v>0</v>
      </c>
      <c r="D556" s="8"/>
    </row>
    <row r="557" spans="1:4" ht="27.75" customHeight="1" x14ac:dyDescent="0.2">
      <c r="A557" s="7" t="s">
        <v>1621</v>
      </c>
      <c r="B557" s="8" t="s">
        <v>1557</v>
      </c>
      <c r="C557" s="222">
        <v>0</v>
      </c>
      <c r="D557" s="8"/>
    </row>
    <row r="558" spans="1:4" ht="27.75" customHeight="1" x14ac:dyDescent="0.2">
      <c r="A558" s="7" t="s">
        <v>1622</v>
      </c>
      <c r="B558" s="8" t="s">
        <v>1557</v>
      </c>
      <c r="C558" s="222">
        <v>0</v>
      </c>
      <c r="D558" s="8"/>
    </row>
    <row r="559" spans="1:4" ht="27.75" customHeight="1" x14ac:dyDescent="0.2">
      <c r="A559" s="7" t="s">
        <v>1623</v>
      </c>
      <c r="B559" s="8" t="s">
        <v>1557</v>
      </c>
      <c r="C559" s="222">
        <v>0</v>
      </c>
      <c r="D559" s="8"/>
    </row>
    <row r="560" spans="1:4" ht="27.75" customHeight="1" x14ac:dyDescent="0.2">
      <c r="A560" s="7" t="s">
        <v>1624</v>
      </c>
      <c r="B560" s="8" t="s">
        <v>1562</v>
      </c>
      <c r="C560" s="222">
        <v>0</v>
      </c>
      <c r="D560" s="8"/>
    </row>
    <row r="561" spans="1:4" ht="27.75" customHeight="1" x14ac:dyDescent="0.2">
      <c r="A561" s="7" t="s">
        <v>1625</v>
      </c>
      <c r="B561" s="8" t="s">
        <v>1560</v>
      </c>
      <c r="C561" s="222">
        <v>0</v>
      </c>
      <c r="D561" s="8"/>
    </row>
    <row r="562" spans="1:4" ht="27.75" customHeight="1" x14ac:dyDescent="0.2">
      <c r="A562" s="7" t="s">
        <v>1626</v>
      </c>
      <c r="B562" s="8" t="s">
        <v>1556</v>
      </c>
      <c r="C562" s="222">
        <v>0</v>
      </c>
      <c r="D562" s="8"/>
    </row>
    <row r="563" spans="1:4" ht="27.75" customHeight="1" x14ac:dyDescent="0.2">
      <c r="A563" s="7" t="s">
        <v>1627</v>
      </c>
      <c r="B563" s="8" t="s">
        <v>1551</v>
      </c>
      <c r="C563" s="222">
        <v>0</v>
      </c>
      <c r="D563" s="8"/>
    </row>
    <row r="564" spans="1:4" ht="27.75" customHeight="1" x14ac:dyDescent="0.2">
      <c r="A564" s="7" t="s">
        <v>1628</v>
      </c>
      <c r="B564" s="8" t="s">
        <v>1568</v>
      </c>
      <c r="C564" s="222">
        <v>0</v>
      </c>
      <c r="D564" s="8"/>
    </row>
    <row r="565" spans="1:4" ht="27.75" customHeight="1" x14ac:dyDescent="0.2">
      <c r="A565" s="7" t="s">
        <v>1629</v>
      </c>
      <c r="B565" s="8" t="s">
        <v>1567</v>
      </c>
      <c r="C565" s="222">
        <v>0</v>
      </c>
      <c r="D565" s="8"/>
    </row>
    <row r="566" spans="1:4" ht="27.75" customHeight="1" x14ac:dyDescent="0.2">
      <c r="A566" s="7" t="s">
        <v>1630</v>
      </c>
      <c r="B566" s="8" t="s">
        <v>1577</v>
      </c>
      <c r="C566" s="222">
        <v>0</v>
      </c>
      <c r="D566" s="8"/>
    </row>
    <row r="567" spans="1:4" ht="27.75" customHeight="1" x14ac:dyDescent="0.2">
      <c r="A567" s="7" t="s">
        <v>1631</v>
      </c>
      <c r="B567" s="8" t="s">
        <v>1556</v>
      </c>
      <c r="C567" s="222">
        <v>0</v>
      </c>
      <c r="D567" s="8"/>
    </row>
    <row r="568" spans="1:4" ht="27.75" customHeight="1" x14ac:dyDescent="0.2">
      <c r="A568" s="7" t="s">
        <v>1632</v>
      </c>
      <c r="B568" s="8" t="s">
        <v>1564</v>
      </c>
      <c r="C568" s="222">
        <v>0</v>
      </c>
      <c r="D568" s="8"/>
    </row>
    <row r="569" spans="1:4" ht="27.75" customHeight="1" x14ac:dyDescent="0.2">
      <c r="A569" s="7" t="s">
        <v>1633</v>
      </c>
      <c r="B569" s="8" t="s">
        <v>1568</v>
      </c>
      <c r="C569" s="222">
        <v>0</v>
      </c>
      <c r="D569" s="8"/>
    </row>
    <row r="570" spans="1:4" ht="27.75" customHeight="1" x14ac:dyDescent="0.2">
      <c r="A570" s="7" t="s">
        <v>1634</v>
      </c>
      <c r="B570" s="8" t="s">
        <v>1559</v>
      </c>
      <c r="C570" s="222">
        <v>0</v>
      </c>
      <c r="D570" s="8"/>
    </row>
    <row r="571" spans="1:4" ht="27.75" customHeight="1" x14ac:dyDescent="0.2">
      <c r="A571" s="7" t="s">
        <v>1635</v>
      </c>
      <c r="B571" s="8" t="s">
        <v>1557</v>
      </c>
      <c r="C571" s="222">
        <v>0</v>
      </c>
      <c r="D571" s="8"/>
    </row>
    <row r="572" spans="1:4" ht="27.75" customHeight="1" x14ac:dyDescent="0.2">
      <c r="A572" s="7" t="s">
        <v>1636</v>
      </c>
      <c r="B572" s="8" t="s">
        <v>1554</v>
      </c>
      <c r="C572" s="222">
        <v>0</v>
      </c>
      <c r="D572" s="8"/>
    </row>
    <row r="573" spans="1:4" ht="27.75" customHeight="1" x14ac:dyDescent="0.2">
      <c r="A573" s="7" t="s">
        <v>1637</v>
      </c>
      <c r="B573" s="8" t="s">
        <v>1567</v>
      </c>
      <c r="C573" s="222">
        <v>0</v>
      </c>
      <c r="D573" s="8"/>
    </row>
    <row r="574" spans="1:4" ht="27.75" customHeight="1" x14ac:dyDescent="0.2">
      <c r="A574" s="7" t="s">
        <v>1638</v>
      </c>
      <c r="B574" s="8" t="s">
        <v>1559</v>
      </c>
      <c r="C574" s="222">
        <v>0</v>
      </c>
      <c r="D574" s="8"/>
    </row>
    <row r="575" spans="1:4" ht="27.75" customHeight="1" x14ac:dyDescent="0.2">
      <c r="A575" s="7" t="s">
        <v>1639</v>
      </c>
      <c r="B575" s="8" t="s">
        <v>1582</v>
      </c>
      <c r="C575" s="222">
        <v>0</v>
      </c>
      <c r="D575" s="8"/>
    </row>
    <row r="576" spans="1:4" ht="27.75" customHeight="1" x14ac:dyDescent="0.2">
      <c r="A576" s="7" t="s">
        <v>1640</v>
      </c>
      <c r="B576" s="8" t="s">
        <v>1557</v>
      </c>
      <c r="C576" s="222">
        <v>0</v>
      </c>
      <c r="D576" s="8"/>
    </row>
    <row r="577" spans="1:4" ht="27.75" customHeight="1" x14ac:dyDescent="0.2">
      <c r="A577" s="7" t="s">
        <v>1641</v>
      </c>
      <c r="B577" s="8" t="s">
        <v>1558</v>
      </c>
      <c r="C577" s="222">
        <v>0</v>
      </c>
      <c r="D577" s="8"/>
    </row>
    <row r="578" spans="1:4" ht="27.75" customHeight="1" x14ac:dyDescent="0.2">
      <c r="A578" s="7" t="s">
        <v>1642</v>
      </c>
      <c r="B578" s="8" t="s">
        <v>1559</v>
      </c>
      <c r="C578" s="222">
        <v>0</v>
      </c>
      <c r="D578" s="8"/>
    </row>
    <row r="579" spans="1:4" ht="27.75" customHeight="1" x14ac:dyDescent="0.2">
      <c r="A579" s="7" t="s">
        <v>1643</v>
      </c>
      <c r="B579" s="8" t="s">
        <v>1561</v>
      </c>
      <c r="C579" s="222">
        <v>0</v>
      </c>
      <c r="D579" s="8"/>
    </row>
    <row r="580" spans="1:4" ht="27.75" customHeight="1" x14ac:dyDescent="0.2">
      <c r="A580" s="7" t="s">
        <v>1644</v>
      </c>
      <c r="B580" s="8" t="s">
        <v>1561</v>
      </c>
      <c r="C580" s="222">
        <v>0</v>
      </c>
      <c r="D580" s="8"/>
    </row>
    <row r="581" spans="1:4" ht="27.75" customHeight="1" x14ac:dyDescent="0.2">
      <c r="A581" s="7" t="s">
        <v>1645</v>
      </c>
      <c r="B581" s="8" t="s">
        <v>1557</v>
      </c>
      <c r="C581" s="222">
        <v>0</v>
      </c>
      <c r="D581" s="8"/>
    </row>
    <row r="582" spans="1:4" ht="27.75" customHeight="1" x14ac:dyDescent="0.2">
      <c r="A582" s="7" t="s">
        <v>1646</v>
      </c>
      <c r="B582" s="8" t="s">
        <v>1562</v>
      </c>
      <c r="C582" s="222">
        <v>0</v>
      </c>
      <c r="D582" s="8"/>
    </row>
    <row r="583" spans="1:4" ht="27.75" customHeight="1" x14ac:dyDescent="0.2">
      <c r="A583" s="7" t="s">
        <v>1647</v>
      </c>
      <c r="B583" s="8" t="s">
        <v>1558</v>
      </c>
      <c r="C583" s="222">
        <v>0</v>
      </c>
      <c r="D583" s="8"/>
    </row>
    <row r="584" spans="1:4" ht="27.75" customHeight="1" x14ac:dyDescent="0.2">
      <c r="A584" s="7" t="s">
        <v>1648</v>
      </c>
      <c r="B584" s="8" t="s">
        <v>1558</v>
      </c>
      <c r="C584" s="222">
        <v>0</v>
      </c>
      <c r="D584" s="8"/>
    </row>
    <row r="585" spans="1:4" ht="27.75" customHeight="1" x14ac:dyDescent="0.2">
      <c r="A585" s="7" t="s">
        <v>1649</v>
      </c>
      <c r="B585" s="8" t="s">
        <v>1567</v>
      </c>
      <c r="C585" s="222">
        <v>0</v>
      </c>
      <c r="D585" s="8"/>
    </row>
    <row r="586" spans="1:4" ht="27.75" customHeight="1" x14ac:dyDescent="0.2">
      <c r="A586" s="7" t="s">
        <v>1650</v>
      </c>
      <c r="B586" s="8" t="s">
        <v>1553</v>
      </c>
      <c r="C586" s="222">
        <v>0</v>
      </c>
      <c r="D586" s="8"/>
    </row>
    <row r="587" spans="1:4" ht="27.75" customHeight="1" x14ac:dyDescent="0.2">
      <c r="A587" s="7" t="s">
        <v>1651</v>
      </c>
      <c r="B587" s="8" t="s">
        <v>1553</v>
      </c>
      <c r="C587" s="222">
        <v>0</v>
      </c>
      <c r="D587" s="8"/>
    </row>
    <row r="588" spans="1:4" ht="27.75" customHeight="1" x14ac:dyDescent="0.2">
      <c r="A588" s="7" t="s">
        <v>1652</v>
      </c>
      <c r="B588" s="8" t="s">
        <v>1553</v>
      </c>
      <c r="C588" s="222">
        <v>0</v>
      </c>
      <c r="D588" s="8"/>
    </row>
    <row r="589" spans="1:4" ht="27.75" customHeight="1" x14ac:dyDescent="0.2">
      <c r="A589" s="7" t="s">
        <v>1653</v>
      </c>
      <c r="B589" s="8" t="s">
        <v>1553</v>
      </c>
      <c r="C589" s="222">
        <v>0</v>
      </c>
      <c r="D589" s="8"/>
    </row>
    <row r="590" spans="1:4" ht="27.75" customHeight="1" x14ac:dyDescent="0.2">
      <c r="A590" s="7" t="s">
        <v>1654</v>
      </c>
      <c r="B590" s="8" t="s">
        <v>1553</v>
      </c>
      <c r="C590" s="222">
        <v>0</v>
      </c>
      <c r="D590" s="8"/>
    </row>
    <row r="591" spans="1:4" ht="27.75" customHeight="1" x14ac:dyDescent="0.2">
      <c r="A591" s="7" t="s">
        <v>1655</v>
      </c>
      <c r="B591" s="8" t="s">
        <v>1568</v>
      </c>
      <c r="C591" s="222">
        <v>0</v>
      </c>
      <c r="D591" s="8"/>
    </row>
    <row r="592" spans="1:4" ht="27.75" customHeight="1" x14ac:dyDescent="0.2">
      <c r="A592" s="7" t="s">
        <v>1656</v>
      </c>
      <c r="B592" s="8" t="s">
        <v>1557</v>
      </c>
      <c r="C592" s="222">
        <v>0</v>
      </c>
      <c r="D592" s="8"/>
    </row>
    <row r="593" spans="1:4" ht="27.75" customHeight="1" x14ac:dyDescent="0.2">
      <c r="A593" s="7" t="s">
        <v>1657</v>
      </c>
      <c r="B593" s="8" t="s">
        <v>1560</v>
      </c>
      <c r="C593" s="222">
        <v>0</v>
      </c>
      <c r="D593" s="8"/>
    </row>
    <row r="594" spans="1:4" ht="27.75" customHeight="1" x14ac:dyDescent="0.2">
      <c r="A594" s="7" t="s">
        <v>1658</v>
      </c>
      <c r="B594" s="8" t="s">
        <v>1557</v>
      </c>
      <c r="C594" s="222">
        <v>0</v>
      </c>
      <c r="D594" s="8"/>
    </row>
    <row r="595" spans="1:4" ht="27.75" customHeight="1" x14ac:dyDescent="0.2">
      <c r="A595" s="7" t="s">
        <v>1659</v>
      </c>
      <c r="B595" s="8" t="s">
        <v>1557</v>
      </c>
      <c r="C595" s="222">
        <v>0</v>
      </c>
      <c r="D595" s="8"/>
    </row>
    <row r="596" spans="1:4" ht="27.75" customHeight="1" x14ac:dyDescent="0.2">
      <c r="A596" s="7" t="s">
        <v>1660</v>
      </c>
      <c r="B596" s="8" t="s">
        <v>1562</v>
      </c>
      <c r="C596" s="222">
        <v>0</v>
      </c>
      <c r="D596" s="8"/>
    </row>
    <row r="597" spans="1:4" ht="27.75" customHeight="1" x14ac:dyDescent="0.2">
      <c r="A597" s="7" t="s">
        <v>1661</v>
      </c>
      <c r="B597" s="8" t="s">
        <v>1561</v>
      </c>
      <c r="C597" s="222">
        <v>0</v>
      </c>
      <c r="D597" s="8"/>
    </row>
    <row r="598" spans="1:4" ht="27.75" customHeight="1" x14ac:dyDescent="0.2">
      <c r="A598" s="7" t="s">
        <v>1662</v>
      </c>
      <c r="B598" s="8" t="s">
        <v>1560</v>
      </c>
      <c r="C598" s="222">
        <v>0</v>
      </c>
      <c r="D598" s="8"/>
    </row>
    <row r="599" spans="1:4" ht="27.75" customHeight="1" x14ac:dyDescent="0.2">
      <c r="A599" s="7" t="s">
        <v>1663</v>
      </c>
      <c r="B599" s="8" t="s">
        <v>1559</v>
      </c>
      <c r="C599" s="222">
        <v>0</v>
      </c>
      <c r="D599" s="8"/>
    </row>
    <row r="600" spans="1:4" ht="27.75" customHeight="1" x14ac:dyDescent="0.2">
      <c r="A600" s="7" t="s">
        <v>1664</v>
      </c>
      <c r="B600" s="8" t="s">
        <v>1567</v>
      </c>
      <c r="C600" s="222">
        <v>0</v>
      </c>
      <c r="D600" s="8"/>
    </row>
    <row r="601" spans="1:4" ht="27.75" customHeight="1" x14ac:dyDescent="0.2">
      <c r="A601" s="7" t="s">
        <v>1665</v>
      </c>
      <c r="B601" s="8" t="s">
        <v>1556</v>
      </c>
      <c r="C601" s="222">
        <v>0</v>
      </c>
      <c r="D601" s="8"/>
    </row>
    <row r="602" spans="1:4" ht="27.75" customHeight="1" x14ac:dyDescent="0.2">
      <c r="A602" s="7" t="s">
        <v>1666</v>
      </c>
      <c r="B602" s="8" t="s">
        <v>1564</v>
      </c>
      <c r="C602" s="222">
        <v>0</v>
      </c>
      <c r="D602" s="8"/>
    </row>
    <row r="603" spans="1:4" ht="27.75" customHeight="1" x14ac:dyDescent="0.2">
      <c r="A603" s="7" t="s">
        <v>1667</v>
      </c>
      <c r="B603" s="8" t="s">
        <v>1559</v>
      </c>
      <c r="C603" s="222">
        <v>0</v>
      </c>
      <c r="D603" s="8"/>
    </row>
    <row r="604" spans="1:4" ht="27.75" customHeight="1" x14ac:dyDescent="0.2">
      <c r="A604" s="7" t="s">
        <v>1668</v>
      </c>
      <c r="B604" s="8" t="s">
        <v>1562</v>
      </c>
      <c r="C604" s="222">
        <v>0</v>
      </c>
      <c r="D604" s="8"/>
    </row>
    <row r="605" spans="1:4" ht="27.75" customHeight="1" x14ac:dyDescent="0.2">
      <c r="A605" s="7" t="s">
        <v>1669</v>
      </c>
      <c r="B605" s="8" t="s">
        <v>1560</v>
      </c>
      <c r="C605" s="222">
        <v>0</v>
      </c>
      <c r="D605" s="8"/>
    </row>
    <row r="606" spans="1:4" ht="27.75" customHeight="1" x14ac:dyDescent="0.2">
      <c r="A606" s="7" t="s">
        <v>1670</v>
      </c>
      <c r="B606" s="8" t="s">
        <v>1564</v>
      </c>
      <c r="C606" s="222">
        <v>0</v>
      </c>
      <c r="D606" s="8"/>
    </row>
    <row r="607" spans="1:4" ht="27.75" customHeight="1" x14ac:dyDescent="0.2">
      <c r="A607" s="7" t="s">
        <v>1671</v>
      </c>
      <c r="B607" s="8" t="s">
        <v>1556</v>
      </c>
      <c r="C607" s="222">
        <v>0</v>
      </c>
      <c r="D607" s="8"/>
    </row>
    <row r="608" spans="1:4" ht="27.75" customHeight="1" x14ac:dyDescent="0.2">
      <c r="A608" s="7" t="s">
        <v>1672</v>
      </c>
      <c r="B608" s="8" t="s">
        <v>1558</v>
      </c>
      <c r="C608" s="222">
        <v>0</v>
      </c>
      <c r="D608" s="8"/>
    </row>
    <row r="609" spans="1:4" ht="27.75" customHeight="1" x14ac:dyDescent="0.2">
      <c r="A609" s="7" t="s">
        <v>1673</v>
      </c>
      <c r="B609" s="8" t="s">
        <v>1557</v>
      </c>
      <c r="C609" s="222">
        <v>0</v>
      </c>
      <c r="D609" s="8"/>
    </row>
    <row r="610" spans="1:4" ht="27.75" customHeight="1" x14ac:dyDescent="0.2">
      <c r="A610" s="7" t="s">
        <v>1674</v>
      </c>
      <c r="B610" s="8" t="s">
        <v>1567</v>
      </c>
      <c r="C610" s="222">
        <v>0</v>
      </c>
      <c r="D610" s="8"/>
    </row>
    <row r="611" spans="1:4" ht="27.75" customHeight="1" x14ac:dyDescent="0.2">
      <c r="A611" s="7" t="s">
        <v>1675</v>
      </c>
      <c r="B611" s="8" t="s">
        <v>1556</v>
      </c>
      <c r="C611" s="222">
        <v>0</v>
      </c>
      <c r="D611" s="8"/>
    </row>
    <row r="612" spans="1:4" ht="27.75" customHeight="1" x14ac:dyDescent="0.2">
      <c r="A612" s="7" t="s">
        <v>1676</v>
      </c>
      <c r="B612" s="8" t="s">
        <v>1554</v>
      </c>
      <c r="C612" s="222">
        <v>0</v>
      </c>
      <c r="D612" s="8"/>
    </row>
    <row r="613" spans="1:4" ht="27.75" customHeight="1" x14ac:dyDescent="0.2">
      <c r="A613" s="7" t="s">
        <v>1677</v>
      </c>
      <c r="B613" s="8" t="s">
        <v>1581</v>
      </c>
      <c r="C613" s="222">
        <v>0</v>
      </c>
      <c r="D613" s="8"/>
    </row>
    <row r="614" spans="1:4" ht="27.75" customHeight="1" x14ac:dyDescent="0.2">
      <c r="A614" s="7" t="s">
        <v>1678</v>
      </c>
      <c r="B614" s="8" t="s">
        <v>1562</v>
      </c>
      <c r="C614" s="222">
        <v>0</v>
      </c>
      <c r="D614" s="8"/>
    </row>
    <row r="615" spans="1:4" ht="27.75" customHeight="1" x14ac:dyDescent="0.2">
      <c r="A615" s="7" t="s">
        <v>1679</v>
      </c>
      <c r="B615" s="8" t="s">
        <v>1567</v>
      </c>
      <c r="C615" s="222">
        <v>0</v>
      </c>
      <c r="D615" s="8"/>
    </row>
    <row r="616" spans="1:4" ht="27.75" customHeight="1" x14ac:dyDescent="0.2">
      <c r="A616" s="7" t="s">
        <v>1680</v>
      </c>
      <c r="B616" s="8" t="s">
        <v>1564</v>
      </c>
      <c r="C616" s="222">
        <v>0</v>
      </c>
      <c r="D616" s="8"/>
    </row>
    <row r="617" spans="1:4" ht="27.75" customHeight="1" x14ac:dyDescent="0.2">
      <c r="A617" s="7" t="s">
        <v>1681</v>
      </c>
      <c r="B617" s="8" t="s">
        <v>1558</v>
      </c>
      <c r="C617" s="222">
        <v>0</v>
      </c>
      <c r="D617" s="8"/>
    </row>
    <row r="618" spans="1:4" ht="27.75" customHeight="1" x14ac:dyDescent="0.2">
      <c r="A618" s="7" t="s">
        <v>1682</v>
      </c>
      <c r="B618" s="8" t="s">
        <v>1560</v>
      </c>
      <c r="C618" s="222">
        <v>0</v>
      </c>
      <c r="D618" s="8"/>
    </row>
    <row r="619" spans="1:4" ht="27.75" customHeight="1" x14ac:dyDescent="0.2">
      <c r="A619" s="7" t="s">
        <v>1683</v>
      </c>
      <c r="B619" s="8" t="s">
        <v>1568</v>
      </c>
      <c r="C619" s="222">
        <v>0</v>
      </c>
      <c r="D619" s="8"/>
    </row>
    <row r="620" spans="1:4" ht="27.75" customHeight="1" x14ac:dyDescent="0.2">
      <c r="A620" s="7" t="s">
        <v>1684</v>
      </c>
      <c r="B620" s="8" t="s">
        <v>1557</v>
      </c>
      <c r="C620" s="222">
        <v>0</v>
      </c>
      <c r="D620" s="8"/>
    </row>
    <row r="621" spans="1:4" ht="27.75" customHeight="1" x14ac:dyDescent="0.2">
      <c r="A621" s="7" t="s">
        <v>1685</v>
      </c>
      <c r="B621" s="8" t="s">
        <v>1686</v>
      </c>
      <c r="C621" s="222">
        <v>0</v>
      </c>
      <c r="D621" s="8"/>
    </row>
    <row r="622" spans="1:4" ht="27.75" customHeight="1" x14ac:dyDescent="0.2">
      <c r="A622" s="7" t="s">
        <v>1685</v>
      </c>
      <c r="B622" s="8" t="s">
        <v>1686</v>
      </c>
      <c r="C622" s="222">
        <v>0</v>
      </c>
      <c r="D622" s="8"/>
    </row>
    <row r="623" spans="1:4" ht="27.75" customHeight="1" x14ac:dyDescent="0.2">
      <c r="A623" s="7" t="s">
        <v>1686</v>
      </c>
      <c r="B623" s="8"/>
      <c r="C623" s="222">
        <v>0</v>
      </c>
      <c r="D623" s="8"/>
    </row>
  </sheetData>
  <sheetProtection selectLockedCells="1" selectUnlockedCells="1"/>
  <customSheetViews>
    <customSheetView guid="{5032A364-B81A-48DA-88DA-AB3B86B47EE9}" scale="70" fitToPage="1">
      <selection activeCell="A2" sqref="A2:XFD3"/>
      <pageMargins left="0.39370078740157483" right="0.35433070866141736" top="0.82677165354330717" bottom="0.74803149606299213" header="0.51181102362204722" footer="0.51181102362204722"/>
      <pageSetup paperSize="9" scale="64" fitToHeight="0" orientation="portrait" r:id="rId1"/>
      <headerFooter differentFirst="1" scaleWithDoc="0">
        <oddFooter>&amp;C&amp;P of &amp;N</oddFooter>
        <firstHeader>&amp;L
Annex 6 - Un-scaled [nodal /network group] costs</firstHeader>
        <firstFooter>&amp;C&amp;P of &amp;N</firstFooter>
      </headerFooter>
    </customSheetView>
  </customSheetViews>
  <mergeCells count="1">
    <mergeCell ref="A2:D2"/>
  </mergeCells>
  <phoneticPr fontId="4" type="noConversion"/>
  <hyperlinks>
    <hyperlink ref="A1" location="Overview!A1" display="Back to Overview"/>
  </hyperlinks>
  <pageMargins left="0.39370078740157483" right="0.35433070866141736" top="0.82677165354330717" bottom="0.74803149606299213" header="0.51181102362204722" footer="0.51181102362204722"/>
  <pageSetup paperSize="9" scale="77" fitToHeight="0" orientation="portrait" r:id="rId2"/>
  <headerFooter differentFirst="1" scaleWithDoc="0">
    <oddFooter>&amp;C&amp;P of &amp;N</oddFooter>
    <firstHeader>&amp;LUn-scaled [nodal /network group] costs</firstHeader>
    <firstFooter>&amp;C&amp;P of &amp;N</first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763"/>
  <sheetViews>
    <sheetView zoomScaleNormal="100" zoomScaleSheetLayoutView="100" workbookViewId="0"/>
  </sheetViews>
  <sheetFormatPr defaultColWidth="11.5703125" defaultRowHeight="12.75" x14ac:dyDescent="0.2"/>
  <cols>
    <col min="1" max="1" width="13.85546875" style="176" customWidth="1"/>
    <col min="2" max="2" width="37.42578125" style="176" bestFit="1" customWidth="1"/>
    <col min="3" max="3" width="19" style="177" customWidth="1"/>
    <col min="4" max="4" width="5.28515625" style="176" bestFit="1" customWidth="1"/>
    <col min="5" max="5" width="4.7109375" style="176" customWidth="1"/>
    <col min="6" max="6" width="29.140625" style="176" bestFit="1" customWidth="1"/>
    <col min="7" max="7" width="11.5703125" style="176"/>
    <col min="8" max="8" width="64.5703125" style="176" bestFit="1" customWidth="1"/>
    <col min="9" max="16384" width="11.5703125" style="176"/>
  </cols>
  <sheetData>
    <row r="1" spans="1:8" ht="26.25" customHeight="1" x14ac:dyDescent="0.35">
      <c r="A1" s="187" t="s">
        <v>28</v>
      </c>
      <c r="H1" s="178"/>
    </row>
    <row r="2" spans="1:8" ht="12.75" customHeight="1" x14ac:dyDescent="0.2">
      <c r="A2" s="179"/>
    </row>
    <row r="3" spans="1:8" ht="12.75" customHeight="1" x14ac:dyDescent="0.2">
      <c r="A3" s="179"/>
    </row>
    <row r="4" spans="1:8" ht="12.75" customHeight="1" x14ac:dyDescent="0.2">
      <c r="A4" s="179"/>
    </row>
    <row r="5" spans="1:8" ht="12.75" customHeight="1" x14ac:dyDescent="0.2">
      <c r="A5" s="179"/>
    </row>
    <row r="6" spans="1:8" ht="12.75" customHeight="1" x14ac:dyDescent="0.2">
      <c r="A6" s="179"/>
    </row>
    <row r="7" spans="1:8" ht="12.75" customHeight="1" x14ac:dyDescent="0.2">
      <c r="A7" s="179"/>
    </row>
    <row r="8" spans="1:8" ht="12.75" customHeight="1" x14ac:dyDescent="0.2">
      <c r="A8" s="179"/>
    </row>
    <row r="9" spans="1:8" ht="12.75" customHeight="1" x14ac:dyDescent="0.2">
      <c r="A9" s="179"/>
    </row>
    <row r="10" spans="1:8" ht="12.75" customHeight="1" x14ac:dyDescent="0.2">
      <c r="A10" s="179"/>
    </row>
    <row r="11" spans="1:8" ht="12.75" customHeight="1" x14ac:dyDescent="0.2">
      <c r="A11" s="179"/>
    </row>
    <row r="12" spans="1:8" ht="12.75" customHeight="1" x14ac:dyDescent="0.2">
      <c r="A12" s="179"/>
    </row>
    <row r="13" spans="1:8" ht="12.75" customHeight="1" x14ac:dyDescent="0.2">
      <c r="A13" s="179"/>
    </row>
    <row r="14" spans="1:8" ht="12.75" customHeight="1" x14ac:dyDescent="0.2">
      <c r="A14" s="179"/>
    </row>
    <row r="15" spans="1:8" ht="12.75" customHeight="1" x14ac:dyDescent="0.2">
      <c r="A15" s="179"/>
    </row>
    <row r="16" spans="1:8" ht="12.75" customHeight="1" x14ac:dyDescent="0.2">
      <c r="A16" s="179"/>
    </row>
    <row r="17" spans="1:8" ht="12.75" customHeight="1" x14ac:dyDescent="0.2">
      <c r="A17" s="179"/>
    </row>
    <row r="18" spans="1:8" ht="12.75" customHeight="1" x14ac:dyDescent="0.2">
      <c r="A18" s="179"/>
    </row>
    <row r="19" spans="1:8" ht="12.75" customHeight="1" x14ac:dyDescent="0.2">
      <c r="A19" s="179"/>
    </row>
    <row r="20" spans="1:8" ht="12.75" customHeight="1" x14ac:dyDescent="0.2">
      <c r="A20" s="179"/>
    </row>
    <row r="21" spans="1:8" ht="12.75" customHeight="1" x14ac:dyDescent="0.2">
      <c r="A21" s="179"/>
    </row>
    <row r="22" spans="1:8" ht="12.75" customHeight="1" x14ac:dyDescent="0.2">
      <c r="A22" s="179"/>
    </row>
    <row r="23" spans="1:8" ht="12.75" customHeight="1" x14ac:dyDescent="0.2">
      <c r="A23" s="179"/>
    </row>
    <row r="24" spans="1:8" ht="12.75" customHeight="1" x14ac:dyDescent="0.2">
      <c r="A24" s="179"/>
    </row>
    <row r="25" spans="1:8" ht="12.75" customHeight="1" x14ac:dyDescent="0.2">
      <c r="A25" s="179"/>
    </row>
    <row r="26" spans="1:8" ht="12.75" customHeight="1" x14ac:dyDescent="0.2">
      <c r="A26" s="179"/>
    </row>
    <row r="27" spans="1:8" ht="12.75" customHeight="1" x14ac:dyDescent="0.2">
      <c r="A27" s="179"/>
    </row>
    <row r="28" spans="1:8" s="181" customFormat="1" ht="51" x14ac:dyDescent="0.2">
      <c r="A28" s="64" t="s">
        <v>312</v>
      </c>
      <c r="B28" s="64" t="s">
        <v>313</v>
      </c>
      <c r="C28" s="64" t="s">
        <v>540</v>
      </c>
      <c r="D28" s="180"/>
      <c r="E28" s="180"/>
      <c r="F28" s="64" t="s">
        <v>541</v>
      </c>
      <c r="G28" s="64" t="s">
        <v>542</v>
      </c>
      <c r="H28" s="64" t="s">
        <v>543</v>
      </c>
    </row>
    <row r="29" spans="1:8" x14ac:dyDescent="0.2">
      <c r="A29" s="189">
        <v>3</v>
      </c>
      <c r="B29" s="182" t="s">
        <v>314</v>
      </c>
      <c r="C29" s="188" t="s">
        <v>549</v>
      </c>
      <c r="F29" s="176" t="s">
        <v>546</v>
      </c>
      <c r="G29" s="183">
        <v>43626</v>
      </c>
      <c r="H29" s="176" t="s">
        <v>547</v>
      </c>
    </row>
    <row r="30" spans="1:8" x14ac:dyDescent="0.2">
      <c r="A30" s="189">
        <v>4</v>
      </c>
      <c r="B30" s="182" t="s">
        <v>314</v>
      </c>
      <c r="C30" s="188" t="s">
        <v>549</v>
      </c>
      <c r="F30" s="176" t="s">
        <v>551</v>
      </c>
      <c r="G30" s="183">
        <v>43626</v>
      </c>
      <c r="H30" s="176" t="s">
        <v>547</v>
      </c>
    </row>
    <row r="31" spans="1:8" x14ac:dyDescent="0.2">
      <c r="A31" s="189">
        <v>5</v>
      </c>
      <c r="B31" s="182" t="s">
        <v>315</v>
      </c>
      <c r="C31" s="188" t="s">
        <v>549</v>
      </c>
      <c r="F31" s="176" t="s">
        <v>550</v>
      </c>
      <c r="G31" s="183">
        <v>43626</v>
      </c>
      <c r="H31" s="176" t="s">
        <v>547</v>
      </c>
    </row>
    <row r="32" spans="1:8" x14ac:dyDescent="0.2">
      <c r="A32" s="189">
        <v>6</v>
      </c>
      <c r="B32" s="182" t="s">
        <v>316</v>
      </c>
      <c r="C32" s="188" t="s">
        <v>549</v>
      </c>
      <c r="F32" s="176" t="s">
        <v>552</v>
      </c>
      <c r="G32" s="183">
        <v>43626</v>
      </c>
      <c r="H32" s="176" t="s">
        <v>553</v>
      </c>
    </row>
    <row r="33" spans="1:8" x14ac:dyDescent="0.2">
      <c r="A33" s="189">
        <v>7</v>
      </c>
      <c r="B33" s="182" t="s">
        <v>316</v>
      </c>
      <c r="C33" s="188" t="s">
        <v>549</v>
      </c>
      <c r="F33" s="186"/>
      <c r="G33" s="183"/>
      <c r="H33" s="185"/>
    </row>
    <row r="34" spans="1:8" x14ac:dyDescent="0.2">
      <c r="A34" s="189">
        <v>8</v>
      </c>
      <c r="B34" s="182" t="s">
        <v>316</v>
      </c>
      <c r="C34" s="188" t="s">
        <v>549</v>
      </c>
      <c r="F34" s="184"/>
      <c r="G34" s="183"/>
    </row>
    <row r="35" spans="1:8" x14ac:dyDescent="0.2">
      <c r="A35" s="189">
        <v>9</v>
      </c>
      <c r="B35" s="182" t="s">
        <v>316</v>
      </c>
      <c r="C35" s="188" t="s">
        <v>549</v>
      </c>
      <c r="G35" s="183"/>
      <c r="H35" s="184"/>
    </row>
    <row r="36" spans="1:8" x14ac:dyDescent="0.2">
      <c r="A36" s="189">
        <v>10</v>
      </c>
      <c r="B36" s="182" t="s">
        <v>316</v>
      </c>
      <c r="C36" s="188" t="s">
        <v>549</v>
      </c>
      <c r="G36" s="183"/>
      <c r="H36" s="184"/>
    </row>
    <row r="37" spans="1:8" x14ac:dyDescent="0.2">
      <c r="A37" s="189">
        <v>11</v>
      </c>
      <c r="B37" s="182" t="s">
        <v>316</v>
      </c>
      <c r="C37" s="188" t="s">
        <v>549</v>
      </c>
      <c r="G37" s="183"/>
    </row>
    <row r="38" spans="1:8" x14ac:dyDescent="0.2">
      <c r="A38" s="189">
        <v>12</v>
      </c>
      <c r="B38" s="182" t="s">
        <v>316</v>
      </c>
      <c r="C38" s="188" t="s">
        <v>549</v>
      </c>
      <c r="G38" s="183"/>
    </row>
    <row r="39" spans="1:8" x14ac:dyDescent="0.2">
      <c r="A39" s="189">
        <v>13</v>
      </c>
      <c r="B39" s="182" t="s">
        <v>317</v>
      </c>
      <c r="C39" s="188" t="s">
        <v>549</v>
      </c>
      <c r="G39" s="183"/>
    </row>
    <row r="40" spans="1:8" x14ac:dyDescent="0.2">
      <c r="A40" s="189">
        <v>15</v>
      </c>
      <c r="B40" s="182" t="s">
        <v>317</v>
      </c>
      <c r="C40" s="188" t="s">
        <v>549</v>
      </c>
      <c r="F40" s="184"/>
      <c r="G40" s="183"/>
      <c r="H40" s="184"/>
    </row>
    <row r="41" spans="1:8" x14ac:dyDescent="0.2">
      <c r="A41" s="189">
        <v>16</v>
      </c>
      <c r="B41" s="182" t="s">
        <v>318</v>
      </c>
      <c r="C41" s="188" t="s">
        <v>549</v>
      </c>
      <c r="G41" s="183"/>
      <c r="H41" s="184"/>
    </row>
    <row r="42" spans="1:8" x14ac:dyDescent="0.2">
      <c r="A42" s="189">
        <v>17</v>
      </c>
      <c r="B42" s="182" t="s">
        <v>318</v>
      </c>
      <c r="C42" s="188" t="s">
        <v>549</v>
      </c>
      <c r="G42" s="183"/>
    </row>
    <row r="43" spans="1:8" x14ac:dyDescent="0.2">
      <c r="A43" s="189">
        <v>18</v>
      </c>
      <c r="B43" s="182" t="s">
        <v>318</v>
      </c>
      <c r="C43" s="188" t="s">
        <v>549</v>
      </c>
      <c r="G43" s="183"/>
    </row>
    <row r="44" spans="1:8" x14ac:dyDescent="0.2">
      <c r="A44" s="189">
        <v>19</v>
      </c>
      <c r="B44" s="182" t="s">
        <v>318</v>
      </c>
      <c r="C44" s="188" t="s">
        <v>549</v>
      </c>
      <c r="G44" s="183"/>
    </row>
    <row r="45" spans="1:8" x14ac:dyDescent="0.2">
      <c r="A45" s="189">
        <v>20</v>
      </c>
      <c r="B45" s="182" t="s">
        <v>318</v>
      </c>
      <c r="C45" s="188" t="s">
        <v>549</v>
      </c>
      <c r="G45" s="183"/>
    </row>
    <row r="46" spans="1:8" x14ac:dyDescent="0.2">
      <c r="A46" s="189">
        <v>21</v>
      </c>
      <c r="B46" s="182" t="s">
        <v>318</v>
      </c>
      <c r="C46" s="188" t="s">
        <v>549</v>
      </c>
      <c r="G46" s="183"/>
    </row>
    <row r="47" spans="1:8" x14ac:dyDescent="0.2">
      <c r="A47" s="189">
        <v>22</v>
      </c>
      <c r="B47" s="182" t="s">
        <v>318</v>
      </c>
      <c r="C47" s="188" t="s">
        <v>549</v>
      </c>
      <c r="G47" s="183"/>
    </row>
    <row r="48" spans="1:8" x14ac:dyDescent="0.2">
      <c r="A48" s="189">
        <v>23</v>
      </c>
      <c r="B48" s="182" t="s">
        <v>319</v>
      </c>
      <c r="C48" s="188" t="s">
        <v>549</v>
      </c>
      <c r="G48" s="183"/>
    </row>
    <row r="49" spans="1:8" x14ac:dyDescent="0.2">
      <c r="A49" s="189">
        <v>24</v>
      </c>
      <c r="B49" s="182" t="s">
        <v>319</v>
      </c>
      <c r="C49" s="188" t="s">
        <v>549</v>
      </c>
      <c r="G49" s="183"/>
    </row>
    <row r="50" spans="1:8" x14ac:dyDescent="0.2">
      <c r="A50" s="189">
        <v>25</v>
      </c>
      <c r="B50" s="182" t="s">
        <v>319</v>
      </c>
      <c r="C50" s="188" t="s">
        <v>549</v>
      </c>
      <c r="G50" s="183"/>
    </row>
    <row r="51" spans="1:8" x14ac:dyDescent="0.2">
      <c r="A51" s="189">
        <v>26</v>
      </c>
      <c r="B51" s="182" t="s">
        <v>319</v>
      </c>
      <c r="C51" s="188" t="s">
        <v>549</v>
      </c>
      <c r="G51" s="183"/>
    </row>
    <row r="52" spans="1:8" x14ac:dyDescent="0.2">
      <c r="A52" s="189">
        <v>28</v>
      </c>
      <c r="B52" s="182" t="s">
        <v>319</v>
      </c>
      <c r="C52" s="188" t="s">
        <v>549</v>
      </c>
      <c r="G52" s="183"/>
    </row>
    <row r="53" spans="1:8" x14ac:dyDescent="0.2">
      <c r="A53" s="189">
        <v>29</v>
      </c>
      <c r="B53" s="182" t="s">
        <v>319</v>
      </c>
      <c r="C53" s="188" t="s">
        <v>549</v>
      </c>
      <c r="G53" s="183"/>
    </row>
    <row r="54" spans="1:8" x14ac:dyDescent="0.2">
      <c r="A54" s="189">
        <v>30</v>
      </c>
      <c r="B54" s="182" t="s">
        <v>319</v>
      </c>
      <c r="C54" s="188" t="s">
        <v>549</v>
      </c>
      <c r="G54" s="183"/>
    </row>
    <row r="55" spans="1:8" x14ac:dyDescent="0.2">
      <c r="A55" s="189">
        <v>31</v>
      </c>
      <c r="B55" s="182" t="s">
        <v>319</v>
      </c>
      <c r="C55" s="188" t="s">
        <v>549</v>
      </c>
      <c r="G55" s="183"/>
    </row>
    <row r="56" spans="1:8" x14ac:dyDescent="0.2">
      <c r="A56" s="189">
        <v>32</v>
      </c>
      <c r="B56" s="182" t="s">
        <v>319</v>
      </c>
      <c r="C56" s="188" t="s">
        <v>549</v>
      </c>
      <c r="F56" s="184"/>
      <c r="G56" s="183"/>
      <c r="H56" s="184"/>
    </row>
    <row r="57" spans="1:8" x14ac:dyDescent="0.2">
      <c r="A57" s="189">
        <v>33</v>
      </c>
      <c r="B57" s="182" t="s">
        <v>319</v>
      </c>
      <c r="C57" s="188" t="s">
        <v>549</v>
      </c>
      <c r="F57" s="184"/>
      <c r="G57" s="183"/>
      <c r="H57" s="184"/>
    </row>
    <row r="58" spans="1:8" x14ac:dyDescent="0.2">
      <c r="A58" s="189">
        <v>34</v>
      </c>
      <c r="B58" s="182" t="s">
        <v>319</v>
      </c>
      <c r="C58" s="188" t="s">
        <v>549</v>
      </c>
      <c r="F58" s="184"/>
      <c r="G58" s="183"/>
      <c r="H58" s="184"/>
    </row>
    <row r="59" spans="1:8" x14ac:dyDescent="0.2">
      <c r="A59" s="189">
        <v>35</v>
      </c>
      <c r="B59" s="182" t="s">
        <v>319</v>
      </c>
      <c r="C59" s="188" t="s">
        <v>549</v>
      </c>
      <c r="F59" s="184"/>
      <c r="G59" s="183"/>
      <c r="H59" s="184"/>
    </row>
    <row r="60" spans="1:8" x14ac:dyDescent="0.2">
      <c r="A60" s="189">
        <v>36</v>
      </c>
      <c r="B60" s="182" t="s">
        <v>319</v>
      </c>
      <c r="C60" s="188" t="s">
        <v>549</v>
      </c>
      <c r="F60" s="184"/>
      <c r="G60" s="183"/>
      <c r="H60" s="184"/>
    </row>
    <row r="61" spans="1:8" x14ac:dyDescent="0.2">
      <c r="A61" s="189">
        <v>37</v>
      </c>
      <c r="B61" s="182" t="s">
        <v>319</v>
      </c>
      <c r="C61" s="188" t="s">
        <v>549</v>
      </c>
      <c r="F61" s="184"/>
      <c r="G61" s="183"/>
      <c r="H61" s="184"/>
    </row>
    <row r="62" spans="1:8" x14ac:dyDescent="0.2">
      <c r="A62" s="189">
        <v>38</v>
      </c>
      <c r="B62" s="182" t="s">
        <v>319</v>
      </c>
      <c r="C62" s="188" t="s">
        <v>549</v>
      </c>
      <c r="F62" s="184"/>
      <c r="G62" s="183"/>
      <c r="H62" s="184"/>
    </row>
    <row r="63" spans="1:8" x14ac:dyDescent="0.2">
      <c r="A63" s="189">
        <v>39</v>
      </c>
      <c r="B63" s="182" t="s">
        <v>319</v>
      </c>
      <c r="C63" s="188" t="s">
        <v>549</v>
      </c>
      <c r="F63" s="184"/>
      <c r="G63" s="183"/>
      <c r="H63" s="184"/>
    </row>
    <row r="64" spans="1:8" x14ac:dyDescent="0.2">
      <c r="A64" s="189">
        <v>40</v>
      </c>
      <c r="B64" s="182" t="s">
        <v>318</v>
      </c>
      <c r="C64" s="188" t="s">
        <v>549</v>
      </c>
      <c r="F64" s="184"/>
      <c r="G64" s="183"/>
      <c r="H64" s="184"/>
    </row>
    <row r="65" spans="1:8" x14ac:dyDescent="0.2">
      <c r="A65" s="189">
        <v>41</v>
      </c>
      <c r="B65" s="182" t="s">
        <v>320</v>
      </c>
      <c r="C65" s="188" t="s">
        <v>549</v>
      </c>
      <c r="F65" s="184"/>
      <c r="G65" s="183"/>
      <c r="H65" s="184"/>
    </row>
    <row r="66" spans="1:8" x14ac:dyDescent="0.2">
      <c r="A66" s="189">
        <v>42</v>
      </c>
      <c r="B66" s="182" t="s">
        <v>321</v>
      </c>
      <c r="C66" s="188" t="s">
        <v>549</v>
      </c>
      <c r="F66" s="184"/>
      <c r="G66" s="183"/>
      <c r="H66" s="184"/>
    </row>
    <row r="67" spans="1:8" x14ac:dyDescent="0.2">
      <c r="A67" s="189">
        <v>43</v>
      </c>
      <c r="B67" s="182" t="s">
        <v>321</v>
      </c>
      <c r="C67" s="188" t="s">
        <v>549</v>
      </c>
      <c r="F67" s="184"/>
      <c r="G67" s="183"/>
      <c r="H67" s="184"/>
    </row>
    <row r="68" spans="1:8" x14ac:dyDescent="0.2">
      <c r="A68" s="189">
        <v>44</v>
      </c>
      <c r="B68" s="182" t="s">
        <v>320</v>
      </c>
      <c r="C68" s="188" t="s">
        <v>549</v>
      </c>
      <c r="F68" s="184"/>
      <c r="G68" s="183"/>
      <c r="H68" s="184"/>
    </row>
    <row r="69" spans="1:8" x14ac:dyDescent="0.2">
      <c r="A69" s="189">
        <v>45</v>
      </c>
      <c r="B69" s="182" t="s">
        <v>322</v>
      </c>
      <c r="C69" s="188" t="s">
        <v>549</v>
      </c>
      <c r="F69" s="184"/>
      <c r="G69" s="183"/>
      <c r="H69" s="184"/>
    </row>
    <row r="70" spans="1:8" x14ac:dyDescent="0.2">
      <c r="A70" s="189">
        <v>46</v>
      </c>
      <c r="B70" s="182" t="s">
        <v>323</v>
      </c>
      <c r="C70" s="188" t="s">
        <v>549</v>
      </c>
      <c r="F70" s="184"/>
      <c r="G70" s="183"/>
      <c r="H70" s="184"/>
    </row>
    <row r="71" spans="1:8" x14ac:dyDescent="0.2">
      <c r="A71" s="189">
        <v>47</v>
      </c>
      <c r="B71" s="182" t="s">
        <v>324</v>
      </c>
      <c r="C71" s="188" t="s">
        <v>549</v>
      </c>
      <c r="F71" s="184"/>
      <c r="G71" s="183"/>
      <c r="H71" s="184"/>
    </row>
    <row r="72" spans="1:8" x14ac:dyDescent="0.2">
      <c r="A72" s="189">
        <v>48</v>
      </c>
      <c r="B72" s="182" t="s">
        <v>325</v>
      </c>
      <c r="C72" s="188" t="s">
        <v>549</v>
      </c>
      <c r="F72" s="184"/>
      <c r="G72" s="183"/>
      <c r="H72" s="184"/>
    </row>
    <row r="73" spans="1:8" x14ac:dyDescent="0.2">
      <c r="A73" s="189">
        <v>49</v>
      </c>
      <c r="B73" s="182" t="s">
        <v>318</v>
      </c>
      <c r="C73" s="188" t="s">
        <v>549</v>
      </c>
      <c r="F73" s="184"/>
      <c r="G73" s="183"/>
      <c r="H73" s="184"/>
    </row>
    <row r="74" spans="1:8" x14ac:dyDescent="0.2">
      <c r="A74" s="189">
        <v>50</v>
      </c>
      <c r="B74" s="182" t="s">
        <v>326</v>
      </c>
      <c r="C74" s="188" t="s">
        <v>549</v>
      </c>
      <c r="F74" s="184"/>
      <c r="G74" s="183"/>
      <c r="H74" s="184"/>
    </row>
    <row r="75" spans="1:8" x14ac:dyDescent="0.2">
      <c r="A75" s="189">
        <v>51</v>
      </c>
      <c r="B75" s="182" t="s">
        <v>327</v>
      </c>
      <c r="C75" s="188" t="s">
        <v>548</v>
      </c>
      <c r="F75" s="184"/>
      <c r="G75" s="183"/>
      <c r="H75" s="184"/>
    </row>
    <row r="76" spans="1:8" x14ac:dyDescent="0.2">
      <c r="A76" s="189">
        <v>52</v>
      </c>
      <c r="B76" s="182" t="s">
        <v>328</v>
      </c>
      <c r="C76" s="188" t="s">
        <v>549</v>
      </c>
      <c r="F76" s="184"/>
      <c r="G76" s="183"/>
      <c r="H76" s="184"/>
    </row>
    <row r="77" spans="1:8" x14ac:dyDescent="0.2">
      <c r="A77" s="189">
        <v>53</v>
      </c>
      <c r="B77" s="182" t="s">
        <v>328</v>
      </c>
      <c r="C77" s="188" t="s">
        <v>549</v>
      </c>
      <c r="F77" s="184"/>
      <c r="G77" s="183"/>
      <c r="H77" s="184"/>
    </row>
    <row r="78" spans="1:8" x14ac:dyDescent="0.2">
      <c r="A78" s="189">
        <v>55</v>
      </c>
      <c r="B78" s="182" t="s">
        <v>328</v>
      </c>
      <c r="C78" s="188" t="s">
        <v>549</v>
      </c>
      <c r="F78" s="184"/>
      <c r="G78" s="183"/>
      <c r="H78" s="184"/>
    </row>
    <row r="79" spans="1:8" x14ac:dyDescent="0.2">
      <c r="A79" s="189">
        <v>56</v>
      </c>
      <c r="B79" s="182" t="s">
        <v>328</v>
      </c>
      <c r="C79" s="188" t="s">
        <v>549</v>
      </c>
      <c r="F79" s="184"/>
      <c r="G79" s="183"/>
      <c r="H79" s="184"/>
    </row>
    <row r="80" spans="1:8" x14ac:dyDescent="0.2">
      <c r="A80" s="189">
        <v>57</v>
      </c>
      <c r="B80" s="182" t="s">
        <v>328</v>
      </c>
      <c r="C80" s="188" t="s">
        <v>549</v>
      </c>
      <c r="F80" s="184"/>
      <c r="G80" s="183"/>
      <c r="H80" s="184"/>
    </row>
    <row r="81" spans="1:8" x14ac:dyDescent="0.2">
      <c r="A81" s="189">
        <v>58</v>
      </c>
      <c r="B81" s="182" t="s">
        <v>329</v>
      </c>
      <c r="C81" s="188" t="s">
        <v>548</v>
      </c>
      <c r="F81" s="184"/>
      <c r="G81" s="183"/>
      <c r="H81" s="184"/>
    </row>
    <row r="82" spans="1:8" x14ac:dyDescent="0.2">
      <c r="A82" s="189">
        <v>59</v>
      </c>
      <c r="B82" s="182" t="s">
        <v>328</v>
      </c>
      <c r="C82" s="188" t="s">
        <v>549</v>
      </c>
      <c r="F82" s="184"/>
      <c r="G82" s="183"/>
      <c r="H82" s="184"/>
    </row>
    <row r="83" spans="1:8" x14ac:dyDescent="0.2">
      <c r="A83" s="189">
        <v>60</v>
      </c>
      <c r="B83" s="182" t="s">
        <v>328</v>
      </c>
      <c r="C83" s="188" t="s">
        <v>549</v>
      </c>
      <c r="F83" s="184"/>
      <c r="G83" s="183"/>
      <c r="H83" s="184"/>
    </row>
    <row r="84" spans="1:8" x14ac:dyDescent="0.2">
      <c r="A84" s="189">
        <v>62</v>
      </c>
      <c r="B84" s="182" t="s">
        <v>330</v>
      </c>
      <c r="C84" s="188" t="s">
        <v>549</v>
      </c>
    </row>
    <row r="85" spans="1:8" x14ac:dyDescent="0.2">
      <c r="A85" s="189">
        <v>63</v>
      </c>
      <c r="B85" s="182" t="s">
        <v>321</v>
      </c>
      <c r="C85" s="188" t="s">
        <v>549</v>
      </c>
    </row>
    <row r="86" spans="1:8" x14ac:dyDescent="0.2">
      <c r="A86" s="189">
        <v>64</v>
      </c>
      <c r="B86" s="182" t="s">
        <v>328</v>
      </c>
      <c r="C86" s="188" t="s">
        <v>549</v>
      </c>
    </row>
    <row r="87" spans="1:8" x14ac:dyDescent="0.2">
      <c r="A87" s="189">
        <v>65</v>
      </c>
      <c r="B87" s="182" t="s">
        <v>331</v>
      </c>
      <c r="C87" s="188" t="s">
        <v>549</v>
      </c>
    </row>
    <row r="88" spans="1:8" x14ac:dyDescent="0.2">
      <c r="A88" s="189">
        <v>66</v>
      </c>
      <c r="B88" s="182" t="s">
        <v>331</v>
      </c>
      <c r="C88" s="188" t="s">
        <v>549</v>
      </c>
    </row>
    <row r="89" spans="1:8" x14ac:dyDescent="0.2">
      <c r="A89" s="189">
        <v>67</v>
      </c>
      <c r="B89" s="182" t="s">
        <v>332</v>
      </c>
      <c r="C89" s="188" t="s">
        <v>549</v>
      </c>
    </row>
    <row r="90" spans="1:8" x14ac:dyDescent="0.2">
      <c r="A90" s="189">
        <v>71</v>
      </c>
      <c r="B90" s="182" t="s">
        <v>332</v>
      </c>
      <c r="C90" s="188" t="s">
        <v>549</v>
      </c>
    </row>
    <row r="91" spans="1:8" x14ac:dyDescent="0.2">
      <c r="A91" s="189">
        <v>72</v>
      </c>
      <c r="B91" s="182" t="s">
        <v>332</v>
      </c>
      <c r="C91" s="188" t="s">
        <v>549</v>
      </c>
    </row>
    <row r="92" spans="1:8" x14ac:dyDescent="0.2">
      <c r="A92" s="189">
        <v>73</v>
      </c>
      <c r="B92" s="182" t="s">
        <v>332</v>
      </c>
      <c r="C92" s="188" t="s">
        <v>549</v>
      </c>
    </row>
    <row r="93" spans="1:8" x14ac:dyDescent="0.2">
      <c r="A93" s="189">
        <v>74</v>
      </c>
      <c r="B93" s="182" t="s">
        <v>333</v>
      </c>
      <c r="C93" s="188" t="s">
        <v>549</v>
      </c>
    </row>
    <row r="94" spans="1:8" x14ac:dyDescent="0.2">
      <c r="A94" s="189">
        <v>75</v>
      </c>
      <c r="B94" s="182" t="s">
        <v>334</v>
      </c>
      <c r="C94" s="188" t="s">
        <v>549</v>
      </c>
    </row>
    <row r="95" spans="1:8" x14ac:dyDescent="0.2">
      <c r="A95" s="189">
        <v>76</v>
      </c>
      <c r="B95" s="182" t="s">
        <v>334</v>
      </c>
      <c r="C95" s="188" t="s">
        <v>549</v>
      </c>
    </row>
    <row r="96" spans="1:8" x14ac:dyDescent="0.2">
      <c r="A96" s="189">
        <v>77</v>
      </c>
      <c r="B96" s="182" t="s">
        <v>334</v>
      </c>
      <c r="C96" s="188" t="s">
        <v>549</v>
      </c>
    </row>
    <row r="97" spans="1:3" x14ac:dyDescent="0.2">
      <c r="A97" s="189">
        <v>78</v>
      </c>
      <c r="B97" s="182" t="s">
        <v>335</v>
      </c>
      <c r="C97" s="188" t="s">
        <v>549</v>
      </c>
    </row>
    <row r="98" spans="1:3" x14ac:dyDescent="0.2">
      <c r="A98" s="189">
        <v>79</v>
      </c>
      <c r="B98" s="182" t="s">
        <v>336</v>
      </c>
      <c r="C98" s="188" t="s">
        <v>548</v>
      </c>
    </row>
    <row r="99" spans="1:3" x14ac:dyDescent="0.2">
      <c r="A99" s="189">
        <v>80</v>
      </c>
      <c r="B99" s="182" t="s">
        <v>337</v>
      </c>
      <c r="C99" s="188" t="s">
        <v>549</v>
      </c>
    </row>
    <row r="100" spans="1:3" x14ac:dyDescent="0.2">
      <c r="A100" s="189">
        <v>81</v>
      </c>
      <c r="B100" s="182" t="s">
        <v>338</v>
      </c>
      <c r="C100" s="188" t="s">
        <v>549</v>
      </c>
    </row>
    <row r="101" spans="1:3" x14ac:dyDescent="0.2">
      <c r="A101" s="189">
        <v>82</v>
      </c>
      <c r="B101" s="182" t="s">
        <v>339</v>
      </c>
      <c r="C101" s="188" t="s">
        <v>549</v>
      </c>
    </row>
    <row r="102" spans="1:3" x14ac:dyDescent="0.2">
      <c r="A102" s="189">
        <v>83</v>
      </c>
      <c r="B102" s="182" t="s">
        <v>339</v>
      </c>
      <c r="C102" s="188" t="s">
        <v>549</v>
      </c>
    </row>
    <row r="103" spans="1:3" x14ac:dyDescent="0.2">
      <c r="A103" s="189">
        <v>84</v>
      </c>
      <c r="B103" s="182" t="s">
        <v>339</v>
      </c>
      <c r="C103" s="188" t="s">
        <v>549</v>
      </c>
    </row>
    <row r="104" spans="1:3" x14ac:dyDescent="0.2">
      <c r="A104" s="189">
        <v>85</v>
      </c>
      <c r="B104" s="182" t="s">
        <v>339</v>
      </c>
      <c r="C104" s="188" t="s">
        <v>549</v>
      </c>
    </row>
    <row r="105" spans="1:3" x14ac:dyDescent="0.2">
      <c r="A105" s="189">
        <v>86</v>
      </c>
      <c r="B105" s="182" t="s">
        <v>339</v>
      </c>
      <c r="C105" s="188" t="s">
        <v>549</v>
      </c>
    </row>
    <row r="106" spans="1:3" x14ac:dyDescent="0.2">
      <c r="A106" s="189">
        <v>87</v>
      </c>
      <c r="B106" s="182" t="s">
        <v>339</v>
      </c>
      <c r="C106" s="188" t="s">
        <v>549</v>
      </c>
    </row>
    <row r="107" spans="1:3" x14ac:dyDescent="0.2">
      <c r="A107" s="189">
        <v>88</v>
      </c>
      <c r="B107" s="182" t="s">
        <v>339</v>
      </c>
      <c r="C107" s="188" t="s">
        <v>549</v>
      </c>
    </row>
    <row r="108" spans="1:3" x14ac:dyDescent="0.2">
      <c r="A108" s="189">
        <v>91</v>
      </c>
      <c r="B108" s="182" t="s">
        <v>340</v>
      </c>
      <c r="C108" s="188" t="s">
        <v>549</v>
      </c>
    </row>
    <row r="109" spans="1:3" x14ac:dyDescent="0.2">
      <c r="A109" s="189">
        <v>92</v>
      </c>
      <c r="B109" s="182" t="s">
        <v>340</v>
      </c>
      <c r="C109" s="188" t="s">
        <v>549</v>
      </c>
    </row>
    <row r="110" spans="1:3" x14ac:dyDescent="0.2">
      <c r="A110" s="189">
        <v>93</v>
      </c>
      <c r="B110" s="182" t="s">
        <v>341</v>
      </c>
      <c r="C110" s="188" t="s">
        <v>548</v>
      </c>
    </row>
    <row r="111" spans="1:3" x14ac:dyDescent="0.2">
      <c r="A111" s="189">
        <v>94</v>
      </c>
      <c r="B111" s="182" t="s">
        <v>340</v>
      </c>
      <c r="C111" s="188" t="s">
        <v>549</v>
      </c>
    </row>
    <row r="112" spans="1:3" x14ac:dyDescent="0.2">
      <c r="A112" s="189">
        <v>95</v>
      </c>
      <c r="B112" s="182" t="s">
        <v>340</v>
      </c>
      <c r="C112" s="188" t="s">
        <v>549</v>
      </c>
    </row>
    <row r="113" spans="1:3" x14ac:dyDescent="0.2">
      <c r="A113" s="189">
        <v>96</v>
      </c>
      <c r="B113" s="182" t="s">
        <v>340</v>
      </c>
      <c r="C113" s="188" t="s">
        <v>549</v>
      </c>
    </row>
    <row r="114" spans="1:3" x14ac:dyDescent="0.2">
      <c r="A114" s="189">
        <v>97</v>
      </c>
      <c r="B114" s="182" t="s">
        <v>342</v>
      </c>
      <c r="C114" s="188" t="s">
        <v>549</v>
      </c>
    </row>
    <row r="115" spans="1:3" x14ac:dyDescent="0.2">
      <c r="A115" s="189">
        <v>98</v>
      </c>
      <c r="B115" s="182" t="s">
        <v>343</v>
      </c>
      <c r="C115" s="188" t="s">
        <v>549</v>
      </c>
    </row>
    <row r="116" spans="1:3" x14ac:dyDescent="0.2">
      <c r="A116" s="189">
        <v>99</v>
      </c>
      <c r="B116" s="182" t="s">
        <v>344</v>
      </c>
      <c r="C116" s="188" t="s">
        <v>549</v>
      </c>
    </row>
    <row r="117" spans="1:3" x14ac:dyDescent="0.2">
      <c r="A117" s="189">
        <v>100</v>
      </c>
      <c r="B117" s="182" t="s">
        <v>344</v>
      </c>
      <c r="C117" s="188" t="s">
        <v>549</v>
      </c>
    </row>
    <row r="118" spans="1:3" x14ac:dyDescent="0.2">
      <c r="A118" s="189">
        <v>101</v>
      </c>
      <c r="B118" s="182" t="s">
        <v>345</v>
      </c>
      <c r="C118" s="188" t="s">
        <v>549</v>
      </c>
    </row>
    <row r="119" spans="1:3" x14ac:dyDescent="0.2">
      <c r="A119" s="189">
        <v>102</v>
      </c>
      <c r="B119" s="182" t="s">
        <v>345</v>
      </c>
      <c r="C119" s="188" t="s">
        <v>549</v>
      </c>
    </row>
    <row r="120" spans="1:3" x14ac:dyDescent="0.2">
      <c r="A120" s="189">
        <v>103</v>
      </c>
      <c r="B120" s="182" t="s">
        <v>345</v>
      </c>
      <c r="C120" s="188" t="s">
        <v>549</v>
      </c>
    </row>
    <row r="121" spans="1:3" x14ac:dyDescent="0.2">
      <c r="A121" s="189">
        <v>104</v>
      </c>
      <c r="B121" s="182" t="s">
        <v>346</v>
      </c>
      <c r="C121" s="188" t="s">
        <v>549</v>
      </c>
    </row>
    <row r="122" spans="1:3" x14ac:dyDescent="0.2">
      <c r="A122" s="189">
        <v>105</v>
      </c>
      <c r="B122" s="182" t="s">
        <v>346</v>
      </c>
      <c r="C122" s="188" t="s">
        <v>549</v>
      </c>
    </row>
    <row r="123" spans="1:3" x14ac:dyDescent="0.2">
      <c r="A123" s="189">
        <v>106</v>
      </c>
      <c r="B123" s="182" t="s">
        <v>346</v>
      </c>
      <c r="C123" s="188" t="s">
        <v>549</v>
      </c>
    </row>
    <row r="124" spans="1:3" x14ac:dyDescent="0.2">
      <c r="A124" s="189">
        <v>107</v>
      </c>
      <c r="B124" s="182" t="s">
        <v>346</v>
      </c>
      <c r="C124" s="188" t="s">
        <v>549</v>
      </c>
    </row>
    <row r="125" spans="1:3" x14ac:dyDescent="0.2">
      <c r="A125" s="189">
        <v>108</v>
      </c>
      <c r="B125" s="182" t="s">
        <v>346</v>
      </c>
      <c r="C125" s="188" t="s">
        <v>549</v>
      </c>
    </row>
    <row r="126" spans="1:3" x14ac:dyDescent="0.2">
      <c r="A126" s="189">
        <v>109</v>
      </c>
      <c r="B126" s="182" t="s">
        <v>346</v>
      </c>
      <c r="C126" s="188" t="s">
        <v>549</v>
      </c>
    </row>
    <row r="127" spans="1:3" x14ac:dyDescent="0.2">
      <c r="A127" s="189">
        <v>110</v>
      </c>
      <c r="B127" s="182" t="s">
        <v>346</v>
      </c>
      <c r="C127" s="188" t="s">
        <v>549</v>
      </c>
    </row>
    <row r="128" spans="1:3" x14ac:dyDescent="0.2">
      <c r="A128" s="189">
        <v>111</v>
      </c>
      <c r="B128" s="182" t="s">
        <v>347</v>
      </c>
      <c r="C128" s="188" t="s">
        <v>549</v>
      </c>
    </row>
    <row r="129" spans="1:3" x14ac:dyDescent="0.2">
      <c r="A129" s="189">
        <v>112</v>
      </c>
      <c r="B129" s="182" t="s">
        <v>348</v>
      </c>
      <c r="C129" s="188" t="s">
        <v>549</v>
      </c>
    </row>
    <row r="130" spans="1:3" x14ac:dyDescent="0.2">
      <c r="A130" s="189">
        <v>113</v>
      </c>
      <c r="B130" s="182" t="s">
        <v>348</v>
      </c>
      <c r="C130" s="188" t="s">
        <v>549</v>
      </c>
    </row>
    <row r="131" spans="1:3" x14ac:dyDescent="0.2">
      <c r="A131" s="189">
        <v>115</v>
      </c>
      <c r="B131" s="182" t="s">
        <v>348</v>
      </c>
      <c r="C131" s="188" t="s">
        <v>549</v>
      </c>
    </row>
    <row r="132" spans="1:3" x14ac:dyDescent="0.2">
      <c r="A132" s="189">
        <v>116</v>
      </c>
      <c r="B132" s="182" t="s">
        <v>348</v>
      </c>
      <c r="C132" s="188" t="s">
        <v>549</v>
      </c>
    </row>
    <row r="133" spans="1:3" x14ac:dyDescent="0.2">
      <c r="A133" s="189">
        <v>117</v>
      </c>
      <c r="B133" s="182" t="s">
        <v>348</v>
      </c>
      <c r="C133" s="188" t="s">
        <v>549</v>
      </c>
    </row>
    <row r="134" spans="1:3" x14ac:dyDescent="0.2">
      <c r="A134" s="189">
        <v>118</v>
      </c>
      <c r="B134" s="182" t="s">
        <v>349</v>
      </c>
      <c r="C134" s="188" t="s">
        <v>549</v>
      </c>
    </row>
    <row r="135" spans="1:3" x14ac:dyDescent="0.2">
      <c r="A135" s="189">
        <v>119</v>
      </c>
      <c r="B135" s="182" t="s">
        <v>349</v>
      </c>
      <c r="C135" s="188" t="s">
        <v>549</v>
      </c>
    </row>
    <row r="136" spans="1:3" x14ac:dyDescent="0.2">
      <c r="A136" s="189">
        <v>120</v>
      </c>
      <c r="B136" s="182" t="s">
        <v>321</v>
      </c>
      <c r="C136" s="188" t="s">
        <v>549</v>
      </c>
    </row>
    <row r="137" spans="1:3" x14ac:dyDescent="0.2">
      <c r="A137" s="189">
        <v>121</v>
      </c>
      <c r="B137" s="182" t="s">
        <v>350</v>
      </c>
      <c r="C137" s="188" t="s">
        <v>548</v>
      </c>
    </row>
    <row r="138" spans="1:3" x14ac:dyDescent="0.2">
      <c r="A138" s="189">
        <v>122</v>
      </c>
      <c r="B138" s="182" t="s">
        <v>351</v>
      </c>
      <c r="C138" s="188" t="s">
        <v>548</v>
      </c>
    </row>
    <row r="139" spans="1:3" x14ac:dyDescent="0.2">
      <c r="A139" s="189">
        <v>123</v>
      </c>
      <c r="B139" s="182" t="s">
        <v>352</v>
      </c>
      <c r="C139" s="188" t="s">
        <v>548</v>
      </c>
    </row>
    <row r="140" spans="1:3" x14ac:dyDescent="0.2">
      <c r="A140" s="189">
        <v>124</v>
      </c>
      <c r="B140" s="182" t="s">
        <v>352</v>
      </c>
      <c r="C140" s="188" t="s">
        <v>548</v>
      </c>
    </row>
    <row r="141" spans="1:3" x14ac:dyDescent="0.2">
      <c r="A141" s="189">
        <v>125</v>
      </c>
      <c r="B141" s="182" t="s">
        <v>352</v>
      </c>
      <c r="C141" s="188" t="s">
        <v>548</v>
      </c>
    </row>
    <row r="142" spans="1:3" x14ac:dyDescent="0.2">
      <c r="A142" s="189">
        <v>126</v>
      </c>
      <c r="B142" s="182" t="s">
        <v>353</v>
      </c>
      <c r="C142" s="188" t="s">
        <v>548</v>
      </c>
    </row>
    <row r="143" spans="1:3" x14ac:dyDescent="0.2">
      <c r="A143" s="189">
        <v>127</v>
      </c>
      <c r="B143" s="182" t="s">
        <v>354</v>
      </c>
      <c r="C143" s="188" t="s">
        <v>548</v>
      </c>
    </row>
    <row r="144" spans="1:3" x14ac:dyDescent="0.2">
      <c r="A144" s="189">
        <v>128</v>
      </c>
      <c r="B144" s="182" t="s">
        <v>355</v>
      </c>
      <c r="C144" s="188" t="s">
        <v>548</v>
      </c>
    </row>
    <row r="145" spans="1:3" x14ac:dyDescent="0.2">
      <c r="A145" s="189">
        <v>129</v>
      </c>
      <c r="B145" s="182" t="s">
        <v>354</v>
      </c>
      <c r="C145" s="188" t="s">
        <v>548</v>
      </c>
    </row>
    <row r="146" spans="1:3" x14ac:dyDescent="0.2">
      <c r="A146" s="189">
        <v>130</v>
      </c>
      <c r="B146" s="182" t="s">
        <v>356</v>
      </c>
      <c r="C146" s="188" t="s">
        <v>548</v>
      </c>
    </row>
    <row r="147" spans="1:3" x14ac:dyDescent="0.2">
      <c r="A147" s="189">
        <v>131</v>
      </c>
      <c r="B147" s="182" t="s">
        <v>356</v>
      </c>
      <c r="C147" s="188" t="s">
        <v>548</v>
      </c>
    </row>
    <row r="148" spans="1:3" x14ac:dyDescent="0.2">
      <c r="A148" s="189">
        <v>132</v>
      </c>
      <c r="B148" s="182" t="s">
        <v>357</v>
      </c>
      <c r="C148" s="188" t="s">
        <v>548</v>
      </c>
    </row>
    <row r="149" spans="1:3" x14ac:dyDescent="0.2">
      <c r="A149" s="189">
        <v>133</v>
      </c>
      <c r="B149" s="182" t="s">
        <v>357</v>
      </c>
      <c r="C149" s="188" t="s">
        <v>548</v>
      </c>
    </row>
    <row r="150" spans="1:3" x14ac:dyDescent="0.2">
      <c r="A150" s="189">
        <v>134</v>
      </c>
      <c r="B150" s="182" t="s">
        <v>357</v>
      </c>
      <c r="C150" s="188" t="s">
        <v>548</v>
      </c>
    </row>
    <row r="151" spans="1:3" x14ac:dyDescent="0.2">
      <c r="A151" s="189">
        <v>135</v>
      </c>
      <c r="B151" s="182" t="s">
        <v>357</v>
      </c>
      <c r="C151" s="188" t="s">
        <v>548</v>
      </c>
    </row>
    <row r="152" spans="1:3" x14ac:dyDescent="0.2">
      <c r="A152" s="189">
        <v>136</v>
      </c>
      <c r="B152" s="182" t="s">
        <v>357</v>
      </c>
      <c r="C152" s="188" t="s">
        <v>548</v>
      </c>
    </row>
    <row r="153" spans="1:3" x14ac:dyDescent="0.2">
      <c r="A153" s="189">
        <v>137</v>
      </c>
      <c r="B153" s="182" t="s">
        <v>357</v>
      </c>
      <c r="C153" s="188" t="s">
        <v>548</v>
      </c>
    </row>
    <row r="154" spans="1:3" x14ac:dyDescent="0.2">
      <c r="A154" s="189">
        <v>138</v>
      </c>
      <c r="B154" s="182" t="s">
        <v>357</v>
      </c>
      <c r="C154" s="188" t="s">
        <v>548</v>
      </c>
    </row>
    <row r="155" spans="1:3" x14ac:dyDescent="0.2">
      <c r="A155" s="189">
        <v>140</v>
      </c>
      <c r="B155" s="182" t="s">
        <v>341</v>
      </c>
      <c r="C155" s="188" t="s">
        <v>548</v>
      </c>
    </row>
    <row r="156" spans="1:3" x14ac:dyDescent="0.2">
      <c r="A156" s="189">
        <v>141</v>
      </c>
      <c r="B156" s="182" t="s">
        <v>358</v>
      </c>
      <c r="C156" s="188" t="s">
        <v>548</v>
      </c>
    </row>
    <row r="157" spans="1:3" x14ac:dyDescent="0.2">
      <c r="A157" s="189">
        <v>142</v>
      </c>
      <c r="B157" s="182" t="s">
        <v>358</v>
      </c>
      <c r="C157" s="188" t="s">
        <v>548</v>
      </c>
    </row>
    <row r="158" spans="1:3" x14ac:dyDescent="0.2">
      <c r="A158" s="189">
        <v>143</v>
      </c>
      <c r="B158" s="182" t="s">
        <v>344</v>
      </c>
      <c r="C158" s="188" t="s">
        <v>549</v>
      </c>
    </row>
    <row r="159" spans="1:3" x14ac:dyDescent="0.2">
      <c r="A159" s="189">
        <v>144</v>
      </c>
      <c r="B159" s="182" t="s">
        <v>359</v>
      </c>
      <c r="C159" s="188" t="s">
        <v>548</v>
      </c>
    </row>
    <row r="160" spans="1:3" x14ac:dyDescent="0.2">
      <c r="A160" s="189">
        <v>145</v>
      </c>
      <c r="B160" s="182" t="s">
        <v>359</v>
      </c>
      <c r="C160" s="188" t="s">
        <v>548</v>
      </c>
    </row>
    <row r="161" spans="1:3" x14ac:dyDescent="0.2">
      <c r="A161" s="189">
        <v>146</v>
      </c>
      <c r="B161" s="182" t="s">
        <v>359</v>
      </c>
      <c r="C161" s="188" t="s">
        <v>548</v>
      </c>
    </row>
    <row r="162" spans="1:3" x14ac:dyDescent="0.2">
      <c r="A162" s="189">
        <v>147</v>
      </c>
      <c r="B162" s="182" t="s">
        <v>359</v>
      </c>
      <c r="C162" s="188" t="s">
        <v>548</v>
      </c>
    </row>
    <row r="163" spans="1:3" x14ac:dyDescent="0.2">
      <c r="A163" s="189">
        <v>148</v>
      </c>
      <c r="B163" s="182" t="s">
        <v>360</v>
      </c>
      <c r="C163" s="188" t="s">
        <v>549</v>
      </c>
    </row>
    <row r="164" spans="1:3" x14ac:dyDescent="0.2">
      <c r="A164" s="189">
        <v>149</v>
      </c>
      <c r="B164" s="182" t="s">
        <v>361</v>
      </c>
      <c r="C164" s="188" t="s">
        <v>548</v>
      </c>
    </row>
    <row r="165" spans="1:3" x14ac:dyDescent="0.2">
      <c r="A165" s="189">
        <v>150</v>
      </c>
      <c r="B165" s="182" t="s">
        <v>353</v>
      </c>
      <c r="C165" s="188" t="s">
        <v>548</v>
      </c>
    </row>
    <row r="166" spans="1:3" x14ac:dyDescent="0.2">
      <c r="A166" s="189">
        <v>151</v>
      </c>
      <c r="B166" s="182" t="s">
        <v>353</v>
      </c>
      <c r="C166" s="188" t="s">
        <v>548</v>
      </c>
    </row>
    <row r="167" spans="1:3" x14ac:dyDescent="0.2">
      <c r="A167" s="189">
        <v>152</v>
      </c>
      <c r="B167" s="182" t="s">
        <v>353</v>
      </c>
      <c r="C167" s="188" t="s">
        <v>548</v>
      </c>
    </row>
    <row r="168" spans="1:3" x14ac:dyDescent="0.2">
      <c r="A168" s="189">
        <v>153</v>
      </c>
      <c r="B168" s="182" t="s">
        <v>353</v>
      </c>
      <c r="C168" s="188" t="s">
        <v>548</v>
      </c>
    </row>
    <row r="169" spans="1:3" x14ac:dyDescent="0.2">
      <c r="A169" s="189">
        <v>154</v>
      </c>
      <c r="B169" s="182" t="s">
        <v>353</v>
      </c>
      <c r="C169" s="188" t="s">
        <v>548</v>
      </c>
    </row>
    <row r="170" spans="1:3" x14ac:dyDescent="0.2">
      <c r="A170" s="189">
        <v>155</v>
      </c>
      <c r="B170" s="182" t="s">
        <v>341</v>
      </c>
      <c r="C170" s="188" t="s">
        <v>548</v>
      </c>
    </row>
    <row r="171" spans="1:3" x14ac:dyDescent="0.2">
      <c r="A171" s="189">
        <v>156</v>
      </c>
      <c r="B171" s="182" t="s">
        <v>353</v>
      </c>
      <c r="C171" s="188" t="s">
        <v>548</v>
      </c>
    </row>
    <row r="172" spans="1:3" x14ac:dyDescent="0.2">
      <c r="A172" s="189">
        <v>157</v>
      </c>
      <c r="B172" s="182" t="s">
        <v>353</v>
      </c>
      <c r="C172" s="188" t="s">
        <v>548</v>
      </c>
    </row>
    <row r="173" spans="1:3" x14ac:dyDescent="0.2">
      <c r="A173" s="189">
        <v>158</v>
      </c>
      <c r="B173" s="182" t="s">
        <v>353</v>
      </c>
      <c r="C173" s="188" t="s">
        <v>548</v>
      </c>
    </row>
    <row r="174" spans="1:3" x14ac:dyDescent="0.2">
      <c r="A174" s="189">
        <v>159</v>
      </c>
      <c r="B174" s="182" t="s">
        <v>328</v>
      </c>
      <c r="C174" s="188" t="s">
        <v>549</v>
      </c>
    </row>
    <row r="175" spans="1:3" x14ac:dyDescent="0.2">
      <c r="A175" s="189">
        <v>160</v>
      </c>
      <c r="B175" s="182" t="s">
        <v>353</v>
      </c>
      <c r="C175" s="188" t="s">
        <v>548</v>
      </c>
    </row>
    <row r="176" spans="1:3" x14ac:dyDescent="0.2">
      <c r="A176" s="189">
        <v>161</v>
      </c>
      <c r="B176" s="182" t="s">
        <v>353</v>
      </c>
      <c r="C176" s="188" t="s">
        <v>548</v>
      </c>
    </row>
    <row r="177" spans="1:3" x14ac:dyDescent="0.2">
      <c r="A177" s="189">
        <v>162</v>
      </c>
      <c r="B177" s="182" t="s">
        <v>353</v>
      </c>
      <c r="C177" s="188" t="s">
        <v>548</v>
      </c>
    </row>
    <row r="178" spans="1:3" x14ac:dyDescent="0.2">
      <c r="A178" s="189">
        <v>163</v>
      </c>
      <c r="B178" s="182" t="s">
        <v>353</v>
      </c>
      <c r="C178" s="188" t="s">
        <v>548</v>
      </c>
    </row>
    <row r="179" spans="1:3" x14ac:dyDescent="0.2">
      <c r="A179" s="189">
        <v>164</v>
      </c>
      <c r="B179" s="182" t="s">
        <v>353</v>
      </c>
      <c r="C179" s="188" t="s">
        <v>548</v>
      </c>
    </row>
    <row r="180" spans="1:3" x14ac:dyDescent="0.2">
      <c r="A180" s="189">
        <v>165</v>
      </c>
      <c r="B180" s="182" t="s">
        <v>353</v>
      </c>
      <c r="C180" s="188" t="s">
        <v>548</v>
      </c>
    </row>
    <row r="181" spans="1:3" x14ac:dyDescent="0.2">
      <c r="A181" s="189">
        <v>166</v>
      </c>
      <c r="B181" s="182" t="s">
        <v>353</v>
      </c>
      <c r="C181" s="188" t="s">
        <v>548</v>
      </c>
    </row>
    <row r="182" spans="1:3" x14ac:dyDescent="0.2">
      <c r="A182" s="189">
        <v>167</v>
      </c>
      <c r="B182" s="182" t="s">
        <v>353</v>
      </c>
      <c r="C182" s="188" t="s">
        <v>548</v>
      </c>
    </row>
    <row r="183" spans="1:3" x14ac:dyDescent="0.2">
      <c r="A183" s="189">
        <v>168</v>
      </c>
      <c r="B183" s="182" t="s">
        <v>353</v>
      </c>
      <c r="C183" s="188" t="s">
        <v>548</v>
      </c>
    </row>
    <row r="184" spans="1:3" x14ac:dyDescent="0.2">
      <c r="A184" s="189">
        <v>169</v>
      </c>
      <c r="B184" s="182" t="s">
        <v>353</v>
      </c>
      <c r="C184" s="188" t="s">
        <v>548</v>
      </c>
    </row>
    <row r="185" spans="1:3" x14ac:dyDescent="0.2">
      <c r="A185" s="189">
        <v>170</v>
      </c>
      <c r="B185" s="182" t="s">
        <v>353</v>
      </c>
      <c r="C185" s="188" t="s">
        <v>548</v>
      </c>
    </row>
    <row r="186" spans="1:3" x14ac:dyDescent="0.2">
      <c r="A186" s="189">
        <v>171</v>
      </c>
      <c r="B186" s="182" t="s">
        <v>353</v>
      </c>
      <c r="C186" s="188" t="s">
        <v>548</v>
      </c>
    </row>
    <row r="187" spans="1:3" x14ac:dyDescent="0.2">
      <c r="A187" s="189">
        <v>172</v>
      </c>
      <c r="B187" s="182" t="s">
        <v>353</v>
      </c>
      <c r="C187" s="188" t="s">
        <v>548</v>
      </c>
    </row>
    <row r="188" spans="1:3" x14ac:dyDescent="0.2">
      <c r="A188" s="189">
        <v>173</v>
      </c>
      <c r="B188" s="182" t="s">
        <v>353</v>
      </c>
      <c r="C188" s="188" t="s">
        <v>548</v>
      </c>
    </row>
    <row r="189" spans="1:3" x14ac:dyDescent="0.2">
      <c r="A189" s="189">
        <v>174</v>
      </c>
      <c r="B189" s="182" t="s">
        <v>353</v>
      </c>
      <c r="C189" s="188" t="s">
        <v>548</v>
      </c>
    </row>
    <row r="190" spans="1:3" x14ac:dyDescent="0.2">
      <c r="A190" s="189">
        <v>175</v>
      </c>
      <c r="B190" s="182" t="s">
        <v>353</v>
      </c>
      <c r="C190" s="188" t="s">
        <v>548</v>
      </c>
    </row>
    <row r="191" spans="1:3" x14ac:dyDescent="0.2">
      <c r="A191" s="189">
        <v>176</v>
      </c>
      <c r="B191" s="182" t="s">
        <v>353</v>
      </c>
      <c r="C191" s="188" t="s">
        <v>548</v>
      </c>
    </row>
    <row r="192" spans="1:3" x14ac:dyDescent="0.2">
      <c r="A192" s="189">
        <v>177</v>
      </c>
      <c r="B192" s="182" t="s">
        <v>353</v>
      </c>
      <c r="C192" s="188" t="s">
        <v>548</v>
      </c>
    </row>
    <row r="193" spans="1:3" x14ac:dyDescent="0.2">
      <c r="A193" s="189">
        <v>178</v>
      </c>
      <c r="B193" s="182" t="s">
        <v>362</v>
      </c>
      <c r="C193" s="188" t="s">
        <v>548</v>
      </c>
    </row>
    <row r="194" spans="1:3" x14ac:dyDescent="0.2">
      <c r="A194" s="189">
        <v>179</v>
      </c>
      <c r="B194" s="182" t="s">
        <v>353</v>
      </c>
      <c r="C194" s="188" t="s">
        <v>548</v>
      </c>
    </row>
    <row r="195" spans="1:3" x14ac:dyDescent="0.2">
      <c r="A195" s="189">
        <v>180</v>
      </c>
      <c r="B195" s="182" t="s">
        <v>353</v>
      </c>
      <c r="C195" s="188" t="s">
        <v>548</v>
      </c>
    </row>
    <row r="196" spans="1:3" x14ac:dyDescent="0.2">
      <c r="A196" s="189">
        <v>181</v>
      </c>
      <c r="B196" s="182" t="s">
        <v>353</v>
      </c>
      <c r="C196" s="188" t="s">
        <v>548</v>
      </c>
    </row>
    <row r="197" spans="1:3" x14ac:dyDescent="0.2">
      <c r="A197" s="189">
        <v>182</v>
      </c>
      <c r="B197" s="182" t="s">
        <v>353</v>
      </c>
      <c r="C197" s="188" t="s">
        <v>548</v>
      </c>
    </row>
    <row r="198" spans="1:3" x14ac:dyDescent="0.2">
      <c r="A198" s="189">
        <v>183</v>
      </c>
      <c r="B198" s="182" t="s">
        <v>353</v>
      </c>
      <c r="C198" s="188" t="s">
        <v>548</v>
      </c>
    </row>
    <row r="199" spans="1:3" x14ac:dyDescent="0.2">
      <c r="A199" s="189">
        <v>184</v>
      </c>
      <c r="B199" s="182" t="s">
        <v>353</v>
      </c>
      <c r="C199" s="188" t="s">
        <v>548</v>
      </c>
    </row>
    <row r="200" spans="1:3" x14ac:dyDescent="0.2">
      <c r="A200" s="189">
        <v>185</v>
      </c>
      <c r="B200" s="182" t="s">
        <v>353</v>
      </c>
      <c r="C200" s="188" t="s">
        <v>548</v>
      </c>
    </row>
    <row r="201" spans="1:3" x14ac:dyDescent="0.2">
      <c r="A201" s="189">
        <v>186</v>
      </c>
      <c r="B201" s="182" t="s">
        <v>353</v>
      </c>
      <c r="C201" s="188" t="s">
        <v>548</v>
      </c>
    </row>
    <row r="202" spans="1:3" x14ac:dyDescent="0.2">
      <c r="A202" s="189">
        <v>187</v>
      </c>
      <c r="B202" s="182" t="s">
        <v>353</v>
      </c>
      <c r="C202" s="188" t="s">
        <v>548</v>
      </c>
    </row>
    <row r="203" spans="1:3" x14ac:dyDescent="0.2">
      <c r="A203" s="189">
        <v>188</v>
      </c>
      <c r="B203" s="182" t="s">
        <v>353</v>
      </c>
      <c r="C203" s="188" t="s">
        <v>548</v>
      </c>
    </row>
    <row r="204" spans="1:3" x14ac:dyDescent="0.2">
      <c r="A204" s="189">
        <v>189</v>
      </c>
      <c r="B204" s="182" t="s">
        <v>353</v>
      </c>
      <c r="C204" s="188" t="s">
        <v>548</v>
      </c>
    </row>
    <row r="205" spans="1:3" x14ac:dyDescent="0.2">
      <c r="A205" s="189">
        <v>190</v>
      </c>
      <c r="B205" s="182" t="s">
        <v>353</v>
      </c>
      <c r="C205" s="188" t="s">
        <v>548</v>
      </c>
    </row>
    <row r="206" spans="1:3" x14ac:dyDescent="0.2">
      <c r="A206" s="189">
        <v>191</v>
      </c>
      <c r="B206" s="182" t="s">
        <v>353</v>
      </c>
      <c r="C206" s="188" t="s">
        <v>548</v>
      </c>
    </row>
    <row r="207" spans="1:3" x14ac:dyDescent="0.2">
      <c r="A207" s="189">
        <v>192</v>
      </c>
      <c r="B207" s="182" t="s">
        <v>353</v>
      </c>
      <c r="C207" s="188" t="s">
        <v>548</v>
      </c>
    </row>
    <row r="208" spans="1:3" x14ac:dyDescent="0.2">
      <c r="A208" s="189">
        <v>193</v>
      </c>
      <c r="B208" s="182" t="s">
        <v>353</v>
      </c>
      <c r="C208" s="188" t="s">
        <v>548</v>
      </c>
    </row>
    <row r="209" spans="1:3" x14ac:dyDescent="0.2">
      <c r="A209" s="189">
        <v>194</v>
      </c>
      <c r="B209" s="182" t="s">
        <v>353</v>
      </c>
      <c r="C209" s="188" t="s">
        <v>548</v>
      </c>
    </row>
    <row r="210" spans="1:3" x14ac:dyDescent="0.2">
      <c r="A210" s="189">
        <v>195</v>
      </c>
      <c r="B210" s="182" t="s">
        <v>353</v>
      </c>
      <c r="C210" s="188" t="s">
        <v>548</v>
      </c>
    </row>
    <row r="211" spans="1:3" x14ac:dyDescent="0.2">
      <c r="A211" s="189">
        <v>196</v>
      </c>
      <c r="B211" s="182" t="s">
        <v>353</v>
      </c>
      <c r="C211" s="188" t="s">
        <v>548</v>
      </c>
    </row>
    <row r="212" spans="1:3" x14ac:dyDescent="0.2">
      <c r="A212" s="189">
        <v>197</v>
      </c>
      <c r="B212" s="182" t="s">
        <v>353</v>
      </c>
      <c r="C212" s="188" t="s">
        <v>548</v>
      </c>
    </row>
    <row r="213" spans="1:3" x14ac:dyDescent="0.2">
      <c r="A213" s="189">
        <v>198</v>
      </c>
      <c r="B213" s="182" t="s">
        <v>353</v>
      </c>
      <c r="C213" s="188" t="s">
        <v>548</v>
      </c>
    </row>
    <row r="214" spans="1:3" x14ac:dyDescent="0.2">
      <c r="A214" s="189">
        <v>199</v>
      </c>
      <c r="B214" s="182" t="s">
        <v>353</v>
      </c>
      <c r="C214" s="188" t="s">
        <v>548</v>
      </c>
    </row>
    <row r="215" spans="1:3" x14ac:dyDescent="0.2">
      <c r="A215" s="189">
        <v>201</v>
      </c>
      <c r="B215" s="182" t="s">
        <v>353</v>
      </c>
      <c r="C215" s="188" t="s">
        <v>548</v>
      </c>
    </row>
    <row r="216" spans="1:3" x14ac:dyDescent="0.2">
      <c r="A216" s="189">
        <v>202</v>
      </c>
      <c r="B216" s="182" t="s">
        <v>353</v>
      </c>
      <c r="C216" s="188" t="s">
        <v>548</v>
      </c>
    </row>
    <row r="217" spans="1:3" x14ac:dyDescent="0.2">
      <c r="A217" s="189">
        <v>203</v>
      </c>
      <c r="B217" s="182" t="s">
        <v>353</v>
      </c>
      <c r="C217" s="188" t="s">
        <v>548</v>
      </c>
    </row>
    <row r="218" spans="1:3" x14ac:dyDescent="0.2">
      <c r="A218" s="189">
        <v>204</v>
      </c>
      <c r="B218" s="182" t="s">
        <v>353</v>
      </c>
      <c r="C218" s="188" t="s">
        <v>548</v>
      </c>
    </row>
    <row r="219" spans="1:3" x14ac:dyDescent="0.2">
      <c r="A219" s="189">
        <v>205</v>
      </c>
      <c r="B219" s="182" t="s">
        <v>353</v>
      </c>
      <c r="C219" s="188" t="s">
        <v>548</v>
      </c>
    </row>
    <row r="220" spans="1:3" x14ac:dyDescent="0.2">
      <c r="A220" s="189">
        <v>206</v>
      </c>
      <c r="B220" s="182" t="s">
        <v>353</v>
      </c>
      <c r="C220" s="188" t="s">
        <v>548</v>
      </c>
    </row>
    <row r="221" spans="1:3" x14ac:dyDescent="0.2">
      <c r="A221" s="189">
        <v>207</v>
      </c>
      <c r="B221" s="182" t="s">
        <v>353</v>
      </c>
      <c r="C221" s="188" t="s">
        <v>548</v>
      </c>
    </row>
    <row r="222" spans="1:3" x14ac:dyDescent="0.2">
      <c r="A222" s="189">
        <v>208</v>
      </c>
      <c r="B222" s="182" t="s">
        <v>353</v>
      </c>
      <c r="C222" s="188" t="s">
        <v>548</v>
      </c>
    </row>
    <row r="223" spans="1:3" x14ac:dyDescent="0.2">
      <c r="A223" s="189">
        <v>209</v>
      </c>
      <c r="B223" s="182" t="s">
        <v>353</v>
      </c>
      <c r="C223" s="188" t="s">
        <v>548</v>
      </c>
    </row>
    <row r="224" spans="1:3" x14ac:dyDescent="0.2">
      <c r="A224" s="189">
        <v>210</v>
      </c>
      <c r="B224" s="182" t="s">
        <v>353</v>
      </c>
      <c r="C224" s="188" t="s">
        <v>548</v>
      </c>
    </row>
    <row r="225" spans="1:3" x14ac:dyDescent="0.2">
      <c r="A225" s="189">
        <v>211</v>
      </c>
      <c r="B225" s="182" t="s">
        <v>353</v>
      </c>
      <c r="C225" s="188" t="s">
        <v>548</v>
      </c>
    </row>
    <row r="226" spans="1:3" x14ac:dyDescent="0.2">
      <c r="A226" s="189">
        <v>212</v>
      </c>
      <c r="B226" s="182" t="s">
        <v>353</v>
      </c>
      <c r="C226" s="188" t="s">
        <v>548</v>
      </c>
    </row>
    <row r="227" spans="1:3" x14ac:dyDescent="0.2">
      <c r="A227" s="189">
        <v>213</v>
      </c>
      <c r="B227" s="182" t="s">
        <v>353</v>
      </c>
      <c r="C227" s="188" t="s">
        <v>548</v>
      </c>
    </row>
    <row r="228" spans="1:3" x14ac:dyDescent="0.2">
      <c r="A228" s="189">
        <v>214</v>
      </c>
      <c r="B228" s="182" t="s">
        <v>353</v>
      </c>
      <c r="C228" s="188" t="s">
        <v>548</v>
      </c>
    </row>
    <row r="229" spans="1:3" x14ac:dyDescent="0.2">
      <c r="A229" s="189">
        <v>215</v>
      </c>
      <c r="B229" s="182" t="s">
        <v>353</v>
      </c>
      <c r="C229" s="188" t="s">
        <v>548</v>
      </c>
    </row>
    <row r="230" spans="1:3" x14ac:dyDescent="0.2">
      <c r="A230" s="189">
        <v>216</v>
      </c>
      <c r="B230" s="182" t="s">
        <v>353</v>
      </c>
      <c r="C230" s="188" t="s">
        <v>548</v>
      </c>
    </row>
    <row r="231" spans="1:3" x14ac:dyDescent="0.2">
      <c r="A231" s="189">
        <v>217</v>
      </c>
      <c r="B231" s="182" t="s">
        <v>353</v>
      </c>
      <c r="C231" s="188" t="s">
        <v>548</v>
      </c>
    </row>
    <row r="232" spans="1:3" x14ac:dyDescent="0.2">
      <c r="A232" s="189">
        <v>218</v>
      </c>
      <c r="B232" s="182" t="s">
        <v>353</v>
      </c>
      <c r="C232" s="188" t="s">
        <v>548</v>
      </c>
    </row>
    <row r="233" spans="1:3" x14ac:dyDescent="0.2">
      <c r="A233" s="189">
        <v>219</v>
      </c>
      <c r="B233" s="182" t="s">
        <v>353</v>
      </c>
      <c r="C233" s="188" t="s">
        <v>548</v>
      </c>
    </row>
    <row r="234" spans="1:3" x14ac:dyDescent="0.2">
      <c r="A234" s="189">
        <v>220</v>
      </c>
      <c r="B234" s="182" t="s">
        <v>353</v>
      </c>
      <c r="C234" s="188" t="s">
        <v>548</v>
      </c>
    </row>
    <row r="235" spans="1:3" x14ac:dyDescent="0.2">
      <c r="A235" s="189">
        <v>221</v>
      </c>
      <c r="B235" s="182" t="s">
        <v>353</v>
      </c>
      <c r="C235" s="188" t="s">
        <v>548</v>
      </c>
    </row>
    <row r="236" spans="1:3" x14ac:dyDescent="0.2">
      <c r="A236" s="189">
        <v>222</v>
      </c>
      <c r="B236" s="182" t="s">
        <v>353</v>
      </c>
      <c r="C236" s="188" t="s">
        <v>548</v>
      </c>
    </row>
    <row r="237" spans="1:3" x14ac:dyDescent="0.2">
      <c r="A237" s="189">
        <v>223</v>
      </c>
      <c r="B237" s="182" t="s">
        <v>353</v>
      </c>
      <c r="C237" s="188" t="s">
        <v>548</v>
      </c>
    </row>
    <row r="238" spans="1:3" x14ac:dyDescent="0.2">
      <c r="A238" s="189">
        <v>224</v>
      </c>
      <c r="B238" s="182" t="s">
        <v>353</v>
      </c>
      <c r="C238" s="188" t="s">
        <v>548</v>
      </c>
    </row>
    <row r="239" spans="1:3" x14ac:dyDescent="0.2">
      <c r="A239" s="189">
        <v>225</v>
      </c>
      <c r="B239" s="182" t="s">
        <v>353</v>
      </c>
      <c r="C239" s="188" t="s">
        <v>548</v>
      </c>
    </row>
    <row r="240" spans="1:3" x14ac:dyDescent="0.2">
      <c r="A240" s="189">
        <v>226</v>
      </c>
      <c r="B240" s="182" t="s">
        <v>353</v>
      </c>
      <c r="C240" s="188" t="s">
        <v>548</v>
      </c>
    </row>
    <row r="241" spans="1:3" x14ac:dyDescent="0.2">
      <c r="A241" s="189">
        <v>227</v>
      </c>
      <c r="B241" s="182" t="s">
        <v>353</v>
      </c>
      <c r="C241" s="188" t="s">
        <v>548</v>
      </c>
    </row>
    <row r="242" spans="1:3" x14ac:dyDescent="0.2">
      <c r="A242" s="189">
        <v>228</v>
      </c>
      <c r="B242" s="182" t="s">
        <v>363</v>
      </c>
      <c r="C242" s="188" t="s">
        <v>549</v>
      </c>
    </row>
    <row r="243" spans="1:3" x14ac:dyDescent="0.2">
      <c r="A243" s="189">
        <v>229</v>
      </c>
      <c r="B243" s="182" t="s">
        <v>363</v>
      </c>
      <c r="C243" s="188" t="s">
        <v>549</v>
      </c>
    </row>
    <row r="244" spans="1:3" x14ac:dyDescent="0.2">
      <c r="A244" s="189">
        <v>230</v>
      </c>
      <c r="B244" s="182" t="s">
        <v>353</v>
      </c>
      <c r="C244" s="188" t="s">
        <v>549</v>
      </c>
    </row>
    <row r="245" spans="1:3" x14ac:dyDescent="0.2">
      <c r="A245" s="189">
        <v>231</v>
      </c>
      <c r="B245" s="182" t="s">
        <v>341</v>
      </c>
      <c r="C245" s="188" t="s">
        <v>548</v>
      </c>
    </row>
    <row r="246" spans="1:3" x14ac:dyDescent="0.2">
      <c r="A246" s="189">
        <v>233</v>
      </c>
      <c r="B246" s="182" t="s">
        <v>341</v>
      </c>
      <c r="C246" s="188" t="s">
        <v>548</v>
      </c>
    </row>
    <row r="247" spans="1:3" x14ac:dyDescent="0.2">
      <c r="A247" s="189">
        <v>234</v>
      </c>
      <c r="B247" s="182" t="s">
        <v>341</v>
      </c>
      <c r="C247" s="188" t="s">
        <v>548</v>
      </c>
    </row>
    <row r="248" spans="1:3" x14ac:dyDescent="0.2">
      <c r="A248" s="189">
        <v>235</v>
      </c>
      <c r="B248" s="182" t="s">
        <v>341</v>
      </c>
      <c r="C248" s="188" t="s">
        <v>548</v>
      </c>
    </row>
    <row r="249" spans="1:3" x14ac:dyDescent="0.2">
      <c r="A249" s="189">
        <v>236</v>
      </c>
      <c r="B249" s="182" t="s">
        <v>341</v>
      </c>
      <c r="C249" s="188" t="s">
        <v>548</v>
      </c>
    </row>
    <row r="250" spans="1:3" x14ac:dyDescent="0.2">
      <c r="A250" s="189">
        <v>237</v>
      </c>
      <c r="B250" s="182" t="s">
        <v>341</v>
      </c>
      <c r="C250" s="188" t="s">
        <v>548</v>
      </c>
    </row>
    <row r="251" spans="1:3" x14ac:dyDescent="0.2">
      <c r="A251" s="189">
        <v>238</v>
      </c>
      <c r="B251" s="182" t="s">
        <v>353</v>
      </c>
      <c r="C251" s="188" t="s">
        <v>548</v>
      </c>
    </row>
    <row r="252" spans="1:3" x14ac:dyDescent="0.2">
      <c r="A252" s="189">
        <v>241</v>
      </c>
      <c r="B252" s="182" t="s">
        <v>364</v>
      </c>
      <c r="C252" s="188" t="s">
        <v>548</v>
      </c>
    </row>
    <row r="253" spans="1:3" x14ac:dyDescent="0.2">
      <c r="A253" s="189">
        <v>242</v>
      </c>
      <c r="B253" s="182" t="s">
        <v>365</v>
      </c>
      <c r="C253" s="188" t="s">
        <v>548</v>
      </c>
    </row>
    <row r="254" spans="1:3" x14ac:dyDescent="0.2">
      <c r="A254" s="189">
        <v>243</v>
      </c>
      <c r="B254" s="182" t="s">
        <v>329</v>
      </c>
      <c r="C254" s="188" t="s">
        <v>548</v>
      </c>
    </row>
    <row r="255" spans="1:3" x14ac:dyDescent="0.2">
      <c r="A255" s="189">
        <v>244</v>
      </c>
      <c r="B255" s="182" t="s">
        <v>353</v>
      </c>
      <c r="C255" s="188" t="s">
        <v>548</v>
      </c>
    </row>
    <row r="256" spans="1:3" x14ac:dyDescent="0.2">
      <c r="A256" s="189">
        <v>245</v>
      </c>
      <c r="B256" s="182" t="s">
        <v>365</v>
      </c>
      <c r="C256" s="188" t="s">
        <v>548</v>
      </c>
    </row>
    <row r="257" spans="1:3" x14ac:dyDescent="0.2">
      <c r="A257" s="189">
        <v>246</v>
      </c>
      <c r="B257" s="182" t="s">
        <v>366</v>
      </c>
      <c r="C257" s="188" t="s">
        <v>548</v>
      </c>
    </row>
    <row r="258" spans="1:3" x14ac:dyDescent="0.2">
      <c r="A258" s="189">
        <v>247</v>
      </c>
      <c r="B258" s="182" t="s">
        <v>365</v>
      </c>
      <c r="C258" s="188" t="s">
        <v>548</v>
      </c>
    </row>
    <row r="259" spans="1:3" x14ac:dyDescent="0.2">
      <c r="A259" s="189">
        <v>248</v>
      </c>
      <c r="B259" s="182" t="s">
        <v>353</v>
      </c>
      <c r="C259" s="188" t="s">
        <v>548</v>
      </c>
    </row>
    <row r="260" spans="1:3" x14ac:dyDescent="0.2">
      <c r="A260" s="189">
        <v>249</v>
      </c>
      <c r="B260" s="182" t="s">
        <v>365</v>
      </c>
      <c r="C260" s="188" t="s">
        <v>548</v>
      </c>
    </row>
    <row r="261" spans="1:3" x14ac:dyDescent="0.2">
      <c r="A261" s="189">
        <v>250</v>
      </c>
      <c r="B261" s="182" t="s">
        <v>367</v>
      </c>
      <c r="C261" s="188" t="s">
        <v>549</v>
      </c>
    </row>
    <row r="262" spans="1:3" x14ac:dyDescent="0.2">
      <c r="A262" s="189">
        <v>251</v>
      </c>
      <c r="B262" s="182" t="s">
        <v>367</v>
      </c>
      <c r="C262" s="188" t="s">
        <v>549</v>
      </c>
    </row>
    <row r="263" spans="1:3" x14ac:dyDescent="0.2">
      <c r="A263" s="189">
        <v>252</v>
      </c>
      <c r="B263" s="182" t="s">
        <v>367</v>
      </c>
      <c r="C263" s="188" t="s">
        <v>549</v>
      </c>
    </row>
    <row r="264" spans="1:3" x14ac:dyDescent="0.2">
      <c r="A264" s="189">
        <v>253</v>
      </c>
      <c r="B264" s="182" t="s">
        <v>367</v>
      </c>
      <c r="C264" s="188" t="s">
        <v>549</v>
      </c>
    </row>
    <row r="265" spans="1:3" x14ac:dyDescent="0.2">
      <c r="A265" s="189">
        <v>254</v>
      </c>
      <c r="B265" s="182" t="s">
        <v>368</v>
      </c>
      <c r="C265" s="188" t="s">
        <v>548</v>
      </c>
    </row>
    <row r="266" spans="1:3" x14ac:dyDescent="0.2">
      <c r="A266" s="189">
        <v>255</v>
      </c>
      <c r="B266" s="182" t="s">
        <v>369</v>
      </c>
      <c r="C266" s="188" t="s">
        <v>548</v>
      </c>
    </row>
    <row r="267" spans="1:3" x14ac:dyDescent="0.2">
      <c r="A267" s="189">
        <v>257</v>
      </c>
      <c r="B267" s="182" t="s">
        <v>370</v>
      </c>
      <c r="C267" s="188" t="s">
        <v>548</v>
      </c>
    </row>
    <row r="268" spans="1:3" x14ac:dyDescent="0.2">
      <c r="A268" s="189">
        <v>258</v>
      </c>
      <c r="B268" s="182" t="s">
        <v>371</v>
      </c>
      <c r="C268" s="188" t="s">
        <v>548</v>
      </c>
    </row>
    <row r="269" spans="1:3" x14ac:dyDescent="0.2">
      <c r="A269" s="189">
        <v>259</v>
      </c>
      <c r="B269" s="182" t="s">
        <v>372</v>
      </c>
      <c r="C269" s="188" t="s">
        <v>548</v>
      </c>
    </row>
    <row r="270" spans="1:3" x14ac:dyDescent="0.2">
      <c r="A270" s="189">
        <v>260</v>
      </c>
      <c r="B270" s="182" t="s">
        <v>371</v>
      </c>
      <c r="C270" s="188" t="s">
        <v>548</v>
      </c>
    </row>
    <row r="271" spans="1:3" x14ac:dyDescent="0.2">
      <c r="A271" s="189">
        <v>261</v>
      </c>
      <c r="B271" s="182" t="s">
        <v>371</v>
      </c>
      <c r="C271" s="188" t="s">
        <v>548</v>
      </c>
    </row>
    <row r="272" spans="1:3" x14ac:dyDescent="0.2">
      <c r="A272" s="189">
        <v>262</v>
      </c>
      <c r="B272" s="182" t="s">
        <v>371</v>
      </c>
      <c r="C272" s="188" t="s">
        <v>548</v>
      </c>
    </row>
    <row r="273" spans="1:3" x14ac:dyDescent="0.2">
      <c r="A273" s="189">
        <v>263</v>
      </c>
      <c r="B273" s="182" t="s">
        <v>371</v>
      </c>
      <c r="C273" s="188" t="s">
        <v>548</v>
      </c>
    </row>
    <row r="274" spans="1:3" x14ac:dyDescent="0.2">
      <c r="A274" s="189">
        <v>264</v>
      </c>
      <c r="B274" s="182" t="s">
        <v>371</v>
      </c>
      <c r="C274" s="188" t="s">
        <v>548</v>
      </c>
    </row>
    <row r="275" spans="1:3" x14ac:dyDescent="0.2">
      <c r="A275" s="189">
        <v>265</v>
      </c>
      <c r="B275" s="182" t="s">
        <v>373</v>
      </c>
      <c r="C275" s="188" t="s">
        <v>549</v>
      </c>
    </row>
    <row r="276" spans="1:3" x14ac:dyDescent="0.2">
      <c r="A276" s="189">
        <v>266</v>
      </c>
      <c r="B276" s="182" t="s">
        <v>373</v>
      </c>
      <c r="C276" s="188" t="s">
        <v>549</v>
      </c>
    </row>
    <row r="277" spans="1:3" x14ac:dyDescent="0.2">
      <c r="A277" s="189">
        <v>267</v>
      </c>
      <c r="B277" s="182" t="s">
        <v>373</v>
      </c>
      <c r="C277" s="188" t="s">
        <v>549</v>
      </c>
    </row>
    <row r="278" spans="1:3" x14ac:dyDescent="0.2">
      <c r="A278" s="189">
        <v>268</v>
      </c>
      <c r="B278" s="182" t="s">
        <v>373</v>
      </c>
      <c r="C278" s="188" t="s">
        <v>549</v>
      </c>
    </row>
    <row r="279" spans="1:3" x14ac:dyDescent="0.2">
      <c r="A279" s="189">
        <v>269</v>
      </c>
      <c r="B279" s="182" t="s">
        <v>373</v>
      </c>
      <c r="C279" s="188" t="s">
        <v>549</v>
      </c>
    </row>
    <row r="280" spans="1:3" x14ac:dyDescent="0.2">
      <c r="A280" s="189">
        <v>270</v>
      </c>
      <c r="B280" s="182" t="s">
        <v>373</v>
      </c>
      <c r="C280" s="188" t="s">
        <v>549</v>
      </c>
    </row>
    <row r="281" spans="1:3" x14ac:dyDescent="0.2">
      <c r="A281" s="189">
        <v>271</v>
      </c>
      <c r="B281" s="182" t="s">
        <v>373</v>
      </c>
      <c r="C281" s="188" t="s">
        <v>549</v>
      </c>
    </row>
    <row r="282" spans="1:3" x14ac:dyDescent="0.2">
      <c r="A282" s="189">
        <v>272</v>
      </c>
      <c r="B282" s="182" t="s">
        <v>373</v>
      </c>
      <c r="C282" s="188" t="s">
        <v>549</v>
      </c>
    </row>
    <row r="283" spans="1:3" x14ac:dyDescent="0.2">
      <c r="A283" s="189">
        <v>273</v>
      </c>
      <c r="B283" s="182" t="s">
        <v>373</v>
      </c>
      <c r="C283" s="188" t="s">
        <v>549</v>
      </c>
    </row>
    <row r="284" spans="1:3" x14ac:dyDescent="0.2">
      <c r="A284" s="189">
        <v>274</v>
      </c>
      <c r="B284" s="182" t="s">
        <v>373</v>
      </c>
      <c r="C284" s="188" t="s">
        <v>549</v>
      </c>
    </row>
    <row r="285" spans="1:3" x14ac:dyDescent="0.2">
      <c r="A285" s="189">
        <v>276</v>
      </c>
      <c r="B285" s="182" t="s">
        <v>373</v>
      </c>
      <c r="C285" s="188" t="s">
        <v>549</v>
      </c>
    </row>
    <row r="286" spans="1:3" x14ac:dyDescent="0.2">
      <c r="A286" s="189">
        <v>277</v>
      </c>
      <c r="B286" s="182" t="s">
        <v>374</v>
      </c>
      <c r="C286" s="188" t="s">
        <v>549</v>
      </c>
    </row>
    <row r="287" spans="1:3" x14ac:dyDescent="0.2">
      <c r="A287" s="189">
        <v>278</v>
      </c>
      <c r="B287" s="182" t="s">
        <v>375</v>
      </c>
      <c r="C287" s="188" t="s">
        <v>549</v>
      </c>
    </row>
    <row r="288" spans="1:3" x14ac:dyDescent="0.2">
      <c r="A288" s="189">
        <v>279</v>
      </c>
      <c r="B288" s="182" t="s">
        <v>376</v>
      </c>
      <c r="C288" s="188" t="s">
        <v>549</v>
      </c>
    </row>
    <row r="289" spans="1:3" x14ac:dyDescent="0.2">
      <c r="A289" s="189">
        <v>280</v>
      </c>
      <c r="B289" s="182" t="s">
        <v>377</v>
      </c>
      <c r="C289" s="188" t="s">
        <v>549</v>
      </c>
    </row>
    <row r="290" spans="1:3" x14ac:dyDescent="0.2">
      <c r="A290" s="189">
        <v>281</v>
      </c>
      <c r="B290" s="182" t="s">
        <v>378</v>
      </c>
      <c r="C290" s="188" t="s">
        <v>548</v>
      </c>
    </row>
    <row r="291" spans="1:3" x14ac:dyDescent="0.2">
      <c r="A291" s="189">
        <v>283</v>
      </c>
      <c r="B291" s="182" t="s">
        <v>379</v>
      </c>
      <c r="C291" s="188" t="s">
        <v>548</v>
      </c>
    </row>
    <row r="292" spans="1:3" x14ac:dyDescent="0.2">
      <c r="A292" s="189">
        <v>284</v>
      </c>
      <c r="B292" s="182" t="s">
        <v>321</v>
      </c>
      <c r="C292" s="188" t="s">
        <v>549</v>
      </c>
    </row>
    <row r="293" spans="1:3" x14ac:dyDescent="0.2">
      <c r="A293" s="189">
        <v>285</v>
      </c>
      <c r="B293" s="182" t="s">
        <v>321</v>
      </c>
      <c r="C293" s="188" t="s">
        <v>549</v>
      </c>
    </row>
    <row r="294" spans="1:3" x14ac:dyDescent="0.2">
      <c r="A294" s="189">
        <v>286</v>
      </c>
      <c r="B294" s="182" t="s">
        <v>380</v>
      </c>
      <c r="C294" s="188" t="s">
        <v>549</v>
      </c>
    </row>
    <row r="295" spans="1:3" x14ac:dyDescent="0.2">
      <c r="A295" s="189">
        <v>287</v>
      </c>
      <c r="B295" s="182" t="s">
        <v>381</v>
      </c>
      <c r="C295" s="188" t="s">
        <v>549</v>
      </c>
    </row>
    <row r="296" spans="1:3" x14ac:dyDescent="0.2">
      <c r="A296" s="189">
        <v>288</v>
      </c>
      <c r="B296" s="182" t="s">
        <v>382</v>
      </c>
      <c r="C296" s="188" t="s">
        <v>549</v>
      </c>
    </row>
    <row r="297" spans="1:3" x14ac:dyDescent="0.2">
      <c r="A297" s="189">
        <v>289</v>
      </c>
      <c r="B297" s="182" t="s">
        <v>382</v>
      </c>
      <c r="C297" s="188" t="s">
        <v>549</v>
      </c>
    </row>
    <row r="298" spans="1:3" x14ac:dyDescent="0.2">
      <c r="A298" s="189">
        <v>290</v>
      </c>
      <c r="B298" s="182" t="s">
        <v>382</v>
      </c>
      <c r="C298" s="188" t="s">
        <v>549</v>
      </c>
    </row>
    <row r="299" spans="1:3" x14ac:dyDescent="0.2">
      <c r="A299" s="189">
        <v>291</v>
      </c>
      <c r="B299" s="182" t="s">
        <v>382</v>
      </c>
      <c r="C299" s="188" t="s">
        <v>549</v>
      </c>
    </row>
    <row r="300" spans="1:3" x14ac:dyDescent="0.2">
      <c r="A300" s="189">
        <v>292</v>
      </c>
      <c r="B300" s="182" t="s">
        <v>382</v>
      </c>
      <c r="C300" s="188" t="s">
        <v>549</v>
      </c>
    </row>
    <row r="301" spans="1:3" x14ac:dyDescent="0.2">
      <c r="A301" s="189">
        <v>297</v>
      </c>
      <c r="B301" s="182" t="s">
        <v>382</v>
      </c>
      <c r="C301" s="188" t="s">
        <v>549</v>
      </c>
    </row>
    <row r="302" spans="1:3" x14ac:dyDescent="0.2">
      <c r="A302" s="189">
        <v>298</v>
      </c>
      <c r="B302" s="182" t="s">
        <v>382</v>
      </c>
      <c r="C302" s="188" t="s">
        <v>549</v>
      </c>
    </row>
    <row r="303" spans="1:3" x14ac:dyDescent="0.2">
      <c r="A303" s="189">
        <v>299</v>
      </c>
      <c r="B303" s="182" t="s">
        <v>382</v>
      </c>
      <c r="C303" s="188" t="s">
        <v>549</v>
      </c>
    </row>
    <row r="304" spans="1:3" x14ac:dyDescent="0.2">
      <c r="A304" s="189">
        <v>300</v>
      </c>
      <c r="B304" s="182" t="s">
        <v>383</v>
      </c>
      <c r="C304" s="188" t="s">
        <v>548</v>
      </c>
    </row>
    <row r="305" spans="1:3" x14ac:dyDescent="0.2">
      <c r="A305" s="189">
        <v>301</v>
      </c>
      <c r="B305" s="182" t="s">
        <v>384</v>
      </c>
      <c r="C305" s="188" t="s">
        <v>548</v>
      </c>
    </row>
    <row r="306" spans="1:3" x14ac:dyDescent="0.2">
      <c r="A306" s="189">
        <v>302</v>
      </c>
      <c r="B306" s="182" t="s">
        <v>385</v>
      </c>
      <c r="C306" s="188" t="s">
        <v>548</v>
      </c>
    </row>
    <row r="307" spans="1:3" x14ac:dyDescent="0.2">
      <c r="A307" s="189">
        <v>303</v>
      </c>
      <c r="B307" s="182" t="s">
        <v>382</v>
      </c>
      <c r="C307" s="188" t="s">
        <v>549</v>
      </c>
    </row>
    <row r="308" spans="1:3" x14ac:dyDescent="0.2">
      <c r="A308" s="189">
        <v>304</v>
      </c>
      <c r="B308" s="182" t="s">
        <v>382</v>
      </c>
      <c r="C308" s="188" t="s">
        <v>549</v>
      </c>
    </row>
    <row r="309" spans="1:3" x14ac:dyDescent="0.2">
      <c r="A309" s="189">
        <v>305</v>
      </c>
      <c r="B309" s="182" t="s">
        <v>386</v>
      </c>
      <c r="C309" s="188" t="s">
        <v>548</v>
      </c>
    </row>
    <row r="310" spans="1:3" x14ac:dyDescent="0.2">
      <c r="A310" s="189">
        <v>306</v>
      </c>
      <c r="B310" s="182" t="s">
        <v>386</v>
      </c>
      <c r="C310" s="188" t="s">
        <v>548</v>
      </c>
    </row>
    <row r="311" spans="1:3" x14ac:dyDescent="0.2">
      <c r="A311" s="189">
        <v>307</v>
      </c>
      <c r="B311" s="182" t="s">
        <v>386</v>
      </c>
      <c r="C311" s="188" t="s">
        <v>548</v>
      </c>
    </row>
    <row r="312" spans="1:3" x14ac:dyDescent="0.2">
      <c r="A312" s="189">
        <v>308</v>
      </c>
      <c r="B312" s="182" t="s">
        <v>386</v>
      </c>
      <c r="C312" s="188" t="s">
        <v>548</v>
      </c>
    </row>
    <row r="313" spans="1:3" x14ac:dyDescent="0.2">
      <c r="A313" s="189">
        <v>309</v>
      </c>
      <c r="B313" s="182" t="s">
        <v>387</v>
      </c>
      <c r="C313" s="188" t="s">
        <v>548</v>
      </c>
    </row>
    <row r="314" spans="1:3" x14ac:dyDescent="0.2">
      <c r="A314" s="189">
        <v>310</v>
      </c>
      <c r="B314" s="182" t="s">
        <v>388</v>
      </c>
      <c r="C314" s="188" t="s">
        <v>548</v>
      </c>
    </row>
    <row r="315" spans="1:3" x14ac:dyDescent="0.2">
      <c r="A315" s="189">
        <v>312</v>
      </c>
      <c r="B315" s="182" t="s">
        <v>389</v>
      </c>
      <c r="C315" s="188" t="s">
        <v>549</v>
      </c>
    </row>
    <row r="316" spans="1:3" x14ac:dyDescent="0.2">
      <c r="A316" s="189">
        <v>313</v>
      </c>
      <c r="B316" s="182" t="s">
        <v>390</v>
      </c>
      <c r="C316" s="188" t="s">
        <v>549</v>
      </c>
    </row>
    <row r="317" spans="1:3" x14ac:dyDescent="0.2">
      <c r="A317" s="189">
        <v>314</v>
      </c>
      <c r="B317" s="182" t="s">
        <v>391</v>
      </c>
      <c r="C317" s="188" t="s">
        <v>549</v>
      </c>
    </row>
    <row r="318" spans="1:3" x14ac:dyDescent="0.2">
      <c r="A318" s="189">
        <v>315</v>
      </c>
      <c r="B318" s="182" t="s">
        <v>392</v>
      </c>
      <c r="C318" s="188" t="s">
        <v>549</v>
      </c>
    </row>
    <row r="319" spans="1:3" x14ac:dyDescent="0.2">
      <c r="A319" s="189">
        <v>316</v>
      </c>
      <c r="B319" s="182" t="s">
        <v>393</v>
      </c>
      <c r="C319" s="188" t="s">
        <v>548</v>
      </c>
    </row>
    <row r="320" spans="1:3" x14ac:dyDescent="0.2">
      <c r="A320" s="189">
        <v>317</v>
      </c>
      <c r="B320" s="182" t="s">
        <v>393</v>
      </c>
      <c r="C320" s="188" t="s">
        <v>548</v>
      </c>
    </row>
    <row r="321" spans="1:3" x14ac:dyDescent="0.2">
      <c r="A321" s="189">
        <v>318</v>
      </c>
      <c r="B321" s="182" t="s">
        <v>393</v>
      </c>
      <c r="C321" s="188" t="s">
        <v>548</v>
      </c>
    </row>
    <row r="322" spans="1:3" x14ac:dyDescent="0.2">
      <c r="A322" s="189">
        <v>319</v>
      </c>
      <c r="B322" s="182" t="s">
        <v>394</v>
      </c>
      <c r="C322" s="188" t="s">
        <v>548</v>
      </c>
    </row>
    <row r="323" spans="1:3" x14ac:dyDescent="0.2">
      <c r="A323" s="189">
        <v>320</v>
      </c>
      <c r="B323" s="182" t="s">
        <v>393</v>
      </c>
      <c r="C323" s="188" t="s">
        <v>548</v>
      </c>
    </row>
    <row r="324" spans="1:3" x14ac:dyDescent="0.2">
      <c r="A324" s="189">
        <v>321</v>
      </c>
      <c r="B324" s="182" t="s">
        <v>393</v>
      </c>
      <c r="C324" s="188" t="s">
        <v>548</v>
      </c>
    </row>
    <row r="325" spans="1:3" x14ac:dyDescent="0.2">
      <c r="A325" s="189">
        <v>322</v>
      </c>
      <c r="B325" s="182" t="s">
        <v>393</v>
      </c>
      <c r="C325" s="188" t="s">
        <v>548</v>
      </c>
    </row>
    <row r="326" spans="1:3" x14ac:dyDescent="0.2">
      <c r="A326" s="189">
        <v>323</v>
      </c>
      <c r="B326" s="182" t="s">
        <v>393</v>
      </c>
      <c r="C326" s="188" t="s">
        <v>548</v>
      </c>
    </row>
    <row r="327" spans="1:3" x14ac:dyDescent="0.2">
      <c r="A327" s="189">
        <v>324</v>
      </c>
      <c r="B327" s="182" t="s">
        <v>395</v>
      </c>
      <c r="C327" s="188" t="s">
        <v>548</v>
      </c>
    </row>
    <row r="328" spans="1:3" x14ac:dyDescent="0.2">
      <c r="A328" s="189">
        <v>325</v>
      </c>
      <c r="B328" s="182" t="s">
        <v>396</v>
      </c>
      <c r="C328" s="188" t="s">
        <v>548</v>
      </c>
    </row>
    <row r="329" spans="1:3" x14ac:dyDescent="0.2">
      <c r="A329" s="189">
        <v>326</v>
      </c>
      <c r="B329" s="182" t="s">
        <v>396</v>
      </c>
      <c r="C329" s="188" t="s">
        <v>548</v>
      </c>
    </row>
    <row r="330" spans="1:3" x14ac:dyDescent="0.2">
      <c r="A330" s="189">
        <v>327</v>
      </c>
      <c r="B330" s="182" t="s">
        <v>396</v>
      </c>
      <c r="C330" s="188" t="s">
        <v>548</v>
      </c>
    </row>
    <row r="331" spans="1:3" x14ac:dyDescent="0.2">
      <c r="A331" s="189">
        <v>328</v>
      </c>
      <c r="B331" s="182" t="s">
        <v>396</v>
      </c>
      <c r="C331" s="188" t="s">
        <v>548</v>
      </c>
    </row>
    <row r="332" spans="1:3" x14ac:dyDescent="0.2">
      <c r="A332" s="189">
        <v>329</v>
      </c>
      <c r="B332" s="182" t="s">
        <v>396</v>
      </c>
      <c r="C332" s="188" t="s">
        <v>548</v>
      </c>
    </row>
    <row r="333" spans="1:3" x14ac:dyDescent="0.2">
      <c r="A333" s="189">
        <v>330</v>
      </c>
      <c r="B333" s="182" t="s">
        <v>396</v>
      </c>
      <c r="C333" s="188" t="s">
        <v>548</v>
      </c>
    </row>
    <row r="334" spans="1:3" x14ac:dyDescent="0.2">
      <c r="A334" s="189">
        <v>331</v>
      </c>
      <c r="B334" s="182" t="s">
        <v>396</v>
      </c>
      <c r="C334" s="188" t="s">
        <v>548</v>
      </c>
    </row>
    <row r="335" spans="1:3" x14ac:dyDescent="0.2">
      <c r="A335" s="189">
        <v>332</v>
      </c>
      <c r="B335" s="182" t="s">
        <v>396</v>
      </c>
      <c r="C335" s="188" t="s">
        <v>548</v>
      </c>
    </row>
    <row r="336" spans="1:3" x14ac:dyDescent="0.2">
      <c r="A336" s="189">
        <v>334</v>
      </c>
      <c r="B336" s="182" t="s">
        <v>397</v>
      </c>
      <c r="C336" s="188" t="s">
        <v>548</v>
      </c>
    </row>
    <row r="337" spans="1:3" x14ac:dyDescent="0.2">
      <c r="A337" s="189">
        <v>335</v>
      </c>
      <c r="B337" s="182" t="s">
        <v>398</v>
      </c>
      <c r="C337" s="188" t="s">
        <v>548</v>
      </c>
    </row>
    <row r="338" spans="1:3" x14ac:dyDescent="0.2">
      <c r="A338" s="189">
        <v>336</v>
      </c>
      <c r="B338" s="182" t="s">
        <v>399</v>
      </c>
      <c r="C338" s="188" t="s">
        <v>549</v>
      </c>
    </row>
    <row r="339" spans="1:3" x14ac:dyDescent="0.2">
      <c r="A339" s="189">
        <v>337</v>
      </c>
      <c r="B339" s="182" t="s">
        <v>399</v>
      </c>
      <c r="C339" s="188" t="s">
        <v>549</v>
      </c>
    </row>
    <row r="340" spans="1:3" x14ac:dyDescent="0.2">
      <c r="A340" s="189">
        <v>338</v>
      </c>
      <c r="B340" s="182" t="s">
        <v>400</v>
      </c>
      <c r="C340" s="188" t="s">
        <v>548</v>
      </c>
    </row>
    <row r="341" spans="1:3" x14ac:dyDescent="0.2">
      <c r="A341" s="189">
        <v>339</v>
      </c>
      <c r="B341" s="182" t="s">
        <v>401</v>
      </c>
      <c r="C341" s="188" t="s">
        <v>549</v>
      </c>
    </row>
    <row r="342" spans="1:3" x14ac:dyDescent="0.2">
      <c r="A342" s="189">
        <v>340</v>
      </c>
      <c r="B342" s="182" t="s">
        <v>401</v>
      </c>
      <c r="C342" s="188" t="s">
        <v>549</v>
      </c>
    </row>
    <row r="343" spans="1:3" x14ac:dyDescent="0.2">
      <c r="A343" s="189">
        <v>341</v>
      </c>
      <c r="B343" s="182" t="s">
        <v>401</v>
      </c>
      <c r="C343" s="188" t="s">
        <v>549</v>
      </c>
    </row>
    <row r="344" spans="1:3" x14ac:dyDescent="0.2">
      <c r="A344" s="189">
        <v>342</v>
      </c>
      <c r="B344" s="182" t="s">
        <v>402</v>
      </c>
      <c r="C344" s="188" t="s">
        <v>549</v>
      </c>
    </row>
    <row r="345" spans="1:3" x14ac:dyDescent="0.2">
      <c r="A345" s="189">
        <v>343</v>
      </c>
      <c r="B345" s="182" t="s">
        <v>403</v>
      </c>
      <c r="C345" s="188" t="s">
        <v>549</v>
      </c>
    </row>
    <row r="346" spans="1:3" x14ac:dyDescent="0.2">
      <c r="A346" s="189">
        <v>344</v>
      </c>
      <c r="B346" s="182" t="s">
        <v>404</v>
      </c>
      <c r="C346" s="188" t="s">
        <v>548</v>
      </c>
    </row>
    <row r="347" spans="1:3" x14ac:dyDescent="0.2">
      <c r="A347" s="189">
        <v>345</v>
      </c>
      <c r="B347" s="182" t="s">
        <v>405</v>
      </c>
      <c r="C347" s="188" t="s">
        <v>549</v>
      </c>
    </row>
    <row r="348" spans="1:3" x14ac:dyDescent="0.2">
      <c r="A348" s="189">
        <v>346</v>
      </c>
      <c r="B348" s="182" t="s">
        <v>406</v>
      </c>
      <c r="C348" s="188" t="s">
        <v>549</v>
      </c>
    </row>
    <row r="349" spans="1:3" x14ac:dyDescent="0.2">
      <c r="A349" s="189">
        <v>347</v>
      </c>
      <c r="B349" s="182" t="s">
        <v>407</v>
      </c>
      <c r="C349" s="188" t="s">
        <v>549</v>
      </c>
    </row>
    <row r="350" spans="1:3" x14ac:dyDescent="0.2">
      <c r="A350" s="189">
        <v>348</v>
      </c>
      <c r="B350" s="182" t="s">
        <v>407</v>
      </c>
      <c r="C350" s="188" t="s">
        <v>549</v>
      </c>
    </row>
    <row r="351" spans="1:3" x14ac:dyDescent="0.2">
      <c r="A351" s="189">
        <v>349</v>
      </c>
      <c r="B351" s="182" t="s">
        <v>353</v>
      </c>
      <c r="C351" s="188" t="s">
        <v>548</v>
      </c>
    </row>
    <row r="352" spans="1:3" x14ac:dyDescent="0.2">
      <c r="A352" s="189">
        <v>350</v>
      </c>
      <c r="B352" s="182" t="s">
        <v>408</v>
      </c>
      <c r="C352" s="188" t="s">
        <v>549</v>
      </c>
    </row>
    <row r="353" spans="1:3" x14ac:dyDescent="0.2">
      <c r="A353" s="189">
        <v>351</v>
      </c>
      <c r="B353" s="182" t="s">
        <v>409</v>
      </c>
      <c r="C353" s="188" t="s">
        <v>548</v>
      </c>
    </row>
    <row r="354" spans="1:3" x14ac:dyDescent="0.2">
      <c r="A354" s="189">
        <v>352</v>
      </c>
      <c r="B354" s="182" t="s">
        <v>410</v>
      </c>
      <c r="C354" s="188" t="s">
        <v>548</v>
      </c>
    </row>
    <row r="355" spans="1:3" x14ac:dyDescent="0.2">
      <c r="A355" s="189">
        <v>353</v>
      </c>
      <c r="B355" s="182" t="s">
        <v>411</v>
      </c>
      <c r="C355" s="188" t="s">
        <v>548</v>
      </c>
    </row>
    <row r="356" spans="1:3" x14ac:dyDescent="0.2">
      <c r="A356" s="189">
        <v>354</v>
      </c>
      <c r="B356" s="182" t="s">
        <v>328</v>
      </c>
      <c r="C356" s="188" t="s">
        <v>549</v>
      </c>
    </row>
    <row r="357" spans="1:3" x14ac:dyDescent="0.2">
      <c r="A357" s="189">
        <v>355</v>
      </c>
      <c r="B357" s="182" t="s">
        <v>412</v>
      </c>
      <c r="C357" s="188" t="s">
        <v>548</v>
      </c>
    </row>
    <row r="358" spans="1:3" x14ac:dyDescent="0.2">
      <c r="A358" s="189">
        <v>357</v>
      </c>
      <c r="B358" s="182" t="s">
        <v>413</v>
      </c>
      <c r="C358" s="188" t="s">
        <v>549</v>
      </c>
    </row>
    <row r="359" spans="1:3" x14ac:dyDescent="0.2">
      <c r="A359" s="189">
        <v>358</v>
      </c>
      <c r="B359" s="182" t="s">
        <v>413</v>
      </c>
      <c r="C359" s="188" t="s">
        <v>549</v>
      </c>
    </row>
    <row r="360" spans="1:3" x14ac:dyDescent="0.2">
      <c r="A360" s="189">
        <v>359</v>
      </c>
      <c r="B360" s="182" t="s">
        <v>413</v>
      </c>
      <c r="C360" s="188" t="s">
        <v>549</v>
      </c>
    </row>
    <row r="361" spans="1:3" x14ac:dyDescent="0.2">
      <c r="A361" s="189">
        <v>360</v>
      </c>
      <c r="B361" s="182" t="s">
        <v>413</v>
      </c>
      <c r="C361" s="188" t="s">
        <v>549</v>
      </c>
    </row>
    <row r="362" spans="1:3" x14ac:dyDescent="0.2">
      <c r="A362" s="189">
        <v>361</v>
      </c>
      <c r="B362" s="182" t="s">
        <v>413</v>
      </c>
      <c r="C362" s="188" t="s">
        <v>549</v>
      </c>
    </row>
    <row r="363" spans="1:3" x14ac:dyDescent="0.2">
      <c r="A363" s="189">
        <v>362</v>
      </c>
      <c r="B363" s="182" t="s">
        <v>413</v>
      </c>
      <c r="C363" s="188" t="s">
        <v>549</v>
      </c>
    </row>
    <row r="364" spans="1:3" x14ac:dyDescent="0.2">
      <c r="A364" s="189">
        <v>363</v>
      </c>
      <c r="B364" s="182" t="s">
        <v>413</v>
      </c>
      <c r="C364" s="188" t="s">
        <v>549</v>
      </c>
    </row>
    <row r="365" spans="1:3" x14ac:dyDescent="0.2">
      <c r="A365" s="189">
        <v>364</v>
      </c>
      <c r="B365" s="182" t="s">
        <v>413</v>
      </c>
      <c r="C365" s="188" t="s">
        <v>549</v>
      </c>
    </row>
    <row r="366" spans="1:3" x14ac:dyDescent="0.2">
      <c r="A366" s="189">
        <v>365</v>
      </c>
      <c r="B366" s="182" t="s">
        <v>413</v>
      </c>
      <c r="C366" s="188" t="s">
        <v>549</v>
      </c>
    </row>
    <row r="367" spans="1:3" x14ac:dyDescent="0.2">
      <c r="A367" s="189">
        <v>366</v>
      </c>
      <c r="B367" s="182" t="s">
        <v>413</v>
      </c>
      <c r="C367" s="188" t="s">
        <v>549</v>
      </c>
    </row>
    <row r="368" spans="1:3" x14ac:dyDescent="0.2">
      <c r="A368" s="189">
        <v>367</v>
      </c>
      <c r="B368" s="182" t="s">
        <v>413</v>
      </c>
      <c r="C368" s="188" t="s">
        <v>549</v>
      </c>
    </row>
    <row r="369" spans="1:3" x14ac:dyDescent="0.2">
      <c r="A369" s="189">
        <v>368</v>
      </c>
      <c r="B369" s="182" t="s">
        <v>413</v>
      </c>
      <c r="C369" s="188" t="s">
        <v>549</v>
      </c>
    </row>
    <row r="370" spans="1:3" x14ac:dyDescent="0.2">
      <c r="A370" s="189">
        <v>369</v>
      </c>
      <c r="B370" s="182" t="s">
        <v>413</v>
      </c>
      <c r="C370" s="188" t="s">
        <v>549</v>
      </c>
    </row>
    <row r="371" spans="1:3" x14ac:dyDescent="0.2">
      <c r="A371" s="189">
        <v>370</v>
      </c>
      <c r="B371" s="182" t="s">
        <v>413</v>
      </c>
      <c r="C371" s="188" t="s">
        <v>549</v>
      </c>
    </row>
    <row r="372" spans="1:3" x14ac:dyDescent="0.2">
      <c r="A372" s="189">
        <v>371</v>
      </c>
      <c r="B372" s="182" t="s">
        <v>413</v>
      </c>
      <c r="C372" s="188" t="s">
        <v>549</v>
      </c>
    </row>
    <row r="373" spans="1:3" x14ac:dyDescent="0.2">
      <c r="A373" s="189">
        <v>372</v>
      </c>
      <c r="B373" s="182" t="s">
        <v>393</v>
      </c>
      <c r="C373" s="188" t="s">
        <v>548</v>
      </c>
    </row>
    <row r="374" spans="1:3" x14ac:dyDescent="0.2">
      <c r="A374" s="189">
        <v>373</v>
      </c>
      <c r="B374" s="182" t="s">
        <v>341</v>
      </c>
      <c r="C374" s="188" t="s">
        <v>548</v>
      </c>
    </row>
    <row r="375" spans="1:3" x14ac:dyDescent="0.2">
      <c r="A375" s="189">
        <v>374</v>
      </c>
      <c r="B375" s="182" t="s">
        <v>341</v>
      </c>
      <c r="C375" s="188" t="s">
        <v>548</v>
      </c>
    </row>
    <row r="376" spans="1:3" x14ac:dyDescent="0.2">
      <c r="A376" s="189">
        <v>375</v>
      </c>
      <c r="B376" s="182" t="s">
        <v>341</v>
      </c>
      <c r="C376" s="188" t="s">
        <v>548</v>
      </c>
    </row>
    <row r="377" spans="1:3" x14ac:dyDescent="0.2">
      <c r="A377" s="189">
        <v>376</v>
      </c>
      <c r="B377" s="182" t="s">
        <v>341</v>
      </c>
      <c r="C377" s="188" t="s">
        <v>548</v>
      </c>
    </row>
    <row r="378" spans="1:3" x14ac:dyDescent="0.2">
      <c r="A378" s="189">
        <v>377</v>
      </c>
      <c r="B378" s="182" t="s">
        <v>341</v>
      </c>
      <c r="C378" s="188" t="s">
        <v>548</v>
      </c>
    </row>
    <row r="379" spans="1:3" x14ac:dyDescent="0.2">
      <c r="A379" s="189">
        <v>378</v>
      </c>
      <c r="B379" s="182" t="s">
        <v>341</v>
      </c>
      <c r="C379" s="188" t="s">
        <v>548</v>
      </c>
    </row>
    <row r="380" spans="1:3" x14ac:dyDescent="0.2">
      <c r="A380" s="189">
        <v>380</v>
      </c>
      <c r="B380" s="182" t="s">
        <v>341</v>
      </c>
      <c r="C380" s="188" t="s">
        <v>548</v>
      </c>
    </row>
    <row r="381" spans="1:3" x14ac:dyDescent="0.2">
      <c r="A381" s="189">
        <v>381</v>
      </c>
      <c r="B381" s="182" t="s">
        <v>341</v>
      </c>
      <c r="C381" s="188" t="s">
        <v>548</v>
      </c>
    </row>
    <row r="382" spans="1:3" x14ac:dyDescent="0.2">
      <c r="A382" s="189">
        <v>382</v>
      </c>
      <c r="B382" s="182" t="s">
        <v>341</v>
      </c>
      <c r="C382" s="188" t="s">
        <v>548</v>
      </c>
    </row>
    <row r="383" spans="1:3" x14ac:dyDescent="0.2">
      <c r="A383" s="189">
        <v>384</v>
      </c>
      <c r="B383" s="182" t="s">
        <v>353</v>
      </c>
      <c r="C383" s="188" t="s">
        <v>548</v>
      </c>
    </row>
    <row r="384" spans="1:3" x14ac:dyDescent="0.2">
      <c r="A384" s="189">
        <v>385</v>
      </c>
      <c r="B384" s="182" t="s">
        <v>341</v>
      </c>
      <c r="C384" s="188" t="s">
        <v>548</v>
      </c>
    </row>
    <row r="385" spans="1:3" x14ac:dyDescent="0.2">
      <c r="A385" s="189">
        <v>386</v>
      </c>
      <c r="B385" s="182" t="s">
        <v>321</v>
      </c>
      <c r="C385" s="188" t="s">
        <v>549</v>
      </c>
    </row>
    <row r="386" spans="1:3" x14ac:dyDescent="0.2">
      <c r="A386" s="189">
        <v>387</v>
      </c>
      <c r="B386" s="182" t="s">
        <v>346</v>
      </c>
      <c r="C386" s="188" t="s">
        <v>549</v>
      </c>
    </row>
    <row r="387" spans="1:3" x14ac:dyDescent="0.2">
      <c r="A387" s="189">
        <v>388</v>
      </c>
      <c r="B387" s="182" t="s">
        <v>341</v>
      </c>
      <c r="C387" s="188" t="s">
        <v>548</v>
      </c>
    </row>
    <row r="388" spans="1:3" x14ac:dyDescent="0.2">
      <c r="A388" s="189">
        <v>389</v>
      </c>
      <c r="B388" s="182" t="s">
        <v>332</v>
      </c>
      <c r="C388" s="188" t="s">
        <v>549</v>
      </c>
    </row>
    <row r="389" spans="1:3" x14ac:dyDescent="0.2">
      <c r="A389" s="189">
        <v>390</v>
      </c>
      <c r="B389" s="182" t="s">
        <v>341</v>
      </c>
      <c r="C389" s="188" t="s">
        <v>548</v>
      </c>
    </row>
    <row r="390" spans="1:3" x14ac:dyDescent="0.2">
      <c r="A390" s="189">
        <v>391</v>
      </c>
      <c r="B390" s="182" t="s">
        <v>414</v>
      </c>
      <c r="C390" s="188" t="s">
        <v>549</v>
      </c>
    </row>
    <row r="391" spans="1:3" x14ac:dyDescent="0.2">
      <c r="A391" s="189">
        <v>392</v>
      </c>
      <c r="B391" s="182" t="s">
        <v>415</v>
      </c>
      <c r="C391" s="188" t="s">
        <v>548</v>
      </c>
    </row>
    <row r="392" spans="1:3" x14ac:dyDescent="0.2">
      <c r="A392" s="189">
        <v>393</v>
      </c>
      <c r="B392" s="182" t="s">
        <v>416</v>
      </c>
      <c r="C392" s="188" t="s">
        <v>548</v>
      </c>
    </row>
    <row r="393" spans="1:3" x14ac:dyDescent="0.2">
      <c r="A393" s="189">
        <v>394</v>
      </c>
      <c r="B393" s="182" t="s">
        <v>372</v>
      </c>
      <c r="C393" s="188" t="s">
        <v>548</v>
      </c>
    </row>
    <row r="394" spans="1:3" x14ac:dyDescent="0.2">
      <c r="A394" s="189">
        <v>395</v>
      </c>
      <c r="B394" s="182" t="s">
        <v>417</v>
      </c>
      <c r="C394" s="188" t="s">
        <v>548</v>
      </c>
    </row>
    <row r="395" spans="1:3" x14ac:dyDescent="0.2">
      <c r="A395" s="189">
        <v>396</v>
      </c>
      <c r="B395" s="182" t="s">
        <v>351</v>
      </c>
      <c r="C395" s="188" t="s">
        <v>548</v>
      </c>
    </row>
    <row r="396" spans="1:3" x14ac:dyDescent="0.2">
      <c r="A396" s="189">
        <v>397</v>
      </c>
      <c r="B396" s="182" t="s">
        <v>418</v>
      </c>
      <c r="C396" s="188" t="s">
        <v>548</v>
      </c>
    </row>
    <row r="397" spans="1:3" x14ac:dyDescent="0.2">
      <c r="A397" s="189">
        <v>398</v>
      </c>
      <c r="B397" s="182" t="s">
        <v>419</v>
      </c>
      <c r="C397" s="188" t="s">
        <v>548</v>
      </c>
    </row>
    <row r="398" spans="1:3" x14ac:dyDescent="0.2">
      <c r="A398" s="189">
        <v>399</v>
      </c>
      <c r="B398" s="182" t="s">
        <v>420</v>
      </c>
      <c r="C398" s="188" t="s">
        <v>549</v>
      </c>
    </row>
    <row r="399" spans="1:3" x14ac:dyDescent="0.2">
      <c r="A399" s="189">
        <v>400</v>
      </c>
      <c r="B399" s="182" t="s">
        <v>371</v>
      </c>
      <c r="C399" s="188" t="s">
        <v>548</v>
      </c>
    </row>
    <row r="400" spans="1:3" x14ac:dyDescent="0.2">
      <c r="A400" s="189">
        <v>401</v>
      </c>
      <c r="B400" s="182" t="s">
        <v>421</v>
      </c>
      <c r="C400" s="188" t="s">
        <v>549</v>
      </c>
    </row>
    <row r="401" spans="1:3" x14ac:dyDescent="0.2">
      <c r="A401" s="189">
        <v>403</v>
      </c>
      <c r="B401" s="182" t="s">
        <v>327</v>
      </c>
      <c r="C401" s="188" t="s">
        <v>548</v>
      </c>
    </row>
    <row r="402" spans="1:3" x14ac:dyDescent="0.2">
      <c r="A402" s="189">
        <v>404</v>
      </c>
      <c r="B402" s="182" t="s">
        <v>422</v>
      </c>
      <c r="C402" s="188" t="s">
        <v>548</v>
      </c>
    </row>
    <row r="403" spans="1:3" x14ac:dyDescent="0.2">
      <c r="A403" s="189">
        <v>405</v>
      </c>
      <c r="B403" s="182" t="s">
        <v>423</v>
      </c>
      <c r="C403" s="188" t="s">
        <v>549</v>
      </c>
    </row>
    <row r="404" spans="1:3" x14ac:dyDescent="0.2">
      <c r="A404" s="189">
        <v>406</v>
      </c>
      <c r="B404" s="182" t="s">
        <v>424</v>
      </c>
      <c r="C404" s="188" t="s">
        <v>549</v>
      </c>
    </row>
    <row r="405" spans="1:3" x14ac:dyDescent="0.2">
      <c r="A405" s="189">
        <v>407</v>
      </c>
      <c r="B405" s="182" t="s">
        <v>425</v>
      </c>
      <c r="C405" s="188" t="s">
        <v>549</v>
      </c>
    </row>
    <row r="406" spans="1:3" x14ac:dyDescent="0.2">
      <c r="A406" s="189">
        <v>408</v>
      </c>
      <c r="B406" s="182" t="s">
        <v>426</v>
      </c>
      <c r="C406" s="188" t="s">
        <v>549</v>
      </c>
    </row>
    <row r="407" spans="1:3" x14ac:dyDescent="0.2">
      <c r="A407" s="189">
        <v>409</v>
      </c>
      <c r="B407" s="182" t="s">
        <v>427</v>
      </c>
      <c r="C407" s="188" t="s">
        <v>549</v>
      </c>
    </row>
    <row r="408" spans="1:3" x14ac:dyDescent="0.2">
      <c r="A408" s="189">
        <v>410</v>
      </c>
      <c r="B408" s="182" t="s">
        <v>428</v>
      </c>
      <c r="C408" s="188" t="s">
        <v>549</v>
      </c>
    </row>
    <row r="409" spans="1:3" x14ac:dyDescent="0.2">
      <c r="A409" s="189">
        <v>411</v>
      </c>
      <c r="B409" s="182" t="s">
        <v>429</v>
      </c>
      <c r="C409" s="188" t="s">
        <v>549</v>
      </c>
    </row>
    <row r="410" spans="1:3" x14ac:dyDescent="0.2">
      <c r="A410" s="189">
        <v>412</v>
      </c>
      <c r="B410" s="182" t="s">
        <v>430</v>
      </c>
      <c r="C410" s="188" t="s">
        <v>549</v>
      </c>
    </row>
    <row r="411" spans="1:3" x14ac:dyDescent="0.2">
      <c r="A411" s="189">
        <v>413</v>
      </c>
      <c r="B411" s="182" t="s">
        <v>431</v>
      </c>
      <c r="C411" s="188" t="s">
        <v>549</v>
      </c>
    </row>
    <row r="412" spans="1:3" x14ac:dyDescent="0.2">
      <c r="A412" s="189">
        <v>414</v>
      </c>
      <c r="B412" s="182" t="s">
        <v>432</v>
      </c>
      <c r="C412" s="188" t="s">
        <v>549</v>
      </c>
    </row>
    <row r="413" spans="1:3" x14ac:dyDescent="0.2">
      <c r="A413" s="189">
        <v>415</v>
      </c>
      <c r="B413" s="182" t="s">
        <v>433</v>
      </c>
      <c r="C413" s="188" t="s">
        <v>549</v>
      </c>
    </row>
    <row r="414" spans="1:3" x14ac:dyDescent="0.2">
      <c r="A414" s="189">
        <v>416</v>
      </c>
      <c r="B414" s="182" t="s">
        <v>434</v>
      </c>
      <c r="C414" s="188" t="s">
        <v>549</v>
      </c>
    </row>
    <row r="415" spans="1:3" x14ac:dyDescent="0.2">
      <c r="A415" s="189">
        <v>417</v>
      </c>
      <c r="B415" s="182" t="s">
        <v>435</v>
      </c>
      <c r="C415" s="188" t="s">
        <v>549</v>
      </c>
    </row>
    <row r="416" spans="1:3" x14ac:dyDescent="0.2">
      <c r="A416" s="189">
        <v>418</v>
      </c>
      <c r="B416" s="182" t="s">
        <v>436</v>
      </c>
      <c r="C416" s="188" t="s">
        <v>549</v>
      </c>
    </row>
    <row r="417" spans="1:3" x14ac:dyDescent="0.2">
      <c r="A417" s="189">
        <v>419</v>
      </c>
      <c r="B417" s="182" t="s">
        <v>437</v>
      </c>
      <c r="C417" s="188" t="s">
        <v>549</v>
      </c>
    </row>
    <row r="418" spans="1:3" x14ac:dyDescent="0.2">
      <c r="A418" s="189">
        <v>420</v>
      </c>
      <c r="B418" s="182" t="s">
        <v>438</v>
      </c>
      <c r="C418" s="188" t="s">
        <v>549</v>
      </c>
    </row>
    <row r="419" spans="1:3" x14ac:dyDescent="0.2">
      <c r="A419" s="189">
        <v>421</v>
      </c>
      <c r="B419" s="182" t="s">
        <v>439</v>
      </c>
      <c r="C419" s="188" t="s">
        <v>549</v>
      </c>
    </row>
    <row r="420" spans="1:3" x14ac:dyDescent="0.2">
      <c r="A420" s="189">
        <v>422</v>
      </c>
      <c r="B420" s="182" t="s">
        <v>440</v>
      </c>
      <c r="C420" s="188" t="s">
        <v>549</v>
      </c>
    </row>
    <row r="421" spans="1:3" x14ac:dyDescent="0.2">
      <c r="A421" s="189">
        <v>423</v>
      </c>
      <c r="B421" s="182" t="s">
        <v>441</v>
      </c>
      <c r="C421" s="188" t="s">
        <v>549</v>
      </c>
    </row>
    <row r="422" spans="1:3" x14ac:dyDescent="0.2">
      <c r="A422" s="189">
        <v>424</v>
      </c>
      <c r="B422" s="182" t="s">
        <v>442</v>
      </c>
      <c r="C422" s="188" t="s">
        <v>549</v>
      </c>
    </row>
    <row r="423" spans="1:3" x14ac:dyDescent="0.2">
      <c r="A423" s="189">
        <v>425</v>
      </c>
      <c r="B423" s="182" t="s">
        <v>443</v>
      </c>
      <c r="C423" s="188" t="s">
        <v>548</v>
      </c>
    </row>
    <row r="424" spans="1:3" x14ac:dyDescent="0.2">
      <c r="A424" s="189">
        <v>426</v>
      </c>
      <c r="B424" s="182" t="s">
        <v>353</v>
      </c>
      <c r="C424" s="188" t="s">
        <v>548</v>
      </c>
    </row>
    <row r="425" spans="1:3" x14ac:dyDescent="0.2">
      <c r="A425" s="189">
        <v>427</v>
      </c>
      <c r="B425" s="182" t="s">
        <v>444</v>
      </c>
      <c r="C425" s="188" t="s">
        <v>548</v>
      </c>
    </row>
    <row r="426" spans="1:3" x14ac:dyDescent="0.2">
      <c r="A426" s="189">
        <v>428</v>
      </c>
      <c r="B426" s="182" t="s">
        <v>445</v>
      </c>
      <c r="C426" s="188" t="s">
        <v>544</v>
      </c>
    </row>
    <row r="427" spans="1:3" x14ac:dyDescent="0.2">
      <c r="A427" s="189">
        <v>429</v>
      </c>
      <c r="B427" s="182" t="s">
        <v>446</v>
      </c>
      <c r="C427" s="188" t="s">
        <v>544</v>
      </c>
    </row>
    <row r="428" spans="1:3" x14ac:dyDescent="0.2">
      <c r="A428" s="189">
        <v>430</v>
      </c>
      <c r="B428" s="182" t="s">
        <v>447</v>
      </c>
      <c r="C428" s="188" t="s">
        <v>544</v>
      </c>
    </row>
    <row r="429" spans="1:3" x14ac:dyDescent="0.2">
      <c r="A429" s="189">
        <v>431</v>
      </c>
      <c r="B429" s="182" t="s">
        <v>448</v>
      </c>
      <c r="C429" s="188" t="s">
        <v>544</v>
      </c>
    </row>
    <row r="430" spans="1:3" x14ac:dyDescent="0.2">
      <c r="A430" s="189">
        <v>432</v>
      </c>
      <c r="B430" s="182" t="s">
        <v>353</v>
      </c>
      <c r="C430" s="188" t="s">
        <v>548</v>
      </c>
    </row>
    <row r="431" spans="1:3" x14ac:dyDescent="0.2">
      <c r="A431" s="189">
        <v>434</v>
      </c>
      <c r="B431" s="182" t="s">
        <v>449</v>
      </c>
      <c r="C431" s="188" t="s">
        <v>549</v>
      </c>
    </row>
    <row r="432" spans="1:3" x14ac:dyDescent="0.2">
      <c r="A432" s="189">
        <v>435</v>
      </c>
      <c r="B432" s="182" t="s">
        <v>450</v>
      </c>
      <c r="C432" s="188" t="s">
        <v>548</v>
      </c>
    </row>
    <row r="433" spans="1:3" x14ac:dyDescent="0.2">
      <c r="A433" s="189">
        <v>436</v>
      </c>
      <c r="B433" s="182" t="s">
        <v>451</v>
      </c>
      <c r="C433" s="188" t="s">
        <v>548</v>
      </c>
    </row>
    <row r="434" spans="1:3" x14ac:dyDescent="0.2">
      <c r="A434" s="189">
        <v>437</v>
      </c>
      <c r="B434" s="182" t="s">
        <v>452</v>
      </c>
      <c r="C434" s="188" t="s">
        <v>548</v>
      </c>
    </row>
    <row r="435" spans="1:3" x14ac:dyDescent="0.2">
      <c r="A435" s="189">
        <v>439</v>
      </c>
      <c r="B435" s="182" t="s">
        <v>453</v>
      </c>
      <c r="C435" s="188" t="s">
        <v>548</v>
      </c>
    </row>
    <row r="436" spans="1:3" x14ac:dyDescent="0.2">
      <c r="A436" s="189">
        <v>440</v>
      </c>
      <c r="B436" s="182" t="s">
        <v>454</v>
      </c>
      <c r="C436" s="188" t="s">
        <v>548</v>
      </c>
    </row>
    <row r="437" spans="1:3" x14ac:dyDescent="0.2">
      <c r="A437" s="189">
        <v>441</v>
      </c>
      <c r="B437" s="182" t="s">
        <v>357</v>
      </c>
      <c r="C437" s="188" t="s">
        <v>548</v>
      </c>
    </row>
    <row r="438" spans="1:3" x14ac:dyDescent="0.2">
      <c r="A438" s="189">
        <v>442</v>
      </c>
      <c r="B438" s="182" t="s">
        <v>353</v>
      </c>
      <c r="C438" s="188" t="s">
        <v>548</v>
      </c>
    </row>
    <row r="439" spans="1:3" x14ac:dyDescent="0.2">
      <c r="A439" s="189">
        <v>443</v>
      </c>
      <c r="B439" s="182" t="s">
        <v>393</v>
      </c>
      <c r="C439" s="188" t="s">
        <v>548</v>
      </c>
    </row>
    <row r="440" spans="1:3" x14ac:dyDescent="0.2">
      <c r="A440" s="189">
        <v>444</v>
      </c>
      <c r="B440" s="182" t="s">
        <v>396</v>
      </c>
      <c r="C440" s="188" t="s">
        <v>548</v>
      </c>
    </row>
    <row r="441" spans="1:3" x14ac:dyDescent="0.2">
      <c r="A441" s="189">
        <v>444</v>
      </c>
      <c r="B441" s="182" t="s">
        <v>396</v>
      </c>
      <c r="C441" s="188" t="s">
        <v>548</v>
      </c>
    </row>
    <row r="442" spans="1:3" x14ac:dyDescent="0.2">
      <c r="A442" s="189">
        <v>445</v>
      </c>
      <c r="B442" s="182" t="s">
        <v>455</v>
      </c>
      <c r="C442" s="188" t="s">
        <v>548</v>
      </c>
    </row>
    <row r="443" spans="1:3" x14ac:dyDescent="0.2">
      <c r="A443" s="189">
        <v>446</v>
      </c>
      <c r="B443" s="182" t="s">
        <v>455</v>
      </c>
      <c r="C443" s="188" t="s">
        <v>548</v>
      </c>
    </row>
    <row r="444" spans="1:3" x14ac:dyDescent="0.2">
      <c r="A444" s="189">
        <v>447</v>
      </c>
      <c r="B444" s="182" t="s">
        <v>367</v>
      </c>
      <c r="C444" s="188" t="s">
        <v>548</v>
      </c>
    </row>
    <row r="445" spans="1:3" x14ac:dyDescent="0.2">
      <c r="A445" s="189">
        <v>448</v>
      </c>
      <c r="B445" s="182" t="s">
        <v>367</v>
      </c>
      <c r="C445" s="188" t="s">
        <v>548</v>
      </c>
    </row>
    <row r="446" spans="1:3" x14ac:dyDescent="0.2">
      <c r="A446" s="189">
        <v>449</v>
      </c>
      <c r="B446" s="182" t="s">
        <v>367</v>
      </c>
      <c r="C446" s="188" t="s">
        <v>548</v>
      </c>
    </row>
    <row r="447" spans="1:3" x14ac:dyDescent="0.2">
      <c r="A447" s="189">
        <v>450</v>
      </c>
      <c r="B447" s="182" t="s">
        <v>367</v>
      </c>
      <c r="C447" s="188" t="s">
        <v>548</v>
      </c>
    </row>
    <row r="448" spans="1:3" x14ac:dyDescent="0.2">
      <c r="A448" s="189">
        <v>451</v>
      </c>
      <c r="B448" s="182" t="s">
        <v>367</v>
      </c>
      <c r="C448" s="188" t="s">
        <v>548</v>
      </c>
    </row>
    <row r="449" spans="1:3" x14ac:dyDescent="0.2">
      <c r="A449" s="189">
        <v>452</v>
      </c>
      <c r="B449" s="182" t="s">
        <v>367</v>
      </c>
      <c r="C449" s="188" t="s">
        <v>548</v>
      </c>
    </row>
    <row r="450" spans="1:3" x14ac:dyDescent="0.2">
      <c r="A450" s="189">
        <v>453</v>
      </c>
      <c r="B450" s="182" t="s">
        <v>367</v>
      </c>
      <c r="C450" s="188" t="s">
        <v>548</v>
      </c>
    </row>
    <row r="451" spans="1:3" x14ac:dyDescent="0.2">
      <c r="A451" s="189">
        <v>454</v>
      </c>
      <c r="B451" s="182" t="s">
        <v>367</v>
      </c>
      <c r="C451" s="188" t="s">
        <v>548</v>
      </c>
    </row>
    <row r="452" spans="1:3" x14ac:dyDescent="0.2">
      <c r="A452" s="189">
        <v>455</v>
      </c>
      <c r="B452" s="182" t="s">
        <v>367</v>
      </c>
      <c r="C452" s="188" t="s">
        <v>548</v>
      </c>
    </row>
    <row r="453" spans="1:3" x14ac:dyDescent="0.2">
      <c r="A453" s="189">
        <v>456</v>
      </c>
      <c r="B453" s="182" t="s">
        <v>367</v>
      </c>
      <c r="C453" s="188" t="s">
        <v>548</v>
      </c>
    </row>
    <row r="454" spans="1:3" x14ac:dyDescent="0.2">
      <c r="A454" s="189">
        <v>459</v>
      </c>
      <c r="B454" s="182" t="s">
        <v>367</v>
      </c>
      <c r="C454" s="188" t="s">
        <v>548</v>
      </c>
    </row>
    <row r="455" spans="1:3" x14ac:dyDescent="0.2">
      <c r="A455" s="189">
        <v>460</v>
      </c>
      <c r="B455" s="182" t="s">
        <v>456</v>
      </c>
      <c r="C455" s="188" t="s">
        <v>549</v>
      </c>
    </row>
    <row r="456" spans="1:3" x14ac:dyDescent="0.2">
      <c r="A456" s="189">
        <v>461</v>
      </c>
      <c r="B456" s="182" t="s">
        <v>456</v>
      </c>
      <c r="C456" s="188" t="s">
        <v>549</v>
      </c>
    </row>
    <row r="457" spans="1:3" x14ac:dyDescent="0.2">
      <c r="A457" s="189">
        <v>462</v>
      </c>
      <c r="B457" s="182" t="s">
        <v>457</v>
      </c>
      <c r="C457" s="188" t="s">
        <v>549</v>
      </c>
    </row>
    <row r="458" spans="1:3" x14ac:dyDescent="0.2">
      <c r="A458" s="189">
        <v>463</v>
      </c>
      <c r="B458" s="182" t="s">
        <v>458</v>
      </c>
      <c r="C458" s="188" t="s">
        <v>549</v>
      </c>
    </row>
    <row r="459" spans="1:3" x14ac:dyDescent="0.2">
      <c r="A459" s="189">
        <v>464</v>
      </c>
      <c r="B459" s="182" t="s">
        <v>459</v>
      </c>
      <c r="C459" s="188" t="s">
        <v>548</v>
      </c>
    </row>
    <row r="460" spans="1:3" x14ac:dyDescent="0.2">
      <c r="A460" s="189">
        <v>465</v>
      </c>
      <c r="B460" s="182" t="s">
        <v>460</v>
      </c>
      <c r="C460" s="188" t="s">
        <v>548</v>
      </c>
    </row>
    <row r="461" spans="1:3" x14ac:dyDescent="0.2">
      <c r="A461" s="189">
        <v>466</v>
      </c>
      <c r="B461" s="182" t="s">
        <v>461</v>
      </c>
      <c r="C461" s="188" t="s">
        <v>548</v>
      </c>
    </row>
    <row r="462" spans="1:3" x14ac:dyDescent="0.2">
      <c r="A462" s="189">
        <v>467</v>
      </c>
      <c r="B462" s="182" t="s">
        <v>461</v>
      </c>
      <c r="C462" s="188" t="s">
        <v>548</v>
      </c>
    </row>
    <row r="463" spans="1:3" x14ac:dyDescent="0.2">
      <c r="A463" s="189">
        <v>468</v>
      </c>
      <c r="B463" s="182" t="s">
        <v>461</v>
      </c>
      <c r="C463" s="188" t="s">
        <v>548</v>
      </c>
    </row>
    <row r="464" spans="1:3" x14ac:dyDescent="0.2">
      <c r="A464" s="189">
        <v>469</v>
      </c>
      <c r="B464" s="182" t="s">
        <v>461</v>
      </c>
      <c r="C464" s="188" t="s">
        <v>548</v>
      </c>
    </row>
    <row r="465" spans="1:3" x14ac:dyDescent="0.2">
      <c r="A465" s="189">
        <v>470</v>
      </c>
      <c r="B465" s="182" t="s">
        <v>461</v>
      </c>
      <c r="C465" s="188" t="s">
        <v>548</v>
      </c>
    </row>
    <row r="466" spans="1:3" x14ac:dyDescent="0.2">
      <c r="A466" s="189">
        <v>473</v>
      </c>
      <c r="B466" s="182" t="s">
        <v>462</v>
      </c>
      <c r="C466" s="188" t="s">
        <v>548</v>
      </c>
    </row>
    <row r="467" spans="1:3" x14ac:dyDescent="0.2">
      <c r="A467" s="189">
        <v>474</v>
      </c>
      <c r="B467" s="182" t="s">
        <v>463</v>
      </c>
      <c r="C467" s="188" t="s">
        <v>549</v>
      </c>
    </row>
    <row r="468" spans="1:3" x14ac:dyDescent="0.2">
      <c r="A468" s="189">
        <v>475</v>
      </c>
      <c r="B468" s="182" t="s">
        <v>464</v>
      </c>
      <c r="C468" s="188" t="s">
        <v>548</v>
      </c>
    </row>
    <row r="469" spans="1:3" x14ac:dyDescent="0.2">
      <c r="A469" s="189">
        <v>476</v>
      </c>
      <c r="B469" s="182" t="s">
        <v>465</v>
      </c>
      <c r="C469" s="188" t="s">
        <v>549</v>
      </c>
    </row>
    <row r="470" spans="1:3" x14ac:dyDescent="0.2">
      <c r="A470" s="189">
        <v>477</v>
      </c>
      <c r="B470" s="182" t="s">
        <v>465</v>
      </c>
      <c r="C470" s="188" t="s">
        <v>549</v>
      </c>
    </row>
    <row r="471" spans="1:3" x14ac:dyDescent="0.2">
      <c r="A471" s="189">
        <v>478</v>
      </c>
      <c r="B471" s="182" t="s">
        <v>396</v>
      </c>
      <c r="C471" s="188" t="s">
        <v>548</v>
      </c>
    </row>
    <row r="472" spans="1:3" x14ac:dyDescent="0.2">
      <c r="A472" s="189">
        <v>479</v>
      </c>
      <c r="B472" s="182" t="s">
        <v>453</v>
      </c>
      <c r="C472" s="188" t="s">
        <v>548</v>
      </c>
    </row>
    <row r="473" spans="1:3" x14ac:dyDescent="0.2">
      <c r="A473" s="189">
        <v>480</v>
      </c>
      <c r="B473" s="182" t="s">
        <v>453</v>
      </c>
      <c r="C473" s="188" t="s">
        <v>548</v>
      </c>
    </row>
    <row r="474" spans="1:3" x14ac:dyDescent="0.2">
      <c r="A474" s="189">
        <v>481</v>
      </c>
      <c r="B474" s="182" t="s">
        <v>453</v>
      </c>
      <c r="C474" s="188" t="s">
        <v>548</v>
      </c>
    </row>
    <row r="475" spans="1:3" x14ac:dyDescent="0.2">
      <c r="A475" s="189">
        <v>482</v>
      </c>
      <c r="B475" s="182" t="s">
        <v>466</v>
      </c>
      <c r="C475" s="188" t="s">
        <v>545</v>
      </c>
    </row>
    <row r="476" spans="1:3" x14ac:dyDescent="0.2">
      <c r="A476" s="189">
        <v>483</v>
      </c>
      <c r="B476" s="182" t="s">
        <v>467</v>
      </c>
      <c r="C476" s="188" t="s">
        <v>545</v>
      </c>
    </row>
    <row r="477" spans="1:3" x14ac:dyDescent="0.2">
      <c r="A477" s="189">
        <v>484</v>
      </c>
      <c r="B477" s="182" t="s">
        <v>468</v>
      </c>
      <c r="C477" s="188" t="s">
        <v>545</v>
      </c>
    </row>
    <row r="478" spans="1:3" x14ac:dyDescent="0.2">
      <c r="A478" s="189">
        <v>485</v>
      </c>
      <c r="B478" s="182" t="s">
        <v>469</v>
      </c>
      <c r="C478" s="188" t="s">
        <v>545</v>
      </c>
    </row>
    <row r="479" spans="1:3" x14ac:dyDescent="0.2">
      <c r="A479" s="189">
        <v>486</v>
      </c>
      <c r="B479" s="182" t="s">
        <v>470</v>
      </c>
      <c r="C479" s="188" t="s">
        <v>545</v>
      </c>
    </row>
    <row r="480" spans="1:3" x14ac:dyDescent="0.2">
      <c r="A480" s="189">
        <v>487</v>
      </c>
      <c r="B480" s="182" t="s">
        <v>471</v>
      </c>
      <c r="C480" s="188" t="s">
        <v>545</v>
      </c>
    </row>
    <row r="481" spans="1:3" x14ac:dyDescent="0.2">
      <c r="A481" s="189">
        <v>488</v>
      </c>
      <c r="B481" s="182" t="s">
        <v>472</v>
      </c>
      <c r="C481" s="188" t="s">
        <v>545</v>
      </c>
    </row>
    <row r="482" spans="1:3" x14ac:dyDescent="0.2">
      <c r="A482" s="189">
        <v>489</v>
      </c>
      <c r="B482" s="182" t="s">
        <v>473</v>
      </c>
      <c r="C482" s="188" t="s">
        <v>545</v>
      </c>
    </row>
    <row r="483" spans="1:3" x14ac:dyDescent="0.2">
      <c r="A483" s="189">
        <v>490</v>
      </c>
      <c r="B483" s="182" t="s">
        <v>474</v>
      </c>
      <c r="C483" s="188" t="s">
        <v>545</v>
      </c>
    </row>
    <row r="484" spans="1:3" x14ac:dyDescent="0.2">
      <c r="A484" s="189">
        <v>491</v>
      </c>
      <c r="B484" s="182" t="s">
        <v>475</v>
      </c>
      <c r="C484" s="188" t="s">
        <v>545</v>
      </c>
    </row>
    <row r="485" spans="1:3" x14ac:dyDescent="0.2">
      <c r="A485" s="189">
        <v>492</v>
      </c>
      <c r="B485" s="182" t="s">
        <v>476</v>
      </c>
      <c r="C485" s="188" t="s">
        <v>545</v>
      </c>
    </row>
    <row r="486" spans="1:3" x14ac:dyDescent="0.2">
      <c r="A486" s="189">
        <v>493</v>
      </c>
      <c r="B486" s="182" t="s">
        <v>477</v>
      </c>
      <c r="C486" s="188" t="s">
        <v>545</v>
      </c>
    </row>
    <row r="487" spans="1:3" x14ac:dyDescent="0.2">
      <c r="A487" s="189">
        <v>494</v>
      </c>
      <c r="B487" s="182" t="s">
        <v>478</v>
      </c>
      <c r="C487" s="188" t="s">
        <v>545</v>
      </c>
    </row>
    <row r="488" spans="1:3" x14ac:dyDescent="0.2">
      <c r="A488" s="189">
        <v>495</v>
      </c>
      <c r="B488" s="182" t="s">
        <v>479</v>
      </c>
      <c r="C488" s="188" t="s">
        <v>545</v>
      </c>
    </row>
    <row r="489" spans="1:3" x14ac:dyDescent="0.2">
      <c r="A489" s="189">
        <v>496</v>
      </c>
      <c r="B489" s="182" t="s">
        <v>480</v>
      </c>
      <c r="C489" s="188" t="s">
        <v>545</v>
      </c>
    </row>
    <row r="490" spans="1:3" x14ac:dyDescent="0.2">
      <c r="A490" s="189">
        <v>497</v>
      </c>
      <c r="B490" s="182" t="s">
        <v>481</v>
      </c>
      <c r="C490" s="188" t="s">
        <v>545</v>
      </c>
    </row>
    <row r="491" spans="1:3" x14ac:dyDescent="0.2">
      <c r="A491" s="189">
        <v>498</v>
      </c>
      <c r="B491" s="182" t="s">
        <v>482</v>
      </c>
      <c r="C491" s="188" t="s">
        <v>545</v>
      </c>
    </row>
    <row r="492" spans="1:3" x14ac:dyDescent="0.2">
      <c r="A492" s="189">
        <v>701</v>
      </c>
      <c r="B492" s="182" t="s">
        <v>483</v>
      </c>
      <c r="C492" s="188" t="s">
        <v>549</v>
      </c>
    </row>
    <row r="493" spans="1:3" x14ac:dyDescent="0.2">
      <c r="A493" s="189">
        <v>702</v>
      </c>
      <c r="B493" s="182" t="s">
        <v>483</v>
      </c>
      <c r="C493" s="188" t="s">
        <v>549</v>
      </c>
    </row>
    <row r="494" spans="1:3" x14ac:dyDescent="0.2">
      <c r="A494" s="189">
        <v>703</v>
      </c>
      <c r="B494" s="182" t="s">
        <v>419</v>
      </c>
      <c r="C494" s="188" t="s">
        <v>549</v>
      </c>
    </row>
    <row r="495" spans="1:3" x14ac:dyDescent="0.2">
      <c r="A495" s="189">
        <v>704</v>
      </c>
      <c r="B495" s="182" t="s">
        <v>419</v>
      </c>
      <c r="C495" s="188" t="s">
        <v>549</v>
      </c>
    </row>
    <row r="496" spans="1:3" x14ac:dyDescent="0.2">
      <c r="A496" s="189">
        <v>705</v>
      </c>
      <c r="B496" s="182" t="s">
        <v>419</v>
      </c>
      <c r="C496" s="188" t="s">
        <v>549</v>
      </c>
    </row>
    <row r="497" spans="1:3" x14ac:dyDescent="0.2">
      <c r="A497" s="189">
        <v>706</v>
      </c>
      <c r="B497" s="182" t="s">
        <v>419</v>
      </c>
      <c r="C497" s="188" t="s">
        <v>549</v>
      </c>
    </row>
    <row r="498" spans="1:3" x14ac:dyDescent="0.2">
      <c r="A498" s="189">
        <v>707</v>
      </c>
      <c r="B498" s="182" t="s">
        <v>419</v>
      </c>
      <c r="C498" s="188" t="s">
        <v>549</v>
      </c>
    </row>
    <row r="499" spans="1:3" x14ac:dyDescent="0.2">
      <c r="A499" s="189">
        <v>708</v>
      </c>
      <c r="B499" s="182" t="s">
        <v>419</v>
      </c>
      <c r="C499" s="188" t="s">
        <v>549</v>
      </c>
    </row>
    <row r="500" spans="1:3" x14ac:dyDescent="0.2">
      <c r="A500" s="189">
        <v>709</v>
      </c>
      <c r="B500" s="182" t="s">
        <v>419</v>
      </c>
      <c r="C500" s="188" t="s">
        <v>549</v>
      </c>
    </row>
    <row r="501" spans="1:3" x14ac:dyDescent="0.2">
      <c r="A501" s="189">
        <v>710</v>
      </c>
      <c r="B501" s="182" t="s">
        <v>419</v>
      </c>
      <c r="C501" s="188" t="s">
        <v>549</v>
      </c>
    </row>
    <row r="502" spans="1:3" x14ac:dyDescent="0.2">
      <c r="A502" s="189">
        <v>711</v>
      </c>
      <c r="B502" s="182" t="s">
        <v>419</v>
      </c>
      <c r="C502" s="188" t="s">
        <v>549</v>
      </c>
    </row>
    <row r="503" spans="1:3" x14ac:dyDescent="0.2">
      <c r="A503" s="189">
        <v>712</v>
      </c>
      <c r="B503" s="182" t="s">
        <v>484</v>
      </c>
      <c r="C503" s="188" t="s">
        <v>549</v>
      </c>
    </row>
    <row r="504" spans="1:3" x14ac:dyDescent="0.2">
      <c r="A504" s="189">
        <v>713</v>
      </c>
      <c r="B504" s="182" t="s">
        <v>484</v>
      </c>
      <c r="C504" s="188" t="s">
        <v>549</v>
      </c>
    </row>
    <row r="505" spans="1:3" x14ac:dyDescent="0.2">
      <c r="A505" s="189">
        <v>714</v>
      </c>
      <c r="B505" s="182" t="s">
        <v>484</v>
      </c>
      <c r="C505" s="188" t="s">
        <v>549</v>
      </c>
    </row>
    <row r="506" spans="1:3" x14ac:dyDescent="0.2">
      <c r="A506" s="189">
        <v>715</v>
      </c>
      <c r="B506" s="182" t="s">
        <v>484</v>
      </c>
      <c r="C506" s="188" t="s">
        <v>549</v>
      </c>
    </row>
    <row r="507" spans="1:3" x14ac:dyDescent="0.2">
      <c r="A507" s="189">
        <v>716</v>
      </c>
      <c r="B507" s="182" t="s">
        <v>485</v>
      </c>
      <c r="C507" s="188" t="s">
        <v>549</v>
      </c>
    </row>
    <row r="508" spans="1:3" x14ac:dyDescent="0.2">
      <c r="A508" s="189">
        <v>717</v>
      </c>
      <c r="B508" s="182" t="s">
        <v>485</v>
      </c>
      <c r="C508" s="188" t="s">
        <v>549</v>
      </c>
    </row>
    <row r="509" spans="1:3" x14ac:dyDescent="0.2">
      <c r="A509" s="189">
        <v>718</v>
      </c>
      <c r="B509" s="182" t="s">
        <v>486</v>
      </c>
      <c r="C509" s="188" t="s">
        <v>549</v>
      </c>
    </row>
    <row r="510" spans="1:3" x14ac:dyDescent="0.2">
      <c r="A510" s="189">
        <v>719</v>
      </c>
      <c r="B510" s="182" t="s">
        <v>486</v>
      </c>
      <c r="C510" s="188" t="s">
        <v>549</v>
      </c>
    </row>
    <row r="511" spans="1:3" x14ac:dyDescent="0.2">
      <c r="A511" s="189">
        <v>720</v>
      </c>
      <c r="B511" s="182" t="s">
        <v>354</v>
      </c>
      <c r="C511" s="188" t="s">
        <v>548</v>
      </c>
    </row>
    <row r="512" spans="1:3" x14ac:dyDescent="0.2">
      <c r="A512" s="189">
        <v>721</v>
      </c>
      <c r="B512" s="182" t="s">
        <v>487</v>
      </c>
      <c r="C512" s="188" t="s">
        <v>548</v>
      </c>
    </row>
    <row r="513" spans="1:3" x14ac:dyDescent="0.2">
      <c r="A513" s="189">
        <v>722</v>
      </c>
      <c r="B513" s="182" t="s">
        <v>487</v>
      </c>
      <c r="C513" s="188" t="s">
        <v>548</v>
      </c>
    </row>
    <row r="514" spans="1:3" x14ac:dyDescent="0.2">
      <c r="A514" s="189">
        <v>723</v>
      </c>
      <c r="B514" s="182" t="s">
        <v>487</v>
      </c>
      <c r="C514" s="188" t="s">
        <v>548</v>
      </c>
    </row>
    <row r="515" spans="1:3" x14ac:dyDescent="0.2">
      <c r="A515" s="189">
        <v>724</v>
      </c>
      <c r="B515" s="182" t="s">
        <v>487</v>
      </c>
      <c r="C515" s="188" t="s">
        <v>548</v>
      </c>
    </row>
    <row r="516" spans="1:3" x14ac:dyDescent="0.2">
      <c r="A516" s="189">
        <v>725</v>
      </c>
      <c r="B516" s="182" t="s">
        <v>487</v>
      </c>
      <c r="C516" s="188" t="s">
        <v>548</v>
      </c>
    </row>
    <row r="517" spans="1:3" x14ac:dyDescent="0.2">
      <c r="A517" s="189">
        <v>726</v>
      </c>
      <c r="B517" s="182" t="s">
        <v>487</v>
      </c>
      <c r="C517" s="188" t="s">
        <v>548</v>
      </c>
    </row>
    <row r="518" spans="1:3" x14ac:dyDescent="0.2">
      <c r="A518" s="189">
        <v>727</v>
      </c>
      <c r="B518" s="182" t="s">
        <v>487</v>
      </c>
      <c r="C518" s="188" t="s">
        <v>548</v>
      </c>
    </row>
    <row r="519" spans="1:3" x14ac:dyDescent="0.2">
      <c r="A519" s="189">
        <v>728</v>
      </c>
      <c r="B519" s="182" t="s">
        <v>488</v>
      </c>
      <c r="C519" s="188" t="s">
        <v>548</v>
      </c>
    </row>
    <row r="520" spans="1:3" x14ac:dyDescent="0.2">
      <c r="A520" s="189">
        <v>729</v>
      </c>
      <c r="B520" s="182" t="s">
        <v>487</v>
      </c>
      <c r="C520" s="188" t="s">
        <v>548</v>
      </c>
    </row>
    <row r="521" spans="1:3" x14ac:dyDescent="0.2">
      <c r="A521" s="189">
        <v>730</v>
      </c>
      <c r="B521" s="182" t="s">
        <v>488</v>
      </c>
      <c r="C521" s="188" t="s">
        <v>548</v>
      </c>
    </row>
    <row r="522" spans="1:3" x14ac:dyDescent="0.2">
      <c r="A522" s="189">
        <v>731</v>
      </c>
      <c r="B522" s="182" t="s">
        <v>487</v>
      </c>
      <c r="C522" s="188" t="s">
        <v>548</v>
      </c>
    </row>
    <row r="523" spans="1:3" x14ac:dyDescent="0.2">
      <c r="A523" s="189">
        <v>732</v>
      </c>
      <c r="B523" s="182" t="s">
        <v>488</v>
      </c>
      <c r="C523" s="188" t="s">
        <v>548</v>
      </c>
    </row>
    <row r="524" spans="1:3" x14ac:dyDescent="0.2">
      <c r="A524" s="189">
        <v>733</v>
      </c>
      <c r="B524" s="182" t="s">
        <v>487</v>
      </c>
      <c r="C524" s="188" t="s">
        <v>548</v>
      </c>
    </row>
    <row r="525" spans="1:3" x14ac:dyDescent="0.2">
      <c r="A525" s="189">
        <v>734</v>
      </c>
      <c r="B525" s="182" t="s">
        <v>488</v>
      </c>
      <c r="C525" s="188" t="s">
        <v>548</v>
      </c>
    </row>
    <row r="526" spans="1:3" x14ac:dyDescent="0.2">
      <c r="A526" s="189">
        <v>735</v>
      </c>
      <c r="B526" s="182" t="s">
        <v>487</v>
      </c>
      <c r="C526" s="188" t="s">
        <v>548</v>
      </c>
    </row>
    <row r="527" spans="1:3" x14ac:dyDescent="0.2">
      <c r="A527" s="189">
        <v>736</v>
      </c>
      <c r="B527" s="182" t="s">
        <v>488</v>
      </c>
      <c r="C527" s="188" t="s">
        <v>548</v>
      </c>
    </row>
    <row r="528" spans="1:3" x14ac:dyDescent="0.2">
      <c r="A528" s="189">
        <v>737</v>
      </c>
      <c r="B528" s="182" t="s">
        <v>487</v>
      </c>
      <c r="C528" s="188" t="s">
        <v>548</v>
      </c>
    </row>
    <row r="529" spans="1:3" x14ac:dyDescent="0.2">
      <c r="A529" s="189">
        <v>738</v>
      </c>
      <c r="B529" s="182" t="s">
        <v>488</v>
      </c>
      <c r="C529" s="188" t="s">
        <v>548</v>
      </c>
    </row>
    <row r="530" spans="1:3" x14ac:dyDescent="0.2">
      <c r="A530" s="189">
        <v>739</v>
      </c>
      <c r="B530" s="182" t="s">
        <v>487</v>
      </c>
      <c r="C530" s="188" t="s">
        <v>548</v>
      </c>
    </row>
    <row r="531" spans="1:3" x14ac:dyDescent="0.2">
      <c r="A531" s="189">
        <v>740</v>
      </c>
      <c r="B531" s="182" t="s">
        <v>488</v>
      </c>
      <c r="C531" s="188" t="s">
        <v>548</v>
      </c>
    </row>
    <row r="532" spans="1:3" x14ac:dyDescent="0.2">
      <c r="A532" s="189">
        <v>741</v>
      </c>
      <c r="B532" s="182" t="s">
        <v>487</v>
      </c>
      <c r="C532" s="188" t="s">
        <v>548</v>
      </c>
    </row>
    <row r="533" spans="1:3" x14ac:dyDescent="0.2">
      <c r="A533" s="189">
        <v>742</v>
      </c>
      <c r="B533" s="182" t="s">
        <v>488</v>
      </c>
      <c r="C533" s="188" t="s">
        <v>548</v>
      </c>
    </row>
    <row r="534" spans="1:3" x14ac:dyDescent="0.2">
      <c r="A534" s="189">
        <v>743</v>
      </c>
      <c r="B534" s="182" t="s">
        <v>487</v>
      </c>
      <c r="C534" s="188" t="s">
        <v>548</v>
      </c>
    </row>
    <row r="535" spans="1:3" x14ac:dyDescent="0.2">
      <c r="A535" s="189">
        <v>744</v>
      </c>
      <c r="B535" s="182" t="s">
        <v>488</v>
      </c>
      <c r="C535" s="188" t="s">
        <v>548</v>
      </c>
    </row>
    <row r="536" spans="1:3" x14ac:dyDescent="0.2">
      <c r="A536" s="189">
        <v>745</v>
      </c>
      <c r="B536" s="182" t="s">
        <v>487</v>
      </c>
      <c r="C536" s="188" t="s">
        <v>548</v>
      </c>
    </row>
    <row r="537" spans="1:3" x14ac:dyDescent="0.2">
      <c r="A537" s="189">
        <v>746</v>
      </c>
      <c r="B537" s="182" t="s">
        <v>488</v>
      </c>
      <c r="C537" s="188" t="s">
        <v>548</v>
      </c>
    </row>
    <row r="538" spans="1:3" x14ac:dyDescent="0.2">
      <c r="A538" s="189">
        <v>747</v>
      </c>
      <c r="B538" s="182" t="s">
        <v>487</v>
      </c>
      <c r="C538" s="188" t="s">
        <v>548</v>
      </c>
    </row>
    <row r="539" spans="1:3" x14ac:dyDescent="0.2">
      <c r="A539" s="189">
        <v>748</v>
      </c>
      <c r="B539" s="182" t="s">
        <v>487</v>
      </c>
      <c r="C539" s="188" t="s">
        <v>548</v>
      </c>
    </row>
    <row r="540" spans="1:3" x14ac:dyDescent="0.2">
      <c r="A540" s="189">
        <v>749</v>
      </c>
      <c r="B540" s="182" t="s">
        <v>488</v>
      </c>
      <c r="C540" s="188" t="s">
        <v>548</v>
      </c>
    </row>
    <row r="541" spans="1:3" x14ac:dyDescent="0.2">
      <c r="A541" s="189">
        <v>752</v>
      </c>
      <c r="B541" s="182" t="s">
        <v>487</v>
      </c>
      <c r="C541" s="188" t="s">
        <v>548</v>
      </c>
    </row>
    <row r="542" spans="1:3" x14ac:dyDescent="0.2">
      <c r="A542" s="189">
        <v>753</v>
      </c>
      <c r="B542" s="182" t="s">
        <v>489</v>
      </c>
      <c r="C542" s="188" t="s">
        <v>548</v>
      </c>
    </row>
    <row r="543" spans="1:3" x14ac:dyDescent="0.2">
      <c r="A543" s="189">
        <v>754</v>
      </c>
      <c r="B543" s="182" t="s">
        <v>487</v>
      </c>
      <c r="C543" s="188" t="s">
        <v>548</v>
      </c>
    </row>
    <row r="544" spans="1:3" x14ac:dyDescent="0.2">
      <c r="A544" s="189">
        <v>755</v>
      </c>
      <c r="B544" s="182" t="s">
        <v>489</v>
      </c>
      <c r="C544" s="188" t="s">
        <v>548</v>
      </c>
    </row>
    <row r="545" spans="1:3" x14ac:dyDescent="0.2">
      <c r="A545" s="189">
        <v>756</v>
      </c>
      <c r="B545" s="182" t="s">
        <v>487</v>
      </c>
      <c r="C545" s="188" t="s">
        <v>548</v>
      </c>
    </row>
    <row r="546" spans="1:3" x14ac:dyDescent="0.2">
      <c r="A546" s="189">
        <v>757</v>
      </c>
      <c r="B546" s="182" t="s">
        <v>489</v>
      </c>
      <c r="C546" s="188" t="s">
        <v>548</v>
      </c>
    </row>
    <row r="547" spans="1:3" x14ac:dyDescent="0.2">
      <c r="A547" s="189">
        <v>758</v>
      </c>
      <c r="B547" s="182" t="s">
        <v>487</v>
      </c>
      <c r="C547" s="188" t="s">
        <v>548</v>
      </c>
    </row>
    <row r="548" spans="1:3" x14ac:dyDescent="0.2">
      <c r="A548" s="189">
        <v>759</v>
      </c>
      <c r="B548" s="182" t="s">
        <v>489</v>
      </c>
      <c r="C548" s="188" t="s">
        <v>548</v>
      </c>
    </row>
    <row r="549" spans="1:3" x14ac:dyDescent="0.2">
      <c r="A549" s="189">
        <v>760</v>
      </c>
      <c r="B549" s="182" t="s">
        <v>487</v>
      </c>
      <c r="C549" s="188" t="s">
        <v>548</v>
      </c>
    </row>
    <row r="550" spans="1:3" x14ac:dyDescent="0.2">
      <c r="A550" s="189">
        <v>761</v>
      </c>
      <c r="B550" s="182" t="s">
        <v>489</v>
      </c>
      <c r="C550" s="188" t="s">
        <v>548</v>
      </c>
    </row>
    <row r="551" spans="1:3" x14ac:dyDescent="0.2">
      <c r="A551" s="189">
        <v>762</v>
      </c>
      <c r="B551" s="182" t="s">
        <v>487</v>
      </c>
      <c r="C551" s="188" t="s">
        <v>548</v>
      </c>
    </row>
    <row r="552" spans="1:3" x14ac:dyDescent="0.2">
      <c r="A552" s="189">
        <v>763</v>
      </c>
      <c r="B552" s="182" t="s">
        <v>489</v>
      </c>
      <c r="C552" s="188" t="s">
        <v>548</v>
      </c>
    </row>
    <row r="553" spans="1:3" x14ac:dyDescent="0.2">
      <c r="A553" s="189">
        <v>764</v>
      </c>
      <c r="B553" s="182" t="s">
        <v>487</v>
      </c>
      <c r="C553" s="188" t="s">
        <v>548</v>
      </c>
    </row>
    <row r="554" spans="1:3" x14ac:dyDescent="0.2">
      <c r="A554" s="189">
        <v>765</v>
      </c>
      <c r="B554" s="182" t="s">
        <v>489</v>
      </c>
      <c r="C554" s="188" t="s">
        <v>548</v>
      </c>
    </row>
    <row r="555" spans="1:3" x14ac:dyDescent="0.2">
      <c r="A555" s="189">
        <v>766</v>
      </c>
      <c r="B555" s="182" t="s">
        <v>487</v>
      </c>
      <c r="C555" s="188" t="s">
        <v>548</v>
      </c>
    </row>
    <row r="556" spans="1:3" x14ac:dyDescent="0.2">
      <c r="A556" s="189">
        <v>767</v>
      </c>
      <c r="B556" s="182" t="s">
        <v>489</v>
      </c>
      <c r="C556" s="188" t="s">
        <v>548</v>
      </c>
    </row>
    <row r="557" spans="1:3" x14ac:dyDescent="0.2">
      <c r="A557" s="189">
        <v>768</v>
      </c>
      <c r="B557" s="182" t="s">
        <v>487</v>
      </c>
      <c r="C557" s="188" t="s">
        <v>548</v>
      </c>
    </row>
    <row r="558" spans="1:3" x14ac:dyDescent="0.2">
      <c r="A558" s="189">
        <v>769</v>
      </c>
      <c r="B558" s="182" t="s">
        <v>489</v>
      </c>
      <c r="C558" s="188" t="s">
        <v>548</v>
      </c>
    </row>
    <row r="559" spans="1:3" x14ac:dyDescent="0.2">
      <c r="A559" s="189">
        <v>770</v>
      </c>
      <c r="B559" s="182" t="s">
        <v>490</v>
      </c>
      <c r="C559" s="188" t="s">
        <v>548</v>
      </c>
    </row>
    <row r="560" spans="1:3" x14ac:dyDescent="0.2">
      <c r="A560" s="189">
        <v>775</v>
      </c>
      <c r="B560" s="182" t="s">
        <v>491</v>
      </c>
      <c r="C560" s="188" t="s">
        <v>549</v>
      </c>
    </row>
    <row r="561" spans="1:3" x14ac:dyDescent="0.2">
      <c r="A561" s="189">
        <v>776</v>
      </c>
      <c r="B561" s="182" t="s">
        <v>491</v>
      </c>
      <c r="C561" s="188" t="s">
        <v>549</v>
      </c>
    </row>
    <row r="562" spans="1:3" x14ac:dyDescent="0.2">
      <c r="A562" s="189">
        <v>781</v>
      </c>
      <c r="B562" s="182" t="s">
        <v>487</v>
      </c>
      <c r="C562" s="188" t="s">
        <v>549</v>
      </c>
    </row>
    <row r="563" spans="1:3" x14ac:dyDescent="0.2">
      <c r="A563" s="189">
        <v>782</v>
      </c>
      <c r="B563" s="182" t="s">
        <v>487</v>
      </c>
      <c r="C563" s="188" t="s">
        <v>548</v>
      </c>
    </row>
    <row r="564" spans="1:3" x14ac:dyDescent="0.2">
      <c r="A564" s="189">
        <v>783</v>
      </c>
      <c r="B564" s="182" t="s">
        <v>487</v>
      </c>
      <c r="C564" s="188" t="s">
        <v>548</v>
      </c>
    </row>
    <row r="565" spans="1:3" x14ac:dyDescent="0.2">
      <c r="A565" s="189">
        <v>784</v>
      </c>
      <c r="B565" s="182" t="s">
        <v>487</v>
      </c>
      <c r="C565" s="188" t="s">
        <v>548</v>
      </c>
    </row>
    <row r="566" spans="1:3" x14ac:dyDescent="0.2">
      <c r="A566" s="189">
        <v>785</v>
      </c>
      <c r="B566" s="182" t="s">
        <v>487</v>
      </c>
      <c r="C566" s="188" t="s">
        <v>548</v>
      </c>
    </row>
    <row r="567" spans="1:3" x14ac:dyDescent="0.2">
      <c r="A567" s="189">
        <v>786</v>
      </c>
      <c r="B567" s="182" t="s">
        <v>487</v>
      </c>
      <c r="C567" s="188" t="s">
        <v>548</v>
      </c>
    </row>
    <row r="568" spans="1:3" x14ac:dyDescent="0.2">
      <c r="A568" s="189">
        <v>787</v>
      </c>
      <c r="B568" s="182" t="s">
        <v>492</v>
      </c>
      <c r="C568" s="188" t="s">
        <v>548</v>
      </c>
    </row>
    <row r="569" spans="1:3" x14ac:dyDescent="0.2">
      <c r="A569" s="189">
        <v>788</v>
      </c>
      <c r="B569" s="182" t="s">
        <v>493</v>
      </c>
      <c r="C569" s="188" t="s">
        <v>548</v>
      </c>
    </row>
    <row r="570" spans="1:3" x14ac:dyDescent="0.2">
      <c r="A570" s="189">
        <v>789</v>
      </c>
      <c r="B570" s="182" t="s">
        <v>494</v>
      </c>
      <c r="C570" s="188" t="s">
        <v>548</v>
      </c>
    </row>
    <row r="571" spans="1:3" x14ac:dyDescent="0.2">
      <c r="A571" s="189">
        <v>790</v>
      </c>
      <c r="B571" s="182" t="s">
        <v>495</v>
      </c>
      <c r="C571" s="188" t="s">
        <v>548</v>
      </c>
    </row>
    <row r="572" spans="1:3" x14ac:dyDescent="0.2">
      <c r="A572" s="189">
        <v>791</v>
      </c>
      <c r="B572" s="182" t="s">
        <v>496</v>
      </c>
      <c r="C572" s="188" t="s">
        <v>548</v>
      </c>
    </row>
    <row r="573" spans="1:3" x14ac:dyDescent="0.2">
      <c r="A573" s="189">
        <v>792</v>
      </c>
      <c r="B573" s="182" t="s">
        <v>497</v>
      </c>
      <c r="C573" s="188" t="s">
        <v>548</v>
      </c>
    </row>
    <row r="574" spans="1:3" x14ac:dyDescent="0.2">
      <c r="A574" s="189">
        <v>793</v>
      </c>
      <c r="B574" s="182" t="s">
        <v>487</v>
      </c>
      <c r="C574" s="188" t="s">
        <v>548</v>
      </c>
    </row>
    <row r="575" spans="1:3" x14ac:dyDescent="0.2">
      <c r="A575" s="189">
        <v>794</v>
      </c>
      <c r="B575" s="182" t="s">
        <v>488</v>
      </c>
      <c r="C575" s="188" t="s">
        <v>548</v>
      </c>
    </row>
    <row r="576" spans="1:3" x14ac:dyDescent="0.2">
      <c r="A576" s="189">
        <v>801</v>
      </c>
      <c r="B576" s="182" t="s">
        <v>416</v>
      </c>
      <c r="C576" s="188" t="s">
        <v>548</v>
      </c>
    </row>
    <row r="577" spans="1:3" x14ac:dyDescent="0.2">
      <c r="A577" s="189">
        <v>802</v>
      </c>
      <c r="B577" s="182" t="s">
        <v>498</v>
      </c>
      <c r="C577" s="188" t="s">
        <v>548</v>
      </c>
    </row>
    <row r="578" spans="1:3" x14ac:dyDescent="0.2">
      <c r="A578" s="189">
        <v>803</v>
      </c>
      <c r="B578" s="182" t="s">
        <v>499</v>
      </c>
      <c r="C578" s="188" t="s">
        <v>549</v>
      </c>
    </row>
    <row r="579" spans="1:3" x14ac:dyDescent="0.2">
      <c r="A579" s="189">
        <v>804</v>
      </c>
      <c r="B579" s="182" t="s">
        <v>498</v>
      </c>
      <c r="C579" s="188" t="s">
        <v>548</v>
      </c>
    </row>
    <row r="580" spans="1:3" x14ac:dyDescent="0.2">
      <c r="A580" s="189">
        <v>805</v>
      </c>
      <c r="B580" s="182" t="s">
        <v>499</v>
      </c>
      <c r="C580" s="188" t="s">
        <v>549</v>
      </c>
    </row>
    <row r="581" spans="1:3" x14ac:dyDescent="0.2">
      <c r="A581" s="189">
        <v>806</v>
      </c>
      <c r="B581" s="182" t="s">
        <v>498</v>
      </c>
      <c r="C581" s="188" t="s">
        <v>548</v>
      </c>
    </row>
    <row r="582" spans="1:3" x14ac:dyDescent="0.2">
      <c r="A582" s="189">
        <v>807</v>
      </c>
      <c r="B582" s="182" t="s">
        <v>499</v>
      </c>
      <c r="C582" s="188" t="s">
        <v>549</v>
      </c>
    </row>
    <row r="583" spans="1:3" x14ac:dyDescent="0.2">
      <c r="A583" s="189">
        <v>808</v>
      </c>
      <c r="B583" s="182" t="s">
        <v>498</v>
      </c>
      <c r="C583" s="188" t="s">
        <v>548</v>
      </c>
    </row>
    <row r="584" spans="1:3" x14ac:dyDescent="0.2">
      <c r="A584" s="189">
        <v>809</v>
      </c>
      <c r="B584" s="182" t="s">
        <v>499</v>
      </c>
      <c r="C584" s="188" t="s">
        <v>549</v>
      </c>
    </row>
    <row r="585" spans="1:3" x14ac:dyDescent="0.2">
      <c r="A585" s="189">
        <v>810</v>
      </c>
      <c r="B585" s="182" t="s">
        <v>498</v>
      </c>
      <c r="C585" s="188" t="s">
        <v>548</v>
      </c>
    </row>
    <row r="586" spans="1:3" x14ac:dyDescent="0.2">
      <c r="A586" s="189">
        <v>811</v>
      </c>
      <c r="B586" s="182" t="s">
        <v>499</v>
      </c>
      <c r="C586" s="188" t="s">
        <v>549</v>
      </c>
    </row>
    <row r="587" spans="1:3" x14ac:dyDescent="0.2">
      <c r="A587" s="189">
        <v>812</v>
      </c>
      <c r="B587" s="182" t="s">
        <v>498</v>
      </c>
      <c r="C587" s="188" t="s">
        <v>548</v>
      </c>
    </row>
    <row r="588" spans="1:3" x14ac:dyDescent="0.2">
      <c r="A588" s="189">
        <v>813</v>
      </c>
      <c r="B588" s="182" t="s">
        <v>499</v>
      </c>
      <c r="C588" s="188" t="s">
        <v>549</v>
      </c>
    </row>
    <row r="589" spans="1:3" x14ac:dyDescent="0.2">
      <c r="A589" s="189">
        <v>814</v>
      </c>
      <c r="B589" s="182" t="s">
        <v>498</v>
      </c>
      <c r="C589" s="188" t="s">
        <v>548</v>
      </c>
    </row>
    <row r="590" spans="1:3" x14ac:dyDescent="0.2">
      <c r="A590" s="189">
        <v>815</v>
      </c>
      <c r="B590" s="182" t="s">
        <v>499</v>
      </c>
      <c r="C590" s="188" t="s">
        <v>549</v>
      </c>
    </row>
    <row r="591" spans="1:3" x14ac:dyDescent="0.2">
      <c r="A591" s="189">
        <v>816</v>
      </c>
      <c r="B591" s="182" t="s">
        <v>498</v>
      </c>
      <c r="C591" s="188" t="s">
        <v>548</v>
      </c>
    </row>
    <row r="592" spans="1:3" x14ac:dyDescent="0.2">
      <c r="A592" s="189">
        <v>817</v>
      </c>
      <c r="B592" s="182" t="s">
        <v>499</v>
      </c>
      <c r="C592" s="188" t="s">
        <v>549</v>
      </c>
    </row>
    <row r="593" spans="1:3" x14ac:dyDescent="0.2">
      <c r="A593" s="189">
        <v>818</v>
      </c>
      <c r="B593" s="182" t="s">
        <v>498</v>
      </c>
      <c r="C593" s="188" t="s">
        <v>548</v>
      </c>
    </row>
    <row r="594" spans="1:3" x14ac:dyDescent="0.2">
      <c r="A594" s="189">
        <v>819</v>
      </c>
      <c r="B594" s="182" t="s">
        <v>499</v>
      </c>
      <c r="C594" s="188" t="s">
        <v>549</v>
      </c>
    </row>
    <row r="595" spans="1:3" x14ac:dyDescent="0.2">
      <c r="A595" s="189">
        <v>820</v>
      </c>
      <c r="B595" s="182" t="s">
        <v>498</v>
      </c>
      <c r="C595" s="188" t="s">
        <v>548</v>
      </c>
    </row>
    <row r="596" spans="1:3" x14ac:dyDescent="0.2">
      <c r="A596" s="189">
        <v>821</v>
      </c>
      <c r="B596" s="182" t="s">
        <v>499</v>
      </c>
      <c r="C596" s="188" t="s">
        <v>549</v>
      </c>
    </row>
    <row r="597" spans="1:3" x14ac:dyDescent="0.2">
      <c r="A597" s="189">
        <v>822</v>
      </c>
      <c r="B597" s="182" t="s">
        <v>498</v>
      </c>
      <c r="C597" s="188" t="s">
        <v>548</v>
      </c>
    </row>
    <row r="598" spans="1:3" x14ac:dyDescent="0.2">
      <c r="A598" s="189">
        <v>823</v>
      </c>
      <c r="B598" s="182" t="s">
        <v>499</v>
      </c>
      <c r="C598" s="188" t="s">
        <v>549</v>
      </c>
    </row>
    <row r="599" spans="1:3" x14ac:dyDescent="0.2">
      <c r="A599" s="189">
        <v>824</v>
      </c>
      <c r="B599" s="182" t="s">
        <v>498</v>
      </c>
      <c r="C599" s="188" t="s">
        <v>548</v>
      </c>
    </row>
    <row r="600" spans="1:3" x14ac:dyDescent="0.2">
      <c r="A600" s="189">
        <v>825</v>
      </c>
      <c r="B600" s="182" t="s">
        <v>499</v>
      </c>
      <c r="C600" s="188" t="s">
        <v>549</v>
      </c>
    </row>
    <row r="601" spans="1:3" x14ac:dyDescent="0.2">
      <c r="A601" s="189">
        <v>826</v>
      </c>
      <c r="B601" s="182" t="s">
        <v>498</v>
      </c>
      <c r="C601" s="188" t="s">
        <v>548</v>
      </c>
    </row>
    <row r="602" spans="1:3" x14ac:dyDescent="0.2">
      <c r="A602" s="189">
        <v>827</v>
      </c>
      <c r="B602" s="182" t="s">
        <v>499</v>
      </c>
      <c r="C602" s="188" t="s">
        <v>549</v>
      </c>
    </row>
    <row r="603" spans="1:3" x14ac:dyDescent="0.2">
      <c r="A603" s="189">
        <v>828</v>
      </c>
      <c r="B603" s="182" t="s">
        <v>498</v>
      </c>
      <c r="C603" s="188" t="s">
        <v>548</v>
      </c>
    </row>
    <row r="604" spans="1:3" x14ac:dyDescent="0.2">
      <c r="A604" s="189">
        <v>829</v>
      </c>
      <c r="B604" s="182" t="s">
        <v>499</v>
      </c>
      <c r="C604" s="188" t="s">
        <v>549</v>
      </c>
    </row>
    <row r="605" spans="1:3" x14ac:dyDescent="0.2">
      <c r="A605" s="189">
        <v>830</v>
      </c>
      <c r="B605" s="182" t="s">
        <v>498</v>
      </c>
      <c r="C605" s="188" t="s">
        <v>548</v>
      </c>
    </row>
    <row r="606" spans="1:3" x14ac:dyDescent="0.2">
      <c r="A606" s="189">
        <v>831</v>
      </c>
      <c r="B606" s="182" t="s">
        <v>499</v>
      </c>
      <c r="C606" s="188" t="s">
        <v>549</v>
      </c>
    </row>
    <row r="607" spans="1:3" x14ac:dyDescent="0.2">
      <c r="A607" s="189">
        <v>832</v>
      </c>
      <c r="B607" s="182" t="s">
        <v>498</v>
      </c>
      <c r="C607" s="188" t="s">
        <v>548</v>
      </c>
    </row>
    <row r="608" spans="1:3" x14ac:dyDescent="0.2">
      <c r="A608" s="189">
        <v>833</v>
      </c>
      <c r="B608" s="182" t="s">
        <v>499</v>
      </c>
      <c r="C608" s="188" t="s">
        <v>549</v>
      </c>
    </row>
    <row r="609" spans="1:3" x14ac:dyDescent="0.2">
      <c r="A609" s="189">
        <v>834</v>
      </c>
      <c r="B609" s="182" t="s">
        <v>498</v>
      </c>
      <c r="C609" s="188" t="s">
        <v>548</v>
      </c>
    </row>
    <row r="610" spans="1:3" x14ac:dyDescent="0.2">
      <c r="A610" s="189">
        <v>835</v>
      </c>
      <c r="B610" s="182" t="s">
        <v>499</v>
      </c>
      <c r="C610" s="188" t="s">
        <v>549</v>
      </c>
    </row>
    <row r="611" spans="1:3" x14ac:dyDescent="0.2">
      <c r="A611" s="189">
        <v>836</v>
      </c>
      <c r="B611" s="182" t="s">
        <v>498</v>
      </c>
      <c r="C611" s="188" t="s">
        <v>548</v>
      </c>
    </row>
    <row r="612" spans="1:3" x14ac:dyDescent="0.2">
      <c r="A612" s="189">
        <v>837</v>
      </c>
      <c r="B612" s="182" t="s">
        <v>499</v>
      </c>
      <c r="C612" s="188" t="s">
        <v>549</v>
      </c>
    </row>
    <row r="613" spans="1:3" x14ac:dyDescent="0.2">
      <c r="A613" s="189">
        <v>838</v>
      </c>
      <c r="B613" s="182" t="s">
        <v>498</v>
      </c>
      <c r="C613" s="188" t="s">
        <v>548</v>
      </c>
    </row>
    <row r="614" spans="1:3" x14ac:dyDescent="0.2">
      <c r="A614" s="189">
        <v>839</v>
      </c>
      <c r="B614" s="182" t="s">
        <v>499</v>
      </c>
      <c r="C614" s="188" t="s">
        <v>549</v>
      </c>
    </row>
    <row r="615" spans="1:3" x14ac:dyDescent="0.2">
      <c r="A615" s="189">
        <v>840</v>
      </c>
      <c r="B615" s="182" t="s">
        <v>498</v>
      </c>
      <c r="C615" s="188" t="s">
        <v>548</v>
      </c>
    </row>
    <row r="616" spans="1:3" x14ac:dyDescent="0.2">
      <c r="A616" s="189">
        <v>841</v>
      </c>
      <c r="B616" s="182" t="s">
        <v>499</v>
      </c>
      <c r="C616" s="188" t="s">
        <v>549</v>
      </c>
    </row>
    <row r="617" spans="1:3" x14ac:dyDescent="0.2">
      <c r="A617" s="189">
        <v>842</v>
      </c>
      <c r="B617" s="182" t="s">
        <v>498</v>
      </c>
      <c r="C617" s="188" t="s">
        <v>548</v>
      </c>
    </row>
    <row r="618" spans="1:3" x14ac:dyDescent="0.2">
      <c r="A618" s="189">
        <v>843</v>
      </c>
      <c r="B618" s="182" t="s">
        <v>499</v>
      </c>
      <c r="C618" s="188" t="s">
        <v>549</v>
      </c>
    </row>
    <row r="619" spans="1:3" x14ac:dyDescent="0.2">
      <c r="A619" s="189">
        <v>844</v>
      </c>
      <c r="B619" s="182" t="s">
        <v>498</v>
      </c>
      <c r="C619" s="188" t="s">
        <v>548</v>
      </c>
    </row>
    <row r="620" spans="1:3" x14ac:dyDescent="0.2">
      <c r="A620" s="189">
        <v>845</v>
      </c>
      <c r="B620" s="182" t="s">
        <v>499</v>
      </c>
      <c r="C620" s="188" t="s">
        <v>549</v>
      </c>
    </row>
    <row r="621" spans="1:3" x14ac:dyDescent="0.2">
      <c r="A621" s="189">
        <v>846</v>
      </c>
      <c r="B621" s="182" t="s">
        <v>498</v>
      </c>
      <c r="C621" s="188" t="s">
        <v>548</v>
      </c>
    </row>
    <row r="622" spans="1:3" x14ac:dyDescent="0.2">
      <c r="A622" s="189">
        <v>847</v>
      </c>
      <c r="B622" s="182" t="s">
        <v>499</v>
      </c>
      <c r="C622" s="188" t="s">
        <v>549</v>
      </c>
    </row>
    <row r="623" spans="1:3" x14ac:dyDescent="0.2">
      <c r="A623" s="189">
        <v>848</v>
      </c>
      <c r="B623" s="182" t="s">
        <v>498</v>
      </c>
      <c r="C623" s="188" t="s">
        <v>548</v>
      </c>
    </row>
    <row r="624" spans="1:3" x14ac:dyDescent="0.2">
      <c r="A624" s="189">
        <v>849</v>
      </c>
      <c r="B624" s="182" t="s">
        <v>499</v>
      </c>
      <c r="C624" s="188" t="s">
        <v>549</v>
      </c>
    </row>
    <row r="625" spans="1:3" x14ac:dyDescent="0.2">
      <c r="A625" s="189">
        <v>850</v>
      </c>
      <c r="B625" s="182" t="s">
        <v>499</v>
      </c>
      <c r="C625" s="188" t="s">
        <v>549</v>
      </c>
    </row>
    <row r="626" spans="1:3" x14ac:dyDescent="0.2">
      <c r="A626" s="189">
        <v>851</v>
      </c>
      <c r="B626" s="182" t="s">
        <v>499</v>
      </c>
      <c r="C626" s="188" t="s">
        <v>549</v>
      </c>
    </row>
    <row r="627" spans="1:3" x14ac:dyDescent="0.2">
      <c r="A627" s="189">
        <v>852</v>
      </c>
      <c r="B627" s="182" t="s">
        <v>498</v>
      </c>
      <c r="C627" s="188" t="s">
        <v>548</v>
      </c>
    </row>
    <row r="628" spans="1:3" x14ac:dyDescent="0.2">
      <c r="A628" s="189">
        <v>853</v>
      </c>
      <c r="B628" s="182" t="s">
        <v>498</v>
      </c>
      <c r="C628" s="188" t="s">
        <v>548</v>
      </c>
    </row>
    <row r="629" spans="1:3" x14ac:dyDescent="0.2">
      <c r="A629" s="189">
        <v>854</v>
      </c>
      <c r="B629" s="182" t="s">
        <v>498</v>
      </c>
      <c r="C629" s="188" t="s">
        <v>548</v>
      </c>
    </row>
    <row r="630" spans="1:3" x14ac:dyDescent="0.2">
      <c r="A630" s="189">
        <v>855</v>
      </c>
      <c r="B630" s="182" t="s">
        <v>498</v>
      </c>
      <c r="C630" s="188" t="s">
        <v>548</v>
      </c>
    </row>
    <row r="631" spans="1:3" x14ac:dyDescent="0.2">
      <c r="A631" s="189">
        <v>856</v>
      </c>
      <c r="B631" s="182" t="s">
        <v>498</v>
      </c>
      <c r="C631" s="188" t="s">
        <v>548</v>
      </c>
    </row>
    <row r="632" spans="1:3" x14ac:dyDescent="0.2">
      <c r="A632" s="189">
        <v>857</v>
      </c>
      <c r="B632" s="182" t="s">
        <v>498</v>
      </c>
      <c r="C632" s="188" t="s">
        <v>548</v>
      </c>
    </row>
    <row r="633" spans="1:3" x14ac:dyDescent="0.2">
      <c r="A633" s="189">
        <v>858</v>
      </c>
      <c r="B633" s="182" t="s">
        <v>498</v>
      </c>
      <c r="C633" s="188" t="s">
        <v>548</v>
      </c>
    </row>
    <row r="634" spans="1:3" x14ac:dyDescent="0.2">
      <c r="A634" s="189">
        <v>859</v>
      </c>
      <c r="B634" s="182" t="s">
        <v>498</v>
      </c>
      <c r="C634" s="188" t="s">
        <v>548</v>
      </c>
    </row>
    <row r="635" spans="1:3" x14ac:dyDescent="0.2">
      <c r="A635" s="189">
        <v>860</v>
      </c>
      <c r="B635" s="182" t="s">
        <v>498</v>
      </c>
      <c r="C635" s="188" t="s">
        <v>548</v>
      </c>
    </row>
    <row r="636" spans="1:3" x14ac:dyDescent="0.2">
      <c r="A636" s="189">
        <v>861</v>
      </c>
      <c r="B636" s="182" t="s">
        <v>498</v>
      </c>
      <c r="C636" s="188" t="s">
        <v>548</v>
      </c>
    </row>
    <row r="637" spans="1:3" x14ac:dyDescent="0.2">
      <c r="A637" s="189">
        <v>862</v>
      </c>
      <c r="B637" s="182" t="s">
        <v>498</v>
      </c>
      <c r="C637" s="188" t="s">
        <v>548</v>
      </c>
    </row>
    <row r="638" spans="1:3" x14ac:dyDescent="0.2">
      <c r="A638" s="189">
        <v>863</v>
      </c>
      <c r="B638" s="182" t="s">
        <v>498</v>
      </c>
      <c r="C638" s="188" t="s">
        <v>548</v>
      </c>
    </row>
    <row r="639" spans="1:3" x14ac:dyDescent="0.2">
      <c r="A639" s="189">
        <v>864</v>
      </c>
      <c r="B639" s="182" t="s">
        <v>498</v>
      </c>
      <c r="C639" s="188" t="s">
        <v>548</v>
      </c>
    </row>
    <row r="640" spans="1:3" x14ac:dyDescent="0.2">
      <c r="A640" s="189">
        <v>865</v>
      </c>
      <c r="B640" s="182" t="s">
        <v>498</v>
      </c>
      <c r="C640" s="188" t="s">
        <v>548</v>
      </c>
    </row>
    <row r="641" spans="1:3" x14ac:dyDescent="0.2">
      <c r="A641" s="189">
        <v>866</v>
      </c>
      <c r="B641" s="182" t="s">
        <v>499</v>
      </c>
      <c r="C641" s="188" t="s">
        <v>549</v>
      </c>
    </row>
    <row r="642" spans="1:3" x14ac:dyDescent="0.2">
      <c r="A642" s="189">
        <v>867</v>
      </c>
      <c r="B642" s="182" t="s">
        <v>498</v>
      </c>
      <c r="C642" s="188" t="s">
        <v>548</v>
      </c>
    </row>
    <row r="643" spans="1:3" x14ac:dyDescent="0.2">
      <c r="A643" s="189">
        <v>868</v>
      </c>
      <c r="B643" s="182" t="s">
        <v>499</v>
      </c>
      <c r="C643" s="188" t="s">
        <v>549</v>
      </c>
    </row>
    <row r="644" spans="1:3" x14ac:dyDescent="0.2">
      <c r="A644" s="189">
        <v>869</v>
      </c>
      <c r="B644" s="182" t="s">
        <v>498</v>
      </c>
      <c r="C644" s="188" t="s">
        <v>548</v>
      </c>
    </row>
    <row r="645" spans="1:3" x14ac:dyDescent="0.2">
      <c r="A645" s="189">
        <v>870</v>
      </c>
      <c r="B645" s="182" t="s">
        <v>499</v>
      </c>
      <c r="C645" s="188" t="s">
        <v>549</v>
      </c>
    </row>
    <row r="646" spans="1:3" x14ac:dyDescent="0.2">
      <c r="A646" s="189">
        <v>871</v>
      </c>
      <c r="B646" s="182" t="s">
        <v>498</v>
      </c>
      <c r="C646" s="188" t="s">
        <v>548</v>
      </c>
    </row>
    <row r="647" spans="1:3" x14ac:dyDescent="0.2">
      <c r="A647" s="189">
        <v>872</v>
      </c>
      <c r="B647" s="182" t="s">
        <v>499</v>
      </c>
      <c r="C647" s="188" t="s">
        <v>549</v>
      </c>
    </row>
    <row r="648" spans="1:3" x14ac:dyDescent="0.2">
      <c r="A648" s="189">
        <v>873</v>
      </c>
      <c r="B648" s="182" t="s">
        <v>498</v>
      </c>
      <c r="C648" s="188" t="s">
        <v>548</v>
      </c>
    </row>
    <row r="649" spans="1:3" x14ac:dyDescent="0.2">
      <c r="A649" s="189">
        <v>874</v>
      </c>
      <c r="B649" s="182" t="s">
        <v>499</v>
      </c>
      <c r="C649" s="188" t="s">
        <v>549</v>
      </c>
    </row>
    <row r="650" spans="1:3" x14ac:dyDescent="0.2">
      <c r="A650" s="189">
        <v>875</v>
      </c>
      <c r="B650" s="182" t="s">
        <v>498</v>
      </c>
      <c r="C650" s="188" t="s">
        <v>548</v>
      </c>
    </row>
    <row r="651" spans="1:3" x14ac:dyDescent="0.2">
      <c r="A651" s="189">
        <v>876</v>
      </c>
      <c r="B651" s="182" t="s">
        <v>499</v>
      </c>
      <c r="C651" s="188" t="s">
        <v>549</v>
      </c>
    </row>
    <row r="652" spans="1:3" x14ac:dyDescent="0.2">
      <c r="A652" s="189">
        <v>877</v>
      </c>
      <c r="B652" s="182" t="s">
        <v>498</v>
      </c>
      <c r="C652" s="188" t="s">
        <v>548</v>
      </c>
    </row>
    <row r="653" spans="1:3" x14ac:dyDescent="0.2">
      <c r="A653" s="189">
        <v>878</v>
      </c>
      <c r="B653" s="182" t="s">
        <v>499</v>
      </c>
      <c r="C653" s="188" t="s">
        <v>549</v>
      </c>
    </row>
    <row r="654" spans="1:3" x14ac:dyDescent="0.2">
      <c r="A654" s="189">
        <v>879</v>
      </c>
      <c r="B654" s="182" t="s">
        <v>498</v>
      </c>
      <c r="C654" s="188" t="s">
        <v>548</v>
      </c>
    </row>
    <row r="655" spans="1:3" x14ac:dyDescent="0.2">
      <c r="A655" s="189">
        <v>880</v>
      </c>
      <c r="B655" s="182" t="s">
        <v>499</v>
      </c>
      <c r="C655" s="188" t="s">
        <v>549</v>
      </c>
    </row>
    <row r="656" spans="1:3" x14ac:dyDescent="0.2">
      <c r="A656" s="189">
        <v>881</v>
      </c>
      <c r="B656" s="182" t="s">
        <v>498</v>
      </c>
      <c r="C656" s="188" t="s">
        <v>548</v>
      </c>
    </row>
    <row r="657" spans="1:3" x14ac:dyDescent="0.2">
      <c r="A657" s="189">
        <v>882</v>
      </c>
      <c r="B657" s="182" t="s">
        <v>499</v>
      </c>
      <c r="C657" s="188" t="s">
        <v>549</v>
      </c>
    </row>
    <row r="658" spans="1:3" x14ac:dyDescent="0.2">
      <c r="A658" s="189">
        <v>883</v>
      </c>
      <c r="B658" s="182" t="s">
        <v>498</v>
      </c>
      <c r="C658" s="188" t="s">
        <v>548</v>
      </c>
    </row>
    <row r="659" spans="1:3" x14ac:dyDescent="0.2">
      <c r="A659" s="189">
        <v>884</v>
      </c>
      <c r="B659" s="182" t="s">
        <v>499</v>
      </c>
      <c r="C659" s="188" t="s">
        <v>549</v>
      </c>
    </row>
    <row r="660" spans="1:3" x14ac:dyDescent="0.2">
      <c r="A660" s="189">
        <v>885</v>
      </c>
      <c r="B660" s="182" t="s">
        <v>498</v>
      </c>
      <c r="C660" s="188" t="s">
        <v>548</v>
      </c>
    </row>
    <row r="661" spans="1:3" x14ac:dyDescent="0.2">
      <c r="A661" s="189">
        <v>886</v>
      </c>
      <c r="B661" s="182" t="s">
        <v>499</v>
      </c>
      <c r="C661" s="188" t="s">
        <v>549</v>
      </c>
    </row>
    <row r="662" spans="1:3" x14ac:dyDescent="0.2">
      <c r="A662" s="189">
        <v>887</v>
      </c>
      <c r="B662" s="182" t="s">
        <v>498</v>
      </c>
      <c r="C662" s="188" t="s">
        <v>548</v>
      </c>
    </row>
    <row r="663" spans="1:3" x14ac:dyDescent="0.2">
      <c r="A663" s="189">
        <v>888</v>
      </c>
      <c r="B663" s="182" t="s">
        <v>499</v>
      </c>
      <c r="C663" s="188" t="s">
        <v>549</v>
      </c>
    </row>
    <row r="664" spans="1:3" x14ac:dyDescent="0.2">
      <c r="A664" s="189">
        <v>889</v>
      </c>
      <c r="B664" s="182" t="s">
        <v>498</v>
      </c>
      <c r="C664" s="188" t="s">
        <v>548</v>
      </c>
    </row>
    <row r="665" spans="1:3" x14ac:dyDescent="0.2">
      <c r="A665" s="189">
        <v>890</v>
      </c>
      <c r="B665" s="182" t="s">
        <v>499</v>
      </c>
      <c r="C665" s="188" t="s">
        <v>549</v>
      </c>
    </row>
    <row r="666" spans="1:3" x14ac:dyDescent="0.2">
      <c r="A666" s="189">
        <v>891</v>
      </c>
      <c r="B666" s="182" t="s">
        <v>499</v>
      </c>
      <c r="C666" s="188" t="s">
        <v>549</v>
      </c>
    </row>
    <row r="667" spans="1:3" x14ac:dyDescent="0.2">
      <c r="A667" s="189">
        <v>892</v>
      </c>
      <c r="B667" s="182" t="s">
        <v>499</v>
      </c>
      <c r="C667" s="188" t="s">
        <v>549</v>
      </c>
    </row>
    <row r="668" spans="1:3" x14ac:dyDescent="0.2">
      <c r="A668" s="189">
        <v>893</v>
      </c>
      <c r="B668" s="182" t="s">
        <v>499</v>
      </c>
      <c r="C668" s="188" t="s">
        <v>549</v>
      </c>
    </row>
    <row r="669" spans="1:3" x14ac:dyDescent="0.2">
      <c r="A669" s="189">
        <v>894</v>
      </c>
      <c r="B669" s="182" t="s">
        <v>457</v>
      </c>
      <c r="C669" s="188" t="s">
        <v>549</v>
      </c>
    </row>
    <row r="670" spans="1:3" x14ac:dyDescent="0.2">
      <c r="A670" s="189">
        <v>895</v>
      </c>
      <c r="B670" s="182" t="s">
        <v>457</v>
      </c>
      <c r="C670" s="188" t="s">
        <v>549</v>
      </c>
    </row>
    <row r="671" spans="1:3" x14ac:dyDescent="0.2">
      <c r="A671" s="189">
        <v>896</v>
      </c>
      <c r="B671" s="182" t="s">
        <v>457</v>
      </c>
      <c r="C671" s="188" t="s">
        <v>549</v>
      </c>
    </row>
    <row r="672" spans="1:3" x14ac:dyDescent="0.2">
      <c r="A672" s="189">
        <v>897</v>
      </c>
      <c r="B672" s="182" t="s">
        <v>499</v>
      </c>
      <c r="C672" s="188" t="s">
        <v>549</v>
      </c>
    </row>
    <row r="673" spans="1:3" x14ac:dyDescent="0.2">
      <c r="A673" s="189">
        <v>898</v>
      </c>
      <c r="B673" s="182" t="s">
        <v>499</v>
      </c>
      <c r="C673" s="188" t="s">
        <v>549</v>
      </c>
    </row>
    <row r="674" spans="1:3" x14ac:dyDescent="0.2">
      <c r="A674" s="189">
        <v>899</v>
      </c>
      <c r="B674" s="182" t="s">
        <v>500</v>
      </c>
      <c r="C674" s="188" t="s">
        <v>549</v>
      </c>
    </row>
    <row r="675" spans="1:3" x14ac:dyDescent="0.2">
      <c r="A675" s="189">
        <v>900</v>
      </c>
      <c r="B675" s="182" t="s">
        <v>500</v>
      </c>
      <c r="C675" s="188" t="s">
        <v>549</v>
      </c>
    </row>
    <row r="676" spans="1:3" x14ac:dyDescent="0.2">
      <c r="A676" s="189">
        <v>901</v>
      </c>
      <c r="B676" s="182" t="s">
        <v>500</v>
      </c>
      <c r="C676" s="188" t="s">
        <v>549</v>
      </c>
    </row>
    <row r="677" spans="1:3" x14ac:dyDescent="0.2">
      <c r="A677" s="189">
        <v>902</v>
      </c>
      <c r="B677" s="182" t="s">
        <v>500</v>
      </c>
      <c r="C677" s="188" t="s">
        <v>549</v>
      </c>
    </row>
    <row r="678" spans="1:3" x14ac:dyDescent="0.2">
      <c r="A678" s="189">
        <v>903</v>
      </c>
      <c r="B678" s="182" t="s">
        <v>500</v>
      </c>
      <c r="C678" s="188" t="s">
        <v>549</v>
      </c>
    </row>
    <row r="679" spans="1:3" x14ac:dyDescent="0.2">
      <c r="A679" s="189">
        <v>904</v>
      </c>
      <c r="B679" s="182" t="s">
        <v>501</v>
      </c>
      <c r="C679" s="188" t="s">
        <v>549</v>
      </c>
    </row>
    <row r="680" spans="1:3" x14ac:dyDescent="0.2">
      <c r="A680" s="189">
        <v>905</v>
      </c>
      <c r="B680" s="182" t="s">
        <v>501</v>
      </c>
      <c r="C680" s="188" t="s">
        <v>549</v>
      </c>
    </row>
    <row r="681" spans="1:3" x14ac:dyDescent="0.2">
      <c r="A681" s="189">
        <v>906</v>
      </c>
      <c r="B681" s="182" t="s">
        <v>501</v>
      </c>
      <c r="C681" s="188" t="s">
        <v>549</v>
      </c>
    </row>
    <row r="682" spans="1:3" x14ac:dyDescent="0.2">
      <c r="A682" s="189">
        <v>907</v>
      </c>
      <c r="B682" s="182" t="s">
        <v>502</v>
      </c>
      <c r="C682" s="188" t="s">
        <v>549</v>
      </c>
    </row>
    <row r="683" spans="1:3" x14ac:dyDescent="0.2">
      <c r="A683" s="189">
        <v>908</v>
      </c>
      <c r="B683" s="182" t="s">
        <v>502</v>
      </c>
      <c r="C683" s="188" t="s">
        <v>549</v>
      </c>
    </row>
    <row r="684" spans="1:3" x14ac:dyDescent="0.2">
      <c r="A684" s="189">
        <v>909</v>
      </c>
      <c r="B684" s="182" t="s">
        <v>502</v>
      </c>
      <c r="C684" s="188" t="s">
        <v>549</v>
      </c>
    </row>
    <row r="685" spans="1:3" x14ac:dyDescent="0.2">
      <c r="A685" s="189">
        <v>910</v>
      </c>
      <c r="B685" s="182" t="s">
        <v>502</v>
      </c>
      <c r="C685" s="188" t="s">
        <v>549</v>
      </c>
    </row>
    <row r="686" spans="1:3" x14ac:dyDescent="0.2">
      <c r="A686" s="189">
        <v>911</v>
      </c>
      <c r="B686" s="182" t="s">
        <v>502</v>
      </c>
      <c r="C686" s="188" t="s">
        <v>549</v>
      </c>
    </row>
    <row r="687" spans="1:3" x14ac:dyDescent="0.2">
      <c r="A687" s="189">
        <v>912</v>
      </c>
      <c r="B687" s="182" t="s">
        <v>502</v>
      </c>
      <c r="C687" s="188" t="s">
        <v>549</v>
      </c>
    </row>
    <row r="688" spans="1:3" x14ac:dyDescent="0.2">
      <c r="A688" s="189">
        <v>913</v>
      </c>
      <c r="B688" s="182" t="s">
        <v>502</v>
      </c>
      <c r="C688" s="188" t="s">
        <v>549</v>
      </c>
    </row>
    <row r="689" spans="1:3" x14ac:dyDescent="0.2">
      <c r="A689" s="189">
        <v>914</v>
      </c>
      <c r="B689" s="182" t="s">
        <v>503</v>
      </c>
      <c r="C689" s="188" t="s">
        <v>548</v>
      </c>
    </row>
    <row r="690" spans="1:3" x14ac:dyDescent="0.2">
      <c r="A690" s="189">
        <v>915</v>
      </c>
      <c r="B690" s="182" t="s">
        <v>457</v>
      </c>
      <c r="C690" s="188" t="s">
        <v>548</v>
      </c>
    </row>
    <row r="691" spans="1:3" x14ac:dyDescent="0.2">
      <c r="A691" s="189">
        <v>916</v>
      </c>
      <c r="B691" s="182" t="s">
        <v>457</v>
      </c>
      <c r="C691" s="188" t="s">
        <v>548</v>
      </c>
    </row>
    <row r="692" spans="1:3" x14ac:dyDescent="0.2">
      <c r="A692" s="189">
        <v>917</v>
      </c>
      <c r="B692" s="182" t="s">
        <v>457</v>
      </c>
      <c r="C692" s="188" t="s">
        <v>548</v>
      </c>
    </row>
    <row r="693" spans="1:3" x14ac:dyDescent="0.2">
      <c r="A693" s="189">
        <v>918</v>
      </c>
      <c r="B693" s="182" t="s">
        <v>393</v>
      </c>
      <c r="C693" s="188" t="s">
        <v>548</v>
      </c>
    </row>
    <row r="694" spans="1:3" x14ac:dyDescent="0.2">
      <c r="A694" s="189">
        <v>919</v>
      </c>
      <c r="B694" s="182" t="s">
        <v>504</v>
      </c>
      <c r="C694" s="188" t="s">
        <v>548</v>
      </c>
    </row>
    <row r="695" spans="1:3" x14ac:dyDescent="0.2">
      <c r="A695" s="189">
        <v>920</v>
      </c>
      <c r="B695" s="182" t="s">
        <v>504</v>
      </c>
      <c r="C695" s="188" t="s">
        <v>548</v>
      </c>
    </row>
    <row r="696" spans="1:3" x14ac:dyDescent="0.2">
      <c r="A696" s="189">
        <v>922</v>
      </c>
      <c r="B696" s="182" t="s">
        <v>416</v>
      </c>
      <c r="C696" s="188" t="s">
        <v>548</v>
      </c>
    </row>
    <row r="697" spans="1:3" x14ac:dyDescent="0.2">
      <c r="A697" s="189">
        <v>923</v>
      </c>
      <c r="B697" s="182" t="s">
        <v>416</v>
      </c>
      <c r="C697" s="188" t="s">
        <v>548</v>
      </c>
    </row>
    <row r="698" spans="1:3" x14ac:dyDescent="0.2">
      <c r="A698" s="189">
        <v>924</v>
      </c>
      <c r="B698" s="182" t="s">
        <v>416</v>
      </c>
      <c r="C698" s="188" t="s">
        <v>548</v>
      </c>
    </row>
    <row r="699" spans="1:3" x14ac:dyDescent="0.2">
      <c r="A699" s="189">
        <v>925</v>
      </c>
      <c r="B699" s="182" t="s">
        <v>505</v>
      </c>
      <c r="C699" s="188" t="s">
        <v>544</v>
      </c>
    </row>
    <row r="700" spans="1:3" x14ac:dyDescent="0.2">
      <c r="A700" s="189">
        <v>926</v>
      </c>
      <c r="B700" s="182" t="s">
        <v>446</v>
      </c>
      <c r="C700" s="188" t="s">
        <v>544</v>
      </c>
    </row>
    <row r="701" spans="1:3" x14ac:dyDescent="0.2">
      <c r="A701" s="189">
        <v>927</v>
      </c>
      <c r="B701" s="182" t="s">
        <v>448</v>
      </c>
      <c r="C701" s="188" t="s">
        <v>544</v>
      </c>
    </row>
    <row r="702" spans="1:3" x14ac:dyDescent="0.2">
      <c r="A702" s="189">
        <v>928</v>
      </c>
      <c r="B702" s="182" t="s">
        <v>447</v>
      </c>
      <c r="C702" s="188" t="s">
        <v>544</v>
      </c>
    </row>
    <row r="703" spans="1:3" x14ac:dyDescent="0.2">
      <c r="A703" s="189">
        <v>929</v>
      </c>
      <c r="B703" s="182" t="s">
        <v>500</v>
      </c>
      <c r="C703" s="188" t="s">
        <v>549</v>
      </c>
    </row>
    <row r="704" spans="1:3" x14ac:dyDescent="0.2">
      <c r="A704" s="189">
        <v>930</v>
      </c>
      <c r="B704" s="182" t="s">
        <v>500</v>
      </c>
      <c r="C704" s="188" t="s">
        <v>549</v>
      </c>
    </row>
    <row r="705" spans="1:3" x14ac:dyDescent="0.2">
      <c r="A705" s="189">
        <v>931</v>
      </c>
      <c r="B705" s="182" t="s">
        <v>500</v>
      </c>
      <c r="C705" s="188" t="s">
        <v>549</v>
      </c>
    </row>
    <row r="706" spans="1:3" x14ac:dyDescent="0.2">
      <c r="A706" s="189">
        <v>932</v>
      </c>
      <c r="B706" s="182" t="s">
        <v>506</v>
      </c>
      <c r="C706" s="188" t="s">
        <v>548</v>
      </c>
    </row>
    <row r="707" spans="1:3" x14ac:dyDescent="0.2">
      <c r="A707" s="189">
        <v>933</v>
      </c>
      <c r="B707" s="182" t="s">
        <v>498</v>
      </c>
      <c r="C707" s="188" t="s">
        <v>548</v>
      </c>
    </row>
    <row r="708" spans="1:3" x14ac:dyDescent="0.2">
      <c r="A708" s="189">
        <v>934</v>
      </c>
      <c r="B708" s="182" t="s">
        <v>499</v>
      </c>
      <c r="C708" s="188" t="s">
        <v>549</v>
      </c>
    </row>
    <row r="709" spans="1:3" x14ac:dyDescent="0.2">
      <c r="A709" s="189">
        <v>935</v>
      </c>
      <c r="B709" s="182" t="s">
        <v>507</v>
      </c>
      <c r="C709" s="188" t="s">
        <v>548</v>
      </c>
    </row>
    <row r="710" spans="1:3" x14ac:dyDescent="0.2">
      <c r="A710" s="189">
        <v>936</v>
      </c>
      <c r="B710" s="182" t="s">
        <v>507</v>
      </c>
      <c r="C710" s="188" t="s">
        <v>548</v>
      </c>
    </row>
    <row r="711" spans="1:3" x14ac:dyDescent="0.2">
      <c r="A711" s="189">
        <v>937</v>
      </c>
      <c r="B711" s="182" t="s">
        <v>507</v>
      </c>
      <c r="C711" s="188" t="s">
        <v>548</v>
      </c>
    </row>
    <row r="712" spans="1:3" x14ac:dyDescent="0.2">
      <c r="A712" s="189">
        <v>938</v>
      </c>
      <c r="B712" s="182" t="s">
        <v>507</v>
      </c>
      <c r="C712" s="188" t="s">
        <v>548</v>
      </c>
    </row>
    <row r="713" spans="1:3" x14ac:dyDescent="0.2">
      <c r="A713" s="189">
        <v>939</v>
      </c>
      <c r="B713" s="182" t="s">
        <v>507</v>
      </c>
      <c r="C713" s="188" t="s">
        <v>548</v>
      </c>
    </row>
    <row r="714" spans="1:3" x14ac:dyDescent="0.2">
      <c r="A714" s="189">
        <v>940</v>
      </c>
      <c r="B714" s="182" t="s">
        <v>508</v>
      </c>
      <c r="C714" s="188" t="s">
        <v>545</v>
      </c>
    </row>
    <row r="715" spans="1:3" x14ac:dyDescent="0.2">
      <c r="A715" s="189">
        <v>941</v>
      </c>
      <c r="B715" s="182" t="s">
        <v>509</v>
      </c>
      <c r="C715" s="188" t="s">
        <v>545</v>
      </c>
    </row>
    <row r="716" spans="1:3" x14ac:dyDescent="0.2">
      <c r="A716" s="189">
        <v>942</v>
      </c>
      <c r="B716" s="182" t="s">
        <v>362</v>
      </c>
      <c r="C716" s="188" t="s">
        <v>548</v>
      </c>
    </row>
    <row r="717" spans="1:3" x14ac:dyDescent="0.2">
      <c r="A717" s="189">
        <v>943</v>
      </c>
      <c r="B717" s="182" t="s">
        <v>353</v>
      </c>
      <c r="C717" s="188" t="s">
        <v>548</v>
      </c>
    </row>
    <row r="718" spans="1:3" x14ac:dyDescent="0.2">
      <c r="A718" s="189">
        <v>944</v>
      </c>
      <c r="B718" s="182" t="s">
        <v>353</v>
      </c>
      <c r="C718" s="188" t="s">
        <v>548</v>
      </c>
    </row>
    <row r="719" spans="1:3" x14ac:dyDescent="0.2">
      <c r="A719" s="189">
        <v>945</v>
      </c>
      <c r="B719" s="182" t="s">
        <v>353</v>
      </c>
      <c r="C719" s="188" t="s">
        <v>548</v>
      </c>
    </row>
    <row r="720" spans="1:3" x14ac:dyDescent="0.2">
      <c r="A720" s="189">
        <v>946</v>
      </c>
      <c r="B720" s="182" t="s">
        <v>353</v>
      </c>
      <c r="C720" s="188" t="s">
        <v>548</v>
      </c>
    </row>
    <row r="721" spans="1:3" x14ac:dyDescent="0.2">
      <c r="A721" s="189">
        <v>947</v>
      </c>
      <c r="B721" s="182" t="s">
        <v>510</v>
      </c>
      <c r="C721" s="188" t="s">
        <v>548</v>
      </c>
    </row>
    <row r="722" spans="1:3" x14ac:dyDescent="0.2">
      <c r="A722" s="189">
        <v>948</v>
      </c>
      <c r="B722" s="182" t="s">
        <v>511</v>
      </c>
      <c r="C722" s="188" t="s">
        <v>548</v>
      </c>
    </row>
    <row r="723" spans="1:3" x14ac:dyDescent="0.2">
      <c r="A723" s="189">
        <v>949</v>
      </c>
      <c r="B723" s="182" t="s">
        <v>512</v>
      </c>
      <c r="C723" s="188" t="s">
        <v>548</v>
      </c>
    </row>
    <row r="724" spans="1:3" x14ac:dyDescent="0.2">
      <c r="A724" s="189">
        <v>950</v>
      </c>
      <c r="B724" s="182" t="s">
        <v>513</v>
      </c>
      <c r="C724" s="188" t="s">
        <v>549</v>
      </c>
    </row>
    <row r="725" spans="1:3" x14ac:dyDescent="0.2">
      <c r="A725" s="189">
        <v>951</v>
      </c>
      <c r="B725" s="182" t="s">
        <v>514</v>
      </c>
      <c r="C725" s="188" t="s">
        <v>549</v>
      </c>
    </row>
    <row r="726" spans="1:3" x14ac:dyDescent="0.2">
      <c r="A726" s="189">
        <v>952</v>
      </c>
      <c r="B726" s="182" t="s">
        <v>515</v>
      </c>
      <c r="C726" s="188" t="s">
        <v>548</v>
      </c>
    </row>
    <row r="727" spans="1:3" x14ac:dyDescent="0.2">
      <c r="A727" s="189">
        <v>953</v>
      </c>
      <c r="B727" s="182" t="s">
        <v>516</v>
      </c>
      <c r="C727" s="188" t="s">
        <v>548</v>
      </c>
    </row>
    <row r="728" spans="1:3" x14ac:dyDescent="0.2">
      <c r="A728" s="189">
        <v>954</v>
      </c>
      <c r="B728" s="182" t="s">
        <v>517</v>
      </c>
      <c r="C728" s="188" t="s">
        <v>548</v>
      </c>
    </row>
    <row r="729" spans="1:3" x14ac:dyDescent="0.2">
      <c r="A729" s="189">
        <v>955</v>
      </c>
      <c r="B729" s="182" t="s">
        <v>518</v>
      </c>
      <c r="C729" s="188" t="s">
        <v>548</v>
      </c>
    </row>
    <row r="730" spans="1:3" x14ac:dyDescent="0.2">
      <c r="A730" s="189">
        <v>956</v>
      </c>
      <c r="B730" s="182" t="s">
        <v>519</v>
      </c>
      <c r="C730" s="188" t="s">
        <v>548</v>
      </c>
    </row>
    <row r="731" spans="1:3" x14ac:dyDescent="0.2">
      <c r="A731" s="189">
        <v>957</v>
      </c>
      <c r="B731" s="182" t="s">
        <v>520</v>
      </c>
      <c r="C731" s="188" t="s">
        <v>548</v>
      </c>
    </row>
    <row r="732" spans="1:3" x14ac:dyDescent="0.2">
      <c r="A732" s="189">
        <v>958</v>
      </c>
      <c r="B732" s="182" t="s">
        <v>521</v>
      </c>
      <c r="C732" s="188" t="s">
        <v>548</v>
      </c>
    </row>
    <row r="733" spans="1:3" x14ac:dyDescent="0.2">
      <c r="A733" s="189">
        <v>959</v>
      </c>
      <c r="B733" s="182" t="s">
        <v>522</v>
      </c>
      <c r="C733" s="188" t="s">
        <v>548</v>
      </c>
    </row>
    <row r="734" spans="1:3" x14ac:dyDescent="0.2">
      <c r="A734" s="189">
        <v>960</v>
      </c>
      <c r="B734" s="182" t="s">
        <v>523</v>
      </c>
      <c r="C734" s="188" t="s">
        <v>548</v>
      </c>
    </row>
    <row r="735" spans="1:3" x14ac:dyDescent="0.2">
      <c r="A735" s="189">
        <v>961</v>
      </c>
      <c r="B735" s="182" t="s">
        <v>524</v>
      </c>
      <c r="C735" s="188" t="s">
        <v>548</v>
      </c>
    </row>
    <row r="736" spans="1:3" x14ac:dyDescent="0.2">
      <c r="A736" s="189">
        <v>962</v>
      </c>
      <c r="B736" s="182" t="s">
        <v>525</v>
      </c>
      <c r="C736" s="188" t="s">
        <v>548</v>
      </c>
    </row>
    <row r="737" spans="1:3" x14ac:dyDescent="0.2">
      <c r="A737" s="189">
        <v>963</v>
      </c>
      <c r="B737" s="182" t="s">
        <v>526</v>
      </c>
      <c r="C737" s="188" t="s">
        <v>548</v>
      </c>
    </row>
    <row r="738" spans="1:3" x14ac:dyDescent="0.2">
      <c r="A738" s="189">
        <v>964</v>
      </c>
      <c r="B738" s="182" t="s">
        <v>527</v>
      </c>
      <c r="C738" s="188" t="s">
        <v>548</v>
      </c>
    </row>
    <row r="739" spans="1:3" x14ac:dyDescent="0.2">
      <c r="A739" s="189">
        <v>965</v>
      </c>
      <c r="B739" s="182" t="s">
        <v>528</v>
      </c>
      <c r="C739" s="188" t="s">
        <v>548</v>
      </c>
    </row>
    <row r="740" spans="1:3" x14ac:dyDescent="0.2">
      <c r="A740" s="189">
        <v>966</v>
      </c>
      <c r="B740" s="182" t="s">
        <v>373</v>
      </c>
      <c r="C740" s="188" t="s">
        <v>549</v>
      </c>
    </row>
    <row r="741" spans="1:3" x14ac:dyDescent="0.2">
      <c r="A741" s="189">
        <v>967</v>
      </c>
      <c r="B741" s="182" t="s">
        <v>385</v>
      </c>
      <c r="C741" s="188" t="s">
        <v>548</v>
      </c>
    </row>
    <row r="742" spans="1:3" x14ac:dyDescent="0.2">
      <c r="A742" s="189">
        <v>968</v>
      </c>
      <c r="B742" s="182" t="s">
        <v>385</v>
      </c>
      <c r="C742" s="188" t="s">
        <v>548</v>
      </c>
    </row>
    <row r="743" spans="1:3" x14ac:dyDescent="0.2">
      <c r="A743" s="189">
        <v>969</v>
      </c>
      <c r="B743" s="182" t="s">
        <v>528</v>
      </c>
      <c r="C743" s="188" t="s">
        <v>548</v>
      </c>
    </row>
    <row r="744" spans="1:3" x14ac:dyDescent="0.2">
      <c r="A744" s="189">
        <v>970</v>
      </c>
      <c r="B744" s="182" t="s">
        <v>341</v>
      </c>
      <c r="C744" s="188" t="s">
        <v>548</v>
      </c>
    </row>
    <row r="745" spans="1:3" x14ac:dyDescent="0.2">
      <c r="A745" s="189">
        <v>971</v>
      </c>
      <c r="B745" s="182" t="s">
        <v>529</v>
      </c>
      <c r="C745" s="188" t="s">
        <v>548</v>
      </c>
    </row>
    <row r="746" spans="1:3" x14ac:dyDescent="0.2">
      <c r="A746" s="189">
        <v>972</v>
      </c>
      <c r="B746" s="182" t="s">
        <v>530</v>
      </c>
      <c r="C746" s="188" t="s">
        <v>548</v>
      </c>
    </row>
    <row r="747" spans="1:3" x14ac:dyDescent="0.2">
      <c r="A747" s="189">
        <v>973</v>
      </c>
      <c r="B747" s="182" t="s">
        <v>383</v>
      </c>
      <c r="C747" s="188" t="s">
        <v>548</v>
      </c>
    </row>
    <row r="748" spans="1:3" x14ac:dyDescent="0.2">
      <c r="A748" s="189">
        <v>974</v>
      </c>
      <c r="B748" s="182" t="s">
        <v>409</v>
      </c>
      <c r="C748" s="188" t="s">
        <v>548</v>
      </c>
    </row>
    <row r="749" spans="1:3" x14ac:dyDescent="0.2">
      <c r="A749" s="189">
        <v>975</v>
      </c>
      <c r="B749" s="182" t="s">
        <v>531</v>
      </c>
      <c r="C749" s="188" t="s">
        <v>548</v>
      </c>
    </row>
    <row r="750" spans="1:3" x14ac:dyDescent="0.2">
      <c r="A750" s="189">
        <v>976</v>
      </c>
      <c r="B750" s="182" t="s">
        <v>532</v>
      </c>
      <c r="C750" s="188" t="s">
        <v>548</v>
      </c>
    </row>
    <row r="751" spans="1:3" x14ac:dyDescent="0.2">
      <c r="A751" s="189">
        <v>978</v>
      </c>
      <c r="B751" s="182" t="s">
        <v>367</v>
      </c>
      <c r="C751" s="188" t="s">
        <v>549</v>
      </c>
    </row>
    <row r="752" spans="1:3" x14ac:dyDescent="0.2">
      <c r="A752" s="189">
        <v>979</v>
      </c>
      <c r="B752" s="182" t="s">
        <v>406</v>
      </c>
      <c r="C752" s="188" t="s">
        <v>549</v>
      </c>
    </row>
    <row r="753" spans="1:3" x14ac:dyDescent="0.2">
      <c r="A753" s="189">
        <v>980</v>
      </c>
      <c r="B753" s="182" t="s">
        <v>533</v>
      </c>
      <c r="C753" s="188" t="s">
        <v>548</v>
      </c>
    </row>
    <row r="754" spans="1:3" x14ac:dyDescent="0.2">
      <c r="A754" s="189">
        <v>981</v>
      </c>
      <c r="B754" s="182" t="s">
        <v>534</v>
      </c>
      <c r="C754" s="188" t="s">
        <v>549</v>
      </c>
    </row>
    <row r="755" spans="1:3" x14ac:dyDescent="0.2">
      <c r="A755" s="189">
        <v>982</v>
      </c>
      <c r="B755" s="182" t="s">
        <v>535</v>
      </c>
      <c r="C755" s="188" t="s">
        <v>548</v>
      </c>
    </row>
    <row r="756" spans="1:3" x14ac:dyDescent="0.2">
      <c r="A756" s="189">
        <v>983</v>
      </c>
      <c r="B756" s="182" t="s">
        <v>536</v>
      </c>
      <c r="C756" s="188" t="s">
        <v>548</v>
      </c>
    </row>
    <row r="757" spans="1:3" x14ac:dyDescent="0.2">
      <c r="A757" s="189">
        <v>984</v>
      </c>
      <c r="B757" s="182" t="s">
        <v>537</v>
      </c>
      <c r="C757" s="188" t="s">
        <v>548</v>
      </c>
    </row>
    <row r="758" spans="1:3" x14ac:dyDescent="0.2">
      <c r="A758" s="189">
        <v>985</v>
      </c>
      <c r="B758" s="182" t="s">
        <v>538</v>
      </c>
      <c r="C758" s="188" t="s">
        <v>548</v>
      </c>
    </row>
    <row r="759" spans="1:3" x14ac:dyDescent="0.2">
      <c r="A759" s="189">
        <v>989</v>
      </c>
      <c r="B759" s="182" t="s">
        <v>422</v>
      </c>
      <c r="C759" s="188" t="s">
        <v>548</v>
      </c>
    </row>
    <row r="760" spans="1:3" x14ac:dyDescent="0.2">
      <c r="A760" s="189">
        <v>990</v>
      </c>
      <c r="B760" s="182" t="s">
        <v>423</v>
      </c>
      <c r="C760" s="188" t="s">
        <v>549</v>
      </c>
    </row>
    <row r="761" spans="1:3" x14ac:dyDescent="0.2">
      <c r="A761" s="189">
        <v>991</v>
      </c>
      <c r="B761" s="182" t="s">
        <v>373</v>
      </c>
      <c r="C761" s="188" t="s">
        <v>549</v>
      </c>
    </row>
    <row r="762" spans="1:3" x14ac:dyDescent="0.2">
      <c r="A762" s="189">
        <v>996</v>
      </c>
      <c r="B762" s="182" t="s">
        <v>452</v>
      </c>
      <c r="C762" s="188" t="s">
        <v>548</v>
      </c>
    </row>
    <row r="763" spans="1:3" x14ac:dyDescent="0.2">
      <c r="A763" s="189">
        <v>997</v>
      </c>
      <c r="B763" s="182" t="s">
        <v>539</v>
      </c>
      <c r="C763" s="188" t="s">
        <v>548</v>
      </c>
    </row>
  </sheetData>
  <hyperlinks>
    <hyperlink ref="A1" location="Overview!A1" display="Back to Overview"/>
  </hyperlinks>
  <pageMargins left="0.74803149606299213" right="0.74803149606299213" top="0.98425196850393704" bottom="0.98425196850393704" header="0.51181102362204722" footer="0.51181102362204722"/>
  <pageSetup paperSize="9" scale="47" fitToHeight="0" orientation="portrait" r:id="rId1"/>
  <headerFooter differentFirst="1" scaleWithDoc="0">
    <oddFooter>&amp;C&amp;P of &amp;N</oddFooter>
    <firstHeader>&amp;LSSC TPP Unit Rate Lookup Table</firstHeader>
    <firstFooter>&amp;C&amp;P of &amp;N</first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EX24"/>
  <sheetViews>
    <sheetView zoomScaleNormal="100" workbookViewId="0"/>
  </sheetViews>
  <sheetFormatPr defaultColWidth="9.140625" defaultRowHeight="12.75" x14ac:dyDescent="0.2"/>
  <cols>
    <col min="1" max="1" width="2.42578125" style="118" customWidth="1"/>
    <col min="2" max="2" width="33.7109375" style="118" customWidth="1"/>
    <col min="3" max="4" width="14.140625" style="118" customWidth="1"/>
    <col min="5" max="9" width="12.140625" style="118" customWidth="1"/>
    <col min="10" max="10" width="5.5703125" style="118" customWidth="1"/>
    <col min="11" max="11" width="5.28515625" style="118" customWidth="1"/>
    <col min="12" max="12" width="35.28515625" style="118" customWidth="1"/>
    <col min="13" max="20" width="11.7109375" style="118" customWidth="1"/>
    <col min="21" max="27" width="9.140625" style="118"/>
    <col min="28" max="28" width="25" style="118" hidden="1" customWidth="1"/>
    <col min="29" max="29" width="14.5703125" style="118" hidden="1" customWidth="1"/>
    <col min="30" max="35" width="0" style="118" hidden="1" customWidth="1"/>
    <col min="36" max="16384" width="9.140625" style="118"/>
  </cols>
  <sheetData>
    <row r="1" spans="1:154" x14ac:dyDescent="0.2">
      <c r="B1" s="101" t="s">
        <v>28</v>
      </c>
      <c r="J1" s="119"/>
      <c r="K1" s="119"/>
      <c r="L1" s="119"/>
      <c r="M1" s="119"/>
      <c r="N1" s="119"/>
      <c r="O1" s="119"/>
      <c r="P1" s="119"/>
      <c r="Q1" s="119"/>
      <c r="R1" s="119"/>
      <c r="S1" s="119"/>
      <c r="T1" s="119"/>
      <c r="U1" s="119"/>
      <c r="V1" s="119"/>
      <c r="W1" s="119"/>
      <c r="X1" s="119"/>
      <c r="Y1" s="119"/>
      <c r="Z1" s="119"/>
      <c r="AA1" s="119"/>
      <c r="AB1" s="119"/>
      <c r="AC1" s="119"/>
      <c r="AD1" s="119"/>
      <c r="AE1" s="119"/>
      <c r="AF1" s="119"/>
      <c r="AG1" s="119"/>
      <c r="AH1" s="119"/>
      <c r="AI1" s="119"/>
      <c r="AJ1" s="119"/>
      <c r="AK1" s="119"/>
      <c r="AL1" s="119"/>
      <c r="AM1" s="119"/>
      <c r="AN1" s="119"/>
      <c r="AO1" s="119"/>
      <c r="AP1" s="119"/>
      <c r="AQ1" s="119"/>
      <c r="AR1" s="119"/>
      <c r="AS1" s="119"/>
      <c r="AT1" s="119"/>
      <c r="AU1" s="119"/>
      <c r="AV1" s="119"/>
      <c r="AW1" s="119"/>
      <c r="AX1" s="119"/>
      <c r="AY1" s="119"/>
      <c r="AZ1" s="119"/>
      <c r="BA1" s="119"/>
      <c r="BB1" s="119"/>
      <c r="BC1" s="119"/>
      <c r="BD1" s="119"/>
      <c r="BE1" s="119"/>
      <c r="BF1" s="119"/>
      <c r="BG1" s="119"/>
      <c r="BH1" s="119"/>
      <c r="BI1" s="119"/>
      <c r="BJ1" s="119"/>
      <c r="BK1" s="119"/>
      <c r="BL1" s="119"/>
      <c r="BM1" s="119"/>
      <c r="BN1" s="119"/>
      <c r="BO1" s="119"/>
      <c r="BP1" s="119"/>
      <c r="BQ1" s="119"/>
      <c r="BR1" s="119"/>
      <c r="BS1" s="119"/>
      <c r="BT1" s="119"/>
      <c r="BU1" s="119"/>
      <c r="BV1" s="119"/>
      <c r="BW1" s="119"/>
      <c r="BX1" s="119"/>
      <c r="BY1" s="119"/>
      <c r="BZ1" s="119"/>
      <c r="CA1" s="119"/>
      <c r="CB1" s="119"/>
      <c r="CC1" s="119"/>
      <c r="CD1" s="119"/>
      <c r="CE1" s="119"/>
      <c r="CF1" s="119"/>
      <c r="CG1" s="119"/>
      <c r="CH1" s="119"/>
      <c r="CI1" s="119"/>
      <c r="CJ1" s="119"/>
      <c r="CK1" s="119"/>
      <c r="CL1" s="119"/>
      <c r="CM1" s="119"/>
      <c r="CN1" s="119"/>
      <c r="CO1" s="119"/>
      <c r="CP1" s="119"/>
      <c r="CQ1" s="119"/>
      <c r="CR1" s="119"/>
      <c r="CS1" s="119"/>
      <c r="CT1" s="119"/>
      <c r="CU1" s="119"/>
      <c r="CV1" s="119"/>
      <c r="CW1" s="119"/>
      <c r="CX1" s="119"/>
      <c r="CY1" s="119"/>
      <c r="CZ1" s="119"/>
      <c r="DA1" s="119"/>
      <c r="DB1" s="119"/>
      <c r="DC1" s="119"/>
      <c r="DD1" s="119"/>
      <c r="DE1" s="119"/>
      <c r="DF1" s="119"/>
      <c r="DG1" s="119"/>
      <c r="DH1" s="119"/>
      <c r="DI1" s="119"/>
      <c r="DJ1" s="119"/>
      <c r="DK1" s="119"/>
      <c r="DL1" s="119"/>
      <c r="DM1" s="119"/>
      <c r="DN1" s="119"/>
      <c r="DO1" s="119"/>
      <c r="DP1" s="119"/>
      <c r="DQ1" s="119"/>
      <c r="DR1" s="119"/>
      <c r="DS1" s="119"/>
      <c r="DT1" s="119"/>
      <c r="DU1" s="119"/>
      <c r="DV1" s="119"/>
      <c r="DW1" s="119"/>
      <c r="DX1" s="119"/>
      <c r="DY1" s="119"/>
      <c r="DZ1" s="119"/>
      <c r="EA1" s="119"/>
      <c r="EB1" s="119"/>
      <c r="EC1" s="119"/>
      <c r="ED1" s="119"/>
      <c r="EE1" s="119"/>
      <c r="EF1" s="119"/>
      <c r="EG1" s="119"/>
      <c r="EH1" s="119"/>
      <c r="EI1" s="119"/>
      <c r="EJ1" s="119"/>
      <c r="EK1" s="119"/>
      <c r="EL1" s="119"/>
      <c r="EM1" s="119"/>
      <c r="EN1" s="119"/>
      <c r="EO1" s="119"/>
      <c r="EP1" s="119"/>
      <c r="EQ1" s="119"/>
      <c r="ER1" s="119"/>
      <c r="ES1" s="119"/>
      <c r="ET1" s="119"/>
      <c r="EU1" s="119"/>
      <c r="EV1" s="119"/>
      <c r="EW1" s="119"/>
      <c r="EX1" s="119"/>
    </row>
    <row r="2" spans="1:154" s="120" customFormat="1" ht="28.15" customHeight="1" x14ac:dyDescent="0.2">
      <c r="B2" s="302" t="str">
        <f>Overview!B4&amp; " - Effective from "&amp;TEXT(Overview!D4,"D MMMM YYYY")&amp;" - "&amp;Overview!E4</f>
        <v>Western Power Distribution (East Midlands) plc - Effective from 1 April 2021 - Final</v>
      </c>
      <c r="C2" s="303"/>
      <c r="D2" s="303"/>
      <c r="E2" s="303"/>
      <c r="F2" s="303"/>
      <c r="G2" s="303"/>
      <c r="H2" s="303"/>
      <c r="I2" s="303"/>
      <c r="J2" s="303"/>
      <c r="K2" s="303"/>
      <c r="L2" s="303"/>
      <c r="M2" s="303"/>
      <c r="N2" s="303"/>
      <c r="O2" s="303"/>
      <c r="P2" s="303"/>
      <c r="Q2" s="303"/>
      <c r="R2" s="303"/>
      <c r="S2" s="303"/>
      <c r="T2" s="304"/>
      <c r="U2" s="119"/>
      <c r="V2" s="119"/>
      <c r="W2" s="119"/>
      <c r="X2" s="119"/>
      <c r="Y2" s="119"/>
      <c r="Z2" s="119"/>
      <c r="AA2" s="119"/>
      <c r="AB2" s="32"/>
      <c r="AC2" s="63" t="s">
        <v>297</v>
      </c>
      <c r="AD2" s="63" t="s">
        <v>299</v>
      </c>
      <c r="AE2" s="63" t="s">
        <v>298</v>
      </c>
      <c r="AF2" s="163" t="s">
        <v>34</v>
      </c>
      <c r="AG2" s="163" t="s">
        <v>35</v>
      </c>
      <c r="AH2" s="32" t="s">
        <v>179</v>
      </c>
      <c r="AI2" s="163" t="s">
        <v>63</v>
      </c>
      <c r="AJ2" s="119"/>
      <c r="AK2" s="119"/>
      <c r="AL2" s="119"/>
      <c r="AM2" s="119"/>
      <c r="AN2" s="119"/>
      <c r="AO2" s="119"/>
      <c r="AP2" s="119"/>
      <c r="AQ2" s="119"/>
      <c r="AR2" s="119"/>
      <c r="AS2" s="119"/>
      <c r="AT2" s="119"/>
      <c r="AU2" s="119"/>
      <c r="AV2" s="119"/>
      <c r="AW2" s="119"/>
      <c r="AX2" s="119"/>
      <c r="AY2" s="119"/>
      <c r="AZ2" s="119"/>
      <c r="BA2" s="119"/>
      <c r="BB2" s="119"/>
      <c r="BC2" s="119"/>
      <c r="BD2" s="119"/>
      <c r="BE2" s="119"/>
      <c r="BF2" s="119"/>
      <c r="BG2" s="119"/>
      <c r="BH2" s="119"/>
      <c r="BI2" s="119"/>
      <c r="BJ2" s="119"/>
      <c r="BK2" s="119"/>
      <c r="BL2" s="119"/>
      <c r="BM2" s="119"/>
      <c r="BN2" s="119"/>
      <c r="BO2" s="119"/>
      <c r="BP2" s="119"/>
      <c r="BQ2" s="119"/>
      <c r="BR2" s="119"/>
      <c r="BS2" s="119"/>
      <c r="BT2" s="119"/>
      <c r="BU2" s="119"/>
      <c r="BV2" s="119"/>
      <c r="BW2" s="119"/>
      <c r="BX2" s="119"/>
      <c r="BY2" s="119"/>
      <c r="BZ2" s="119"/>
      <c r="CA2" s="119"/>
      <c r="CB2" s="119"/>
      <c r="CC2" s="119"/>
      <c r="CD2" s="119"/>
      <c r="CE2" s="119"/>
      <c r="CF2" s="119"/>
      <c r="CG2" s="119"/>
      <c r="CH2" s="119"/>
      <c r="CI2" s="119"/>
      <c r="CJ2" s="119"/>
      <c r="CK2" s="119"/>
      <c r="CL2" s="119"/>
      <c r="CM2" s="119"/>
      <c r="CN2" s="119"/>
      <c r="CO2" s="119"/>
      <c r="CP2" s="119"/>
      <c r="CQ2" s="119"/>
      <c r="CR2" s="119"/>
      <c r="CS2" s="119"/>
      <c r="CT2" s="119"/>
      <c r="CU2" s="119"/>
      <c r="CV2" s="119"/>
      <c r="CW2" s="119"/>
      <c r="CX2" s="119"/>
      <c r="CY2" s="119"/>
      <c r="CZ2" s="119"/>
      <c r="DA2" s="119"/>
      <c r="DB2" s="119"/>
      <c r="DC2" s="119"/>
      <c r="DD2" s="119"/>
      <c r="DE2" s="119"/>
      <c r="DF2" s="119"/>
      <c r="DG2" s="119"/>
      <c r="DH2" s="119"/>
      <c r="DI2" s="119"/>
      <c r="DJ2" s="119"/>
      <c r="DK2" s="119"/>
      <c r="DL2" s="119"/>
      <c r="DM2" s="119"/>
      <c r="DN2" s="119"/>
      <c r="DO2" s="119"/>
      <c r="DP2" s="119"/>
      <c r="DQ2" s="119"/>
      <c r="DR2" s="119"/>
      <c r="DS2" s="119"/>
      <c r="DT2" s="119"/>
      <c r="DU2" s="119"/>
      <c r="DV2" s="119"/>
      <c r="DW2" s="119"/>
      <c r="DX2" s="119"/>
      <c r="DY2" s="119"/>
      <c r="DZ2" s="119"/>
      <c r="EA2" s="119"/>
      <c r="EB2" s="119"/>
      <c r="EC2" s="119"/>
      <c r="ED2" s="119"/>
      <c r="EE2" s="119"/>
      <c r="EF2" s="119"/>
      <c r="EG2" s="119"/>
      <c r="EH2" s="119"/>
      <c r="EI2" s="119"/>
      <c r="EJ2" s="119"/>
      <c r="EK2" s="119"/>
      <c r="EL2" s="119"/>
      <c r="EM2" s="119"/>
      <c r="EN2" s="119"/>
      <c r="EO2" s="119"/>
      <c r="EP2" s="119"/>
      <c r="EQ2" s="119"/>
      <c r="ER2" s="119"/>
      <c r="ES2" s="119"/>
      <c r="ET2" s="119"/>
      <c r="EU2" s="119"/>
      <c r="EV2" s="119"/>
      <c r="EW2" s="119"/>
      <c r="EX2" s="119"/>
    </row>
    <row r="3" spans="1:154" s="122" customFormat="1" ht="9" customHeight="1" x14ac:dyDescent="0.2">
      <c r="A3" s="121"/>
      <c r="B3" s="121"/>
      <c r="C3" s="121"/>
      <c r="D3" s="121"/>
      <c r="E3" s="121"/>
      <c r="F3" s="121"/>
      <c r="G3" s="121"/>
      <c r="H3" s="121"/>
      <c r="I3" s="121"/>
      <c r="J3" s="121"/>
      <c r="K3" s="121"/>
      <c r="L3" s="119"/>
      <c r="M3" s="119"/>
      <c r="N3" s="119"/>
      <c r="O3" s="119"/>
      <c r="P3" s="119"/>
      <c r="Q3" s="119"/>
      <c r="R3" s="119"/>
      <c r="S3" s="119"/>
      <c r="T3" s="119"/>
      <c r="U3" s="119"/>
      <c r="V3" s="119"/>
      <c r="W3" s="119"/>
      <c r="X3" s="119"/>
      <c r="Y3" s="119"/>
      <c r="Z3" s="119"/>
      <c r="AA3" s="119"/>
      <c r="AB3" s="19" t="s">
        <v>193</v>
      </c>
      <c r="AC3" s="165" t="s">
        <v>303</v>
      </c>
      <c r="AD3" s="166" t="s">
        <v>305</v>
      </c>
      <c r="AE3" s="167" t="s">
        <v>298</v>
      </c>
      <c r="AF3" s="173" t="s">
        <v>307</v>
      </c>
      <c r="AG3" s="168" t="s">
        <v>310</v>
      </c>
      <c r="AH3" s="168" t="s">
        <v>310</v>
      </c>
      <c r="AI3" s="169" t="s">
        <v>310</v>
      </c>
      <c r="AJ3" s="119"/>
      <c r="AK3" s="119"/>
      <c r="AL3" s="119"/>
      <c r="AM3" s="119"/>
      <c r="AN3" s="119"/>
      <c r="AO3" s="119"/>
      <c r="AP3" s="119"/>
      <c r="AQ3" s="119"/>
      <c r="AR3" s="119"/>
      <c r="AS3" s="119"/>
      <c r="AT3" s="119"/>
      <c r="AU3" s="119"/>
      <c r="AV3" s="119"/>
      <c r="AW3" s="119"/>
      <c r="AX3" s="119"/>
      <c r="AY3" s="119"/>
      <c r="AZ3" s="119"/>
      <c r="BA3" s="119"/>
      <c r="BB3" s="119"/>
      <c r="BC3" s="119"/>
      <c r="BD3" s="119"/>
      <c r="BE3" s="119"/>
      <c r="BF3" s="119"/>
      <c r="BG3" s="119"/>
      <c r="BH3" s="119"/>
      <c r="BI3" s="119"/>
      <c r="BJ3" s="119"/>
      <c r="BK3" s="119"/>
      <c r="BL3" s="119"/>
      <c r="BM3" s="119"/>
      <c r="BN3" s="119"/>
      <c r="BO3" s="119"/>
      <c r="BP3" s="119"/>
      <c r="BQ3" s="119"/>
      <c r="BR3" s="119"/>
      <c r="BS3" s="119"/>
      <c r="BT3" s="119"/>
      <c r="BU3" s="119"/>
      <c r="BV3" s="119"/>
      <c r="BW3" s="119"/>
      <c r="BX3" s="119"/>
      <c r="BY3" s="119"/>
      <c r="BZ3" s="119"/>
      <c r="CA3" s="119"/>
      <c r="CB3" s="119"/>
      <c r="CC3" s="119"/>
      <c r="CD3" s="119"/>
      <c r="CE3" s="119"/>
      <c r="CF3" s="119"/>
      <c r="CG3" s="119"/>
      <c r="CH3" s="119"/>
      <c r="CI3" s="119"/>
      <c r="CJ3" s="119"/>
      <c r="CK3" s="119"/>
      <c r="CL3" s="119"/>
      <c r="CM3" s="119"/>
      <c r="CN3" s="119"/>
      <c r="CO3" s="119"/>
      <c r="CP3" s="119"/>
      <c r="CQ3" s="119"/>
      <c r="CR3" s="119"/>
      <c r="CS3" s="119"/>
      <c r="CT3" s="119"/>
      <c r="CU3" s="119"/>
      <c r="CV3" s="119"/>
      <c r="CW3" s="119"/>
      <c r="CX3" s="119"/>
      <c r="CY3" s="119"/>
      <c r="CZ3" s="119"/>
      <c r="DA3" s="119"/>
      <c r="DB3" s="119"/>
      <c r="DC3" s="119"/>
      <c r="DD3" s="119"/>
      <c r="DE3" s="119"/>
      <c r="DF3" s="119"/>
      <c r="DG3" s="119"/>
      <c r="DH3" s="119"/>
      <c r="DI3" s="119"/>
      <c r="DJ3" s="119"/>
      <c r="DK3" s="119"/>
      <c r="DL3" s="119"/>
      <c r="DM3" s="119"/>
      <c r="DN3" s="119"/>
      <c r="DO3" s="119"/>
      <c r="DP3" s="119"/>
      <c r="DQ3" s="119"/>
      <c r="DR3" s="119"/>
      <c r="DS3" s="119"/>
      <c r="DT3" s="119"/>
      <c r="DU3" s="119"/>
      <c r="DV3" s="119"/>
      <c r="DW3" s="119"/>
      <c r="DX3" s="119"/>
      <c r="DY3" s="119"/>
      <c r="DZ3" s="119"/>
      <c r="EA3" s="119"/>
      <c r="EB3" s="119"/>
      <c r="EC3" s="119"/>
      <c r="ED3" s="119"/>
      <c r="EE3" s="119"/>
      <c r="EF3" s="119"/>
      <c r="EG3" s="119"/>
      <c r="EH3" s="119"/>
      <c r="EI3" s="119"/>
      <c r="EJ3" s="119"/>
      <c r="EK3" s="119"/>
      <c r="EL3" s="119"/>
      <c r="EM3" s="119"/>
      <c r="EN3" s="119"/>
      <c r="EO3" s="119"/>
      <c r="EP3" s="119"/>
      <c r="EQ3" s="119"/>
      <c r="ER3" s="119"/>
      <c r="ES3" s="119"/>
      <c r="ET3" s="119"/>
      <c r="EU3" s="119"/>
      <c r="EV3" s="119"/>
      <c r="EW3" s="119"/>
      <c r="EX3" s="119"/>
    </row>
    <row r="4" spans="1:154" ht="26.25" customHeight="1" x14ac:dyDescent="0.2">
      <c r="B4" s="308" t="s">
        <v>301</v>
      </c>
      <c r="C4" s="309"/>
      <c r="D4" s="309"/>
      <c r="E4" s="309"/>
      <c r="F4" s="309"/>
      <c r="G4" s="309"/>
      <c r="H4" s="309"/>
      <c r="I4" s="310"/>
      <c r="L4" s="308" t="s">
        <v>302</v>
      </c>
      <c r="M4" s="309"/>
      <c r="N4" s="309"/>
      <c r="O4" s="309"/>
      <c r="P4" s="309"/>
      <c r="Q4" s="309"/>
      <c r="R4" s="309"/>
      <c r="S4" s="309"/>
      <c r="T4" s="310"/>
      <c r="AB4" s="19" t="s">
        <v>194</v>
      </c>
      <c r="AC4" s="165" t="s">
        <v>303</v>
      </c>
      <c r="AD4" s="166" t="s">
        <v>305</v>
      </c>
      <c r="AE4" s="167" t="s">
        <v>298</v>
      </c>
      <c r="AF4" s="168" t="s">
        <v>310</v>
      </c>
      <c r="AG4" s="168" t="s">
        <v>310</v>
      </c>
      <c r="AH4" s="168" t="s">
        <v>310</v>
      </c>
      <c r="AI4" s="169" t="s">
        <v>310</v>
      </c>
    </row>
    <row r="5" spans="1:154" ht="18" customHeight="1" x14ac:dyDescent="0.2">
      <c r="B5" s="312" t="s">
        <v>149</v>
      </c>
      <c r="C5" s="312"/>
      <c r="D5" s="312"/>
      <c r="E5" s="312"/>
      <c r="F5" s="312"/>
      <c r="G5" s="312"/>
      <c r="H5" s="312"/>
      <c r="I5" s="312"/>
      <c r="L5" s="312" t="s">
        <v>151</v>
      </c>
      <c r="M5" s="312"/>
      <c r="N5" s="312"/>
      <c r="O5" s="312"/>
      <c r="P5" s="312"/>
      <c r="Q5" s="312"/>
      <c r="R5" s="312"/>
      <c r="S5" s="312"/>
      <c r="T5" s="312"/>
      <c r="AB5" s="19" t="s">
        <v>195</v>
      </c>
      <c r="AC5" s="165" t="s">
        <v>303</v>
      </c>
      <c r="AD5" s="166" t="s">
        <v>305</v>
      </c>
      <c r="AE5" s="167" t="s">
        <v>298</v>
      </c>
      <c r="AF5" s="173" t="s">
        <v>307</v>
      </c>
      <c r="AG5" s="168" t="s">
        <v>310</v>
      </c>
      <c r="AH5" s="168" t="s">
        <v>310</v>
      </c>
      <c r="AI5" s="169" t="s">
        <v>310</v>
      </c>
    </row>
    <row r="6" spans="1:154" s="123" customFormat="1" ht="27.75" customHeight="1" x14ac:dyDescent="0.2">
      <c r="B6" s="311" t="s">
        <v>155</v>
      </c>
      <c r="C6" s="311"/>
      <c r="D6" s="311"/>
      <c r="E6" s="311"/>
      <c r="F6" s="311"/>
      <c r="G6" s="311"/>
      <c r="H6" s="311"/>
      <c r="I6" s="311"/>
      <c r="L6" s="311" t="s">
        <v>156</v>
      </c>
      <c r="M6" s="311"/>
      <c r="N6" s="311"/>
      <c r="O6" s="311"/>
      <c r="P6" s="311"/>
      <c r="Q6" s="311"/>
      <c r="R6" s="311"/>
      <c r="S6" s="311"/>
      <c r="T6" s="311"/>
      <c r="AB6" s="19" t="s">
        <v>196</v>
      </c>
      <c r="AC6" s="165" t="s">
        <v>303</v>
      </c>
      <c r="AD6" s="166" t="s">
        <v>305</v>
      </c>
      <c r="AE6" s="167" t="s">
        <v>298</v>
      </c>
      <c r="AF6" s="168" t="s">
        <v>310</v>
      </c>
      <c r="AG6" s="168" t="s">
        <v>310</v>
      </c>
      <c r="AH6" s="168" t="s">
        <v>310</v>
      </c>
      <c r="AI6" s="169" t="s">
        <v>310</v>
      </c>
    </row>
    <row r="7" spans="1:154" ht="18" customHeight="1" x14ac:dyDescent="0.2">
      <c r="B7" s="312" t="s">
        <v>150</v>
      </c>
      <c r="C7" s="312"/>
      <c r="D7" s="312"/>
      <c r="E7" s="312"/>
      <c r="F7" s="312"/>
      <c r="G7" s="312"/>
      <c r="H7" s="312"/>
      <c r="I7" s="312"/>
      <c r="L7" s="312" t="s">
        <v>152</v>
      </c>
      <c r="M7" s="312"/>
      <c r="N7" s="312"/>
      <c r="O7" s="312"/>
      <c r="P7" s="312"/>
      <c r="Q7" s="312"/>
      <c r="R7" s="312"/>
      <c r="S7" s="312"/>
      <c r="T7" s="312"/>
      <c r="AB7" s="19" t="s">
        <v>197</v>
      </c>
      <c r="AC7" s="165" t="s">
        <v>303</v>
      </c>
      <c r="AD7" s="166" t="s">
        <v>305</v>
      </c>
      <c r="AE7" s="167" t="s">
        <v>298</v>
      </c>
      <c r="AF7" s="173" t="s">
        <v>307</v>
      </c>
      <c r="AG7" s="173" t="s">
        <v>308</v>
      </c>
      <c r="AH7" s="174" t="s">
        <v>309</v>
      </c>
      <c r="AI7" s="175" t="s">
        <v>63</v>
      </c>
    </row>
    <row r="8" spans="1:154" ht="8.25" customHeight="1" x14ac:dyDescent="0.2">
      <c r="AB8" s="19" t="s">
        <v>198</v>
      </c>
      <c r="AC8" s="165" t="s">
        <v>303</v>
      </c>
      <c r="AD8" s="166" t="s">
        <v>305</v>
      </c>
      <c r="AE8" s="167" t="s">
        <v>298</v>
      </c>
      <c r="AF8" s="173" t="s">
        <v>307</v>
      </c>
      <c r="AG8" s="173" t="s">
        <v>308</v>
      </c>
      <c r="AH8" s="174" t="s">
        <v>309</v>
      </c>
      <c r="AI8" s="170" t="s">
        <v>63</v>
      </c>
    </row>
    <row r="9" spans="1:154" ht="72" customHeight="1" x14ac:dyDescent="0.2">
      <c r="B9" s="124" t="s">
        <v>153</v>
      </c>
      <c r="C9" s="125" t="str">
        <f>IFERROR(VLOOKUP($B$10,$AB$2:$AI$18,2,FALSE),AC2)</f>
        <v>Red/black unit charge
p/kWh</v>
      </c>
      <c r="D9" s="125" t="str">
        <f>IFERROR(VLOOKUP($B$10,$AB$2:$AI$18,3,FALSE),AD2)</f>
        <v>Amber/yellow unit charge
p/kWh</v>
      </c>
      <c r="E9" s="125" t="str">
        <f>IFERROR(VLOOKUP($B$10,$AB$2:$AI$18,4,FALSE),AE2)</f>
        <v>Green unit charge
p/kWh</v>
      </c>
      <c r="F9" s="125" t="str">
        <f>IFERROR(VLOOKUP($B$10,$AB$2:$AI$18,5,FALSE),AF2)</f>
        <v>Fixed charge p/MPAN/day</v>
      </c>
      <c r="G9" s="125" t="str">
        <f>IFERROR(VLOOKUP($B$10,$AB$2:$AI$18,6,FALSE),AG2)</f>
        <v>Capacity charge p/kVA/day</v>
      </c>
      <c r="H9" s="125" t="str">
        <f>IFERROR(VLOOKUP($B$10,$AB$2:$AI$18,7,FALSE),AH2)</f>
        <v>Exceeded capacity charge
p/kVA/day</v>
      </c>
      <c r="I9" s="125" t="str">
        <f>IFERROR(VLOOKUP($B$10,$AB$2:$AI$18,8,FALSE),AI2)</f>
        <v>Reactive power charge
p/kVArh</v>
      </c>
      <c r="L9" s="124" t="s">
        <v>154</v>
      </c>
      <c r="M9" s="143" t="str">
        <f>'Annex 2 EHV charges'!H10</f>
        <v>Import
Super Red
unit charge
(p/kWh)</v>
      </c>
      <c r="N9" s="143" t="str">
        <f>'Annex 2 EHV charges'!I10</f>
        <v>Import
fixed charge
(p/day)</v>
      </c>
      <c r="O9" s="143" t="str">
        <f>'Annex 2 EHV charges'!J10</f>
        <v>Import
capacity charge
(p/kVA/day)</v>
      </c>
      <c r="P9" s="143" t="str">
        <f>'Annex 2 EHV charges'!K10</f>
        <v>Import
exceeded capacity charge
(p/kVA/day)</v>
      </c>
      <c r="Q9" s="144" t="str">
        <f>'Annex 2 EHV charges'!L10</f>
        <v>Export
Super Red
unit charge
(p/kWh)</v>
      </c>
      <c r="R9" s="144" t="str">
        <f>'Annex 2 EHV charges'!M10</f>
        <v>Export
fixed charge
(p/day)</v>
      </c>
      <c r="S9" s="144" t="str">
        <f>'Annex 2 EHV charges'!N10</f>
        <v>Export
capacity charge
(p/kVA/day)</v>
      </c>
      <c r="T9" s="144" t="str">
        <f>'Annex 2 EHV charges'!O10</f>
        <v>Export
exceeded capacity charge
(p/kVA/day)</v>
      </c>
      <c r="AB9" s="19" t="s">
        <v>199</v>
      </c>
      <c r="AC9" s="165" t="s">
        <v>303</v>
      </c>
      <c r="AD9" s="166" t="s">
        <v>305</v>
      </c>
      <c r="AE9" s="167" t="s">
        <v>298</v>
      </c>
      <c r="AF9" s="173" t="s">
        <v>307</v>
      </c>
      <c r="AG9" s="173" t="s">
        <v>308</v>
      </c>
      <c r="AH9" s="174" t="s">
        <v>309</v>
      </c>
      <c r="AI9" s="170" t="s">
        <v>63</v>
      </c>
    </row>
    <row r="10" spans="1:154" ht="30" customHeight="1" x14ac:dyDescent="0.2">
      <c r="B10" s="112"/>
      <c r="C10" s="139" t="str">
        <f>IFERROR(VLOOKUP($B$10,'Annex 1 LV, HV and UMS charges'!$A:$K,4,FALSE),"")</f>
        <v/>
      </c>
      <c r="D10" s="140" t="str">
        <f>IFERROR(VLOOKUP($B$10,'Annex 1 LV, HV and UMS charges'!$A:$K,5,FALSE),"")</f>
        <v/>
      </c>
      <c r="E10" s="140" t="str">
        <f>IFERROR(VLOOKUP($B$10,'Annex 1 LV, HV and UMS charges'!$A:$K,6,FALSE),"")</f>
        <v/>
      </c>
      <c r="F10" s="114" t="str">
        <f>IFERROR(VLOOKUP($B$10,'Annex 1 LV, HV and UMS charges'!$A:$K,7,FALSE),"")</f>
        <v/>
      </c>
      <c r="G10" s="114" t="str">
        <f>IFERROR(VLOOKUP($B$10,'Annex 1 LV, HV and UMS charges'!$A:$K,8,FALSE),"")</f>
        <v/>
      </c>
      <c r="H10" s="114" t="str">
        <f>IFERROR(VLOOKUP($B$10,'Annex 1 LV, HV and UMS charges'!$A:$K,9,FALSE),"")</f>
        <v/>
      </c>
      <c r="I10" s="114" t="str">
        <f>IFERROR(VLOOKUP($B$10,'Annex 1 LV, HV and UMS charges'!$A:$K,10,FALSE),"")</f>
        <v/>
      </c>
      <c r="L10" s="112"/>
      <c r="M10" s="114" t="str">
        <f>IFERROR(VLOOKUP($L$10,'Annex 2 EHV charges'!$G:$O,2,FALSE),"")</f>
        <v/>
      </c>
      <c r="N10" s="114" t="str">
        <f>IFERROR(VLOOKUP($L$10,'Annex 2 EHV charges'!$G:$O,3,FALSE),"")</f>
        <v/>
      </c>
      <c r="O10" s="114" t="str">
        <f>IFERROR(VLOOKUP($L$10,'Annex 2 EHV charges'!$G:$O,4,FALSE),"")</f>
        <v/>
      </c>
      <c r="P10" s="114" t="str">
        <f>IFERROR(VLOOKUP($L$10,'Annex 2 EHV charges'!$G:$O,5,FALSE),"")</f>
        <v/>
      </c>
      <c r="Q10" s="127" t="str">
        <f>IFERROR(VLOOKUP($L$10,'Annex 2 EHV charges'!$G:$O,6,FALSE),"")</f>
        <v/>
      </c>
      <c r="R10" s="127" t="str">
        <f>IFERROR(VLOOKUP($L$10,'Annex 2 EHV charges'!$G:$O,7,FALSE),"")</f>
        <v/>
      </c>
      <c r="S10" s="127" t="str">
        <f>IFERROR(VLOOKUP($L$10,'Annex 2 EHV charges'!$G:$O,8,FALSE),"")</f>
        <v/>
      </c>
      <c r="T10" s="127" t="str">
        <f>IFERROR(VLOOKUP($L$10,'Annex 2 EHV charges'!$G:$O,9,FALSE),"")</f>
        <v/>
      </c>
      <c r="AB10" s="19" t="s">
        <v>200</v>
      </c>
      <c r="AC10" s="171" t="s">
        <v>304</v>
      </c>
      <c r="AD10" s="172" t="s">
        <v>306</v>
      </c>
      <c r="AE10" s="167" t="s">
        <v>298</v>
      </c>
      <c r="AF10" s="168" t="s">
        <v>310</v>
      </c>
      <c r="AG10" s="168" t="s">
        <v>310</v>
      </c>
      <c r="AH10" s="168" t="s">
        <v>310</v>
      </c>
      <c r="AI10" s="168" t="s">
        <v>310</v>
      </c>
    </row>
    <row r="11" spans="1:154" ht="7.5" customHeight="1" x14ac:dyDescent="0.2">
      <c r="AB11" s="19" t="s">
        <v>201</v>
      </c>
      <c r="AC11" s="165" t="s">
        <v>303</v>
      </c>
      <c r="AD11" s="166" t="s">
        <v>305</v>
      </c>
      <c r="AE11" s="167" t="s">
        <v>298</v>
      </c>
      <c r="AF11" s="173" t="s">
        <v>307</v>
      </c>
      <c r="AG11" s="168" t="s">
        <v>310</v>
      </c>
      <c r="AH11" s="168" t="s">
        <v>310</v>
      </c>
      <c r="AI11" s="168" t="s">
        <v>310</v>
      </c>
    </row>
    <row r="12" spans="1:154" ht="88.5" customHeight="1" x14ac:dyDescent="0.2">
      <c r="B12" s="128" t="s">
        <v>119</v>
      </c>
      <c r="C12" s="125" t="str">
        <f>C9</f>
        <v>Red/black unit charge
p/kWh</v>
      </c>
      <c r="D12" s="125" t="str">
        <f>D9</f>
        <v>Amber/yellow unit charge
p/kWh</v>
      </c>
      <c r="E12" s="125" t="str">
        <f>E9</f>
        <v>Green unit charge
p/kWh</v>
      </c>
      <c r="F12" s="125" t="s">
        <v>120</v>
      </c>
      <c r="G12" s="125" t="s">
        <v>117</v>
      </c>
      <c r="H12" s="125" t="s">
        <v>182</v>
      </c>
      <c r="I12" s="125" t="s">
        <v>118</v>
      </c>
      <c r="L12" s="128" t="s">
        <v>119</v>
      </c>
      <c r="M12" s="125" t="s">
        <v>139</v>
      </c>
      <c r="N12" s="125" t="s">
        <v>120</v>
      </c>
      <c r="O12" s="125" t="s">
        <v>135</v>
      </c>
      <c r="P12" s="125" t="s">
        <v>182</v>
      </c>
      <c r="Q12" s="126" t="s">
        <v>137</v>
      </c>
      <c r="R12" s="126" t="s">
        <v>120</v>
      </c>
      <c r="S12" s="126" t="s">
        <v>136</v>
      </c>
      <c r="T12" s="126" t="s">
        <v>182</v>
      </c>
      <c r="AB12" s="19" t="s">
        <v>202</v>
      </c>
      <c r="AC12" s="165" t="s">
        <v>303</v>
      </c>
      <c r="AD12" s="166" t="s">
        <v>305</v>
      </c>
      <c r="AE12" s="167" t="s">
        <v>298</v>
      </c>
      <c r="AF12" s="173" t="s">
        <v>307</v>
      </c>
      <c r="AG12" s="168" t="s">
        <v>310</v>
      </c>
      <c r="AH12" s="168" t="s">
        <v>310</v>
      </c>
      <c r="AI12" s="168" t="s">
        <v>310</v>
      </c>
    </row>
    <row r="13" spans="1:154" ht="30" customHeight="1" x14ac:dyDescent="0.2">
      <c r="B13" s="129" t="s">
        <v>121</v>
      </c>
      <c r="C13" s="134"/>
      <c r="D13" s="134"/>
      <c r="E13" s="134"/>
      <c r="F13" s="134"/>
      <c r="G13" s="134"/>
      <c r="H13" s="134"/>
      <c r="I13" s="134"/>
      <c r="L13" s="129" t="s">
        <v>121</v>
      </c>
      <c r="M13" s="115"/>
      <c r="N13" s="115"/>
      <c r="O13" s="115"/>
      <c r="P13" s="115"/>
      <c r="Q13" s="116"/>
      <c r="R13" s="116">
        <f>N13</f>
        <v>0</v>
      </c>
      <c r="S13" s="116"/>
      <c r="T13" s="116"/>
      <c r="AB13" s="19" t="s">
        <v>203</v>
      </c>
      <c r="AC13" s="165" t="s">
        <v>303</v>
      </c>
      <c r="AD13" s="166" t="s">
        <v>305</v>
      </c>
      <c r="AE13" s="167" t="s">
        <v>298</v>
      </c>
      <c r="AF13" s="173" t="s">
        <v>307</v>
      </c>
      <c r="AG13" s="168" t="s">
        <v>310</v>
      </c>
      <c r="AH13" s="168" t="s">
        <v>310</v>
      </c>
      <c r="AI13" s="170" t="s">
        <v>63</v>
      </c>
    </row>
    <row r="14" spans="1:154" ht="30" customHeight="1" x14ac:dyDescent="0.2">
      <c r="B14" s="130" t="s">
        <v>123</v>
      </c>
      <c r="C14" s="113">
        <f t="shared" ref="C14:I14" si="0">C13</f>
        <v>0</v>
      </c>
      <c r="D14" s="113">
        <f t="shared" si="0"/>
        <v>0</v>
      </c>
      <c r="E14" s="113">
        <f t="shared" si="0"/>
        <v>0</v>
      </c>
      <c r="F14" s="113">
        <f t="shared" si="0"/>
        <v>0</v>
      </c>
      <c r="G14" s="113">
        <f t="shared" si="0"/>
        <v>0</v>
      </c>
      <c r="H14" s="113">
        <f t="shared" si="0"/>
        <v>0</v>
      </c>
      <c r="I14" s="113">
        <f t="shared" si="0"/>
        <v>0</v>
      </c>
      <c r="L14" s="130" t="s">
        <v>123</v>
      </c>
      <c r="M14" s="113">
        <f>M13</f>
        <v>0</v>
      </c>
      <c r="N14" s="113">
        <f t="shared" ref="N14:T14" si="1">N13</f>
        <v>0</v>
      </c>
      <c r="O14" s="113">
        <f t="shared" si="1"/>
        <v>0</v>
      </c>
      <c r="P14" s="113">
        <f t="shared" si="1"/>
        <v>0</v>
      </c>
      <c r="Q14" s="117">
        <f t="shared" si="1"/>
        <v>0</v>
      </c>
      <c r="R14" s="117">
        <f t="shared" si="1"/>
        <v>0</v>
      </c>
      <c r="S14" s="117">
        <f t="shared" si="1"/>
        <v>0</v>
      </c>
      <c r="T14" s="117">
        <f t="shared" si="1"/>
        <v>0</v>
      </c>
      <c r="AB14" s="19" t="s">
        <v>204</v>
      </c>
      <c r="AC14" s="165" t="s">
        <v>303</v>
      </c>
      <c r="AD14" s="166" t="s">
        <v>305</v>
      </c>
      <c r="AE14" s="167" t="s">
        <v>298</v>
      </c>
      <c r="AF14" s="173" t="s">
        <v>307</v>
      </c>
      <c r="AG14" s="168" t="s">
        <v>310</v>
      </c>
      <c r="AH14" s="168" t="s">
        <v>310</v>
      </c>
      <c r="AI14" s="168" t="s">
        <v>310</v>
      </c>
    </row>
    <row r="15" spans="1:154" ht="7.5" customHeight="1" x14ac:dyDescent="0.2">
      <c r="AB15" s="19" t="s">
        <v>205</v>
      </c>
      <c r="AC15" s="165" t="s">
        <v>303</v>
      </c>
      <c r="AD15" s="166" t="s">
        <v>305</v>
      </c>
      <c r="AE15" s="167" t="s">
        <v>298</v>
      </c>
      <c r="AF15" s="173" t="s">
        <v>307</v>
      </c>
      <c r="AG15" s="168" t="s">
        <v>310</v>
      </c>
      <c r="AH15" s="168" t="s">
        <v>310</v>
      </c>
      <c r="AI15" s="170" t="s">
        <v>63</v>
      </c>
    </row>
    <row r="16" spans="1:154" ht="63.75" customHeight="1" x14ac:dyDescent="0.2">
      <c r="B16" s="128" t="s">
        <v>122</v>
      </c>
      <c r="C16" s="125" t="s">
        <v>132</v>
      </c>
      <c r="D16" s="125" t="s">
        <v>133</v>
      </c>
      <c r="E16" s="125" t="s">
        <v>134</v>
      </c>
      <c r="F16" s="125" t="s">
        <v>128</v>
      </c>
      <c r="G16" s="125" t="s">
        <v>127</v>
      </c>
      <c r="H16" s="125" t="s">
        <v>183</v>
      </c>
      <c r="I16" s="125" t="s">
        <v>126</v>
      </c>
      <c r="L16" s="128" t="s">
        <v>122</v>
      </c>
      <c r="M16" s="125" t="s">
        <v>140</v>
      </c>
      <c r="N16" s="125" t="s">
        <v>138</v>
      </c>
      <c r="O16" s="125" t="s">
        <v>143</v>
      </c>
      <c r="P16" s="125" t="s">
        <v>184</v>
      </c>
      <c r="Q16" s="126" t="s">
        <v>141</v>
      </c>
      <c r="R16" s="126" t="s">
        <v>142</v>
      </c>
      <c r="S16" s="126" t="s">
        <v>144</v>
      </c>
      <c r="T16" s="126" t="s">
        <v>185</v>
      </c>
      <c r="AB16" s="19" t="s">
        <v>206</v>
      </c>
      <c r="AC16" s="165" t="s">
        <v>303</v>
      </c>
      <c r="AD16" s="166" t="s">
        <v>305</v>
      </c>
      <c r="AE16" s="167" t="s">
        <v>298</v>
      </c>
      <c r="AF16" s="173" t="s">
        <v>307</v>
      </c>
      <c r="AG16" s="168" t="s">
        <v>310</v>
      </c>
      <c r="AH16" s="168" t="s">
        <v>310</v>
      </c>
      <c r="AI16" s="168" t="s">
        <v>310</v>
      </c>
    </row>
    <row r="17" spans="2:35" ht="30" customHeight="1" x14ac:dyDescent="0.2">
      <c r="B17" s="129" t="s">
        <v>124</v>
      </c>
      <c r="C17" s="135" t="str">
        <f>IFERROR(C10*C13/100,"")</f>
        <v/>
      </c>
      <c r="D17" s="135" t="str">
        <f t="shared" ref="D17:I17" si="2">IFERROR(D10*D13/100,"")</f>
        <v/>
      </c>
      <c r="E17" s="135" t="str">
        <f t="shared" si="2"/>
        <v/>
      </c>
      <c r="F17" s="135" t="str">
        <f t="shared" si="2"/>
        <v/>
      </c>
      <c r="G17" s="135" t="str">
        <f>IFERROR(G10*G13*F13/100,"")</f>
        <v/>
      </c>
      <c r="H17" s="135" t="str">
        <f>IFERROR(H10*H13*F13/100,"")</f>
        <v/>
      </c>
      <c r="I17" s="135" t="str">
        <f t="shared" si="2"/>
        <v/>
      </c>
      <c r="L17" s="131" t="s">
        <v>124</v>
      </c>
      <c r="M17" s="135" t="str">
        <f>IFERROR(M10*M13/100,"")</f>
        <v/>
      </c>
      <c r="N17" s="135" t="str">
        <f>IFERROR(N10*N13/100,"")</f>
        <v/>
      </c>
      <c r="O17" s="135" t="str">
        <f>IFERROR(O10*O13*N13/100,"")</f>
        <v/>
      </c>
      <c r="P17" s="135" t="str">
        <f>IFERROR(P10*P13*N13/100,"")</f>
        <v/>
      </c>
      <c r="Q17" s="136" t="str">
        <f>IFERROR(Q10*Q13/100,"")</f>
        <v/>
      </c>
      <c r="R17" s="136" t="str">
        <f>IFERROR(R10*R13/100,"")</f>
        <v/>
      </c>
      <c r="S17" s="136" t="str">
        <f>IFERROR(S10*S13*R13/100,"")</f>
        <v/>
      </c>
      <c r="T17" s="136" t="str">
        <f>IFERROR(T10*T13*R13/100,"")</f>
        <v/>
      </c>
      <c r="AB17" s="19" t="s">
        <v>207</v>
      </c>
      <c r="AC17" s="165" t="s">
        <v>303</v>
      </c>
      <c r="AD17" s="166" t="s">
        <v>305</v>
      </c>
      <c r="AE17" s="167" t="s">
        <v>298</v>
      </c>
      <c r="AF17" s="173" t="s">
        <v>307</v>
      </c>
      <c r="AG17" s="168" t="s">
        <v>310</v>
      </c>
      <c r="AH17" s="168" t="s">
        <v>310</v>
      </c>
      <c r="AI17" s="170" t="s">
        <v>63</v>
      </c>
    </row>
    <row r="18" spans="2:35" ht="30" customHeight="1" x14ac:dyDescent="0.2">
      <c r="B18" s="130" t="s">
        <v>125</v>
      </c>
      <c r="C18" s="137" t="str">
        <f>IFERROR(C10*C14/100,"")</f>
        <v/>
      </c>
      <c r="D18" s="137" t="str">
        <f t="shared" ref="D18:I18" si="3">IFERROR(D10*D14/100,"")</f>
        <v/>
      </c>
      <c r="E18" s="137" t="str">
        <f t="shared" si="3"/>
        <v/>
      </c>
      <c r="F18" s="137" t="str">
        <f t="shared" si="3"/>
        <v/>
      </c>
      <c r="G18" s="137" t="str">
        <f>IFERROR(G10*G14*F14/100,"")</f>
        <v/>
      </c>
      <c r="H18" s="137" t="str">
        <f>IFERROR(H10*H14*F14/100,"")</f>
        <v/>
      </c>
      <c r="I18" s="137" t="str">
        <f t="shared" si="3"/>
        <v/>
      </c>
      <c r="L18" s="132" t="s">
        <v>125</v>
      </c>
      <c r="M18" s="137" t="str">
        <f>IFERROR(M10*M14/100,"")</f>
        <v/>
      </c>
      <c r="N18" s="137" t="str">
        <f>IFERROR(N10*N14/100,"")</f>
        <v/>
      </c>
      <c r="O18" s="137" t="str">
        <f>IFERROR(O10*O14*N14/100,"")</f>
        <v/>
      </c>
      <c r="P18" s="137" t="str">
        <f>IFERROR(P10*P14*N14/100,"")</f>
        <v/>
      </c>
      <c r="Q18" s="138" t="str">
        <f>IFERROR(Q10*Q14/100,"")</f>
        <v/>
      </c>
      <c r="R18" s="138" t="str">
        <f>IFERROR(R10*R14/100,"")</f>
        <v/>
      </c>
      <c r="S18" s="138" t="str">
        <f>IFERROR(S10*S14*R14/100,"")</f>
        <v/>
      </c>
      <c r="T18" s="138" t="str">
        <f>IFERROR(T10*T14*R14/100,"")</f>
        <v/>
      </c>
      <c r="AB18" s="19" t="s">
        <v>208</v>
      </c>
      <c r="AC18" s="165" t="s">
        <v>303</v>
      </c>
      <c r="AD18" s="166" t="s">
        <v>305</v>
      </c>
      <c r="AE18" s="167" t="s">
        <v>298</v>
      </c>
      <c r="AF18" s="173" t="s">
        <v>307</v>
      </c>
      <c r="AG18" s="168" t="s">
        <v>310</v>
      </c>
      <c r="AH18" s="168" t="s">
        <v>310</v>
      </c>
      <c r="AI18" s="168" t="s">
        <v>310</v>
      </c>
    </row>
    <row r="19" spans="2:35" ht="7.5" customHeight="1" x14ac:dyDescent="0.2"/>
    <row r="20" spans="2:35" ht="39.75" customHeight="1" x14ac:dyDescent="0.2">
      <c r="C20" s="133" t="s">
        <v>129</v>
      </c>
      <c r="M20" s="125" t="s">
        <v>145</v>
      </c>
      <c r="N20" s="126" t="s">
        <v>146</v>
      </c>
    </row>
    <row r="21" spans="2:35" ht="30" customHeight="1" x14ac:dyDescent="0.2">
      <c r="B21" s="129" t="s">
        <v>124</v>
      </c>
      <c r="C21" s="135">
        <f>SUM(C17:I17)</f>
        <v>0</v>
      </c>
      <c r="L21" s="129" t="s">
        <v>124</v>
      </c>
      <c r="M21" s="135">
        <f>SUM(M17:P17)</f>
        <v>0</v>
      </c>
      <c r="N21" s="136">
        <f>SUM(Q17:T17)</f>
        <v>0</v>
      </c>
    </row>
    <row r="22" spans="2:35" ht="30" customHeight="1" x14ac:dyDescent="0.2">
      <c r="B22" s="130" t="s">
        <v>125</v>
      </c>
      <c r="C22" s="137">
        <f>SUM(C18:I18)</f>
        <v>0</v>
      </c>
      <c r="L22" s="130" t="s">
        <v>125</v>
      </c>
      <c r="M22" s="137">
        <f>SUM(M18:P18)</f>
        <v>0</v>
      </c>
      <c r="N22" s="138">
        <f>SUM(Q18:T18)</f>
        <v>0</v>
      </c>
    </row>
    <row r="24" spans="2:35" ht="30.75" customHeight="1" x14ac:dyDescent="0.2">
      <c r="B24" s="305" t="s">
        <v>147</v>
      </c>
      <c r="C24" s="306"/>
      <c r="D24" s="307"/>
      <c r="L24" s="305" t="s">
        <v>148</v>
      </c>
      <c r="M24" s="306"/>
      <c r="N24" s="307"/>
    </row>
  </sheetData>
  <dataConsolidate/>
  <mergeCells count="11">
    <mergeCell ref="B2:T2"/>
    <mergeCell ref="B24:D24"/>
    <mergeCell ref="L24:N24"/>
    <mergeCell ref="B4:I4"/>
    <mergeCell ref="L4:T4"/>
    <mergeCell ref="B6:I6"/>
    <mergeCell ref="B5:I5"/>
    <mergeCell ref="B7:I7"/>
    <mergeCell ref="L5:T5"/>
    <mergeCell ref="L6:T6"/>
    <mergeCell ref="L7:T7"/>
  </mergeCells>
  <conditionalFormatting sqref="C9:I9">
    <cfRule type="containsText" dxfId="2" priority="3" operator="containsText" text="n/a">
      <formula>NOT(ISERROR(SEARCH("n/a",C9)))</formula>
    </cfRule>
  </conditionalFormatting>
  <conditionalFormatting sqref="C10:I10 C12:I14 C16:I18">
    <cfRule type="expression" dxfId="1" priority="2">
      <formula>C$9="n/a"</formula>
    </cfRule>
  </conditionalFormatting>
  <conditionalFormatting sqref="Q9:T10 Q12:T14 Q16:T18">
    <cfRule type="expression" dxfId="0" priority="1">
      <formula>$T$10=0</formula>
    </cfRule>
  </conditionalFormatting>
  <hyperlinks>
    <hyperlink ref="B1" location="Overview!A1" display="Back to Overview"/>
  </hyperlinks>
  <pageMargins left="0.70866141732283472" right="0.70866141732283472" top="0.74803149606299213" bottom="0.74803149606299213" header="0.31496062992125984" footer="0.31496062992125984"/>
  <pageSetup paperSize="9" scale="50" orientation="landscape" r:id="rId1"/>
  <ignoredErrors>
    <ignoredError sqref="G17:G18" formula="1"/>
    <ignoredError sqref="M14:T14 R13 C14:G14" unlockedFormula="1"/>
  </ignoredErrors>
  <drawing r:id="rId2"/>
  <extLst>
    <ext xmlns:x14="http://schemas.microsoft.com/office/spreadsheetml/2009/9/main" uri="{CCE6A557-97BC-4b89-ADB6-D9C93CAAB3DF}">
      <x14:dataValidations xmlns:xm="http://schemas.microsoft.com/office/excel/2006/main" count="2">
        <x14:dataValidation type="list" errorStyle="information" allowBlank="1" showInputMessage="1" showErrorMessage="1" promptTitle="Tariff selection" prompt="Choose tariff from drop down list">
          <x14:formula1>
            <xm:f>'Annex 1 LV, HV and UMS charges'!$A$14:$A$32</xm:f>
          </x14:formula1>
          <xm:sqref>B10</xm:sqref>
        </x14:dataValidation>
        <x14:dataValidation type="list" errorStyle="information" allowBlank="1" showInputMessage="1" showErrorMessage="1" promptTitle="Choose site" prompt="Select the EHV site that you would like to calculate charges.">
          <x14:formula1>
            <xm:f>'Annex 2 EHV charges'!$G$11:$G$410</xm:f>
          </x14:formula1>
          <xm:sqref>L10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O32"/>
  <sheetViews>
    <sheetView zoomScaleNormal="100" zoomScaleSheetLayoutView="100" zoomScalePageLayoutView="55" workbookViewId="0"/>
  </sheetViews>
  <sheetFormatPr defaultColWidth="9.140625" defaultRowHeight="27.75" customHeight="1" x14ac:dyDescent="0.2"/>
  <cols>
    <col min="1" max="1" width="49" style="2" bestFit="1" customWidth="1"/>
    <col min="2" max="2" width="17.5703125" style="3" customWidth="1"/>
    <col min="3" max="3" width="12.140625" style="2" bestFit="1" customWidth="1"/>
    <col min="4" max="4" width="17.5703125" style="2" customWidth="1"/>
    <col min="5" max="7" width="17.5703125" style="3" customWidth="1"/>
    <col min="8" max="9" width="17.5703125" style="9" customWidth="1"/>
    <col min="10" max="10" width="17.5703125" style="5" customWidth="1"/>
    <col min="11" max="11" width="17.5703125" style="6" customWidth="1"/>
    <col min="12" max="12" width="1.42578125" style="4" customWidth="1"/>
    <col min="13" max="13" width="15.5703125" style="4" customWidth="1"/>
    <col min="14" max="19" width="15.5703125" style="2" customWidth="1"/>
    <col min="20" max="16384" width="9.140625" style="2"/>
  </cols>
  <sheetData>
    <row r="1" spans="1:15" ht="27.75" customHeight="1" x14ac:dyDescent="0.2">
      <c r="A1" s="102" t="s">
        <v>28</v>
      </c>
      <c r="B1" s="243" t="s">
        <v>186</v>
      </c>
      <c r="C1" s="244"/>
      <c r="D1" s="244"/>
      <c r="E1" s="242"/>
      <c r="F1" s="242"/>
      <c r="G1" s="242"/>
      <c r="H1" s="242"/>
      <c r="I1" s="242"/>
      <c r="J1" s="242"/>
      <c r="K1" s="242"/>
      <c r="L1" s="60"/>
      <c r="M1" s="60"/>
      <c r="N1" s="60"/>
      <c r="O1" s="60"/>
    </row>
    <row r="2" spans="1:15" ht="27" customHeight="1" x14ac:dyDescent="0.2">
      <c r="A2" s="233" t="str">
        <f>Overview!B4&amp; " - Effective from "&amp;TEXT(Overview!D4,"D MMMM YYYY")&amp;" - "&amp;Overview!E4&amp;" LV and HV charges"</f>
        <v>Western Power Distribution (East Midlands) plc - Effective from 1 April 2021 - Final LV and HV charges</v>
      </c>
      <c r="B2" s="233"/>
      <c r="C2" s="233"/>
      <c r="D2" s="233"/>
      <c r="E2" s="233"/>
      <c r="F2" s="233"/>
      <c r="G2" s="233"/>
      <c r="H2" s="233"/>
      <c r="I2" s="233"/>
      <c r="J2" s="233"/>
      <c r="K2" s="233"/>
    </row>
    <row r="3" spans="1:15" s="94" customFormat="1" ht="15" customHeight="1" x14ac:dyDescent="0.2">
      <c r="A3" s="92"/>
      <c r="B3" s="92"/>
      <c r="C3" s="92"/>
      <c r="D3" s="92"/>
      <c r="E3" s="92"/>
      <c r="F3" s="92"/>
      <c r="G3" s="92"/>
      <c r="H3" s="92"/>
      <c r="I3" s="92"/>
      <c r="J3" s="92"/>
      <c r="K3" s="92"/>
      <c r="L3" s="93"/>
      <c r="M3" s="93"/>
    </row>
    <row r="4" spans="1:15" ht="27" customHeight="1" x14ac:dyDescent="0.2">
      <c r="A4" s="233" t="s">
        <v>1069</v>
      </c>
      <c r="B4" s="233"/>
      <c r="C4" s="233"/>
      <c r="D4" s="233"/>
      <c r="E4" s="233"/>
      <c r="F4" s="92"/>
      <c r="G4" s="233" t="s">
        <v>1070</v>
      </c>
      <c r="H4" s="233"/>
      <c r="I4" s="233"/>
      <c r="J4" s="233"/>
      <c r="K4" s="233"/>
    </row>
    <row r="5" spans="1:15" ht="28.5" customHeight="1" x14ac:dyDescent="0.2">
      <c r="A5" s="86" t="s">
        <v>17</v>
      </c>
      <c r="B5" s="194" t="s">
        <v>108</v>
      </c>
      <c r="C5" s="234" t="s">
        <v>109</v>
      </c>
      <c r="D5" s="235"/>
      <c r="E5" s="88" t="s">
        <v>110</v>
      </c>
      <c r="F5" s="92"/>
      <c r="G5" s="237"/>
      <c r="H5" s="238"/>
      <c r="I5" s="89" t="s">
        <v>112</v>
      </c>
      <c r="J5" s="90" t="s">
        <v>113</v>
      </c>
      <c r="K5" s="88" t="s">
        <v>110</v>
      </c>
      <c r="L5" s="92"/>
      <c r="N5" s="4"/>
    </row>
    <row r="6" spans="1:15" ht="25.5" x14ac:dyDescent="0.2">
      <c r="A6" s="196" t="s">
        <v>557</v>
      </c>
      <c r="B6" s="25" t="s">
        <v>558</v>
      </c>
      <c r="C6" s="236" t="s">
        <v>559</v>
      </c>
      <c r="D6" s="236"/>
      <c r="E6" s="197" t="s">
        <v>560</v>
      </c>
      <c r="F6" s="92"/>
      <c r="G6" s="239" t="s">
        <v>561</v>
      </c>
      <c r="H6" s="239"/>
      <c r="I6" s="25" t="s">
        <v>558</v>
      </c>
      <c r="J6" s="91" t="s">
        <v>559</v>
      </c>
      <c r="K6" s="91" t="s">
        <v>560</v>
      </c>
      <c r="L6" s="92"/>
      <c r="N6" s="4"/>
    </row>
    <row r="7" spans="1:15" ht="25.5" x14ac:dyDescent="0.2">
      <c r="A7" s="196" t="s">
        <v>562</v>
      </c>
      <c r="B7" s="193"/>
      <c r="C7" s="240"/>
      <c r="D7" s="241"/>
      <c r="E7" s="91" t="s">
        <v>563</v>
      </c>
      <c r="F7" s="92"/>
      <c r="G7" s="239" t="s">
        <v>564</v>
      </c>
      <c r="H7" s="239"/>
      <c r="I7" s="193"/>
      <c r="J7" s="91" t="s">
        <v>565</v>
      </c>
      <c r="K7" s="91" t="s">
        <v>560</v>
      </c>
      <c r="L7" s="92"/>
      <c r="N7" s="4"/>
    </row>
    <row r="8" spans="1:15" ht="18" x14ac:dyDescent="0.2">
      <c r="A8" s="198" t="s">
        <v>22</v>
      </c>
      <c r="B8" s="236" t="s">
        <v>23</v>
      </c>
      <c r="C8" s="236"/>
      <c r="D8" s="236"/>
      <c r="E8" s="236"/>
      <c r="F8" s="92"/>
      <c r="G8" s="239" t="s">
        <v>562</v>
      </c>
      <c r="H8" s="239"/>
      <c r="I8" s="193"/>
      <c r="J8" s="193"/>
      <c r="K8" s="91" t="s">
        <v>563</v>
      </c>
      <c r="L8" s="92"/>
      <c r="N8" s="4"/>
    </row>
    <row r="9" spans="1:15" s="87" customFormat="1" ht="18" x14ac:dyDescent="0.2">
      <c r="A9" s="199"/>
      <c r="B9" s="199"/>
      <c r="C9" s="246"/>
      <c r="D9" s="246"/>
      <c r="E9" s="199"/>
      <c r="F9" s="92"/>
      <c r="G9" s="239" t="s">
        <v>22</v>
      </c>
      <c r="H9" s="239"/>
      <c r="I9" s="247" t="s">
        <v>23</v>
      </c>
      <c r="J9" s="248"/>
      <c r="K9" s="249"/>
      <c r="L9" s="92"/>
      <c r="M9" s="58"/>
      <c r="N9" s="58"/>
    </row>
    <row r="10" spans="1:15" s="94" customFormat="1" ht="9" customHeight="1" x14ac:dyDescent="0.2">
      <c r="A10" s="200"/>
      <c r="B10" s="250"/>
      <c r="C10" s="250"/>
      <c r="D10" s="250"/>
      <c r="E10" s="250"/>
      <c r="F10" s="92"/>
      <c r="G10" s="245"/>
      <c r="H10" s="245"/>
      <c r="I10" s="201"/>
      <c r="J10" s="201"/>
      <c r="K10" s="201"/>
      <c r="L10" s="92"/>
      <c r="M10" s="93"/>
      <c r="N10" s="93"/>
    </row>
    <row r="11" spans="1:15" s="94" customFormat="1" ht="9" customHeight="1" x14ac:dyDescent="0.2">
      <c r="A11" s="92"/>
      <c r="B11" s="92"/>
      <c r="C11" s="92"/>
      <c r="D11" s="92"/>
      <c r="E11" s="92"/>
      <c r="F11" s="92"/>
      <c r="G11" s="232"/>
      <c r="H11" s="232"/>
      <c r="I11" s="231"/>
      <c r="J11" s="231"/>
      <c r="K11" s="231"/>
      <c r="L11" s="93"/>
      <c r="M11" s="93"/>
    </row>
    <row r="12" spans="1:15" s="94" customFormat="1" ht="9" customHeight="1" x14ac:dyDescent="0.2">
      <c r="A12" s="92"/>
      <c r="B12" s="92"/>
      <c r="C12" s="92"/>
      <c r="D12" s="92"/>
      <c r="E12" s="92"/>
      <c r="F12" s="92"/>
      <c r="G12" s="92"/>
      <c r="H12" s="92"/>
      <c r="I12" s="92"/>
      <c r="J12" s="92"/>
      <c r="K12" s="92"/>
      <c r="L12" s="93"/>
      <c r="M12" s="93"/>
    </row>
    <row r="13" spans="1:15" ht="78.75" customHeight="1" x14ac:dyDescent="0.2">
      <c r="A13" s="32" t="s">
        <v>177</v>
      </c>
      <c r="B13" s="160" t="s">
        <v>32</v>
      </c>
      <c r="C13" s="164" t="s">
        <v>33</v>
      </c>
      <c r="D13" s="63" t="s">
        <v>297</v>
      </c>
      <c r="E13" s="63" t="s">
        <v>299</v>
      </c>
      <c r="F13" s="63" t="s">
        <v>298</v>
      </c>
      <c r="G13" s="160" t="s">
        <v>34</v>
      </c>
      <c r="H13" s="160" t="s">
        <v>35</v>
      </c>
      <c r="I13" s="32" t="s">
        <v>179</v>
      </c>
      <c r="J13" s="160" t="s">
        <v>63</v>
      </c>
      <c r="K13" s="160" t="s">
        <v>0</v>
      </c>
    </row>
    <row r="14" spans="1:15" ht="24" customHeight="1" x14ac:dyDescent="0.2">
      <c r="A14" s="19" t="s">
        <v>193</v>
      </c>
      <c r="B14" s="47" t="s">
        <v>580</v>
      </c>
      <c r="C14" s="47" t="s">
        <v>1709</v>
      </c>
      <c r="D14" s="155">
        <v>8.7430000000000003</v>
      </c>
      <c r="E14" s="156">
        <v>1.8680000000000001</v>
      </c>
      <c r="F14" s="157">
        <v>0.93500000000000005</v>
      </c>
      <c r="G14" s="53">
        <v>3.74</v>
      </c>
      <c r="H14" s="54"/>
      <c r="I14" s="54"/>
      <c r="J14" s="49"/>
      <c r="K14" s="51" t="s">
        <v>591</v>
      </c>
    </row>
    <row r="15" spans="1:15" ht="24" customHeight="1" x14ac:dyDescent="0.2">
      <c r="A15" s="19" t="s">
        <v>194</v>
      </c>
      <c r="B15" s="210">
        <v>11</v>
      </c>
      <c r="C15" s="210">
        <v>2</v>
      </c>
      <c r="D15" s="155">
        <v>8.7430000000000003</v>
      </c>
      <c r="E15" s="156">
        <v>1.8680000000000001</v>
      </c>
      <c r="F15" s="157">
        <v>0.93500000000000005</v>
      </c>
      <c r="G15" s="54"/>
      <c r="H15" s="54"/>
      <c r="I15" s="54"/>
      <c r="J15" s="49"/>
      <c r="K15" s="51" t="s">
        <v>592</v>
      </c>
    </row>
    <row r="16" spans="1:15" ht="57" customHeight="1" x14ac:dyDescent="0.2">
      <c r="A16" s="19" t="s">
        <v>195</v>
      </c>
      <c r="B16" s="52" t="s">
        <v>581</v>
      </c>
      <c r="C16" s="52" t="s">
        <v>1710</v>
      </c>
      <c r="D16" s="155">
        <v>7.69</v>
      </c>
      <c r="E16" s="156">
        <v>1.7350000000000001</v>
      </c>
      <c r="F16" s="157">
        <v>0.92700000000000005</v>
      </c>
      <c r="G16" s="53">
        <v>7.44</v>
      </c>
      <c r="H16" s="54"/>
      <c r="I16" s="54"/>
      <c r="J16" s="49"/>
      <c r="K16" s="51" t="s">
        <v>593</v>
      </c>
    </row>
    <row r="17" spans="1:11" ht="24" customHeight="1" x14ac:dyDescent="0.2">
      <c r="A17" s="19" t="s">
        <v>196</v>
      </c>
      <c r="B17" s="210">
        <v>901</v>
      </c>
      <c r="C17" s="210">
        <v>4</v>
      </c>
      <c r="D17" s="155">
        <v>7.69</v>
      </c>
      <c r="E17" s="156">
        <v>1.7350000000000001</v>
      </c>
      <c r="F17" s="157">
        <v>0.92700000000000005</v>
      </c>
      <c r="G17" s="54"/>
      <c r="H17" s="54"/>
      <c r="I17" s="54"/>
      <c r="J17" s="49"/>
      <c r="K17" s="51" t="s">
        <v>592</v>
      </c>
    </row>
    <row r="18" spans="1:11" ht="24" customHeight="1" x14ac:dyDescent="0.2">
      <c r="A18" s="19" t="s">
        <v>197</v>
      </c>
      <c r="B18" s="51" t="s">
        <v>582</v>
      </c>
      <c r="C18" s="51">
        <v>0</v>
      </c>
      <c r="D18" s="155">
        <v>5.8019999999999996</v>
      </c>
      <c r="E18" s="156">
        <v>1.4730000000000001</v>
      </c>
      <c r="F18" s="157">
        <v>0.91</v>
      </c>
      <c r="G18" s="53">
        <v>11.37</v>
      </c>
      <c r="H18" s="53">
        <v>2.9</v>
      </c>
      <c r="I18" s="154">
        <v>5.75</v>
      </c>
      <c r="J18" s="48">
        <v>0.157</v>
      </c>
      <c r="K18" s="51" t="s">
        <v>592</v>
      </c>
    </row>
    <row r="19" spans="1:11" ht="24" customHeight="1" x14ac:dyDescent="0.2">
      <c r="A19" s="19" t="s">
        <v>198</v>
      </c>
      <c r="B19" s="210">
        <v>59</v>
      </c>
      <c r="C19" s="51">
        <v>0</v>
      </c>
      <c r="D19" s="155">
        <v>4.1840000000000002</v>
      </c>
      <c r="E19" s="156">
        <v>1.242</v>
      </c>
      <c r="F19" s="157">
        <v>0.89400000000000002</v>
      </c>
      <c r="G19" s="53">
        <v>8.91</v>
      </c>
      <c r="H19" s="53">
        <v>3.52</v>
      </c>
      <c r="I19" s="154">
        <v>5.31</v>
      </c>
      <c r="J19" s="48">
        <v>0.111</v>
      </c>
      <c r="K19" s="51" t="s">
        <v>592</v>
      </c>
    </row>
    <row r="20" spans="1:11" ht="24" customHeight="1" x14ac:dyDescent="0.2">
      <c r="A20" s="19" t="s">
        <v>199</v>
      </c>
      <c r="B20" s="51" t="s">
        <v>583</v>
      </c>
      <c r="C20" s="51">
        <v>0</v>
      </c>
      <c r="D20" s="155">
        <v>2.903</v>
      </c>
      <c r="E20" s="156">
        <v>1.0649999999999999</v>
      </c>
      <c r="F20" s="157">
        <v>0.88300000000000001</v>
      </c>
      <c r="G20" s="53">
        <v>80.94</v>
      </c>
      <c r="H20" s="53">
        <v>4.28</v>
      </c>
      <c r="I20" s="154">
        <v>6.18</v>
      </c>
      <c r="J20" s="48">
        <v>5.7000000000000002E-2</v>
      </c>
      <c r="K20" s="210">
        <v>929</v>
      </c>
    </row>
    <row r="21" spans="1:11" ht="24" customHeight="1" x14ac:dyDescent="0.2">
      <c r="A21" s="19" t="s">
        <v>1687</v>
      </c>
      <c r="B21" s="51" t="s">
        <v>1712</v>
      </c>
      <c r="C21" s="51">
        <v>0</v>
      </c>
      <c r="D21" s="155">
        <v>4.9279999999999999</v>
      </c>
      <c r="E21" s="156">
        <v>0.6</v>
      </c>
      <c r="F21" s="157">
        <v>3.5999999999999997E-2</v>
      </c>
      <c r="G21" s="53">
        <v>11.37</v>
      </c>
      <c r="H21" s="53">
        <v>2.9</v>
      </c>
      <c r="I21" s="154">
        <v>5.75</v>
      </c>
      <c r="J21" s="48">
        <v>0.157</v>
      </c>
      <c r="K21" s="210"/>
    </row>
    <row r="22" spans="1:11" ht="24" customHeight="1" x14ac:dyDescent="0.2">
      <c r="A22" s="19" t="s">
        <v>1688</v>
      </c>
      <c r="B22" s="51" t="s">
        <v>1713</v>
      </c>
      <c r="C22" s="51">
        <v>0</v>
      </c>
      <c r="D22" s="155">
        <v>3.31</v>
      </c>
      <c r="E22" s="156">
        <v>0.36899999999999999</v>
      </c>
      <c r="F22" s="157">
        <v>2.1000000000000001E-2</v>
      </c>
      <c r="G22" s="53">
        <v>8.91</v>
      </c>
      <c r="H22" s="53">
        <v>3.52</v>
      </c>
      <c r="I22" s="154">
        <v>5.31</v>
      </c>
      <c r="J22" s="48">
        <v>0.111</v>
      </c>
      <c r="K22" s="210"/>
    </row>
    <row r="23" spans="1:11" ht="24" customHeight="1" x14ac:dyDescent="0.2">
      <c r="A23" s="19" t="s">
        <v>1689</v>
      </c>
      <c r="B23" s="51" t="s">
        <v>1714</v>
      </c>
      <c r="C23" s="51">
        <v>0</v>
      </c>
      <c r="D23" s="155">
        <v>2.0289999999999999</v>
      </c>
      <c r="E23" s="156">
        <v>0.192</v>
      </c>
      <c r="F23" s="157">
        <v>8.9999999999999993E-3</v>
      </c>
      <c r="G23" s="53">
        <v>80.94</v>
      </c>
      <c r="H23" s="53">
        <v>4.28</v>
      </c>
      <c r="I23" s="154">
        <v>6.18</v>
      </c>
      <c r="J23" s="48">
        <v>5.7000000000000002E-2</v>
      </c>
      <c r="K23" s="210"/>
    </row>
    <row r="24" spans="1:11" ht="48" customHeight="1" x14ac:dyDescent="0.2">
      <c r="A24" s="19" t="s">
        <v>200</v>
      </c>
      <c r="B24" s="51" t="s">
        <v>584</v>
      </c>
      <c r="C24" s="51" t="s">
        <v>554</v>
      </c>
      <c r="D24" s="158">
        <v>21.762</v>
      </c>
      <c r="E24" s="159">
        <v>2.4870000000000001</v>
      </c>
      <c r="F24" s="157">
        <v>1.72</v>
      </c>
      <c r="G24" s="54"/>
      <c r="H24" s="54"/>
      <c r="I24" s="54"/>
      <c r="J24" s="49"/>
      <c r="K24" s="51" t="s">
        <v>592</v>
      </c>
    </row>
    <row r="25" spans="1:11" ht="24" customHeight="1" x14ac:dyDescent="0.2">
      <c r="A25" s="19" t="s">
        <v>201</v>
      </c>
      <c r="B25" s="210">
        <v>986</v>
      </c>
      <c r="C25" s="52" t="s">
        <v>1711</v>
      </c>
      <c r="D25" s="155">
        <v>-4.7519999999999998</v>
      </c>
      <c r="E25" s="156">
        <v>-0.60099999999999998</v>
      </c>
      <c r="F25" s="157">
        <v>-3.6999999999999998E-2</v>
      </c>
      <c r="G25" s="53">
        <v>0</v>
      </c>
      <c r="H25" s="54"/>
      <c r="I25" s="54"/>
      <c r="J25" s="49"/>
      <c r="K25" s="51" t="s">
        <v>592</v>
      </c>
    </row>
    <row r="26" spans="1:11" ht="24" customHeight="1" x14ac:dyDescent="0.2">
      <c r="A26" s="19" t="s">
        <v>202</v>
      </c>
      <c r="B26" s="210">
        <v>970</v>
      </c>
      <c r="C26" s="51">
        <v>0</v>
      </c>
      <c r="D26" s="155">
        <v>-4.1689999999999996</v>
      </c>
      <c r="E26" s="156">
        <v>-0.51500000000000001</v>
      </c>
      <c r="F26" s="157">
        <v>-3.1E-2</v>
      </c>
      <c r="G26" s="53">
        <v>0</v>
      </c>
      <c r="H26" s="54"/>
      <c r="I26" s="54"/>
      <c r="J26" s="49"/>
      <c r="K26" s="51" t="s">
        <v>592</v>
      </c>
    </row>
    <row r="27" spans="1:11" ht="24" customHeight="1" x14ac:dyDescent="0.2">
      <c r="A27" s="19" t="s">
        <v>203</v>
      </c>
      <c r="B27" s="51" t="s">
        <v>585</v>
      </c>
      <c r="C27" s="51">
        <v>0</v>
      </c>
      <c r="D27" s="155">
        <v>-4.7519999999999998</v>
      </c>
      <c r="E27" s="156">
        <v>-0.60099999999999998</v>
      </c>
      <c r="F27" s="157">
        <v>-3.6999999999999998E-2</v>
      </c>
      <c r="G27" s="53">
        <v>0</v>
      </c>
      <c r="H27" s="54"/>
      <c r="I27" s="54"/>
      <c r="J27" s="48">
        <v>0.156</v>
      </c>
      <c r="K27" s="51" t="s">
        <v>592</v>
      </c>
    </row>
    <row r="28" spans="1:11" ht="24" customHeight="1" x14ac:dyDescent="0.2">
      <c r="A28" s="19" t="s">
        <v>204</v>
      </c>
      <c r="B28" s="51" t="s">
        <v>586</v>
      </c>
      <c r="C28" s="51">
        <v>0</v>
      </c>
      <c r="D28" s="155">
        <v>-4.7519999999999998</v>
      </c>
      <c r="E28" s="156">
        <v>-0.60099999999999998</v>
      </c>
      <c r="F28" s="157">
        <v>-3.6999999999999998E-2</v>
      </c>
      <c r="G28" s="53">
        <v>0</v>
      </c>
      <c r="H28" s="54"/>
      <c r="I28" s="54"/>
      <c r="J28" s="49"/>
      <c r="K28" s="51" t="s">
        <v>592</v>
      </c>
    </row>
    <row r="29" spans="1:11" ht="24" customHeight="1" x14ac:dyDescent="0.2">
      <c r="A29" s="19" t="s">
        <v>205</v>
      </c>
      <c r="B29" s="51" t="s">
        <v>587</v>
      </c>
      <c r="C29" s="51">
        <v>0</v>
      </c>
      <c r="D29" s="155">
        <v>-4.1689999999999996</v>
      </c>
      <c r="E29" s="156">
        <v>-0.51500000000000001</v>
      </c>
      <c r="F29" s="157">
        <v>-3.1E-2</v>
      </c>
      <c r="G29" s="53">
        <v>0</v>
      </c>
      <c r="H29" s="54"/>
      <c r="I29" s="54"/>
      <c r="J29" s="48">
        <v>0.13100000000000001</v>
      </c>
      <c r="K29" s="51" t="s">
        <v>592</v>
      </c>
    </row>
    <row r="30" spans="1:11" ht="24" customHeight="1" x14ac:dyDescent="0.2">
      <c r="A30" s="19" t="s">
        <v>206</v>
      </c>
      <c r="B30" s="51" t="s">
        <v>588</v>
      </c>
      <c r="C30" s="51">
        <v>0</v>
      </c>
      <c r="D30" s="155">
        <v>-4.1689999999999996</v>
      </c>
      <c r="E30" s="156">
        <v>-0.51500000000000001</v>
      </c>
      <c r="F30" s="157">
        <v>-3.1E-2</v>
      </c>
      <c r="G30" s="53">
        <v>0</v>
      </c>
      <c r="H30" s="54"/>
      <c r="I30" s="54"/>
      <c r="J30" s="49"/>
      <c r="K30" s="51" t="s">
        <v>592</v>
      </c>
    </row>
    <row r="31" spans="1:11" ht="24" customHeight="1" x14ac:dyDescent="0.2">
      <c r="A31" s="19" t="s">
        <v>207</v>
      </c>
      <c r="B31" s="51" t="s">
        <v>589</v>
      </c>
      <c r="C31" s="51">
        <v>0</v>
      </c>
      <c r="D31" s="155">
        <v>-2.726</v>
      </c>
      <c r="E31" s="156">
        <v>-0.29599999999999999</v>
      </c>
      <c r="F31" s="157">
        <v>-1.6E-2</v>
      </c>
      <c r="G31" s="53">
        <v>50.55</v>
      </c>
      <c r="H31" s="54"/>
      <c r="I31" s="54"/>
      <c r="J31" s="48">
        <v>0.105</v>
      </c>
      <c r="K31" s="51" t="s">
        <v>592</v>
      </c>
    </row>
    <row r="32" spans="1:11" ht="24" customHeight="1" x14ac:dyDescent="0.2">
      <c r="A32" s="19" t="s">
        <v>208</v>
      </c>
      <c r="B32" s="51" t="s">
        <v>590</v>
      </c>
      <c r="C32" s="51">
        <v>0</v>
      </c>
      <c r="D32" s="155">
        <v>-2.726</v>
      </c>
      <c r="E32" s="156">
        <v>-0.29599999999999999</v>
      </c>
      <c r="F32" s="157">
        <v>-1.6E-2</v>
      </c>
      <c r="G32" s="53">
        <v>50.55</v>
      </c>
      <c r="H32" s="54"/>
      <c r="I32" s="54"/>
      <c r="J32" s="49"/>
      <c r="K32" s="51" t="s">
        <v>592</v>
      </c>
    </row>
  </sheetData>
  <customSheetViews>
    <customSheetView guid="{5032A364-B81A-48DA-88DA-AB3B86B47EE9}" scale="80" fitToPage="1">
      <pageMargins left="0.39370078740157483" right="0.35433070866141736" top="0.86614173228346458" bottom="0.74803149606299213" header="0.43307086614173229" footer="0.51181102362204722"/>
      <pageSetup paperSize="9" scale="48" fitToHeight="0" orientation="portrait" r:id="rId1"/>
      <headerFooter scaleWithDoc="0">
        <oddHeader>&amp;L&amp;"Arial,Bold"
Annex 1&amp;"Arial,Regular" - Schedule of Charges for use of the Distribution System by LV and HV Designated Properties</oddHeader>
        <oddFooter>&amp;C&amp;P of &amp;N</oddFooter>
      </headerFooter>
    </customSheetView>
  </customSheetViews>
  <mergeCells count="20">
    <mergeCell ref="E1:K1"/>
    <mergeCell ref="B1:D1"/>
    <mergeCell ref="G10:H10"/>
    <mergeCell ref="C9:D9"/>
    <mergeCell ref="I9:K9"/>
    <mergeCell ref="B10:E10"/>
    <mergeCell ref="I11:K11"/>
    <mergeCell ref="G11:H11"/>
    <mergeCell ref="A2:K2"/>
    <mergeCell ref="C5:D5"/>
    <mergeCell ref="C6:D6"/>
    <mergeCell ref="G5:H5"/>
    <mergeCell ref="G6:H6"/>
    <mergeCell ref="G4:K4"/>
    <mergeCell ref="A4:E4"/>
    <mergeCell ref="C7:D7"/>
    <mergeCell ref="B8:E8"/>
    <mergeCell ref="G9:H9"/>
    <mergeCell ref="G7:H7"/>
    <mergeCell ref="G8:H8"/>
  </mergeCells>
  <phoneticPr fontId="4" type="noConversion"/>
  <hyperlinks>
    <hyperlink ref="A1" location="Overview!A1" display="Back to Overview"/>
  </hyperlinks>
  <pageMargins left="0.39370078740157483" right="0.39370078740157483" top="0.51181102362204722" bottom="0.74803149606299213" header="0.27559055118110237" footer="0.27559055118110237"/>
  <pageSetup paperSize="9" scale="64" fitToHeight="0" orientation="landscape" r:id="rId2"/>
  <headerFooter scaleWithDoc="0">
    <oddHeader>&amp;L&amp;"Arial,Bold"Annex 1&amp;"Arial,Regular" - Schedule of Charges for use of the Distribution System by LV and HV Designated Properties</oddHeader>
    <oddFooter xml:space="preserve">&amp;R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O410"/>
  <sheetViews>
    <sheetView zoomScaleNormal="100" zoomScaleSheetLayoutView="55" zoomScalePageLayoutView="115" workbookViewId="0"/>
  </sheetViews>
  <sheetFormatPr defaultColWidth="9.140625" defaultRowHeight="12.75" x14ac:dyDescent="0.2"/>
  <cols>
    <col min="1" max="1" width="18.7109375" style="61" bestFit="1" customWidth="1"/>
    <col min="2" max="2" width="13.28515625" style="61" bestFit="1" customWidth="1"/>
    <col min="3" max="3" width="25.28515625" style="61" bestFit="1" customWidth="1"/>
    <col min="4" max="4" width="26.28515625" style="69" bestFit="1" customWidth="1"/>
    <col min="5" max="5" width="13.28515625" style="69" bestFit="1" customWidth="1"/>
    <col min="6" max="6" width="25.28515625" style="69" bestFit="1" customWidth="1"/>
    <col min="7" max="7" width="37.42578125" style="69" bestFit="1" customWidth="1"/>
    <col min="8" max="8" width="13" style="69" bestFit="1" customWidth="1"/>
    <col min="9" max="9" width="14.28515625" style="70" bestFit="1" customWidth="1"/>
    <col min="10" max="10" width="18.140625" style="71" bestFit="1" customWidth="1"/>
    <col min="11" max="11" width="20.7109375" style="71" bestFit="1" customWidth="1"/>
    <col min="12" max="12" width="13" style="61" bestFit="1" customWidth="1"/>
    <col min="13" max="13" width="14.28515625" style="61" bestFit="1" customWidth="1"/>
    <col min="14" max="14" width="18.140625" style="61" bestFit="1" customWidth="1"/>
    <col min="15" max="15" width="20.7109375" style="61" bestFit="1" customWidth="1"/>
    <col min="16" max="17" width="15.5703125" style="61" customWidth="1"/>
    <col min="18" max="16384" width="9.140625" style="61"/>
  </cols>
  <sheetData>
    <row r="1" spans="1:15" x14ac:dyDescent="0.2">
      <c r="A1" s="59" t="s">
        <v>28</v>
      </c>
      <c r="B1" s="59"/>
      <c r="C1" s="268" t="s">
        <v>174</v>
      </c>
      <c r="D1" s="268"/>
      <c r="E1" s="60"/>
      <c r="F1" s="267" t="s">
        <v>60</v>
      </c>
      <c r="G1" s="267"/>
      <c r="H1" s="267"/>
      <c r="I1" s="267"/>
      <c r="J1" s="267"/>
      <c r="K1" s="267"/>
      <c r="L1" s="267"/>
      <c r="M1" s="267"/>
      <c r="N1" s="267"/>
      <c r="O1" s="267"/>
    </row>
    <row r="2" spans="1:15" s="62" customFormat="1" ht="25.15" customHeight="1" x14ac:dyDescent="0.2">
      <c r="A2" s="233" t="str">
        <f>Overview!B4&amp;" - Effective from "&amp;TEXT(Overview!D4,"D MMMM YYYY")&amp;" - "&amp;Overview!E4&amp;" EDCM charges"</f>
        <v>Western Power Distribution (East Midlands) plc - Effective from 1 April 2021 - Final EDCM charges</v>
      </c>
      <c r="B2" s="233"/>
      <c r="C2" s="233"/>
      <c r="D2" s="233"/>
      <c r="E2" s="233"/>
      <c r="F2" s="233"/>
      <c r="G2" s="233"/>
      <c r="H2" s="233"/>
      <c r="I2" s="233"/>
      <c r="J2" s="233"/>
      <c r="K2" s="233"/>
      <c r="L2" s="233"/>
      <c r="M2" s="233"/>
      <c r="N2" s="233"/>
      <c r="O2" s="233"/>
    </row>
    <row r="3" spans="1:15" s="95" customFormat="1" ht="18" x14ac:dyDescent="0.2">
      <c r="A3" s="92"/>
      <c r="B3" s="92"/>
      <c r="C3" s="202"/>
      <c r="D3" s="92"/>
      <c r="E3" s="92"/>
      <c r="F3" s="92"/>
      <c r="G3" s="92"/>
      <c r="H3" s="92"/>
      <c r="I3" s="92"/>
      <c r="J3" s="92"/>
      <c r="K3" s="92"/>
      <c r="L3" s="92"/>
      <c r="M3" s="92"/>
      <c r="N3" s="92"/>
      <c r="O3" s="92"/>
    </row>
    <row r="4" spans="1:15" s="95" customFormat="1" ht="18" x14ac:dyDescent="0.2">
      <c r="A4" s="261" t="s">
        <v>114</v>
      </c>
      <c r="B4" s="262"/>
      <c r="C4" s="262"/>
      <c r="D4" s="262"/>
      <c r="E4" s="262"/>
      <c r="F4" s="263"/>
      <c r="G4" s="92"/>
      <c r="H4" s="92"/>
      <c r="I4" s="92"/>
      <c r="J4" s="92"/>
      <c r="K4" s="92"/>
      <c r="L4" s="92"/>
      <c r="M4" s="92"/>
      <c r="N4" s="92"/>
      <c r="O4" s="92"/>
    </row>
    <row r="5" spans="1:15" s="95" customFormat="1" ht="18" x14ac:dyDescent="0.2">
      <c r="A5" s="237" t="s">
        <v>17</v>
      </c>
      <c r="B5" s="254"/>
      <c r="C5" s="238"/>
      <c r="D5" s="264" t="s">
        <v>111</v>
      </c>
      <c r="E5" s="265"/>
      <c r="F5" s="266"/>
      <c r="G5" s="92"/>
      <c r="H5" s="92"/>
      <c r="I5" s="92"/>
      <c r="J5" s="92"/>
      <c r="K5" s="92"/>
      <c r="L5" s="92"/>
      <c r="M5" s="92"/>
      <c r="N5" s="92"/>
      <c r="O5" s="92"/>
    </row>
    <row r="6" spans="1:15" s="95" customFormat="1" ht="18" x14ac:dyDescent="0.2">
      <c r="A6" s="255" t="s">
        <v>561</v>
      </c>
      <c r="B6" s="256"/>
      <c r="C6" s="257"/>
      <c r="D6" s="247" t="s">
        <v>558</v>
      </c>
      <c r="E6" s="248"/>
      <c r="F6" s="249"/>
      <c r="G6" s="92"/>
      <c r="H6" s="92"/>
      <c r="I6" s="92"/>
      <c r="J6" s="92"/>
      <c r="K6" s="92"/>
      <c r="L6" s="92"/>
      <c r="M6" s="92"/>
      <c r="N6" s="92"/>
      <c r="O6" s="92"/>
    </row>
    <row r="7" spans="1:15" s="95" customFormat="1" ht="18" x14ac:dyDescent="0.2">
      <c r="A7" s="255" t="s">
        <v>22</v>
      </c>
      <c r="B7" s="256"/>
      <c r="C7" s="257"/>
      <c r="D7" s="247" t="s">
        <v>23</v>
      </c>
      <c r="E7" s="248"/>
      <c r="F7" s="249"/>
      <c r="G7" s="92"/>
      <c r="H7" s="92"/>
      <c r="I7" s="92"/>
      <c r="J7" s="92"/>
      <c r="K7" s="92"/>
      <c r="L7" s="92"/>
      <c r="M7" s="92"/>
      <c r="N7" s="92"/>
      <c r="O7" s="92"/>
    </row>
    <row r="8" spans="1:15" s="95" customFormat="1" ht="18" x14ac:dyDescent="0.2">
      <c r="A8" s="258"/>
      <c r="B8" s="259"/>
      <c r="C8" s="260"/>
      <c r="D8" s="251"/>
      <c r="E8" s="252"/>
      <c r="F8" s="253"/>
      <c r="G8" s="92"/>
      <c r="H8" s="92"/>
      <c r="I8" s="92"/>
      <c r="J8" s="92"/>
      <c r="K8" s="92"/>
      <c r="L8" s="92"/>
      <c r="M8" s="92"/>
      <c r="N8" s="92"/>
      <c r="O8" s="92"/>
    </row>
    <row r="9" spans="1:15" s="95" customFormat="1" ht="18" x14ac:dyDescent="0.2">
      <c r="A9" s="92"/>
      <c r="B9" s="92"/>
      <c r="C9" s="202"/>
      <c r="D9" s="92"/>
      <c r="E9" s="92"/>
      <c r="F9" s="92"/>
      <c r="G9" s="92"/>
      <c r="H9" s="92"/>
      <c r="I9" s="92"/>
      <c r="J9" s="92"/>
      <c r="K9" s="92"/>
      <c r="L9" s="92"/>
      <c r="M9" s="92"/>
      <c r="N9" s="92"/>
      <c r="O9" s="92"/>
    </row>
    <row r="10" spans="1:15" ht="51" x14ac:dyDescent="0.2">
      <c r="A10" s="63" t="s">
        <v>103</v>
      </c>
      <c r="B10" s="64" t="s">
        <v>66</v>
      </c>
      <c r="C10" s="63" t="s">
        <v>67</v>
      </c>
      <c r="D10" s="63" t="s">
        <v>105</v>
      </c>
      <c r="E10" s="64" t="s">
        <v>66</v>
      </c>
      <c r="F10" s="63" t="s">
        <v>68</v>
      </c>
      <c r="G10" s="65" t="s">
        <v>59</v>
      </c>
      <c r="H10" s="66" t="s">
        <v>168</v>
      </c>
      <c r="I10" s="65" t="s">
        <v>106</v>
      </c>
      <c r="J10" s="65" t="s">
        <v>166</v>
      </c>
      <c r="K10" s="147" t="s">
        <v>180</v>
      </c>
      <c r="L10" s="66" t="s">
        <v>169</v>
      </c>
      <c r="M10" s="65" t="s">
        <v>107</v>
      </c>
      <c r="N10" s="65" t="s">
        <v>167</v>
      </c>
      <c r="O10" s="147" t="s">
        <v>181</v>
      </c>
    </row>
    <row r="11" spans="1:15" ht="25.5" x14ac:dyDescent="0.2">
      <c r="A11" s="203">
        <v>61</v>
      </c>
      <c r="B11" s="103">
        <v>61</v>
      </c>
      <c r="C11" s="67" t="s">
        <v>891</v>
      </c>
      <c r="D11" s="204"/>
      <c r="E11" s="103"/>
      <c r="F11" s="67" t="s">
        <v>592</v>
      </c>
      <c r="G11" s="68" t="s">
        <v>595</v>
      </c>
      <c r="H11" s="72"/>
      <c r="I11" s="73">
        <v>5170.93</v>
      </c>
      <c r="J11" s="73">
        <v>4.07</v>
      </c>
      <c r="K11" s="73">
        <v>4.07</v>
      </c>
      <c r="L11" s="74"/>
      <c r="M11" s="75"/>
      <c r="N11" s="75"/>
      <c r="O11" s="75"/>
    </row>
    <row r="12" spans="1:15" x14ac:dyDescent="0.2">
      <c r="A12" s="203">
        <v>155</v>
      </c>
      <c r="B12" s="103">
        <v>155</v>
      </c>
      <c r="C12" s="67">
        <v>1170000982191</v>
      </c>
      <c r="D12" s="204">
        <v>479</v>
      </c>
      <c r="E12" s="103">
        <v>479</v>
      </c>
      <c r="F12" s="67">
        <v>1170000982207</v>
      </c>
      <c r="G12" s="68" t="s">
        <v>596</v>
      </c>
      <c r="H12" s="72"/>
      <c r="I12" s="73">
        <v>42.45</v>
      </c>
      <c r="J12" s="73">
        <v>2.79</v>
      </c>
      <c r="K12" s="73">
        <v>2.79</v>
      </c>
      <c r="L12" s="74">
        <v>-2.1259999999999999</v>
      </c>
      <c r="M12" s="75">
        <v>1132.0899999999999</v>
      </c>
      <c r="N12" s="75">
        <v>0.05</v>
      </c>
      <c r="O12" s="75">
        <v>0.05</v>
      </c>
    </row>
    <row r="13" spans="1:15" x14ac:dyDescent="0.2">
      <c r="A13" s="203">
        <v>156</v>
      </c>
      <c r="B13" s="103">
        <v>156</v>
      </c>
      <c r="C13" s="67">
        <v>1170001003919</v>
      </c>
      <c r="D13" s="204">
        <v>480</v>
      </c>
      <c r="E13" s="103">
        <v>480</v>
      </c>
      <c r="F13" s="67">
        <v>1170001003928</v>
      </c>
      <c r="G13" s="68" t="s">
        <v>597</v>
      </c>
      <c r="H13" s="72"/>
      <c r="I13" s="73">
        <v>38.92</v>
      </c>
      <c r="J13" s="73">
        <v>1.35</v>
      </c>
      <c r="K13" s="73">
        <v>1.35</v>
      </c>
      <c r="L13" s="74"/>
      <c r="M13" s="75">
        <v>2327.94</v>
      </c>
      <c r="N13" s="75">
        <v>0.05</v>
      </c>
      <c r="O13" s="75">
        <v>0.05</v>
      </c>
    </row>
    <row r="14" spans="1:15" x14ac:dyDescent="0.2">
      <c r="A14" s="203">
        <v>157</v>
      </c>
      <c r="B14" s="103">
        <v>157</v>
      </c>
      <c r="C14" s="67">
        <v>1170001052172</v>
      </c>
      <c r="D14" s="204">
        <v>481</v>
      </c>
      <c r="E14" s="103">
        <v>481</v>
      </c>
      <c r="F14" s="67">
        <v>1170001052181</v>
      </c>
      <c r="G14" s="68" t="s">
        <v>598</v>
      </c>
      <c r="H14" s="72"/>
      <c r="I14" s="73">
        <v>17.48</v>
      </c>
      <c r="J14" s="73">
        <v>0.94</v>
      </c>
      <c r="K14" s="73">
        <v>0.94</v>
      </c>
      <c r="L14" s="74"/>
      <c r="M14" s="75">
        <v>490.76</v>
      </c>
      <c r="N14" s="75">
        <v>0.05</v>
      </c>
      <c r="O14" s="75">
        <v>0.05</v>
      </c>
    </row>
    <row r="15" spans="1:15" x14ac:dyDescent="0.2">
      <c r="A15" s="203">
        <v>158</v>
      </c>
      <c r="B15" s="103">
        <v>158</v>
      </c>
      <c r="C15" s="67">
        <v>1170001103613</v>
      </c>
      <c r="D15" s="204">
        <v>482</v>
      </c>
      <c r="E15" s="103">
        <v>482</v>
      </c>
      <c r="F15" s="67">
        <v>1170001103622</v>
      </c>
      <c r="G15" s="68" t="s">
        <v>599</v>
      </c>
      <c r="H15" s="72"/>
      <c r="I15" s="73">
        <v>42.09</v>
      </c>
      <c r="J15" s="73">
        <v>1.52</v>
      </c>
      <c r="K15" s="73">
        <v>1.52</v>
      </c>
      <c r="L15" s="74">
        <v>-0.69199999999999995</v>
      </c>
      <c r="M15" s="75">
        <v>42.09</v>
      </c>
      <c r="N15" s="75">
        <v>0.05</v>
      </c>
      <c r="O15" s="75">
        <v>0.05</v>
      </c>
    </row>
    <row r="16" spans="1:15" x14ac:dyDescent="0.2">
      <c r="A16" s="203">
        <v>159</v>
      </c>
      <c r="B16" s="103">
        <v>159</v>
      </c>
      <c r="C16" s="67">
        <v>1170001154334</v>
      </c>
      <c r="D16" s="204">
        <v>483</v>
      </c>
      <c r="E16" s="103">
        <v>483</v>
      </c>
      <c r="F16" s="67">
        <v>1170001154343</v>
      </c>
      <c r="G16" s="68" t="s">
        <v>600</v>
      </c>
      <c r="H16" s="72"/>
      <c r="I16" s="73">
        <v>12.61</v>
      </c>
      <c r="J16" s="73">
        <v>1.65</v>
      </c>
      <c r="K16" s="73">
        <v>1.65</v>
      </c>
      <c r="L16" s="74"/>
      <c r="M16" s="75">
        <v>1512.62</v>
      </c>
      <c r="N16" s="75">
        <v>0.05</v>
      </c>
      <c r="O16" s="75">
        <v>0.05</v>
      </c>
    </row>
    <row r="17" spans="1:15" ht="25.5" x14ac:dyDescent="0.2">
      <c r="A17" s="203">
        <v>281</v>
      </c>
      <c r="B17" s="103">
        <v>281</v>
      </c>
      <c r="C17" s="67" t="s">
        <v>892</v>
      </c>
      <c r="D17" s="204"/>
      <c r="E17" s="103"/>
      <c r="F17" s="67" t="s">
        <v>592</v>
      </c>
      <c r="G17" s="68" t="s">
        <v>601</v>
      </c>
      <c r="H17" s="72"/>
      <c r="I17" s="73">
        <v>6415.13</v>
      </c>
      <c r="J17" s="73">
        <v>3.36</v>
      </c>
      <c r="K17" s="73">
        <v>3.36</v>
      </c>
      <c r="L17" s="74"/>
      <c r="M17" s="75"/>
      <c r="N17" s="75"/>
      <c r="O17" s="75"/>
    </row>
    <row r="18" spans="1:15" x14ac:dyDescent="0.2">
      <c r="A18" s="203">
        <v>292</v>
      </c>
      <c r="B18" s="103">
        <v>292</v>
      </c>
      <c r="C18" s="67">
        <v>1170000480680</v>
      </c>
      <c r="D18" s="204">
        <v>367</v>
      </c>
      <c r="E18" s="103">
        <v>367</v>
      </c>
      <c r="F18" s="67">
        <v>1170000480699</v>
      </c>
      <c r="G18" s="68" t="s">
        <v>602</v>
      </c>
      <c r="H18" s="72">
        <v>0.50700000000000001</v>
      </c>
      <c r="I18" s="73">
        <v>5.65</v>
      </c>
      <c r="J18" s="73">
        <v>1.48</v>
      </c>
      <c r="K18" s="73">
        <v>1.48</v>
      </c>
      <c r="L18" s="74"/>
      <c r="M18" s="75">
        <v>677.94</v>
      </c>
      <c r="N18" s="75">
        <v>0.05</v>
      </c>
      <c r="O18" s="75">
        <v>0.05</v>
      </c>
    </row>
    <row r="19" spans="1:15" x14ac:dyDescent="0.2">
      <c r="A19" s="203">
        <v>293</v>
      </c>
      <c r="B19" s="103">
        <v>293</v>
      </c>
      <c r="C19" s="67">
        <v>1170000487142</v>
      </c>
      <c r="D19" s="204">
        <v>368</v>
      </c>
      <c r="E19" s="103">
        <v>368</v>
      </c>
      <c r="F19" s="67">
        <v>1170000487151</v>
      </c>
      <c r="G19" s="68" t="s">
        <v>603</v>
      </c>
      <c r="H19" s="72"/>
      <c r="I19" s="73">
        <v>2.77</v>
      </c>
      <c r="J19" s="73">
        <v>2.84</v>
      </c>
      <c r="K19" s="73">
        <v>2.84</v>
      </c>
      <c r="L19" s="74"/>
      <c r="M19" s="75">
        <v>554.57000000000005</v>
      </c>
      <c r="N19" s="75">
        <v>0.05</v>
      </c>
      <c r="O19" s="75">
        <v>0.05</v>
      </c>
    </row>
    <row r="20" spans="1:15" x14ac:dyDescent="0.2">
      <c r="A20" s="203">
        <v>294</v>
      </c>
      <c r="B20" s="103">
        <v>294</v>
      </c>
      <c r="C20" s="67">
        <v>1170000530950</v>
      </c>
      <c r="D20" s="204">
        <v>369</v>
      </c>
      <c r="E20" s="103">
        <v>369</v>
      </c>
      <c r="F20" s="67">
        <v>1170000530969</v>
      </c>
      <c r="G20" s="68" t="s">
        <v>604</v>
      </c>
      <c r="H20" s="72"/>
      <c r="I20" s="73">
        <v>148.44</v>
      </c>
      <c r="J20" s="73">
        <v>0.96</v>
      </c>
      <c r="K20" s="73">
        <v>0.96</v>
      </c>
      <c r="L20" s="74"/>
      <c r="M20" s="75">
        <v>7303.3</v>
      </c>
      <c r="N20" s="75">
        <v>0.05</v>
      </c>
      <c r="O20" s="75">
        <v>0.05</v>
      </c>
    </row>
    <row r="21" spans="1:15" x14ac:dyDescent="0.2">
      <c r="A21" s="203">
        <v>295</v>
      </c>
      <c r="B21" s="103">
        <v>295</v>
      </c>
      <c r="C21" s="67">
        <v>1170000535104</v>
      </c>
      <c r="D21" s="204">
        <v>370</v>
      </c>
      <c r="E21" s="103">
        <v>370</v>
      </c>
      <c r="F21" s="67">
        <v>1170000535113</v>
      </c>
      <c r="G21" s="68" t="s">
        <v>605</v>
      </c>
      <c r="H21" s="72"/>
      <c r="I21" s="73">
        <v>769.88</v>
      </c>
      <c r="J21" s="73">
        <v>1.2</v>
      </c>
      <c r="K21" s="73">
        <v>1.2</v>
      </c>
      <c r="L21" s="74"/>
      <c r="M21" s="75">
        <v>7698.83</v>
      </c>
      <c r="N21" s="75">
        <v>0.05</v>
      </c>
      <c r="O21" s="75">
        <v>0.05</v>
      </c>
    </row>
    <row r="22" spans="1:15" x14ac:dyDescent="0.2">
      <c r="A22" s="203">
        <v>296</v>
      </c>
      <c r="B22" s="103">
        <v>296</v>
      </c>
      <c r="C22" s="67">
        <v>1170000549231</v>
      </c>
      <c r="D22" s="204">
        <v>371</v>
      </c>
      <c r="E22" s="103">
        <v>371</v>
      </c>
      <c r="F22" s="67">
        <v>1170000549240</v>
      </c>
      <c r="G22" s="68" t="s">
        <v>606</v>
      </c>
      <c r="H22" s="72"/>
      <c r="I22" s="73">
        <v>12.49</v>
      </c>
      <c r="J22" s="73">
        <v>1.26</v>
      </c>
      <c r="K22" s="73">
        <v>1.26</v>
      </c>
      <c r="L22" s="74"/>
      <c r="M22" s="75">
        <v>1063.8599999999999</v>
      </c>
      <c r="N22" s="75">
        <v>0.05</v>
      </c>
      <c r="O22" s="75">
        <v>0.05</v>
      </c>
    </row>
    <row r="23" spans="1:15" x14ac:dyDescent="0.2">
      <c r="A23" s="203">
        <v>297</v>
      </c>
      <c r="B23" s="103">
        <v>297</v>
      </c>
      <c r="C23" s="67">
        <v>1170000549269</v>
      </c>
      <c r="D23" s="204">
        <v>372</v>
      </c>
      <c r="E23" s="103">
        <v>372</v>
      </c>
      <c r="F23" s="67">
        <v>1170000549278</v>
      </c>
      <c r="G23" s="68" t="s">
        <v>607</v>
      </c>
      <c r="H23" s="72"/>
      <c r="I23" s="73">
        <v>993.3</v>
      </c>
      <c r="J23" s="73">
        <v>1.04</v>
      </c>
      <c r="K23" s="73">
        <v>1.04</v>
      </c>
      <c r="L23" s="74"/>
      <c r="M23" s="75">
        <v>8187.18</v>
      </c>
      <c r="N23" s="75">
        <v>0.05</v>
      </c>
      <c r="O23" s="75">
        <v>0.05</v>
      </c>
    </row>
    <row r="24" spans="1:15" x14ac:dyDescent="0.2">
      <c r="A24" s="203">
        <v>298</v>
      </c>
      <c r="B24" s="103">
        <v>298</v>
      </c>
      <c r="C24" s="67">
        <v>1170000559851</v>
      </c>
      <c r="D24" s="204">
        <v>373</v>
      </c>
      <c r="E24" s="103">
        <v>373</v>
      </c>
      <c r="F24" s="67">
        <v>1170000559860</v>
      </c>
      <c r="G24" s="68" t="s">
        <v>608</v>
      </c>
      <c r="H24" s="72"/>
      <c r="I24" s="73">
        <v>4.58</v>
      </c>
      <c r="J24" s="73">
        <v>1.32</v>
      </c>
      <c r="K24" s="73">
        <v>1.32</v>
      </c>
      <c r="L24" s="74"/>
      <c r="M24" s="75">
        <v>412.48</v>
      </c>
      <c r="N24" s="75">
        <v>0.05</v>
      </c>
      <c r="O24" s="75">
        <v>0.05</v>
      </c>
    </row>
    <row r="25" spans="1:15" x14ac:dyDescent="0.2">
      <c r="A25" s="203">
        <v>299</v>
      </c>
      <c r="B25" s="103">
        <v>299</v>
      </c>
      <c r="C25" s="67">
        <v>1170000569840</v>
      </c>
      <c r="D25" s="204">
        <v>374</v>
      </c>
      <c r="E25" s="103">
        <v>374</v>
      </c>
      <c r="F25" s="67">
        <v>1170000569850</v>
      </c>
      <c r="G25" s="68" t="s">
        <v>609</v>
      </c>
      <c r="H25" s="72"/>
      <c r="I25" s="73">
        <v>129.28</v>
      </c>
      <c r="J25" s="73">
        <v>0.98</v>
      </c>
      <c r="K25" s="73">
        <v>0.98</v>
      </c>
      <c r="L25" s="74"/>
      <c r="M25" s="75">
        <v>1292.8399999999999</v>
      </c>
      <c r="N25" s="75">
        <v>0.05</v>
      </c>
      <c r="O25" s="75">
        <v>0.05</v>
      </c>
    </row>
    <row r="26" spans="1:15" x14ac:dyDescent="0.2">
      <c r="A26" s="203">
        <v>300</v>
      </c>
      <c r="B26" s="103">
        <v>300</v>
      </c>
      <c r="C26" s="67">
        <v>1170000579245</v>
      </c>
      <c r="D26" s="204"/>
      <c r="E26" s="103"/>
      <c r="F26" s="67" t="s">
        <v>592</v>
      </c>
      <c r="G26" s="68" t="s">
        <v>610</v>
      </c>
      <c r="H26" s="72"/>
      <c r="I26" s="73">
        <v>3.26</v>
      </c>
      <c r="J26" s="73">
        <v>1.97</v>
      </c>
      <c r="K26" s="73">
        <v>1.97</v>
      </c>
      <c r="L26" s="74"/>
      <c r="M26" s="75"/>
      <c r="N26" s="75"/>
      <c r="O26" s="75"/>
    </row>
    <row r="27" spans="1:15" x14ac:dyDescent="0.2">
      <c r="A27" s="203">
        <v>302</v>
      </c>
      <c r="B27" s="103">
        <v>302</v>
      </c>
      <c r="C27" s="67">
        <v>1170000579919</v>
      </c>
      <c r="D27" s="204">
        <v>377</v>
      </c>
      <c r="E27" s="103">
        <v>377</v>
      </c>
      <c r="F27" s="67">
        <v>1170000579928</v>
      </c>
      <c r="G27" s="68" t="s">
        <v>611</v>
      </c>
      <c r="H27" s="72"/>
      <c r="I27" s="73">
        <v>14.2</v>
      </c>
      <c r="J27" s="73">
        <v>1.54</v>
      </c>
      <c r="K27" s="73">
        <v>1.54</v>
      </c>
      <c r="L27" s="74"/>
      <c r="M27" s="75">
        <v>1265.55</v>
      </c>
      <c r="N27" s="75">
        <v>0.05</v>
      </c>
      <c r="O27" s="75">
        <v>0.05</v>
      </c>
    </row>
    <row r="28" spans="1:15" x14ac:dyDescent="0.2">
      <c r="A28" s="203">
        <v>303</v>
      </c>
      <c r="B28" s="103">
        <v>303</v>
      </c>
      <c r="C28" s="67">
        <v>1170000582692</v>
      </c>
      <c r="D28" s="204">
        <v>378</v>
      </c>
      <c r="E28" s="103">
        <v>378</v>
      </c>
      <c r="F28" s="67">
        <v>1170000582708</v>
      </c>
      <c r="G28" s="68" t="s">
        <v>612</v>
      </c>
      <c r="H28" s="72"/>
      <c r="I28" s="73">
        <v>5.27</v>
      </c>
      <c r="J28" s="73">
        <v>1.28</v>
      </c>
      <c r="K28" s="73">
        <v>1.28</v>
      </c>
      <c r="L28" s="74"/>
      <c r="M28" s="75">
        <v>467.91</v>
      </c>
      <c r="N28" s="75">
        <v>0.05</v>
      </c>
      <c r="O28" s="75">
        <v>0.05</v>
      </c>
    </row>
    <row r="29" spans="1:15" x14ac:dyDescent="0.2">
      <c r="A29" s="203">
        <v>304</v>
      </c>
      <c r="B29" s="103">
        <v>304</v>
      </c>
      <c r="C29" s="67">
        <v>1170000586492</v>
      </c>
      <c r="D29" s="204">
        <v>379</v>
      </c>
      <c r="E29" s="103">
        <v>379</v>
      </c>
      <c r="F29" s="67">
        <v>1170000586508</v>
      </c>
      <c r="G29" s="68" t="s">
        <v>613</v>
      </c>
      <c r="H29" s="72"/>
      <c r="I29" s="73">
        <v>3.81</v>
      </c>
      <c r="J29" s="73">
        <v>1.61</v>
      </c>
      <c r="K29" s="73">
        <v>1.61</v>
      </c>
      <c r="L29" s="74"/>
      <c r="M29" s="75">
        <v>470.24</v>
      </c>
      <c r="N29" s="75">
        <v>0.05</v>
      </c>
      <c r="O29" s="75">
        <v>0.05</v>
      </c>
    </row>
    <row r="30" spans="1:15" x14ac:dyDescent="0.2">
      <c r="A30" s="203">
        <v>305</v>
      </c>
      <c r="B30" s="103">
        <v>305</v>
      </c>
      <c r="C30" s="67">
        <v>1170000586605</v>
      </c>
      <c r="D30" s="204">
        <v>380</v>
      </c>
      <c r="E30" s="103">
        <v>380</v>
      </c>
      <c r="F30" s="67">
        <v>1170000586614</v>
      </c>
      <c r="G30" s="68" t="s">
        <v>614</v>
      </c>
      <c r="H30" s="72"/>
      <c r="I30" s="73">
        <v>4.8</v>
      </c>
      <c r="J30" s="73">
        <v>1.87</v>
      </c>
      <c r="K30" s="73">
        <v>1.87</v>
      </c>
      <c r="L30" s="74"/>
      <c r="M30" s="75">
        <v>422.78</v>
      </c>
      <c r="N30" s="75">
        <v>0.05</v>
      </c>
      <c r="O30" s="75">
        <v>0.05</v>
      </c>
    </row>
    <row r="31" spans="1:15" x14ac:dyDescent="0.2">
      <c r="A31" s="203">
        <v>306</v>
      </c>
      <c r="B31" s="103">
        <v>306</v>
      </c>
      <c r="C31" s="67">
        <v>1170000587273</v>
      </c>
      <c r="D31" s="204">
        <v>381</v>
      </c>
      <c r="E31" s="103">
        <v>381</v>
      </c>
      <c r="F31" s="67">
        <v>1170000587282</v>
      </c>
      <c r="G31" s="68" t="s">
        <v>615</v>
      </c>
      <c r="H31" s="72"/>
      <c r="I31" s="73">
        <v>4.6900000000000004</v>
      </c>
      <c r="J31" s="73">
        <v>1.21</v>
      </c>
      <c r="K31" s="73">
        <v>1.21</v>
      </c>
      <c r="L31" s="74"/>
      <c r="M31" s="75">
        <v>433.42</v>
      </c>
      <c r="N31" s="75">
        <v>0.05</v>
      </c>
      <c r="O31" s="75">
        <v>0.05</v>
      </c>
    </row>
    <row r="32" spans="1:15" x14ac:dyDescent="0.2">
      <c r="A32" s="203">
        <v>307</v>
      </c>
      <c r="B32" s="103">
        <v>307</v>
      </c>
      <c r="C32" s="67">
        <v>1170000594261</v>
      </c>
      <c r="D32" s="204">
        <v>382</v>
      </c>
      <c r="E32" s="103">
        <v>382</v>
      </c>
      <c r="F32" s="67">
        <v>1170000594270</v>
      </c>
      <c r="G32" s="68" t="s">
        <v>616</v>
      </c>
      <c r="H32" s="72"/>
      <c r="I32" s="73">
        <v>12.02</v>
      </c>
      <c r="J32" s="73">
        <v>1.81</v>
      </c>
      <c r="K32" s="73">
        <v>1.81</v>
      </c>
      <c r="L32" s="74"/>
      <c r="M32" s="75">
        <v>952.11</v>
      </c>
      <c r="N32" s="75">
        <v>0.05</v>
      </c>
      <c r="O32" s="75">
        <v>0.05</v>
      </c>
    </row>
    <row r="33" spans="1:15" x14ac:dyDescent="0.2">
      <c r="A33" s="203">
        <v>308</v>
      </c>
      <c r="B33" s="103">
        <v>308</v>
      </c>
      <c r="C33" s="67">
        <v>1170000594164</v>
      </c>
      <c r="D33" s="204">
        <v>383</v>
      </c>
      <c r="E33" s="103">
        <v>383</v>
      </c>
      <c r="F33" s="67">
        <v>1170000594173</v>
      </c>
      <c r="G33" s="68" t="s">
        <v>617</v>
      </c>
      <c r="H33" s="72"/>
      <c r="I33" s="73">
        <v>19.579999999999998</v>
      </c>
      <c r="J33" s="73">
        <v>1.26</v>
      </c>
      <c r="K33" s="73">
        <v>1.26</v>
      </c>
      <c r="L33" s="74"/>
      <c r="M33" s="75">
        <v>734.14</v>
      </c>
      <c r="N33" s="75">
        <v>0.05</v>
      </c>
      <c r="O33" s="75">
        <v>0.05</v>
      </c>
    </row>
    <row r="34" spans="1:15" x14ac:dyDescent="0.2">
      <c r="A34" s="203">
        <v>309</v>
      </c>
      <c r="B34" s="103">
        <v>309</v>
      </c>
      <c r="C34" s="67">
        <v>1170000592228</v>
      </c>
      <c r="D34" s="204">
        <v>384</v>
      </c>
      <c r="E34" s="103">
        <v>384</v>
      </c>
      <c r="F34" s="67">
        <v>1170000592237</v>
      </c>
      <c r="G34" s="68" t="s">
        <v>618</v>
      </c>
      <c r="H34" s="72"/>
      <c r="I34" s="73">
        <v>15.37</v>
      </c>
      <c r="J34" s="73">
        <v>1.1499999999999999</v>
      </c>
      <c r="K34" s="73">
        <v>1.1499999999999999</v>
      </c>
      <c r="L34" s="74"/>
      <c r="M34" s="75">
        <v>633.15</v>
      </c>
      <c r="N34" s="75">
        <v>0.05</v>
      </c>
      <c r="O34" s="75">
        <v>0.05</v>
      </c>
    </row>
    <row r="35" spans="1:15" x14ac:dyDescent="0.2">
      <c r="A35" s="203">
        <v>310</v>
      </c>
      <c r="B35" s="103">
        <v>310</v>
      </c>
      <c r="C35" s="67">
        <v>1170000598034</v>
      </c>
      <c r="D35" s="204">
        <v>385</v>
      </c>
      <c r="E35" s="103">
        <v>385</v>
      </c>
      <c r="F35" s="67">
        <v>1170000598043</v>
      </c>
      <c r="G35" s="68" t="s">
        <v>619</v>
      </c>
      <c r="H35" s="72"/>
      <c r="I35" s="73">
        <v>3.3</v>
      </c>
      <c r="J35" s="73">
        <v>1.57</v>
      </c>
      <c r="K35" s="73">
        <v>1.57</v>
      </c>
      <c r="L35" s="74"/>
      <c r="M35" s="75">
        <v>659.25</v>
      </c>
      <c r="N35" s="75">
        <v>0.05</v>
      </c>
      <c r="O35" s="75">
        <v>0.05</v>
      </c>
    </row>
    <row r="36" spans="1:15" x14ac:dyDescent="0.2">
      <c r="A36" s="203">
        <v>311</v>
      </c>
      <c r="B36" s="103">
        <v>311</v>
      </c>
      <c r="C36" s="67">
        <v>1170000598196</v>
      </c>
      <c r="D36" s="204">
        <v>386</v>
      </c>
      <c r="E36" s="103">
        <v>386</v>
      </c>
      <c r="F36" s="67">
        <v>1170000598201</v>
      </c>
      <c r="G36" s="68" t="s">
        <v>620</v>
      </c>
      <c r="H36" s="72"/>
      <c r="I36" s="73">
        <v>14.78</v>
      </c>
      <c r="J36" s="73">
        <v>1.1100000000000001</v>
      </c>
      <c r="K36" s="73">
        <v>1.1100000000000001</v>
      </c>
      <c r="L36" s="74"/>
      <c r="M36" s="75">
        <v>738.94</v>
      </c>
      <c r="N36" s="75">
        <v>0.05</v>
      </c>
      <c r="O36" s="75">
        <v>0.05</v>
      </c>
    </row>
    <row r="37" spans="1:15" x14ac:dyDescent="0.2">
      <c r="A37" s="203">
        <v>312</v>
      </c>
      <c r="B37" s="103">
        <v>312</v>
      </c>
      <c r="C37" s="67">
        <v>1170000601982</v>
      </c>
      <c r="D37" s="204">
        <v>387</v>
      </c>
      <c r="E37" s="103">
        <v>387</v>
      </c>
      <c r="F37" s="67">
        <v>1170000601991</v>
      </c>
      <c r="G37" s="68" t="s">
        <v>621</v>
      </c>
      <c r="H37" s="72"/>
      <c r="I37" s="73">
        <v>20.75</v>
      </c>
      <c r="J37" s="73">
        <v>1.55</v>
      </c>
      <c r="K37" s="73">
        <v>1.55</v>
      </c>
      <c r="L37" s="74"/>
      <c r="M37" s="75">
        <v>1771.57</v>
      </c>
      <c r="N37" s="75">
        <v>0.05</v>
      </c>
      <c r="O37" s="75">
        <v>0.05</v>
      </c>
    </row>
    <row r="38" spans="1:15" x14ac:dyDescent="0.2">
      <c r="A38" s="203">
        <v>313</v>
      </c>
      <c r="B38" s="103">
        <v>313</v>
      </c>
      <c r="C38" s="67">
        <v>1170000604023</v>
      </c>
      <c r="D38" s="204">
        <v>388</v>
      </c>
      <c r="E38" s="103">
        <v>388</v>
      </c>
      <c r="F38" s="67">
        <v>1170000604050</v>
      </c>
      <c r="G38" s="68" t="s">
        <v>622</v>
      </c>
      <c r="H38" s="72"/>
      <c r="I38" s="73">
        <v>52.37</v>
      </c>
      <c r="J38" s="73">
        <v>1.1599999999999999</v>
      </c>
      <c r="K38" s="73">
        <v>1.1599999999999999</v>
      </c>
      <c r="L38" s="74"/>
      <c r="M38" s="75">
        <v>1963.81</v>
      </c>
      <c r="N38" s="75">
        <v>0.05</v>
      </c>
      <c r="O38" s="75">
        <v>0.05</v>
      </c>
    </row>
    <row r="39" spans="1:15" x14ac:dyDescent="0.2">
      <c r="A39" s="203">
        <v>314</v>
      </c>
      <c r="B39" s="103">
        <v>314</v>
      </c>
      <c r="C39" s="67">
        <v>1170000605221</v>
      </c>
      <c r="D39" s="204">
        <v>389</v>
      </c>
      <c r="E39" s="103">
        <v>389</v>
      </c>
      <c r="F39" s="67">
        <v>1170000605240</v>
      </c>
      <c r="G39" s="68" t="s">
        <v>623</v>
      </c>
      <c r="H39" s="72"/>
      <c r="I39" s="73">
        <v>73.430000000000007</v>
      </c>
      <c r="J39" s="73">
        <v>1.17</v>
      </c>
      <c r="K39" s="73">
        <v>1.17</v>
      </c>
      <c r="L39" s="74"/>
      <c r="M39" s="75">
        <v>7343.24</v>
      </c>
      <c r="N39" s="75">
        <v>0.05</v>
      </c>
      <c r="O39" s="75">
        <v>0.05</v>
      </c>
    </row>
    <row r="40" spans="1:15" x14ac:dyDescent="0.2">
      <c r="A40" s="203">
        <v>315</v>
      </c>
      <c r="B40" s="103">
        <v>315</v>
      </c>
      <c r="C40" s="67">
        <v>1170000614990</v>
      </c>
      <c r="D40" s="204">
        <v>390</v>
      </c>
      <c r="E40" s="103">
        <v>390</v>
      </c>
      <c r="F40" s="67">
        <v>1170000615007</v>
      </c>
      <c r="G40" s="68" t="s">
        <v>624</v>
      </c>
      <c r="H40" s="72"/>
      <c r="I40" s="73">
        <v>16.21</v>
      </c>
      <c r="J40" s="73">
        <v>1.1200000000000001</v>
      </c>
      <c r="K40" s="73">
        <v>1.1200000000000001</v>
      </c>
      <c r="L40" s="74"/>
      <c r="M40" s="75">
        <v>877.79</v>
      </c>
      <c r="N40" s="75">
        <v>0.05</v>
      </c>
      <c r="O40" s="75">
        <v>0.05</v>
      </c>
    </row>
    <row r="41" spans="1:15" x14ac:dyDescent="0.2">
      <c r="A41" s="203">
        <v>316</v>
      </c>
      <c r="B41" s="103">
        <v>316</v>
      </c>
      <c r="C41" s="67">
        <v>1170000614972</v>
      </c>
      <c r="D41" s="204">
        <v>391</v>
      </c>
      <c r="E41" s="103">
        <v>391</v>
      </c>
      <c r="F41" s="67">
        <v>1170000614981</v>
      </c>
      <c r="G41" s="68" t="s">
        <v>625</v>
      </c>
      <c r="H41" s="72"/>
      <c r="I41" s="73">
        <v>8.85</v>
      </c>
      <c r="J41" s="73">
        <v>1.53</v>
      </c>
      <c r="K41" s="73">
        <v>1.53</v>
      </c>
      <c r="L41" s="74"/>
      <c r="M41" s="75">
        <v>885.14</v>
      </c>
      <c r="N41" s="75">
        <v>0.05</v>
      </c>
      <c r="O41" s="75">
        <v>0.05</v>
      </c>
    </row>
    <row r="42" spans="1:15" x14ac:dyDescent="0.2">
      <c r="A42" s="203">
        <v>317</v>
      </c>
      <c r="B42" s="103">
        <v>317</v>
      </c>
      <c r="C42" s="67">
        <v>1170000619916</v>
      </c>
      <c r="D42" s="204">
        <v>392</v>
      </c>
      <c r="E42" s="103">
        <v>392</v>
      </c>
      <c r="F42" s="67">
        <v>1170000619925</v>
      </c>
      <c r="G42" s="68" t="s">
        <v>626</v>
      </c>
      <c r="H42" s="72"/>
      <c r="I42" s="73">
        <v>5.03</v>
      </c>
      <c r="J42" s="73">
        <v>1.19</v>
      </c>
      <c r="K42" s="73">
        <v>1.19</v>
      </c>
      <c r="L42" s="74"/>
      <c r="M42" s="75">
        <v>503.21</v>
      </c>
      <c r="N42" s="75">
        <v>0.05</v>
      </c>
      <c r="O42" s="75">
        <v>0.05</v>
      </c>
    </row>
    <row r="43" spans="1:15" x14ac:dyDescent="0.2">
      <c r="A43" s="203">
        <v>318</v>
      </c>
      <c r="B43" s="103">
        <v>318</v>
      </c>
      <c r="C43" s="67">
        <v>1170000627448</v>
      </c>
      <c r="D43" s="204">
        <v>393</v>
      </c>
      <c r="E43" s="103">
        <v>393</v>
      </c>
      <c r="F43" s="67">
        <v>1170000627457</v>
      </c>
      <c r="G43" s="68" t="s">
        <v>627</v>
      </c>
      <c r="H43" s="72"/>
      <c r="I43" s="73">
        <v>532.04999999999995</v>
      </c>
      <c r="J43" s="73">
        <v>1</v>
      </c>
      <c r="K43" s="73">
        <v>1</v>
      </c>
      <c r="L43" s="74"/>
      <c r="M43" s="75">
        <v>2816.72</v>
      </c>
      <c r="N43" s="75">
        <v>0.05</v>
      </c>
      <c r="O43" s="75">
        <v>0.05</v>
      </c>
    </row>
    <row r="44" spans="1:15" x14ac:dyDescent="0.2">
      <c r="A44" s="203">
        <v>319</v>
      </c>
      <c r="B44" s="103">
        <v>319</v>
      </c>
      <c r="C44" s="67">
        <v>1170000626816</v>
      </c>
      <c r="D44" s="204">
        <v>394</v>
      </c>
      <c r="E44" s="103">
        <v>394</v>
      </c>
      <c r="F44" s="67">
        <v>1170000626825</v>
      </c>
      <c r="G44" s="68" t="s">
        <v>628</v>
      </c>
      <c r="H44" s="72"/>
      <c r="I44" s="73">
        <v>795.88</v>
      </c>
      <c r="J44" s="73">
        <v>1.41</v>
      </c>
      <c r="K44" s="73">
        <v>1.41</v>
      </c>
      <c r="L44" s="74"/>
      <c r="M44" s="75">
        <v>1570.97</v>
      </c>
      <c r="N44" s="75">
        <v>0.05</v>
      </c>
      <c r="O44" s="75">
        <v>0.05</v>
      </c>
    </row>
    <row r="45" spans="1:15" x14ac:dyDescent="0.2">
      <c r="A45" s="203">
        <v>320</v>
      </c>
      <c r="B45" s="103">
        <v>320</v>
      </c>
      <c r="C45" s="67">
        <v>1170000625681</v>
      </c>
      <c r="D45" s="204">
        <v>395</v>
      </c>
      <c r="E45" s="103">
        <v>395</v>
      </c>
      <c r="F45" s="67">
        <v>1170000625690</v>
      </c>
      <c r="G45" s="68" t="s">
        <v>629</v>
      </c>
      <c r="H45" s="72"/>
      <c r="I45" s="73">
        <v>3.43</v>
      </c>
      <c r="J45" s="73">
        <v>1.34</v>
      </c>
      <c r="K45" s="73">
        <v>1.34</v>
      </c>
      <c r="L45" s="74"/>
      <c r="M45" s="75">
        <v>434.68</v>
      </c>
      <c r="N45" s="75">
        <v>0.05</v>
      </c>
      <c r="O45" s="75">
        <v>0.05</v>
      </c>
    </row>
    <row r="46" spans="1:15" x14ac:dyDescent="0.2">
      <c r="A46" s="203">
        <v>321</v>
      </c>
      <c r="B46" s="103">
        <v>321</v>
      </c>
      <c r="C46" s="67">
        <v>1170000630413</v>
      </c>
      <c r="D46" s="204">
        <v>396</v>
      </c>
      <c r="E46" s="103">
        <v>396</v>
      </c>
      <c r="F46" s="67">
        <v>1170000630422</v>
      </c>
      <c r="G46" s="68" t="s">
        <v>630</v>
      </c>
      <c r="H46" s="72"/>
      <c r="I46" s="73">
        <v>5.76</v>
      </c>
      <c r="J46" s="73">
        <v>1.27</v>
      </c>
      <c r="K46" s="73">
        <v>1.27</v>
      </c>
      <c r="L46" s="74"/>
      <c r="M46" s="75">
        <v>572.62</v>
      </c>
      <c r="N46" s="75">
        <v>0.05</v>
      </c>
      <c r="O46" s="75">
        <v>0.05</v>
      </c>
    </row>
    <row r="47" spans="1:15" x14ac:dyDescent="0.2">
      <c r="A47" s="203">
        <v>322</v>
      </c>
      <c r="B47" s="103">
        <v>322</v>
      </c>
      <c r="C47" s="67">
        <v>1170000629640</v>
      </c>
      <c r="D47" s="204">
        <v>397</v>
      </c>
      <c r="E47" s="103">
        <v>397</v>
      </c>
      <c r="F47" s="67">
        <v>1170000629659</v>
      </c>
      <c r="G47" s="68" t="s">
        <v>631</v>
      </c>
      <c r="H47" s="72"/>
      <c r="I47" s="73">
        <v>8.4700000000000006</v>
      </c>
      <c r="J47" s="73">
        <v>1.54</v>
      </c>
      <c r="K47" s="73">
        <v>1.54</v>
      </c>
      <c r="L47" s="74"/>
      <c r="M47" s="75">
        <v>745.25</v>
      </c>
      <c r="N47" s="75">
        <v>0.05</v>
      </c>
      <c r="O47" s="75">
        <v>0.05</v>
      </c>
    </row>
    <row r="48" spans="1:15" x14ac:dyDescent="0.2">
      <c r="A48" s="203">
        <v>323</v>
      </c>
      <c r="B48" s="103">
        <v>323</v>
      </c>
      <c r="C48" s="67">
        <v>1170000632606</v>
      </c>
      <c r="D48" s="204">
        <v>398</v>
      </c>
      <c r="E48" s="103">
        <v>398</v>
      </c>
      <c r="F48" s="67">
        <v>1170000632615</v>
      </c>
      <c r="G48" s="68" t="s">
        <v>632</v>
      </c>
      <c r="H48" s="72"/>
      <c r="I48" s="73">
        <v>21.98</v>
      </c>
      <c r="J48" s="73">
        <v>1.58</v>
      </c>
      <c r="K48" s="73">
        <v>1.58</v>
      </c>
      <c r="L48" s="74"/>
      <c r="M48" s="75">
        <v>1282.31</v>
      </c>
      <c r="N48" s="75">
        <v>0.05</v>
      </c>
      <c r="O48" s="75">
        <v>0.05</v>
      </c>
    </row>
    <row r="49" spans="1:15" x14ac:dyDescent="0.2">
      <c r="A49" s="203">
        <v>324</v>
      </c>
      <c r="B49" s="103">
        <v>324</v>
      </c>
      <c r="C49" s="67">
        <v>1170000631426</v>
      </c>
      <c r="D49" s="204">
        <v>399</v>
      </c>
      <c r="E49" s="103">
        <v>399</v>
      </c>
      <c r="F49" s="67">
        <v>1170000631435</v>
      </c>
      <c r="G49" s="68" t="s">
        <v>633</v>
      </c>
      <c r="H49" s="72"/>
      <c r="I49" s="73">
        <v>2.06</v>
      </c>
      <c r="J49" s="73">
        <v>1.1200000000000001</v>
      </c>
      <c r="K49" s="73">
        <v>1.1200000000000001</v>
      </c>
      <c r="L49" s="74"/>
      <c r="M49" s="75">
        <v>82.13</v>
      </c>
      <c r="N49" s="75">
        <v>0.05</v>
      </c>
      <c r="O49" s="75">
        <v>0.05</v>
      </c>
    </row>
    <row r="50" spans="1:15" x14ac:dyDescent="0.2">
      <c r="A50" s="203">
        <v>325</v>
      </c>
      <c r="B50" s="103">
        <v>325</v>
      </c>
      <c r="C50" s="67">
        <v>1170000636503</v>
      </c>
      <c r="D50" s="204">
        <v>400</v>
      </c>
      <c r="E50" s="103">
        <v>400</v>
      </c>
      <c r="F50" s="67">
        <v>1170000636512</v>
      </c>
      <c r="G50" s="68" t="s">
        <v>634</v>
      </c>
      <c r="H50" s="72"/>
      <c r="I50" s="73">
        <v>6.41</v>
      </c>
      <c r="J50" s="73">
        <v>1.35</v>
      </c>
      <c r="K50" s="73">
        <v>1.35</v>
      </c>
      <c r="L50" s="74"/>
      <c r="M50" s="75">
        <v>705.23</v>
      </c>
      <c r="N50" s="75">
        <v>0.05</v>
      </c>
      <c r="O50" s="75">
        <v>0.05</v>
      </c>
    </row>
    <row r="51" spans="1:15" x14ac:dyDescent="0.2">
      <c r="A51" s="203">
        <v>326</v>
      </c>
      <c r="B51" s="103">
        <v>326</v>
      </c>
      <c r="C51" s="67">
        <v>1170000652009</v>
      </c>
      <c r="D51" s="204">
        <v>401</v>
      </c>
      <c r="E51" s="103">
        <v>401</v>
      </c>
      <c r="F51" s="67">
        <v>1170000652018</v>
      </c>
      <c r="G51" s="68" t="s">
        <v>635</v>
      </c>
      <c r="H51" s="72"/>
      <c r="I51" s="73">
        <v>6.5</v>
      </c>
      <c r="J51" s="73">
        <v>1.1399999999999999</v>
      </c>
      <c r="K51" s="73">
        <v>1.1399999999999999</v>
      </c>
      <c r="L51" s="74"/>
      <c r="M51" s="75">
        <v>466.67</v>
      </c>
      <c r="N51" s="75">
        <v>0.05</v>
      </c>
      <c r="O51" s="75">
        <v>0.05</v>
      </c>
    </row>
    <row r="52" spans="1:15" x14ac:dyDescent="0.2">
      <c r="A52" s="203">
        <v>327</v>
      </c>
      <c r="B52" s="103">
        <v>327</v>
      </c>
      <c r="C52" s="67">
        <v>1170000656884</v>
      </c>
      <c r="D52" s="204">
        <v>402</v>
      </c>
      <c r="E52" s="103">
        <v>402</v>
      </c>
      <c r="F52" s="67">
        <v>1170000656893</v>
      </c>
      <c r="G52" s="68" t="s">
        <v>636</v>
      </c>
      <c r="H52" s="72"/>
      <c r="I52" s="73">
        <v>727.54</v>
      </c>
      <c r="J52" s="73">
        <v>1.04</v>
      </c>
      <c r="K52" s="73">
        <v>1.04</v>
      </c>
      <c r="L52" s="74"/>
      <c r="M52" s="75">
        <v>727.54</v>
      </c>
      <c r="N52" s="75">
        <v>0.05</v>
      </c>
      <c r="O52" s="75">
        <v>0.05</v>
      </c>
    </row>
    <row r="53" spans="1:15" x14ac:dyDescent="0.2">
      <c r="A53" s="203">
        <v>328</v>
      </c>
      <c r="B53" s="103">
        <v>328</v>
      </c>
      <c r="C53" s="67">
        <v>1170000641470</v>
      </c>
      <c r="D53" s="204">
        <v>403</v>
      </c>
      <c r="E53" s="103">
        <v>403</v>
      </c>
      <c r="F53" s="67">
        <v>1170000641489</v>
      </c>
      <c r="G53" s="68" t="s">
        <v>637</v>
      </c>
      <c r="H53" s="72"/>
      <c r="I53" s="73">
        <v>20.46</v>
      </c>
      <c r="J53" s="73">
        <v>1.19</v>
      </c>
      <c r="K53" s="73">
        <v>1.19</v>
      </c>
      <c r="L53" s="74"/>
      <c r="M53" s="75">
        <v>1841.41</v>
      </c>
      <c r="N53" s="75">
        <v>0.05</v>
      </c>
      <c r="O53" s="75">
        <v>0.05</v>
      </c>
    </row>
    <row r="54" spans="1:15" x14ac:dyDescent="0.2">
      <c r="A54" s="203">
        <v>330</v>
      </c>
      <c r="B54" s="103">
        <v>330</v>
      </c>
      <c r="C54" s="67">
        <v>1170000671093</v>
      </c>
      <c r="D54" s="204">
        <v>405</v>
      </c>
      <c r="E54" s="103">
        <v>405</v>
      </c>
      <c r="F54" s="67">
        <v>1170000671109</v>
      </c>
      <c r="G54" s="68" t="s">
        <v>638</v>
      </c>
      <c r="H54" s="72"/>
      <c r="I54" s="73">
        <v>8.0299999999999994</v>
      </c>
      <c r="J54" s="73">
        <v>1.44</v>
      </c>
      <c r="K54" s="73">
        <v>1.44</v>
      </c>
      <c r="L54" s="74"/>
      <c r="M54" s="75">
        <v>626.46</v>
      </c>
      <c r="N54" s="75">
        <v>0.05</v>
      </c>
      <c r="O54" s="75">
        <v>0.05</v>
      </c>
    </row>
    <row r="55" spans="1:15" x14ac:dyDescent="0.2">
      <c r="A55" s="203">
        <v>331</v>
      </c>
      <c r="B55" s="103">
        <v>331</v>
      </c>
      <c r="C55" s="67">
        <v>1170000671118</v>
      </c>
      <c r="D55" s="204">
        <v>406</v>
      </c>
      <c r="E55" s="103">
        <v>406</v>
      </c>
      <c r="F55" s="67">
        <v>1170000671127</v>
      </c>
      <c r="G55" s="68" t="s">
        <v>639</v>
      </c>
      <c r="H55" s="72"/>
      <c r="I55" s="73">
        <v>10.71</v>
      </c>
      <c r="J55" s="73">
        <v>1.05</v>
      </c>
      <c r="K55" s="73">
        <v>1.05</v>
      </c>
      <c r="L55" s="74"/>
      <c r="M55" s="75">
        <v>1648.81</v>
      </c>
      <c r="N55" s="75">
        <v>0.05</v>
      </c>
      <c r="O55" s="75">
        <v>0.05</v>
      </c>
    </row>
    <row r="56" spans="1:15" x14ac:dyDescent="0.2">
      <c r="A56" s="203">
        <v>334</v>
      </c>
      <c r="B56" s="103">
        <v>334</v>
      </c>
      <c r="C56" s="67">
        <v>1170000677271</v>
      </c>
      <c r="D56" s="204">
        <v>409</v>
      </c>
      <c r="E56" s="103">
        <v>409</v>
      </c>
      <c r="F56" s="67">
        <v>1170000677280</v>
      </c>
      <c r="G56" s="68" t="s">
        <v>640</v>
      </c>
      <c r="H56" s="72"/>
      <c r="I56" s="73">
        <v>4.6900000000000004</v>
      </c>
      <c r="J56" s="73">
        <v>1.28</v>
      </c>
      <c r="K56" s="73">
        <v>1.28</v>
      </c>
      <c r="L56" s="74"/>
      <c r="M56" s="75">
        <v>371.16</v>
      </c>
      <c r="N56" s="75">
        <v>0.05</v>
      </c>
      <c r="O56" s="75">
        <v>0.05</v>
      </c>
    </row>
    <row r="57" spans="1:15" x14ac:dyDescent="0.2">
      <c r="A57" s="203">
        <v>335</v>
      </c>
      <c r="B57" s="103">
        <v>335</v>
      </c>
      <c r="C57" s="67">
        <v>1170000677290</v>
      </c>
      <c r="D57" s="204">
        <v>410</v>
      </c>
      <c r="E57" s="103">
        <v>410</v>
      </c>
      <c r="F57" s="67">
        <v>1170000677305</v>
      </c>
      <c r="G57" s="68" t="s">
        <v>641</v>
      </c>
      <c r="H57" s="72"/>
      <c r="I57" s="73">
        <v>4.6900000000000004</v>
      </c>
      <c r="J57" s="73">
        <v>1.1499999999999999</v>
      </c>
      <c r="K57" s="73">
        <v>1.1499999999999999</v>
      </c>
      <c r="L57" s="74"/>
      <c r="M57" s="75">
        <v>425.52</v>
      </c>
      <c r="N57" s="75">
        <v>0.05</v>
      </c>
      <c r="O57" s="75">
        <v>0.05</v>
      </c>
    </row>
    <row r="58" spans="1:15" x14ac:dyDescent="0.2">
      <c r="A58" s="203">
        <v>337</v>
      </c>
      <c r="B58" s="103">
        <v>337</v>
      </c>
      <c r="C58" s="67">
        <v>1170000722748</v>
      </c>
      <c r="D58" s="204">
        <v>412</v>
      </c>
      <c r="E58" s="103">
        <v>412</v>
      </c>
      <c r="F58" s="67">
        <v>1170000722757</v>
      </c>
      <c r="G58" s="68" t="s">
        <v>642</v>
      </c>
      <c r="H58" s="72"/>
      <c r="I58" s="73">
        <v>578.59</v>
      </c>
      <c r="J58" s="73">
        <v>1.36</v>
      </c>
      <c r="K58" s="73">
        <v>1.36</v>
      </c>
      <c r="L58" s="74"/>
      <c r="M58" s="75">
        <v>3681.94</v>
      </c>
      <c r="N58" s="75">
        <v>0.05</v>
      </c>
      <c r="O58" s="75">
        <v>0.05</v>
      </c>
    </row>
    <row r="59" spans="1:15" x14ac:dyDescent="0.2">
      <c r="A59" s="203">
        <v>338</v>
      </c>
      <c r="B59" s="103">
        <v>338</v>
      </c>
      <c r="C59" s="67">
        <v>1170000723991</v>
      </c>
      <c r="D59" s="204">
        <v>413</v>
      </c>
      <c r="E59" s="103">
        <v>413</v>
      </c>
      <c r="F59" s="67">
        <v>1170000724008</v>
      </c>
      <c r="G59" s="68" t="s">
        <v>643</v>
      </c>
      <c r="H59" s="72"/>
      <c r="I59" s="73">
        <v>26.61</v>
      </c>
      <c r="J59" s="73">
        <v>1.06</v>
      </c>
      <c r="K59" s="73">
        <v>1.06</v>
      </c>
      <c r="L59" s="74"/>
      <c r="M59" s="75">
        <v>1330.29</v>
      </c>
      <c r="N59" s="75">
        <v>0.05</v>
      </c>
      <c r="O59" s="75">
        <v>0.05</v>
      </c>
    </row>
    <row r="60" spans="1:15" x14ac:dyDescent="0.2">
      <c r="A60" s="203">
        <v>339</v>
      </c>
      <c r="B60" s="103">
        <v>339</v>
      </c>
      <c r="C60" s="67">
        <v>1170000726584</v>
      </c>
      <c r="D60" s="204">
        <v>414</v>
      </c>
      <c r="E60" s="103">
        <v>414</v>
      </c>
      <c r="F60" s="67">
        <v>1170000726593</v>
      </c>
      <c r="G60" s="68" t="s">
        <v>644</v>
      </c>
      <c r="H60" s="72"/>
      <c r="I60" s="73">
        <v>41.77</v>
      </c>
      <c r="J60" s="73">
        <v>1.1399999999999999</v>
      </c>
      <c r="K60" s="73">
        <v>1.1399999999999999</v>
      </c>
      <c r="L60" s="74"/>
      <c r="M60" s="75">
        <v>2784.7</v>
      </c>
      <c r="N60" s="75">
        <v>0.05</v>
      </c>
      <c r="O60" s="75">
        <v>0.05</v>
      </c>
    </row>
    <row r="61" spans="1:15" ht="25.5" x14ac:dyDescent="0.2">
      <c r="A61" s="203">
        <v>340</v>
      </c>
      <c r="B61" s="103">
        <v>340</v>
      </c>
      <c r="C61" s="67">
        <v>1170000727221</v>
      </c>
      <c r="D61" s="204">
        <v>415</v>
      </c>
      <c r="E61" s="103">
        <v>415</v>
      </c>
      <c r="F61" s="67" t="s">
        <v>912</v>
      </c>
      <c r="G61" s="68" t="s">
        <v>645</v>
      </c>
      <c r="H61" s="72"/>
      <c r="I61" s="73">
        <v>16.04</v>
      </c>
      <c r="J61" s="73">
        <v>1.33</v>
      </c>
      <c r="K61" s="73">
        <v>1.33</v>
      </c>
      <c r="L61" s="74"/>
      <c r="M61" s="75">
        <v>962.12</v>
      </c>
      <c r="N61" s="75">
        <v>0.05</v>
      </c>
      <c r="O61" s="75">
        <v>0.05</v>
      </c>
    </row>
    <row r="62" spans="1:15" x14ac:dyDescent="0.2">
      <c r="A62" s="203">
        <v>341</v>
      </c>
      <c r="B62" s="103">
        <v>341</v>
      </c>
      <c r="C62" s="67">
        <v>1170000733935</v>
      </c>
      <c r="D62" s="204">
        <v>435</v>
      </c>
      <c r="E62" s="103">
        <v>435</v>
      </c>
      <c r="F62" s="67">
        <v>1170000893898</v>
      </c>
      <c r="G62" s="68" t="s">
        <v>646</v>
      </c>
      <c r="H62" s="72"/>
      <c r="I62" s="73">
        <v>540.84</v>
      </c>
      <c r="J62" s="73">
        <v>1.2</v>
      </c>
      <c r="K62" s="73">
        <v>1.2</v>
      </c>
      <c r="L62" s="74"/>
      <c r="M62" s="75">
        <v>2.4700000000000002</v>
      </c>
      <c r="N62" s="75">
        <v>0.05</v>
      </c>
      <c r="O62" s="75">
        <v>0.05</v>
      </c>
    </row>
    <row r="63" spans="1:15" x14ac:dyDescent="0.2">
      <c r="A63" s="203">
        <v>343</v>
      </c>
      <c r="B63" s="103">
        <v>343</v>
      </c>
      <c r="C63" s="67">
        <v>1170000751465</v>
      </c>
      <c r="D63" s="204">
        <v>418</v>
      </c>
      <c r="E63" s="103">
        <v>418</v>
      </c>
      <c r="F63" s="67">
        <v>1170000751474</v>
      </c>
      <c r="G63" s="68" t="s">
        <v>647</v>
      </c>
      <c r="H63" s="72"/>
      <c r="I63" s="73">
        <v>5.84</v>
      </c>
      <c r="J63" s="73">
        <v>3.07</v>
      </c>
      <c r="K63" s="73">
        <v>3.07</v>
      </c>
      <c r="L63" s="74"/>
      <c r="M63" s="75">
        <v>467.33</v>
      </c>
      <c r="N63" s="75">
        <v>0.05</v>
      </c>
      <c r="O63" s="75">
        <v>0.05</v>
      </c>
    </row>
    <row r="64" spans="1:15" x14ac:dyDescent="0.2">
      <c r="A64" s="203">
        <v>344</v>
      </c>
      <c r="B64" s="103">
        <v>344</v>
      </c>
      <c r="C64" s="67">
        <v>1170000759678</v>
      </c>
      <c r="D64" s="204">
        <v>419</v>
      </c>
      <c r="E64" s="103">
        <v>419</v>
      </c>
      <c r="F64" s="67">
        <v>1170000759687</v>
      </c>
      <c r="G64" s="68" t="s">
        <v>648</v>
      </c>
      <c r="H64" s="72"/>
      <c r="I64" s="73">
        <v>19.97</v>
      </c>
      <c r="J64" s="73">
        <v>1.9</v>
      </c>
      <c r="K64" s="73">
        <v>1.9</v>
      </c>
      <c r="L64" s="74"/>
      <c r="M64" s="75">
        <v>3328.79</v>
      </c>
      <c r="N64" s="75">
        <v>0.05</v>
      </c>
      <c r="O64" s="75">
        <v>0.05</v>
      </c>
    </row>
    <row r="65" spans="1:15" x14ac:dyDescent="0.2">
      <c r="A65" s="203">
        <v>345</v>
      </c>
      <c r="B65" s="103">
        <v>345</v>
      </c>
      <c r="C65" s="67">
        <v>1170000761640</v>
      </c>
      <c r="D65" s="204">
        <v>420</v>
      </c>
      <c r="E65" s="103">
        <v>420</v>
      </c>
      <c r="F65" s="67">
        <v>1170000761659</v>
      </c>
      <c r="G65" s="68" t="s">
        <v>649</v>
      </c>
      <c r="H65" s="72"/>
      <c r="I65" s="73">
        <v>22.86</v>
      </c>
      <c r="J65" s="73">
        <v>1.23</v>
      </c>
      <c r="K65" s="73">
        <v>1.23</v>
      </c>
      <c r="L65" s="74"/>
      <c r="M65" s="75">
        <v>1782.91</v>
      </c>
      <c r="N65" s="75">
        <v>0.05</v>
      </c>
      <c r="O65" s="75">
        <v>0.05</v>
      </c>
    </row>
    <row r="66" spans="1:15" x14ac:dyDescent="0.2">
      <c r="A66" s="203">
        <v>346</v>
      </c>
      <c r="B66" s="103">
        <v>346</v>
      </c>
      <c r="C66" s="67">
        <v>1170000768557</v>
      </c>
      <c r="D66" s="204">
        <v>421</v>
      </c>
      <c r="E66" s="103">
        <v>421</v>
      </c>
      <c r="F66" s="67">
        <v>1170000768566</v>
      </c>
      <c r="G66" s="68" t="s">
        <v>650</v>
      </c>
      <c r="H66" s="72"/>
      <c r="I66" s="73">
        <v>51.24</v>
      </c>
      <c r="J66" s="73">
        <v>1.08</v>
      </c>
      <c r="K66" s="73">
        <v>1.08</v>
      </c>
      <c r="L66" s="74"/>
      <c r="M66" s="75">
        <v>2305.84</v>
      </c>
      <c r="N66" s="75">
        <v>0.05</v>
      </c>
      <c r="O66" s="75">
        <v>0.05</v>
      </c>
    </row>
    <row r="67" spans="1:15" x14ac:dyDescent="0.2">
      <c r="A67" s="203">
        <v>347</v>
      </c>
      <c r="B67" s="103">
        <v>347</v>
      </c>
      <c r="C67" s="67">
        <v>1170000772456</v>
      </c>
      <c r="D67" s="204">
        <v>422</v>
      </c>
      <c r="E67" s="103">
        <v>422</v>
      </c>
      <c r="F67" s="67">
        <v>1170000772465</v>
      </c>
      <c r="G67" s="68" t="s">
        <v>651</v>
      </c>
      <c r="H67" s="72"/>
      <c r="I67" s="73">
        <v>4.08</v>
      </c>
      <c r="J67" s="73">
        <v>1.7</v>
      </c>
      <c r="K67" s="73">
        <v>1.7</v>
      </c>
      <c r="L67" s="74"/>
      <c r="M67" s="75">
        <v>749.64</v>
      </c>
      <c r="N67" s="75">
        <v>0.05</v>
      </c>
      <c r="O67" s="75">
        <v>0.05</v>
      </c>
    </row>
    <row r="68" spans="1:15" x14ac:dyDescent="0.2">
      <c r="A68" s="203">
        <v>348</v>
      </c>
      <c r="B68" s="103">
        <v>348</v>
      </c>
      <c r="C68" s="67">
        <v>1170000775712</v>
      </c>
      <c r="D68" s="204">
        <v>423</v>
      </c>
      <c r="E68" s="103">
        <v>423</v>
      </c>
      <c r="F68" s="67">
        <v>1170000775721</v>
      </c>
      <c r="G68" s="68" t="s">
        <v>652</v>
      </c>
      <c r="H68" s="72"/>
      <c r="I68" s="73">
        <v>6.87</v>
      </c>
      <c r="J68" s="73">
        <v>1.35</v>
      </c>
      <c r="K68" s="73">
        <v>1.35</v>
      </c>
      <c r="L68" s="74"/>
      <c r="M68" s="75">
        <v>679.35</v>
      </c>
      <c r="N68" s="75">
        <v>0.05</v>
      </c>
      <c r="O68" s="75">
        <v>0.05</v>
      </c>
    </row>
    <row r="69" spans="1:15" x14ac:dyDescent="0.2">
      <c r="A69" s="203">
        <v>349</v>
      </c>
      <c r="B69" s="103">
        <v>349</v>
      </c>
      <c r="C69" s="67">
        <v>1170000775340</v>
      </c>
      <c r="D69" s="204">
        <v>424</v>
      </c>
      <c r="E69" s="103">
        <v>424</v>
      </c>
      <c r="F69" s="67">
        <v>1170000775350</v>
      </c>
      <c r="G69" s="68" t="s">
        <v>653</v>
      </c>
      <c r="H69" s="72"/>
      <c r="I69" s="73">
        <v>5.75</v>
      </c>
      <c r="J69" s="73">
        <v>1.1100000000000001</v>
      </c>
      <c r="K69" s="73">
        <v>1.1100000000000001</v>
      </c>
      <c r="L69" s="74"/>
      <c r="M69" s="75">
        <v>672.92</v>
      </c>
      <c r="N69" s="75">
        <v>0.05</v>
      </c>
      <c r="O69" s="75">
        <v>0.05</v>
      </c>
    </row>
    <row r="70" spans="1:15" x14ac:dyDescent="0.2">
      <c r="A70" s="203">
        <v>350</v>
      </c>
      <c r="B70" s="103">
        <v>350</v>
      </c>
      <c r="C70" s="67">
        <v>1170000773654</v>
      </c>
      <c r="D70" s="204">
        <v>425</v>
      </c>
      <c r="E70" s="103">
        <v>425</v>
      </c>
      <c r="F70" s="67">
        <v>1170000773663</v>
      </c>
      <c r="G70" s="68" t="s">
        <v>654</v>
      </c>
      <c r="H70" s="72"/>
      <c r="I70" s="73">
        <v>15.79</v>
      </c>
      <c r="J70" s="73">
        <v>1.53</v>
      </c>
      <c r="K70" s="73">
        <v>1.53</v>
      </c>
      <c r="L70" s="74"/>
      <c r="M70" s="75">
        <v>2842.02</v>
      </c>
      <c r="N70" s="75">
        <v>0.05</v>
      </c>
      <c r="O70" s="75">
        <v>0.05</v>
      </c>
    </row>
    <row r="71" spans="1:15" x14ac:dyDescent="0.2">
      <c r="A71" s="203">
        <v>351</v>
      </c>
      <c r="B71" s="103">
        <v>351</v>
      </c>
      <c r="C71" s="67">
        <v>1170000783305</v>
      </c>
      <c r="D71" s="204">
        <v>426</v>
      </c>
      <c r="E71" s="103">
        <v>426</v>
      </c>
      <c r="F71" s="67">
        <v>1170000783314</v>
      </c>
      <c r="G71" s="68" t="s">
        <v>655</v>
      </c>
      <c r="H71" s="72"/>
      <c r="I71" s="73">
        <v>4.8099999999999996</v>
      </c>
      <c r="J71" s="73">
        <v>1.21</v>
      </c>
      <c r="K71" s="73">
        <v>1.21</v>
      </c>
      <c r="L71" s="74"/>
      <c r="M71" s="75">
        <v>433.29</v>
      </c>
      <c r="N71" s="75">
        <v>0.05</v>
      </c>
      <c r="O71" s="75">
        <v>0.05</v>
      </c>
    </row>
    <row r="72" spans="1:15" x14ac:dyDescent="0.2">
      <c r="A72" s="203">
        <v>352</v>
      </c>
      <c r="B72" s="103">
        <v>352</v>
      </c>
      <c r="C72" s="67">
        <v>1170000784489</v>
      </c>
      <c r="D72" s="204">
        <v>427</v>
      </c>
      <c r="E72" s="103">
        <v>427</v>
      </c>
      <c r="F72" s="67">
        <v>1170000784498</v>
      </c>
      <c r="G72" s="68" t="s">
        <v>656</v>
      </c>
      <c r="H72" s="72"/>
      <c r="I72" s="73">
        <v>2.42</v>
      </c>
      <c r="J72" s="73">
        <v>1.53</v>
      </c>
      <c r="K72" s="73">
        <v>1.53</v>
      </c>
      <c r="L72" s="74"/>
      <c r="M72" s="75">
        <v>484.78</v>
      </c>
      <c r="N72" s="75">
        <v>0.05</v>
      </c>
      <c r="O72" s="75">
        <v>0.05</v>
      </c>
    </row>
    <row r="73" spans="1:15" x14ac:dyDescent="0.2">
      <c r="A73" s="203">
        <v>353</v>
      </c>
      <c r="B73" s="103">
        <v>353</v>
      </c>
      <c r="C73" s="67">
        <v>1170000790241</v>
      </c>
      <c r="D73" s="204">
        <v>428</v>
      </c>
      <c r="E73" s="103">
        <v>428</v>
      </c>
      <c r="F73" s="67">
        <v>1170000790250</v>
      </c>
      <c r="G73" s="68" t="s">
        <v>657</v>
      </c>
      <c r="H73" s="72"/>
      <c r="I73" s="73">
        <v>4.88</v>
      </c>
      <c r="J73" s="73">
        <v>1.31</v>
      </c>
      <c r="K73" s="73">
        <v>1.31</v>
      </c>
      <c r="L73" s="74"/>
      <c r="M73" s="75">
        <v>433.23</v>
      </c>
      <c r="N73" s="75">
        <v>0.05</v>
      </c>
      <c r="O73" s="75">
        <v>0.05</v>
      </c>
    </row>
    <row r="74" spans="1:15" x14ac:dyDescent="0.2">
      <c r="A74" s="203">
        <v>354</v>
      </c>
      <c r="B74" s="103">
        <v>354</v>
      </c>
      <c r="C74" s="67">
        <v>1170000807142</v>
      </c>
      <c r="D74" s="204">
        <v>429</v>
      </c>
      <c r="E74" s="103">
        <v>429</v>
      </c>
      <c r="F74" s="67">
        <v>1170000807151</v>
      </c>
      <c r="G74" s="68" t="s">
        <v>658</v>
      </c>
      <c r="H74" s="72"/>
      <c r="I74" s="73">
        <v>30.65</v>
      </c>
      <c r="J74" s="73">
        <v>1.1000000000000001</v>
      </c>
      <c r="K74" s="73">
        <v>1.1000000000000001</v>
      </c>
      <c r="L74" s="74"/>
      <c r="M74" s="75">
        <v>584.07000000000005</v>
      </c>
      <c r="N74" s="75">
        <v>0.05</v>
      </c>
      <c r="O74" s="75">
        <v>0.05</v>
      </c>
    </row>
    <row r="75" spans="1:15" x14ac:dyDescent="0.2">
      <c r="A75" s="203">
        <v>355</v>
      </c>
      <c r="B75" s="103">
        <v>355</v>
      </c>
      <c r="C75" s="67">
        <v>1170000807160</v>
      </c>
      <c r="D75" s="204">
        <v>430</v>
      </c>
      <c r="E75" s="103">
        <v>430</v>
      </c>
      <c r="F75" s="67">
        <v>1170000807170</v>
      </c>
      <c r="G75" s="68" t="s">
        <v>659</v>
      </c>
      <c r="H75" s="72"/>
      <c r="I75" s="73">
        <v>182.2</v>
      </c>
      <c r="J75" s="73">
        <v>1.1399999999999999</v>
      </c>
      <c r="K75" s="73">
        <v>1.1399999999999999</v>
      </c>
      <c r="L75" s="74"/>
      <c r="M75" s="75">
        <v>1839.07</v>
      </c>
      <c r="N75" s="75">
        <v>0.05</v>
      </c>
      <c r="O75" s="75">
        <v>0.05</v>
      </c>
    </row>
    <row r="76" spans="1:15" x14ac:dyDescent="0.2">
      <c r="A76" s="203">
        <v>356</v>
      </c>
      <c r="B76" s="103">
        <v>356</v>
      </c>
      <c r="C76" s="67">
        <v>1170000858990</v>
      </c>
      <c r="D76" s="204">
        <v>431</v>
      </c>
      <c r="E76" s="103">
        <v>431</v>
      </c>
      <c r="F76" s="67">
        <v>1170000859007</v>
      </c>
      <c r="G76" s="68" t="s">
        <v>660</v>
      </c>
      <c r="H76" s="72"/>
      <c r="I76" s="73">
        <v>10.55</v>
      </c>
      <c r="J76" s="73">
        <v>0.94</v>
      </c>
      <c r="K76" s="73">
        <v>0.94</v>
      </c>
      <c r="L76" s="74"/>
      <c r="M76" s="75">
        <v>532.76</v>
      </c>
      <c r="N76" s="75">
        <v>0.05</v>
      </c>
      <c r="O76" s="75">
        <v>0.05</v>
      </c>
    </row>
    <row r="77" spans="1:15" x14ac:dyDescent="0.2">
      <c r="A77" s="203">
        <v>357</v>
      </c>
      <c r="B77" s="103">
        <v>357</v>
      </c>
      <c r="C77" s="67">
        <v>1170000871315</v>
      </c>
      <c r="D77" s="204">
        <v>432</v>
      </c>
      <c r="E77" s="103">
        <v>432</v>
      </c>
      <c r="F77" s="67">
        <v>1170000871324</v>
      </c>
      <c r="G77" s="68" t="s">
        <v>661</v>
      </c>
      <c r="H77" s="72"/>
      <c r="I77" s="73">
        <v>210.3</v>
      </c>
      <c r="J77" s="73">
        <v>1.24</v>
      </c>
      <c r="K77" s="73">
        <v>1.24</v>
      </c>
      <c r="L77" s="74">
        <v>-0.432</v>
      </c>
      <c r="M77" s="75">
        <v>262.88</v>
      </c>
      <c r="N77" s="75">
        <v>0.05</v>
      </c>
      <c r="O77" s="75">
        <v>0.05</v>
      </c>
    </row>
    <row r="78" spans="1:15" x14ac:dyDescent="0.2">
      <c r="A78" s="203">
        <v>358</v>
      </c>
      <c r="B78" s="103">
        <v>358</v>
      </c>
      <c r="C78" s="67">
        <v>1170000871120</v>
      </c>
      <c r="D78" s="204">
        <v>433</v>
      </c>
      <c r="E78" s="103">
        <v>433</v>
      </c>
      <c r="F78" s="67">
        <v>1170000871139</v>
      </c>
      <c r="G78" s="68" t="s">
        <v>662</v>
      </c>
      <c r="H78" s="72"/>
      <c r="I78" s="73">
        <v>568.13</v>
      </c>
      <c r="J78" s="73">
        <v>1.18</v>
      </c>
      <c r="K78" s="73">
        <v>1.18</v>
      </c>
      <c r="L78" s="74"/>
      <c r="M78" s="75">
        <v>568.13</v>
      </c>
      <c r="N78" s="75">
        <v>0.05</v>
      </c>
      <c r="O78" s="75">
        <v>0.05</v>
      </c>
    </row>
    <row r="79" spans="1:15" x14ac:dyDescent="0.2">
      <c r="A79" s="203">
        <v>359</v>
      </c>
      <c r="B79" s="103">
        <v>359</v>
      </c>
      <c r="C79" s="67">
        <v>1170000884086</v>
      </c>
      <c r="D79" s="204">
        <v>434</v>
      </c>
      <c r="E79" s="103">
        <v>434</v>
      </c>
      <c r="F79" s="67">
        <v>1170000884095</v>
      </c>
      <c r="G79" s="68" t="s">
        <v>663</v>
      </c>
      <c r="H79" s="72"/>
      <c r="I79" s="73">
        <v>5.84</v>
      </c>
      <c r="J79" s="73">
        <v>1.62</v>
      </c>
      <c r="K79" s="73">
        <v>1.62</v>
      </c>
      <c r="L79" s="74"/>
      <c r="M79" s="75">
        <v>467.33</v>
      </c>
      <c r="N79" s="75">
        <v>0.05</v>
      </c>
      <c r="O79" s="75">
        <v>0.05</v>
      </c>
    </row>
    <row r="80" spans="1:15" x14ac:dyDescent="0.2">
      <c r="A80" s="203">
        <v>361</v>
      </c>
      <c r="B80" s="103">
        <v>361</v>
      </c>
      <c r="C80" s="67">
        <v>1170000895724</v>
      </c>
      <c r="D80" s="204">
        <v>436</v>
      </c>
      <c r="E80" s="103">
        <v>436</v>
      </c>
      <c r="F80" s="67">
        <v>1170000895733</v>
      </c>
      <c r="G80" s="68" t="s">
        <v>664</v>
      </c>
      <c r="H80" s="72"/>
      <c r="I80" s="73">
        <v>1867.26</v>
      </c>
      <c r="J80" s="73">
        <v>0.97</v>
      </c>
      <c r="K80" s="73">
        <v>0.97</v>
      </c>
      <c r="L80" s="74"/>
      <c r="M80" s="75">
        <v>1867.26</v>
      </c>
      <c r="N80" s="75">
        <v>0.05</v>
      </c>
      <c r="O80" s="75">
        <v>0.05</v>
      </c>
    </row>
    <row r="81" spans="1:15" x14ac:dyDescent="0.2">
      <c r="A81" s="203">
        <v>362</v>
      </c>
      <c r="B81" s="103">
        <v>362</v>
      </c>
      <c r="C81" s="67">
        <v>1170000902629</v>
      </c>
      <c r="D81" s="204">
        <v>437</v>
      </c>
      <c r="E81" s="103">
        <v>437</v>
      </c>
      <c r="F81" s="67">
        <v>1170000902638</v>
      </c>
      <c r="G81" s="68" t="s">
        <v>665</v>
      </c>
      <c r="H81" s="72"/>
      <c r="I81" s="73">
        <v>257.11</v>
      </c>
      <c r="J81" s="73">
        <v>1.06</v>
      </c>
      <c r="K81" s="73">
        <v>1.06</v>
      </c>
      <c r="L81" s="74"/>
      <c r="M81" s="75">
        <v>1542.67</v>
      </c>
      <c r="N81" s="75">
        <v>0.05</v>
      </c>
      <c r="O81" s="75">
        <v>0.05</v>
      </c>
    </row>
    <row r="82" spans="1:15" x14ac:dyDescent="0.2">
      <c r="A82" s="203">
        <v>363</v>
      </c>
      <c r="B82" s="103">
        <v>363</v>
      </c>
      <c r="C82" s="67">
        <v>1170000928965</v>
      </c>
      <c r="D82" s="204">
        <v>438</v>
      </c>
      <c r="E82" s="103">
        <v>438</v>
      </c>
      <c r="F82" s="67">
        <v>1170000928974</v>
      </c>
      <c r="G82" s="68" t="s">
        <v>666</v>
      </c>
      <c r="H82" s="72"/>
      <c r="I82" s="73">
        <v>2.11</v>
      </c>
      <c r="J82" s="73">
        <v>1.81</v>
      </c>
      <c r="K82" s="73">
        <v>1.81</v>
      </c>
      <c r="L82" s="74"/>
      <c r="M82" s="75">
        <v>418.47</v>
      </c>
      <c r="N82" s="75">
        <v>0.05</v>
      </c>
      <c r="O82" s="75">
        <v>0.05</v>
      </c>
    </row>
    <row r="83" spans="1:15" x14ac:dyDescent="0.2">
      <c r="A83" s="203">
        <v>364</v>
      </c>
      <c r="B83" s="103">
        <v>364</v>
      </c>
      <c r="C83" s="67">
        <v>1170000939911</v>
      </c>
      <c r="D83" s="204">
        <v>439</v>
      </c>
      <c r="E83" s="103">
        <v>439</v>
      </c>
      <c r="F83" s="67">
        <v>1170000939920</v>
      </c>
      <c r="G83" s="68" t="s">
        <v>667</v>
      </c>
      <c r="H83" s="72"/>
      <c r="I83" s="73">
        <v>8.9</v>
      </c>
      <c r="J83" s="73">
        <v>1.86</v>
      </c>
      <c r="K83" s="73">
        <v>1.86</v>
      </c>
      <c r="L83" s="74"/>
      <c r="M83" s="75">
        <v>569.48</v>
      </c>
      <c r="N83" s="75">
        <v>0.05</v>
      </c>
      <c r="O83" s="75">
        <v>0.05</v>
      </c>
    </row>
    <row r="84" spans="1:15" x14ac:dyDescent="0.2">
      <c r="A84" s="203">
        <v>365</v>
      </c>
      <c r="B84" s="103">
        <v>365</v>
      </c>
      <c r="C84" s="67">
        <v>1170000953544</v>
      </c>
      <c r="D84" s="204">
        <v>440</v>
      </c>
      <c r="E84" s="103">
        <v>440</v>
      </c>
      <c r="F84" s="67">
        <v>1170000953553</v>
      </c>
      <c r="G84" s="68" t="s">
        <v>668</v>
      </c>
      <c r="H84" s="72"/>
      <c r="I84" s="73">
        <v>213.79</v>
      </c>
      <c r="J84" s="73">
        <v>0.98</v>
      </c>
      <c r="K84" s="73">
        <v>0.98</v>
      </c>
      <c r="L84" s="74"/>
      <c r="M84" s="75">
        <v>213.79</v>
      </c>
      <c r="N84" s="75">
        <v>0.05</v>
      </c>
      <c r="O84" s="75">
        <v>0.05</v>
      </c>
    </row>
    <row r="85" spans="1:15" x14ac:dyDescent="0.2">
      <c r="A85" s="203">
        <v>784</v>
      </c>
      <c r="B85" s="103">
        <v>784</v>
      </c>
      <c r="C85" s="67">
        <v>1170000447716</v>
      </c>
      <c r="D85" s="204">
        <v>705</v>
      </c>
      <c r="E85" s="103">
        <v>705</v>
      </c>
      <c r="F85" s="67">
        <v>1170000447725</v>
      </c>
      <c r="G85" s="68" t="s">
        <v>669</v>
      </c>
      <c r="H85" s="72"/>
      <c r="I85" s="73">
        <v>1.54</v>
      </c>
      <c r="J85" s="73">
        <v>1.85</v>
      </c>
      <c r="K85" s="73">
        <v>1.85</v>
      </c>
      <c r="L85" s="74"/>
      <c r="M85" s="75">
        <v>436.57</v>
      </c>
      <c r="N85" s="75">
        <v>0.05</v>
      </c>
      <c r="O85" s="75">
        <v>0.05</v>
      </c>
    </row>
    <row r="86" spans="1:15" x14ac:dyDescent="0.2">
      <c r="A86" s="203">
        <v>785</v>
      </c>
      <c r="B86" s="103">
        <v>785</v>
      </c>
      <c r="C86" s="67">
        <v>1170000447479</v>
      </c>
      <c r="D86" s="204">
        <v>706</v>
      </c>
      <c r="E86" s="103">
        <v>706</v>
      </c>
      <c r="F86" s="67">
        <v>1170000447488</v>
      </c>
      <c r="G86" s="68" t="s">
        <v>670</v>
      </c>
      <c r="H86" s="72"/>
      <c r="I86" s="73">
        <v>18.38</v>
      </c>
      <c r="J86" s="73">
        <v>1.04</v>
      </c>
      <c r="K86" s="73">
        <v>1.04</v>
      </c>
      <c r="L86" s="74"/>
      <c r="M86" s="75">
        <v>735.34</v>
      </c>
      <c r="N86" s="75">
        <v>0.05</v>
      </c>
      <c r="O86" s="75">
        <v>0.05</v>
      </c>
    </row>
    <row r="87" spans="1:15" x14ac:dyDescent="0.2">
      <c r="A87" s="203">
        <v>786</v>
      </c>
      <c r="B87" s="103">
        <v>786</v>
      </c>
      <c r="C87" s="67">
        <v>1170000447497</v>
      </c>
      <c r="D87" s="204">
        <v>707</v>
      </c>
      <c r="E87" s="103">
        <v>707</v>
      </c>
      <c r="F87" s="67">
        <v>1170000447502</v>
      </c>
      <c r="G87" s="68" t="s">
        <v>671</v>
      </c>
      <c r="H87" s="72"/>
      <c r="I87" s="73">
        <v>1.65</v>
      </c>
      <c r="J87" s="73">
        <v>1.54</v>
      </c>
      <c r="K87" s="73">
        <v>1.54</v>
      </c>
      <c r="L87" s="74"/>
      <c r="M87" s="75">
        <v>82.54</v>
      </c>
      <c r="N87" s="75">
        <v>0.05</v>
      </c>
      <c r="O87" s="75">
        <v>0.05</v>
      </c>
    </row>
    <row r="88" spans="1:15" x14ac:dyDescent="0.2">
      <c r="A88" s="203">
        <v>787</v>
      </c>
      <c r="B88" s="103">
        <v>787</v>
      </c>
      <c r="C88" s="67">
        <v>1170000451420</v>
      </c>
      <c r="D88" s="204">
        <v>708</v>
      </c>
      <c r="E88" s="103">
        <v>708</v>
      </c>
      <c r="F88" s="67">
        <v>1170000451439</v>
      </c>
      <c r="G88" s="68" t="s">
        <v>672</v>
      </c>
      <c r="H88" s="72"/>
      <c r="I88" s="73">
        <v>4.5599999999999996</v>
      </c>
      <c r="J88" s="73">
        <v>1.55</v>
      </c>
      <c r="K88" s="73">
        <v>1.55</v>
      </c>
      <c r="L88" s="74"/>
      <c r="M88" s="75">
        <v>749.17</v>
      </c>
      <c r="N88" s="75">
        <v>0.05</v>
      </c>
      <c r="O88" s="75">
        <v>0.05</v>
      </c>
    </row>
    <row r="89" spans="1:15" x14ac:dyDescent="0.2">
      <c r="A89" s="203">
        <v>789</v>
      </c>
      <c r="B89" s="103">
        <v>789</v>
      </c>
      <c r="C89" s="67">
        <v>1170000457617</v>
      </c>
      <c r="D89" s="204">
        <v>710</v>
      </c>
      <c r="E89" s="103">
        <v>710</v>
      </c>
      <c r="F89" s="67">
        <v>1170000457626</v>
      </c>
      <c r="G89" s="68" t="s">
        <v>673</v>
      </c>
      <c r="H89" s="72"/>
      <c r="I89" s="73">
        <v>2.42</v>
      </c>
      <c r="J89" s="73">
        <v>2.34</v>
      </c>
      <c r="K89" s="73">
        <v>2.34</v>
      </c>
      <c r="L89" s="74"/>
      <c r="M89" s="75">
        <v>435.69</v>
      </c>
      <c r="N89" s="75">
        <v>0.05</v>
      </c>
      <c r="O89" s="75">
        <v>0.05</v>
      </c>
    </row>
    <row r="90" spans="1:15" x14ac:dyDescent="0.2">
      <c r="A90" s="203">
        <v>790</v>
      </c>
      <c r="B90" s="103">
        <v>790</v>
      </c>
      <c r="C90" s="67">
        <v>1170000458550</v>
      </c>
      <c r="D90" s="204">
        <v>711</v>
      </c>
      <c r="E90" s="103">
        <v>711</v>
      </c>
      <c r="F90" s="67">
        <v>1170000458569</v>
      </c>
      <c r="G90" s="68" t="s">
        <v>674</v>
      </c>
      <c r="H90" s="72"/>
      <c r="I90" s="73">
        <v>3.26</v>
      </c>
      <c r="J90" s="73">
        <v>1.9</v>
      </c>
      <c r="K90" s="73">
        <v>1.9</v>
      </c>
      <c r="L90" s="74"/>
      <c r="M90" s="75">
        <v>750.46</v>
      </c>
      <c r="N90" s="75">
        <v>0.05</v>
      </c>
      <c r="O90" s="75">
        <v>0.05</v>
      </c>
    </row>
    <row r="91" spans="1:15" x14ac:dyDescent="0.2">
      <c r="A91" s="203">
        <v>791</v>
      </c>
      <c r="B91" s="103">
        <v>791</v>
      </c>
      <c r="C91" s="67">
        <v>1170000463150</v>
      </c>
      <c r="D91" s="204">
        <v>712</v>
      </c>
      <c r="E91" s="103">
        <v>712</v>
      </c>
      <c r="F91" s="67">
        <v>1170000463160</v>
      </c>
      <c r="G91" s="68" t="s">
        <v>675</v>
      </c>
      <c r="H91" s="72"/>
      <c r="I91" s="73">
        <v>103.87</v>
      </c>
      <c r="J91" s="73">
        <v>1.36</v>
      </c>
      <c r="K91" s="73">
        <v>1.36</v>
      </c>
      <c r="L91" s="74"/>
      <c r="M91" s="75">
        <v>6751.71</v>
      </c>
      <c r="N91" s="75">
        <v>0.05</v>
      </c>
      <c r="O91" s="75">
        <v>0.05</v>
      </c>
    </row>
    <row r="92" spans="1:15" x14ac:dyDescent="0.2">
      <c r="A92" s="203">
        <v>792</v>
      </c>
      <c r="B92" s="103">
        <v>792</v>
      </c>
      <c r="C92" s="67">
        <v>1170000468015</v>
      </c>
      <c r="D92" s="204">
        <v>713</v>
      </c>
      <c r="E92" s="103">
        <v>713</v>
      </c>
      <c r="F92" s="67">
        <v>1170000468024</v>
      </c>
      <c r="G92" s="68" t="s">
        <v>676</v>
      </c>
      <c r="H92" s="72"/>
      <c r="I92" s="73">
        <v>47.46</v>
      </c>
      <c r="J92" s="73">
        <v>1.1499999999999999</v>
      </c>
      <c r="K92" s="73">
        <v>1.1499999999999999</v>
      </c>
      <c r="L92" s="74"/>
      <c r="M92" s="75">
        <v>958.75</v>
      </c>
      <c r="N92" s="75">
        <v>0.05</v>
      </c>
      <c r="O92" s="75">
        <v>0.05</v>
      </c>
    </row>
    <row r="93" spans="1:15" x14ac:dyDescent="0.2">
      <c r="A93" s="203">
        <v>793</v>
      </c>
      <c r="B93" s="103">
        <v>793</v>
      </c>
      <c r="C93" s="67">
        <v>1170000467572</v>
      </c>
      <c r="D93" s="204">
        <v>714</v>
      </c>
      <c r="E93" s="103">
        <v>714</v>
      </c>
      <c r="F93" s="67">
        <v>1170000467581</v>
      </c>
      <c r="G93" s="68" t="s">
        <v>677</v>
      </c>
      <c r="H93" s="72"/>
      <c r="I93" s="73">
        <v>6.04</v>
      </c>
      <c r="J93" s="73">
        <v>2.09</v>
      </c>
      <c r="K93" s="73">
        <v>2.09</v>
      </c>
      <c r="L93" s="74"/>
      <c r="M93" s="75">
        <v>1308.77</v>
      </c>
      <c r="N93" s="75">
        <v>0.05</v>
      </c>
      <c r="O93" s="75">
        <v>0.05</v>
      </c>
    </row>
    <row r="94" spans="1:15" x14ac:dyDescent="0.2">
      <c r="A94" s="203">
        <v>795</v>
      </c>
      <c r="B94" s="103">
        <v>795</v>
      </c>
      <c r="C94" s="67">
        <v>1170000467509</v>
      </c>
      <c r="D94" s="204">
        <v>716</v>
      </c>
      <c r="E94" s="103">
        <v>716</v>
      </c>
      <c r="F94" s="67">
        <v>1170000467527</v>
      </c>
      <c r="G94" s="68" t="s">
        <v>678</v>
      </c>
      <c r="H94" s="72"/>
      <c r="I94" s="73">
        <v>8.4</v>
      </c>
      <c r="J94" s="73">
        <v>2.02</v>
      </c>
      <c r="K94" s="73">
        <v>2.02</v>
      </c>
      <c r="L94" s="74"/>
      <c r="M94" s="75">
        <v>3358.45</v>
      </c>
      <c r="N94" s="75">
        <v>0.05</v>
      </c>
      <c r="O94" s="75">
        <v>0.05</v>
      </c>
    </row>
    <row r="95" spans="1:15" x14ac:dyDescent="0.2">
      <c r="A95" s="203">
        <v>796</v>
      </c>
      <c r="B95" s="103">
        <v>796</v>
      </c>
      <c r="C95" s="67">
        <v>1170000474082</v>
      </c>
      <c r="D95" s="204">
        <v>717</v>
      </c>
      <c r="E95" s="103">
        <v>717</v>
      </c>
      <c r="F95" s="67">
        <v>1170000474107</v>
      </c>
      <c r="G95" s="68" t="s">
        <v>679</v>
      </c>
      <c r="H95" s="72"/>
      <c r="I95" s="73">
        <v>25.83</v>
      </c>
      <c r="J95" s="73">
        <v>1.71</v>
      </c>
      <c r="K95" s="73">
        <v>1.71</v>
      </c>
      <c r="L95" s="74"/>
      <c r="M95" s="75">
        <v>4304.84</v>
      </c>
      <c r="N95" s="75">
        <v>0.05</v>
      </c>
      <c r="O95" s="75">
        <v>0.05</v>
      </c>
    </row>
    <row r="96" spans="1:15" x14ac:dyDescent="0.2">
      <c r="A96" s="203">
        <v>797</v>
      </c>
      <c r="B96" s="103">
        <v>797</v>
      </c>
      <c r="C96" s="67">
        <v>1170000474436</v>
      </c>
      <c r="D96" s="204">
        <v>718</v>
      </c>
      <c r="E96" s="103">
        <v>718</v>
      </c>
      <c r="F96" s="67">
        <v>1170000474445</v>
      </c>
      <c r="G96" s="68" t="s">
        <v>680</v>
      </c>
      <c r="H96" s="72"/>
      <c r="I96" s="73">
        <v>9.3699999999999992</v>
      </c>
      <c r="J96" s="73">
        <v>1.08</v>
      </c>
      <c r="K96" s="73">
        <v>1.08</v>
      </c>
      <c r="L96" s="74"/>
      <c r="M96" s="75">
        <v>393.67</v>
      </c>
      <c r="N96" s="75">
        <v>0.05</v>
      </c>
      <c r="O96" s="75">
        <v>0.05</v>
      </c>
    </row>
    <row r="97" spans="1:15" x14ac:dyDescent="0.2">
      <c r="A97" s="203">
        <v>798</v>
      </c>
      <c r="B97" s="103">
        <v>798</v>
      </c>
      <c r="C97" s="67">
        <v>1170000474418</v>
      </c>
      <c r="D97" s="204">
        <v>719</v>
      </c>
      <c r="E97" s="103">
        <v>719</v>
      </c>
      <c r="F97" s="67">
        <v>1170000474427</v>
      </c>
      <c r="G97" s="68" t="s">
        <v>681</v>
      </c>
      <c r="H97" s="72"/>
      <c r="I97" s="73">
        <v>5.96</v>
      </c>
      <c r="J97" s="73">
        <v>1.1399999999999999</v>
      </c>
      <c r="K97" s="73">
        <v>1.1399999999999999</v>
      </c>
      <c r="L97" s="74"/>
      <c r="M97" s="75">
        <v>397.08</v>
      </c>
      <c r="N97" s="75">
        <v>0.05</v>
      </c>
      <c r="O97" s="75">
        <v>0.05</v>
      </c>
    </row>
    <row r="98" spans="1:15" x14ac:dyDescent="0.2">
      <c r="A98" s="203">
        <v>799</v>
      </c>
      <c r="B98" s="103">
        <v>799</v>
      </c>
      <c r="C98" s="67">
        <v>1170000474393</v>
      </c>
      <c r="D98" s="204">
        <v>720</v>
      </c>
      <c r="E98" s="103">
        <v>720</v>
      </c>
      <c r="F98" s="67">
        <v>1170000474409</v>
      </c>
      <c r="G98" s="68" t="s">
        <v>682</v>
      </c>
      <c r="H98" s="72"/>
      <c r="I98" s="73">
        <v>25.19</v>
      </c>
      <c r="J98" s="73">
        <v>0.98</v>
      </c>
      <c r="K98" s="73">
        <v>0.98</v>
      </c>
      <c r="L98" s="74"/>
      <c r="M98" s="75">
        <v>377.85</v>
      </c>
      <c r="N98" s="75">
        <v>0.05</v>
      </c>
      <c r="O98" s="75">
        <v>0.05</v>
      </c>
    </row>
    <row r="99" spans="1:15" ht="25.5" x14ac:dyDescent="0.2">
      <c r="A99" s="203">
        <v>824</v>
      </c>
      <c r="B99" s="103">
        <v>824</v>
      </c>
      <c r="C99" s="67" t="s">
        <v>893</v>
      </c>
      <c r="D99" s="204">
        <v>600</v>
      </c>
      <c r="E99" s="103">
        <v>600</v>
      </c>
      <c r="F99" s="67" t="s">
        <v>592</v>
      </c>
      <c r="G99" s="68" t="s">
        <v>683</v>
      </c>
      <c r="H99" s="72"/>
      <c r="I99" s="73">
        <v>5287.79</v>
      </c>
      <c r="J99" s="73">
        <v>4.63</v>
      </c>
      <c r="K99" s="73">
        <v>4.63</v>
      </c>
      <c r="L99" s="74"/>
      <c r="M99" s="75"/>
      <c r="N99" s="75"/>
      <c r="O99" s="75"/>
    </row>
    <row r="100" spans="1:15" ht="25.5" x14ac:dyDescent="0.2">
      <c r="A100" s="203">
        <v>825</v>
      </c>
      <c r="B100" s="103">
        <v>825</v>
      </c>
      <c r="C100" s="67" t="s">
        <v>894</v>
      </c>
      <c r="D100" s="204">
        <v>601</v>
      </c>
      <c r="E100" s="103">
        <v>601</v>
      </c>
      <c r="F100" s="67">
        <v>1100050641453</v>
      </c>
      <c r="G100" s="68" t="s">
        <v>684</v>
      </c>
      <c r="H100" s="72"/>
      <c r="I100" s="73">
        <v>2307.54</v>
      </c>
      <c r="J100" s="73">
        <v>4.12</v>
      </c>
      <c r="K100" s="73">
        <v>4.12</v>
      </c>
      <c r="L100" s="74"/>
      <c r="M100" s="75"/>
      <c r="N100" s="75"/>
      <c r="O100" s="75"/>
    </row>
    <row r="101" spans="1:15" x14ac:dyDescent="0.2">
      <c r="A101" s="203">
        <v>826</v>
      </c>
      <c r="B101" s="103">
        <v>826</v>
      </c>
      <c r="C101" s="67">
        <v>1100050106527</v>
      </c>
      <c r="D101" s="204">
        <v>602</v>
      </c>
      <c r="E101" s="103">
        <v>602</v>
      </c>
      <c r="F101" s="67">
        <v>1100050106971</v>
      </c>
      <c r="G101" s="68" t="s">
        <v>685</v>
      </c>
      <c r="H101" s="72"/>
      <c r="I101" s="73">
        <v>70.34</v>
      </c>
      <c r="J101" s="73">
        <v>1.18</v>
      </c>
      <c r="K101" s="73">
        <v>1.18</v>
      </c>
      <c r="L101" s="74"/>
      <c r="M101" s="75"/>
      <c r="N101" s="75"/>
      <c r="O101" s="75"/>
    </row>
    <row r="102" spans="1:15" ht="25.5" x14ac:dyDescent="0.2">
      <c r="A102" s="203">
        <v>827</v>
      </c>
      <c r="B102" s="103">
        <v>827</v>
      </c>
      <c r="C102" s="67" t="s">
        <v>895</v>
      </c>
      <c r="D102" s="204">
        <v>603</v>
      </c>
      <c r="E102" s="103">
        <v>603</v>
      </c>
      <c r="F102" s="67">
        <v>1100050314637</v>
      </c>
      <c r="G102" s="68" t="s">
        <v>686</v>
      </c>
      <c r="H102" s="72"/>
      <c r="I102" s="73">
        <v>3322.99</v>
      </c>
      <c r="J102" s="73">
        <v>2.81</v>
      </c>
      <c r="K102" s="73">
        <v>2.81</v>
      </c>
      <c r="L102" s="74"/>
      <c r="M102" s="75"/>
      <c r="N102" s="75"/>
      <c r="O102" s="75"/>
    </row>
    <row r="103" spans="1:15" x14ac:dyDescent="0.2">
      <c r="A103" s="203">
        <v>831</v>
      </c>
      <c r="B103" s="103">
        <v>831</v>
      </c>
      <c r="C103" s="67">
        <v>1100039602086</v>
      </c>
      <c r="D103" s="204"/>
      <c r="E103" s="103"/>
      <c r="F103" s="67" t="s">
        <v>592</v>
      </c>
      <c r="G103" s="68" t="s">
        <v>687</v>
      </c>
      <c r="H103" s="72"/>
      <c r="I103" s="73">
        <v>297.06</v>
      </c>
      <c r="J103" s="73">
        <v>6.46</v>
      </c>
      <c r="K103" s="73">
        <v>6.46</v>
      </c>
      <c r="L103" s="74"/>
      <c r="M103" s="75"/>
      <c r="N103" s="75"/>
      <c r="O103" s="75"/>
    </row>
    <row r="104" spans="1:15" x14ac:dyDescent="0.2">
      <c r="A104" s="203">
        <v>832</v>
      </c>
      <c r="B104" s="103">
        <v>832</v>
      </c>
      <c r="C104" s="67">
        <v>1100039600655</v>
      </c>
      <c r="D104" s="204"/>
      <c r="E104" s="103"/>
      <c r="F104" s="67" t="s">
        <v>592</v>
      </c>
      <c r="G104" s="68" t="s">
        <v>688</v>
      </c>
      <c r="H104" s="72"/>
      <c r="I104" s="73">
        <v>3769.09</v>
      </c>
      <c r="J104" s="73">
        <v>1.66</v>
      </c>
      <c r="K104" s="73">
        <v>1.66</v>
      </c>
      <c r="L104" s="74"/>
      <c r="M104" s="75"/>
      <c r="N104" s="75"/>
      <c r="O104" s="75"/>
    </row>
    <row r="105" spans="1:15" ht="25.5" x14ac:dyDescent="0.2">
      <c r="A105" s="203">
        <v>833</v>
      </c>
      <c r="B105" s="103">
        <v>833</v>
      </c>
      <c r="C105" s="67" t="s">
        <v>896</v>
      </c>
      <c r="D105" s="204">
        <v>684</v>
      </c>
      <c r="E105" s="103">
        <v>684</v>
      </c>
      <c r="F105" s="67">
        <v>1170000817034</v>
      </c>
      <c r="G105" s="68" t="s">
        <v>689</v>
      </c>
      <c r="H105" s="72"/>
      <c r="I105" s="73">
        <v>152.99</v>
      </c>
      <c r="J105" s="73">
        <v>3.01</v>
      </c>
      <c r="K105" s="73">
        <v>3.01</v>
      </c>
      <c r="L105" s="74"/>
      <c r="M105" s="75">
        <v>144.07</v>
      </c>
      <c r="N105" s="75">
        <v>0.05</v>
      </c>
      <c r="O105" s="75">
        <v>0.05</v>
      </c>
    </row>
    <row r="106" spans="1:15" x14ac:dyDescent="0.2">
      <c r="A106" s="203">
        <v>834</v>
      </c>
      <c r="B106" s="103">
        <v>834</v>
      </c>
      <c r="C106" s="67">
        <v>1100039603131</v>
      </c>
      <c r="D106" s="204"/>
      <c r="E106" s="103"/>
      <c r="F106" s="67" t="s">
        <v>592</v>
      </c>
      <c r="G106" s="68" t="s">
        <v>690</v>
      </c>
      <c r="H106" s="72"/>
      <c r="I106" s="73">
        <v>297.06</v>
      </c>
      <c r="J106" s="73">
        <v>4.4000000000000004</v>
      </c>
      <c r="K106" s="73">
        <v>4.4000000000000004</v>
      </c>
      <c r="L106" s="74"/>
      <c r="M106" s="75"/>
      <c r="N106" s="75"/>
      <c r="O106" s="75"/>
    </row>
    <row r="107" spans="1:15" ht="25.5" x14ac:dyDescent="0.2">
      <c r="A107" s="203">
        <v>835</v>
      </c>
      <c r="B107" s="103">
        <v>835</v>
      </c>
      <c r="C107" s="67" t="s">
        <v>897</v>
      </c>
      <c r="D107" s="204">
        <v>416</v>
      </c>
      <c r="E107" s="103">
        <v>416</v>
      </c>
      <c r="F107" s="67">
        <v>1170000730127</v>
      </c>
      <c r="G107" s="68" t="s">
        <v>691</v>
      </c>
      <c r="H107" s="72"/>
      <c r="I107" s="73">
        <v>688.61</v>
      </c>
      <c r="J107" s="73">
        <v>1.68</v>
      </c>
      <c r="K107" s="73">
        <v>1.68</v>
      </c>
      <c r="L107" s="74"/>
      <c r="M107" s="75">
        <v>328.26</v>
      </c>
      <c r="N107" s="75">
        <v>0.05</v>
      </c>
      <c r="O107" s="75">
        <v>0.05</v>
      </c>
    </row>
    <row r="108" spans="1:15" x14ac:dyDescent="0.2">
      <c r="A108" s="203">
        <v>836</v>
      </c>
      <c r="B108" s="103">
        <v>836</v>
      </c>
      <c r="C108" s="67">
        <v>1100039600015</v>
      </c>
      <c r="D108" s="204"/>
      <c r="E108" s="103"/>
      <c r="F108" s="67" t="s">
        <v>592</v>
      </c>
      <c r="G108" s="68" t="s">
        <v>692</v>
      </c>
      <c r="H108" s="72"/>
      <c r="I108" s="73">
        <v>982.55</v>
      </c>
      <c r="J108" s="73">
        <v>1.72</v>
      </c>
      <c r="K108" s="73">
        <v>1.72</v>
      </c>
      <c r="L108" s="74"/>
      <c r="M108" s="75"/>
      <c r="N108" s="75"/>
      <c r="O108" s="75"/>
    </row>
    <row r="109" spans="1:15" x14ac:dyDescent="0.2">
      <c r="A109" s="203">
        <v>7043</v>
      </c>
      <c r="B109" s="103">
        <v>7043</v>
      </c>
      <c r="C109" s="67">
        <v>7043</v>
      </c>
      <c r="D109" s="204">
        <v>7043</v>
      </c>
      <c r="E109" s="103">
        <v>7043</v>
      </c>
      <c r="F109" s="67">
        <v>7043</v>
      </c>
      <c r="G109" s="68" t="s">
        <v>693</v>
      </c>
      <c r="H109" s="72"/>
      <c r="I109" s="73">
        <v>2373.86</v>
      </c>
      <c r="J109" s="73">
        <v>0.93</v>
      </c>
      <c r="K109" s="73">
        <v>0.93</v>
      </c>
      <c r="L109" s="74"/>
      <c r="M109" s="75"/>
      <c r="N109" s="75"/>
      <c r="O109" s="75"/>
    </row>
    <row r="110" spans="1:15" x14ac:dyDescent="0.2">
      <c r="A110" s="203">
        <v>839</v>
      </c>
      <c r="B110" s="103">
        <v>839</v>
      </c>
      <c r="C110" s="67">
        <v>1100039667570</v>
      </c>
      <c r="D110" s="204"/>
      <c r="E110" s="103"/>
      <c r="F110" s="67" t="s">
        <v>592</v>
      </c>
      <c r="G110" s="68" t="s">
        <v>694</v>
      </c>
      <c r="H110" s="72"/>
      <c r="I110" s="73">
        <v>1729.33</v>
      </c>
      <c r="J110" s="73">
        <v>1.77</v>
      </c>
      <c r="K110" s="73">
        <v>1.77</v>
      </c>
      <c r="L110" s="74"/>
      <c r="M110" s="75"/>
      <c r="N110" s="75"/>
      <c r="O110" s="75"/>
    </row>
    <row r="111" spans="1:15" ht="25.5" x14ac:dyDescent="0.2">
      <c r="A111" s="203">
        <v>840</v>
      </c>
      <c r="B111" s="103">
        <v>840</v>
      </c>
      <c r="C111" s="67" t="s">
        <v>898</v>
      </c>
      <c r="D111" s="204"/>
      <c r="E111" s="103"/>
      <c r="F111" s="67" t="s">
        <v>592</v>
      </c>
      <c r="G111" s="68" t="s">
        <v>695</v>
      </c>
      <c r="H111" s="72"/>
      <c r="I111" s="73">
        <v>683.1</v>
      </c>
      <c r="J111" s="73">
        <v>3.26</v>
      </c>
      <c r="K111" s="73">
        <v>3.26</v>
      </c>
      <c r="L111" s="74"/>
      <c r="M111" s="75"/>
      <c r="N111" s="75"/>
      <c r="O111" s="75"/>
    </row>
    <row r="112" spans="1:15" x14ac:dyDescent="0.2">
      <c r="A112" s="203">
        <v>841</v>
      </c>
      <c r="B112" s="103">
        <v>841</v>
      </c>
      <c r="C112" s="67">
        <v>1100039603559</v>
      </c>
      <c r="D112" s="204"/>
      <c r="E112" s="103"/>
      <c r="F112" s="67" t="s">
        <v>592</v>
      </c>
      <c r="G112" s="68" t="s">
        <v>696</v>
      </c>
      <c r="H112" s="72"/>
      <c r="I112" s="73">
        <v>10467.15</v>
      </c>
      <c r="J112" s="73">
        <v>1.67</v>
      </c>
      <c r="K112" s="73">
        <v>1.67</v>
      </c>
      <c r="L112" s="74"/>
      <c r="M112" s="75"/>
      <c r="N112" s="75"/>
      <c r="O112" s="75"/>
    </row>
    <row r="113" spans="1:15" x14ac:dyDescent="0.2">
      <c r="A113" s="203">
        <v>842</v>
      </c>
      <c r="B113" s="103">
        <v>842</v>
      </c>
      <c r="C113" s="67">
        <v>1100039600051</v>
      </c>
      <c r="D113" s="204">
        <v>610</v>
      </c>
      <c r="E113" s="103">
        <v>610</v>
      </c>
      <c r="F113" s="67">
        <v>1100050222428</v>
      </c>
      <c r="G113" s="68" t="s">
        <v>697</v>
      </c>
      <c r="H113" s="72"/>
      <c r="I113" s="73">
        <v>147.22</v>
      </c>
      <c r="J113" s="73">
        <v>0.71</v>
      </c>
      <c r="K113" s="73">
        <v>0.71</v>
      </c>
      <c r="L113" s="74"/>
      <c r="M113" s="75"/>
      <c r="N113" s="75"/>
      <c r="O113" s="75"/>
    </row>
    <row r="114" spans="1:15" ht="25.5" x14ac:dyDescent="0.2">
      <c r="A114" s="203">
        <v>843</v>
      </c>
      <c r="B114" s="103">
        <v>843</v>
      </c>
      <c r="C114" s="67" t="s">
        <v>899</v>
      </c>
      <c r="D114" s="204"/>
      <c r="E114" s="103"/>
      <c r="F114" s="67" t="s">
        <v>592</v>
      </c>
      <c r="G114" s="68" t="s">
        <v>698</v>
      </c>
      <c r="H114" s="72"/>
      <c r="I114" s="73">
        <v>13190.34</v>
      </c>
      <c r="J114" s="73">
        <v>0.61</v>
      </c>
      <c r="K114" s="73">
        <v>0.61</v>
      </c>
      <c r="L114" s="74"/>
      <c r="M114" s="75"/>
      <c r="N114" s="75"/>
      <c r="O114" s="75"/>
    </row>
    <row r="115" spans="1:15" x14ac:dyDescent="0.2">
      <c r="A115" s="203">
        <v>844</v>
      </c>
      <c r="B115" s="103">
        <v>844</v>
      </c>
      <c r="C115" s="67">
        <v>1100039671841</v>
      </c>
      <c r="D115" s="204">
        <v>609</v>
      </c>
      <c r="E115" s="103">
        <v>609</v>
      </c>
      <c r="F115" s="67">
        <v>1100050222552</v>
      </c>
      <c r="G115" s="68" t="s">
        <v>699</v>
      </c>
      <c r="H115" s="72"/>
      <c r="I115" s="73">
        <v>444.81</v>
      </c>
      <c r="J115" s="73">
        <v>1.33</v>
      </c>
      <c r="K115" s="73">
        <v>1.33</v>
      </c>
      <c r="L115" s="74"/>
      <c r="M115" s="75"/>
      <c r="N115" s="75"/>
      <c r="O115" s="75"/>
    </row>
    <row r="116" spans="1:15" x14ac:dyDescent="0.2">
      <c r="A116" s="203">
        <v>845</v>
      </c>
      <c r="B116" s="103">
        <v>845</v>
      </c>
      <c r="C116" s="67">
        <v>1160001236210</v>
      </c>
      <c r="D116" s="204">
        <v>635</v>
      </c>
      <c r="E116" s="103">
        <v>635</v>
      </c>
      <c r="F116" s="67">
        <v>1160001236229</v>
      </c>
      <c r="G116" s="68" t="s">
        <v>700</v>
      </c>
      <c r="H116" s="72"/>
      <c r="I116" s="73">
        <v>23.31</v>
      </c>
      <c r="J116" s="73">
        <v>1.36</v>
      </c>
      <c r="K116" s="73">
        <v>1.36</v>
      </c>
      <c r="L116" s="74"/>
      <c r="M116" s="75">
        <v>1305.56</v>
      </c>
      <c r="N116" s="75">
        <v>0.05</v>
      </c>
      <c r="O116" s="75">
        <v>0.05</v>
      </c>
    </row>
    <row r="117" spans="1:15" x14ac:dyDescent="0.2">
      <c r="A117" s="203">
        <v>846</v>
      </c>
      <c r="B117" s="103">
        <v>846</v>
      </c>
      <c r="C117" s="67">
        <v>1100039600042</v>
      </c>
      <c r="D117" s="204">
        <v>700</v>
      </c>
      <c r="E117" s="103">
        <v>700</v>
      </c>
      <c r="F117" s="67">
        <v>1170000330966</v>
      </c>
      <c r="G117" s="68" t="s">
        <v>701</v>
      </c>
      <c r="H117" s="72"/>
      <c r="I117" s="73">
        <v>3936.72</v>
      </c>
      <c r="J117" s="73">
        <v>2.87</v>
      </c>
      <c r="K117" s="73">
        <v>2.87</v>
      </c>
      <c r="L117" s="74"/>
      <c r="M117" s="75">
        <v>145.31</v>
      </c>
      <c r="N117" s="75">
        <v>0.05</v>
      </c>
      <c r="O117" s="75">
        <v>0.05</v>
      </c>
    </row>
    <row r="118" spans="1:15" ht="25.5" x14ac:dyDescent="0.2">
      <c r="A118" s="203">
        <v>847</v>
      </c>
      <c r="B118" s="103">
        <v>847</v>
      </c>
      <c r="C118" s="67" t="s">
        <v>900</v>
      </c>
      <c r="D118" s="204"/>
      <c r="E118" s="103"/>
      <c r="F118" s="67" t="s">
        <v>592</v>
      </c>
      <c r="G118" s="68" t="s">
        <v>702</v>
      </c>
      <c r="H118" s="72"/>
      <c r="I118" s="73">
        <v>1876.11</v>
      </c>
      <c r="J118" s="73">
        <v>3.22</v>
      </c>
      <c r="K118" s="73">
        <v>3.22</v>
      </c>
      <c r="L118" s="74"/>
      <c r="M118" s="75"/>
      <c r="N118" s="75"/>
      <c r="O118" s="75"/>
    </row>
    <row r="119" spans="1:15" x14ac:dyDescent="0.2">
      <c r="A119" s="203">
        <v>848</v>
      </c>
      <c r="B119" s="103">
        <v>848</v>
      </c>
      <c r="C119" s="67">
        <v>1100039667446</v>
      </c>
      <c r="D119" s="204">
        <v>632</v>
      </c>
      <c r="E119" s="103">
        <v>632</v>
      </c>
      <c r="F119" s="67">
        <v>1100050222604</v>
      </c>
      <c r="G119" s="68" t="s">
        <v>703</v>
      </c>
      <c r="H119" s="72"/>
      <c r="I119" s="73">
        <v>93</v>
      </c>
      <c r="J119" s="73">
        <v>1.18</v>
      </c>
      <c r="K119" s="73">
        <v>1.18</v>
      </c>
      <c r="L119" s="74"/>
      <c r="M119" s="75"/>
      <c r="N119" s="75"/>
      <c r="O119" s="75"/>
    </row>
    <row r="120" spans="1:15" x14ac:dyDescent="0.2">
      <c r="A120" s="203">
        <v>849</v>
      </c>
      <c r="B120" s="103">
        <v>849</v>
      </c>
      <c r="C120" s="67">
        <v>1170000014575</v>
      </c>
      <c r="D120" s="204">
        <v>611</v>
      </c>
      <c r="E120" s="103">
        <v>611</v>
      </c>
      <c r="F120" s="67">
        <v>1170000014584</v>
      </c>
      <c r="G120" s="68" t="s">
        <v>704</v>
      </c>
      <c r="H120" s="72"/>
      <c r="I120" s="73">
        <v>12.85</v>
      </c>
      <c r="J120" s="73">
        <v>1.07</v>
      </c>
      <c r="K120" s="73">
        <v>1.07</v>
      </c>
      <c r="L120" s="74"/>
      <c r="M120" s="75">
        <v>308.39999999999998</v>
      </c>
      <c r="N120" s="75">
        <v>0.05</v>
      </c>
      <c r="O120" s="75">
        <v>0.05</v>
      </c>
    </row>
    <row r="121" spans="1:15" x14ac:dyDescent="0.2">
      <c r="A121" s="203">
        <v>852</v>
      </c>
      <c r="B121" s="103">
        <v>852</v>
      </c>
      <c r="C121" s="67">
        <v>1100050780529</v>
      </c>
      <c r="D121" s="204">
        <v>640</v>
      </c>
      <c r="E121" s="103">
        <v>640</v>
      </c>
      <c r="F121" s="67">
        <v>1160001479030</v>
      </c>
      <c r="G121" s="68" t="s">
        <v>705</v>
      </c>
      <c r="H121" s="72"/>
      <c r="I121" s="73">
        <v>2727.23</v>
      </c>
      <c r="J121" s="73">
        <v>1.23</v>
      </c>
      <c r="K121" s="73">
        <v>1.23</v>
      </c>
      <c r="L121" s="74"/>
      <c r="M121" s="75">
        <v>7044.44</v>
      </c>
      <c r="N121" s="75">
        <v>0.05</v>
      </c>
      <c r="O121" s="75">
        <v>0.05</v>
      </c>
    </row>
    <row r="122" spans="1:15" x14ac:dyDescent="0.2">
      <c r="A122" s="203">
        <v>853</v>
      </c>
      <c r="B122" s="103">
        <v>853</v>
      </c>
      <c r="C122" s="67">
        <v>1100770095532</v>
      </c>
      <c r="D122" s="204">
        <v>612</v>
      </c>
      <c r="E122" s="103">
        <v>612</v>
      </c>
      <c r="F122" s="67">
        <v>1100770095541</v>
      </c>
      <c r="G122" s="68" t="s">
        <v>706</v>
      </c>
      <c r="H122" s="72"/>
      <c r="I122" s="73">
        <v>28.27</v>
      </c>
      <c r="J122" s="73">
        <v>0.94</v>
      </c>
      <c r="K122" s="73">
        <v>0.94</v>
      </c>
      <c r="L122" s="74"/>
      <c r="M122" s="75"/>
      <c r="N122" s="75"/>
      <c r="O122" s="75"/>
    </row>
    <row r="123" spans="1:15" x14ac:dyDescent="0.2">
      <c r="A123" s="203">
        <v>854</v>
      </c>
      <c r="B123" s="103">
        <v>854</v>
      </c>
      <c r="C123" s="67">
        <v>1100770104666</v>
      </c>
      <c r="D123" s="204">
        <v>613</v>
      </c>
      <c r="E123" s="103">
        <v>613</v>
      </c>
      <c r="F123" s="67">
        <v>1100770104693</v>
      </c>
      <c r="G123" s="68" t="s">
        <v>707</v>
      </c>
      <c r="H123" s="72"/>
      <c r="I123" s="73">
        <v>29.98</v>
      </c>
      <c r="J123" s="73">
        <v>0.94</v>
      </c>
      <c r="K123" s="73">
        <v>0.94</v>
      </c>
      <c r="L123" s="74"/>
      <c r="M123" s="75"/>
      <c r="N123" s="75"/>
      <c r="O123" s="75"/>
    </row>
    <row r="124" spans="1:15" x14ac:dyDescent="0.2">
      <c r="A124" s="203">
        <v>855</v>
      </c>
      <c r="B124" s="103">
        <v>855</v>
      </c>
      <c r="C124" s="67">
        <v>1100770099918</v>
      </c>
      <c r="D124" s="204">
        <v>614</v>
      </c>
      <c r="E124" s="103">
        <v>614</v>
      </c>
      <c r="F124" s="67">
        <v>1100770099927</v>
      </c>
      <c r="G124" s="68" t="s">
        <v>708</v>
      </c>
      <c r="H124" s="72"/>
      <c r="I124" s="73">
        <v>29.18</v>
      </c>
      <c r="J124" s="73">
        <v>0.97</v>
      </c>
      <c r="K124" s="73">
        <v>0.97</v>
      </c>
      <c r="L124" s="74"/>
      <c r="M124" s="75"/>
      <c r="N124" s="75"/>
      <c r="O124" s="75"/>
    </row>
    <row r="125" spans="1:15" ht="25.5" x14ac:dyDescent="0.2">
      <c r="A125" s="203">
        <v>856</v>
      </c>
      <c r="B125" s="103">
        <v>856</v>
      </c>
      <c r="C125" s="67" t="s">
        <v>901</v>
      </c>
      <c r="D125" s="204"/>
      <c r="E125" s="103"/>
      <c r="F125" s="67" t="s">
        <v>592</v>
      </c>
      <c r="G125" s="68" t="s">
        <v>709</v>
      </c>
      <c r="H125" s="72"/>
      <c r="I125" s="73">
        <v>731.49</v>
      </c>
      <c r="J125" s="73">
        <v>2.73</v>
      </c>
      <c r="K125" s="73">
        <v>2.73</v>
      </c>
      <c r="L125" s="74"/>
      <c r="M125" s="75"/>
      <c r="N125" s="75"/>
      <c r="O125" s="75"/>
    </row>
    <row r="126" spans="1:15" x14ac:dyDescent="0.2">
      <c r="A126" s="203">
        <v>857</v>
      </c>
      <c r="B126" s="103">
        <v>857</v>
      </c>
      <c r="C126" s="67">
        <v>1160000226327</v>
      </c>
      <c r="D126" s="204">
        <v>615</v>
      </c>
      <c r="E126" s="103">
        <v>615</v>
      </c>
      <c r="F126" s="67">
        <v>1160000226336</v>
      </c>
      <c r="G126" s="68" t="s">
        <v>710</v>
      </c>
      <c r="H126" s="72"/>
      <c r="I126" s="73">
        <v>6.4</v>
      </c>
      <c r="J126" s="73">
        <v>0.98</v>
      </c>
      <c r="K126" s="73">
        <v>0.98</v>
      </c>
      <c r="L126" s="74"/>
      <c r="M126" s="75"/>
      <c r="N126" s="75"/>
      <c r="O126" s="75"/>
    </row>
    <row r="127" spans="1:15" x14ac:dyDescent="0.2">
      <c r="A127" s="203">
        <v>858</v>
      </c>
      <c r="B127" s="103">
        <v>858</v>
      </c>
      <c r="C127" s="67">
        <v>1100039606090</v>
      </c>
      <c r="D127" s="204">
        <v>616</v>
      </c>
      <c r="E127" s="103">
        <v>616</v>
      </c>
      <c r="F127" s="67" t="s">
        <v>592</v>
      </c>
      <c r="G127" s="68" t="s">
        <v>711</v>
      </c>
      <c r="H127" s="72"/>
      <c r="I127" s="73">
        <v>10528.76</v>
      </c>
      <c r="J127" s="73">
        <v>2.81</v>
      </c>
      <c r="K127" s="73">
        <v>2.81</v>
      </c>
      <c r="L127" s="74"/>
      <c r="M127" s="75"/>
      <c r="N127" s="75"/>
      <c r="O127" s="75"/>
    </row>
    <row r="128" spans="1:15" ht="25.5" x14ac:dyDescent="0.2">
      <c r="A128" s="203">
        <v>859</v>
      </c>
      <c r="B128" s="103">
        <v>859</v>
      </c>
      <c r="C128" s="67" t="s">
        <v>902</v>
      </c>
      <c r="D128" s="204">
        <v>617</v>
      </c>
      <c r="E128" s="103">
        <v>617</v>
      </c>
      <c r="F128" s="67">
        <v>1100770683377</v>
      </c>
      <c r="G128" s="68" t="s">
        <v>712</v>
      </c>
      <c r="H128" s="72"/>
      <c r="I128" s="73">
        <v>2.65</v>
      </c>
      <c r="J128" s="73">
        <v>1.02</v>
      </c>
      <c r="K128" s="73">
        <v>1.02</v>
      </c>
      <c r="L128" s="74"/>
      <c r="M128" s="75"/>
      <c r="N128" s="75"/>
      <c r="O128" s="75"/>
    </row>
    <row r="129" spans="1:15" x14ac:dyDescent="0.2">
      <c r="A129" s="203">
        <v>860</v>
      </c>
      <c r="B129" s="103">
        <v>860</v>
      </c>
      <c r="C129" s="67">
        <v>1160000213601</v>
      </c>
      <c r="D129" s="204">
        <v>618</v>
      </c>
      <c r="E129" s="103">
        <v>618</v>
      </c>
      <c r="F129" s="67">
        <v>1160000213610</v>
      </c>
      <c r="G129" s="68" t="s">
        <v>713</v>
      </c>
      <c r="H129" s="72"/>
      <c r="I129" s="73">
        <v>50.82</v>
      </c>
      <c r="J129" s="73">
        <v>1.21</v>
      </c>
      <c r="K129" s="73">
        <v>1.21</v>
      </c>
      <c r="L129" s="74"/>
      <c r="M129" s="75"/>
      <c r="N129" s="75"/>
      <c r="O129" s="75"/>
    </row>
    <row r="130" spans="1:15" x14ac:dyDescent="0.2">
      <c r="A130" s="203">
        <v>861</v>
      </c>
      <c r="B130" s="103">
        <v>861</v>
      </c>
      <c r="C130" s="67">
        <v>1160000154150</v>
      </c>
      <c r="D130" s="204">
        <v>619</v>
      </c>
      <c r="E130" s="103">
        <v>619</v>
      </c>
      <c r="F130" s="67">
        <v>1160000154160</v>
      </c>
      <c r="G130" s="68" t="s">
        <v>714</v>
      </c>
      <c r="H130" s="72"/>
      <c r="I130" s="73">
        <v>8.19</v>
      </c>
      <c r="J130" s="73">
        <v>1.22</v>
      </c>
      <c r="K130" s="73">
        <v>1.22</v>
      </c>
      <c r="L130" s="74"/>
      <c r="M130" s="75"/>
      <c r="N130" s="75"/>
      <c r="O130" s="75"/>
    </row>
    <row r="131" spans="1:15" x14ac:dyDescent="0.2">
      <c r="A131" s="203">
        <v>862</v>
      </c>
      <c r="B131" s="103">
        <v>862</v>
      </c>
      <c r="C131" s="67">
        <v>1160000186551</v>
      </c>
      <c r="D131" s="204">
        <v>620</v>
      </c>
      <c r="E131" s="103">
        <v>620</v>
      </c>
      <c r="F131" s="67">
        <v>1160000186560</v>
      </c>
      <c r="G131" s="68" t="s">
        <v>715</v>
      </c>
      <c r="H131" s="72"/>
      <c r="I131" s="73">
        <v>41.51</v>
      </c>
      <c r="J131" s="73">
        <v>1.1399999999999999</v>
      </c>
      <c r="K131" s="73">
        <v>1.1399999999999999</v>
      </c>
      <c r="L131" s="74"/>
      <c r="M131" s="75"/>
      <c r="N131" s="75"/>
      <c r="O131" s="75"/>
    </row>
    <row r="132" spans="1:15" x14ac:dyDescent="0.2">
      <c r="A132" s="203">
        <v>863</v>
      </c>
      <c r="B132" s="103">
        <v>863</v>
      </c>
      <c r="C132" s="67">
        <v>1130000053950</v>
      </c>
      <c r="D132" s="204"/>
      <c r="E132" s="103"/>
      <c r="F132" s="67" t="s">
        <v>592</v>
      </c>
      <c r="G132" s="68" t="s">
        <v>716</v>
      </c>
      <c r="H132" s="72"/>
      <c r="I132" s="73">
        <v>968.55</v>
      </c>
      <c r="J132" s="73">
        <v>2.62</v>
      </c>
      <c r="K132" s="73">
        <v>2.62</v>
      </c>
      <c r="L132" s="74"/>
      <c r="M132" s="75"/>
      <c r="N132" s="75"/>
      <c r="O132" s="75"/>
    </row>
    <row r="133" spans="1:15" x14ac:dyDescent="0.2">
      <c r="A133" s="203">
        <v>864</v>
      </c>
      <c r="B133" s="103">
        <v>864</v>
      </c>
      <c r="C133" s="67">
        <v>1160000745093</v>
      </c>
      <c r="D133" s="204">
        <v>621</v>
      </c>
      <c r="E133" s="103">
        <v>621</v>
      </c>
      <c r="F133" s="67">
        <v>1130000079897</v>
      </c>
      <c r="G133" s="68" t="s">
        <v>717</v>
      </c>
      <c r="H133" s="72"/>
      <c r="I133" s="73">
        <v>28.8</v>
      </c>
      <c r="J133" s="73">
        <v>2.44</v>
      </c>
      <c r="K133" s="73">
        <v>2.44</v>
      </c>
      <c r="L133" s="74">
        <v>-1.4670000000000001</v>
      </c>
      <c r="M133" s="75">
        <v>2203.65</v>
      </c>
      <c r="N133" s="75">
        <v>0.05</v>
      </c>
      <c r="O133" s="75">
        <v>0.05</v>
      </c>
    </row>
    <row r="134" spans="1:15" x14ac:dyDescent="0.2">
      <c r="A134" s="203">
        <v>865</v>
      </c>
      <c r="B134" s="103">
        <v>865</v>
      </c>
      <c r="C134" s="67">
        <v>1160000909822</v>
      </c>
      <c r="D134" s="204">
        <v>622</v>
      </c>
      <c r="E134" s="103">
        <v>622</v>
      </c>
      <c r="F134" s="67">
        <v>1160000909840</v>
      </c>
      <c r="G134" s="68" t="s">
        <v>718</v>
      </c>
      <c r="H134" s="72"/>
      <c r="I134" s="73">
        <v>2.93</v>
      </c>
      <c r="J134" s="73">
        <v>1.1100000000000001</v>
      </c>
      <c r="K134" s="73">
        <v>1.1100000000000001</v>
      </c>
      <c r="L134" s="74"/>
      <c r="M134" s="75">
        <v>410.17</v>
      </c>
      <c r="N134" s="75">
        <v>0.05</v>
      </c>
      <c r="O134" s="75">
        <v>0.05</v>
      </c>
    </row>
    <row r="135" spans="1:15" x14ac:dyDescent="0.2">
      <c r="A135" s="203">
        <v>866</v>
      </c>
      <c r="B135" s="103">
        <v>866</v>
      </c>
      <c r="C135" s="67">
        <v>1130000044004</v>
      </c>
      <c r="D135" s="204">
        <v>629</v>
      </c>
      <c r="E135" s="103">
        <v>629</v>
      </c>
      <c r="F135" s="67">
        <v>1130000044013</v>
      </c>
      <c r="G135" s="68" t="s">
        <v>719</v>
      </c>
      <c r="H135" s="72"/>
      <c r="I135" s="73">
        <v>146.51</v>
      </c>
      <c r="J135" s="73">
        <v>0.96</v>
      </c>
      <c r="K135" s="73">
        <v>0.96</v>
      </c>
      <c r="L135" s="74"/>
      <c r="M135" s="75"/>
      <c r="N135" s="75"/>
      <c r="O135" s="75"/>
    </row>
    <row r="136" spans="1:15" x14ac:dyDescent="0.2">
      <c r="A136" s="203">
        <v>867</v>
      </c>
      <c r="B136" s="103">
        <v>867</v>
      </c>
      <c r="C136" s="67">
        <v>1130000044022</v>
      </c>
      <c r="D136" s="204">
        <v>630</v>
      </c>
      <c r="E136" s="103">
        <v>630</v>
      </c>
      <c r="F136" s="67">
        <v>1130000044031</v>
      </c>
      <c r="G136" s="68" t="s">
        <v>720</v>
      </c>
      <c r="H136" s="72"/>
      <c r="I136" s="73">
        <v>146.51</v>
      </c>
      <c r="J136" s="73">
        <v>0.96</v>
      </c>
      <c r="K136" s="73">
        <v>0.96</v>
      </c>
      <c r="L136" s="74"/>
      <c r="M136" s="75"/>
      <c r="N136" s="75"/>
      <c r="O136" s="75"/>
    </row>
    <row r="137" spans="1:15" x14ac:dyDescent="0.2">
      <c r="A137" s="203">
        <v>868</v>
      </c>
      <c r="B137" s="103">
        <v>868</v>
      </c>
      <c r="C137" s="67">
        <v>1160000999037</v>
      </c>
      <c r="D137" s="204">
        <v>631</v>
      </c>
      <c r="E137" s="103">
        <v>631</v>
      </c>
      <c r="F137" s="67">
        <v>1160000999046</v>
      </c>
      <c r="G137" s="68" t="s">
        <v>721</v>
      </c>
      <c r="H137" s="72"/>
      <c r="I137" s="73">
        <v>32.47</v>
      </c>
      <c r="J137" s="73">
        <v>1.02</v>
      </c>
      <c r="K137" s="73">
        <v>1.02</v>
      </c>
      <c r="L137" s="74"/>
      <c r="M137" s="75">
        <v>2412.0300000000002</v>
      </c>
      <c r="N137" s="75">
        <v>0.05</v>
      </c>
      <c r="O137" s="75">
        <v>0.05</v>
      </c>
    </row>
    <row r="138" spans="1:15" x14ac:dyDescent="0.2">
      <c r="A138" s="203">
        <v>869</v>
      </c>
      <c r="B138" s="103">
        <v>869</v>
      </c>
      <c r="C138" s="67">
        <v>1100039667455</v>
      </c>
      <c r="D138" s="204">
        <v>634</v>
      </c>
      <c r="E138" s="103">
        <v>634</v>
      </c>
      <c r="F138" s="67">
        <v>1100050222473</v>
      </c>
      <c r="G138" s="68" t="s">
        <v>722</v>
      </c>
      <c r="H138" s="72"/>
      <c r="I138" s="73">
        <v>178.45</v>
      </c>
      <c r="J138" s="73">
        <v>0.94</v>
      </c>
      <c r="K138" s="73">
        <v>0.94</v>
      </c>
      <c r="L138" s="74"/>
      <c r="M138" s="75">
        <v>535.35</v>
      </c>
      <c r="N138" s="75">
        <v>0.05</v>
      </c>
      <c r="O138" s="75">
        <v>0.05</v>
      </c>
    </row>
    <row r="139" spans="1:15" x14ac:dyDescent="0.2">
      <c r="A139" s="203">
        <v>870</v>
      </c>
      <c r="B139" s="103">
        <v>870</v>
      </c>
      <c r="C139" s="67">
        <v>1160001253330</v>
      </c>
      <c r="D139" s="204">
        <v>633</v>
      </c>
      <c r="E139" s="103">
        <v>633</v>
      </c>
      <c r="F139" s="67">
        <v>1160001253321</v>
      </c>
      <c r="G139" s="68" t="s">
        <v>723</v>
      </c>
      <c r="H139" s="72"/>
      <c r="I139" s="73">
        <v>18.98</v>
      </c>
      <c r="J139" s="73">
        <v>1.18</v>
      </c>
      <c r="K139" s="73">
        <v>1.18</v>
      </c>
      <c r="L139" s="74"/>
      <c r="M139" s="75">
        <v>3605.66</v>
      </c>
      <c r="N139" s="75">
        <v>0.05</v>
      </c>
      <c r="O139" s="75">
        <v>0.05</v>
      </c>
    </row>
    <row r="140" spans="1:15" x14ac:dyDescent="0.2">
      <c r="A140" s="203">
        <v>872</v>
      </c>
      <c r="B140" s="103">
        <v>872</v>
      </c>
      <c r="C140" s="67">
        <v>1100039600380</v>
      </c>
      <c r="D140" s="204"/>
      <c r="E140" s="103"/>
      <c r="F140" s="67" t="s">
        <v>592</v>
      </c>
      <c r="G140" s="68" t="s">
        <v>724</v>
      </c>
      <c r="H140" s="72">
        <v>0.6</v>
      </c>
      <c r="I140" s="73">
        <v>230.68</v>
      </c>
      <c r="J140" s="73">
        <v>3.32</v>
      </c>
      <c r="K140" s="73">
        <v>3.32</v>
      </c>
      <c r="L140" s="74"/>
      <c r="M140" s="75"/>
      <c r="N140" s="75"/>
      <c r="O140" s="75"/>
    </row>
    <row r="141" spans="1:15" x14ac:dyDescent="0.2">
      <c r="A141" s="203">
        <v>873</v>
      </c>
      <c r="B141" s="103">
        <v>873</v>
      </c>
      <c r="C141" s="67">
        <v>1100039600317</v>
      </c>
      <c r="D141" s="204"/>
      <c r="E141" s="103"/>
      <c r="F141" s="67" t="s">
        <v>592</v>
      </c>
      <c r="G141" s="68" t="s">
        <v>725</v>
      </c>
      <c r="H141" s="72"/>
      <c r="I141" s="73">
        <v>297.06</v>
      </c>
      <c r="J141" s="73">
        <v>4.67</v>
      </c>
      <c r="K141" s="73">
        <v>4.67</v>
      </c>
      <c r="L141" s="74"/>
      <c r="M141" s="75"/>
      <c r="N141" s="75"/>
      <c r="O141" s="75"/>
    </row>
    <row r="142" spans="1:15" x14ac:dyDescent="0.2">
      <c r="A142" s="203">
        <v>875</v>
      </c>
      <c r="B142" s="103">
        <v>875</v>
      </c>
      <c r="C142" s="67">
        <v>1100039667989</v>
      </c>
      <c r="D142" s="204"/>
      <c r="E142" s="103"/>
      <c r="F142" s="67" t="s">
        <v>592</v>
      </c>
      <c r="G142" s="68" t="s">
        <v>726</v>
      </c>
      <c r="H142" s="72">
        <v>0.42399999999999999</v>
      </c>
      <c r="I142" s="73">
        <v>3712.29</v>
      </c>
      <c r="J142" s="73">
        <v>5.21</v>
      </c>
      <c r="K142" s="73">
        <v>5.21</v>
      </c>
      <c r="L142" s="74"/>
      <c r="M142" s="75"/>
      <c r="N142" s="75"/>
      <c r="O142" s="75"/>
    </row>
    <row r="143" spans="1:15" x14ac:dyDescent="0.2">
      <c r="A143" s="203">
        <v>876</v>
      </c>
      <c r="B143" s="103">
        <v>876</v>
      </c>
      <c r="C143" s="67">
        <v>1100039602323</v>
      </c>
      <c r="D143" s="204"/>
      <c r="E143" s="103"/>
      <c r="F143" s="67" t="s">
        <v>592</v>
      </c>
      <c r="G143" s="68" t="s">
        <v>727</v>
      </c>
      <c r="H143" s="72"/>
      <c r="I143" s="73">
        <v>297.06</v>
      </c>
      <c r="J143" s="73">
        <v>4.63</v>
      </c>
      <c r="K143" s="73">
        <v>4.63</v>
      </c>
      <c r="L143" s="74"/>
      <c r="M143" s="75"/>
      <c r="N143" s="75"/>
      <c r="O143" s="75"/>
    </row>
    <row r="144" spans="1:15" x14ac:dyDescent="0.2">
      <c r="A144" s="203">
        <v>877</v>
      </c>
      <c r="B144" s="103">
        <v>877</v>
      </c>
      <c r="C144" s="67">
        <v>1100039600308</v>
      </c>
      <c r="D144" s="204"/>
      <c r="E144" s="103"/>
      <c r="F144" s="67" t="s">
        <v>592</v>
      </c>
      <c r="G144" s="68" t="s">
        <v>728</v>
      </c>
      <c r="H144" s="72"/>
      <c r="I144" s="73">
        <v>297.06</v>
      </c>
      <c r="J144" s="73">
        <v>2.6</v>
      </c>
      <c r="K144" s="73">
        <v>2.6</v>
      </c>
      <c r="L144" s="74"/>
      <c r="M144" s="75"/>
      <c r="N144" s="75"/>
      <c r="O144" s="75"/>
    </row>
    <row r="145" spans="1:15" ht="25.5" x14ac:dyDescent="0.2">
      <c r="A145" s="203">
        <v>878</v>
      </c>
      <c r="B145" s="103">
        <v>878</v>
      </c>
      <c r="C145" s="67" t="s">
        <v>903</v>
      </c>
      <c r="D145" s="204"/>
      <c r="E145" s="103"/>
      <c r="F145" s="67" t="s">
        <v>592</v>
      </c>
      <c r="G145" s="68" t="s">
        <v>729</v>
      </c>
      <c r="H145" s="72"/>
      <c r="I145" s="73">
        <v>297.06</v>
      </c>
      <c r="J145" s="73">
        <v>6.66</v>
      </c>
      <c r="K145" s="73">
        <v>6.66</v>
      </c>
      <c r="L145" s="74"/>
      <c r="M145" s="75"/>
      <c r="N145" s="75"/>
      <c r="O145" s="75"/>
    </row>
    <row r="146" spans="1:15" x14ac:dyDescent="0.2">
      <c r="A146" s="203">
        <v>879</v>
      </c>
      <c r="B146" s="103">
        <v>879</v>
      </c>
      <c r="C146" s="67">
        <v>1100039606197</v>
      </c>
      <c r="D146" s="204"/>
      <c r="E146" s="103"/>
      <c r="F146" s="67" t="s">
        <v>592</v>
      </c>
      <c r="G146" s="68" t="s">
        <v>730</v>
      </c>
      <c r="H146" s="72"/>
      <c r="I146" s="73">
        <v>366.43</v>
      </c>
      <c r="J146" s="73">
        <v>4.03</v>
      </c>
      <c r="K146" s="73">
        <v>4.03</v>
      </c>
      <c r="L146" s="74"/>
      <c r="M146" s="75"/>
      <c r="N146" s="75"/>
      <c r="O146" s="75"/>
    </row>
    <row r="147" spans="1:15" x14ac:dyDescent="0.2">
      <c r="A147" s="203">
        <v>880</v>
      </c>
      <c r="B147" s="103">
        <v>880</v>
      </c>
      <c r="C147" s="67">
        <v>1100039668227</v>
      </c>
      <c r="D147" s="204"/>
      <c r="E147" s="103"/>
      <c r="F147" s="67" t="s">
        <v>592</v>
      </c>
      <c r="G147" s="68" t="s">
        <v>731</v>
      </c>
      <c r="H147" s="72"/>
      <c r="I147" s="73">
        <v>227.7</v>
      </c>
      <c r="J147" s="73">
        <v>7.84</v>
      </c>
      <c r="K147" s="73">
        <v>7.84</v>
      </c>
      <c r="L147" s="74"/>
      <c r="M147" s="75"/>
      <c r="N147" s="75"/>
      <c r="O147" s="75"/>
    </row>
    <row r="148" spans="1:15" x14ac:dyDescent="0.2">
      <c r="A148" s="203">
        <v>881</v>
      </c>
      <c r="B148" s="103">
        <v>881</v>
      </c>
      <c r="C148" s="67">
        <v>1100039601028</v>
      </c>
      <c r="D148" s="204"/>
      <c r="E148" s="103"/>
      <c r="F148" s="67" t="s">
        <v>592</v>
      </c>
      <c r="G148" s="68" t="s">
        <v>732</v>
      </c>
      <c r="H148" s="72"/>
      <c r="I148" s="73">
        <v>297.06</v>
      </c>
      <c r="J148" s="73">
        <v>5.07</v>
      </c>
      <c r="K148" s="73">
        <v>5.07</v>
      </c>
      <c r="L148" s="74"/>
      <c r="M148" s="75"/>
      <c r="N148" s="75"/>
      <c r="O148" s="75"/>
    </row>
    <row r="149" spans="1:15" x14ac:dyDescent="0.2">
      <c r="A149" s="203">
        <v>882</v>
      </c>
      <c r="B149" s="103">
        <v>882</v>
      </c>
      <c r="C149" s="67">
        <v>1100039601019</v>
      </c>
      <c r="D149" s="204"/>
      <c r="E149" s="103"/>
      <c r="F149" s="67" t="s">
        <v>592</v>
      </c>
      <c r="G149" s="68" t="s">
        <v>733</v>
      </c>
      <c r="H149" s="72"/>
      <c r="I149" s="73">
        <v>227.7</v>
      </c>
      <c r="J149" s="73">
        <v>5.03</v>
      </c>
      <c r="K149" s="73">
        <v>5.03</v>
      </c>
      <c r="L149" s="74"/>
      <c r="M149" s="75"/>
      <c r="N149" s="75"/>
      <c r="O149" s="75"/>
    </row>
    <row r="150" spans="1:15" x14ac:dyDescent="0.2">
      <c r="A150" s="203">
        <v>883</v>
      </c>
      <c r="B150" s="103">
        <v>883</v>
      </c>
      <c r="C150" s="67">
        <v>1100039601339</v>
      </c>
      <c r="D150" s="204"/>
      <c r="E150" s="103"/>
      <c r="F150" s="67" t="s">
        <v>592</v>
      </c>
      <c r="G150" s="68" t="s">
        <v>734</v>
      </c>
      <c r="H150" s="72">
        <v>0.53900000000000003</v>
      </c>
      <c r="I150" s="73">
        <v>297.06</v>
      </c>
      <c r="J150" s="73">
        <v>4.66</v>
      </c>
      <c r="K150" s="73">
        <v>4.66</v>
      </c>
      <c r="L150" s="74"/>
      <c r="M150" s="75"/>
      <c r="N150" s="75"/>
      <c r="O150" s="75"/>
    </row>
    <row r="151" spans="1:15" x14ac:dyDescent="0.2">
      <c r="A151" s="203">
        <v>884</v>
      </c>
      <c r="B151" s="103">
        <v>884</v>
      </c>
      <c r="C151" s="67">
        <v>1100039600567</v>
      </c>
      <c r="D151" s="204"/>
      <c r="E151" s="103"/>
      <c r="F151" s="67" t="s">
        <v>592</v>
      </c>
      <c r="G151" s="68" t="s">
        <v>735</v>
      </c>
      <c r="H151" s="72"/>
      <c r="I151" s="73">
        <v>297.06</v>
      </c>
      <c r="J151" s="73">
        <v>4.17</v>
      </c>
      <c r="K151" s="73">
        <v>4.17</v>
      </c>
      <c r="L151" s="74"/>
      <c r="M151" s="75"/>
      <c r="N151" s="75"/>
      <c r="O151" s="75"/>
    </row>
    <row r="152" spans="1:15" ht="25.5" x14ac:dyDescent="0.2">
      <c r="A152" s="203">
        <v>885</v>
      </c>
      <c r="B152" s="103">
        <v>885</v>
      </c>
      <c r="C152" s="67" t="s">
        <v>904</v>
      </c>
      <c r="D152" s="204">
        <v>636</v>
      </c>
      <c r="E152" s="103">
        <v>636</v>
      </c>
      <c r="F152" s="67">
        <v>1100050222464</v>
      </c>
      <c r="G152" s="68" t="s">
        <v>736</v>
      </c>
      <c r="H152" s="72"/>
      <c r="I152" s="73">
        <v>616.45000000000005</v>
      </c>
      <c r="J152" s="73">
        <v>2.02</v>
      </c>
      <c r="K152" s="73">
        <v>2.02</v>
      </c>
      <c r="L152" s="74"/>
      <c r="M152" s="75"/>
      <c r="N152" s="75"/>
      <c r="O152" s="75"/>
    </row>
    <row r="153" spans="1:15" x14ac:dyDescent="0.2">
      <c r="A153" s="203">
        <v>886</v>
      </c>
      <c r="B153" s="103">
        <v>886</v>
      </c>
      <c r="C153" s="67">
        <v>1100039606294</v>
      </c>
      <c r="D153" s="204">
        <v>608</v>
      </c>
      <c r="E153" s="103">
        <v>608</v>
      </c>
      <c r="F153" s="67">
        <v>1100050222446</v>
      </c>
      <c r="G153" s="68" t="s">
        <v>737</v>
      </c>
      <c r="H153" s="72"/>
      <c r="I153" s="73">
        <v>88.53</v>
      </c>
      <c r="J153" s="73">
        <v>2.33</v>
      </c>
      <c r="K153" s="73">
        <v>2.33</v>
      </c>
      <c r="L153" s="74"/>
      <c r="M153" s="75"/>
      <c r="N153" s="75"/>
      <c r="O153" s="75"/>
    </row>
    <row r="154" spans="1:15" x14ac:dyDescent="0.2">
      <c r="A154" s="203">
        <v>887</v>
      </c>
      <c r="B154" s="103">
        <v>887</v>
      </c>
      <c r="C154" s="67">
        <v>1100039604358</v>
      </c>
      <c r="D154" s="204"/>
      <c r="E154" s="103"/>
      <c r="F154" s="67" t="s">
        <v>592</v>
      </c>
      <c r="G154" s="68" t="s">
        <v>738</v>
      </c>
      <c r="H154" s="72"/>
      <c r="I154" s="73">
        <v>3246.02</v>
      </c>
      <c r="J154" s="73">
        <v>6.83</v>
      </c>
      <c r="K154" s="73">
        <v>6.83</v>
      </c>
      <c r="L154" s="74"/>
      <c r="M154" s="75"/>
      <c r="N154" s="75"/>
      <c r="O154" s="75"/>
    </row>
    <row r="155" spans="1:15" ht="25.5" x14ac:dyDescent="0.2">
      <c r="A155" s="203">
        <v>888</v>
      </c>
      <c r="B155" s="103">
        <v>888</v>
      </c>
      <c r="C155" s="67" t="s">
        <v>905</v>
      </c>
      <c r="D155" s="204"/>
      <c r="E155" s="103"/>
      <c r="F155" s="67" t="s">
        <v>592</v>
      </c>
      <c r="G155" s="68" t="s">
        <v>739</v>
      </c>
      <c r="H155" s="72"/>
      <c r="I155" s="73">
        <v>297.06</v>
      </c>
      <c r="J155" s="73">
        <v>5.38</v>
      </c>
      <c r="K155" s="73">
        <v>5.38</v>
      </c>
      <c r="L155" s="74"/>
      <c r="M155" s="75"/>
      <c r="N155" s="75"/>
      <c r="O155" s="75"/>
    </row>
    <row r="156" spans="1:15" ht="25.5" x14ac:dyDescent="0.2">
      <c r="A156" s="203">
        <v>889</v>
      </c>
      <c r="B156" s="103">
        <v>889</v>
      </c>
      <c r="C156" s="67" t="s">
        <v>906</v>
      </c>
      <c r="D156" s="204"/>
      <c r="E156" s="103"/>
      <c r="F156" s="67" t="s">
        <v>592</v>
      </c>
      <c r="G156" s="68" t="s">
        <v>740</v>
      </c>
      <c r="H156" s="72"/>
      <c r="I156" s="73">
        <v>297.06</v>
      </c>
      <c r="J156" s="73">
        <v>5.9</v>
      </c>
      <c r="K156" s="73">
        <v>5.9</v>
      </c>
      <c r="L156" s="74"/>
      <c r="M156" s="75"/>
      <c r="N156" s="75"/>
      <c r="O156" s="75"/>
    </row>
    <row r="157" spans="1:15" ht="25.5" x14ac:dyDescent="0.2">
      <c r="A157" s="203">
        <v>890</v>
      </c>
      <c r="B157" s="103">
        <v>890</v>
      </c>
      <c r="C157" s="67" t="s">
        <v>907</v>
      </c>
      <c r="D157" s="204"/>
      <c r="E157" s="103"/>
      <c r="F157" s="67" t="s">
        <v>592</v>
      </c>
      <c r="G157" s="68" t="s">
        <v>741</v>
      </c>
      <c r="H157" s="72">
        <v>0.25700000000000001</v>
      </c>
      <c r="I157" s="73">
        <v>297.06</v>
      </c>
      <c r="J157" s="73">
        <v>3.98</v>
      </c>
      <c r="K157" s="73">
        <v>3.98</v>
      </c>
      <c r="L157" s="74"/>
      <c r="M157" s="75"/>
      <c r="N157" s="75"/>
      <c r="O157" s="75"/>
    </row>
    <row r="158" spans="1:15" ht="25.5" x14ac:dyDescent="0.2">
      <c r="A158" s="203">
        <v>891</v>
      </c>
      <c r="B158" s="103">
        <v>891</v>
      </c>
      <c r="C158" s="67" t="s">
        <v>908</v>
      </c>
      <c r="D158" s="204"/>
      <c r="E158" s="103"/>
      <c r="F158" s="67" t="s">
        <v>592</v>
      </c>
      <c r="G158" s="68" t="s">
        <v>742</v>
      </c>
      <c r="H158" s="72"/>
      <c r="I158" s="73">
        <v>4320.3</v>
      </c>
      <c r="J158" s="73">
        <v>3.23</v>
      </c>
      <c r="K158" s="73">
        <v>3.23</v>
      </c>
      <c r="L158" s="74"/>
      <c r="M158" s="75"/>
      <c r="N158" s="75"/>
      <c r="O158" s="75"/>
    </row>
    <row r="159" spans="1:15" ht="25.5" x14ac:dyDescent="0.2">
      <c r="A159" s="203">
        <v>892</v>
      </c>
      <c r="B159" s="103">
        <v>892</v>
      </c>
      <c r="C159" s="67" t="s">
        <v>909</v>
      </c>
      <c r="D159" s="204">
        <v>637</v>
      </c>
      <c r="E159" s="103">
        <v>637</v>
      </c>
      <c r="F159" s="67">
        <v>1160001059394</v>
      </c>
      <c r="G159" s="68" t="s">
        <v>743</v>
      </c>
      <c r="H159" s="72"/>
      <c r="I159" s="73">
        <v>127.31</v>
      </c>
      <c r="J159" s="73">
        <v>4.32</v>
      </c>
      <c r="K159" s="73">
        <v>4.32</v>
      </c>
      <c r="L159" s="74"/>
      <c r="M159" s="75">
        <v>169.75</v>
      </c>
      <c r="N159" s="75">
        <v>0.05</v>
      </c>
      <c r="O159" s="75">
        <v>0.05</v>
      </c>
    </row>
    <row r="160" spans="1:15" ht="25.5" x14ac:dyDescent="0.2">
      <c r="A160" s="203">
        <v>893</v>
      </c>
      <c r="B160" s="103">
        <v>893</v>
      </c>
      <c r="C160" s="67" t="s">
        <v>910</v>
      </c>
      <c r="D160" s="204"/>
      <c r="E160" s="103"/>
      <c r="F160" s="67" t="s">
        <v>592</v>
      </c>
      <c r="G160" s="68" t="s">
        <v>744</v>
      </c>
      <c r="H160" s="72"/>
      <c r="I160" s="73">
        <v>297.06</v>
      </c>
      <c r="J160" s="73">
        <v>2.08</v>
      </c>
      <c r="K160" s="73">
        <v>2.08</v>
      </c>
      <c r="L160" s="74"/>
      <c r="M160" s="75"/>
      <c r="N160" s="75"/>
      <c r="O160" s="75"/>
    </row>
    <row r="161" spans="1:15" x14ac:dyDescent="0.2">
      <c r="A161" s="203">
        <v>894</v>
      </c>
      <c r="B161" s="103">
        <v>894</v>
      </c>
      <c r="C161" s="67">
        <v>1100039600033</v>
      </c>
      <c r="D161" s="204"/>
      <c r="E161" s="103"/>
      <c r="F161" s="67" t="s">
        <v>592</v>
      </c>
      <c r="G161" s="68" t="s">
        <v>745</v>
      </c>
      <c r="H161" s="72"/>
      <c r="I161" s="73">
        <v>3074.19</v>
      </c>
      <c r="J161" s="73">
        <v>2.02</v>
      </c>
      <c r="K161" s="73">
        <v>2.02</v>
      </c>
      <c r="L161" s="74"/>
      <c r="M161" s="75"/>
      <c r="N161" s="75"/>
      <c r="O161" s="75"/>
    </row>
    <row r="162" spans="1:15" x14ac:dyDescent="0.2">
      <c r="A162" s="203">
        <v>896</v>
      </c>
      <c r="B162" s="103">
        <v>896</v>
      </c>
      <c r="C162" s="67">
        <v>1160001363390</v>
      </c>
      <c r="D162" s="204">
        <v>638</v>
      </c>
      <c r="E162" s="103">
        <v>638</v>
      </c>
      <c r="F162" s="67">
        <v>1160001363380</v>
      </c>
      <c r="G162" s="68" t="s">
        <v>746</v>
      </c>
      <c r="H162" s="72"/>
      <c r="I162" s="73">
        <v>116</v>
      </c>
      <c r="J162" s="73">
        <v>0.96</v>
      </c>
      <c r="K162" s="73">
        <v>0.96</v>
      </c>
      <c r="L162" s="74"/>
      <c r="M162" s="75">
        <v>3804.65</v>
      </c>
      <c r="N162" s="75">
        <v>0.05</v>
      </c>
      <c r="O162" s="75">
        <v>0.05</v>
      </c>
    </row>
    <row r="163" spans="1:15" x14ac:dyDescent="0.2">
      <c r="A163" s="203">
        <v>897</v>
      </c>
      <c r="B163" s="103">
        <v>897</v>
      </c>
      <c r="C163" s="67">
        <v>1160001457392</v>
      </c>
      <c r="D163" s="204">
        <v>639</v>
      </c>
      <c r="E163" s="103">
        <v>639</v>
      </c>
      <c r="F163" s="67">
        <v>1160001457408</v>
      </c>
      <c r="G163" s="68" t="s">
        <v>747</v>
      </c>
      <c r="H163" s="72"/>
      <c r="I163" s="73">
        <v>71.760000000000005</v>
      </c>
      <c r="J163" s="73">
        <v>0.98</v>
      </c>
      <c r="K163" s="73">
        <v>0.98</v>
      </c>
      <c r="L163" s="74"/>
      <c r="M163" s="75">
        <v>3289.19</v>
      </c>
      <c r="N163" s="75">
        <v>0.05</v>
      </c>
      <c r="O163" s="75">
        <v>0.05</v>
      </c>
    </row>
    <row r="164" spans="1:15" x14ac:dyDescent="0.2">
      <c r="A164" s="203">
        <v>898</v>
      </c>
      <c r="B164" s="103">
        <v>898</v>
      </c>
      <c r="C164" s="67">
        <v>1170000117971</v>
      </c>
      <c r="D164" s="204">
        <v>641</v>
      </c>
      <c r="E164" s="103">
        <v>641</v>
      </c>
      <c r="F164" s="67">
        <v>1170000117980</v>
      </c>
      <c r="G164" s="68" t="s">
        <v>748</v>
      </c>
      <c r="H164" s="72"/>
      <c r="I164" s="73">
        <v>57.08</v>
      </c>
      <c r="J164" s="73">
        <v>0.99</v>
      </c>
      <c r="K164" s="73">
        <v>0.99</v>
      </c>
      <c r="L164" s="74"/>
      <c r="M164" s="75">
        <v>3120.57</v>
      </c>
      <c r="N164" s="75">
        <v>0.05</v>
      </c>
      <c r="O164" s="75">
        <v>0.05</v>
      </c>
    </row>
    <row r="165" spans="1:15" x14ac:dyDescent="0.2">
      <c r="A165" s="203">
        <v>899</v>
      </c>
      <c r="B165" s="103">
        <v>899</v>
      </c>
      <c r="C165" s="67" t="s">
        <v>592</v>
      </c>
      <c r="D165" s="204"/>
      <c r="E165" s="103"/>
      <c r="F165" s="67" t="s">
        <v>592</v>
      </c>
      <c r="G165" s="68" t="s">
        <v>749</v>
      </c>
      <c r="H165" s="72">
        <v>2.149</v>
      </c>
      <c r="I165" s="73">
        <v>9072.91</v>
      </c>
      <c r="J165" s="73">
        <v>1.97</v>
      </c>
      <c r="K165" s="73">
        <v>1.97</v>
      </c>
      <c r="L165" s="74"/>
      <c r="M165" s="75"/>
      <c r="N165" s="75"/>
      <c r="O165" s="75"/>
    </row>
    <row r="166" spans="1:15" x14ac:dyDescent="0.2">
      <c r="A166" s="203">
        <v>902</v>
      </c>
      <c r="B166" s="103">
        <v>902</v>
      </c>
      <c r="C166" s="67">
        <v>1170000199789</v>
      </c>
      <c r="D166" s="204">
        <v>650</v>
      </c>
      <c r="E166" s="103">
        <v>650</v>
      </c>
      <c r="F166" s="67">
        <v>1170000199798</v>
      </c>
      <c r="G166" s="68" t="s">
        <v>750</v>
      </c>
      <c r="H166" s="72"/>
      <c r="I166" s="73">
        <v>36.869999999999997</v>
      </c>
      <c r="J166" s="73">
        <v>1.01</v>
      </c>
      <c r="K166" s="73">
        <v>1.01</v>
      </c>
      <c r="L166" s="74"/>
      <c r="M166" s="75">
        <v>2654.5</v>
      </c>
      <c r="N166" s="75">
        <v>0.05</v>
      </c>
      <c r="O166" s="75">
        <v>0.05</v>
      </c>
    </row>
    <row r="167" spans="1:15" x14ac:dyDescent="0.2">
      <c r="A167" s="203">
        <v>903</v>
      </c>
      <c r="B167" s="103">
        <v>903</v>
      </c>
      <c r="C167" s="67">
        <v>1170000137579</v>
      </c>
      <c r="D167" s="204">
        <v>651</v>
      </c>
      <c r="E167" s="103">
        <v>651</v>
      </c>
      <c r="F167" s="67">
        <v>1170000137588</v>
      </c>
      <c r="G167" s="68" t="s">
        <v>751</v>
      </c>
      <c r="H167" s="72"/>
      <c r="I167" s="73">
        <v>11.34</v>
      </c>
      <c r="J167" s="73">
        <v>1.21</v>
      </c>
      <c r="K167" s="73">
        <v>1.21</v>
      </c>
      <c r="L167" s="74"/>
      <c r="M167" s="75">
        <v>567.04</v>
      </c>
      <c r="N167" s="75">
        <v>0.05</v>
      </c>
      <c r="O167" s="75">
        <v>0.05</v>
      </c>
    </row>
    <row r="168" spans="1:15" x14ac:dyDescent="0.2">
      <c r="A168" s="203">
        <v>904</v>
      </c>
      <c r="B168" s="103">
        <v>904</v>
      </c>
      <c r="C168" s="67">
        <v>1160001324665</v>
      </c>
      <c r="D168" s="204"/>
      <c r="E168" s="103"/>
      <c r="F168" s="67" t="s">
        <v>592</v>
      </c>
      <c r="G168" s="68" t="s">
        <v>752</v>
      </c>
      <c r="H168" s="72"/>
      <c r="I168" s="73">
        <v>25183.67</v>
      </c>
      <c r="J168" s="73">
        <v>1.62</v>
      </c>
      <c r="K168" s="73">
        <v>1.62</v>
      </c>
      <c r="L168" s="74"/>
      <c r="M168" s="75"/>
      <c r="N168" s="75"/>
      <c r="O168" s="75"/>
    </row>
    <row r="169" spans="1:15" x14ac:dyDescent="0.2">
      <c r="A169" s="203">
        <v>905</v>
      </c>
      <c r="B169" s="103">
        <v>905</v>
      </c>
      <c r="C169" s="67">
        <v>1170000112477</v>
      </c>
      <c r="D169" s="204">
        <v>642</v>
      </c>
      <c r="E169" s="103">
        <v>642</v>
      </c>
      <c r="F169" s="67">
        <v>1170000112486</v>
      </c>
      <c r="G169" s="68" t="s">
        <v>753</v>
      </c>
      <c r="H169" s="72"/>
      <c r="I169" s="73">
        <v>25.73</v>
      </c>
      <c r="J169" s="73">
        <v>0.96</v>
      </c>
      <c r="K169" s="73">
        <v>0.96</v>
      </c>
      <c r="L169" s="74"/>
      <c r="M169" s="75">
        <v>134.82</v>
      </c>
      <c r="N169" s="75">
        <v>0.05</v>
      </c>
      <c r="O169" s="75">
        <v>0.05</v>
      </c>
    </row>
    <row r="170" spans="1:15" x14ac:dyDescent="0.2">
      <c r="A170" s="203">
        <v>906</v>
      </c>
      <c r="B170" s="103">
        <v>906</v>
      </c>
      <c r="C170" s="67">
        <v>1160001415347</v>
      </c>
      <c r="D170" s="204">
        <v>643</v>
      </c>
      <c r="E170" s="103">
        <v>643</v>
      </c>
      <c r="F170" s="67">
        <v>1160001415356</v>
      </c>
      <c r="G170" s="68" t="s">
        <v>754</v>
      </c>
      <c r="H170" s="72"/>
      <c r="I170" s="73">
        <v>96.32</v>
      </c>
      <c r="J170" s="73">
        <v>1</v>
      </c>
      <c r="K170" s="73">
        <v>1</v>
      </c>
      <c r="L170" s="74"/>
      <c r="M170" s="75">
        <v>1444.74</v>
      </c>
      <c r="N170" s="75">
        <v>0.05</v>
      </c>
      <c r="O170" s="75">
        <v>0.05</v>
      </c>
    </row>
    <row r="171" spans="1:15" x14ac:dyDescent="0.2">
      <c r="A171" s="203">
        <v>907</v>
      </c>
      <c r="B171" s="103">
        <v>907</v>
      </c>
      <c r="C171" s="67">
        <v>1170000059210</v>
      </c>
      <c r="D171" s="204">
        <v>644</v>
      </c>
      <c r="E171" s="103">
        <v>644</v>
      </c>
      <c r="F171" s="67">
        <v>1170000059186</v>
      </c>
      <c r="G171" s="68" t="s">
        <v>755</v>
      </c>
      <c r="H171" s="72"/>
      <c r="I171" s="73">
        <v>20.83</v>
      </c>
      <c r="J171" s="73">
        <v>0.96</v>
      </c>
      <c r="K171" s="73">
        <v>0.96</v>
      </c>
      <c r="L171" s="74"/>
      <c r="M171" s="75">
        <v>439.96</v>
      </c>
      <c r="N171" s="75">
        <v>0.05</v>
      </c>
      <c r="O171" s="75">
        <v>0.05</v>
      </c>
    </row>
    <row r="172" spans="1:15" x14ac:dyDescent="0.2">
      <c r="A172" s="203">
        <v>908</v>
      </c>
      <c r="B172" s="103">
        <v>908</v>
      </c>
      <c r="C172" s="67">
        <v>1170000117944</v>
      </c>
      <c r="D172" s="204">
        <v>645</v>
      </c>
      <c r="E172" s="103">
        <v>645</v>
      </c>
      <c r="F172" s="67">
        <v>1170000117953</v>
      </c>
      <c r="G172" s="68" t="s">
        <v>756</v>
      </c>
      <c r="H172" s="72"/>
      <c r="I172" s="73">
        <v>34.29</v>
      </c>
      <c r="J172" s="73">
        <v>0.95</v>
      </c>
      <c r="K172" s="73">
        <v>0.95</v>
      </c>
      <c r="L172" s="74"/>
      <c r="M172" s="75">
        <v>524.69000000000005</v>
      </c>
      <c r="N172" s="75">
        <v>0.05</v>
      </c>
      <c r="O172" s="75">
        <v>0.05</v>
      </c>
    </row>
    <row r="173" spans="1:15" x14ac:dyDescent="0.2">
      <c r="A173" s="203">
        <v>909</v>
      </c>
      <c r="B173" s="103">
        <v>909</v>
      </c>
      <c r="C173" s="67">
        <v>1170000146670</v>
      </c>
      <c r="D173" s="204">
        <v>652</v>
      </c>
      <c r="E173" s="103">
        <v>652</v>
      </c>
      <c r="F173" s="67">
        <v>1170000146680</v>
      </c>
      <c r="G173" s="68" t="s">
        <v>757</v>
      </c>
      <c r="H173" s="72"/>
      <c r="I173" s="73">
        <v>0.71</v>
      </c>
      <c r="J173" s="73">
        <v>0.94</v>
      </c>
      <c r="K173" s="73">
        <v>0.94</v>
      </c>
      <c r="L173" s="74"/>
      <c r="M173" s="75">
        <v>188.68</v>
      </c>
      <c r="N173" s="75">
        <v>0.05</v>
      </c>
      <c r="O173" s="75">
        <v>0.05</v>
      </c>
    </row>
    <row r="174" spans="1:15" x14ac:dyDescent="0.2">
      <c r="A174" s="203">
        <v>910</v>
      </c>
      <c r="B174" s="103">
        <v>910</v>
      </c>
      <c r="C174" s="67">
        <v>1130000085288</v>
      </c>
      <c r="D174" s="204"/>
      <c r="E174" s="103"/>
      <c r="F174" s="67" t="s">
        <v>592</v>
      </c>
      <c r="G174" s="68" t="s">
        <v>758</v>
      </c>
      <c r="H174" s="72"/>
      <c r="I174" s="73">
        <v>84.19</v>
      </c>
      <c r="J174" s="73">
        <v>2.29</v>
      </c>
      <c r="K174" s="73">
        <v>2.29</v>
      </c>
      <c r="L174" s="74"/>
      <c r="M174" s="75"/>
      <c r="N174" s="75"/>
      <c r="O174" s="75"/>
    </row>
    <row r="175" spans="1:15" x14ac:dyDescent="0.2">
      <c r="A175" s="203">
        <v>911</v>
      </c>
      <c r="B175" s="103">
        <v>911</v>
      </c>
      <c r="C175" s="67">
        <v>1170000110600</v>
      </c>
      <c r="D175" s="204">
        <v>647</v>
      </c>
      <c r="E175" s="103">
        <v>647</v>
      </c>
      <c r="F175" s="67">
        <v>1170000110610</v>
      </c>
      <c r="G175" s="68" t="s">
        <v>759</v>
      </c>
      <c r="H175" s="72"/>
      <c r="I175" s="73">
        <v>26.86</v>
      </c>
      <c r="J175" s="73">
        <v>1.24</v>
      </c>
      <c r="K175" s="73">
        <v>1.24</v>
      </c>
      <c r="L175" s="74"/>
      <c r="M175" s="75">
        <v>3761.04</v>
      </c>
      <c r="N175" s="75">
        <v>0.05</v>
      </c>
      <c r="O175" s="75">
        <v>0.05</v>
      </c>
    </row>
    <row r="176" spans="1:15" x14ac:dyDescent="0.2">
      <c r="A176" s="203">
        <v>912</v>
      </c>
      <c r="B176" s="103">
        <v>912</v>
      </c>
      <c r="C176" s="67">
        <v>1170000111881</v>
      </c>
      <c r="D176" s="204">
        <v>648</v>
      </c>
      <c r="E176" s="103">
        <v>648</v>
      </c>
      <c r="F176" s="67">
        <v>1170000111890</v>
      </c>
      <c r="G176" s="68" t="s">
        <v>760</v>
      </c>
      <c r="H176" s="72"/>
      <c r="I176" s="73">
        <v>2.11</v>
      </c>
      <c r="J176" s="73">
        <v>2.2799999999999998</v>
      </c>
      <c r="K176" s="73">
        <v>2.2799999999999998</v>
      </c>
      <c r="L176" s="74"/>
      <c r="M176" s="75">
        <v>158.44</v>
      </c>
      <c r="N176" s="75">
        <v>0.05</v>
      </c>
      <c r="O176" s="75">
        <v>0.05</v>
      </c>
    </row>
    <row r="177" spans="1:15" x14ac:dyDescent="0.2">
      <c r="A177" s="203">
        <v>913</v>
      </c>
      <c r="B177" s="103">
        <v>913</v>
      </c>
      <c r="C177" s="67">
        <v>1170000113443</v>
      </c>
      <c r="D177" s="204">
        <v>649</v>
      </c>
      <c r="E177" s="103">
        <v>649</v>
      </c>
      <c r="F177" s="67">
        <v>1170000113452</v>
      </c>
      <c r="G177" s="68" t="s">
        <v>761</v>
      </c>
      <c r="H177" s="72"/>
      <c r="I177" s="73">
        <v>1.59</v>
      </c>
      <c r="J177" s="73">
        <v>2.33</v>
      </c>
      <c r="K177" s="73">
        <v>2.33</v>
      </c>
      <c r="L177" s="74">
        <v>-0.14000000000000001</v>
      </c>
      <c r="M177" s="75">
        <v>158.96</v>
      </c>
      <c r="N177" s="75">
        <v>0.05</v>
      </c>
      <c r="O177" s="75">
        <v>0.05</v>
      </c>
    </row>
    <row r="178" spans="1:15" x14ac:dyDescent="0.2">
      <c r="A178" s="203">
        <v>914</v>
      </c>
      <c r="B178" s="103">
        <v>914</v>
      </c>
      <c r="C178" s="67">
        <v>1170000172954</v>
      </c>
      <c r="D178" s="204">
        <v>653</v>
      </c>
      <c r="E178" s="103">
        <v>653</v>
      </c>
      <c r="F178" s="67">
        <v>1170000172963</v>
      </c>
      <c r="G178" s="68" t="s">
        <v>762</v>
      </c>
      <c r="H178" s="72"/>
      <c r="I178" s="73">
        <v>6.47</v>
      </c>
      <c r="J178" s="73">
        <v>3.32</v>
      </c>
      <c r="K178" s="73">
        <v>3.32</v>
      </c>
      <c r="L178" s="74"/>
      <c r="M178" s="75">
        <v>3233.85</v>
      </c>
      <c r="N178" s="75">
        <v>0.05</v>
      </c>
      <c r="O178" s="75">
        <v>0.05</v>
      </c>
    </row>
    <row r="179" spans="1:15" x14ac:dyDescent="0.2">
      <c r="A179" s="203">
        <v>915</v>
      </c>
      <c r="B179" s="103">
        <v>915</v>
      </c>
      <c r="C179" s="67">
        <v>1170000722696</v>
      </c>
      <c r="D179" s="204">
        <v>654</v>
      </c>
      <c r="E179" s="103">
        <v>654</v>
      </c>
      <c r="F179" s="67">
        <v>1170000722701</v>
      </c>
      <c r="G179" s="68" t="s">
        <v>763</v>
      </c>
      <c r="H179" s="72"/>
      <c r="I179" s="73">
        <v>53.61</v>
      </c>
      <c r="J179" s="73">
        <v>1.03</v>
      </c>
      <c r="K179" s="73">
        <v>1.03</v>
      </c>
      <c r="L179" s="74"/>
      <c r="M179" s="75">
        <v>3002.25</v>
      </c>
      <c r="N179" s="75">
        <v>0.05</v>
      </c>
      <c r="O179" s="75">
        <v>0.05</v>
      </c>
    </row>
    <row r="180" spans="1:15" x14ac:dyDescent="0.2">
      <c r="A180" s="203">
        <v>916</v>
      </c>
      <c r="B180" s="103">
        <v>916</v>
      </c>
      <c r="C180" s="67">
        <v>1170000398486</v>
      </c>
      <c r="D180" s="204">
        <v>646</v>
      </c>
      <c r="E180" s="103">
        <v>646</v>
      </c>
      <c r="F180" s="67">
        <v>1170000398495</v>
      </c>
      <c r="G180" s="68" t="s">
        <v>764</v>
      </c>
      <c r="H180" s="72"/>
      <c r="I180" s="73">
        <v>12.06</v>
      </c>
      <c r="J180" s="73">
        <v>0.98</v>
      </c>
      <c r="K180" s="73">
        <v>0.98</v>
      </c>
      <c r="L180" s="74"/>
      <c r="M180" s="75">
        <v>964.75</v>
      </c>
      <c r="N180" s="75">
        <v>0.05</v>
      </c>
      <c r="O180" s="75">
        <v>0.05</v>
      </c>
    </row>
    <row r="181" spans="1:15" x14ac:dyDescent="0.2">
      <c r="A181" s="203">
        <v>917</v>
      </c>
      <c r="B181" s="103">
        <v>917</v>
      </c>
      <c r="C181" s="67">
        <v>1170000154538</v>
      </c>
      <c r="D181" s="204">
        <v>655</v>
      </c>
      <c r="E181" s="103">
        <v>655</v>
      </c>
      <c r="F181" s="67">
        <v>1170000154547</v>
      </c>
      <c r="G181" s="68" t="s">
        <v>765</v>
      </c>
      <c r="H181" s="72"/>
      <c r="I181" s="73">
        <v>117.6</v>
      </c>
      <c r="J181" s="73">
        <v>0.97</v>
      </c>
      <c r="K181" s="73">
        <v>0.97</v>
      </c>
      <c r="L181" s="74"/>
      <c r="M181" s="75">
        <v>3833.62</v>
      </c>
      <c r="N181" s="75">
        <v>0.05</v>
      </c>
      <c r="O181" s="75">
        <v>0.05</v>
      </c>
    </row>
    <row r="182" spans="1:15" x14ac:dyDescent="0.2">
      <c r="A182" s="203">
        <v>918</v>
      </c>
      <c r="B182" s="103">
        <v>918</v>
      </c>
      <c r="C182" s="67">
        <v>1170000174827</v>
      </c>
      <c r="D182" s="204">
        <v>656</v>
      </c>
      <c r="E182" s="103">
        <v>656</v>
      </c>
      <c r="F182" s="67">
        <v>1170000174836</v>
      </c>
      <c r="G182" s="68" t="s">
        <v>766</v>
      </c>
      <c r="H182" s="72"/>
      <c r="I182" s="73">
        <v>20.14</v>
      </c>
      <c r="J182" s="73">
        <v>1.17</v>
      </c>
      <c r="K182" s="73">
        <v>1.17</v>
      </c>
      <c r="L182" s="74"/>
      <c r="M182" s="75">
        <v>604.25</v>
      </c>
      <c r="N182" s="75">
        <v>0.05</v>
      </c>
      <c r="O182" s="75">
        <v>0.05</v>
      </c>
    </row>
    <row r="183" spans="1:15" x14ac:dyDescent="0.2">
      <c r="A183" s="203">
        <v>919</v>
      </c>
      <c r="B183" s="103">
        <v>919</v>
      </c>
      <c r="C183" s="67">
        <v>1170000182961</v>
      </c>
      <c r="D183" s="204">
        <v>657</v>
      </c>
      <c r="E183" s="103">
        <v>657</v>
      </c>
      <c r="F183" s="67">
        <v>1170000182970</v>
      </c>
      <c r="G183" s="68" t="s">
        <v>767</v>
      </c>
      <c r="H183" s="72"/>
      <c r="I183" s="73">
        <v>2.92</v>
      </c>
      <c r="J183" s="73">
        <v>2.0499999999999998</v>
      </c>
      <c r="K183" s="73">
        <v>2.0499999999999998</v>
      </c>
      <c r="L183" s="74"/>
      <c r="M183" s="75">
        <v>729.76</v>
      </c>
      <c r="N183" s="75">
        <v>0.05</v>
      </c>
      <c r="O183" s="75">
        <v>0.05</v>
      </c>
    </row>
    <row r="184" spans="1:15" x14ac:dyDescent="0.2">
      <c r="A184" s="203">
        <v>920</v>
      </c>
      <c r="B184" s="103">
        <v>920</v>
      </c>
      <c r="C184" s="67">
        <v>1170000233552</v>
      </c>
      <c r="D184" s="204">
        <v>658</v>
      </c>
      <c r="E184" s="103">
        <v>658</v>
      </c>
      <c r="F184" s="67">
        <v>1170000233570</v>
      </c>
      <c r="G184" s="68" t="s">
        <v>768</v>
      </c>
      <c r="H184" s="72"/>
      <c r="I184" s="73">
        <v>10.52</v>
      </c>
      <c r="J184" s="73">
        <v>0.95</v>
      </c>
      <c r="K184" s="73">
        <v>0.95</v>
      </c>
      <c r="L184" s="74"/>
      <c r="M184" s="75">
        <v>392.52</v>
      </c>
      <c r="N184" s="75">
        <v>0.05</v>
      </c>
      <c r="O184" s="75">
        <v>0.05</v>
      </c>
    </row>
    <row r="185" spans="1:15" x14ac:dyDescent="0.2">
      <c r="A185" s="203">
        <v>921</v>
      </c>
      <c r="B185" s="103">
        <v>921</v>
      </c>
      <c r="C185" s="67">
        <v>1170000265270</v>
      </c>
      <c r="D185" s="204">
        <v>659</v>
      </c>
      <c r="E185" s="103">
        <v>659</v>
      </c>
      <c r="F185" s="67">
        <v>1170000265280</v>
      </c>
      <c r="G185" s="68" t="s">
        <v>769</v>
      </c>
      <c r="H185" s="72"/>
      <c r="I185" s="73">
        <v>49.18</v>
      </c>
      <c r="J185" s="73">
        <v>1.99</v>
      </c>
      <c r="K185" s="73">
        <v>1.99</v>
      </c>
      <c r="L185" s="74">
        <v>-0.53400000000000003</v>
      </c>
      <c r="M185" s="75">
        <v>1561.42</v>
      </c>
      <c r="N185" s="75">
        <v>0.05</v>
      </c>
      <c r="O185" s="75">
        <v>0.05</v>
      </c>
    </row>
    <row r="186" spans="1:15" x14ac:dyDescent="0.2">
      <c r="A186" s="203">
        <v>922</v>
      </c>
      <c r="B186" s="103">
        <v>922</v>
      </c>
      <c r="C186" s="67">
        <v>1170000280108</v>
      </c>
      <c r="D186" s="204">
        <v>660</v>
      </c>
      <c r="E186" s="103">
        <v>660</v>
      </c>
      <c r="F186" s="67">
        <v>1170000280117</v>
      </c>
      <c r="G186" s="68" t="s">
        <v>770</v>
      </c>
      <c r="H186" s="72"/>
      <c r="I186" s="73">
        <v>21.05</v>
      </c>
      <c r="J186" s="73">
        <v>0.94</v>
      </c>
      <c r="K186" s="73">
        <v>0.94</v>
      </c>
      <c r="L186" s="74"/>
      <c r="M186" s="75">
        <v>63.14</v>
      </c>
      <c r="N186" s="75">
        <v>0.05</v>
      </c>
      <c r="O186" s="75">
        <v>0.05</v>
      </c>
    </row>
    <row r="187" spans="1:15" x14ac:dyDescent="0.2">
      <c r="A187" s="203">
        <v>923</v>
      </c>
      <c r="B187" s="103">
        <v>923</v>
      </c>
      <c r="C187" s="67">
        <v>1170000280960</v>
      </c>
      <c r="D187" s="204">
        <v>691</v>
      </c>
      <c r="E187" s="103">
        <v>691</v>
      </c>
      <c r="F187" s="67">
        <v>1170000280970</v>
      </c>
      <c r="G187" s="68" t="s">
        <v>771</v>
      </c>
      <c r="H187" s="72"/>
      <c r="I187" s="73">
        <v>1.85</v>
      </c>
      <c r="J187" s="73">
        <v>2.84</v>
      </c>
      <c r="K187" s="73">
        <v>2.84</v>
      </c>
      <c r="L187" s="74"/>
      <c r="M187" s="75">
        <v>478.34</v>
      </c>
      <c r="N187" s="75">
        <v>0.05</v>
      </c>
      <c r="O187" s="75">
        <v>0.05</v>
      </c>
    </row>
    <row r="188" spans="1:15" x14ac:dyDescent="0.2">
      <c r="A188" s="203">
        <v>924</v>
      </c>
      <c r="B188" s="103">
        <v>924</v>
      </c>
      <c r="C188" s="67">
        <v>1170000281175</v>
      </c>
      <c r="D188" s="204">
        <v>692</v>
      </c>
      <c r="E188" s="103">
        <v>692</v>
      </c>
      <c r="F188" s="67">
        <v>1170000281193</v>
      </c>
      <c r="G188" s="68" t="s">
        <v>772</v>
      </c>
      <c r="H188" s="72"/>
      <c r="I188" s="73">
        <v>12.69</v>
      </c>
      <c r="J188" s="73">
        <v>1.62</v>
      </c>
      <c r="K188" s="73">
        <v>1.62</v>
      </c>
      <c r="L188" s="74"/>
      <c r="M188" s="75">
        <v>951.44</v>
      </c>
      <c r="N188" s="75">
        <v>0.05</v>
      </c>
      <c r="O188" s="75">
        <v>0.05</v>
      </c>
    </row>
    <row r="189" spans="1:15" x14ac:dyDescent="0.2">
      <c r="A189" s="203">
        <v>925</v>
      </c>
      <c r="B189" s="103">
        <v>925</v>
      </c>
      <c r="C189" s="67">
        <v>1170000306909</v>
      </c>
      <c r="D189" s="204">
        <v>693</v>
      </c>
      <c r="E189" s="103">
        <v>693</v>
      </c>
      <c r="F189" s="67">
        <v>1170000306918</v>
      </c>
      <c r="G189" s="68" t="s">
        <v>773</v>
      </c>
      <c r="H189" s="72"/>
      <c r="I189" s="73">
        <v>5.07</v>
      </c>
      <c r="J189" s="73">
        <v>1.6</v>
      </c>
      <c r="K189" s="73">
        <v>1.6</v>
      </c>
      <c r="L189" s="74"/>
      <c r="M189" s="75">
        <v>608.38</v>
      </c>
      <c r="N189" s="75">
        <v>0.05</v>
      </c>
      <c r="O189" s="75">
        <v>0.05</v>
      </c>
    </row>
    <row r="190" spans="1:15" x14ac:dyDescent="0.2">
      <c r="A190" s="203">
        <v>930</v>
      </c>
      <c r="B190" s="103">
        <v>930</v>
      </c>
      <c r="C190" s="67">
        <v>1170000073288</v>
      </c>
      <c r="D190" s="204"/>
      <c r="E190" s="103"/>
      <c r="F190" s="67" t="s">
        <v>592</v>
      </c>
      <c r="G190" s="68" t="s">
        <v>774</v>
      </c>
      <c r="H190" s="72"/>
      <c r="I190" s="73">
        <v>8712.4699999999993</v>
      </c>
      <c r="J190" s="73">
        <v>1.75</v>
      </c>
      <c r="K190" s="73">
        <v>1.75</v>
      </c>
      <c r="L190" s="74"/>
      <c r="M190" s="75"/>
      <c r="N190" s="75"/>
      <c r="O190" s="75"/>
    </row>
    <row r="191" spans="1:15" ht="51" x14ac:dyDescent="0.2">
      <c r="A191" s="203">
        <v>931</v>
      </c>
      <c r="B191" s="103">
        <v>931</v>
      </c>
      <c r="C191" s="67" t="s">
        <v>911</v>
      </c>
      <c r="D191" s="204"/>
      <c r="E191" s="103"/>
      <c r="F191" s="67" t="s">
        <v>592</v>
      </c>
      <c r="G191" s="68" t="s">
        <v>775</v>
      </c>
      <c r="H191" s="72"/>
      <c r="I191" s="73">
        <v>158.33000000000001</v>
      </c>
      <c r="J191" s="73">
        <v>1</v>
      </c>
      <c r="K191" s="73">
        <v>1</v>
      </c>
      <c r="L191" s="74"/>
      <c r="M191" s="75"/>
      <c r="N191" s="75"/>
      <c r="O191" s="75"/>
    </row>
    <row r="192" spans="1:15" x14ac:dyDescent="0.2">
      <c r="A192" s="203">
        <v>932</v>
      </c>
      <c r="B192" s="103">
        <v>932</v>
      </c>
      <c r="C192" s="67">
        <v>1160001446600</v>
      </c>
      <c r="D192" s="204"/>
      <c r="E192" s="103"/>
      <c r="F192" s="67" t="s">
        <v>592</v>
      </c>
      <c r="G192" s="68" t="s">
        <v>776</v>
      </c>
      <c r="H192" s="72">
        <v>0.52800000000000002</v>
      </c>
      <c r="I192" s="73">
        <v>230.68</v>
      </c>
      <c r="J192" s="73">
        <v>3.04</v>
      </c>
      <c r="K192" s="73">
        <v>3.04</v>
      </c>
      <c r="L192" s="74"/>
      <c r="M192" s="75"/>
      <c r="N192" s="75"/>
      <c r="O192" s="75"/>
    </row>
    <row r="193" spans="1:15" x14ac:dyDescent="0.2">
      <c r="A193" s="203">
        <v>940</v>
      </c>
      <c r="B193" s="103">
        <v>940</v>
      </c>
      <c r="C193" s="67">
        <v>1170000306884</v>
      </c>
      <c r="D193" s="204">
        <v>694</v>
      </c>
      <c r="E193" s="103">
        <v>694</v>
      </c>
      <c r="F193" s="67">
        <v>1170000306893</v>
      </c>
      <c r="G193" s="68" t="s">
        <v>777</v>
      </c>
      <c r="H193" s="72"/>
      <c r="I193" s="73">
        <v>27.16</v>
      </c>
      <c r="J193" s="73">
        <v>1.3</v>
      </c>
      <c r="K193" s="73">
        <v>1.3</v>
      </c>
      <c r="L193" s="74"/>
      <c r="M193" s="75">
        <v>1357.79</v>
      </c>
      <c r="N193" s="75">
        <v>0.05</v>
      </c>
      <c r="O193" s="75">
        <v>0.05</v>
      </c>
    </row>
    <row r="194" spans="1:15" x14ac:dyDescent="0.2">
      <c r="A194" s="203">
        <v>941</v>
      </c>
      <c r="B194" s="103">
        <v>941</v>
      </c>
      <c r="C194" s="67">
        <v>1170000313162</v>
      </c>
      <c r="D194" s="204">
        <v>695</v>
      </c>
      <c r="E194" s="103">
        <v>695</v>
      </c>
      <c r="F194" s="67">
        <v>1170000313171</v>
      </c>
      <c r="G194" s="68" t="s">
        <v>778</v>
      </c>
      <c r="H194" s="72"/>
      <c r="I194" s="73">
        <v>55.39</v>
      </c>
      <c r="J194" s="73">
        <v>1.76</v>
      </c>
      <c r="K194" s="73">
        <v>1.76</v>
      </c>
      <c r="L194" s="74"/>
      <c r="M194" s="75">
        <v>7477.52</v>
      </c>
      <c r="N194" s="75">
        <v>0.05</v>
      </c>
      <c r="O194" s="75">
        <v>0.05</v>
      </c>
    </row>
    <row r="195" spans="1:15" x14ac:dyDescent="0.2">
      <c r="A195" s="203">
        <v>942</v>
      </c>
      <c r="B195" s="103">
        <v>942</v>
      </c>
      <c r="C195" s="67">
        <v>1170000319234</v>
      </c>
      <c r="D195" s="204">
        <v>696</v>
      </c>
      <c r="E195" s="103">
        <v>696</v>
      </c>
      <c r="F195" s="67">
        <v>1170000319243</v>
      </c>
      <c r="G195" s="68" t="s">
        <v>779</v>
      </c>
      <c r="H195" s="72"/>
      <c r="I195" s="73">
        <v>5.64</v>
      </c>
      <c r="J195" s="73">
        <v>1.44</v>
      </c>
      <c r="K195" s="73">
        <v>1.44</v>
      </c>
      <c r="L195" s="74"/>
      <c r="M195" s="75">
        <v>564.28</v>
      </c>
      <c r="N195" s="75">
        <v>0.05</v>
      </c>
      <c r="O195" s="75">
        <v>0.05</v>
      </c>
    </row>
    <row r="196" spans="1:15" x14ac:dyDescent="0.2">
      <c r="A196" s="203">
        <v>943</v>
      </c>
      <c r="B196" s="103">
        <v>943</v>
      </c>
      <c r="C196" s="67">
        <v>1170000325283</v>
      </c>
      <c r="D196" s="204">
        <v>697</v>
      </c>
      <c r="E196" s="103">
        <v>697</v>
      </c>
      <c r="F196" s="67">
        <v>1170000325292</v>
      </c>
      <c r="G196" s="68" t="s">
        <v>780</v>
      </c>
      <c r="H196" s="72"/>
      <c r="I196" s="73">
        <v>1.84</v>
      </c>
      <c r="J196" s="73">
        <v>0.95</v>
      </c>
      <c r="K196" s="73">
        <v>0.95</v>
      </c>
      <c r="L196" s="74"/>
      <c r="M196" s="75">
        <v>82.34</v>
      </c>
      <c r="N196" s="75">
        <v>0.05</v>
      </c>
      <c r="O196" s="75">
        <v>0.05</v>
      </c>
    </row>
    <row r="197" spans="1:15" x14ac:dyDescent="0.2">
      <c r="A197" s="203">
        <v>944</v>
      </c>
      <c r="B197" s="103">
        <v>944</v>
      </c>
      <c r="C197" s="67">
        <v>1170000325308</v>
      </c>
      <c r="D197" s="204">
        <v>698</v>
      </c>
      <c r="E197" s="103">
        <v>698</v>
      </c>
      <c r="F197" s="67">
        <v>1170000325317</v>
      </c>
      <c r="G197" s="68" t="s">
        <v>781</v>
      </c>
      <c r="H197" s="72"/>
      <c r="I197" s="73">
        <v>69.7</v>
      </c>
      <c r="J197" s="73">
        <v>0.99</v>
      </c>
      <c r="K197" s="73">
        <v>0.99</v>
      </c>
      <c r="L197" s="74"/>
      <c r="M197" s="75">
        <v>4082.64</v>
      </c>
      <c r="N197" s="75">
        <v>0.05</v>
      </c>
      <c r="O197" s="75">
        <v>0.05</v>
      </c>
    </row>
    <row r="198" spans="1:15" x14ac:dyDescent="0.2">
      <c r="A198" s="203">
        <v>945</v>
      </c>
      <c r="B198" s="103">
        <v>945</v>
      </c>
      <c r="C198" s="67">
        <v>1170000326454</v>
      </c>
      <c r="D198" s="204">
        <v>699</v>
      </c>
      <c r="E198" s="103">
        <v>699</v>
      </c>
      <c r="F198" s="67">
        <v>1170000326463</v>
      </c>
      <c r="G198" s="68" t="s">
        <v>782</v>
      </c>
      <c r="H198" s="72"/>
      <c r="I198" s="73">
        <v>2.85</v>
      </c>
      <c r="J198" s="73">
        <v>2.0499999999999998</v>
      </c>
      <c r="K198" s="73">
        <v>2.0499999999999998</v>
      </c>
      <c r="L198" s="74"/>
      <c r="M198" s="75">
        <v>428.24</v>
      </c>
      <c r="N198" s="75">
        <v>0.05</v>
      </c>
      <c r="O198" s="75">
        <v>0.05</v>
      </c>
    </row>
    <row r="199" spans="1:15" x14ac:dyDescent="0.2">
      <c r="A199" s="203">
        <v>946</v>
      </c>
      <c r="B199" s="103">
        <v>946</v>
      </c>
      <c r="C199" s="67">
        <v>1170000337508</v>
      </c>
      <c r="D199" s="204">
        <v>701</v>
      </c>
      <c r="E199" s="103">
        <v>701</v>
      </c>
      <c r="F199" s="67">
        <v>1170000337517</v>
      </c>
      <c r="G199" s="68" t="s">
        <v>783</v>
      </c>
      <c r="H199" s="72"/>
      <c r="I199" s="73">
        <v>26.78</v>
      </c>
      <c r="J199" s="73">
        <v>1.48</v>
      </c>
      <c r="K199" s="73">
        <v>1.48</v>
      </c>
      <c r="L199" s="74"/>
      <c r="M199" s="75">
        <v>937.35</v>
      </c>
      <c r="N199" s="75">
        <v>0.05</v>
      </c>
      <c r="O199" s="75">
        <v>0.05</v>
      </c>
    </row>
    <row r="200" spans="1:15" x14ac:dyDescent="0.2">
      <c r="A200" s="203">
        <v>947</v>
      </c>
      <c r="B200" s="103">
        <v>947</v>
      </c>
      <c r="C200" s="67">
        <v>1170000369068</v>
      </c>
      <c r="D200" s="204">
        <v>702</v>
      </c>
      <c r="E200" s="103">
        <v>702</v>
      </c>
      <c r="F200" s="67">
        <v>1170000369086</v>
      </c>
      <c r="G200" s="68" t="s">
        <v>784</v>
      </c>
      <c r="H200" s="72"/>
      <c r="I200" s="73">
        <v>21.48</v>
      </c>
      <c r="J200" s="73">
        <v>1.97</v>
      </c>
      <c r="K200" s="73">
        <v>1.97</v>
      </c>
      <c r="L200" s="74"/>
      <c r="M200" s="75">
        <v>3222.08</v>
      </c>
      <c r="N200" s="75">
        <v>0.05</v>
      </c>
      <c r="O200" s="75">
        <v>0.05</v>
      </c>
    </row>
    <row r="201" spans="1:15" x14ac:dyDescent="0.2">
      <c r="A201" s="203">
        <v>948</v>
      </c>
      <c r="B201" s="103">
        <v>948</v>
      </c>
      <c r="C201" s="67">
        <v>1170000369100</v>
      </c>
      <c r="D201" s="204">
        <v>703</v>
      </c>
      <c r="E201" s="103">
        <v>703</v>
      </c>
      <c r="F201" s="67">
        <v>1170000369110</v>
      </c>
      <c r="G201" s="68" t="s">
        <v>785</v>
      </c>
      <c r="H201" s="72"/>
      <c r="I201" s="73">
        <v>30.59</v>
      </c>
      <c r="J201" s="73">
        <v>1.22</v>
      </c>
      <c r="K201" s="73">
        <v>1.22</v>
      </c>
      <c r="L201" s="74"/>
      <c r="M201" s="75">
        <v>1529.69</v>
      </c>
      <c r="N201" s="75">
        <v>0.05</v>
      </c>
      <c r="O201" s="75">
        <v>0.05</v>
      </c>
    </row>
    <row r="202" spans="1:15" x14ac:dyDescent="0.2">
      <c r="A202" s="203">
        <v>949</v>
      </c>
      <c r="B202" s="103">
        <v>949</v>
      </c>
      <c r="C202" s="67">
        <v>1170000369129</v>
      </c>
      <c r="D202" s="204">
        <v>704</v>
      </c>
      <c r="E202" s="103">
        <v>704</v>
      </c>
      <c r="F202" s="67">
        <v>1170000369147</v>
      </c>
      <c r="G202" s="68" t="s">
        <v>786</v>
      </c>
      <c r="H202" s="72"/>
      <c r="I202" s="73">
        <v>60.43</v>
      </c>
      <c r="J202" s="73">
        <v>1.19</v>
      </c>
      <c r="K202" s="73">
        <v>1.19</v>
      </c>
      <c r="L202" s="74"/>
      <c r="M202" s="75">
        <v>377.68</v>
      </c>
      <c r="N202" s="75">
        <v>0.05</v>
      </c>
      <c r="O202" s="75">
        <v>0.05</v>
      </c>
    </row>
    <row r="203" spans="1:15" x14ac:dyDescent="0.2">
      <c r="A203" s="203">
        <v>950</v>
      </c>
      <c r="B203" s="103">
        <v>950</v>
      </c>
      <c r="C203" s="67">
        <v>1170000388743</v>
      </c>
      <c r="D203" s="204">
        <v>661</v>
      </c>
      <c r="E203" s="103">
        <v>661</v>
      </c>
      <c r="F203" s="67">
        <v>1170000388752</v>
      </c>
      <c r="G203" s="68" t="s">
        <v>787</v>
      </c>
      <c r="H203" s="72"/>
      <c r="I203" s="73">
        <v>7.77</v>
      </c>
      <c r="J203" s="73">
        <v>1.3</v>
      </c>
      <c r="K203" s="73">
        <v>1.3</v>
      </c>
      <c r="L203" s="74"/>
      <c r="M203" s="75">
        <v>745.95</v>
      </c>
      <c r="N203" s="75">
        <v>0.05</v>
      </c>
      <c r="O203" s="75">
        <v>0.05</v>
      </c>
    </row>
    <row r="204" spans="1:15" x14ac:dyDescent="0.2">
      <c r="A204" s="203">
        <v>951</v>
      </c>
      <c r="B204" s="103">
        <v>951</v>
      </c>
      <c r="C204" s="67">
        <v>1170000394960</v>
      </c>
      <c r="D204" s="204">
        <v>662</v>
      </c>
      <c r="E204" s="103">
        <v>662</v>
      </c>
      <c r="F204" s="67">
        <v>1170000394979</v>
      </c>
      <c r="G204" s="68" t="s">
        <v>788</v>
      </c>
      <c r="H204" s="72"/>
      <c r="I204" s="73">
        <v>3.86</v>
      </c>
      <c r="J204" s="73">
        <v>2.02</v>
      </c>
      <c r="K204" s="73">
        <v>2.02</v>
      </c>
      <c r="L204" s="74"/>
      <c r="M204" s="75">
        <v>577.41999999999996</v>
      </c>
      <c r="N204" s="75">
        <v>0.05</v>
      </c>
      <c r="O204" s="75">
        <v>0.05</v>
      </c>
    </row>
    <row r="205" spans="1:15" x14ac:dyDescent="0.2">
      <c r="A205" s="203">
        <v>952</v>
      </c>
      <c r="B205" s="103">
        <v>952</v>
      </c>
      <c r="C205" s="67">
        <v>1170000395954</v>
      </c>
      <c r="D205" s="204">
        <v>663</v>
      </c>
      <c r="E205" s="103">
        <v>663</v>
      </c>
      <c r="F205" s="67">
        <v>1170000395963</v>
      </c>
      <c r="G205" s="68" t="s">
        <v>789</v>
      </c>
      <c r="H205" s="72"/>
      <c r="I205" s="73">
        <v>38.19</v>
      </c>
      <c r="J205" s="73">
        <v>1.01</v>
      </c>
      <c r="K205" s="73">
        <v>1.01</v>
      </c>
      <c r="L205" s="74"/>
      <c r="M205" s="75">
        <v>3415.78</v>
      </c>
      <c r="N205" s="75">
        <v>0.05</v>
      </c>
      <c r="O205" s="75">
        <v>0.05</v>
      </c>
    </row>
    <row r="206" spans="1:15" x14ac:dyDescent="0.2">
      <c r="A206" s="203">
        <v>953</v>
      </c>
      <c r="B206" s="103">
        <v>953</v>
      </c>
      <c r="C206" s="67">
        <v>1170000400772</v>
      </c>
      <c r="D206" s="204">
        <v>664</v>
      </c>
      <c r="E206" s="103">
        <v>664</v>
      </c>
      <c r="F206" s="67">
        <v>1170000400781</v>
      </c>
      <c r="G206" s="68" t="s">
        <v>790</v>
      </c>
      <c r="H206" s="72"/>
      <c r="I206" s="73">
        <v>24.78</v>
      </c>
      <c r="J206" s="73">
        <v>1.21</v>
      </c>
      <c r="K206" s="73">
        <v>1.21</v>
      </c>
      <c r="L206" s="74"/>
      <c r="M206" s="75">
        <v>1321.59</v>
      </c>
      <c r="N206" s="75">
        <v>0.05</v>
      </c>
      <c r="O206" s="75">
        <v>0.05</v>
      </c>
    </row>
    <row r="207" spans="1:15" x14ac:dyDescent="0.2">
      <c r="A207" s="203">
        <v>954</v>
      </c>
      <c r="B207" s="103">
        <v>954</v>
      </c>
      <c r="C207" s="67">
        <v>1170000407875</v>
      </c>
      <c r="D207" s="204">
        <v>665</v>
      </c>
      <c r="E207" s="103">
        <v>665</v>
      </c>
      <c r="F207" s="67">
        <v>1170000407884</v>
      </c>
      <c r="G207" s="68" t="s">
        <v>791</v>
      </c>
      <c r="H207" s="72"/>
      <c r="I207" s="73">
        <v>10.34</v>
      </c>
      <c r="J207" s="73">
        <v>1.57</v>
      </c>
      <c r="K207" s="73">
        <v>1.57</v>
      </c>
      <c r="L207" s="74"/>
      <c r="M207" s="75">
        <v>992.37</v>
      </c>
      <c r="N207" s="75">
        <v>0.05</v>
      </c>
      <c r="O207" s="75">
        <v>0.05</v>
      </c>
    </row>
    <row r="208" spans="1:15" x14ac:dyDescent="0.2">
      <c r="A208" s="203">
        <v>955</v>
      </c>
      <c r="B208" s="103">
        <v>955</v>
      </c>
      <c r="C208" s="67">
        <v>1170000409696</v>
      </c>
      <c r="D208" s="204">
        <v>666</v>
      </c>
      <c r="E208" s="103">
        <v>666</v>
      </c>
      <c r="F208" s="67">
        <v>1170000409701</v>
      </c>
      <c r="G208" s="68" t="s">
        <v>792</v>
      </c>
      <c r="H208" s="72"/>
      <c r="I208" s="73">
        <v>47.43</v>
      </c>
      <c r="J208" s="73">
        <v>1.28</v>
      </c>
      <c r="K208" s="73">
        <v>1.28</v>
      </c>
      <c r="L208" s="74"/>
      <c r="M208" s="75">
        <v>840.58</v>
      </c>
      <c r="N208" s="75">
        <v>0.05</v>
      </c>
      <c r="O208" s="75">
        <v>0.05</v>
      </c>
    </row>
    <row r="209" spans="1:15" x14ac:dyDescent="0.2">
      <c r="A209" s="203">
        <v>956</v>
      </c>
      <c r="B209" s="103">
        <v>956</v>
      </c>
      <c r="C209" s="67">
        <v>1170000415946</v>
      </c>
      <c r="D209" s="204">
        <v>667</v>
      </c>
      <c r="E209" s="103">
        <v>667</v>
      </c>
      <c r="F209" s="67">
        <v>1170000415955</v>
      </c>
      <c r="G209" s="68" t="s">
        <v>793</v>
      </c>
      <c r="H209" s="72"/>
      <c r="I209" s="73">
        <v>1.31</v>
      </c>
      <c r="J209" s="73">
        <v>3.94</v>
      </c>
      <c r="K209" s="73">
        <v>3.94</v>
      </c>
      <c r="L209" s="74"/>
      <c r="M209" s="75">
        <v>471.87</v>
      </c>
      <c r="N209" s="75">
        <v>0.05</v>
      </c>
      <c r="O209" s="75">
        <v>0.05</v>
      </c>
    </row>
    <row r="210" spans="1:15" x14ac:dyDescent="0.2">
      <c r="A210" s="203">
        <v>957</v>
      </c>
      <c r="B210" s="103">
        <v>957</v>
      </c>
      <c r="C210" s="67">
        <v>1170000413692</v>
      </c>
      <c r="D210" s="204">
        <v>668</v>
      </c>
      <c r="E210" s="103">
        <v>668</v>
      </c>
      <c r="F210" s="67">
        <v>1170000413708</v>
      </c>
      <c r="G210" s="68" t="s">
        <v>794</v>
      </c>
      <c r="H210" s="72"/>
      <c r="I210" s="73">
        <v>8.6999999999999993</v>
      </c>
      <c r="J210" s="73">
        <v>1.75</v>
      </c>
      <c r="K210" s="73">
        <v>1.75</v>
      </c>
      <c r="L210" s="74"/>
      <c r="M210" s="75">
        <v>2610.64</v>
      </c>
      <c r="N210" s="75">
        <v>0.05</v>
      </c>
      <c r="O210" s="75">
        <v>0.05</v>
      </c>
    </row>
    <row r="211" spans="1:15" x14ac:dyDescent="0.2">
      <c r="A211" s="203">
        <v>958</v>
      </c>
      <c r="B211" s="103">
        <v>958</v>
      </c>
      <c r="C211" s="67">
        <v>1170000424904</v>
      </c>
      <c r="D211" s="204">
        <v>669</v>
      </c>
      <c r="E211" s="103">
        <v>669</v>
      </c>
      <c r="F211" s="67">
        <v>1170000424913</v>
      </c>
      <c r="G211" s="68" t="s">
        <v>795</v>
      </c>
      <c r="H211" s="72"/>
      <c r="I211" s="73">
        <v>8.7100000000000009</v>
      </c>
      <c r="J211" s="73">
        <v>1.61</v>
      </c>
      <c r="K211" s="73">
        <v>1.61</v>
      </c>
      <c r="L211" s="74"/>
      <c r="M211" s="75">
        <v>888.19</v>
      </c>
      <c r="N211" s="75">
        <v>0.05</v>
      </c>
      <c r="O211" s="75">
        <v>0.05</v>
      </c>
    </row>
    <row r="212" spans="1:15" x14ac:dyDescent="0.2">
      <c r="A212" s="203">
        <v>959</v>
      </c>
      <c r="B212" s="103">
        <v>959</v>
      </c>
      <c r="C212" s="67">
        <v>1170000427170</v>
      </c>
      <c r="D212" s="204">
        <v>670</v>
      </c>
      <c r="E212" s="103">
        <v>670</v>
      </c>
      <c r="F212" s="67">
        <v>1170000427180</v>
      </c>
      <c r="G212" s="68" t="s">
        <v>796</v>
      </c>
      <c r="H212" s="72"/>
      <c r="I212" s="73">
        <v>124.51</v>
      </c>
      <c r="J212" s="73">
        <v>0.97</v>
      </c>
      <c r="K212" s="73">
        <v>0.97</v>
      </c>
      <c r="L212" s="74"/>
      <c r="M212" s="75">
        <v>5602.91</v>
      </c>
      <c r="N212" s="75">
        <v>0.05</v>
      </c>
      <c r="O212" s="75">
        <v>0.05</v>
      </c>
    </row>
    <row r="213" spans="1:15" x14ac:dyDescent="0.2">
      <c r="A213" s="203">
        <v>960</v>
      </c>
      <c r="B213" s="103">
        <v>960</v>
      </c>
      <c r="C213" s="67">
        <v>1170000428528</v>
      </c>
      <c r="D213" s="204">
        <v>671</v>
      </c>
      <c r="E213" s="103">
        <v>671</v>
      </c>
      <c r="F213" s="67">
        <v>1170000428537</v>
      </c>
      <c r="G213" s="68" t="s">
        <v>797</v>
      </c>
      <c r="H213" s="72"/>
      <c r="I213" s="73">
        <v>4.1399999999999997</v>
      </c>
      <c r="J213" s="73">
        <v>1.95</v>
      </c>
      <c r="K213" s="73">
        <v>1.95</v>
      </c>
      <c r="L213" s="74"/>
      <c r="M213" s="75">
        <v>1240.54</v>
      </c>
      <c r="N213" s="75">
        <v>0.05</v>
      </c>
      <c r="O213" s="75">
        <v>0.05</v>
      </c>
    </row>
    <row r="214" spans="1:15" x14ac:dyDescent="0.2">
      <c r="A214" s="203">
        <v>961</v>
      </c>
      <c r="B214" s="103">
        <v>961</v>
      </c>
      <c r="C214" s="67">
        <v>1170000430182</v>
      </c>
      <c r="D214" s="204">
        <v>672</v>
      </c>
      <c r="E214" s="103">
        <v>672</v>
      </c>
      <c r="F214" s="67">
        <v>1170000430191</v>
      </c>
      <c r="G214" s="68" t="s">
        <v>798</v>
      </c>
      <c r="H214" s="72"/>
      <c r="I214" s="73">
        <v>2.35</v>
      </c>
      <c r="J214" s="73">
        <v>1.77</v>
      </c>
      <c r="K214" s="73">
        <v>1.77</v>
      </c>
      <c r="L214" s="74"/>
      <c r="M214" s="75">
        <v>469.43</v>
      </c>
      <c r="N214" s="75">
        <v>0.05</v>
      </c>
      <c r="O214" s="75">
        <v>0.05</v>
      </c>
    </row>
    <row r="215" spans="1:15" x14ac:dyDescent="0.2">
      <c r="A215" s="203">
        <v>962</v>
      </c>
      <c r="B215" s="103">
        <v>962</v>
      </c>
      <c r="C215" s="67">
        <v>1170000439877</v>
      </c>
      <c r="D215" s="204">
        <v>673</v>
      </c>
      <c r="E215" s="103">
        <v>673</v>
      </c>
      <c r="F215" s="67">
        <v>1170000439886</v>
      </c>
      <c r="G215" s="68" t="s">
        <v>799</v>
      </c>
      <c r="H215" s="72"/>
      <c r="I215" s="73">
        <v>4.88</v>
      </c>
      <c r="J215" s="73">
        <v>1.07</v>
      </c>
      <c r="K215" s="73">
        <v>1.07</v>
      </c>
      <c r="L215" s="74"/>
      <c r="M215" s="75">
        <v>79.31</v>
      </c>
      <c r="N215" s="75">
        <v>0.05</v>
      </c>
      <c r="O215" s="75">
        <v>0.05</v>
      </c>
    </row>
    <row r="216" spans="1:15" x14ac:dyDescent="0.2">
      <c r="A216" s="203">
        <v>963</v>
      </c>
      <c r="B216" s="103">
        <v>963</v>
      </c>
      <c r="C216" s="67">
        <v>1170000438312</v>
      </c>
      <c r="D216" s="204">
        <v>674</v>
      </c>
      <c r="E216" s="103">
        <v>674</v>
      </c>
      <c r="F216" s="67">
        <v>1170000438321</v>
      </c>
      <c r="G216" s="68" t="s">
        <v>800</v>
      </c>
      <c r="H216" s="72"/>
      <c r="I216" s="73">
        <v>8.14</v>
      </c>
      <c r="J216" s="73">
        <v>1.34</v>
      </c>
      <c r="K216" s="73">
        <v>1.34</v>
      </c>
      <c r="L216" s="74"/>
      <c r="M216" s="75">
        <v>814.31</v>
      </c>
      <c r="N216" s="75">
        <v>0.05</v>
      </c>
      <c r="O216" s="75">
        <v>0.05</v>
      </c>
    </row>
    <row r="217" spans="1:15" x14ac:dyDescent="0.2">
      <c r="A217" s="203">
        <v>964</v>
      </c>
      <c r="B217" s="103">
        <v>964</v>
      </c>
      <c r="C217" s="67">
        <v>1170000437211</v>
      </c>
      <c r="D217" s="204">
        <v>675</v>
      </c>
      <c r="E217" s="103">
        <v>675</v>
      </c>
      <c r="F217" s="67">
        <v>1170000437220</v>
      </c>
      <c r="G217" s="68" t="s">
        <v>801</v>
      </c>
      <c r="H217" s="72"/>
      <c r="I217" s="73">
        <v>5.69</v>
      </c>
      <c r="J217" s="73">
        <v>1.58</v>
      </c>
      <c r="K217" s="73">
        <v>1.58</v>
      </c>
      <c r="L217" s="74"/>
      <c r="M217" s="75">
        <v>748.04</v>
      </c>
      <c r="N217" s="75">
        <v>0.05</v>
      </c>
      <c r="O217" s="75">
        <v>0.05</v>
      </c>
    </row>
    <row r="218" spans="1:15" x14ac:dyDescent="0.2">
      <c r="A218" s="203">
        <v>965</v>
      </c>
      <c r="B218" s="103">
        <v>965</v>
      </c>
      <c r="C218" s="67">
        <v>1170000444690</v>
      </c>
      <c r="D218" s="204">
        <v>676</v>
      </c>
      <c r="E218" s="103">
        <v>676</v>
      </c>
      <c r="F218" s="67">
        <v>1170000444681</v>
      </c>
      <c r="G218" s="68" t="s">
        <v>802</v>
      </c>
      <c r="H218" s="72"/>
      <c r="I218" s="73">
        <v>2.68</v>
      </c>
      <c r="J218" s="73">
        <v>2.2799999999999998</v>
      </c>
      <c r="K218" s="73">
        <v>2.2799999999999998</v>
      </c>
      <c r="L218" s="74"/>
      <c r="M218" s="75">
        <v>751.04</v>
      </c>
      <c r="N218" s="75">
        <v>0.05</v>
      </c>
      <c r="O218" s="75">
        <v>0.05</v>
      </c>
    </row>
    <row r="219" spans="1:15" x14ac:dyDescent="0.2">
      <c r="A219" s="203">
        <v>966</v>
      </c>
      <c r="B219" s="103">
        <v>966</v>
      </c>
      <c r="C219" s="67">
        <v>1170000445115</v>
      </c>
      <c r="D219" s="204">
        <v>677</v>
      </c>
      <c r="E219" s="103">
        <v>677</v>
      </c>
      <c r="F219" s="67">
        <v>1170000445133</v>
      </c>
      <c r="G219" s="68" t="s">
        <v>803</v>
      </c>
      <c r="H219" s="72"/>
      <c r="I219" s="73">
        <v>4.22</v>
      </c>
      <c r="J219" s="73">
        <v>1.73</v>
      </c>
      <c r="K219" s="73">
        <v>1.73</v>
      </c>
      <c r="L219" s="74"/>
      <c r="M219" s="75">
        <v>674.46</v>
      </c>
      <c r="N219" s="75">
        <v>0.05</v>
      </c>
      <c r="O219" s="75">
        <v>0.05</v>
      </c>
    </row>
    <row r="220" spans="1:15" x14ac:dyDescent="0.2">
      <c r="A220" s="203">
        <v>968</v>
      </c>
      <c r="B220" s="103">
        <v>968</v>
      </c>
      <c r="C220" s="67">
        <v>1170000446615</v>
      </c>
      <c r="D220" s="204">
        <v>679</v>
      </c>
      <c r="E220" s="103">
        <v>679</v>
      </c>
      <c r="F220" s="67">
        <v>1170000446606</v>
      </c>
      <c r="G220" s="68" t="s">
        <v>804</v>
      </c>
      <c r="H220" s="72"/>
      <c r="I220" s="73">
        <v>5.94</v>
      </c>
      <c r="J220" s="73">
        <v>1.47</v>
      </c>
      <c r="K220" s="73">
        <v>1.47</v>
      </c>
      <c r="L220" s="74"/>
      <c r="M220" s="75">
        <v>890.95</v>
      </c>
      <c r="N220" s="75">
        <v>0.05</v>
      </c>
      <c r="O220" s="75">
        <v>0.05</v>
      </c>
    </row>
    <row r="221" spans="1:15" x14ac:dyDescent="0.2">
      <c r="A221" s="203">
        <v>969</v>
      </c>
      <c r="B221" s="103">
        <v>969</v>
      </c>
      <c r="C221" s="67">
        <v>1170000447033</v>
      </c>
      <c r="D221" s="204">
        <v>680</v>
      </c>
      <c r="E221" s="103">
        <v>680</v>
      </c>
      <c r="F221" s="67">
        <v>1170000447042</v>
      </c>
      <c r="G221" s="68" t="s">
        <v>805</v>
      </c>
      <c r="H221" s="72"/>
      <c r="I221" s="73">
        <v>4.05</v>
      </c>
      <c r="J221" s="73">
        <v>2.0699999999999998</v>
      </c>
      <c r="K221" s="73">
        <v>2.0699999999999998</v>
      </c>
      <c r="L221" s="74"/>
      <c r="M221" s="75">
        <v>434.06</v>
      </c>
      <c r="N221" s="75">
        <v>0.05</v>
      </c>
      <c r="O221" s="75">
        <v>0.05</v>
      </c>
    </row>
    <row r="222" spans="1:15" x14ac:dyDescent="0.2">
      <c r="A222" s="203"/>
      <c r="B222" s="103"/>
      <c r="C222" s="67" t="s">
        <v>592</v>
      </c>
      <c r="D222" s="204">
        <v>375</v>
      </c>
      <c r="E222" s="103">
        <v>375</v>
      </c>
      <c r="F222" s="67">
        <v>1170000579254</v>
      </c>
      <c r="G222" s="68" t="s">
        <v>806</v>
      </c>
      <c r="H222" s="72"/>
      <c r="I222" s="73"/>
      <c r="J222" s="73"/>
      <c r="K222" s="73"/>
      <c r="L222" s="74"/>
      <c r="M222" s="75">
        <v>217.42</v>
      </c>
      <c r="N222" s="75">
        <v>0.05</v>
      </c>
      <c r="O222" s="75">
        <v>0.05</v>
      </c>
    </row>
    <row r="223" spans="1:15" x14ac:dyDescent="0.2">
      <c r="A223" s="203"/>
      <c r="B223" s="103"/>
      <c r="C223" s="67" t="s">
        <v>592</v>
      </c>
      <c r="D223" s="204">
        <v>417</v>
      </c>
      <c r="E223" s="103">
        <v>417</v>
      </c>
      <c r="F223" s="67">
        <v>1170000740808</v>
      </c>
      <c r="G223" s="68" t="s">
        <v>807</v>
      </c>
      <c r="H223" s="72"/>
      <c r="I223" s="73"/>
      <c r="J223" s="73"/>
      <c r="K223" s="73"/>
      <c r="L223" s="74"/>
      <c r="M223" s="75">
        <v>217.42</v>
      </c>
      <c r="N223" s="75">
        <v>0.05</v>
      </c>
      <c r="O223" s="75">
        <v>0.05</v>
      </c>
    </row>
    <row r="224" spans="1:15" x14ac:dyDescent="0.2">
      <c r="A224" s="203">
        <v>2034</v>
      </c>
      <c r="B224" s="103">
        <v>2034</v>
      </c>
      <c r="C224" s="67">
        <v>2034</v>
      </c>
      <c r="D224" s="204">
        <v>2034</v>
      </c>
      <c r="E224" s="103">
        <v>2034</v>
      </c>
      <c r="F224" s="67">
        <v>2034</v>
      </c>
      <c r="G224" s="68" t="s">
        <v>808</v>
      </c>
      <c r="H224" s="72"/>
      <c r="I224" s="73"/>
      <c r="J224" s="73">
        <v>1.87</v>
      </c>
      <c r="K224" s="73">
        <v>1.87</v>
      </c>
      <c r="L224" s="74"/>
      <c r="M224" s="75"/>
      <c r="N224" s="75"/>
      <c r="O224" s="75"/>
    </row>
    <row r="225" spans="1:15" x14ac:dyDescent="0.2">
      <c r="A225" s="203">
        <v>7015</v>
      </c>
      <c r="B225" s="103">
        <v>7015</v>
      </c>
      <c r="C225" s="67">
        <v>7015</v>
      </c>
      <c r="D225" s="204">
        <v>7015</v>
      </c>
      <c r="E225" s="103">
        <v>7015</v>
      </c>
      <c r="F225" s="67">
        <v>7015</v>
      </c>
      <c r="G225" s="68" t="s">
        <v>809</v>
      </c>
      <c r="H225" s="72"/>
      <c r="I225" s="73"/>
      <c r="J225" s="73"/>
      <c r="K225" s="73"/>
      <c r="L225" s="74"/>
      <c r="M225" s="75">
        <v>440.86</v>
      </c>
      <c r="N225" s="75">
        <v>0.05</v>
      </c>
      <c r="O225" s="75">
        <v>0.05</v>
      </c>
    </row>
    <row r="226" spans="1:15" x14ac:dyDescent="0.2">
      <c r="A226" s="203">
        <v>7315</v>
      </c>
      <c r="B226" s="103">
        <v>7315</v>
      </c>
      <c r="C226" s="67">
        <v>7315</v>
      </c>
      <c r="D226" s="204">
        <v>7316</v>
      </c>
      <c r="E226" s="103">
        <v>7316</v>
      </c>
      <c r="F226" s="67">
        <v>7316</v>
      </c>
      <c r="G226" s="68" t="s">
        <v>810</v>
      </c>
      <c r="H226" s="72"/>
      <c r="I226" s="73">
        <v>14.87</v>
      </c>
      <c r="J226" s="73">
        <v>1.01</v>
      </c>
      <c r="K226" s="73">
        <v>1.01</v>
      </c>
      <c r="L226" s="74"/>
      <c r="M226" s="75">
        <v>388.17</v>
      </c>
      <c r="N226" s="75">
        <v>0.05</v>
      </c>
      <c r="O226" s="75">
        <v>0.05</v>
      </c>
    </row>
    <row r="227" spans="1:15" x14ac:dyDescent="0.2">
      <c r="A227" s="203">
        <v>7324</v>
      </c>
      <c r="B227" s="103">
        <v>7324</v>
      </c>
      <c r="C227" s="67">
        <v>7324</v>
      </c>
      <c r="D227" s="204">
        <v>7325</v>
      </c>
      <c r="E227" s="103">
        <v>7325</v>
      </c>
      <c r="F227" s="67">
        <v>7325</v>
      </c>
      <c r="G227" s="68" t="s">
        <v>811</v>
      </c>
      <c r="H227" s="72"/>
      <c r="I227" s="73">
        <v>22.45</v>
      </c>
      <c r="J227" s="73">
        <v>0.99</v>
      </c>
      <c r="K227" s="73">
        <v>0.99</v>
      </c>
      <c r="L227" s="74"/>
      <c r="M227" s="75">
        <v>520.86</v>
      </c>
      <c r="N227" s="75">
        <v>0.05</v>
      </c>
      <c r="O227" s="75">
        <v>0.05</v>
      </c>
    </row>
    <row r="228" spans="1:15" x14ac:dyDescent="0.2">
      <c r="A228" s="203">
        <v>7326</v>
      </c>
      <c r="B228" s="103">
        <v>7326</v>
      </c>
      <c r="C228" s="67">
        <v>7326</v>
      </c>
      <c r="D228" s="204">
        <v>7327</v>
      </c>
      <c r="E228" s="103">
        <v>7327</v>
      </c>
      <c r="F228" s="67">
        <v>7327</v>
      </c>
      <c r="G228" s="68" t="s">
        <v>812</v>
      </c>
      <c r="H228" s="72"/>
      <c r="I228" s="73">
        <v>15.86</v>
      </c>
      <c r="J228" s="73">
        <v>1.27</v>
      </c>
      <c r="K228" s="73">
        <v>1.27</v>
      </c>
      <c r="L228" s="74"/>
      <c r="M228" s="75">
        <v>1655.86</v>
      </c>
      <c r="N228" s="75">
        <v>0.05</v>
      </c>
      <c r="O228" s="75">
        <v>0.05</v>
      </c>
    </row>
    <row r="229" spans="1:15" x14ac:dyDescent="0.2">
      <c r="A229" s="203">
        <v>10500</v>
      </c>
      <c r="B229" s="103">
        <v>10500</v>
      </c>
      <c r="C229" s="67" t="s">
        <v>592</v>
      </c>
      <c r="D229" s="204">
        <v>10501</v>
      </c>
      <c r="E229" s="103">
        <v>10501</v>
      </c>
      <c r="F229" s="67" t="s">
        <v>592</v>
      </c>
      <c r="G229" s="68" t="s">
        <v>813</v>
      </c>
      <c r="H229" s="72"/>
      <c r="I229" s="73">
        <v>1.28</v>
      </c>
      <c r="J229" s="73">
        <v>1.2</v>
      </c>
      <c r="K229" s="73">
        <v>1.2</v>
      </c>
      <c r="L229" s="74"/>
      <c r="M229" s="75">
        <v>436.82</v>
      </c>
      <c r="N229" s="75">
        <v>0.05</v>
      </c>
      <c r="O229" s="75">
        <v>0.05</v>
      </c>
    </row>
    <row r="230" spans="1:15" x14ac:dyDescent="0.2">
      <c r="A230" s="203" t="s">
        <v>913</v>
      </c>
      <c r="B230" s="203" t="s">
        <v>913</v>
      </c>
      <c r="C230" s="203" t="s">
        <v>913</v>
      </c>
      <c r="D230" s="203" t="s">
        <v>914</v>
      </c>
      <c r="E230" s="203" t="s">
        <v>914</v>
      </c>
      <c r="F230" s="203" t="s">
        <v>914</v>
      </c>
      <c r="G230" s="68" t="s">
        <v>814</v>
      </c>
      <c r="H230" s="72"/>
      <c r="I230" s="73">
        <v>271.66000000000003</v>
      </c>
      <c r="J230" s="73">
        <v>1.04</v>
      </c>
      <c r="K230" s="73">
        <v>1.04</v>
      </c>
      <c r="L230" s="74"/>
      <c r="M230" s="75">
        <v>271.66000000000003</v>
      </c>
      <c r="N230" s="75">
        <v>0.05</v>
      </c>
      <c r="O230" s="75">
        <v>0.05</v>
      </c>
    </row>
    <row r="231" spans="1:15" x14ac:dyDescent="0.2">
      <c r="A231" s="203" t="s">
        <v>915</v>
      </c>
      <c r="B231" s="203" t="s">
        <v>915</v>
      </c>
      <c r="C231" s="203" t="s">
        <v>915</v>
      </c>
      <c r="D231" s="203" t="s">
        <v>916</v>
      </c>
      <c r="E231" s="203" t="s">
        <v>916</v>
      </c>
      <c r="F231" s="203" t="s">
        <v>916</v>
      </c>
      <c r="G231" s="68" t="s">
        <v>815</v>
      </c>
      <c r="H231" s="72"/>
      <c r="I231" s="73">
        <v>558.1</v>
      </c>
      <c r="J231" s="73">
        <v>1.1299999999999999</v>
      </c>
      <c r="K231" s="73">
        <v>1.1299999999999999</v>
      </c>
      <c r="L231" s="74"/>
      <c r="M231" s="75">
        <v>398.64</v>
      </c>
      <c r="N231" s="75">
        <v>0.05</v>
      </c>
      <c r="O231" s="75">
        <v>0.05</v>
      </c>
    </row>
    <row r="232" spans="1:15" x14ac:dyDescent="0.2">
      <c r="A232" s="203" t="s">
        <v>917</v>
      </c>
      <c r="B232" s="203" t="s">
        <v>917</v>
      </c>
      <c r="C232" s="203" t="s">
        <v>917</v>
      </c>
      <c r="D232" s="203" t="s">
        <v>918</v>
      </c>
      <c r="E232" s="203" t="s">
        <v>918</v>
      </c>
      <c r="F232" s="203" t="s">
        <v>918</v>
      </c>
      <c r="G232" s="68" t="s">
        <v>816</v>
      </c>
      <c r="H232" s="72"/>
      <c r="I232" s="73">
        <v>4.42</v>
      </c>
      <c r="J232" s="73">
        <v>1.65</v>
      </c>
      <c r="K232" s="73">
        <v>1.65</v>
      </c>
      <c r="L232" s="74"/>
      <c r="M232" s="75">
        <v>883.6</v>
      </c>
      <c r="N232" s="75">
        <v>0.05</v>
      </c>
      <c r="O232" s="75">
        <v>0.05</v>
      </c>
    </row>
    <row r="233" spans="1:15" x14ac:dyDescent="0.2">
      <c r="A233" s="203" t="s">
        <v>919</v>
      </c>
      <c r="B233" s="203" t="s">
        <v>919</v>
      </c>
      <c r="C233" s="203" t="s">
        <v>919</v>
      </c>
      <c r="D233" s="203" t="s">
        <v>920</v>
      </c>
      <c r="E233" s="203" t="s">
        <v>920</v>
      </c>
      <c r="F233" s="203" t="s">
        <v>920</v>
      </c>
      <c r="G233" s="68" t="s">
        <v>817</v>
      </c>
      <c r="H233" s="72"/>
      <c r="I233" s="73">
        <v>4.74</v>
      </c>
      <c r="J233" s="73">
        <v>1.53</v>
      </c>
      <c r="K233" s="73">
        <v>1.53</v>
      </c>
      <c r="L233" s="74"/>
      <c r="M233" s="75">
        <v>474.13</v>
      </c>
      <c r="N233" s="75">
        <v>0.05</v>
      </c>
      <c r="O233" s="75">
        <v>0.05</v>
      </c>
    </row>
    <row r="234" spans="1:15" x14ac:dyDescent="0.2">
      <c r="A234" s="203" t="s">
        <v>921</v>
      </c>
      <c r="B234" s="203" t="s">
        <v>921</v>
      </c>
      <c r="C234" s="203" t="s">
        <v>921</v>
      </c>
      <c r="D234" s="203" t="s">
        <v>922</v>
      </c>
      <c r="E234" s="203" t="s">
        <v>922</v>
      </c>
      <c r="F234" s="203" t="s">
        <v>922</v>
      </c>
      <c r="G234" s="68" t="s">
        <v>818</v>
      </c>
      <c r="H234" s="72"/>
      <c r="I234" s="73">
        <v>673.44</v>
      </c>
      <c r="J234" s="73">
        <v>1.04</v>
      </c>
      <c r="K234" s="73">
        <v>1.04</v>
      </c>
      <c r="L234" s="74"/>
      <c r="M234" s="75">
        <v>673.44</v>
      </c>
      <c r="N234" s="75">
        <v>0.05</v>
      </c>
      <c r="O234" s="75">
        <v>0.05</v>
      </c>
    </row>
    <row r="235" spans="1:15" x14ac:dyDescent="0.2">
      <c r="A235" s="203" t="s">
        <v>923</v>
      </c>
      <c r="B235" s="203" t="s">
        <v>923</v>
      </c>
      <c r="C235" s="203" t="s">
        <v>923</v>
      </c>
      <c r="D235" s="203" t="s">
        <v>924</v>
      </c>
      <c r="E235" s="203" t="s">
        <v>924</v>
      </c>
      <c r="F235" s="203" t="s">
        <v>924</v>
      </c>
      <c r="G235" s="68" t="s">
        <v>819</v>
      </c>
      <c r="H235" s="72"/>
      <c r="I235" s="73">
        <v>201.52</v>
      </c>
      <c r="J235" s="73">
        <v>1.04</v>
      </c>
      <c r="K235" s="73">
        <v>1.04</v>
      </c>
      <c r="L235" s="74"/>
      <c r="M235" s="75">
        <v>201.52</v>
      </c>
      <c r="N235" s="75">
        <v>0.05</v>
      </c>
      <c r="O235" s="75">
        <v>0.05</v>
      </c>
    </row>
    <row r="236" spans="1:15" x14ac:dyDescent="0.2">
      <c r="A236" s="203" t="s">
        <v>925</v>
      </c>
      <c r="B236" s="203" t="s">
        <v>925</v>
      </c>
      <c r="C236" s="203" t="s">
        <v>925</v>
      </c>
      <c r="D236" s="203" t="s">
        <v>926</v>
      </c>
      <c r="E236" s="203" t="s">
        <v>926</v>
      </c>
      <c r="F236" s="203" t="s">
        <v>926</v>
      </c>
      <c r="G236" s="68" t="s">
        <v>820</v>
      </c>
      <c r="H236" s="72"/>
      <c r="I236" s="73">
        <v>4.1100000000000003</v>
      </c>
      <c r="J236" s="73">
        <v>1.41</v>
      </c>
      <c r="K236" s="73">
        <v>1.41</v>
      </c>
      <c r="L236" s="74"/>
      <c r="M236" s="75">
        <v>1643.99</v>
      </c>
      <c r="N236" s="75">
        <v>0.05</v>
      </c>
      <c r="O236" s="75">
        <v>0.05</v>
      </c>
    </row>
    <row r="237" spans="1:15" x14ac:dyDescent="0.2">
      <c r="A237" s="203" t="s">
        <v>927</v>
      </c>
      <c r="B237" s="203" t="s">
        <v>927</v>
      </c>
      <c r="C237" s="203" t="s">
        <v>927</v>
      </c>
      <c r="D237" s="203" t="s">
        <v>928</v>
      </c>
      <c r="E237" s="203" t="s">
        <v>928</v>
      </c>
      <c r="F237" s="203" t="s">
        <v>928</v>
      </c>
      <c r="G237" s="68" t="s">
        <v>821</v>
      </c>
      <c r="H237" s="72"/>
      <c r="I237" s="73">
        <v>2375.3000000000002</v>
      </c>
      <c r="J237" s="73">
        <v>0.99</v>
      </c>
      <c r="K237" s="73">
        <v>0.99</v>
      </c>
      <c r="L237" s="74"/>
      <c r="M237" s="75">
        <v>2375.3000000000002</v>
      </c>
      <c r="N237" s="75">
        <v>0.05</v>
      </c>
      <c r="O237" s="75">
        <v>0.05</v>
      </c>
    </row>
    <row r="238" spans="1:15" x14ac:dyDescent="0.2">
      <c r="A238" s="203" t="s">
        <v>929</v>
      </c>
      <c r="B238" s="203" t="s">
        <v>929</v>
      </c>
      <c r="C238" s="203" t="s">
        <v>929</v>
      </c>
      <c r="D238" s="203" t="s">
        <v>930</v>
      </c>
      <c r="E238" s="203" t="s">
        <v>930</v>
      </c>
      <c r="F238" s="203" t="s">
        <v>930</v>
      </c>
      <c r="G238" s="68" t="s">
        <v>822</v>
      </c>
      <c r="H238" s="72"/>
      <c r="I238" s="73">
        <v>13.06</v>
      </c>
      <c r="J238" s="73">
        <v>1.65</v>
      </c>
      <c r="K238" s="73">
        <v>1.65</v>
      </c>
      <c r="L238" s="74"/>
      <c r="M238" s="75">
        <v>951.07</v>
      </c>
      <c r="N238" s="75">
        <v>0.05</v>
      </c>
      <c r="O238" s="75">
        <v>0.05</v>
      </c>
    </row>
    <row r="239" spans="1:15" x14ac:dyDescent="0.2">
      <c r="A239" s="203" t="s">
        <v>931</v>
      </c>
      <c r="B239" s="203" t="s">
        <v>931</v>
      </c>
      <c r="C239" s="203" t="s">
        <v>931</v>
      </c>
      <c r="D239" s="203" t="s">
        <v>932</v>
      </c>
      <c r="E239" s="203" t="s">
        <v>932</v>
      </c>
      <c r="F239" s="203" t="s">
        <v>932</v>
      </c>
      <c r="G239" s="68" t="s">
        <v>823</v>
      </c>
      <c r="H239" s="72"/>
      <c r="I239" s="73">
        <v>308.32</v>
      </c>
      <c r="J239" s="73">
        <v>1.2</v>
      </c>
      <c r="K239" s="73">
        <v>1.2</v>
      </c>
      <c r="L239" s="74"/>
      <c r="M239" s="75">
        <v>514.54999999999995</v>
      </c>
      <c r="N239" s="75">
        <v>0.05</v>
      </c>
      <c r="O239" s="75">
        <v>0.05</v>
      </c>
    </row>
    <row r="240" spans="1:15" x14ac:dyDescent="0.2">
      <c r="A240" s="203" t="s">
        <v>933</v>
      </c>
      <c r="B240" s="203" t="s">
        <v>933</v>
      </c>
      <c r="C240" s="203" t="s">
        <v>933</v>
      </c>
      <c r="D240" s="203" t="s">
        <v>934</v>
      </c>
      <c r="E240" s="203" t="s">
        <v>934</v>
      </c>
      <c r="F240" s="203" t="s">
        <v>934</v>
      </c>
      <c r="G240" s="68" t="s">
        <v>824</v>
      </c>
      <c r="H240" s="72"/>
      <c r="I240" s="73">
        <v>85.07</v>
      </c>
      <c r="J240" s="73">
        <v>1.1000000000000001</v>
      </c>
      <c r="K240" s="73">
        <v>1.1000000000000001</v>
      </c>
      <c r="L240" s="74"/>
      <c r="M240" s="75">
        <v>1361.05</v>
      </c>
      <c r="N240" s="75">
        <v>0.05</v>
      </c>
      <c r="O240" s="75">
        <v>0.05</v>
      </c>
    </row>
    <row r="241" spans="1:15" x14ac:dyDescent="0.2">
      <c r="A241" s="203" t="s">
        <v>935</v>
      </c>
      <c r="B241" s="203" t="s">
        <v>935</v>
      </c>
      <c r="C241" s="203" t="s">
        <v>935</v>
      </c>
      <c r="D241" s="203" t="s">
        <v>936</v>
      </c>
      <c r="E241" s="203" t="s">
        <v>936</v>
      </c>
      <c r="F241" s="203" t="s">
        <v>936</v>
      </c>
      <c r="G241" s="68" t="s">
        <v>825</v>
      </c>
      <c r="H241" s="72"/>
      <c r="I241" s="73">
        <v>1628.54</v>
      </c>
      <c r="J241" s="73">
        <v>0.99</v>
      </c>
      <c r="K241" s="73">
        <v>0.99</v>
      </c>
      <c r="L241" s="74"/>
      <c r="M241" s="75">
        <v>1628.54</v>
      </c>
      <c r="N241" s="75">
        <v>0.05</v>
      </c>
      <c r="O241" s="75">
        <v>0.05</v>
      </c>
    </row>
    <row r="242" spans="1:15" x14ac:dyDescent="0.2">
      <c r="A242" s="203" t="s">
        <v>937</v>
      </c>
      <c r="B242" s="203" t="s">
        <v>937</v>
      </c>
      <c r="C242" s="203" t="s">
        <v>937</v>
      </c>
      <c r="D242" s="203" t="s">
        <v>938</v>
      </c>
      <c r="E242" s="203" t="s">
        <v>938</v>
      </c>
      <c r="F242" s="203" t="s">
        <v>938</v>
      </c>
      <c r="G242" s="68" t="s">
        <v>826</v>
      </c>
      <c r="H242" s="72"/>
      <c r="I242" s="73">
        <v>4.68</v>
      </c>
      <c r="J242" s="73">
        <v>1.65</v>
      </c>
      <c r="K242" s="73">
        <v>1.65</v>
      </c>
      <c r="L242" s="74"/>
      <c r="M242" s="75">
        <v>468.49</v>
      </c>
      <c r="N242" s="75">
        <v>0.05</v>
      </c>
      <c r="O242" s="75">
        <v>0.05</v>
      </c>
    </row>
    <row r="243" spans="1:15" x14ac:dyDescent="0.2">
      <c r="A243" s="203" t="s">
        <v>939</v>
      </c>
      <c r="B243" s="203" t="s">
        <v>939</v>
      </c>
      <c r="C243" s="203" t="s">
        <v>939</v>
      </c>
      <c r="D243" s="203" t="s">
        <v>940</v>
      </c>
      <c r="E243" s="203" t="s">
        <v>940</v>
      </c>
      <c r="F243" s="203" t="s">
        <v>940</v>
      </c>
      <c r="G243" s="68" t="s">
        <v>827</v>
      </c>
      <c r="H243" s="72"/>
      <c r="I243" s="73">
        <v>5.2</v>
      </c>
      <c r="J243" s="73">
        <v>1.02</v>
      </c>
      <c r="K243" s="73">
        <v>1.02</v>
      </c>
      <c r="L243" s="74"/>
      <c r="M243" s="75">
        <v>467.98</v>
      </c>
      <c r="N243" s="75">
        <v>0.05</v>
      </c>
      <c r="O243" s="75">
        <v>0.05</v>
      </c>
    </row>
    <row r="244" spans="1:15" x14ac:dyDescent="0.2">
      <c r="A244" s="203" t="s">
        <v>941</v>
      </c>
      <c r="B244" s="203" t="s">
        <v>941</v>
      </c>
      <c r="C244" s="203" t="s">
        <v>941</v>
      </c>
      <c r="D244" s="203" t="s">
        <v>942</v>
      </c>
      <c r="E244" s="203" t="s">
        <v>942</v>
      </c>
      <c r="F244" s="203" t="s">
        <v>942</v>
      </c>
      <c r="G244" s="68" t="s">
        <v>828</v>
      </c>
      <c r="H244" s="72"/>
      <c r="I244" s="73">
        <v>15.22</v>
      </c>
      <c r="J244" s="73">
        <v>1.24</v>
      </c>
      <c r="K244" s="73">
        <v>1.24</v>
      </c>
      <c r="L244" s="74"/>
      <c r="M244" s="75">
        <v>1369.73</v>
      </c>
      <c r="N244" s="75">
        <v>0.05</v>
      </c>
      <c r="O244" s="75">
        <v>0.05</v>
      </c>
    </row>
    <row r="245" spans="1:15" x14ac:dyDescent="0.2">
      <c r="A245" s="203" t="s">
        <v>943</v>
      </c>
      <c r="B245" s="203" t="s">
        <v>943</v>
      </c>
      <c r="C245" s="203" t="s">
        <v>943</v>
      </c>
      <c r="D245" s="203" t="s">
        <v>944</v>
      </c>
      <c r="E245" s="203" t="s">
        <v>944</v>
      </c>
      <c r="F245" s="203" t="s">
        <v>944</v>
      </c>
      <c r="G245" s="68" t="s">
        <v>829</v>
      </c>
      <c r="H245" s="72"/>
      <c r="I245" s="73">
        <v>276.51</v>
      </c>
      <c r="J245" s="73">
        <v>0.99</v>
      </c>
      <c r="K245" s="73">
        <v>0.99</v>
      </c>
      <c r="L245" s="74"/>
      <c r="M245" s="75">
        <v>276.51</v>
      </c>
      <c r="N245" s="75">
        <v>0.05</v>
      </c>
      <c r="O245" s="75">
        <v>0.05</v>
      </c>
    </row>
    <row r="246" spans="1:15" x14ac:dyDescent="0.2">
      <c r="A246" s="203" t="s">
        <v>945</v>
      </c>
      <c r="B246" s="203" t="s">
        <v>945</v>
      </c>
      <c r="C246" s="203" t="s">
        <v>945</v>
      </c>
      <c r="D246" s="203" t="s">
        <v>946</v>
      </c>
      <c r="E246" s="203" t="s">
        <v>946</v>
      </c>
      <c r="F246" s="203" t="s">
        <v>946</v>
      </c>
      <c r="G246" s="68" t="s">
        <v>830</v>
      </c>
      <c r="H246" s="72"/>
      <c r="I246" s="73">
        <v>13.63</v>
      </c>
      <c r="J246" s="73">
        <v>2.74</v>
      </c>
      <c r="K246" s="73">
        <v>2.74</v>
      </c>
      <c r="L246" s="74">
        <v>-2.1259999999999999</v>
      </c>
      <c r="M246" s="75">
        <v>599.82000000000005</v>
      </c>
      <c r="N246" s="75">
        <v>0.05</v>
      </c>
      <c r="O246" s="75">
        <v>0.05</v>
      </c>
    </row>
    <row r="247" spans="1:15" x14ac:dyDescent="0.2">
      <c r="A247" s="203" t="s">
        <v>947</v>
      </c>
      <c r="B247" s="203" t="s">
        <v>947</v>
      </c>
      <c r="C247" s="203" t="s">
        <v>947</v>
      </c>
      <c r="D247" s="203" t="s">
        <v>948</v>
      </c>
      <c r="E247" s="203" t="s">
        <v>948</v>
      </c>
      <c r="F247" s="203" t="s">
        <v>948</v>
      </c>
      <c r="G247" s="68" t="s">
        <v>831</v>
      </c>
      <c r="H247" s="72"/>
      <c r="I247" s="73">
        <v>660.66</v>
      </c>
      <c r="J247" s="73">
        <v>1.1399999999999999</v>
      </c>
      <c r="K247" s="73">
        <v>1.1399999999999999</v>
      </c>
      <c r="L247" s="74"/>
      <c r="M247" s="75">
        <v>7597.64</v>
      </c>
      <c r="N247" s="75">
        <v>0.05</v>
      </c>
      <c r="O247" s="75">
        <v>0.05</v>
      </c>
    </row>
    <row r="248" spans="1:15" x14ac:dyDescent="0.2">
      <c r="A248" s="203" t="s">
        <v>949</v>
      </c>
      <c r="B248" s="203" t="s">
        <v>949</v>
      </c>
      <c r="C248" s="203" t="s">
        <v>949</v>
      </c>
      <c r="D248" s="203" t="s">
        <v>1066</v>
      </c>
      <c r="E248" s="203" t="s">
        <v>1066</v>
      </c>
      <c r="F248" s="203" t="s">
        <v>1066</v>
      </c>
      <c r="G248" s="68" t="s">
        <v>832</v>
      </c>
      <c r="H248" s="72"/>
      <c r="I248" s="73">
        <v>2.92</v>
      </c>
      <c r="J248" s="73">
        <v>1.41</v>
      </c>
      <c r="K248" s="73">
        <v>1.41</v>
      </c>
      <c r="L248" s="74"/>
      <c r="M248" s="75">
        <v>1299.49</v>
      </c>
      <c r="N248" s="75">
        <v>0.05</v>
      </c>
      <c r="O248" s="75">
        <v>0.05</v>
      </c>
    </row>
    <row r="249" spans="1:15" x14ac:dyDescent="0.2">
      <c r="A249" s="203" t="s">
        <v>950</v>
      </c>
      <c r="B249" s="203" t="s">
        <v>950</v>
      </c>
      <c r="C249" s="203" t="s">
        <v>950</v>
      </c>
      <c r="D249" s="203" t="s">
        <v>951</v>
      </c>
      <c r="E249" s="203" t="s">
        <v>951</v>
      </c>
      <c r="F249" s="203" t="s">
        <v>951</v>
      </c>
      <c r="G249" s="68" t="s">
        <v>833</v>
      </c>
      <c r="H249" s="72"/>
      <c r="I249" s="73">
        <v>387.54</v>
      </c>
      <c r="J249" s="73">
        <v>1.53</v>
      </c>
      <c r="K249" s="73">
        <v>1.53</v>
      </c>
      <c r="L249" s="74"/>
      <c r="M249" s="75">
        <v>542.55999999999995</v>
      </c>
      <c r="N249" s="75">
        <v>0.05</v>
      </c>
      <c r="O249" s="75">
        <v>0.05</v>
      </c>
    </row>
    <row r="250" spans="1:15" x14ac:dyDescent="0.2">
      <c r="A250" s="203" t="s">
        <v>952</v>
      </c>
      <c r="B250" s="203" t="s">
        <v>952</v>
      </c>
      <c r="C250" s="203" t="s">
        <v>952</v>
      </c>
      <c r="D250" s="203" t="s">
        <v>953</v>
      </c>
      <c r="E250" s="203" t="s">
        <v>953</v>
      </c>
      <c r="F250" s="203" t="s">
        <v>953</v>
      </c>
      <c r="G250" s="68" t="s">
        <v>834</v>
      </c>
      <c r="H250" s="72"/>
      <c r="I250" s="73">
        <v>23.71</v>
      </c>
      <c r="J250" s="73">
        <v>1.65</v>
      </c>
      <c r="K250" s="73">
        <v>1.65</v>
      </c>
      <c r="L250" s="74"/>
      <c r="M250" s="75">
        <v>379.33</v>
      </c>
      <c r="N250" s="75">
        <v>0.05</v>
      </c>
      <c r="O250" s="75">
        <v>0.05</v>
      </c>
    </row>
    <row r="251" spans="1:15" x14ac:dyDescent="0.2">
      <c r="A251" s="203" t="s">
        <v>954</v>
      </c>
      <c r="B251" s="203" t="s">
        <v>954</v>
      </c>
      <c r="C251" s="203" t="s">
        <v>954</v>
      </c>
      <c r="D251" s="203" t="s">
        <v>955</v>
      </c>
      <c r="E251" s="203" t="s">
        <v>955</v>
      </c>
      <c r="F251" s="203" t="s">
        <v>955</v>
      </c>
      <c r="G251" s="68" t="s">
        <v>835</v>
      </c>
      <c r="H251" s="72"/>
      <c r="I251" s="73">
        <v>4.34</v>
      </c>
      <c r="J251" s="73">
        <v>1.53</v>
      </c>
      <c r="K251" s="73">
        <v>1.53</v>
      </c>
      <c r="L251" s="74"/>
      <c r="M251" s="75">
        <v>609.11</v>
      </c>
      <c r="N251" s="75">
        <v>0.05</v>
      </c>
      <c r="O251" s="75">
        <v>0.05</v>
      </c>
    </row>
    <row r="252" spans="1:15" x14ac:dyDescent="0.2">
      <c r="A252" s="203" t="s">
        <v>956</v>
      </c>
      <c r="B252" s="203" t="s">
        <v>956</v>
      </c>
      <c r="C252" s="203" t="s">
        <v>956</v>
      </c>
      <c r="D252" s="203" t="s">
        <v>957</v>
      </c>
      <c r="E252" s="203" t="s">
        <v>957</v>
      </c>
      <c r="F252" s="203" t="s">
        <v>957</v>
      </c>
      <c r="G252" s="68" t="s">
        <v>836</v>
      </c>
      <c r="H252" s="72"/>
      <c r="I252" s="73">
        <v>2.54</v>
      </c>
      <c r="J252" s="73">
        <v>1.41</v>
      </c>
      <c r="K252" s="73">
        <v>1.41</v>
      </c>
      <c r="L252" s="74"/>
      <c r="M252" s="75">
        <v>1127.04</v>
      </c>
      <c r="N252" s="75">
        <v>0.05</v>
      </c>
      <c r="O252" s="75">
        <v>0.05</v>
      </c>
    </row>
    <row r="253" spans="1:15" x14ac:dyDescent="0.2">
      <c r="A253" s="203" t="s">
        <v>958</v>
      </c>
      <c r="B253" s="203" t="s">
        <v>958</v>
      </c>
      <c r="C253" s="203" t="s">
        <v>958</v>
      </c>
      <c r="D253" s="203" t="s">
        <v>959</v>
      </c>
      <c r="E253" s="203" t="s">
        <v>959</v>
      </c>
      <c r="F253" s="203" t="s">
        <v>959</v>
      </c>
      <c r="G253" s="68" t="s">
        <v>837</v>
      </c>
      <c r="H253" s="72"/>
      <c r="I253" s="73">
        <v>21.24</v>
      </c>
      <c r="J253" s="73">
        <v>1.41</v>
      </c>
      <c r="K253" s="73">
        <v>1.41</v>
      </c>
      <c r="L253" s="74"/>
      <c r="M253" s="75">
        <v>2230.2199999999998</v>
      </c>
      <c r="N253" s="75">
        <v>0.05</v>
      </c>
      <c r="O253" s="75">
        <v>0.05</v>
      </c>
    </row>
    <row r="254" spans="1:15" x14ac:dyDescent="0.2">
      <c r="A254" s="203" t="s">
        <v>960</v>
      </c>
      <c r="B254" s="203" t="s">
        <v>960</v>
      </c>
      <c r="C254" s="203" t="s">
        <v>960</v>
      </c>
      <c r="D254" s="203" t="s">
        <v>961</v>
      </c>
      <c r="E254" s="203" t="s">
        <v>961</v>
      </c>
      <c r="F254" s="203" t="s">
        <v>961</v>
      </c>
      <c r="G254" s="68" t="s">
        <v>838</v>
      </c>
      <c r="H254" s="72"/>
      <c r="I254" s="73">
        <v>7.62</v>
      </c>
      <c r="J254" s="73">
        <v>1.65</v>
      </c>
      <c r="K254" s="73">
        <v>1.65</v>
      </c>
      <c r="L254" s="74"/>
      <c r="M254" s="75">
        <v>465.56</v>
      </c>
      <c r="N254" s="75">
        <v>0.05</v>
      </c>
      <c r="O254" s="75">
        <v>0.05</v>
      </c>
    </row>
    <row r="255" spans="1:15" x14ac:dyDescent="0.2">
      <c r="A255" s="203" t="s">
        <v>962</v>
      </c>
      <c r="B255" s="203" t="s">
        <v>962</v>
      </c>
      <c r="C255" s="203" t="s">
        <v>962</v>
      </c>
      <c r="D255" s="203" t="s">
        <v>963</v>
      </c>
      <c r="E255" s="203" t="s">
        <v>963</v>
      </c>
      <c r="F255" s="203" t="s">
        <v>963</v>
      </c>
      <c r="G255" s="68" t="s">
        <v>839</v>
      </c>
      <c r="H255" s="72"/>
      <c r="I255" s="73">
        <v>1628.54</v>
      </c>
      <c r="J255" s="73">
        <v>0.99</v>
      </c>
      <c r="K255" s="73">
        <v>0.99</v>
      </c>
      <c r="L255" s="74"/>
      <c r="M255" s="75">
        <v>1628.54</v>
      </c>
      <c r="N255" s="75">
        <v>0.05</v>
      </c>
      <c r="O255" s="75">
        <v>0.05</v>
      </c>
    </row>
    <row r="256" spans="1:15" x14ac:dyDescent="0.2">
      <c r="A256" s="203" t="s">
        <v>964</v>
      </c>
      <c r="B256" s="203" t="s">
        <v>964</v>
      </c>
      <c r="C256" s="203" t="s">
        <v>964</v>
      </c>
      <c r="D256" s="203" t="s">
        <v>965</v>
      </c>
      <c r="E256" s="203" t="s">
        <v>965</v>
      </c>
      <c r="F256" s="203" t="s">
        <v>965</v>
      </c>
      <c r="G256" s="68" t="s">
        <v>840</v>
      </c>
      <c r="H256" s="72"/>
      <c r="I256" s="73">
        <v>1.57</v>
      </c>
      <c r="J256" s="73">
        <v>1.62</v>
      </c>
      <c r="K256" s="73">
        <v>1.62</v>
      </c>
      <c r="L256" s="74">
        <v>-0.54500000000000004</v>
      </c>
      <c r="M256" s="75">
        <v>471.6</v>
      </c>
      <c r="N256" s="75">
        <v>0.05</v>
      </c>
      <c r="O256" s="75">
        <v>0.05</v>
      </c>
    </row>
    <row r="257" spans="1:15" x14ac:dyDescent="0.2">
      <c r="A257" s="203" t="s">
        <v>966</v>
      </c>
      <c r="B257" s="203" t="s">
        <v>966</v>
      </c>
      <c r="C257" s="203" t="s">
        <v>966</v>
      </c>
      <c r="D257" s="203" t="s">
        <v>967</v>
      </c>
      <c r="E257" s="203" t="s">
        <v>967</v>
      </c>
      <c r="F257" s="203" t="s">
        <v>967</v>
      </c>
      <c r="G257" s="68" t="s">
        <v>841</v>
      </c>
      <c r="H257" s="72"/>
      <c r="I257" s="73">
        <v>4.7699999999999996</v>
      </c>
      <c r="J257" s="73">
        <v>1.45</v>
      </c>
      <c r="K257" s="73">
        <v>1.45</v>
      </c>
      <c r="L257" s="74"/>
      <c r="M257" s="75">
        <v>951.97</v>
      </c>
      <c r="N257" s="75">
        <v>0.05</v>
      </c>
      <c r="O257" s="75">
        <v>0.05</v>
      </c>
    </row>
    <row r="258" spans="1:15" x14ac:dyDescent="0.2">
      <c r="A258" s="203" t="s">
        <v>968</v>
      </c>
      <c r="B258" s="203" t="s">
        <v>968</v>
      </c>
      <c r="C258" s="203" t="s">
        <v>968</v>
      </c>
      <c r="D258" s="203" t="s">
        <v>969</v>
      </c>
      <c r="E258" s="203" t="s">
        <v>969</v>
      </c>
      <c r="F258" s="203" t="s">
        <v>969</v>
      </c>
      <c r="G258" s="68" t="s">
        <v>842</v>
      </c>
      <c r="H258" s="72"/>
      <c r="I258" s="73">
        <v>811.32</v>
      </c>
      <c r="J258" s="73">
        <v>0.67</v>
      </c>
      <c r="K258" s="73">
        <v>0.67</v>
      </c>
      <c r="L258" s="74"/>
      <c r="M258" s="75">
        <v>33571.69</v>
      </c>
      <c r="N258" s="75">
        <v>0.05</v>
      </c>
      <c r="O258" s="75">
        <v>0.05</v>
      </c>
    </row>
    <row r="259" spans="1:15" x14ac:dyDescent="0.2">
      <c r="A259" s="203" t="s">
        <v>970</v>
      </c>
      <c r="B259" s="203" t="s">
        <v>970</v>
      </c>
      <c r="C259" s="203" t="s">
        <v>970</v>
      </c>
      <c r="D259" s="203" t="s">
        <v>971</v>
      </c>
      <c r="E259" s="203" t="s">
        <v>971</v>
      </c>
      <c r="F259" s="203" t="s">
        <v>971</v>
      </c>
      <c r="G259" s="68" t="s">
        <v>843</v>
      </c>
      <c r="H259" s="72"/>
      <c r="I259" s="73">
        <v>2.0099999999999998</v>
      </c>
      <c r="J259" s="73">
        <v>1.24</v>
      </c>
      <c r="K259" s="73">
        <v>1.24</v>
      </c>
      <c r="L259" s="74"/>
      <c r="M259" s="75">
        <v>401.03</v>
      </c>
      <c r="N259" s="75">
        <v>0.05</v>
      </c>
      <c r="O259" s="75">
        <v>0.05</v>
      </c>
    </row>
    <row r="260" spans="1:15" x14ac:dyDescent="0.2">
      <c r="A260" s="203" t="s">
        <v>972</v>
      </c>
      <c r="B260" s="203" t="s">
        <v>972</v>
      </c>
      <c r="C260" s="203" t="s">
        <v>972</v>
      </c>
      <c r="D260" s="203" t="s">
        <v>973</v>
      </c>
      <c r="E260" s="203" t="s">
        <v>973</v>
      </c>
      <c r="F260" s="203" t="s">
        <v>973</v>
      </c>
      <c r="G260" s="68" t="s">
        <v>844</v>
      </c>
      <c r="H260" s="72"/>
      <c r="I260" s="73">
        <v>13.25</v>
      </c>
      <c r="J260" s="73">
        <v>1.61</v>
      </c>
      <c r="K260" s="73">
        <v>1.61</v>
      </c>
      <c r="L260" s="74">
        <v>-0.53400000000000003</v>
      </c>
      <c r="M260" s="75">
        <v>530.05999999999995</v>
      </c>
      <c r="N260" s="75">
        <v>0.05</v>
      </c>
      <c r="O260" s="75">
        <v>0.05</v>
      </c>
    </row>
    <row r="261" spans="1:15" x14ac:dyDescent="0.2">
      <c r="A261" s="203" t="s">
        <v>974</v>
      </c>
      <c r="B261" s="203" t="s">
        <v>974</v>
      </c>
      <c r="C261" s="203" t="s">
        <v>974</v>
      </c>
      <c r="D261" s="203" t="s">
        <v>975</v>
      </c>
      <c r="E261" s="203" t="s">
        <v>975</v>
      </c>
      <c r="F261" s="203" t="s">
        <v>975</v>
      </c>
      <c r="G261" s="68" t="s">
        <v>845</v>
      </c>
      <c r="H261" s="72"/>
      <c r="I261" s="73">
        <v>47.16</v>
      </c>
      <c r="J261" s="73">
        <v>1.2</v>
      </c>
      <c r="K261" s="73">
        <v>1.2</v>
      </c>
      <c r="L261" s="74"/>
      <c r="M261" s="75">
        <v>2358.0100000000002</v>
      </c>
      <c r="N261" s="75">
        <v>0.05</v>
      </c>
      <c r="O261" s="75">
        <v>0.05</v>
      </c>
    </row>
    <row r="262" spans="1:15" x14ac:dyDescent="0.2">
      <c r="A262" s="203" t="s">
        <v>976</v>
      </c>
      <c r="B262" s="203" t="s">
        <v>976</v>
      </c>
      <c r="C262" s="203" t="s">
        <v>976</v>
      </c>
      <c r="D262" s="203" t="s">
        <v>977</v>
      </c>
      <c r="E262" s="203" t="s">
        <v>977</v>
      </c>
      <c r="F262" s="203" t="s">
        <v>977</v>
      </c>
      <c r="G262" s="68" t="s">
        <v>846</v>
      </c>
      <c r="H262" s="72"/>
      <c r="I262" s="73">
        <v>11.1</v>
      </c>
      <c r="J262" s="73">
        <v>2.1</v>
      </c>
      <c r="K262" s="73">
        <v>2.1</v>
      </c>
      <c r="L262" s="74"/>
      <c r="M262" s="75">
        <v>4441.58</v>
      </c>
      <c r="N262" s="75">
        <v>0.05</v>
      </c>
      <c r="O262" s="75">
        <v>0.05</v>
      </c>
    </row>
    <row r="263" spans="1:15" x14ac:dyDescent="0.2">
      <c r="A263" s="203" t="s">
        <v>978</v>
      </c>
      <c r="B263" s="203" t="s">
        <v>978</v>
      </c>
      <c r="C263" s="203" t="s">
        <v>978</v>
      </c>
      <c r="D263" s="203" t="s">
        <v>979</v>
      </c>
      <c r="E263" s="203" t="s">
        <v>979</v>
      </c>
      <c r="F263" s="203" t="s">
        <v>979</v>
      </c>
      <c r="G263" s="68" t="s">
        <v>847</v>
      </c>
      <c r="H263" s="72"/>
      <c r="I263" s="73">
        <v>56.66</v>
      </c>
      <c r="J263" s="73">
        <v>1.41</v>
      </c>
      <c r="K263" s="73">
        <v>1.41</v>
      </c>
      <c r="L263" s="74"/>
      <c r="M263" s="75">
        <v>2827.26</v>
      </c>
      <c r="N263" s="75">
        <v>0.05</v>
      </c>
      <c r="O263" s="75">
        <v>0.05</v>
      </c>
    </row>
    <row r="264" spans="1:15" x14ac:dyDescent="0.2">
      <c r="A264" s="203" t="s">
        <v>980</v>
      </c>
      <c r="B264" s="203" t="s">
        <v>980</v>
      </c>
      <c r="C264" s="203" t="s">
        <v>980</v>
      </c>
      <c r="D264" s="203" t="s">
        <v>981</v>
      </c>
      <c r="E264" s="203" t="s">
        <v>981</v>
      </c>
      <c r="F264" s="203" t="s">
        <v>981</v>
      </c>
      <c r="G264" s="68" t="s">
        <v>848</v>
      </c>
      <c r="H264" s="72"/>
      <c r="I264" s="73">
        <v>3.99</v>
      </c>
      <c r="J264" s="73">
        <v>1.24</v>
      </c>
      <c r="K264" s="73">
        <v>1.24</v>
      </c>
      <c r="L264" s="74"/>
      <c r="M264" s="75">
        <v>399.05</v>
      </c>
      <c r="N264" s="75">
        <v>0.05</v>
      </c>
      <c r="O264" s="75">
        <v>0.05</v>
      </c>
    </row>
    <row r="265" spans="1:15" x14ac:dyDescent="0.2">
      <c r="A265" s="203" t="s">
        <v>982</v>
      </c>
      <c r="B265" s="203" t="s">
        <v>982</v>
      </c>
      <c r="C265" s="203" t="s">
        <v>982</v>
      </c>
      <c r="D265" s="203" t="s">
        <v>983</v>
      </c>
      <c r="E265" s="203" t="s">
        <v>983</v>
      </c>
      <c r="F265" s="203" t="s">
        <v>983</v>
      </c>
      <c r="G265" s="68" t="s">
        <v>849</v>
      </c>
      <c r="H265" s="72"/>
      <c r="I265" s="73">
        <v>1.89</v>
      </c>
      <c r="J265" s="73">
        <v>1.65</v>
      </c>
      <c r="K265" s="73">
        <v>1.65</v>
      </c>
      <c r="L265" s="74"/>
      <c r="M265" s="75">
        <v>436.22</v>
      </c>
      <c r="N265" s="75">
        <v>0.05</v>
      </c>
      <c r="O265" s="75">
        <v>0.05</v>
      </c>
    </row>
    <row r="266" spans="1:15" x14ac:dyDescent="0.2">
      <c r="A266" s="203" t="s">
        <v>984</v>
      </c>
      <c r="B266" s="203" t="s">
        <v>984</v>
      </c>
      <c r="C266" s="203" t="s">
        <v>984</v>
      </c>
      <c r="D266" s="203" t="s">
        <v>985</v>
      </c>
      <c r="E266" s="203" t="s">
        <v>985</v>
      </c>
      <c r="F266" s="203" t="s">
        <v>985</v>
      </c>
      <c r="G266" s="68" t="s">
        <v>850</v>
      </c>
      <c r="H266" s="72"/>
      <c r="I266" s="73">
        <v>14.35</v>
      </c>
      <c r="J266" s="73">
        <v>1.41</v>
      </c>
      <c r="K266" s="73">
        <v>1.41</v>
      </c>
      <c r="L266" s="74"/>
      <c r="M266" s="75">
        <v>2869.57</v>
      </c>
      <c r="N266" s="75">
        <v>0.05</v>
      </c>
      <c r="O266" s="75">
        <v>0.05</v>
      </c>
    </row>
    <row r="267" spans="1:15" x14ac:dyDescent="0.2">
      <c r="A267" s="203" t="s">
        <v>986</v>
      </c>
      <c r="B267" s="203" t="s">
        <v>986</v>
      </c>
      <c r="C267" s="203" t="s">
        <v>986</v>
      </c>
      <c r="D267" s="203" t="s">
        <v>987</v>
      </c>
      <c r="E267" s="203" t="s">
        <v>987</v>
      </c>
      <c r="F267" s="203" t="s">
        <v>987</v>
      </c>
      <c r="G267" s="68" t="s">
        <v>851</v>
      </c>
      <c r="H267" s="72"/>
      <c r="I267" s="73">
        <v>36.83</v>
      </c>
      <c r="J267" s="73">
        <v>1.65</v>
      </c>
      <c r="K267" s="73">
        <v>1.65</v>
      </c>
      <c r="L267" s="74"/>
      <c r="M267" s="75">
        <v>2926.19</v>
      </c>
      <c r="N267" s="75">
        <v>0.05</v>
      </c>
      <c r="O267" s="75">
        <v>0.05</v>
      </c>
    </row>
    <row r="268" spans="1:15" x14ac:dyDescent="0.2">
      <c r="A268" s="203" t="s">
        <v>988</v>
      </c>
      <c r="B268" s="203" t="s">
        <v>988</v>
      </c>
      <c r="C268" s="203" t="s">
        <v>988</v>
      </c>
      <c r="D268" s="203" t="s">
        <v>989</v>
      </c>
      <c r="E268" s="203" t="s">
        <v>989</v>
      </c>
      <c r="F268" s="203" t="s">
        <v>989</v>
      </c>
      <c r="G268" s="68" t="s">
        <v>852</v>
      </c>
      <c r="H268" s="72"/>
      <c r="I268" s="73">
        <v>9.89</v>
      </c>
      <c r="J268" s="73">
        <v>1.65</v>
      </c>
      <c r="K268" s="73">
        <v>1.65</v>
      </c>
      <c r="L268" s="74"/>
      <c r="M268" s="75">
        <v>989.31</v>
      </c>
      <c r="N268" s="75">
        <v>0.05</v>
      </c>
      <c r="O268" s="75">
        <v>0.05</v>
      </c>
    </row>
    <row r="269" spans="1:15" x14ac:dyDescent="0.2">
      <c r="A269" s="203" t="s">
        <v>990</v>
      </c>
      <c r="B269" s="203" t="s">
        <v>990</v>
      </c>
      <c r="C269" s="203" t="s">
        <v>990</v>
      </c>
      <c r="D269" s="203" t="s">
        <v>991</v>
      </c>
      <c r="E269" s="203" t="s">
        <v>991</v>
      </c>
      <c r="F269" s="203" t="s">
        <v>991</v>
      </c>
      <c r="G269" s="68" t="s">
        <v>853</v>
      </c>
      <c r="H269" s="72"/>
      <c r="I269" s="73">
        <v>5.38</v>
      </c>
      <c r="J269" s="73">
        <v>1.65</v>
      </c>
      <c r="K269" s="73">
        <v>1.65</v>
      </c>
      <c r="L269" s="74"/>
      <c r="M269" s="75">
        <v>537.92999999999995</v>
      </c>
      <c r="N269" s="75">
        <v>0.05</v>
      </c>
      <c r="O269" s="75">
        <v>0.05</v>
      </c>
    </row>
    <row r="270" spans="1:15" x14ac:dyDescent="0.2">
      <c r="A270" s="203" t="s">
        <v>992</v>
      </c>
      <c r="B270" s="203" t="s">
        <v>992</v>
      </c>
      <c r="C270" s="203" t="s">
        <v>992</v>
      </c>
      <c r="D270" s="203"/>
      <c r="E270" s="203"/>
      <c r="F270" s="203"/>
      <c r="G270" s="68" t="s">
        <v>854</v>
      </c>
      <c r="H270" s="72"/>
      <c r="I270" s="73">
        <v>11569.02</v>
      </c>
      <c r="J270" s="73">
        <v>5.01</v>
      </c>
      <c r="K270" s="73">
        <v>5.01</v>
      </c>
      <c r="L270" s="74"/>
      <c r="M270" s="75"/>
      <c r="N270" s="75"/>
      <c r="O270" s="75"/>
    </row>
    <row r="271" spans="1:15" x14ac:dyDescent="0.2">
      <c r="A271" s="203" t="s">
        <v>993</v>
      </c>
      <c r="B271" s="203" t="s">
        <v>993</v>
      </c>
      <c r="C271" s="203" t="s">
        <v>993</v>
      </c>
      <c r="D271" s="203" t="s">
        <v>1067</v>
      </c>
      <c r="E271" s="203" t="s">
        <v>1067</v>
      </c>
      <c r="F271" s="203" t="s">
        <v>1067</v>
      </c>
      <c r="G271" s="68" t="s">
        <v>855</v>
      </c>
      <c r="H271" s="72"/>
      <c r="I271" s="73">
        <v>230.82</v>
      </c>
      <c r="J271" s="73">
        <v>1.04</v>
      </c>
      <c r="K271" s="73">
        <v>1.04</v>
      </c>
      <c r="L271" s="74"/>
      <c r="M271" s="75">
        <v>242.36</v>
      </c>
      <c r="N271" s="75">
        <v>0.05</v>
      </c>
      <c r="O271" s="75">
        <v>0.05</v>
      </c>
    </row>
    <row r="272" spans="1:15" x14ac:dyDescent="0.2">
      <c r="A272" s="203" t="s">
        <v>994</v>
      </c>
      <c r="B272" s="203" t="s">
        <v>994</v>
      </c>
      <c r="C272" s="203" t="s">
        <v>994</v>
      </c>
      <c r="D272" s="203" t="s">
        <v>995</v>
      </c>
      <c r="E272" s="203" t="s">
        <v>995</v>
      </c>
      <c r="F272" s="203" t="s">
        <v>995</v>
      </c>
      <c r="G272" s="68" t="s">
        <v>856</v>
      </c>
      <c r="H272" s="72"/>
      <c r="I272" s="73">
        <v>1.01</v>
      </c>
      <c r="J272" s="73">
        <v>1.1399999999999999</v>
      </c>
      <c r="K272" s="73">
        <v>1.1399999999999999</v>
      </c>
      <c r="L272" s="74"/>
      <c r="M272" s="75">
        <v>402.04</v>
      </c>
      <c r="N272" s="75">
        <v>0.05</v>
      </c>
      <c r="O272" s="75">
        <v>0.05</v>
      </c>
    </row>
    <row r="273" spans="1:15" x14ac:dyDescent="0.2">
      <c r="A273" s="203" t="s">
        <v>996</v>
      </c>
      <c r="B273" s="203" t="s">
        <v>996</v>
      </c>
      <c r="C273" s="203" t="s">
        <v>996</v>
      </c>
      <c r="D273" s="203" t="s">
        <v>997</v>
      </c>
      <c r="E273" s="203" t="s">
        <v>997</v>
      </c>
      <c r="F273" s="203" t="s">
        <v>997</v>
      </c>
      <c r="G273" s="68" t="s">
        <v>857</v>
      </c>
      <c r="H273" s="72"/>
      <c r="I273" s="73">
        <v>26.97</v>
      </c>
      <c r="J273" s="73">
        <v>1.65</v>
      </c>
      <c r="K273" s="73">
        <v>1.65</v>
      </c>
      <c r="L273" s="74"/>
      <c r="M273" s="75">
        <v>674.15</v>
      </c>
      <c r="N273" s="75">
        <v>0.05</v>
      </c>
      <c r="O273" s="75">
        <v>0.05</v>
      </c>
    </row>
    <row r="274" spans="1:15" x14ac:dyDescent="0.2">
      <c r="A274" s="203" t="s">
        <v>998</v>
      </c>
      <c r="B274" s="203" t="s">
        <v>998</v>
      </c>
      <c r="C274" s="203" t="s">
        <v>998</v>
      </c>
      <c r="D274" s="203" t="s">
        <v>999</v>
      </c>
      <c r="E274" s="203" t="s">
        <v>999</v>
      </c>
      <c r="F274" s="203" t="s">
        <v>999</v>
      </c>
      <c r="G274" s="68" t="s">
        <v>858</v>
      </c>
      <c r="H274" s="72"/>
      <c r="I274" s="73">
        <v>19.27</v>
      </c>
      <c r="J274" s="73">
        <v>1.65</v>
      </c>
      <c r="K274" s="73">
        <v>1.65</v>
      </c>
      <c r="L274" s="74"/>
      <c r="M274" s="75">
        <v>1926.77</v>
      </c>
      <c r="N274" s="75">
        <v>0.05</v>
      </c>
      <c r="O274" s="75">
        <v>0.05</v>
      </c>
    </row>
    <row r="275" spans="1:15" x14ac:dyDescent="0.2">
      <c r="A275" s="203" t="s">
        <v>1000</v>
      </c>
      <c r="B275" s="203" t="s">
        <v>1000</v>
      </c>
      <c r="C275" s="203" t="s">
        <v>1000</v>
      </c>
      <c r="D275" s="203" t="s">
        <v>1001</v>
      </c>
      <c r="E275" s="203" t="s">
        <v>1001</v>
      </c>
      <c r="F275" s="203" t="s">
        <v>1001</v>
      </c>
      <c r="G275" s="68" t="s">
        <v>859</v>
      </c>
      <c r="H275" s="72"/>
      <c r="I275" s="73">
        <v>478.37</v>
      </c>
      <c r="J275" s="73">
        <v>0.99</v>
      </c>
      <c r="K275" s="73">
        <v>0.99</v>
      </c>
      <c r="L275" s="74"/>
      <c r="M275" s="75">
        <v>478.37</v>
      </c>
      <c r="N275" s="75">
        <v>0.05</v>
      </c>
      <c r="O275" s="75">
        <v>0.05</v>
      </c>
    </row>
    <row r="276" spans="1:15" x14ac:dyDescent="0.2">
      <c r="A276" s="203" t="s">
        <v>1002</v>
      </c>
      <c r="B276" s="203" t="s">
        <v>1002</v>
      </c>
      <c r="C276" s="203" t="s">
        <v>1002</v>
      </c>
      <c r="D276" s="203" t="s">
        <v>1003</v>
      </c>
      <c r="E276" s="203" t="s">
        <v>1003</v>
      </c>
      <c r="F276" s="203" t="s">
        <v>1003</v>
      </c>
      <c r="G276" s="68" t="s">
        <v>860</v>
      </c>
      <c r="H276" s="72"/>
      <c r="I276" s="73">
        <v>44.04</v>
      </c>
      <c r="J276" s="73">
        <v>3.03</v>
      </c>
      <c r="K276" s="73">
        <v>3.03</v>
      </c>
      <c r="L276" s="74">
        <v>-2.1259999999999999</v>
      </c>
      <c r="M276" s="75">
        <v>1761.72</v>
      </c>
      <c r="N276" s="75">
        <v>0.05</v>
      </c>
      <c r="O276" s="75">
        <v>0.05</v>
      </c>
    </row>
    <row r="277" spans="1:15" x14ac:dyDescent="0.2">
      <c r="A277" s="203" t="s">
        <v>1004</v>
      </c>
      <c r="B277" s="203" t="s">
        <v>1004</v>
      </c>
      <c r="C277" s="203" t="s">
        <v>1004</v>
      </c>
      <c r="D277" s="203" t="s">
        <v>1005</v>
      </c>
      <c r="E277" s="203" t="s">
        <v>1005</v>
      </c>
      <c r="F277" s="203" t="s">
        <v>1005</v>
      </c>
      <c r="G277" s="68" t="s">
        <v>861</v>
      </c>
      <c r="H277" s="72"/>
      <c r="I277" s="73">
        <v>651.21</v>
      </c>
      <c r="J277" s="73">
        <v>0.99</v>
      </c>
      <c r="K277" s="73">
        <v>0.99</v>
      </c>
      <c r="L277" s="74"/>
      <c r="M277" s="75">
        <v>651.21</v>
      </c>
      <c r="N277" s="75">
        <v>0.05</v>
      </c>
      <c r="O277" s="75">
        <v>0.05</v>
      </c>
    </row>
    <row r="278" spans="1:15" x14ac:dyDescent="0.2">
      <c r="A278" s="203" t="s">
        <v>1006</v>
      </c>
      <c r="B278" s="203" t="s">
        <v>1006</v>
      </c>
      <c r="C278" s="203" t="s">
        <v>1006</v>
      </c>
      <c r="D278" s="203" t="s">
        <v>1007</v>
      </c>
      <c r="E278" s="203" t="s">
        <v>1007</v>
      </c>
      <c r="F278" s="203" t="s">
        <v>1007</v>
      </c>
      <c r="G278" s="68" t="s">
        <v>862</v>
      </c>
      <c r="H278" s="72"/>
      <c r="I278" s="73">
        <v>513.44000000000005</v>
      </c>
      <c r="J278" s="73">
        <v>0.99</v>
      </c>
      <c r="K278" s="73">
        <v>0.99</v>
      </c>
      <c r="L278" s="74"/>
      <c r="M278" s="75">
        <v>513.44000000000005</v>
      </c>
      <c r="N278" s="75">
        <v>0.05</v>
      </c>
      <c r="O278" s="75">
        <v>0.05</v>
      </c>
    </row>
    <row r="279" spans="1:15" x14ac:dyDescent="0.2">
      <c r="A279" s="203" t="s">
        <v>1008</v>
      </c>
      <c r="B279" s="203" t="s">
        <v>1008</v>
      </c>
      <c r="C279" s="203" t="s">
        <v>1008</v>
      </c>
      <c r="D279" s="203" t="s">
        <v>1009</v>
      </c>
      <c r="E279" s="203" t="s">
        <v>1009</v>
      </c>
      <c r="F279" s="203" t="s">
        <v>1009</v>
      </c>
      <c r="G279" s="68" t="s">
        <v>863</v>
      </c>
      <c r="H279" s="72"/>
      <c r="I279" s="73">
        <v>4.47</v>
      </c>
      <c r="J279" s="73">
        <v>1.65</v>
      </c>
      <c r="K279" s="73">
        <v>1.65</v>
      </c>
      <c r="L279" s="74"/>
      <c r="M279" s="75">
        <v>4466.4799999999996</v>
      </c>
      <c r="N279" s="75">
        <v>0.05</v>
      </c>
      <c r="O279" s="75">
        <v>0.05</v>
      </c>
    </row>
    <row r="280" spans="1:15" x14ac:dyDescent="0.2">
      <c r="A280" s="203" t="s">
        <v>1010</v>
      </c>
      <c r="B280" s="203" t="s">
        <v>1010</v>
      </c>
      <c r="C280" s="203" t="s">
        <v>1010</v>
      </c>
      <c r="D280" s="203" t="s">
        <v>1011</v>
      </c>
      <c r="E280" s="203" t="s">
        <v>1011</v>
      </c>
      <c r="F280" s="203" t="s">
        <v>1011</v>
      </c>
      <c r="G280" s="68" t="s">
        <v>864</v>
      </c>
      <c r="H280" s="72"/>
      <c r="I280" s="73">
        <v>0.8</v>
      </c>
      <c r="J280" s="73">
        <v>2.0299999999999998</v>
      </c>
      <c r="K280" s="73">
        <v>2.0299999999999998</v>
      </c>
      <c r="L280" s="74"/>
      <c r="M280" s="75">
        <v>402.24</v>
      </c>
      <c r="N280" s="75">
        <v>0.05</v>
      </c>
      <c r="O280" s="75">
        <v>0.05</v>
      </c>
    </row>
    <row r="281" spans="1:15" x14ac:dyDescent="0.2">
      <c r="A281" s="203" t="s">
        <v>1012</v>
      </c>
      <c r="B281" s="203" t="s">
        <v>1012</v>
      </c>
      <c r="C281" s="203" t="s">
        <v>1012</v>
      </c>
      <c r="D281" s="203" t="s">
        <v>1013</v>
      </c>
      <c r="E281" s="203" t="s">
        <v>1013</v>
      </c>
      <c r="F281" s="203" t="s">
        <v>1013</v>
      </c>
      <c r="G281" s="68" t="s">
        <v>865</v>
      </c>
      <c r="H281" s="72"/>
      <c r="I281" s="73">
        <v>1.01</v>
      </c>
      <c r="J281" s="73">
        <v>1.53</v>
      </c>
      <c r="K281" s="73">
        <v>1.53</v>
      </c>
      <c r="L281" s="74"/>
      <c r="M281" s="75">
        <v>402.04</v>
      </c>
      <c r="N281" s="75">
        <v>0.05</v>
      </c>
      <c r="O281" s="75">
        <v>0.05</v>
      </c>
    </row>
    <row r="282" spans="1:15" x14ac:dyDescent="0.2">
      <c r="A282" s="203" t="s">
        <v>1014</v>
      </c>
      <c r="B282" s="203" t="s">
        <v>1014</v>
      </c>
      <c r="C282" s="203" t="s">
        <v>1014</v>
      </c>
      <c r="D282" s="203" t="s">
        <v>1015</v>
      </c>
      <c r="E282" s="203" t="s">
        <v>1015</v>
      </c>
      <c r="F282" s="203" t="s">
        <v>1015</v>
      </c>
      <c r="G282" s="68" t="s">
        <v>866</v>
      </c>
      <c r="H282" s="72"/>
      <c r="I282" s="73">
        <v>21.13</v>
      </c>
      <c r="J282" s="73">
        <v>1.04</v>
      </c>
      <c r="K282" s="73">
        <v>1.04</v>
      </c>
      <c r="L282" s="74"/>
      <c r="M282" s="75">
        <v>1056.26</v>
      </c>
      <c r="N282" s="75">
        <v>0.05</v>
      </c>
      <c r="O282" s="75">
        <v>0.05</v>
      </c>
    </row>
    <row r="283" spans="1:15" x14ac:dyDescent="0.2">
      <c r="A283" s="203" t="s">
        <v>1016</v>
      </c>
      <c r="B283" s="203" t="s">
        <v>1016</v>
      </c>
      <c r="C283" s="203" t="s">
        <v>1016</v>
      </c>
      <c r="D283" s="203" t="s">
        <v>1017</v>
      </c>
      <c r="E283" s="203" t="s">
        <v>1017</v>
      </c>
      <c r="F283" s="203" t="s">
        <v>1017</v>
      </c>
      <c r="G283" s="68" t="s">
        <v>867</v>
      </c>
      <c r="H283" s="72"/>
      <c r="I283" s="73">
        <v>24.94</v>
      </c>
      <c r="J283" s="73">
        <v>1.02</v>
      </c>
      <c r="K283" s="73">
        <v>1.02</v>
      </c>
      <c r="L283" s="74"/>
      <c r="M283" s="75">
        <v>1247.0899999999999</v>
      </c>
      <c r="N283" s="75">
        <v>0.05</v>
      </c>
      <c r="O283" s="75">
        <v>0.05</v>
      </c>
    </row>
    <row r="284" spans="1:15" x14ac:dyDescent="0.2">
      <c r="A284" s="203" t="s">
        <v>1018</v>
      </c>
      <c r="B284" s="203" t="s">
        <v>1018</v>
      </c>
      <c r="C284" s="203" t="s">
        <v>1018</v>
      </c>
      <c r="D284" s="203" t="s">
        <v>1019</v>
      </c>
      <c r="E284" s="203" t="s">
        <v>1019</v>
      </c>
      <c r="F284" s="203" t="s">
        <v>1019</v>
      </c>
      <c r="G284" s="68" t="s">
        <v>868</v>
      </c>
      <c r="H284" s="72"/>
      <c r="I284" s="73">
        <v>1.19</v>
      </c>
      <c r="J284" s="73">
        <v>1.41</v>
      </c>
      <c r="K284" s="73">
        <v>1.41</v>
      </c>
      <c r="L284" s="74"/>
      <c r="M284" s="75">
        <v>955.54</v>
      </c>
      <c r="N284" s="75">
        <v>0.05</v>
      </c>
      <c r="O284" s="75">
        <v>0.05</v>
      </c>
    </row>
    <row r="285" spans="1:15" x14ac:dyDescent="0.2">
      <c r="A285" s="203" t="s">
        <v>1020</v>
      </c>
      <c r="B285" s="203" t="s">
        <v>1020</v>
      </c>
      <c r="C285" s="203" t="s">
        <v>1020</v>
      </c>
      <c r="D285" s="203" t="s">
        <v>1021</v>
      </c>
      <c r="E285" s="203" t="s">
        <v>1021</v>
      </c>
      <c r="F285" s="203" t="s">
        <v>1021</v>
      </c>
      <c r="G285" s="68" t="s">
        <v>869</v>
      </c>
      <c r="H285" s="72"/>
      <c r="I285" s="73">
        <v>134.24</v>
      </c>
      <c r="J285" s="73">
        <v>1.02</v>
      </c>
      <c r="K285" s="73">
        <v>1.02</v>
      </c>
      <c r="L285" s="74"/>
      <c r="M285" s="75">
        <v>3356.09</v>
      </c>
      <c r="N285" s="75">
        <v>0.05</v>
      </c>
      <c r="O285" s="75">
        <v>0.05</v>
      </c>
    </row>
    <row r="286" spans="1:15" x14ac:dyDescent="0.2">
      <c r="A286" s="203" t="s">
        <v>1022</v>
      </c>
      <c r="B286" s="203" t="s">
        <v>1022</v>
      </c>
      <c r="C286" s="203" t="s">
        <v>1022</v>
      </c>
      <c r="D286" s="203" t="s">
        <v>1023</v>
      </c>
      <c r="E286" s="203" t="s">
        <v>1023</v>
      </c>
      <c r="F286" s="203" t="s">
        <v>1023</v>
      </c>
      <c r="G286" s="68" t="s">
        <v>870</v>
      </c>
      <c r="H286" s="72"/>
      <c r="I286" s="73">
        <v>111.69</v>
      </c>
      <c r="J286" s="73">
        <v>1.39</v>
      </c>
      <c r="K286" s="73">
        <v>1.39</v>
      </c>
      <c r="L286" s="74"/>
      <c r="M286" s="75">
        <v>10703.6</v>
      </c>
      <c r="N286" s="75">
        <v>0.05</v>
      </c>
      <c r="O286" s="75">
        <v>0.05</v>
      </c>
    </row>
    <row r="287" spans="1:15" x14ac:dyDescent="0.2">
      <c r="A287" s="203" t="s">
        <v>1024</v>
      </c>
      <c r="B287" s="203" t="s">
        <v>1024</v>
      </c>
      <c r="C287" s="203" t="s">
        <v>1024</v>
      </c>
      <c r="D287" s="203" t="s">
        <v>1025</v>
      </c>
      <c r="E287" s="203" t="s">
        <v>1025</v>
      </c>
      <c r="F287" s="203" t="s">
        <v>1025</v>
      </c>
      <c r="G287" s="68" t="s">
        <v>871</v>
      </c>
      <c r="H287" s="72"/>
      <c r="I287" s="73">
        <v>14.41</v>
      </c>
      <c r="J287" s="73">
        <v>1.65</v>
      </c>
      <c r="K287" s="73">
        <v>1.65</v>
      </c>
      <c r="L287" s="74"/>
      <c r="M287" s="75">
        <v>1440.68</v>
      </c>
      <c r="N287" s="75">
        <v>0.05</v>
      </c>
      <c r="O287" s="75">
        <v>0.05</v>
      </c>
    </row>
    <row r="288" spans="1:15" x14ac:dyDescent="0.2">
      <c r="A288" s="203" t="s">
        <v>1026</v>
      </c>
      <c r="B288" s="203" t="s">
        <v>1026</v>
      </c>
      <c r="C288" s="203" t="s">
        <v>1026</v>
      </c>
      <c r="D288" s="203" t="s">
        <v>1027</v>
      </c>
      <c r="E288" s="203" t="s">
        <v>1027</v>
      </c>
      <c r="F288" s="203" t="s">
        <v>1027</v>
      </c>
      <c r="G288" s="68" t="s">
        <v>872</v>
      </c>
      <c r="H288" s="72"/>
      <c r="I288" s="73">
        <v>4.72</v>
      </c>
      <c r="J288" s="73">
        <v>1.24</v>
      </c>
      <c r="K288" s="73">
        <v>1.24</v>
      </c>
      <c r="L288" s="74"/>
      <c r="M288" s="75">
        <v>2362.13</v>
      </c>
      <c r="N288" s="75">
        <v>0.05</v>
      </c>
      <c r="O288" s="75">
        <v>0.05</v>
      </c>
    </row>
    <row r="289" spans="1:15" x14ac:dyDescent="0.2">
      <c r="A289" s="203" t="s">
        <v>1028</v>
      </c>
      <c r="B289" s="203" t="s">
        <v>1028</v>
      </c>
      <c r="C289" s="203" t="s">
        <v>1028</v>
      </c>
      <c r="D289" s="203" t="s">
        <v>1029</v>
      </c>
      <c r="E289" s="203" t="s">
        <v>1029</v>
      </c>
      <c r="F289" s="203" t="s">
        <v>1029</v>
      </c>
      <c r="G289" s="68" t="s">
        <v>873</v>
      </c>
      <c r="H289" s="72"/>
      <c r="I289" s="73">
        <v>3</v>
      </c>
      <c r="J289" s="73">
        <v>1.75</v>
      </c>
      <c r="K289" s="73">
        <v>1.75</v>
      </c>
      <c r="L289" s="74"/>
      <c r="M289" s="75">
        <v>400.04</v>
      </c>
      <c r="N289" s="75">
        <v>0.05</v>
      </c>
      <c r="O289" s="75">
        <v>0.05</v>
      </c>
    </row>
    <row r="290" spans="1:15" x14ac:dyDescent="0.2">
      <c r="A290" s="203" t="s">
        <v>1030</v>
      </c>
      <c r="B290" s="203" t="s">
        <v>1030</v>
      </c>
      <c r="C290" s="203" t="s">
        <v>1030</v>
      </c>
      <c r="D290" s="203" t="s">
        <v>1031</v>
      </c>
      <c r="E290" s="203" t="s">
        <v>1031</v>
      </c>
      <c r="F290" s="203" t="s">
        <v>1031</v>
      </c>
      <c r="G290" s="68" t="s">
        <v>874</v>
      </c>
      <c r="H290" s="72"/>
      <c r="I290" s="73">
        <v>9.1300000000000008</v>
      </c>
      <c r="J290" s="73">
        <v>1.24</v>
      </c>
      <c r="K290" s="73">
        <v>1.24</v>
      </c>
      <c r="L290" s="74"/>
      <c r="M290" s="75">
        <v>1095.28</v>
      </c>
      <c r="N290" s="75">
        <v>0.05</v>
      </c>
      <c r="O290" s="75">
        <v>0.05</v>
      </c>
    </row>
    <row r="291" spans="1:15" x14ac:dyDescent="0.2">
      <c r="A291" s="203" t="s">
        <v>1032</v>
      </c>
      <c r="B291" s="203" t="s">
        <v>1032</v>
      </c>
      <c r="C291" s="203" t="s">
        <v>1032</v>
      </c>
      <c r="D291" s="203" t="s">
        <v>1033</v>
      </c>
      <c r="E291" s="203" t="s">
        <v>1033</v>
      </c>
      <c r="F291" s="203" t="s">
        <v>1033</v>
      </c>
      <c r="G291" s="68" t="s">
        <v>875</v>
      </c>
      <c r="H291" s="72"/>
      <c r="I291" s="73">
        <v>4.0599999999999996</v>
      </c>
      <c r="J291" s="73">
        <v>1.02</v>
      </c>
      <c r="K291" s="73">
        <v>1.02</v>
      </c>
      <c r="L291" s="74"/>
      <c r="M291" s="75">
        <v>749.66</v>
      </c>
      <c r="N291" s="75">
        <v>0.05</v>
      </c>
      <c r="O291" s="75">
        <v>0.05</v>
      </c>
    </row>
    <row r="292" spans="1:15" x14ac:dyDescent="0.2">
      <c r="A292" s="203" t="s">
        <v>1034</v>
      </c>
      <c r="B292" s="203" t="s">
        <v>1034</v>
      </c>
      <c r="C292" s="203" t="s">
        <v>1034</v>
      </c>
      <c r="D292" s="203" t="s">
        <v>1035</v>
      </c>
      <c r="E292" s="203" t="s">
        <v>1035</v>
      </c>
      <c r="F292" s="203" t="s">
        <v>1035</v>
      </c>
      <c r="G292" s="68" t="s">
        <v>876</v>
      </c>
      <c r="H292" s="72"/>
      <c r="I292" s="73">
        <v>19.2</v>
      </c>
      <c r="J292" s="73">
        <v>2.02</v>
      </c>
      <c r="K292" s="73">
        <v>2.02</v>
      </c>
      <c r="L292" s="74"/>
      <c r="M292" s="75">
        <v>2304.13</v>
      </c>
      <c r="N292" s="75">
        <v>0.05</v>
      </c>
      <c r="O292" s="75">
        <v>0.05</v>
      </c>
    </row>
    <row r="293" spans="1:15" x14ac:dyDescent="0.2">
      <c r="A293" s="203" t="s">
        <v>1036</v>
      </c>
      <c r="B293" s="203" t="s">
        <v>1036</v>
      </c>
      <c r="C293" s="203" t="s">
        <v>1036</v>
      </c>
      <c r="D293" s="203" t="s">
        <v>1037</v>
      </c>
      <c r="E293" s="203" t="s">
        <v>1037</v>
      </c>
      <c r="F293" s="203" t="s">
        <v>1037</v>
      </c>
      <c r="G293" s="68" t="s">
        <v>877</v>
      </c>
      <c r="H293" s="72"/>
      <c r="I293" s="73">
        <v>8.3800000000000008</v>
      </c>
      <c r="J293" s="73">
        <v>1.24</v>
      </c>
      <c r="K293" s="73">
        <v>1.24</v>
      </c>
      <c r="L293" s="74"/>
      <c r="M293" s="75">
        <v>879.64</v>
      </c>
      <c r="N293" s="75">
        <v>0.05</v>
      </c>
      <c r="O293" s="75">
        <v>0.05</v>
      </c>
    </row>
    <row r="294" spans="1:15" x14ac:dyDescent="0.2">
      <c r="A294" s="203" t="s">
        <v>1038</v>
      </c>
      <c r="B294" s="203" t="s">
        <v>1038</v>
      </c>
      <c r="C294" s="203" t="s">
        <v>1038</v>
      </c>
      <c r="D294" s="203" t="s">
        <v>1039</v>
      </c>
      <c r="E294" s="203" t="s">
        <v>1039</v>
      </c>
      <c r="F294" s="203" t="s">
        <v>1039</v>
      </c>
      <c r="G294" s="68" t="s">
        <v>878</v>
      </c>
      <c r="H294" s="72"/>
      <c r="I294" s="73">
        <v>65.55</v>
      </c>
      <c r="J294" s="73">
        <v>1.65</v>
      </c>
      <c r="K294" s="73">
        <v>1.65</v>
      </c>
      <c r="L294" s="74"/>
      <c r="M294" s="75">
        <v>2622.09</v>
      </c>
      <c r="N294" s="75">
        <v>0.05</v>
      </c>
      <c r="O294" s="75">
        <v>0.05</v>
      </c>
    </row>
    <row r="295" spans="1:15" x14ac:dyDescent="0.2">
      <c r="A295" s="203" t="s">
        <v>1040</v>
      </c>
      <c r="B295" s="203" t="s">
        <v>1040</v>
      </c>
      <c r="C295" s="203" t="s">
        <v>1040</v>
      </c>
      <c r="D295" s="203" t="s">
        <v>1041</v>
      </c>
      <c r="E295" s="203" t="s">
        <v>1041</v>
      </c>
      <c r="F295" s="203" t="s">
        <v>1041</v>
      </c>
      <c r="G295" s="68" t="s">
        <v>879</v>
      </c>
      <c r="H295" s="72"/>
      <c r="I295" s="73">
        <v>1</v>
      </c>
      <c r="J295" s="73">
        <v>1.41</v>
      </c>
      <c r="K295" s="73">
        <v>1.41</v>
      </c>
      <c r="L295" s="74"/>
      <c r="M295" s="75">
        <v>552.02</v>
      </c>
      <c r="N295" s="75">
        <v>0.05</v>
      </c>
      <c r="O295" s="75">
        <v>0.05</v>
      </c>
    </row>
    <row r="296" spans="1:15" x14ac:dyDescent="0.2">
      <c r="A296" s="203" t="s">
        <v>1042</v>
      </c>
      <c r="B296" s="203" t="s">
        <v>1042</v>
      </c>
      <c r="C296" s="203" t="s">
        <v>1042</v>
      </c>
      <c r="D296" s="203" t="s">
        <v>1043</v>
      </c>
      <c r="E296" s="203" t="s">
        <v>1043</v>
      </c>
      <c r="F296" s="203" t="s">
        <v>1043</v>
      </c>
      <c r="G296" s="68" t="s">
        <v>880</v>
      </c>
      <c r="H296" s="72"/>
      <c r="I296" s="73">
        <v>318.95</v>
      </c>
      <c r="J296" s="73">
        <v>1.9</v>
      </c>
      <c r="K296" s="73">
        <v>1.9</v>
      </c>
      <c r="L296" s="74"/>
      <c r="M296" s="75">
        <v>637.78</v>
      </c>
      <c r="N296" s="75">
        <v>0.05</v>
      </c>
      <c r="O296" s="75">
        <v>0.05</v>
      </c>
    </row>
    <row r="297" spans="1:15" x14ac:dyDescent="0.2">
      <c r="A297" s="203" t="s">
        <v>1044</v>
      </c>
      <c r="B297" s="203" t="s">
        <v>1044</v>
      </c>
      <c r="C297" s="203" t="s">
        <v>1044</v>
      </c>
      <c r="D297" s="203" t="s">
        <v>1045</v>
      </c>
      <c r="E297" s="203" t="s">
        <v>1045</v>
      </c>
      <c r="F297" s="203" t="s">
        <v>1045</v>
      </c>
      <c r="G297" s="68" t="s">
        <v>881</v>
      </c>
      <c r="H297" s="72"/>
      <c r="I297" s="73">
        <v>3.96</v>
      </c>
      <c r="J297" s="73">
        <v>1.65</v>
      </c>
      <c r="K297" s="73">
        <v>1.65</v>
      </c>
      <c r="L297" s="74"/>
      <c r="M297" s="75">
        <v>1100.44</v>
      </c>
      <c r="N297" s="75">
        <v>0.05</v>
      </c>
      <c r="O297" s="75">
        <v>0.05</v>
      </c>
    </row>
    <row r="298" spans="1:15" x14ac:dyDescent="0.2">
      <c r="A298" s="203" t="s">
        <v>1046</v>
      </c>
      <c r="B298" s="203" t="s">
        <v>1046</v>
      </c>
      <c r="C298" s="203" t="s">
        <v>1046</v>
      </c>
      <c r="D298" s="203" t="s">
        <v>1047</v>
      </c>
      <c r="E298" s="203" t="s">
        <v>1047</v>
      </c>
      <c r="F298" s="203" t="s">
        <v>1047</v>
      </c>
      <c r="G298" s="68" t="s">
        <v>882</v>
      </c>
      <c r="H298" s="72"/>
      <c r="I298" s="73">
        <v>45.47</v>
      </c>
      <c r="J298" s="73">
        <v>1.65</v>
      </c>
      <c r="K298" s="73">
        <v>1.65</v>
      </c>
      <c r="L298" s="74"/>
      <c r="M298" s="75">
        <v>918.66</v>
      </c>
      <c r="N298" s="75">
        <v>0.05</v>
      </c>
      <c r="O298" s="75">
        <v>0.05</v>
      </c>
    </row>
    <row r="299" spans="1:15" x14ac:dyDescent="0.2">
      <c r="A299" s="203" t="s">
        <v>1048</v>
      </c>
      <c r="B299" s="203" t="s">
        <v>1048</v>
      </c>
      <c r="C299" s="203" t="s">
        <v>1048</v>
      </c>
      <c r="D299" s="203" t="s">
        <v>1049</v>
      </c>
      <c r="E299" s="203" t="s">
        <v>1049</v>
      </c>
      <c r="F299" s="203" t="s">
        <v>1049</v>
      </c>
      <c r="G299" s="68" t="s">
        <v>883</v>
      </c>
      <c r="H299" s="72"/>
      <c r="I299" s="73">
        <v>2.25</v>
      </c>
      <c r="J299" s="73">
        <v>1.65</v>
      </c>
      <c r="K299" s="73">
        <v>1.65</v>
      </c>
      <c r="L299" s="74"/>
      <c r="M299" s="75">
        <v>2995.84</v>
      </c>
      <c r="N299" s="75">
        <v>0.05</v>
      </c>
      <c r="O299" s="75">
        <v>0.05</v>
      </c>
    </row>
    <row r="300" spans="1:15" x14ac:dyDescent="0.2">
      <c r="A300" s="203" t="s">
        <v>1050</v>
      </c>
      <c r="B300" s="203" t="s">
        <v>1050</v>
      </c>
      <c r="C300" s="203" t="s">
        <v>1050</v>
      </c>
      <c r="D300" s="203" t="s">
        <v>1051</v>
      </c>
      <c r="E300" s="203" t="s">
        <v>1051</v>
      </c>
      <c r="F300" s="203" t="s">
        <v>1051</v>
      </c>
      <c r="G300" s="68" t="s">
        <v>1068</v>
      </c>
      <c r="H300" s="72"/>
      <c r="I300" s="73">
        <v>1.05</v>
      </c>
      <c r="J300" s="73">
        <v>3.15</v>
      </c>
      <c r="K300" s="73">
        <v>3.15</v>
      </c>
      <c r="L300" s="74"/>
      <c r="M300" s="75">
        <v>420.51</v>
      </c>
      <c r="N300" s="75">
        <v>0.05</v>
      </c>
      <c r="O300" s="75">
        <v>0.05</v>
      </c>
    </row>
    <row r="301" spans="1:15" x14ac:dyDescent="0.2">
      <c r="A301" s="203" t="s">
        <v>1052</v>
      </c>
      <c r="B301" s="203" t="s">
        <v>1052</v>
      </c>
      <c r="C301" s="203" t="s">
        <v>1052</v>
      </c>
      <c r="D301" s="203" t="s">
        <v>1053</v>
      </c>
      <c r="E301" s="203" t="s">
        <v>1053</v>
      </c>
      <c r="F301" s="203" t="s">
        <v>1053</v>
      </c>
      <c r="G301" s="68" t="s">
        <v>884</v>
      </c>
      <c r="H301" s="72"/>
      <c r="I301" s="73">
        <v>18.7</v>
      </c>
      <c r="J301" s="73">
        <v>1.65</v>
      </c>
      <c r="K301" s="73">
        <v>1.65</v>
      </c>
      <c r="L301" s="74"/>
      <c r="M301" s="75">
        <v>654.37</v>
      </c>
      <c r="N301" s="75">
        <v>0.05</v>
      </c>
      <c r="O301" s="75">
        <v>0.05</v>
      </c>
    </row>
    <row r="302" spans="1:15" x14ac:dyDescent="0.2">
      <c r="A302" s="203" t="s">
        <v>1054</v>
      </c>
      <c r="B302" s="203" t="s">
        <v>1054</v>
      </c>
      <c r="C302" s="203" t="s">
        <v>1054</v>
      </c>
      <c r="D302" s="203" t="s">
        <v>1055</v>
      </c>
      <c r="E302" s="203" t="s">
        <v>1055</v>
      </c>
      <c r="F302" s="203" t="s">
        <v>1055</v>
      </c>
      <c r="G302" s="68" t="s">
        <v>885</v>
      </c>
      <c r="H302" s="72"/>
      <c r="I302" s="73">
        <v>8.15</v>
      </c>
      <c r="J302" s="73">
        <v>1.24</v>
      </c>
      <c r="K302" s="73">
        <v>1.24</v>
      </c>
      <c r="L302" s="74"/>
      <c r="M302" s="75">
        <v>740.57</v>
      </c>
      <c r="N302" s="75">
        <v>0.05</v>
      </c>
      <c r="O302" s="75">
        <v>0.05</v>
      </c>
    </row>
    <row r="303" spans="1:15" x14ac:dyDescent="0.2">
      <c r="A303" s="203" t="s">
        <v>1056</v>
      </c>
      <c r="B303" s="203" t="s">
        <v>1056</v>
      </c>
      <c r="C303" s="203" t="s">
        <v>1056</v>
      </c>
      <c r="D303" s="203" t="s">
        <v>1057</v>
      </c>
      <c r="E303" s="203" t="s">
        <v>1057</v>
      </c>
      <c r="F303" s="203" t="s">
        <v>1057</v>
      </c>
      <c r="G303" s="68" t="s">
        <v>886</v>
      </c>
      <c r="H303" s="72"/>
      <c r="I303" s="73">
        <v>20.96</v>
      </c>
      <c r="J303" s="73">
        <v>3.15</v>
      </c>
      <c r="K303" s="73">
        <v>3.15</v>
      </c>
      <c r="L303" s="74"/>
      <c r="M303" s="75">
        <v>3143.5</v>
      </c>
      <c r="N303" s="75">
        <v>0.05</v>
      </c>
      <c r="O303" s="75">
        <v>0.05</v>
      </c>
    </row>
    <row r="304" spans="1:15" x14ac:dyDescent="0.2">
      <c r="A304" s="203" t="s">
        <v>1058</v>
      </c>
      <c r="B304" s="203" t="s">
        <v>1058</v>
      </c>
      <c r="C304" s="203" t="s">
        <v>1058</v>
      </c>
      <c r="D304" s="203" t="s">
        <v>1059</v>
      </c>
      <c r="E304" s="203" t="s">
        <v>1059</v>
      </c>
      <c r="F304" s="203" t="s">
        <v>1059</v>
      </c>
      <c r="G304" s="68" t="s">
        <v>887</v>
      </c>
      <c r="H304" s="72"/>
      <c r="I304" s="73">
        <v>4.8099999999999996</v>
      </c>
      <c r="J304" s="73">
        <v>1.65</v>
      </c>
      <c r="K304" s="73">
        <v>1.65</v>
      </c>
      <c r="L304" s="74"/>
      <c r="M304" s="75">
        <v>433.29</v>
      </c>
      <c r="N304" s="75">
        <v>0.05</v>
      </c>
      <c r="O304" s="75">
        <v>0.05</v>
      </c>
    </row>
    <row r="305" spans="1:15" x14ac:dyDescent="0.2">
      <c r="A305" s="203" t="s">
        <v>1060</v>
      </c>
      <c r="B305" s="203" t="s">
        <v>1060</v>
      </c>
      <c r="C305" s="203" t="s">
        <v>1060</v>
      </c>
      <c r="D305" s="203" t="s">
        <v>1061</v>
      </c>
      <c r="E305" s="203" t="s">
        <v>1061</v>
      </c>
      <c r="F305" s="203" t="s">
        <v>1061</v>
      </c>
      <c r="G305" s="68" t="s">
        <v>888</v>
      </c>
      <c r="H305" s="72"/>
      <c r="I305" s="73">
        <v>30.65</v>
      </c>
      <c r="J305" s="73">
        <v>1.84</v>
      </c>
      <c r="K305" s="73">
        <v>1.84</v>
      </c>
      <c r="L305" s="74">
        <v>-0.432</v>
      </c>
      <c r="M305" s="75">
        <v>1225.8399999999999</v>
      </c>
      <c r="N305" s="75">
        <v>0.05</v>
      </c>
      <c r="O305" s="75">
        <v>0.05</v>
      </c>
    </row>
    <row r="306" spans="1:15" x14ac:dyDescent="0.2">
      <c r="A306" s="203" t="s">
        <v>1062</v>
      </c>
      <c r="B306" s="203" t="s">
        <v>1062</v>
      </c>
      <c r="C306" s="203" t="s">
        <v>1062</v>
      </c>
      <c r="D306" s="203" t="s">
        <v>1063</v>
      </c>
      <c r="E306" s="203" t="s">
        <v>1063</v>
      </c>
      <c r="F306" s="203" t="s">
        <v>1063</v>
      </c>
      <c r="G306" s="68" t="s">
        <v>889</v>
      </c>
      <c r="H306" s="72"/>
      <c r="I306" s="73">
        <v>7.46</v>
      </c>
      <c r="J306" s="73">
        <v>1.65</v>
      </c>
      <c r="K306" s="73">
        <v>1.65</v>
      </c>
      <c r="L306" s="74"/>
      <c r="M306" s="75">
        <v>746.26</v>
      </c>
      <c r="N306" s="75">
        <v>0.05</v>
      </c>
      <c r="O306" s="75">
        <v>0.05</v>
      </c>
    </row>
    <row r="307" spans="1:15" x14ac:dyDescent="0.2">
      <c r="A307" s="203" t="s">
        <v>1064</v>
      </c>
      <c r="B307" s="203" t="s">
        <v>1064</v>
      </c>
      <c r="C307" s="203" t="s">
        <v>1064</v>
      </c>
      <c r="D307" s="203" t="s">
        <v>1065</v>
      </c>
      <c r="E307" s="203" t="s">
        <v>1065</v>
      </c>
      <c r="F307" s="203" t="s">
        <v>1065</v>
      </c>
      <c r="G307" s="68" t="s">
        <v>890</v>
      </c>
      <c r="H307" s="72"/>
      <c r="I307" s="73">
        <v>9.4700000000000006</v>
      </c>
      <c r="J307" s="73">
        <v>1.9</v>
      </c>
      <c r="K307" s="73">
        <v>1.9</v>
      </c>
      <c r="L307" s="74"/>
      <c r="M307" s="75">
        <v>947.26</v>
      </c>
      <c r="N307" s="75">
        <v>0.05</v>
      </c>
      <c r="O307" s="75">
        <v>0.05</v>
      </c>
    </row>
    <row r="308" spans="1:15" x14ac:dyDescent="0.2">
      <c r="A308" s="203"/>
      <c r="B308" s="203"/>
      <c r="C308" s="203"/>
      <c r="D308" s="203"/>
      <c r="E308" s="203"/>
      <c r="F308" s="203"/>
      <c r="G308" s="68"/>
      <c r="H308" s="72"/>
      <c r="I308" s="73"/>
      <c r="J308" s="73"/>
      <c r="K308" s="73"/>
      <c r="L308" s="74"/>
      <c r="M308" s="75"/>
      <c r="N308" s="75"/>
      <c r="O308" s="75"/>
    </row>
    <row r="309" spans="1:15" x14ac:dyDescent="0.2">
      <c r="A309" s="203"/>
      <c r="B309" s="103"/>
      <c r="C309" s="67"/>
      <c r="D309" s="204"/>
      <c r="E309" s="103"/>
      <c r="F309" s="67"/>
      <c r="G309" s="68"/>
      <c r="H309" s="72"/>
      <c r="I309" s="73"/>
      <c r="J309" s="73"/>
      <c r="K309" s="73"/>
      <c r="L309" s="74"/>
      <c r="M309" s="75"/>
      <c r="N309" s="75"/>
      <c r="O309" s="75"/>
    </row>
    <row r="310" spans="1:15" x14ac:dyDescent="0.2">
      <c r="A310" s="203"/>
      <c r="B310" s="103"/>
      <c r="C310" s="67"/>
      <c r="D310" s="204"/>
      <c r="E310" s="103"/>
      <c r="F310" s="67"/>
      <c r="G310" s="68"/>
      <c r="H310" s="72"/>
      <c r="I310" s="73"/>
      <c r="J310" s="73"/>
      <c r="K310" s="73"/>
      <c r="L310" s="74"/>
      <c r="M310" s="75"/>
      <c r="N310" s="75"/>
      <c r="O310" s="75"/>
    </row>
    <row r="311" spans="1:15" x14ac:dyDescent="0.2">
      <c r="A311" s="203"/>
      <c r="B311" s="103"/>
      <c r="C311" s="67"/>
      <c r="D311" s="204"/>
      <c r="E311" s="103"/>
      <c r="F311" s="67"/>
      <c r="G311" s="68"/>
      <c r="H311" s="72"/>
      <c r="I311" s="73"/>
      <c r="J311" s="73"/>
      <c r="K311" s="73"/>
      <c r="L311" s="74"/>
      <c r="M311" s="75"/>
      <c r="N311" s="75"/>
      <c r="O311" s="75"/>
    </row>
    <row r="312" spans="1:15" x14ac:dyDescent="0.2">
      <c r="A312" s="203"/>
      <c r="B312" s="103"/>
      <c r="C312" s="67"/>
      <c r="D312" s="204"/>
      <c r="E312" s="103"/>
      <c r="F312" s="67"/>
      <c r="G312" s="68"/>
      <c r="H312" s="72"/>
      <c r="I312" s="73"/>
      <c r="J312" s="73"/>
      <c r="K312" s="73"/>
      <c r="L312" s="74"/>
      <c r="M312" s="75"/>
      <c r="N312" s="75"/>
      <c r="O312" s="75"/>
    </row>
    <row r="313" spans="1:15" x14ac:dyDescent="0.2">
      <c r="A313" s="203"/>
      <c r="B313" s="103"/>
      <c r="C313" s="67"/>
      <c r="D313" s="204"/>
      <c r="E313" s="103"/>
      <c r="F313" s="67"/>
      <c r="G313" s="68"/>
      <c r="H313" s="72"/>
      <c r="I313" s="73"/>
      <c r="J313" s="73"/>
      <c r="K313" s="73"/>
      <c r="L313" s="74"/>
      <c r="M313" s="75"/>
      <c r="N313" s="75"/>
      <c r="O313" s="75"/>
    </row>
    <row r="314" spans="1:15" x14ac:dyDescent="0.2">
      <c r="A314" s="203"/>
      <c r="B314" s="103"/>
      <c r="C314" s="67"/>
      <c r="D314" s="204"/>
      <c r="E314" s="103"/>
      <c r="F314" s="67"/>
      <c r="G314" s="68"/>
      <c r="H314" s="72"/>
      <c r="I314" s="73"/>
      <c r="J314" s="73"/>
      <c r="K314" s="73"/>
      <c r="L314" s="74"/>
      <c r="M314" s="75"/>
      <c r="N314" s="75"/>
      <c r="O314" s="75"/>
    </row>
    <row r="315" spans="1:15" x14ac:dyDescent="0.2">
      <c r="A315" s="203"/>
      <c r="B315" s="103"/>
      <c r="C315" s="67"/>
      <c r="D315" s="204"/>
      <c r="E315" s="103"/>
      <c r="F315" s="67"/>
      <c r="G315" s="68"/>
      <c r="H315" s="72"/>
      <c r="I315" s="73"/>
      <c r="J315" s="73"/>
      <c r="K315" s="73"/>
      <c r="L315" s="74"/>
      <c r="M315" s="75"/>
      <c r="N315" s="75"/>
      <c r="O315" s="75"/>
    </row>
    <row r="316" spans="1:15" x14ac:dyDescent="0.2">
      <c r="A316" s="203"/>
      <c r="B316" s="103"/>
      <c r="C316" s="67"/>
      <c r="D316" s="204"/>
      <c r="E316" s="103"/>
      <c r="F316" s="67"/>
      <c r="G316" s="68"/>
      <c r="H316" s="72"/>
      <c r="I316" s="73"/>
      <c r="J316" s="73"/>
      <c r="K316" s="73"/>
      <c r="L316" s="74"/>
      <c r="M316" s="75"/>
      <c r="N316" s="75"/>
      <c r="O316" s="75"/>
    </row>
    <row r="317" spans="1:15" x14ac:dyDescent="0.2">
      <c r="A317" s="203"/>
      <c r="B317" s="103"/>
      <c r="C317" s="67"/>
      <c r="D317" s="204"/>
      <c r="E317" s="103"/>
      <c r="F317" s="67"/>
      <c r="G317" s="68"/>
      <c r="H317" s="72"/>
      <c r="I317" s="73"/>
      <c r="J317" s="73"/>
      <c r="K317" s="73"/>
      <c r="L317" s="74"/>
      <c r="M317" s="75"/>
      <c r="N317" s="75"/>
      <c r="O317" s="75"/>
    </row>
    <row r="318" spans="1:15" x14ac:dyDescent="0.2">
      <c r="A318" s="203"/>
      <c r="B318" s="103"/>
      <c r="C318" s="67"/>
      <c r="D318" s="204"/>
      <c r="E318" s="103"/>
      <c r="F318" s="67"/>
      <c r="G318" s="68"/>
      <c r="H318" s="72"/>
      <c r="I318" s="73"/>
      <c r="J318" s="73"/>
      <c r="K318" s="73"/>
      <c r="L318" s="74"/>
      <c r="M318" s="75"/>
      <c r="N318" s="75"/>
      <c r="O318" s="75"/>
    </row>
    <row r="319" spans="1:15" x14ac:dyDescent="0.2">
      <c r="A319" s="203"/>
      <c r="B319" s="103"/>
      <c r="C319" s="67"/>
      <c r="D319" s="204"/>
      <c r="E319" s="103"/>
      <c r="F319" s="67"/>
      <c r="G319" s="68"/>
      <c r="H319" s="72"/>
      <c r="I319" s="73"/>
      <c r="J319" s="73"/>
      <c r="K319" s="73"/>
      <c r="L319" s="74"/>
      <c r="M319" s="75"/>
      <c r="N319" s="75"/>
      <c r="O319" s="75"/>
    </row>
    <row r="320" spans="1:15" x14ac:dyDescent="0.2">
      <c r="A320" s="203"/>
      <c r="B320" s="103"/>
      <c r="C320" s="67"/>
      <c r="D320" s="204"/>
      <c r="E320" s="103"/>
      <c r="F320" s="67"/>
      <c r="G320" s="68"/>
      <c r="H320" s="72"/>
      <c r="I320" s="73"/>
      <c r="J320" s="73"/>
      <c r="K320" s="73"/>
      <c r="L320" s="74"/>
      <c r="M320" s="75"/>
      <c r="N320" s="75"/>
      <c r="O320" s="75"/>
    </row>
    <row r="321" spans="1:15" x14ac:dyDescent="0.2">
      <c r="A321" s="203"/>
      <c r="B321" s="103"/>
      <c r="C321" s="67"/>
      <c r="D321" s="204"/>
      <c r="E321" s="103"/>
      <c r="F321" s="67"/>
      <c r="G321" s="68"/>
      <c r="H321" s="72"/>
      <c r="I321" s="73"/>
      <c r="J321" s="73"/>
      <c r="K321" s="73"/>
      <c r="L321" s="74"/>
      <c r="M321" s="75"/>
      <c r="N321" s="75"/>
      <c r="O321" s="75"/>
    </row>
    <row r="322" spans="1:15" x14ac:dyDescent="0.2">
      <c r="A322" s="203"/>
      <c r="B322" s="103"/>
      <c r="C322" s="67"/>
      <c r="D322" s="204"/>
      <c r="E322" s="103"/>
      <c r="F322" s="67"/>
      <c r="G322" s="68"/>
      <c r="H322" s="72"/>
      <c r="I322" s="73"/>
      <c r="J322" s="73"/>
      <c r="K322" s="73"/>
      <c r="L322" s="74"/>
      <c r="M322" s="75"/>
      <c r="N322" s="75"/>
      <c r="O322" s="75"/>
    </row>
    <row r="323" spans="1:15" x14ac:dyDescent="0.2">
      <c r="A323" s="203"/>
      <c r="B323" s="103"/>
      <c r="C323" s="67"/>
      <c r="D323" s="204"/>
      <c r="E323" s="103"/>
      <c r="F323" s="67"/>
      <c r="G323" s="68"/>
      <c r="H323" s="72"/>
      <c r="I323" s="73"/>
      <c r="J323" s="73"/>
      <c r="K323" s="73"/>
      <c r="L323" s="74"/>
      <c r="M323" s="75"/>
      <c r="N323" s="75"/>
      <c r="O323" s="75"/>
    </row>
    <row r="324" spans="1:15" x14ac:dyDescent="0.2">
      <c r="A324" s="203"/>
      <c r="B324" s="103"/>
      <c r="C324" s="67"/>
      <c r="D324" s="204"/>
      <c r="E324" s="103"/>
      <c r="F324" s="67"/>
      <c r="G324" s="68"/>
      <c r="H324" s="72"/>
      <c r="I324" s="73"/>
      <c r="J324" s="73"/>
      <c r="K324" s="73"/>
      <c r="L324" s="74"/>
      <c r="M324" s="75"/>
      <c r="N324" s="75"/>
      <c r="O324" s="75"/>
    </row>
    <row r="325" spans="1:15" x14ac:dyDescent="0.2">
      <c r="A325" s="203"/>
      <c r="B325" s="103"/>
      <c r="C325" s="67"/>
      <c r="D325" s="204"/>
      <c r="E325" s="103"/>
      <c r="F325" s="67"/>
      <c r="G325" s="68"/>
      <c r="H325" s="72"/>
      <c r="I325" s="73"/>
      <c r="J325" s="73"/>
      <c r="K325" s="73"/>
      <c r="L325" s="74"/>
      <c r="M325" s="75"/>
      <c r="N325" s="75"/>
      <c r="O325" s="75"/>
    </row>
    <row r="326" spans="1:15" x14ac:dyDescent="0.2">
      <c r="A326" s="203"/>
      <c r="B326" s="103"/>
      <c r="C326" s="67"/>
      <c r="D326" s="204"/>
      <c r="E326" s="103"/>
      <c r="F326" s="67"/>
      <c r="G326" s="68"/>
      <c r="H326" s="72"/>
      <c r="I326" s="73"/>
      <c r="J326" s="73"/>
      <c r="K326" s="73"/>
      <c r="L326" s="74"/>
      <c r="M326" s="75"/>
      <c r="N326" s="75"/>
      <c r="O326" s="75"/>
    </row>
    <row r="327" spans="1:15" x14ac:dyDescent="0.2">
      <c r="A327" s="203"/>
      <c r="B327" s="103"/>
      <c r="C327" s="67"/>
      <c r="D327" s="204"/>
      <c r="E327" s="103"/>
      <c r="F327" s="67"/>
      <c r="G327" s="68"/>
      <c r="H327" s="72"/>
      <c r="I327" s="73"/>
      <c r="J327" s="73"/>
      <c r="K327" s="73"/>
      <c r="L327" s="74"/>
      <c r="M327" s="75"/>
      <c r="N327" s="75"/>
      <c r="O327" s="75"/>
    </row>
    <row r="328" spans="1:15" x14ac:dyDescent="0.2">
      <c r="A328" s="203"/>
      <c r="B328" s="103"/>
      <c r="C328" s="67"/>
      <c r="D328" s="204"/>
      <c r="E328" s="103"/>
      <c r="F328" s="67"/>
      <c r="G328" s="68"/>
      <c r="H328" s="72"/>
      <c r="I328" s="73"/>
      <c r="J328" s="73"/>
      <c r="K328" s="73"/>
      <c r="L328" s="74"/>
      <c r="M328" s="75"/>
      <c r="N328" s="75"/>
      <c r="O328" s="75"/>
    </row>
    <row r="329" spans="1:15" x14ac:dyDescent="0.2">
      <c r="A329" s="203"/>
      <c r="B329" s="103"/>
      <c r="C329" s="67"/>
      <c r="D329" s="204"/>
      <c r="E329" s="103"/>
      <c r="F329" s="67"/>
      <c r="G329" s="68"/>
      <c r="H329" s="72"/>
      <c r="I329" s="73"/>
      <c r="J329" s="73"/>
      <c r="K329" s="73"/>
      <c r="L329" s="74"/>
      <c r="M329" s="75"/>
      <c r="N329" s="75"/>
      <c r="O329" s="75"/>
    </row>
    <row r="330" spans="1:15" x14ac:dyDescent="0.2">
      <c r="A330" s="203"/>
      <c r="B330" s="103"/>
      <c r="C330" s="67"/>
      <c r="D330" s="204"/>
      <c r="E330" s="103"/>
      <c r="F330" s="67"/>
      <c r="G330" s="68"/>
      <c r="H330" s="72"/>
      <c r="I330" s="73"/>
      <c r="J330" s="73"/>
      <c r="K330" s="73"/>
      <c r="L330" s="74"/>
      <c r="M330" s="75"/>
      <c r="N330" s="75"/>
      <c r="O330" s="75"/>
    </row>
    <row r="331" spans="1:15" x14ac:dyDescent="0.2">
      <c r="A331" s="203"/>
      <c r="B331" s="103"/>
      <c r="C331" s="67"/>
      <c r="D331" s="204"/>
      <c r="E331" s="103"/>
      <c r="F331" s="67"/>
      <c r="G331" s="68"/>
      <c r="H331" s="72"/>
      <c r="I331" s="73"/>
      <c r="J331" s="73"/>
      <c r="K331" s="73"/>
      <c r="L331" s="74"/>
      <c r="M331" s="75"/>
      <c r="N331" s="75"/>
      <c r="O331" s="75"/>
    </row>
    <row r="332" spans="1:15" x14ac:dyDescent="0.2">
      <c r="A332" s="203"/>
      <c r="B332" s="103"/>
      <c r="C332" s="67"/>
      <c r="D332" s="204"/>
      <c r="E332" s="103"/>
      <c r="F332" s="67"/>
      <c r="G332" s="68"/>
      <c r="H332" s="72"/>
      <c r="I332" s="73"/>
      <c r="J332" s="73"/>
      <c r="K332" s="73"/>
      <c r="L332" s="74"/>
      <c r="M332" s="75"/>
      <c r="N332" s="75"/>
      <c r="O332" s="75"/>
    </row>
    <row r="333" spans="1:15" x14ac:dyDescent="0.2">
      <c r="A333" s="203"/>
      <c r="B333" s="103"/>
      <c r="C333" s="67"/>
      <c r="D333" s="204"/>
      <c r="E333" s="103"/>
      <c r="F333" s="67"/>
      <c r="G333" s="68"/>
      <c r="H333" s="72"/>
      <c r="I333" s="73"/>
      <c r="J333" s="73"/>
      <c r="K333" s="73"/>
      <c r="L333" s="74"/>
      <c r="M333" s="75"/>
      <c r="N333" s="75"/>
      <c r="O333" s="75"/>
    </row>
    <row r="334" spans="1:15" x14ac:dyDescent="0.2">
      <c r="A334" s="203"/>
      <c r="B334" s="103"/>
      <c r="C334" s="67"/>
      <c r="D334" s="204"/>
      <c r="E334" s="103"/>
      <c r="F334" s="67"/>
      <c r="G334" s="68"/>
      <c r="H334" s="72"/>
      <c r="I334" s="73"/>
      <c r="J334" s="73"/>
      <c r="K334" s="73"/>
      <c r="L334" s="74"/>
      <c r="M334" s="75"/>
      <c r="N334" s="75"/>
      <c r="O334" s="75"/>
    </row>
    <row r="335" spans="1:15" x14ac:dyDescent="0.2">
      <c r="A335" s="203"/>
      <c r="B335" s="103"/>
      <c r="C335" s="67"/>
      <c r="D335" s="204"/>
      <c r="E335" s="103"/>
      <c r="F335" s="67"/>
      <c r="G335" s="68"/>
      <c r="H335" s="72"/>
      <c r="I335" s="73"/>
      <c r="J335" s="73"/>
      <c r="K335" s="73"/>
      <c r="L335" s="74"/>
      <c r="M335" s="75"/>
      <c r="N335" s="75"/>
      <c r="O335" s="75"/>
    </row>
    <row r="336" spans="1:15" x14ac:dyDescent="0.2">
      <c r="A336" s="203"/>
      <c r="B336" s="103"/>
      <c r="C336" s="67"/>
      <c r="D336" s="204"/>
      <c r="E336" s="103"/>
      <c r="F336" s="67"/>
      <c r="G336" s="68"/>
      <c r="H336" s="72"/>
      <c r="I336" s="73"/>
      <c r="J336" s="73"/>
      <c r="K336" s="73"/>
      <c r="L336" s="74"/>
      <c r="M336" s="75"/>
      <c r="N336" s="75"/>
      <c r="O336" s="75"/>
    </row>
    <row r="337" spans="1:15" x14ac:dyDescent="0.2">
      <c r="A337" s="203"/>
      <c r="B337" s="103"/>
      <c r="C337" s="67"/>
      <c r="D337" s="204"/>
      <c r="E337" s="103"/>
      <c r="F337" s="67"/>
      <c r="G337" s="68"/>
      <c r="H337" s="72"/>
      <c r="I337" s="73"/>
      <c r="J337" s="73"/>
      <c r="K337" s="73"/>
      <c r="L337" s="74"/>
      <c r="M337" s="75"/>
      <c r="N337" s="75"/>
      <c r="O337" s="75"/>
    </row>
    <row r="338" spans="1:15" x14ac:dyDescent="0.2">
      <c r="A338" s="203"/>
      <c r="B338" s="103"/>
      <c r="C338" s="67"/>
      <c r="D338" s="204"/>
      <c r="E338" s="103"/>
      <c r="F338" s="67"/>
      <c r="G338" s="68"/>
      <c r="H338" s="72"/>
      <c r="I338" s="73"/>
      <c r="J338" s="73"/>
      <c r="K338" s="73"/>
      <c r="L338" s="74"/>
      <c r="M338" s="75"/>
      <c r="N338" s="75"/>
      <c r="O338" s="75"/>
    </row>
    <row r="339" spans="1:15" x14ac:dyDescent="0.2">
      <c r="A339" s="203"/>
      <c r="B339" s="103"/>
      <c r="C339" s="67"/>
      <c r="D339" s="204"/>
      <c r="E339" s="103"/>
      <c r="F339" s="67"/>
      <c r="G339" s="68"/>
      <c r="H339" s="72"/>
      <c r="I339" s="73"/>
      <c r="J339" s="73"/>
      <c r="K339" s="73"/>
      <c r="L339" s="74"/>
      <c r="M339" s="75"/>
      <c r="N339" s="75"/>
      <c r="O339" s="75"/>
    </row>
    <row r="340" spans="1:15" x14ac:dyDescent="0.2">
      <c r="A340" s="203"/>
      <c r="B340" s="103"/>
      <c r="C340" s="67"/>
      <c r="D340" s="204"/>
      <c r="E340" s="103"/>
      <c r="F340" s="67"/>
      <c r="G340" s="68"/>
      <c r="H340" s="72"/>
      <c r="I340" s="73"/>
      <c r="J340" s="73"/>
      <c r="K340" s="73"/>
      <c r="L340" s="74"/>
      <c r="M340" s="75"/>
      <c r="N340" s="75"/>
      <c r="O340" s="75"/>
    </row>
    <row r="341" spans="1:15" x14ac:dyDescent="0.2">
      <c r="A341" s="203"/>
      <c r="B341" s="103"/>
      <c r="C341" s="67"/>
      <c r="D341" s="204"/>
      <c r="E341" s="103"/>
      <c r="F341" s="67"/>
      <c r="G341" s="68"/>
      <c r="H341" s="72"/>
      <c r="I341" s="73"/>
      <c r="J341" s="73"/>
      <c r="K341" s="73"/>
      <c r="L341" s="74"/>
      <c r="M341" s="75"/>
      <c r="N341" s="75"/>
      <c r="O341" s="75"/>
    </row>
    <row r="342" spans="1:15" x14ac:dyDescent="0.2">
      <c r="A342" s="203"/>
      <c r="B342" s="103"/>
      <c r="C342" s="67"/>
      <c r="D342" s="204"/>
      <c r="E342" s="103"/>
      <c r="F342" s="67"/>
      <c r="G342" s="68"/>
      <c r="H342" s="72"/>
      <c r="I342" s="73"/>
      <c r="J342" s="73"/>
      <c r="K342" s="73"/>
      <c r="L342" s="74"/>
      <c r="M342" s="75"/>
      <c r="N342" s="75"/>
      <c r="O342" s="75"/>
    </row>
    <row r="343" spans="1:15" x14ac:dyDescent="0.2">
      <c r="A343" s="203"/>
      <c r="B343" s="103"/>
      <c r="C343" s="67"/>
      <c r="D343" s="204"/>
      <c r="E343" s="103"/>
      <c r="F343" s="67"/>
      <c r="G343" s="68"/>
      <c r="H343" s="72"/>
      <c r="I343" s="73"/>
      <c r="J343" s="73"/>
      <c r="K343" s="73"/>
      <c r="L343" s="74"/>
      <c r="M343" s="75"/>
      <c r="N343" s="75"/>
      <c r="O343" s="75"/>
    </row>
    <row r="344" spans="1:15" x14ac:dyDescent="0.2">
      <c r="A344" s="203"/>
      <c r="B344" s="103"/>
      <c r="C344" s="67"/>
      <c r="D344" s="204"/>
      <c r="E344" s="103"/>
      <c r="F344" s="67"/>
      <c r="G344" s="68"/>
      <c r="H344" s="72"/>
      <c r="I344" s="73"/>
      <c r="J344" s="73"/>
      <c r="K344" s="73"/>
      <c r="L344" s="74"/>
      <c r="M344" s="75"/>
      <c r="N344" s="75"/>
      <c r="O344" s="75"/>
    </row>
    <row r="345" spans="1:15" x14ac:dyDescent="0.2">
      <c r="A345" s="203"/>
      <c r="B345" s="103"/>
      <c r="C345" s="67"/>
      <c r="D345" s="204"/>
      <c r="E345" s="103"/>
      <c r="F345" s="67"/>
      <c r="G345" s="68"/>
      <c r="H345" s="72"/>
      <c r="I345" s="73"/>
      <c r="J345" s="73"/>
      <c r="K345" s="73"/>
      <c r="L345" s="74"/>
      <c r="M345" s="75"/>
      <c r="N345" s="75"/>
      <c r="O345" s="75"/>
    </row>
    <row r="346" spans="1:15" x14ac:dyDescent="0.2">
      <c r="A346" s="203"/>
      <c r="B346" s="103"/>
      <c r="C346" s="67"/>
      <c r="D346" s="204"/>
      <c r="E346" s="103"/>
      <c r="F346" s="67"/>
      <c r="G346" s="68"/>
      <c r="H346" s="72"/>
      <c r="I346" s="73"/>
      <c r="J346" s="73"/>
      <c r="K346" s="73"/>
      <c r="L346" s="74"/>
      <c r="M346" s="75"/>
      <c r="N346" s="75"/>
      <c r="O346" s="75"/>
    </row>
    <row r="347" spans="1:15" x14ac:dyDescent="0.2">
      <c r="A347" s="203"/>
      <c r="B347" s="103"/>
      <c r="C347" s="67"/>
      <c r="D347" s="204"/>
      <c r="E347" s="103"/>
      <c r="F347" s="67"/>
      <c r="G347" s="68"/>
      <c r="H347" s="72"/>
      <c r="I347" s="73"/>
      <c r="J347" s="73"/>
      <c r="K347" s="73"/>
      <c r="L347" s="74"/>
      <c r="M347" s="75"/>
      <c r="N347" s="75"/>
      <c r="O347" s="75"/>
    </row>
    <row r="348" spans="1:15" x14ac:dyDescent="0.2">
      <c r="A348" s="203"/>
      <c r="B348" s="103"/>
      <c r="C348" s="67"/>
      <c r="D348" s="204"/>
      <c r="E348" s="103"/>
      <c r="F348" s="67"/>
      <c r="G348" s="68"/>
      <c r="H348" s="72"/>
      <c r="I348" s="73"/>
      <c r="J348" s="73"/>
      <c r="K348" s="73"/>
      <c r="L348" s="74"/>
      <c r="M348" s="75"/>
      <c r="N348" s="75"/>
      <c r="O348" s="75"/>
    </row>
    <row r="349" spans="1:15" x14ac:dyDescent="0.2">
      <c r="A349" s="203"/>
      <c r="B349" s="103"/>
      <c r="C349" s="67"/>
      <c r="D349" s="204"/>
      <c r="E349" s="103"/>
      <c r="F349" s="67"/>
      <c r="G349" s="68"/>
      <c r="H349" s="72"/>
      <c r="I349" s="73"/>
      <c r="J349" s="73"/>
      <c r="K349" s="73"/>
      <c r="L349" s="74"/>
      <c r="M349" s="75"/>
      <c r="N349" s="75"/>
      <c r="O349" s="75"/>
    </row>
    <row r="350" spans="1:15" x14ac:dyDescent="0.2">
      <c r="A350" s="203"/>
      <c r="B350" s="103"/>
      <c r="C350" s="67"/>
      <c r="D350" s="204"/>
      <c r="E350" s="103"/>
      <c r="F350" s="67"/>
      <c r="G350" s="68"/>
      <c r="H350" s="72"/>
      <c r="I350" s="73"/>
      <c r="J350" s="73"/>
      <c r="K350" s="73"/>
      <c r="L350" s="74"/>
      <c r="M350" s="75"/>
      <c r="N350" s="75"/>
      <c r="O350" s="75"/>
    </row>
    <row r="351" spans="1:15" x14ac:dyDescent="0.2">
      <c r="A351" s="203"/>
      <c r="B351" s="103"/>
      <c r="C351" s="67"/>
      <c r="D351" s="204"/>
      <c r="E351" s="103"/>
      <c r="F351" s="67"/>
      <c r="G351" s="68"/>
      <c r="H351" s="72"/>
      <c r="I351" s="73"/>
      <c r="J351" s="73"/>
      <c r="K351" s="73"/>
      <c r="L351" s="74"/>
      <c r="M351" s="75"/>
      <c r="N351" s="75"/>
      <c r="O351" s="75"/>
    </row>
    <row r="352" spans="1:15" x14ac:dyDescent="0.2">
      <c r="A352" s="203"/>
      <c r="B352" s="103"/>
      <c r="C352" s="67"/>
      <c r="D352" s="204"/>
      <c r="E352" s="103"/>
      <c r="F352" s="67"/>
      <c r="G352" s="68"/>
      <c r="H352" s="72"/>
      <c r="I352" s="73"/>
      <c r="J352" s="73"/>
      <c r="K352" s="73"/>
      <c r="L352" s="74"/>
      <c r="M352" s="75"/>
      <c r="N352" s="75"/>
      <c r="O352" s="75"/>
    </row>
    <row r="353" spans="1:15" x14ac:dyDescent="0.2">
      <c r="A353" s="203"/>
      <c r="B353" s="103"/>
      <c r="C353" s="67"/>
      <c r="D353" s="204"/>
      <c r="E353" s="103"/>
      <c r="F353" s="67"/>
      <c r="G353" s="68"/>
      <c r="H353" s="72"/>
      <c r="I353" s="73"/>
      <c r="J353" s="73"/>
      <c r="K353" s="73"/>
      <c r="L353" s="74"/>
      <c r="M353" s="75"/>
      <c r="N353" s="75"/>
      <c r="O353" s="75"/>
    </row>
    <row r="354" spans="1:15" x14ac:dyDescent="0.2">
      <c r="A354" s="203"/>
      <c r="B354" s="103"/>
      <c r="C354" s="67"/>
      <c r="D354" s="204"/>
      <c r="E354" s="103"/>
      <c r="F354" s="67"/>
      <c r="G354" s="68"/>
      <c r="H354" s="72"/>
      <c r="I354" s="73"/>
      <c r="J354" s="73"/>
      <c r="K354" s="73"/>
      <c r="L354" s="74"/>
      <c r="M354" s="75"/>
      <c r="N354" s="75"/>
      <c r="O354" s="75"/>
    </row>
    <row r="355" spans="1:15" x14ac:dyDescent="0.2">
      <c r="A355" s="203"/>
      <c r="B355" s="103"/>
      <c r="C355" s="67"/>
      <c r="D355" s="204"/>
      <c r="E355" s="103"/>
      <c r="F355" s="67"/>
      <c r="G355" s="68"/>
      <c r="H355" s="72"/>
      <c r="I355" s="73"/>
      <c r="J355" s="73"/>
      <c r="K355" s="73"/>
      <c r="L355" s="74"/>
      <c r="M355" s="75"/>
      <c r="N355" s="75"/>
      <c r="O355" s="75"/>
    </row>
    <row r="356" spans="1:15" x14ac:dyDescent="0.2">
      <c r="A356" s="203"/>
      <c r="B356" s="103"/>
      <c r="C356" s="67"/>
      <c r="D356" s="204"/>
      <c r="E356" s="103"/>
      <c r="F356" s="67"/>
      <c r="G356" s="68"/>
      <c r="H356" s="72"/>
      <c r="I356" s="73"/>
      <c r="J356" s="73"/>
      <c r="K356" s="73"/>
      <c r="L356" s="74"/>
      <c r="M356" s="75"/>
      <c r="N356" s="75"/>
      <c r="O356" s="75"/>
    </row>
    <row r="357" spans="1:15" x14ac:dyDescent="0.2">
      <c r="A357" s="203"/>
      <c r="B357" s="103"/>
      <c r="C357" s="67"/>
      <c r="D357" s="204"/>
      <c r="E357" s="103"/>
      <c r="F357" s="67"/>
      <c r="G357" s="68"/>
      <c r="H357" s="72"/>
      <c r="I357" s="73"/>
      <c r="J357" s="73"/>
      <c r="K357" s="73"/>
      <c r="L357" s="74"/>
      <c r="M357" s="75"/>
      <c r="N357" s="75"/>
      <c r="O357" s="75"/>
    </row>
    <row r="358" spans="1:15" x14ac:dyDescent="0.2">
      <c r="A358" s="203"/>
      <c r="B358" s="103"/>
      <c r="C358" s="67"/>
      <c r="D358" s="204"/>
      <c r="E358" s="103"/>
      <c r="F358" s="67"/>
      <c r="G358" s="68"/>
      <c r="H358" s="72"/>
      <c r="I358" s="73"/>
      <c r="J358" s="73"/>
      <c r="K358" s="73"/>
      <c r="L358" s="74"/>
      <c r="M358" s="75"/>
      <c r="N358" s="75"/>
      <c r="O358" s="75"/>
    </row>
    <row r="359" spans="1:15" x14ac:dyDescent="0.2">
      <c r="A359" s="203"/>
      <c r="B359" s="103"/>
      <c r="C359" s="67"/>
      <c r="D359" s="204"/>
      <c r="E359" s="103"/>
      <c r="F359" s="67"/>
      <c r="G359" s="68"/>
      <c r="H359" s="72"/>
      <c r="I359" s="73"/>
      <c r="J359" s="73"/>
      <c r="K359" s="73"/>
      <c r="L359" s="74"/>
      <c r="M359" s="75"/>
      <c r="N359" s="75"/>
      <c r="O359" s="75"/>
    </row>
    <row r="360" spans="1:15" x14ac:dyDescent="0.2">
      <c r="A360" s="203"/>
      <c r="B360" s="103"/>
      <c r="C360" s="67"/>
      <c r="D360" s="204"/>
      <c r="E360" s="103"/>
      <c r="F360" s="67"/>
      <c r="G360" s="68"/>
      <c r="H360" s="72"/>
      <c r="I360" s="73"/>
      <c r="J360" s="73"/>
      <c r="K360" s="73"/>
      <c r="L360" s="74"/>
      <c r="M360" s="75"/>
      <c r="N360" s="75"/>
      <c r="O360" s="75"/>
    </row>
    <row r="361" spans="1:15" x14ac:dyDescent="0.2">
      <c r="A361" s="203"/>
      <c r="B361" s="103"/>
      <c r="C361" s="67"/>
      <c r="D361" s="204"/>
      <c r="E361" s="103"/>
      <c r="F361" s="67"/>
      <c r="G361" s="68"/>
      <c r="H361" s="72"/>
      <c r="I361" s="73"/>
      <c r="J361" s="73"/>
      <c r="K361" s="73"/>
      <c r="L361" s="74"/>
      <c r="M361" s="75"/>
      <c r="N361" s="75"/>
      <c r="O361" s="75"/>
    </row>
    <row r="362" spans="1:15" x14ac:dyDescent="0.2">
      <c r="A362" s="203"/>
      <c r="B362" s="103"/>
      <c r="C362" s="67"/>
      <c r="D362" s="204"/>
      <c r="E362" s="103"/>
      <c r="F362" s="67"/>
      <c r="G362" s="68"/>
      <c r="H362" s="72"/>
      <c r="I362" s="73"/>
      <c r="J362" s="73"/>
      <c r="K362" s="73"/>
      <c r="L362" s="74"/>
      <c r="M362" s="75"/>
      <c r="N362" s="75"/>
      <c r="O362" s="75"/>
    </row>
    <row r="363" spans="1:15" x14ac:dyDescent="0.2">
      <c r="A363" s="203"/>
      <c r="B363" s="103"/>
      <c r="C363" s="67"/>
      <c r="D363" s="204"/>
      <c r="E363" s="103"/>
      <c r="F363" s="67"/>
      <c r="G363" s="68"/>
      <c r="H363" s="72"/>
      <c r="I363" s="73"/>
      <c r="J363" s="73"/>
      <c r="K363" s="73"/>
      <c r="L363" s="74"/>
      <c r="M363" s="75"/>
      <c r="N363" s="75"/>
      <c r="O363" s="75"/>
    </row>
    <row r="364" spans="1:15" x14ac:dyDescent="0.2">
      <c r="A364" s="203"/>
      <c r="B364" s="103"/>
      <c r="C364" s="67"/>
      <c r="D364" s="204"/>
      <c r="E364" s="103"/>
      <c r="F364" s="67"/>
      <c r="G364" s="68"/>
      <c r="H364" s="72"/>
      <c r="I364" s="73"/>
      <c r="J364" s="73"/>
      <c r="K364" s="73"/>
      <c r="L364" s="74"/>
      <c r="M364" s="75"/>
      <c r="N364" s="75"/>
      <c r="O364" s="75"/>
    </row>
    <row r="365" spans="1:15" x14ac:dyDescent="0.2">
      <c r="A365" s="203"/>
      <c r="B365" s="103"/>
      <c r="C365" s="67"/>
      <c r="D365" s="204"/>
      <c r="E365" s="103"/>
      <c r="F365" s="67"/>
      <c r="G365" s="68"/>
      <c r="H365" s="72"/>
      <c r="I365" s="73"/>
      <c r="J365" s="73"/>
      <c r="K365" s="73"/>
      <c r="L365" s="74"/>
      <c r="M365" s="75"/>
      <c r="N365" s="75"/>
      <c r="O365" s="75"/>
    </row>
    <row r="366" spans="1:15" x14ac:dyDescent="0.2">
      <c r="A366" s="203"/>
      <c r="B366" s="103"/>
      <c r="C366" s="67"/>
      <c r="D366" s="204"/>
      <c r="E366" s="103"/>
      <c r="F366" s="67"/>
      <c r="G366" s="68"/>
      <c r="H366" s="72"/>
      <c r="I366" s="73"/>
      <c r="J366" s="73"/>
      <c r="K366" s="73"/>
      <c r="L366" s="74"/>
      <c r="M366" s="75"/>
      <c r="N366" s="75"/>
      <c r="O366" s="75"/>
    </row>
    <row r="367" spans="1:15" x14ac:dyDescent="0.2">
      <c r="A367" s="203"/>
      <c r="B367" s="103"/>
      <c r="C367" s="67"/>
      <c r="D367" s="204"/>
      <c r="E367" s="103"/>
      <c r="F367" s="67"/>
      <c r="G367" s="68"/>
      <c r="H367" s="72"/>
      <c r="I367" s="73"/>
      <c r="J367" s="73"/>
      <c r="K367" s="73"/>
      <c r="L367" s="74"/>
      <c r="M367" s="75"/>
      <c r="N367" s="75"/>
      <c r="O367" s="75"/>
    </row>
    <row r="368" spans="1:15" x14ac:dyDescent="0.2">
      <c r="A368" s="203"/>
      <c r="B368" s="103"/>
      <c r="C368" s="67"/>
      <c r="D368" s="204"/>
      <c r="E368" s="103"/>
      <c r="F368" s="67"/>
      <c r="G368" s="68"/>
      <c r="H368" s="72"/>
      <c r="I368" s="73"/>
      <c r="J368" s="73"/>
      <c r="K368" s="73"/>
      <c r="L368" s="74"/>
      <c r="M368" s="75"/>
      <c r="N368" s="75"/>
      <c r="O368" s="75"/>
    </row>
    <row r="369" spans="1:15" x14ac:dyDescent="0.2">
      <c r="A369" s="203"/>
      <c r="B369" s="103"/>
      <c r="C369" s="67"/>
      <c r="D369" s="204"/>
      <c r="E369" s="103"/>
      <c r="F369" s="67"/>
      <c r="G369" s="68"/>
      <c r="H369" s="72"/>
      <c r="I369" s="73"/>
      <c r="J369" s="73"/>
      <c r="K369" s="73"/>
      <c r="L369" s="74"/>
      <c r="M369" s="75"/>
      <c r="N369" s="75"/>
      <c r="O369" s="75"/>
    </row>
    <row r="370" spans="1:15" x14ac:dyDescent="0.2">
      <c r="A370" s="203"/>
      <c r="B370" s="103"/>
      <c r="C370" s="67"/>
      <c r="D370" s="204"/>
      <c r="E370" s="103"/>
      <c r="F370" s="67"/>
      <c r="G370" s="68"/>
      <c r="H370" s="72"/>
      <c r="I370" s="73"/>
      <c r="J370" s="73"/>
      <c r="K370" s="73"/>
      <c r="L370" s="74"/>
      <c r="M370" s="75"/>
      <c r="N370" s="75"/>
      <c r="O370" s="75"/>
    </row>
    <row r="371" spans="1:15" x14ac:dyDescent="0.2">
      <c r="A371" s="203"/>
      <c r="B371" s="103"/>
      <c r="C371" s="67"/>
      <c r="D371" s="204"/>
      <c r="E371" s="103"/>
      <c r="F371" s="67"/>
      <c r="G371" s="68"/>
      <c r="H371" s="72"/>
      <c r="I371" s="73"/>
      <c r="J371" s="73"/>
      <c r="K371" s="73"/>
      <c r="L371" s="74"/>
      <c r="M371" s="75"/>
      <c r="N371" s="75"/>
      <c r="O371" s="75"/>
    </row>
    <row r="372" spans="1:15" x14ac:dyDescent="0.2">
      <c r="A372" s="203"/>
      <c r="B372" s="103"/>
      <c r="C372" s="67"/>
      <c r="D372" s="204"/>
      <c r="E372" s="103"/>
      <c r="F372" s="67"/>
      <c r="G372" s="68"/>
      <c r="H372" s="72"/>
      <c r="I372" s="73"/>
      <c r="J372" s="73"/>
      <c r="K372" s="73"/>
      <c r="L372" s="74"/>
      <c r="M372" s="75"/>
      <c r="N372" s="75"/>
      <c r="O372" s="75"/>
    </row>
    <row r="373" spans="1:15" x14ac:dyDescent="0.2">
      <c r="A373" s="203"/>
      <c r="B373" s="103"/>
      <c r="C373" s="67"/>
      <c r="D373" s="204"/>
      <c r="E373" s="103"/>
      <c r="F373" s="67"/>
      <c r="G373" s="68"/>
      <c r="H373" s="72"/>
      <c r="I373" s="73"/>
      <c r="J373" s="73"/>
      <c r="K373" s="73"/>
      <c r="L373" s="74"/>
      <c r="M373" s="75"/>
      <c r="N373" s="75"/>
      <c r="O373" s="75"/>
    </row>
    <row r="374" spans="1:15" x14ac:dyDescent="0.2">
      <c r="A374" s="203"/>
      <c r="B374" s="103"/>
      <c r="C374" s="67"/>
      <c r="D374" s="204"/>
      <c r="E374" s="103"/>
      <c r="F374" s="67"/>
      <c r="G374" s="68"/>
      <c r="H374" s="72"/>
      <c r="I374" s="73"/>
      <c r="J374" s="73"/>
      <c r="K374" s="73"/>
      <c r="L374" s="74"/>
      <c r="M374" s="75"/>
      <c r="N374" s="75"/>
      <c r="O374" s="75"/>
    </row>
    <row r="375" spans="1:15" x14ac:dyDescent="0.2">
      <c r="A375" s="203"/>
      <c r="B375" s="103"/>
      <c r="C375" s="67"/>
      <c r="D375" s="204"/>
      <c r="E375" s="103"/>
      <c r="F375" s="67"/>
      <c r="G375" s="68"/>
      <c r="H375" s="72"/>
      <c r="I375" s="73"/>
      <c r="J375" s="73"/>
      <c r="K375" s="73"/>
      <c r="L375" s="74"/>
      <c r="M375" s="75"/>
      <c r="N375" s="75"/>
      <c r="O375" s="75"/>
    </row>
    <row r="376" spans="1:15" x14ac:dyDescent="0.2">
      <c r="A376" s="203"/>
      <c r="B376" s="103"/>
      <c r="C376" s="67"/>
      <c r="D376" s="204"/>
      <c r="E376" s="103"/>
      <c r="F376" s="67"/>
      <c r="G376" s="68"/>
      <c r="H376" s="72"/>
      <c r="I376" s="73"/>
      <c r="J376" s="73"/>
      <c r="K376" s="73"/>
      <c r="L376" s="74"/>
      <c r="M376" s="75"/>
      <c r="N376" s="75"/>
      <c r="O376" s="75"/>
    </row>
    <row r="377" spans="1:15" x14ac:dyDescent="0.2">
      <c r="A377" s="203"/>
      <c r="B377" s="103"/>
      <c r="C377" s="67"/>
      <c r="D377" s="204"/>
      <c r="E377" s="103"/>
      <c r="F377" s="67"/>
      <c r="G377" s="68"/>
      <c r="H377" s="72"/>
      <c r="I377" s="73"/>
      <c r="J377" s="73"/>
      <c r="K377" s="73"/>
      <c r="L377" s="74"/>
      <c r="M377" s="75"/>
      <c r="N377" s="75"/>
      <c r="O377" s="75"/>
    </row>
    <row r="378" spans="1:15" x14ac:dyDescent="0.2">
      <c r="A378" s="203"/>
      <c r="B378" s="103"/>
      <c r="C378" s="67"/>
      <c r="D378" s="204"/>
      <c r="E378" s="103"/>
      <c r="F378" s="67"/>
      <c r="G378" s="68"/>
      <c r="H378" s="72"/>
      <c r="I378" s="73"/>
      <c r="J378" s="73"/>
      <c r="K378" s="73"/>
      <c r="L378" s="74"/>
      <c r="M378" s="75"/>
      <c r="N378" s="75"/>
      <c r="O378" s="75"/>
    </row>
    <row r="379" spans="1:15" x14ac:dyDescent="0.2">
      <c r="A379" s="203"/>
      <c r="B379" s="103"/>
      <c r="C379" s="67"/>
      <c r="D379" s="204"/>
      <c r="E379" s="103"/>
      <c r="F379" s="67"/>
      <c r="G379" s="68"/>
      <c r="H379" s="72"/>
      <c r="I379" s="73"/>
      <c r="J379" s="73"/>
      <c r="K379" s="73"/>
      <c r="L379" s="74"/>
      <c r="M379" s="75"/>
      <c r="N379" s="75"/>
      <c r="O379" s="75"/>
    </row>
    <row r="380" spans="1:15" x14ac:dyDescent="0.2">
      <c r="A380" s="203"/>
      <c r="B380" s="103"/>
      <c r="C380" s="67"/>
      <c r="D380" s="204"/>
      <c r="E380" s="103"/>
      <c r="F380" s="67"/>
      <c r="G380" s="68"/>
      <c r="H380" s="72"/>
      <c r="I380" s="73"/>
      <c r="J380" s="73"/>
      <c r="K380" s="73"/>
      <c r="L380" s="74"/>
      <c r="M380" s="75"/>
      <c r="N380" s="75"/>
      <c r="O380" s="75"/>
    </row>
    <row r="381" spans="1:15" x14ac:dyDescent="0.2">
      <c r="A381" s="203"/>
      <c r="B381" s="103"/>
      <c r="C381" s="67"/>
      <c r="D381" s="204"/>
      <c r="E381" s="103"/>
      <c r="F381" s="67"/>
      <c r="G381" s="68"/>
      <c r="H381" s="72"/>
      <c r="I381" s="73"/>
      <c r="J381" s="73"/>
      <c r="K381" s="73"/>
      <c r="L381" s="74"/>
      <c r="M381" s="75"/>
      <c r="N381" s="75"/>
      <c r="O381" s="75"/>
    </row>
    <row r="382" spans="1:15" x14ac:dyDescent="0.2">
      <c r="A382" s="203"/>
      <c r="B382" s="103"/>
      <c r="C382" s="67"/>
      <c r="D382" s="204"/>
      <c r="E382" s="103"/>
      <c r="F382" s="67"/>
      <c r="G382" s="68"/>
      <c r="H382" s="72"/>
      <c r="I382" s="73"/>
      <c r="J382" s="73"/>
      <c r="K382" s="73"/>
      <c r="L382" s="74"/>
      <c r="M382" s="75"/>
      <c r="N382" s="75"/>
      <c r="O382" s="75"/>
    </row>
    <row r="383" spans="1:15" x14ac:dyDescent="0.2">
      <c r="A383" s="203"/>
      <c r="B383" s="103"/>
      <c r="C383" s="67"/>
      <c r="D383" s="204"/>
      <c r="E383" s="103"/>
      <c r="F383" s="67"/>
      <c r="G383" s="68"/>
      <c r="H383" s="72"/>
      <c r="I383" s="73"/>
      <c r="J383" s="73"/>
      <c r="K383" s="73"/>
      <c r="L383" s="74"/>
      <c r="M383" s="75"/>
      <c r="N383" s="75"/>
      <c r="O383" s="75"/>
    </row>
    <row r="384" spans="1:15" x14ac:dyDescent="0.2">
      <c r="A384" s="203"/>
      <c r="B384" s="103"/>
      <c r="C384" s="67"/>
      <c r="D384" s="204"/>
      <c r="E384" s="103"/>
      <c r="F384" s="67"/>
      <c r="G384" s="68"/>
      <c r="H384" s="72"/>
      <c r="I384" s="73"/>
      <c r="J384" s="73"/>
      <c r="K384" s="73"/>
      <c r="L384" s="74"/>
      <c r="M384" s="75"/>
      <c r="N384" s="75"/>
      <c r="O384" s="75"/>
    </row>
    <row r="385" spans="1:15" x14ac:dyDescent="0.2">
      <c r="A385" s="203"/>
      <c r="B385" s="103"/>
      <c r="C385" s="67"/>
      <c r="D385" s="204"/>
      <c r="E385" s="103"/>
      <c r="F385" s="67"/>
      <c r="G385" s="68"/>
      <c r="H385" s="72"/>
      <c r="I385" s="73"/>
      <c r="J385" s="73"/>
      <c r="K385" s="73"/>
      <c r="L385" s="74"/>
      <c r="M385" s="75"/>
      <c r="N385" s="75"/>
      <c r="O385" s="75"/>
    </row>
    <row r="386" spans="1:15" x14ac:dyDescent="0.2">
      <c r="A386" s="203"/>
      <c r="B386" s="103"/>
      <c r="C386" s="67"/>
      <c r="D386" s="204"/>
      <c r="E386" s="103"/>
      <c r="F386" s="67"/>
      <c r="G386" s="68"/>
      <c r="H386" s="72"/>
      <c r="I386" s="73"/>
      <c r="J386" s="73"/>
      <c r="K386" s="73"/>
      <c r="L386" s="74"/>
      <c r="M386" s="75"/>
      <c r="N386" s="75"/>
      <c r="O386" s="75"/>
    </row>
    <row r="387" spans="1:15" x14ac:dyDescent="0.2">
      <c r="A387" s="203"/>
      <c r="B387" s="103"/>
      <c r="C387" s="67"/>
      <c r="D387" s="204"/>
      <c r="E387" s="103"/>
      <c r="F387" s="67"/>
      <c r="G387" s="68"/>
      <c r="H387" s="72"/>
      <c r="I387" s="73"/>
      <c r="J387" s="73"/>
      <c r="K387" s="73"/>
      <c r="L387" s="74"/>
      <c r="M387" s="75"/>
      <c r="N387" s="75"/>
      <c r="O387" s="75"/>
    </row>
    <row r="388" spans="1:15" x14ac:dyDescent="0.2">
      <c r="A388" s="203"/>
      <c r="B388" s="103"/>
      <c r="C388" s="67"/>
      <c r="D388" s="204"/>
      <c r="E388" s="103"/>
      <c r="F388" s="67"/>
      <c r="G388" s="68"/>
      <c r="H388" s="72"/>
      <c r="I388" s="73"/>
      <c r="J388" s="73"/>
      <c r="K388" s="73"/>
      <c r="L388" s="74"/>
      <c r="M388" s="75"/>
      <c r="N388" s="75"/>
      <c r="O388" s="75"/>
    </row>
    <row r="389" spans="1:15" x14ac:dyDescent="0.2">
      <c r="A389" s="203"/>
      <c r="B389" s="103"/>
      <c r="C389" s="67"/>
      <c r="D389" s="204"/>
      <c r="E389" s="103"/>
      <c r="F389" s="67"/>
      <c r="G389" s="68"/>
      <c r="H389" s="72"/>
      <c r="I389" s="73"/>
      <c r="J389" s="73"/>
      <c r="K389" s="73"/>
      <c r="L389" s="74"/>
      <c r="M389" s="75"/>
      <c r="N389" s="75"/>
      <c r="O389" s="75"/>
    </row>
    <row r="390" spans="1:15" x14ac:dyDescent="0.2">
      <c r="A390" s="203"/>
      <c r="B390" s="103"/>
      <c r="C390" s="67"/>
      <c r="D390" s="204"/>
      <c r="E390" s="103"/>
      <c r="F390" s="67"/>
      <c r="G390" s="68"/>
      <c r="H390" s="72"/>
      <c r="I390" s="73"/>
      <c r="J390" s="73"/>
      <c r="K390" s="73"/>
      <c r="L390" s="74"/>
      <c r="M390" s="75"/>
      <c r="N390" s="75"/>
      <c r="O390" s="75"/>
    </row>
    <row r="391" spans="1:15" x14ac:dyDescent="0.2">
      <c r="A391" s="203"/>
      <c r="B391" s="103"/>
      <c r="C391" s="67"/>
      <c r="D391" s="204"/>
      <c r="E391" s="103"/>
      <c r="F391" s="67"/>
      <c r="G391" s="68"/>
      <c r="H391" s="72"/>
      <c r="I391" s="73"/>
      <c r="J391" s="73"/>
      <c r="K391" s="73"/>
      <c r="L391" s="74"/>
      <c r="M391" s="75"/>
      <c r="N391" s="75"/>
      <c r="O391" s="75"/>
    </row>
    <row r="392" spans="1:15" x14ac:dyDescent="0.2">
      <c r="A392" s="203"/>
      <c r="B392" s="103"/>
      <c r="C392" s="67"/>
      <c r="D392" s="204"/>
      <c r="E392" s="103"/>
      <c r="F392" s="67"/>
      <c r="G392" s="68"/>
      <c r="H392" s="72"/>
      <c r="I392" s="73"/>
      <c r="J392" s="73"/>
      <c r="K392" s="73"/>
      <c r="L392" s="74"/>
      <c r="M392" s="75"/>
      <c r="N392" s="75"/>
      <c r="O392" s="75"/>
    </row>
    <row r="393" spans="1:15" x14ac:dyDescent="0.2">
      <c r="A393" s="203"/>
      <c r="B393" s="103"/>
      <c r="C393" s="67"/>
      <c r="D393" s="204"/>
      <c r="E393" s="103"/>
      <c r="F393" s="67"/>
      <c r="G393" s="68"/>
      <c r="H393" s="72"/>
      <c r="I393" s="73"/>
      <c r="J393" s="73"/>
      <c r="K393" s="73"/>
      <c r="L393" s="74"/>
      <c r="M393" s="75"/>
      <c r="N393" s="75"/>
      <c r="O393" s="75"/>
    </row>
    <row r="394" spans="1:15" x14ac:dyDescent="0.2">
      <c r="A394" s="203"/>
      <c r="B394" s="103"/>
      <c r="C394" s="67"/>
      <c r="D394" s="204"/>
      <c r="E394" s="103"/>
      <c r="F394" s="67"/>
      <c r="G394" s="68"/>
      <c r="H394" s="72"/>
      <c r="I394" s="73"/>
      <c r="J394" s="73"/>
      <c r="K394" s="73"/>
      <c r="L394" s="74"/>
      <c r="M394" s="75"/>
      <c r="N394" s="75"/>
      <c r="O394" s="75"/>
    </row>
    <row r="395" spans="1:15" x14ac:dyDescent="0.2">
      <c r="A395" s="203"/>
      <c r="B395" s="103"/>
      <c r="C395" s="67"/>
      <c r="D395" s="204"/>
      <c r="E395" s="103"/>
      <c r="F395" s="67"/>
      <c r="G395" s="68"/>
      <c r="H395" s="72"/>
      <c r="I395" s="73"/>
      <c r="J395" s="73"/>
      <c r="K395" s="73"/>
      <c r="L395" s="74"/>
      <c r="M395" s="75"/>
      <c r="N395" s="75"/>
      <c r="O395" s="75"/>
    </row>
    <row r="396" spans="1:15" x14ac:dyDescent="0.2">
      <c r="A396" s="203"/>
      <c r="B396" s="103"/>
      <c r="C396" s="67"/>
      <c r="D396" s="204"/>
      <c r="E396" s="103"/>
      <c r="F396" s="67"/>
      <c r="G396" s="68"/>
      <c r="H396" s="72"/>
      <c r="I396" s="73"/>
      <c r="J396" s="73"/>
      <c r="K396" s="73"/>
      <c r="L396" s="74"/>
      <c r="M396" s="75"/>
      <c r="N396" s="75"/>
      <c r="O396" s="75"/>
    </row>
    <row r="397" spans="1:15" x14ac:dyDescent="0.2">
      <c r="A397" s="203"/>
      <c r="B397" s="103"/>
      <c r="C397" s="67"/>
      <c r="D397" s="204"/>
      <c r="E397" s="103"/>
      <c r="F397" s="67"/>
      <c r="G397" s="68"/>
      <c r="H397" s="72"/>
      <c r="I397" s="73"/>
      <c r="J397" s="73"/>
      <c r="K397" s="73"/>
      <c r="L397" s="74"/>
      <c r="M397" s="75"/>
      <c r="N397" s="75"/>
      <c r="O397" s="75"/>
    </row>
    <row r="398" spans="1:15" x14ac:dyDescent="0.2">
      <c r="A398" s="203"/>
      <c r="B398" s="103"/>
      <c r="C398" s="67"/>
      <c r="D398" s="204"/>
      <c r="E398" s="103"/>
      <c r="F398" s="67"/>
      <c r="G398" s="68"/>
      <c r="H398" s="72"/>
      <c r="I398" s="73"/>
      <c r="J398" s="73"/>
      <c r="K398" s="73"/>
      <c r="L398" s="74"/>
      <c r="M398" s="75"/>
      <c r="N398" s="75"/>
      <c r="O398" s="75"/>
    </row>
    <row r="399" spans="1:15" x14ac:dyDescent="0.2">
      <c r="A399" s="203"/>
      <c r="B399" s="103"/>
      <c r="C399" s="67"/>
      <c r="D399" s="204"/>
      <c r="E399" s="103"/>
      <c r="F399" s="67"/>
      <c r="G399" s="68"/>
      <c r="H399" s="72"/>
      <c r="I399" s="73"/>
      <c r="J399" s="73"/>
      <c r="K399" s="73"/>
      <c r="L399" s="74"/>
      <c r="M399" s="75"/>
      <c r="N399" s="75"/>
      <c r="O399" s="75"/>
    </row>
    <row r="400" spans="1:15" x14ac:dyDescent="0.2">
      <c r="A400" s="203"/>
      <c r="B400" s="103"/>
      <c r="C400" s="67"/>
      <c r="D400" s="204"/>
      <c r="E400" s="103"/>
      <c r="F400" s="67"/>
      <c r="G400" s="68"/>
      <c r="H400" s="72"/>
      <c r="I400" s="73"/>
      <c r="J400" s="73"/>
      <c r="K400" s="73"/>
      <c r="L400" s="74"/>
      <c r="M400" s="75"/>
      <c r="N400" s="75"/>
      <c r="O400" s="75"/>
    </row>
    <row r="401" spans="1:15" x14ac:dyDescent="0.2">
      <c r="A401" s="203"/>
      <c r="B401" s="103"/>
      <c r="C401" s="67"/>
      <c r="D401" s="204"/>
      <c r="E401" s="103"/>
      <c r="F401" s="67"/>
      <c r="G401" s="68"/>
      <c r="H401" s="72"/>
      <c r="I401" s="73"/>
      <c r="J401" s="73"/>
      <c r="K401" s="73"/>
      <c r="L401" s="74"/>
      <c r="M401" s="75"/>
      <c r="N401" s="75"/>
      <c r="O401" s="75"/>
    </row>
    <row r="402" spans="1:15" x14ac:dyDescent="0.2">
      <c r="A402" s="203"/>
      <c r="B402" s="103"/>
      <c r="C402" s="67"/>
      <c r="D402" s="204"/>
      <c r="E402" s="103"/>
      <c r="F402" s="67"/>
      <c r="G402" s="68"/>
      <c r="H402" s="72"/>
      <c r="I402" s="73"/>
      <c r="J402" s="73"/>
      <c r="K402" s="73"/>
      <c r="L402" s="74"/>
      <c r="M402" s="75"/>
      <c r="N402" s="75"/>
      <c r="O402" s="75"/>
    </row>
    <row r="403" spans="1:15" x14ac:dyDescent="0.2">
      <c r="A403" s="203"/>
      <c r="B403" s="103"/>
      <c r="C403" s="67"/>
      <c r="D403" s="204"/>
      <c r="E403" s="103"/>
      <c r="F403" s="67"/>
      <c r="G403" s="68"/>
      <c r="H403" s="72"/>
      <c r="I403" s="73"/>
      <c r="J403" s="73"/>
      <c r="K403" s="73"/>
      <c r="L403" s="74"/>
      <c r="M403" s="75"/>
      <c r="N403" s="75"/>
      <c r="O403" s="75"/>
    </row>
    <row r="404" spans="1:15" x14ac:dyDescent="0.2">
      <c r="A404" s="203"/>
      <c r="B404" s="103"/>
      <c r="C404" s="67"/>
      <c r="D404" s="204"/>
      <c r="E404" s="103"/>
      <c r="F404" s="67"/>
      <c r="G404" s="68"/>
      <c r="H404" s="72"/>
      <c r="I404" s="73"/>
      <c r="J404" s="73"/>
      <c r="K404" s="73"/>
      <c r="L404" s="74"/>
      <c r="M404" s="75"/>
      <c r="N404" s="75"/>
      <c r="O404" s="75"/>
    </row>
    <row r="405" spans="1:15" x14ac:dyDescent="0.2">
      <c r="A405" s="203"/>
      <c r="B405" s="103"/>
      <c r="C405" s="67"/>
      <c r="D405" s="204"/>
      <c r="E405" s="103"/>
      <c r="F405" s="67"/>
      <c r="G405" s="68"/>
      <c r="H405" s="72"/>
      <c r="I405" s="73"/>
      <c r="J405" s="73"/>
      <c r="K405" s="73"/>
      <c r="L405" s="74"/>
      <c r="M405" s="75"/>
      <c r="N405" s="75"/>
      <c r="O405" s="75"/>
    </row>
    <row r="406" spans="1:15" x14ac:dyDescent="0.2">
      <c r="A406" s="203"/>
      <c r="B406" s="103"/>
      <c r="C406" s="67"/>
      <c r="D406" s="204"/>
      <c r="E406" s="103"/>
      <c r="F406" s="67"/>
      <c r="G406" s="68"/>
      <c r="H406" s="72"/>
      <c r="I406" s="73"/>
      <c r="J406" s="73"/>
      <c r="K406" s="73"/>
      <c r="L406" s="74"/>
      <c r="M406" s="75"/>
      <c r="N406" s="75"/>
      <c r="O406" s="75"/>
    </row>
    <row r="407" spans="1:15" x14ac:dyDescent="0.2">
      <c r="A407" s="203"/>
      <c r="B407" s="103"/>
      <c r="C407" s="67"/>
      <c r="D407" s="204"/>
      <c r="E407" s="103"/>
      <c r="F407" s="67"/>
      <c r="G407" s="68"/>
      <c r="H407" s="72"/>
      <c r="I407" s="73"/>
      <c r="J407" s="73"/>
      <c r="K407" s="73"/>
      <c r="L407" s="74"/>
      <c r="M407" s="75"/>
      <c r="N407" s="75"/>
      <c r="O407" s="75"/>
    </row>
    <row r="408" spans="1:15" x14ac:dyDescent="0.2">
      <c r="A408" s="203"/>
      <c r="B408" s="103"/>
      <c r="C408" s="67"/>
      <c r="D408" s="204"/>
      <c r="E408" s="103"/>
      <c r="F408" s="67"/>
      <c r="G408" s="68"/>
      <c r="H408" s="72"/>
      <c r="I408" s="73"/>
      <c r="J408" s="73"/>
      <c r="K408" s="73"/>
      <c r="L408" s="74"/>
      <c r="M408" s="75"/>
      <c r="N408" s="75"/>
      <c r="O408" s="75"/>
    </row>
    <row r="409" spans="1:15" x14ac:dyDescent="0.2">
      <c r="A409" s="203"/>
      <c r="B409" s="103"/>
      <c r="C409" s="67"/>
      <c r="D409" s="204"/>
      <c r="E409" s="103"/>
      <c r="F409" s="67"/>
      <c r="G409" s="68"/>
      <c r="H409" s="72"/>
      <c r="I409" s="73"/>
      <c r="J409" s="73"/>
      <c r="K409" s="73"/>
      <c r="L409" s="74"/>
      <c r="M409" s="75"/>
      <c r="N409" s="75"/>
      <c r="O409" s="75"/>
    </row>
    <row r="410" spans="1:15" x14ac:dyDescent="0.2">
      <c r="A410" s="203"/>
      <c r="B410" s="103"/>
      <c r="C410" s="67"/>
      <c r="D410" s="204"/>
      <c r="E410" s="103"/>
      <c r="F410" s="67"/>
      <c r="G410" s="68"/>
      <c r="H410" s="72"/>
      <c r="I410" s="73"/>
      <c r="J410" s="73"/>
      <c r="K410" s="73"/>
      <c r="L410" s="74"/>
      <c r="M410" s="75"/>
      <c r="N410" s="75"/>
      <c r="O410" s="75"/>
    </row>
  </sheetData>
  <mergeCells count="12">
    <mergeCell ref="A4:F4"/>
    <mergeCell ref="D5:F5"/>
    <mergeCell ref="D6:F6"/>
    <mergeCell ref="F1:O1"/>
    <mergeCell ref="A2:O2"/>
    <mergeCell ref="C1:D1"/>
    <mergeCell ref="D7:F7"/>
    <mergeCell ref="D8:F8"/>
    <mergeCell ref="A5:C5"/>
    <mergeCell ref="A6:C6"/>
    <mergeCell ref="A7:C7"/>
    <mergeCell ref="A8:C8"/>
  </mergeCells>
  <hyperlinks>
    <hyperlink ref="A1" location="Overview!A1" display="Back to Overview"/>
  </hyperlinks>
  <pageMargins left="0.39370078740157483" right="0.39370078740157483" top="0.51181102362204722" bottom="0.74803149606299213" header="0.27559055118110237" footer="0.27559055118110237"/>
  <pageSetup paperSize="9" scale="48" fitToHeight="0" orientation="landscape" r:id="rId1"/>
  <headerFooter differentFirst="1" scaleWithDoc="0">
    <oddHeader>&amp;L&amp;"Arial,Bold"Annex 2&amp;"Arial,Regular" - Schedule of Charges for use of the Distribution System by Designated EHV Properties (including LDNOs with Designated EHV Properties/end-users).</oddHeader>
    <oddFooter xml:space="preserve">&amp;L&amp;8Note: The list of MPANs / MSIDs provided may be incomplete; the DNO reserves the right to apply the listed charges to any other MPANs / MSIDs associated with the site.
</oddFooter>
    <firstHeader>&amp;L&amp;"Arial,Bold"Annex 2&amp;"Arial,Regular" - Schedule of Charges for use of the Distribution System by Designated EHV Properties (including LDNOs with Designated EHV Properties/end-users).</firstHeader>
    <firstFooter xml:space="preserve">&amp;L&amp;8Note: The list of MPANs / MSIDs provided may be incomplete; the DNO reserves the right to apply the listed charges to any other MPANs / MSIDs associated with the site.
&amp;R&amp;8
</first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N404"/>
  <sheetViews>
    <sheetView zoomScaleNormal="100" zoomScaleSheetLayoutView="100" zoomScalePageLayoutView="55" workbookViewId="0">
      <selection sqref="A1:H1"/>
    </sheetView>
  </sheetViews>
  <sheetFormatPr defaultColWidth="9.140625" defaultRowHeight="12.75" x14ac:dyDescent="0.2"/>
  <cols>
    <col min="1" max="2" width="12.85546875" style="61" bestFit="1" customWidth="1"/>
    <col min="3" max="3" width="18.7109375" style="69" customWidth="1"/>
    <col min="4" max="4" width="49.7109375" style="69" bestFit="1" customWidth="1"/>
    <col min="5" max="5" width="21.28515625" style="70" customWidth="1"/>
    <col min="6" max="7" width="21.28515625" style="71" customWidth="1"/>
    <col min="8" max="8" width="21.28515625" style="61" customWidth="1"/>
    <col min="9" max="9" width="15.5703125" style="61" customWidth="1"/>
    <col min="10" max="13" width="9.140625" style="61"/>
    <col min="14" max="14" width="9.42578125" style="61" bestFit="1" customWidth="1"/>
    <col min="15" max="16384" width="9.140625" style="61"/>
  </cols>
  <sheetData>
    <row r="1" spans="1:14" ht="66.75" customHeight="1" x14ac:dyDescent="0.2">
      <c r="A1" s="267" t="s">
        <v>116</v>
      </c>
      <c r="B1" s="267"/>
      <c r="C1" s="267"/>
      <c r="D1" s="267"/>
      <c r="E1" s="267"/>
      <c r="F1" s="267"/>
      <c r="G1" s="267"/>
      <c r="H1" s="267"/>
    </row>
    <row r="2" spans="1:14" s="62" customFormat="1" ht="25.5" customHeight="1" x14ac:dyDescent="0.2">
      <c r="A2" s="261" t="str">
        <f>Overview!B4&amp; " - Effective from "&amp;TEXT(Overview!D4,"D MMMM YYYY")&amp;" - "&amp;Overview!E4&amp;" EDCM import charges"</f>
        <v>Western Power Distribution (East Midlands) plc - Effective from 1 April 2021 - Final EDCM import charges</v>
      </c>
      <c r="B2" s="262"/>
      <c r="C2" s="262"/>
      <c r="D2" s="262"/>
      <c r="E2" s="262"/>
      <c r="F2" s="262"/>
      <c r="G2" s="262"/>
      <c r="H2" s="263"/>
    </row>
    <row r="3" spans="1:14" s="95" customFormat="1" ht="12" customHeight="1" x14ac:dyDescent="0.2">
      <c r="A3" s="96"/>
      <c r="B3" s="96"/>
      <c r="C3" s="96"/>
      <c r="D3" s="97"/>
      <c r="E3" s="98"/>
      <c r="F3" s="98"/>
      <c r="G3" s="99"/>
      <c r="H3" s="99"/>
      <c r="I3" s="92"/>
      <c r="J3" s="92"/>
      <c r="K3" s="92"/>
      <c r="L3" s="92"/>
      <c r="M3" s="92"/>
      <c r="N3" s="92"/>
    </row>
    <row r="4" spans="1:14" ht="60.75" customHeight="1" x14ac:dyDescent="0.2">
      <c r="A4" s="63" t="s">
        <v>103</v>
      </c>
      <c r="B4" s="64" t="s">
        <v>66</v>
      </c>
      <c r="C4" s="63" t="s">
        <v>67</v>
      </c>
      <c r="D4" s="65" t="s">
        <v>59</v>
      </c>
      <c r="E4" s="142" t="str">
        <f>'Annex 2 EHV charges'!H10</f>
        <v>Import
Super Red
unit charge
(p/kWh)</v>
      </c>
      <c r="F4" s="142" t="str">
        <f>'Annex 2 EHV charges'!I10</f>
        <v>Import
fixed charge
(p/day)</v>
      </c>
      <c r="G4" s="142" t="str">
        <f>'Annex 2 EHV charges'!J10</f>
        <v>Import
capacity charge
(p/kVA/day)</v>
      </c>
      <c r="H4" s="142" t="str">
        <f>'Annex 2 EHV charges'!K10</f>
        <v>Import
exceeded capacity charge
(p/kVA/day)</v>
      </c>
    </row>
    <row r="5" spans="1:14" ht="25.5" x14ac:dyDescent="0.2">
      <c r="A5" s="104">
        <f t="array" ref="A5">IFERROR(INDEX('Annex 2 EHV charges'!$A$11:$A$410, MATCH(0, IF(ISBLANK('Annex 2 EHV charges'!$A$11:$A$410),1, COUNTIF(A$4:$A4, 'Annex 2 EHV charges'!$A$11:$A$410)), 0)),"")</f>
        <v>61</v>
      </c>
      <c r="B5" s="104">
        <f>IF($A5="","",VLOOKUP($A5,'Annex 2 EHV charges'!$A:$O,2,0))</f>
        <v>61</v>
      </c>
      <c r="C5" s="105" t="str">
        <f>IF($A5="","",VLOOKUP($A5,'Annex 2 EHV charges'!$A:$O,3,0))</f>
        <v>1100039606230
1100050612745</v>
      </c>
      <c r="D5" s="104" t="str">
        <f>IF($A5="","",VLOOKUP($A5,'Annex 2 EHV charges'!$A:$O,7,0))</f>
        <v>Jaguar Land Rover Gaydon</v>
      </c>
      <c r="E5" s="109" t="str">
        <f>IFERROR(IF(VLOOKUP($A5,'Annex 2 EHV charges'!$A:$O,8,FALSE)=0,"",VLOOKUP($A5,'Annex 2 EHV charges'!$A:$O,8,FALSE)),"")</f>
        <v/>
      </c>
      <c r="F5" s="110">
        <f>IFERROR(IF(VLOOKUP($A5,'Annex 2 EHV charges'!$A:$O,9,FALSE)=0,"",VLOOKUP($A5,'Annex 2 EHV charges'!$A:$O,9,FALSE)),"")</f>
        <v>5170.93</v>
      </c>
      <c r="G5" s="111">
        <f>IFERROR(IF(VLOOKUP($A5,'Annex 2 EHV charges'!$A:$O,10,FALSE)=0,"",VLOOKUP($A5,'Annex 2 EHV charges'!$A:$O,10,FALSE)),"")</f>
        <v>4.07</v>
      </c>
      <c r="H5" s="111">
        <f>IFERROR(IF(VLOOKUP($A5,'Annex 2 EHV charges'!$A:$O,11,FALSE)=0,"",VLOOKUP($A5,'Annex 2 EHV charges'!$A:$O,11,FALSE)),"")</f>
        <v>4.07</v>
      </c>
    </row>
    <row r="6" spans="1:14" x14ac:dyDescent="0.2">
      <c r="A6" s="104">
        <f t="array" ref="A6">IFERROR(INDEX('Annex 2 EHV charges'!$A$11:$A$410, MATCH(0, IF(ISBLANK('Annex 2 EHV charges'!$A$11:$A$410),1, COUNTIF(A$4:$A5, 'Annex 2 EHV charges'!$A$11:$A$410)), 0)),"")</f>
        <v>155</v>
      </c>
      <c r="B6" s="104">
        <f>IF($A6="","",VLOOKUP($A6,'Annex 2 EHV charges'!$A:$O,2,0))</f>
        <v>155</v>
      </c>
      <c r="C6" s="105">
        <f>IF($A6="","",VLOOKUP($A6,'Annex 2 EHV charges'!$A:$O,3,0))</f>
        <v>1170000982191</v>
      </c>
      <c r="D6" s="104" t="str">
        <f>IF($A6="","",VLOOKUP($A6,'Annex 2 EHV charges'!$A:$O,7,0))</f>
        <v>Lyon Road Gas Gen</v>
      </c>
      <c r="E6" s="109" t="str">
        <f>IFERROR(IF(VLOOKUP($A6,'Annex 2 EHV charges'!$A:$O,8,FALSE)=0,"",VLOOKUP($A6,'Annex 2 EHV charges'!$A:$O,8,FALSE)),"")</f>
        <v/>
      </c>
      <c r="F6" s="110">
        <f>IFERROR(IF(VLOOKUP($A6,'Annex 2 EHV charges'!$A:$O,9,FALSE)=0,"",VLOOKUP($A6,'Annex 2 EHV charges'!$A:$O,9,FALSE)),"")</f>
        <v>42.45</v>
      </c>
      <c r="G6" s="111">
        <f>IFERROR(IF(VLOOKUP($A6,'Annex 2 EHV charges'!$A:$O,10,FALSE)=0,"",VLOOKUP($A6,'Annex 2 EHV charges'!$A:$O,10,FALSE)),"")</f>
        <v>2.79</v>
      </c>
      <c r="H6" s="111">
        <f>IFERROR(IF(VLOOKUP($A6,'Annex 2 EHV charges'!$A:$O,11,FALSE)=0,"",VLOOKUP($A6,'Annex 2 EHV charges'!$A:$O,11,FALSE)),"")</f>
        <v>2.79</v>
      </c>
    </row>
    <row r="7" spans="1:14" x14ac:dyDescent="0.2">
      <c r="A7" s="104">
        <f t="array" ref="A7">IFERROR(INDEX('Annex 2 EHV charges'!$A$11:$A$410, MATCH(0, IF(ISBLANK('Annex 2 EHV charges'!$A$11:$A$410),1, COUNTIF(A$4:$A6, 'Annex 2 EHV charges'!$A$11:$A$410)), 0)),"")</f>
        <v>156</v>
      </c>
      <c r="B7" s="104">
        <f>IF($A7="","",VLOOKUP($A7,'Annex 2 EHV charges'!$A:$O,2,0))</f>
        <v>156</v>
      </c>
      <c r="C7" s="105">
        <f>IF($A7="","",VLOOKUP($A7,'Annex 2 EHV charges'!$A:$O,3,0))</f>
        <v>1170001003919</v>
      </c>
      <c r="D7" s="104" t="str">
        <f>IF($A7="","",VLOOKUP($A7,'Annex 2 EHV charges'!$A:$O,7,0))</f>
        <v>Asher Lane 33kV STOR</v>
      </c>
      <c r="E7" s="109" t="str">
        <f>IFERROR(IF(VLOOKUP($A7,'Annex 2 EHV charges'!$A:$O,8,FALSE)=0,"",VLOOKUP($A7,'Annex 2 EHV charges'!$A:$O,8,FALSE)),"")</f>
        <v/>
      </c>
      <c r="F7" s="110">
        <f>IFERROR(IF(VLOOKUP($A7,'Annex 2 EHV charges'!$A:$O,9,FALSE)=0,"",VLOOKUP($A7,'Annex 2 EHV charges'!$A:$O,9,FALSE)),"")</f>
        <v>38.92</v>
      </c>
      <c r="G7" s="111">
        <f>IFERROR(IF(VLOOKUP($A7,'Annex 2 EHV charges'!$A:$O,10,FALSE)=0,"",VLOOKUP($A7,'Annex 2 EHV charges'!$A:$O,10,FALSE)),"")</f>
        <v>1.35</v>
      </c>
      <c r="H7" s="111">
        <f>IFERROR(IF(VLOOKUP($A7,'Annex 2 EHV charges'!$A:$O,11,FALSE)=0,"",VLOOKUP($A7,'Annex 2 EHV charges'!$A:$O,11,FALSE)),"")</f>
        <v>1.35</v>
      </c>
    </row>
    <row r="8" spans="1:14" x14ac:dyDescent="0.2">
      <c r="A8" s="104">
        <f t="array" ref="A8">IFERROR(INDEX('Annex 2 EHV charges'!$A$11:$A$410, MATCH(0, IF(ISBLANK('Annex 2 EHV charges'!$A$11:$A$410),1, COUNTIF(A$4:$A7, 'Annex 2 EHV charges'!$A$11:$A$410)), 0)),"")</f>
        <v>157</v>
      </c>
      <c r="B8" s="104">
        <f>IF($A8="","",VLOOKUP($A8,'Annex 2 EHV charges'!$A:$O,2,0))</f>
        <v>157</v>
      </c>
      <c r="C8" s="105">
        <f>IF($A8="","",VLOOKUP($A8,'Annex 2 EHV charges'!$A:$O,3,0))</f>
        <v>1170001052172</v>
      </c>
      <c r="D8" s="104" t="str">
        <f>IF($A8="","",VLOOKUP($A8,'Annex 2 EHV charges'!$A:$O,7,0))</f>
        <v xml:space="preserve">Spondon Peaking STOR </v>
      </c>
      <c r="E8" s="109" t="str">
        <f>IFERROR(IF(VLOOKUP($A8,'Annex 2 EHV charges'!$A:$O,8,FALSE)=0,"",VLOOKUP($A8,'Annex 2 EHV charges'!$A:$O,8,FALSE)),"")</f>
        <v/>
      </c>
      <c r="F8" s="110">
        <f>IFERROR(IF(VLOOKUP($A8,'Annex 2 EHV charges'!$A:$O,9,FALSE)=0,"",VLOOKUP($A8,'Annex 2 EHV charges'!$A:$O,9,FALSE)),"")</f>
        <v>17.48</v>
      </c>
      <c r="G8" s="111">
        <f>IFERROR(IF(VLOOKUP($A8,'Annex 2 EHV charges'!$A:$O,10,FALSE)=0,"",VLOOKUP($A8,'Annex 2 EHV charges'!$A:$O,10,FALSE)),"")</f>
        <v>0.94</v>
      </c>
      <c r="H8" s="111">
        <f>IFERROR(IF(VLOOKUP($A8,'Annex 2 EHV charges'!$A:$O,11,FALSE)=0,"",VLOOKUP($A8,'Annex 2 EHV charges'!$A:$O,11,FALSE)),"")</f>
        <v>0.94</v>
      </c>
    </row>
    <row r="9" spans="1:14" x14ac:dyDescent="0.2">
      <c r="A9" s="104">
        <f t="array" ref="A9">IFERROR(INDEX('Annex 2 EHV charges'!$A$11:$A$410, MATCH(0, IF(ISBLANK('Annex 2 EHV charges'!$A$11:$A$410),1, COUNTIF(A$4:$A8, 'Annex 2 EHV charges'!$A$11:$A$410)), 0)),"")</f>
        <v>158</v>
      </c>
      <c r="B9" s="104">
        <f>IF($A9="","",VLOOKUP($A9,'Annex 2 EHV charges'!$A:$O,2,0))</f>
        <v>158</v>
      </c>
      <c r="C9" s="105">
        <f>IF($A9="","",VLOOKUP($A9,'Annex 2 EHV charges'!$A:$O,3,0))</f>
        <v>1170001103613</v>
      </c>
      <c r="D9" s="104" t="str">
        <f>IF($A9="","",VLOOKUP($A9,'Annex 2 EHV charges'!$A:$O,7,0))</f>
        <v>Walworth farm EES</v>
      </c>
      <c r="E9" s="109" t="str">
        <f>IFERROR(IF(VLOOKUP($A9,'Annex 2 EHV charges'!$A:$O,8,FALSE)=0,"",VLOOKUP($A9,'Annex 2 EHV charges'!$A:$O,8,FALSE)),"")</f>
        <v/>
      </c>
      <c r="F9" s="110">
        <f>IFERROR(IF(VLOOKUP($A9,'Annex 2 EHV charges'!$A:$O,9,FALSE)=0,"",VLOOKUP($A9,'Annex 2 EHV charges'!$A:$O,9,FALSE)),"")</f>
        <v>42.09</v>
      </c>
      <c r="G9" s="111">
        <f>IFERROR(IF(VLOOKUP($A9,'Annex 2 EHV charges'!$A:$O,10,FALSE)=0,"",VLOOKUP($A9,'Annex 2 EHV charges'!$A:$O,10,FALSE)),"")</f>
        <v>1.52</v>
      </c>
      <c r="H9" s="111">
        <f>IFERROR(IF(VLOOKUP($A9,'Annex 2 EHV charges'!$A:$O,11,FALSE)=0,"",VLOOKUP($A9,'Annex 2 EHV charges'!$A:$O,11,FALSE)),"")</f>
        <v>1.52</v>
      </c>
    </row>
    <row r="10" spans="1:14" x14ac:dyDescent="0.2">
      <c r="A10" s="104">
        <f t="array" ref="A10">IFERROR(INDEX('Annex 2 EHV charges'!$A$11:$A$410, MATCH(0, IF(ISBLANK('Annex 2 EHV charges'!$A$11:$A$410),1, COUNTIF(A$4:$A9, 'Annex 2 EHV charges'!$A$11:$A$410)), 0)),"")</f>
        <v>159</v>
      </c>
      <c r="B10" s="104">
        <f>IF($A10="","",VLOOKUP($A10,'Annex 2 EHV charges'!$A:$O,2,0))</f>
        <v>159</v>
      </c>
      <c r="C10" s="105">
        <f>IF($A10="","",VLOOKUP($A10,'Annex 2 EHV charges'!$A:$O,3,0))</f>
        <v>1170001154334</v>
      </c>
      <c r="D10" s="104" t="str">
        <f>IF($A10="","",VLOOKUP($A10,'Annex 2 EHV charges'!$A:$O,7,0))</f>
        <v>Churchover solar farm new</v>
      </c>
      <c r="E10" s="109" t="str">
        <f>IFERROR(IF(VLOOKUP($A10,'Annex 2 EHV charges'!$A:$O,8,FALSE)=0,"",VLOOKUP($A10,'Annex 2 EHV charges'!$A:$O,8,FALSE)),"")</f>
        <v/>
      </c>
      <c r="F10" s="110">
        <f>IFERROR(IF(VLOOKUP($A10,'Annex 2 EHV charges'!$A:$O,9,FALSE)=0,"",VLOOKUP($A10,'Annex 2 EHV charges'!$A:$O,9,FALSE)),"")</f>
        <v>12.61</v>
      </c>
      <c r="G10" s="111">
        <f>IFERROR(IF(VLOOKUP($A10,'Annex 2 EHV charges'!$A:$O,10,FALSE)=0,"",VLOOKUP($A10,'Annex 2 EHV charges'!$A:$O,10,FALSE)),"")</f>
        <v>1.65</v>
      </c>
      <c r="H10" s="111">
        <f>IFERROR(IF(VLOOKUP($A10,'Annex 2 EHV charges'!$A:$O,11,FALSE)=0,"",VLOOKUP($A10,'Annex 2 EHV charges'!$A:$O,11,FALSE)),"")</f>
        <v>1.65</v>
      </c>
    </row>
    <row r="11" spans="1:14" ht="25.5" x14ac:dyDescent="0.2">
      <c r="A11" s="104">
        <f t="array" ref="A11">IFERROR(INDEX('Annex 2 EHV charges'!$A$11:$A$410, MATCH(0, IF(ISBLANK('Annex 2 EHV charges'!$A$11:$A$410),1, COUNTIF(A$4:$A10, 'Annex 2 EHV charges'!$A$11:$A$410)), 0)),"")</f>
        <v>281</v>
      </c>
      <c r="B11" s="104">
        <f>IF($A11="","",VLOOKUP($A11,'Annex 2 EHV charges'!$A:$O,2,0))</f>
        <v>281</v>
      </c>
      <c r="C11" s="105" t="str">
        <f>IF($A11="","",VLOOKUP($A11,'Annex 2 EHV charges'!$A:$O,3,0))</f>
        <v>1170000946973
1170000946982</v>
      </c>
      <c r="D11" s="104" t="str">
        <f>IF($A11="","",VLOOKUP($A11,'Annex 2 EHV charges'!$A:$O,7,0))</f>
        <v>Jaguar Land Rover Whitley</v>
      </c>
      <c r="E11" s="109" t="str">
        <f>IFERROR(IF(VLOOKUP($A11,'Annex 2 EHV charges'!$A:$O,8,FALSE)=0,"",VLOOKUP($A11,'Annex 2 EHV charges'!$A:$O,8,FALSE)),"")</f>
        <v/>
      </c>
      <c r="F11" s="110">
        <f>IFERROR(IF(VLOOKUP($A11,'Annex 2 EHV charges'!$A:$O,9,FALSE)=0,"",VLOOKUP($A11,'Annex 2 EHV charges'!$A:$O,9,FALSE)),"")</f>
        <v>6415.13</v>
      </c>
      <c r="G11" s="111">
        <f>IFERROR(IF(VLOOKUP($A11,'Annex 2 EHV charges'!$A:$O,10,FALSE)=0,"",VLOOKUP($A11,'Annex 2 EHV charges'!$A:$O,10,FALSE)),"")</f>
        <v>3.36</v>
      </c>
      <c r="H11" s="111">
        <f>IFERROR(IF(VLOOKUP($A11,'Annex 2 EHV charges'!$A:$O,11,FALSE)=0,"",VLOOKUP($A11,'Annex 2 EHV charges'!$A:$O,11,FALSE)),"")</f>
        <v>3.36</v>
      </c>
    </row>
    <row r="12" spans="1:14" x14ac:dyDescent="0.2">
      <c r="A12" s="104">
        <f t="array" ref="A12">IFERROR(INDEX('Annex 2 EHV charges'!$A$11:$A$410, MATCH(0, IF(ISBLANK('Annex 2 EHV charges'!$A$11:$A$410),1, COUNTIF(A$4:$A11, 'Annex 2 EHV charges'!$A$11:$A$410)), 0)),"")</f>
        <v>292</v>
      </c>
      <c r="B12" s="104">
        <f>IF($A12="","",VLOOKUP($A12,'Annex 2 EHV charges'!$A:$O,2,0))</f>
        <v>292</v>
      </c>
      <c r="C12" s="105">
        <f>IF($A12="","",VLOOKUP($A12,'Annex 2 EHV charges'!$A:$O,3,0))</f>
        <v>1170000480680</v>
      </c>
      <c r="D12" s="104" t="str">
        <f>IF($A12="","",VLOOKUP($A12,'Annex 2 EHV charges'!$A:$O,7,0))</f>
        <v>Yew Tree Farm PV</v>
      </c>
      <c r="E12" s="109">
        <f>IFERROR(IF(VLOOKUP($A12,'Annex 2 EHV charges'!$A:$O,8,FALSE)=0,"",VLOOKUP($A12,'Annex 2 EHV charges'!$A:$O,8,FALSE)),"")</f>
        <v>0.50700000000000001</v>
      </c>
      <c r="F12" s="110">
        <f>IFERROR(IF(VLOOKUP($A12,'Annex 2 EHV charges'!$A:$O,9,FALSE)=0,"",VLOOKUP($A12,'Annex 2 EHV charges'!$A:$O,9,FALSE)),"")</f>
        <v>5.65</v>
      </c>
      <c r="G12" s="111">
        <f>IFERROR(IF(VLOOKUP($A12,'Annex 2 EHV charges'!$A:$O,10,FALSE)=0,"",VLOOKUP($A12,'Annex 2 EHV charges'!$A:$O,10,FALSE)),"")</f>
        <v>1.48</v>
      </c>
      <c r="H12" s="111">
        <f>IFERROR(IF(VLOOKUP($A12,'Annex 2 EHV charges'!$A:$O,11,FALSE)=0,"",VLOOKUP($A12,'Annex 2 EHV charges'!$A:$O,11,FALSE)),"")</f>
        <v>1.48</v>
      </c>
    </row>
    <row r="13" spans="1:14" x14ac:dyDescent="0.2">
      <c r="A13" s="104">
        <f t="array" ref="A13">IFERROR(INDEX('Annex 2 EHV charges'!$A$11:$A$410, MATCH(0, IF(ISBLANK('Annex 2 EHV charges'!$A$11:$A$410),1, COUNTIF(A$4:$A12, 'Annex 2 EHV charges'!$A$11:$A$410)), 0)),"")</f>
        <v>293</v>
      </c>
      <c r="B13" s="104">
        <f>IF($A13="","",VLOOKUP($A13,'Annex 2 EHV charges'!$A:$O,2,0))</f>
        <v>293</v>
      </c>
      <c r="C13" s="105">
        <f>IF($A13="","",VLOOKUP($A13,'Annex 2 EHV charges'!$A:$O,3,0))</f>
        <v>1170000487142</v>
      </c>
      <c r="D13" s="104" t="str">
        <f>IF($A13="","",VLOOKUP($A13,'Annex 2 EHV charges'!$A:$O,7,0))</f>
        <v>Cobb Farm Egmanton PV</v>
      </c>
      <c r="E13" s="109" t="str">
        <f>IFERROR(IF(VLOOKUP($A13,'Annex 2 EHV charges'!$A:$O,8,FALSE)=0,"",VLOOKUP($A13,'Annex 2 EHV charges'!$A:$O,8,FALSE)),"")</f>
        <v/>
      </c>
      <c r="F13" s="110">
        <f>IFERROR(IF(VLOOKUP($A13,'Annex 2 EHV charges'!$A:$O,9,FALSE)=0,"",VLOOKUP($A13,'Annex 2 EHV charges'!$A:$O,9,FALSE)),"")</f>
        <v>2.77</v>
      </c>
      <c r="G13" s="111">
        <f>IFERROR(IF(VLOOKUP($A13,'Annex 2 EHV charges'!$A:$O,10,FALSE)=0,"",VLOOKUP($A13,'Annex 2 EHV charges'!$A:$O,10,FALSE)),"")</f>
        <v>2.84</v>
      </c>
      <c r="H13" s="111">
        <f>IFERROR(IF(VLOOKUP($A13,'Annex 2 EHV charges'!$A:$O,11,FALSE)=0,"",VLOOKUP($A13,'Annex 2 EHV charges'!$A:$O,11,FALSE)),"")</f>
        <v>2.84</v>
      </c>
    </row>
    <row r="14" spans="1:14" x14ac:dyDescent="0.2">
      <c r="A14" s="104">
        <f t="array" ref="A14">IFERROR(INDEX('Annex 2 EHV charges'!$A$11:$A$410, MATCH(0, IF(ISBLANK('Annex 2 EHV charges'!$A$11:$A$410),1, COUNTIF(A$4:$A13, 'Annex 2 EHV charges'!$A$11:$A$410)), 0)),"")</f>
        <v>294</v>
      </c>
      <c r="B14" s="104">
        <f>IF($A14="","",VLOOKUP($A14,'Annex 2 EHV charges'!$A:$O,2,0))</f>
        <v>294</v>
      </c>
      <c r="C14" s="105">
        <f>IF($A14="","",VLOOKUP($A14,'Annex 2 EHV charges'!$A:$O,3,0))</f>
        <v>1170000530950</v>
      </c>
      <c r="D14" s="104" t="str">
        <f>IF($A14="","",VLOOKUP($A14,'Annex 2 EHV charges'!$A:$O,7,0))</f>
        <v>Kelmarsh Wind Farm</v>
      </c>
      <c r="E14" s="109" t="str">
        <f>IFERROR(IF(VLOOKUP($A14,'Annex 2 EHV charges'!$A:$O,8,FALSE)=0,"",VLOOKUP($A14,'Annex 2 EHV charges'!$A:$O,8,FALSE)),"")</f>
        <v/>
      </c>
      <c r="F14" s="110">
        <f>IFERROR(IF(VLOOKUP($A14,'Annex 2 EHV charges'!$A:$O,9,FALSE)=0,"",VLOOKUP($A14,'Annex 2 EHV charges'!$A:$O,9,FALSE)),"")</f>
        <v>148.44</v>
      </c>
      <c r="G14" s="111">
        <f>IFERROR(IF(VLOOKUP($A14,'Annex 2 EHV charges'!$A:$O,10,FALSE)=0,"",VLOOKUP($A14,'Annex 2 EHV charges'!$A:$O,10,FALSE)),"")</f>
        <v>0.96</v>
      </c>
      <c r="H14" s="111">
        <f>IFERROR(IF(VLOOKUP($A14,'Annex 2 EHV charges'!$A:$O,11,FALSE)=0,"",VLOOKUP($A14,'Annex 2 EHV charges'!$A:$O,11,FALSE)),"")</f>
        <v>0.96</v>
      </c>
    </row>
    <row r="15" spans="1:14" x14ac:dyDescent="0.2">
      <c r="A15" s="104">
        <f t="array" ref="A15">IFERROR(INDEX('Annex 2 EHV charges'!$A$11:$A$410, MATCH(0, IF(ISBLANK('Annex 2 EHV charges'!$A$11:$A$410),1, COUNTIF(A$4:$A14, 'Annex 2 EHV charges'!$A$11:$A$410)), 0)),"")</f>
        <v>295</v>
      </c>
      <c r="B15" s="104">
        <f>IF($A15="","",VLOOKUP($A15,'Annex 2 EHV charges'!$A:$O,2,0))</f>
        <v>295</v>
      </c>
      <c r="C15" s="105">
        <f>IF($A15="","",VLOOKUP($A15,'Annex 2 EHV charges'!$A:$O,3,0))</f>
        <v>1170000535104</v>
      </c>
      <c r="D15" s="104" t="str">
        <f>IF($A15="","",VLOOKUP($A15,'Annex 2 EHV charges'!$A:$O,7,0))</f>
        <v xml:space="preserve">Pebble Hall Farm AD </v>
      </c>
      <c r="E15" s="109" t="str">
        <f>IFERROR(IF(VLOOKUP($A15,'Annex 2 EHV charges'!$A:$O,8,FALSE)=0,"",VLOOKUP($A15,'Annex 2 EHV charges'!$A:$O,8,FALSE)),"")</f>
        <v/>
      </c>
      <c r="F15" s="110">
        <f>IFERROR(IF(VLOOKUP($A15,'Annex 2 EHV charges'!$A:$O,9,FALSE)=0,"",VLOOKUP($A15,'Annex 2 EHV charges'!$A:$O,9,FALSE)),"")</f>
        <v>769.88</v>
      </c>
      <c r="G15" s="111">
        <f>IFERROR(IF(VLOOKUP($A15,'Annex 2 EHV charges'!$A:$O,10,FALSE)=0,"",VLOOKUP($A15,'Annex 2 EHV charges'!$A:$O,10,FALSE)),"")</f>
        <v>1.2</v>
      </c>
      <c r="H15" s="111">
        <f>IFERROR(IF(VLOOKUP($A15,'Annex 2 EHV charges'!$A:$O,11,FALSE)=0,"",VLOOKUP($A15,'Annex 2 EHV charges'!$A:$O,11,FALSE)),"")</f>
        <v>1.2</v>
      </c>
    </row>
    <row r="16" spans="1:14" x14ac:dyDescent="0.2">
      <c r="A16" s="104">
        <f t="array" ref="A16">IFERROR(INDEX('Annex 2 EHV charges'!$A$11:$A$410, MATCH(0, IF(ISBLANK('Annex 2 EHV charges'!$A$11:$A$410),1, COUNTIF(A$4:$A15, 'Annex 2 EHV charges'!$A$11:$A$410)), 0)),"")</f>
        <v>296</v>
      </c>
      <c r="B16" s="104">
        <f>IF($A16="","",VLOOKUP($A16,'Annex 2 EHV charges'!$A:$O,2,0))</f>
        <v>296</v>
      </c>
      <c r="C16" s="105">
        <f>IF($A16="","",VLOOKUP($A16,'Annex 2 EHV charges'!$A:$O,3,0))</f>
        <v>1170000549231</v>
      </c>
      <c r="D16" s="104" t="str">
        <f>IF($A16="","",VLOOKUP($A16,'Annex 2 EHV charges'!$A:$O,7,0))</f>
        <v>Copley Farm PV Claypole</v>
      </c>
      <c r="E16" s="109" t="str">
        <f>IFERROR(IF(VLOOKUP($A16,'Annex 2 EHV charges'!$A:$O,8,FALSE)=0,"",VLOOKUP($A16,'Annex 2 EHV charges'!$A:$O,8,FALSE)),"")</f>
        <v/>
      </c>
      <c r="F16" s="110">
        <f>IFERROR(IF(VLOOKUP($A16,'Annex 2 EHV charges'!$A:$O,9,FALSE)=0,"",VLOOKUP($A16,'Annex 2 EHV charges'!$A:$O,9,FALSE)),"")</f>
        <v>12.49</v>
      </c>
      <c r="G16" s="111">
        <f>IFERROR(IF(VLOOKUP($A16,'Annex 2 EHV charges'!$A:$O,10,FALSE)=0,"",VLOOKUP($A16,'Annex 2 EHV charges'!$A:$O,10,FALSE)),"")</f>
        <v>1.26</v>
      </c>
      <c r="H16" s="111">
        <f>IFERROR(IF(VLOOKUP($A16,'Annex 2 EHV charges'!$A:$O,11,FALSE)=0,"",VLOOKUP($A16,'Annex 2 EHV charges'!$A:$O,11,FALSE)),"")</f>
        <v>1.26</v>
      </c>
    </row>
    <row r="17" spans="1:8" x14ac:dyDescent="0.2">
      <c r="A17" s="104">
        <f t="array" ref="A17">IFERROR(INDEX('Annex 2 EHV charges'!$A$11:$A$410, MATCH(0, IF(ISBLANK('Annex 2 EHV charges'!$A$11:$A$410),1, COUNTIF(A$4:$A16, 'Annex 2 EHV charges'!$A$11:$A$410)), 0)),"")</f>
        <v>297</v>
      </c>
      <c r="B17" s="104">
        <f>IF($A17="","",VLOOKUP($A17,'Annex 2 EHV charges'!$A:$O,2,0))</f>
        <v>297</v>
      </c>
      <c r="C17" s="105">
        <f>IF($A17="","",VLOOKUP($A17,'Annex 2 EHV charges'!$A:$O,3,0))</f>
        <v>1170000549269</v>
      </c>
      <c r="D17" s="104" t="str">
        <f>IF($A17="","",VLOOKUP($A17,'Annex 2 EHV charges'!$A:$O,7,0))</f>
        <v>Greatmoor EFW Calvert</v>
      </c>
      <c r="E17" s="109" t="str">
        <f>IFERROR(IF(VLOOKUP($A17,'Annex 2 EHV charges'!$A:$O,8,FALSE)=0,"",VLOOKUP($A17,'Annex 2 EHV charges'!$A:$O,8,FALSE)),"")</f>
        <v/>
      </c>
      <c r="F17" s="110">
        <f>IFERROR(IF(VLOOKUP($A17,'Annex 2 EHV charges'!$A:$O,9,FALSE)=0,"",VLOOKUP($A17,'Annex 2 EHV charges'!$A:$O,9,FALSE)),"")</f>
        <v>993.3</v>
      </c>
      <c r="G17" s="111">
        <f>IFERROR(IF(VLOOKUP($A17,'Annex 2 EHV charges'!$A:$O,10,FALSE)=0,"",VLOOKUP($A17,'Annex 2 EHV charges'!$A:$O,10,FALSE)),"")</f>
        <v>1.04</v>
      </c>
      <c r="H17" s="111">
        <f>IFERROR(IF(VLOOKUP($A17,'Annex 2 EHV charges'!$A:$O,11,FALSE)=0,"",VLOOKUP($A17,'Annex 2 EHV charges'!$A:$O,11,FALSE)),"")</f>
        <v>1.04</v>
      </c>
    </row>
    <row r="18" spans="1:8" x14ac:dyDescent="0.2">
      <c r="A18" s="104">
        <f t="array" ref="A18">IFERROR(INDEX('Annex 2 EHV charges'!$A$11:$A$410, MATCH(0, IF(ISBLANK('Annex 2 EHV charges'!$A$11:$A$410),1, COUNTIF(A$4:$A17, 'Annex 2 EHV charges'!$A$11:$A$410)), 0)),"")</f>
        <v>298</v>
      </c>
      <c r="B18" s="104">
        <f>IF($A18="","",VLOOKUP($A18,'Annex 2 EHV charges'!$A:$O,2,0))</f>
        <v>298</v>
      </c>
      <c r="C18" s="105">
        <f>IF($A18="","",VLOOKUP($A18,'Annex 2 EHV charges'!$A:$O,3,0))</f>
        <v>1170000559851</v>
      </c>
      <c r="D18" s="104" t="str">
        <f>IF($A18="","",VLOOKUP($A18,'Annex 2 EHV charges'!$A:$O,7,0))</f>
        <v>Lodge Farm (Calow) PV</v>
      </c>
      <c r="E18" s="109" t="str">
        <f>IFERROR(IF(VLOOKUP($A18,'Annex 2 EHV charges'!$A:$O,8,FALSE)=0,"",VLOOKUP($A18,'Annex 2 EHV charges'!$A:$O,8,FALSE)),"")</f>
        <v/>
      </c>
      <c r="F18" s="110">
        <f>IFERROR(IF(VLOOKUP($A18,'Annex 2 EHV charges'!$A:$O,9,FALSE)=0,"",VLOOKUP($A18,'Annex 2 EHV charges'!$A:$O,9,FALSE)),"")</f>
        <v>4.58</v>
      </c>
      <c r="G18" s="111">
        <f>IFERROR(IF(VLOOKUP($A18,'Annex 2 EHV charges'!$A:$O,10,FALSE)=0,"",VLOOKUP($A18,'Annex 2 EHV charges'!$A:$O,10,FALSE)),"")</f>
        <v>1.32</v>
      </c>
      <c r="H18" s="111">
        <f>IFERROR(IF(VLOOKUP($A18,'Annex 2 EHV charges'!$A:$O,11,FALSE)=0,"",VLOOKUP($A18,'Annex 2 EHV charges'!$A:$O,11,FALSE)),"")</f>
        <v>1.32</v>
      </c>
    </row>
    <row r="19" spans="1:8" x14ac:dyDescent="0.2">
      <c r="A19" s="104">
        <f t="array" ref="A19">IFERROR(INDEX('Annex 2 EHV charges'!$A$11:$A$410, MATCH(0, IF(ISBLANK('Annex 2 EHV charges'!$A$11:$A$410),1, COUNTIF(A$4:$A18, 'Annex 2 EHV charges'!$A$11:$A$410)), 0)),"")</f>
        <v>299</v>
      </c>
      <c r="B19" s="104">
        <f>IF($A19="","",VLOOKUP($A19,'Annex 2 EHV charges'!$A:$O,2,0))</f>
        <v>299</v>
      </c>
      <c r="C19" s="105">
        <f>IF($A19="","",VLOOKUP($A19,'Annex 2 EHV charges'!$A:$O,3,0))</f>
        <v>1170000569840</v>
      </c>
      <c r="D19" s="104" t="str">
        <f>IF($A19="","",VLOOKUP($A19,'Annex 2 EHV charges'!$A:$O,7,0))</f>
        <v>Arkwright Solar PV</v>
      </c>
      <c r="E19" s="109" t="str">
        <f>IFERROR(IF(VLOOKUP($A19,'Annex 2 EHV charges'!$A:$O,8,FALSE)=0,"",VLOOKUP($A19,'Annex 2 EHV charges'!$A:$O,8,FALSE)),"")</f>
        <v/>
      </c>
      <c r="F19" s="110">
        <f>IFERROR(IF(VLOOKUP($A19,'Annex 2 EHV charges'!$A:$O,9,FALSE)=0,"",VLOOKUP($A19,'Annex 2 EHV charges'!$A:$O,9,FALSE)),"")</f>
        <v>129.28</v>
      </c>
      <c r="G19" s="111">
        <f>IFERROR(IF(VLOOKUP($A19,'Annex 2 EHV charges'!$A:$O,10,FALSE)=0,"",VLOOKUP($A19,'Annex 2 EHV charges'!$A:$O,10,FALSE)),"")</f>
        <v>0.98</v>
      </c>
      <c r="H19" s="111">
        <f>IFERROR(IF(VLOOKUP($A19,'Annex 2 EHV charges'!$A:$O,11,FALSE)=0,"",VLOOKUP($A19,'Annex 2 EHV charges'!$A:$O,11,FALSE)),"")</f>
        <v>0.98</v>
      </c>
    </row>
    <row r="20" spans="1:8" x14ac:dyDescent="0.2">
      <c r="A20" s="104">
        <f t="array" ref="A20">IFERROR(INDEX('Annex 2 EHV charges'!$A$11:$A$410, MATCH(0, IF(ISBLANK('Annex 2 EHV charges'!$A$11:$A$410),1, COUNTIF(A$4:$A19, 'Annex 2 EHV charges'!$A$11:$A$410)), 0)),"")</f>
        <v>300</v>
      </c>
      <c r="B20" s="104">
        <f>IF($A20="","",VLOOKUP($A20,'Annex 2 EHV charges'!$A:$O,2,0))</f>
        <v>300</v>
      </c>
      <c r="C20" s="105">
        <f>IF($A20="","",VLOOKUP($A20,'Annex 2 EHV charges'!$A:$O,3,0))</f>
        <v>1170000579245</v>
      </c>
      <c r="D20" s="104" t="str">
        <f>IF($A20="","",VLOOKUP($A20,'Annex 2 EHV charges'!$A:$O,7,0))</f>
        <v>Langar PV Imports</v>
      </c>
      <c r="E20" s="109" t="str">
        <f>IFERROR(IF(VLOOKUP($A20,'Annex 2 EHV charges'!$A:$O,8,FALSE)=0,"",VLOOKUP($A20,'Annex 2 EHV charges'!$A:$O,8,FALSE)),"")</f>
        <v/>
      </c>
      <c r="F20" s="110">
        <f>IFERROR(IF(VLOOKUP($A20,'Annex 2 EHV charges'!$A:$O,9,FALSE)=0,"",VLOOKUP($A20,'Annex 2 EHV charges'!$A:$O,9,FALSE)),"")</f>
        <v>3.26</v>
      </c>
      <c r="G20" s="111">
        <f>IFERROR(IF(VLOOKUP($A20,'Annex 2 EHV charges'!$A:$O,10,FALSE)=0,"",VLOOKUP($A20,'Annex 2 EHV charges'!$A:$O,10,FALSE)),"")</f>
        <v>1.97</v>
      </c>
      <c r="H20" s="111">
        <f>IFERROR(IF(VLOOKUP($A20,'Annex 2 EHV charges'!$A:$O,11,FALSE)=0,"",VLOOKUP($A20,'Annex 2 EHV charges'!$A:$O,11,FALSE)),"")</f>
        <v>1.97</v>
      </c>
    </row>
    <row r="21" spans="1:8" x14ac:dyDescent="0.2">
      <c r="A21" s="104">
        <f t="array" ref="A21">IFERROR(INDEX('Annex 2 EHV charges'!$A$11:$A$410, MATCH(0, IF(ISBLANK('Annex 2 EHV charges'!$A$11:$A$410),1, COUNTIF(A$4:$A20, 'Annex 2 EHV charges'!$A$11:$A$410)), 0)),"")</f>
        <v>302</v>
      </c>
      <c r="B21" s="104">
        <f>IF($A21="","",VLOOKUP($A21,'Annex 2 EHV charges'!$A:$O,2,0))</f>
        <v>302</v>
      </c>
      <c r="C21" s="105">
        <f>IF($A21="","",VLOOKUP($A21,'Annex 2 EHV charges'!$A:$O,3,0))</f>
        <v>1170000579919</v>
      </c>
      <c r="D21" s="104" t="str">
        <f>IF($A21="","",VLOOKUP($A21,'Annex 2 EHV charges'!$A:$O,7,0))</f>
        <v>Averill Farm PV</v>
      </c>
      <c r="E21" s="109" t="str">
        <f>IFERROR(IF(VLOOKUP($A21,'Annex 2 EHV charges'!$A:$O,8,FALSE)=0,"",VLOOKUP($A21,'Annex 2 EHV charges'!$A:$O,8,FALSE)),"")</f>
        <v/>
      </c>
      <c r="F21" s="110">
        <f>IFERROR(IF(VLOOKUP($A21,'Annex 2 EHV charges'!$A:$O,9,FALSE)=0,"",VLOOKUP($A21,'Annex 2 EHV charges'!$A:$O,9,FALSE)),"")</f>
        <v>14.2</v>
      </c>
      <c r="G21" s="111">
        <f>IFERROR(IF(VLOOKUP($A21,'Annex 2 EHV charges'!$A:$O,10,FALSE)=0,"",VLOOKUP($A21,'Annex 2 EHV charges'!$A:$O,10,FALSE)),"")</f>
        <v>1.54</v>
      </c>
      <c r="H21" s="111">
        <f>IFERROR(IF(VLOOKUP($A21,'Annex 2 EHV charges'!$A:$O,11,FALSE)=0,"",VLOOKUP($A21,'Annex 2 EHV charges'!$A:$O,11,FALSE)),"")</f>
        <v>1.54</v>
      </c>
    </row>
    <row r="22" spans="1:8" x14ac:dyDescent="0.2">
      <c r="A22" s="104">
        <f t="array" ref="A22">IFERROR(INDEX('Annex 2 EHV charges'!$A$11:$A$410, MATCH(0, IF(ISBLANK('Annex 2 EHV charges'!$A$11:$A$410),1, COUNTIF(A$4:$A21, 'Annex 2 EHV charges'!$A$11:$A$410)), 0)),"")</f>
        <v>303</v>
      </c>
      <c r="B22" s="104">
        <f>IF($A22="","",VLOOKUP($A22,'Annex 2 EHV charges'!$A:$O,2,0))</f>
        <v>303</v>
      </c>
      <c r="C22" s="105">
        <f>IF($A22="","",VLOOKUP($A22,'Annex 2 EHV charges'!$A:$O,3,0))</f>
        <v>1170000582692</v>
      </c>
      <c r="D22" s="104" t="str">
        <f>IF($A22="","",VLOOKUP($A22,'Annex 2 EHV charges'!$A:$O,7,0))</f>
        <v>Marchington Solar PV</v>
      </c>
      <c r="E22" s="109" t="str">
        <f>IFERROR(IF(VLOOKUP($A22,'Annex 2 EHV charges'!$A:$O,8,FALSE)=0,"",VLOOKUP($A22,'Annex 2 EHV charges'!$A:$O,8,FALSE)),"")</f>
        <v/>
      </c>
      <c r="F22" s="110">
        <f>IFERROR(IF(VLOOKUP($A22,'Annex 2 EHV charges'!$A:$O,9,FALSE)=0,"",VLOOKUP($A22,'Annex 2 EHV charges'!$A:$O,9,FALSE)),"")</f>
        <v>5.27</v>
      </c>
      <c r="G22" s="111">
        <f>IFERROR(IF(VLOOKUP($A22,'Annex 2 EHV charges'!$A:$O,10,FALSE)=0,"",VLOOKUP($A22,'Annex 2 EHV charges'!$A:$O,10,FALSE)),"")</f>
        <v>1.28</v>
      </c>
      <c r="H22" s="111">
        <f>IFERROR(IF(VLOOKUP($A22,'Annex 2 EHV charges'!$A:$O,11,FALSE)=0,"",VLOOKUP($A22,'Annex 2 EHV charges'!$A:$O,11,FALSE)),"")</f>
        <v>1.28</v>
      </c>
    </row>
    <row r="23" spans="1:8" x14ac:dyDescent="0.2">
      <c r="A23" s="104">
        <f t="array" ref="A23">IFERROR(INDEX('Annex 2 EHV charges'!$A$11:$A$410, MATCH(0, IF(ISBLANK('Annex 2 EHV charges'!$A$11:$A$410),1, COUNTIF(A$4:$A22, 'Annex 2 EHV charges'!$A$11:$A$410)), 0)),"")</f>
        <v>304</v>
      </c>
      <c r="B23" s="104">
        <f>IF($A23="","",VLOOKUP($A23,'Annex 2 EHV charges'!$A:$O,2,0))</f>
        <v>304</v>
      </c>
      <c r="C23" s="105">
        <f>IF($A23="","",VLOOKUP($A23,'Annex 2 EHV charges'!$A:$O,3,0))</f>
        <v>1170000586492</v>
      </c>
      <c r="D23" s="104" t="str">
        <f>IF($A23="","",VLOOKUP($A23,'Annex 2 EHV charges'!$A:$O,7,0))</f>
        <v>West End Fm Treswell PV</v>
      </c>
      <c r="E23" s="109" t="str">
        <f>IFERROR(IF(VLOOKUP($A23,'Annex 2 EHV charges'!$A:$O,8,FALSE)=0,"",VLOOKUP($A23,'Annex 2 EHV charges'!$A:$O,8,FALSE)),"")</f>
        <v/>
      </c>
      <c r="F23" s="110">
        <f>IFERROR(IF(VLOOKUP($A23,'Annex 2 EHV charges'!$A:$O,9,FALSE)=0,"",VLOOKUP($A23,'Annex 2 EHV charges'!$A:$O,9,FALSE)),"")</f>
        <v>3.81</v>
      </c>
      <c r="G23" s="111">
        <f>IFERROR(IF(VLOOKUP($A23,'Annex 2 EHV charges'!$A:$O,10,FALSE)=0,"",VLOOKUP($A23,'Annex 2 EHV charges'!$A:$O,10,FALSE)),"")</f>
        <v>1.61</v>
      </c>
      <c r="H23" s="111">
        <f>IFERROR(IF(VLOOKUP($A23,'Annex 2 EHV charges'!$A:$O,11,FALSE)=0,"",VLOOKUP($A23,'Annex 2 EHV charges'!$A:$O,11,FALSE)),"")</f>
        <v>1.61</v>
      </c>
    </row>
    <row r="24" spans="1:8" x14ac:dyDescent="0.2">
      <c r="A24" s="104">
        <f t="array" ref="A24">IFERROR(INDEX('Annex 2 EHV charges'!$A$11:$A$410, MATCH(0, IF(ISBLANK('Annex 2 EHV charges'!$A$11:$A$410),1, COUNTIF(A$4:$A23, 'Annex 2 EHV charges'!$A$11:$A$410)), 0)),"")</f>
        <v>305</v>
      </c>
      <c r="B24" s="104">
        <f>IF($A24="","",VLOOKUP($A24,'Annex 2 EHV charges'!$A:$O,2,0))</f>
        <v>305</v>
      </c>
      <c r="C24" s="105">
        <f>IF($A24="","",VLOOKUP($A24,'Annex 2 EHV charges'!$A:$O,3,0))</f>
        <v>1170000586605</v>
      </c>
      <c r="D24" s="104" t="str">
        <f>IF($A24="","",VLOOKUP($A24,'Annex 2 EHV charges'!$A:$O,7,0))</f>
        <v>Fields Farm Southam PV</v>
      </c>
      <c r="E24" s="109" t="str">
        <f>IFERROR(IF(VLOOKUP($A24,'Annex 2 EHV charges'!$A:$O,8,FALSE)=0,"",VLOOKUP($A24,'Annex 2 EHV charges'!$A:$O,8,FALSE)),"")</f>
        <v/>
      </c>
      <c r="F24" s="110">
        <f>IFERROR(IF(VLOOKUP($A24,'Annex 2 EHV charges'!$A:$O,9,FALSE)=0,"",VLOOKUP($A24,'Annex 2 EHV charges'!$A:$O,9,FALSE)),"")</f>
        <v>4.8</v>
      </c>
      <c r="G24" s="111">
        <f>IFERROR(IF(VLOOKUP($A24,'Annex 2 EHV charges'!$A:$O,10,FALSE)=0,"",VLOOKUP($A24,'Annex 2 EHV charges'!$A:$O,10,FALSE)),"")</f>
        <v>1.87</v>
      </c>
      <c r="H24" s="111">
        <f>IFERROR(IF(VLOOKUP($A24,'Annex 2 EHV charges'!$A:$O,11,FALSE)=0,"",VLOOKUP($A24,'Annex 2 EHV charges'!$A:$O,11,FALSE)),"")</f>
        <v>1.87</v>
      </c>
    </row>
    <row r="25" spans="1:8" x14ac:dyDescent="0.2">
      <c r="A25" s="104">
        <f t="array" ref="A25">IFERROR(INDEX('Annex 2 EHV charges'!$A$11:$A$410, MATCH(0, IF(ISBLANK('Annex 2 EHV charges'!$A$11:$A$410),1, COUNTIF(A$4:$A24, 'Annex 2 EHV charges'!$A$11:$A$410)), 0)),"")</f>
        <v>306</v>
      </c>
      <c r="B25" s="104">
        <f>IF($A25="","",VLOOKUP($A25,'Annex 2 EHV charges'!$A:$O,2,0))</f>
        <v>306</v>
      </c>
      <c r="C25" s="105">
        <f>IF($A25="","",VLOOKUP($A25,'Annex 2 EHV charges'!$A:$O,3,0))</f>
        <v>1170000587273</v>
      </c>
      <c r="D25" s="104" t="str">
        <f>IF($A25="","",VLOOKUP($A25,'Annex 2 EHV charges'!$A:$O,7,0))</f>
        <v>Canopus Farm PV</v>
      </c>
      <c r="E25" s="109" t="str">
        <f>IFERROR(IF(VLOOKUP($A25,'Annex 2 EHV charges'!$A:$O,8,FALSE)=0,"",VLOOKUP($A25,'Annex 2 EHV charges'!$A:$O,8,FALSE)),"")</f>
        <v/>
      </c>
      <c r="F25" s="110">
        <f>IFERROR(IF(VLOOKUP($A25,'Annex 2 EHV charges'!$A:$O,9,FALSE)=0,"",VLOOKUP($A25,'Annex 2 EHV charges'!$A:$O,9,FALSE)),"")</f>
        <v>4.6900000000000004</v>
      </c>
      <c r="G25" s="111">
        <f>IFERROR(IF(VLOOKUP($A25,'Annex 2 EHV charges'!$A:$O,10,FALSE)=0,"",VLOOKUP($A25,'Annex 2 EHV charges'!$A:$O,10,FALSE)),"")</f>
        <v>1.21</v>
      </c>
      <c r="H25" s="111">
        <f>IFERROR(IF(VLOOKUP($A25,'Annex 2 EHV charges'!$A:$O,11,FALSE)=0,"",VLOOKUP($A25,'Annex 2 EHV charges'!$A:$O,11,FALSE)),"")</f>
        <v>1.21</v>
      </c>
    </row>
    <row r="26" spans="1:8" x14ac:dyDescent="0.2">
      <c r="A26" s="104">
        <f t="array" ref="A26">IFERROR(INDEX('Annex 2 EHV charges'!$A$11:$A$410, MATCH(0, IF(ISBLANK('Annex 2 EHV charges'!$A$11:$A$410),1, COUNTIF(A$4:$A25, 'Annex 2 EHV charges'!$A$11:$A$410)), 0)),"")</f>
        <v>307</v>
      </c>
      <c r="B26" s="104">
        <f>IF($A26="","",VLOOKUP($A26,'Annex 2 EHV charges'!$A:$O,2,0))</f>
        <v>307</v>
      </c>
      <c r="C26" s="105">
        <f>IF($A26="","",VLOOKUP($A26,'Annex 2 EHV charges'!$A:$O,3,0))</f>
        <v>1170000594261</v>
      </c>
      <c r="D26" s="104" t="str">
        <f>IF($A26="","",VLOOKUP($A26,'Annex 2 EHV charges'!$A:$O,7,0))</f>
        <v>Lindridge Farm PV</v>
      </c>
      <c r="E26" s="109" t="str">
        <f>IFERROR(IF(VLOOKUP($A26,'Annex 2 EHV charges'!$A:$O,8,FALSE)=0,"",VLOOKUP($A26,'Annex 2 EHV charges'!$A:$O,8,FALSE)),"")</f>
        <v/>
      </c>
      <c r="F26" s="110">
        <f>IFERROR(IF(VLOOKUP($A26,'Annex 2 EHV charges'!$A:$O,9,FALSE)=0,"",VLOOKUP($A26,'Annex 2 EHV charges'!$A:$O,9,FALSE)),"")</f>
        <v>12.02</v>
      </c>
      <c r="G26" s="111">
        <f>IFERROR(IF(VLOOKUP($A26,'Annex 2 EHV charges'!$A:$O,10,FALSE)=0,"",VLOOKUP($A26,'Annex 2 EHV charges'!$A:$O,10,FALSE)),"")</f>
        <v>1.81</v>
      </c>
      <c r="H26" s="111">
        <f>IFERROR(IF(VLOOKUP($A26,'Annex 2 EHV charges'!$A:$O,11,FALSE)=0,"",VLOOKUP($A26,'Annex 2 EHV charges'!$A:$O,11,FALSE)),"")</f>
        <v>1.81</v>
      </c>
    </row>
    <row r="27" spans="1:8" x14ac:dyDescent="0.2">
      <c r="A27" s="104">
        <f t="array" ref="A27">IFERROR(INDEX('Annex 2 EHV charges'!$A$11:$A$410, MATCH(0, IF(ISBLANK('Annex 2 EHV charges'!$A$11:$A$410),1, COUNTIF(A$4:$A26, 'Annex 2 EHV charges'!$A$11:$A$410)), 0)),"")</f>
        <v>308</v>
      </c>
      <c r="B27" s="104">
        <f>IF($A27="","",VLOOKUP($A27,'Annex 2 EHV charges'!$A:$O,2,0))</f>
        <v>308</v>
      </c>
      <c r="C27" s="105">
        <f>IF($A27="","",VLOOKUP($A27,'Annex 2 EHV charges'!$A:$O,3,0))</f>
        <v>1170000594164</v>
      </c>
      <c r="D27" s="104" t="str">
        <f>IF($A27="","",VLOOKUP($A27,'Annex 2 EHV charges'!$A:$O,7,0))</f>
        <v>Thornborough Grnds PV</v>
      </c>
      <c r="E27" s="109" t="str">
        <f>IFERROR(IF(VLOOKUP($A27,'Annex 2 EHV charges'!$A:$O,8,FALSE)=0,"",VLOOKUP($A27,'Annex 2 EHV charges'!$A:$O,8,FALSE)),"")</f>
        <v/>
      </c>
      <c r="F27" s="110">
        <f>IFERROR(IF(VLOOKUP($A27,'Annex 2 EHV charges'!$A:$O,9,FALSE)=0,"",VLOOKUP($A27,'Annex 2 EHV charges'!$A:$O,9,FALSE)),"")</f>
        <v>19.579999999999998</v>
      </c>
      <c r="G27" s="111">
        <f>IFERROR(IF(VLOOKUP($A27,'Annex 2 EHV charges'!$A:$O,10,FALSE)=0,"",VLOOKUP($A27,'Annex 2 EHV charges'!$A:$O,10,FALSE)),"")</f>
        <v>1.26</v>
      </c>
      <c r="H27" s="111">
        <f>IFERROR(IF(VLOOKUP($A27,'Annex 2 EHV charges'!$A:$O,11,FALSE)=0,"",VLOOKUP($A27,'Annex 2 EHV charges'!$A:$O,11,FALSE)),"")</f>
        <v>1.26</v>
      </c>
    </row>
    <row r="28" spans="1:8" x14ac:dyDescent="0.2">
      <c r="A28" s="104">
        <f t="array" ref="A28">IFERROR(INDEX('Annex 2 EHV charges'!$A$11:$A$410, MATCH(0, IF(ISBLANK('Annex 2 EHV charges'!$A$11:$A$410),1, COUNTIF(A$4:$A27, 'Annex 2 EHV charges'!$A$11:$A$410)), 0)),"")</f>
        <v>309</v>
      </c>
      <c r="B28" s="104">
        <f>IF($A28="","",VLOOKUP($A28,'Annex 2 EHV charges'!$A:$O,2,0))</f>
        <v>309</v>
      </c>
      <c r="C28" s="105">
        <f>IF($A28="","",VLOOKUP($A28,'Annex 2 EHV charges'!$A:$O,3,0))</f>
        <v>1170000592228</v>
      </c>
      <c r="D28" s="104" t="str">
        <f>IF($A28="","",VLOOKUP($A28,'Annex 2 EHV charges'!$A:$O,7,0))</f>
        <v>Wymeswold Narrow Lane PV</v>
      </c>
      <c r="E28" s="109" t="str">
        <f>IFERROR(IF(VLOOKUP($A28,'Annex 2 EHV charges'!$A:$O,8,FALSE)=0,"",VLOOKUP($A28,'Annex 2 EHV charges'!$A:$O,8,FALSE)),"")</f>
        <v/>
      </c>
      <c r="F28" s="110">
        <f>IFERROR(IF(VLOOKUP($A28,'Annex 2 EHV charges'!$A:$O,9,FALSE)=0,"",VLOOKUP($A28,'Annex 2 EHV charges'!$A:$O,9,FALSE)),"")</f>
        <v>15.37</v>
      </c>
      <c r="G28" s="111">
        <f>IFERROR(IF(VLOOKUP($A28,'Annex 2 EHV charges'!$A:$O,10,FALSE)=0,"",VLOOKUP($A28,'Annex 2 EHV charges'!$A:$O,10,FALSE)),"")</f>
        <v>1.1499999999999999</v>
      </c>
      <c r="H28" s="111">
        <f>IFERROR(IF(VLOOKUP($A28,'Annex 2 EHV charges'!$A:$O,11,FALSE)=0,"",VLOOKUP($A28,'Annex 2 EHV charges'!$A:$O,11,FALSE)),"")</f>
        <v>1.1499999999999999</v>
      </c>
    </row>
    <row r="29" spans="1:8" x14ac:dyDescent="0.2">
      <c r="A29" s="104">
        <f t="array" ref="A29">IFERROR(INDEX('Annex 2 EHV charges'!$A$11:$A$410, MATCH(0, IF(ISBLANK('Annex 2 EHV charges'!$A$11:$A$410),1, COUNTIF(A$4:$A28, 'Annex 2 EHV charges'!$A$11:$A$410)), 0)),"")</f>
        <v>310</v>
      </c>
      <c r="B29" s="104">
        <f>IF($A29="","",VLOOKUP($A29,'Annex 2 EHV charges'!$A:$O,2,0))</f>
        <v>310</v>
      </c>
      <c r="C29" s="105">
        <f>IF($A29="","",VLOOKUP($A29,'Annex 2 EHV charges'!$A:$O,3,0))</f>
        <v>1170000598034</v>
      </c>
      <c r="D29" s="104" t="str">
        <f>IF($A29="","",VLOOKUP($A29,'Annex 2 EHV charges'!$A:$O,7,0))</f>
        <v>Manor Farm Horton PV</v>
      </c>
      <c r="E29" s="109" t="str">
        <f>IFERROR(IF(VLOOKUP($A29,'Annex 2 EHV charges'!$A:$O,8,FALSE)=0,"",VLOOKUP($A29,'Annex 2 EHV charges'!$A:$O,8,FALSE)),"")</f>
        <v/>
      </c>
      <c r="F29" s="110">
        <f>IFERROR(IF(VLOOKUP($A29,'Annex 2 EHV charges'!$A:$O,9,FALSE)=0,"",VLOOKUP($A29,'Annex 2 EHV charges'!$A:$O,9,FALSE)),"")</f>
        <v>3.3</v>
      </c>
      <c r="G29" s="111">
        <f>IFERROR(IF(VLOOKUP($A29,'Annex 2 EHV charges'!$A:$O,10,FALSE)=0,"",VLOOKUP($A29,'Annex 2 EHV charges'!$A:$O,10,FALSE)),"")</f>
        <v>1.57</v>
      </c>
      <c r="H29" s="111">
        <f>IFERROR(IF(VLOOKUP($A29,'Annex 2 EHV charges'!$A:$O,11,FALSE)=0,"",VLOOKUP($A29,'Annex 2 EHV charges'!$A:$O,11,FALSE)),"")</f>
        <v>1.57</v>
      </c>
    </row>
    <row r="30" spans="1:8" x14ac:dyDescent="0.2">
      <c r="A30" s="104">
        <f t="array" ref="A30">IFERROR(INDEX('Annex 2 EHV charges'!$A$11:$A$410, MATCH(0, IF(ISBLANK('Annex 2 EHV charges'!$A$11:$A$410),1, COUNTIF(A$4:$A29, 'Annex 2 EHV charges'!$A$11:$A$410)), 0)),"")</f>
        <v>311</v>
      </c>
      <c r="B30" s="104">
        <f>IF($A30="","",VLOOKUP($A30,'Annex 2 EHV charges'!$A:$O,2,0))</f>
        <v>311</v>
      </c>
      <c r="C30" s="105">
        <f>IF($A30="","",VLOOKUP($A30,'Annex 2 EHV charges'!$A:$O,3,0))</f>
        <v>1170000598196</v>
      </c>
      <c r="D30" s="104" t="str">
        <f>IF($A30="","",VLOOKUP($A30,'Annex 2 EHV charges'!$A:$O,7,0))</f>
        <v>Handley Park Farm PV</v>
      </c>
      <c r="E30" s="109" t="str">
        <f>IFERROR(IF(VLOOKUP($A30,'Annex 2 EHV charges'!$A:$O,8,FALSE)=0,"",VLOOKUP($A30,'Annex 2 EHV charges'!$A:$O,8,FALSE)),"")</f>
        <v/>
      </c>
      <c r="F30" s="110">
        <f>IFERROR(IF(VLOOKUP($A30,'Annex 2 EHV charges'!$A:$O,9,FALSE)=0,"",VLOOKUP($A30,'Annex 2 EHV charges'!$A:$O,9,FALSE)),"")</f>
        <v>14.78</v>
      </c>
      <c r="G30" s="111">
        <f>IFERROR(IF(VLOOKUP($A30,'Annex 2 EHV charges'!$A:$O,10,FALSE)=0,"",VLOOKUP($A30,'Annex 2 EHV charges'!$A:$O,10,FALSE)),"")</f>
        <v>1.1100000000000001</v>
      </c>
      <c r="H30" s="111">
        <f>IFERROR(IF(VLOOKUP($A30,'Annex 2 EHV charges'!$A:$O,11,FALSE)=0,"",VLOOKUP($A30,'Annex 2 EHV charges'!$A:$O,11,FALSE)),"")</f>
        <v>1.1100000000000001</v>
      </c>
    </row>
    <row r="31" spans="1:8" x14ac:dyDescent="0.2">
      <c r="A31" s="104">
        <f t="array" ref="A31">IFERROR(INDEX('Annex 2 EHV charges'!$A$11:$A$410, MATCH(0, IF(ISBLANK('Annex 2 EHV charges'!$A$11:$A$410),1, COUNTIF(A$4:$A30, 'Annex 2 EHV charges'!$A$11:$A$410)), 0)),"")</f>
        <v>312</v>
      </c>
      <c r="B31" s="104">
        <f>IF($A31="","",VLOOKUP($A31,'Annex 2 EHV charges'!$A:$O,2,0))</f>
        <v>312</v>
      </c>
      <c r="C31" s="105">
        <f>IF($A31="","",VLOOKUP($A31,'Annex 2 EHV charges'!$A:$O,3,0))</f>
        <v>1170000601982</v>
      </c>
      <c r="D31" s="104" t="str">
        <f>IF($A31="","",VLOOKUP($A31,'Annex 2 EHV charges'!$A:$O,7,0))</f>
        <v>Shelton Lodge PV</v>
      </c>
      <c r="E31" s="109" t="str">
        <f>IFERROR(IF(VLOOKUP($A31,'Annex 2 EHV charges'!$A:$O,8,FALSE)=0,"",VLOOKUP($A31,'Annex 2 EHV charges'!$A:$O,8,FALSE)),"")</f>
        <v/>
      </c>
      <c r="F31" s="110">
        <f>IFERROR(IF(VLOOKUP($A31,'Annex 2 EHV charges'!$A:$O,9,FALSE)=0,"",VLOOKUP($A31,'Annex 2 EHV charges'!$A:$O,9,FALSE)),"")</f>
        <v>20.75</v>
      </c>
      <c r="G31" s="111">
        <f>IFERROR(IF(VLOOKUP($A31,'Annex 2 EHV charges'!$A:$O,10,FALSE)=0,"",VLOOKUP($A31,'Annex 2 EHV charges'!$A:$O,10,FALSE)),"")</f>
        <v>1.55</v>
      </c>
      <c r="H31" s="111">
        <f>IFERROR(IF(VLOOKUP($A31,'Annex 2 EHV charges'!$A:$O,11,FALSE)=0,"",VLOOKUP($A31,'Annex 2 EHV charges'!$A:$O,11,FALSE)),"")</f>
        <v>1.55</v>
      </c>
    </row>
    <row r="32" spans="1:8" x14ac:dyDescent="0.2">
      <c r="A32" s="104">
        <f t="array" ref="A32">IFERROR(INDEX('Annex 2 EHV charges'!$A$11:$A$410, MATCH(0, IF(ISBLANK('Annex 2 EHV charges'!$A$11:$A$410),1, COUNTIF(A$4:$A31, 'Annex 2 EHV charges'!$A$11:$A$410)), 0)),"")</f>
        <v>313</v>
      </c>
      <c r="B32" s="104">
        <f>IF($A32="","",VLOOKUP($A32,'Annex 2 EHV charges'!$A:$O,2,0))</f>
        <v>313</v>
      </c>
      <c r="C32" s="105">
        <f>IF($A32="","",VLOOKUP($A32,'Annex 2 EHV charges'!$A:$O,3,0))</f>
        <v>1170000604023</v>
      </c>
      <c r="D32" s="104" t="str">
        <f>IF($A32="","",VLOOKUP($A32,'Annex 2 EHV charges'!$A:$O,7,0))</f>
        <v>Brafield on the Green PV</v>
      </c>
      <c r="E32" s="109" t="str">
        <f>IFERROR(IF(VLOOKUP($A32,'Annex 2 EHV charges'!$A:$O,8,FALSE)=0,"",VLOOKUP($A32,'Annex 2 EHV charges'!$A:$O,8,FALSE)),"")</f>
        <v/>
      </c>
      <c r="F32" s="110">
        <f>IFERROR(IF(VLOOKUP($A32,'Annex 2 EHV charges'!$A:$O,9,FALSE)=0,"",VLOOKUP($A32,'Annex 2 EHV charges'!$A:$O,9,FALSE)),"")</f>
        <v>52.37</v>
      </c>
      <c r="G32" s="111">
        <f>IFERROR(IF(VLOOKUP($A32,'Annex 2 EHV charges'!$A:$O,10,FALSE)=0,"",VLOOKUP($A32,'Annex 2 EHV charges'!$A:$O,10,FALSE)),"")</f>
        <v>1.1599999999999999</v>
      </c>
      <c r="H32" s="111">
        <f>IFERROR(IF(VLOOKUP($A32,'Annex 2 EHV charges'!$A:$O,11,FALSE)=0,"",VLOOKUP($A32,'Annex 2 EHV charges'!$A:$O,11,FALSE)),"")</f>
        <v>1.1599999999999999</v>
      </c>
    </row>
    <row r="33" spans="1:8" x14ac:dyDescent="0.2">
      <c r="A33" s="104">
        <f t="array" ref="A33">IFERROR(INDEX('Annex 2 EHV charges'!$A$11:$A$410, MATCH(0, IF(ISBLANK('Annex 2 EHV charges'!$A$11:$A$410),1, COUNTIF(A$4:$A32, 'Annex 2 EHV charges'!$A$11:$A$410)), 0)),"")</f>
        <v>314</v>
      </c>
      <c r="B33" s="104">
        <f>IF($A33="","",VLOOKUP($A33,'Annex 2 EHV charges'!$A:$O,2,0))</f>
        <v>314</v>
      </c>
      <c r="C33" s="105">
        <f>IF($A33="","",VLOOKUP($A33,'Annex 2 EHV charges'!$A:$O,3,0))</f>
        <v>1170000605221</v>
      </c>
      <c r="D33" s="104" t="str">
        <f>IF($A33="","",VLOOKUP($A33,'Annex 2 EHV charges'!$A:$O,7,0))</f>
        <v>Sywell PV</v>
      </c>
      <c r="E33" s="109" t="str">
        <f>IFERROR(IF(VLOOKUP($A33,'Annex 2 EHV charges'!$A:$O,8,FALSE)=0,"",VLOOKUP($A33,'Annex 2 EHV charges'!$A:$O,8,FALSE)),"")</f>
        <v/>
      </c>
      <c r="F33" s="110">
        <f>IFERROR(IF(VLOOKUP($A33,'Annex 2 EHV charges'!$A:$O,9,FALSE)=0,"",VLOOKUP($A33,'Annex 2 EHV charges'!$A:$O,9,FALSE)),"")</f>
        <v>73.430000000000007</v>
      </c>
      <c r="G33" s="111">
        <f>IFERROR(IF(VLOOKUP($A33,'Annex 2 EHV charges'!$A:$O,10,FALSE)=0,"",VLOOKUP($A33,'Annex 2 EHV charges'!$A:$O,10,FALSE)),"")</f>
        <v>1.17</v>
      </c>
      <c r="H33" s="111">
        <f>IFERROR(IF(VLOOKUP($A33,'Annex 2 EHV charges'!$A:$O,11,FALSE)=0,"",VLOOKUP($A33,'Annex 2 EHV charges'!$A:$O,11,FALSE)),"")</f>
        <v>1.17</v>
      </c>
    </row>
    <row r="34" spans="1:8" x14ac:dyDescent="0.2">
      <c r="A34" s="104">
        <f t="array" ref="A34">IFERROR(INDEX('Annex 2 EHV charges'!$A$11:$A$410, MATCH(0, IF(ISBLANK('Annex 2 EHV charges'!$A$11:$A$410),1, COUNTIF(A$4:$A33, 'Annex 2 EHV charges'!$A$11:$A$410)), 0)),"")</f>
        <v>315</v>
      </c>
      <c r="B34" s="104">
        <f>IF($A34="","",VLOOKUP($A34,'Annex 2 EHV charges'!$A:$O,2,0))</f>
        <v>315</v>
      </c>
      <c r="C34" s="105">
        <f>IF($A34="","",VLOOKUP($A34,'Annex 2 EHV charges'!$A:$O,3,0))</f>
        <v>1170000614990</v>
      </c>
      <c r="D34" s="104" t="str">
        <f>IF($A34="","",VLOOKUP($A34,'Annex 2 EHV charges'!$A:$O,7,0))</f>
        <v>Holtwood Farm PV</v>
      </c>
      <c r="E34" s="109" t="str">
        <f>IFERROR(IF(VLOOKUP($A34,'Annex 2 EHV charges'!$A:$O,8,FALSE)=0,"",VLOOKUP($A34,'Annex 2 EHV charges'!$A:$O,8,FALSE)),"")</f>
        <v/>
      </c>
      <c r="F34" s="110">
        <f>IFERROR(IF(VLOOKUP($A34,'Annex 2 EHV charges'!$A:$O,9,FALSE)=0,"",VLOOKUP($A34,'Annex 2 EHV charges'!$A:$O,9,FALSE)),"")</f>
        <v>16.21</v>
      </c>
      <c r="G34" s="111">
        <f>IFERROR(IF(VLOOKUP($A34,'Annex 2 EHV charges'!$A:$O,10,FALSE)=0,"",VLOOKUP($A34,'Annex 2 EHV charges'!$A:$O,10,FALSE)),"")</f>
        <v>1.1200000000000001</v>
      </c>
      <c r="H34" s="111">
        <f>IFERROR(IF(VLOOKUP($A34,'Annex 2 EHV charges'!$A:$O,11,FALSE)=0,"",VLOOKUP($A34,'Annex 2 EHV charges'!$A:$O,11,FALSE)),"")</f>
        <v>1.1200000000000001</v>
      </c>
    </row>
    <row r="35" spans="1:8" x14ac:dyDescent="0.2">
      <c r="A35" s="104">
        <f t="array" ref="A35">IFERROR(INDEX('Annex 2 EHV charges'!$A$11:$A$410, MATCH(0, IF(ISBLANK('Annex 2 EHV charges'!$A$11:$A$410),1, COUNTIF(A$4:$A34, 'Annex 2 EHV charges'!$A$11:$A$410)), 0)),"")</f>
        <v>316</v>
      </c>
      <c r="B35" s="104">
        <f>IF($A35="","",VLOOKUP($A35,'Annex 2 EHV charges'!$A:$O,2,0))</f>
        <v>316</v>
      </c>
      <c r="C35" s="105">
        <f>IF($A35="","",VLOOKUP($A35,'Annex 2 EHV charges'!$A:$O,3,0))</f>
        <v>1170000614972</v>
      </c>
      <c r="D35" s="104" t="str">
        <f>IF($A35="","",VLOOKUP($A35,'Annex 2 EHV charges'!$A:$O,7,0))</f>
        <v>Drakelow Farm PV</v>
      </c>
      <c r="E35" s="109" t="str">
        <f>IFERROR(IF(VLOOKUP($A35,'Annex 2 EHV charges'!$A:$O,8,FALSE)=0,"",VLOOKUP($A35,'Annex 2 EHV charges'!$A:$O,8,FALSE)),"")</f>
        <v/>
      </c>
      <c r="F35" s="110">
        <f>IFERROR(IF(VLOOKUP($A35,'Annex 2 EHV charges'!$A:$O,9,FALSE)=0,"",VLOOKUP($A35,'Annex 2 EHV charges'!$A:$O,9,FALSE)),"")</f>
        <v>8.85</v>
      </c>
      <c r="G35" s="111">
        <f>IFERROR(IF(VLOOKUP($A35,'Annex 2 EHV charges'!$A:$O,10,FALSE)=0,"",VLOOKUP($A35,'Annex 2 EHV charges'!$A:$O,10,FALSE)),"")</f>
        <v>1.53</v>
      </c>
      <c r="H35" s="111">
        <f>IFERROR(IF(VLOOKUP($A35,'Annex 2 EHV charges'!$A:$O,11,FALSE)=0,"",VLOOKUP($A35,'Annex 2 EHV charges'!$A:$O,11,FALSE)),"")</f>
        <v>1.53</v>
      </c>
    </row>
    <row r="36" spans="1:8" x14ac:dyDescent="0.2">
      <c r="A36" s="104">
        <f t="array" ref="A36">IFERROR(INDEX('Annex 2 EHV charges'!$A$11:$A$410, MATCH(0, IF(ISBLANK('Annex 2 EHV charges'!$A$11:$A$410),1, COUNTIF(A$4:$A35, 'Annex 2 EHV charges'!$A$11:$A$410)), 0)),"")</f>
        <v>317</v>
      </c>
      <c r="B36" s="104">
        <f>IF($A36="","",VLOOKUP($A36,'Annex 2 EHV charges'!$A:$O,2,0))</f>
        <v>317</v>
      </c>
      <c r="C36" s="105">
        <f>IF($A36="","",VLOOKUP($A36,'Annex 2 EHV charges'!$A:$O,3,0))</f>
        <v>1170000619916</v>
      </c>
      <c r="D36" s="104" t="str">
        <f>IF($A36="","",VLOOKUP($A36,'Annex 2 EHV charges'!$A:$O,7,0))</f>
        <v>Stragglethorpe Rd PV</v>
      </c>
      <c r="E36" s="109" t="str">
        <f>IFERROR(IF(VLOOKUP($A36,'Annex 2 EHV charges'!$A:$O,8,FALSE)=0,"",VLOOKUP($A36,'Annex 2 EHV charges'!$A:$O,8,FALSE)),"")</f>
        <v/>
      </c>
      <c r="F36" s="110">
        <f>IFERROR(IF(VLOOKUP($A36,'Annex 2 EHV charges'!$A:$O,9,FALSE)=0,"",VLOOKUP($A36,'Annex 2 EHV charges'!$A:$O,9,FALSE)),"")</f>
        <v>5.03</v>
      </c>
      <c r="G36" s="111">
        <f>IFERROR(IF(VLOOKUP($A36,'Annex 2 EHV charges'!$A:$O,10,FALSE)=0,"",VLOOKUP($A36,'Annex 2 EHV charges'!$A:$O,10,FALSE)),"")</f>
        <v>1.19</v>
      </c>
      <c r="H36" s="111">
        <f>IFERROR(IF(VLOOKUP($A36,'Annex 2 EHV charges'!$A:$O,11,FALSE)=0,"",VLOOKUP($A36,'Annex 2 EHV charges'!$A:$O,11,FALSE)),"")</f>
        <v>1.19</v>
      </c>
    </row>
    <row r="37" spans="1:8" x14ac:dyDescent="0.2">
      <c r="A37" s="104">
        <f t="array" ref="A37">IFERROR(INDEX('Annex 2 EHV charges'!$A$11:$A$410, MATCH(0, IF(ISBLANK('Annex 2 EHV charges'!$A$11:$A$410),1, COUNTIF(A$4:$A36, 'Annex 2 EHV charges'!$A$11:$A$410)), 0)),"")</f>
        <v>318</v>
      </c>
      <c r="B37" s="104">
        <f>IF($A37="","",VLOOKUP($A37,'Annex 2 EHV charges'!$A:$O,2,0))</f>
        <v>318</v>
      </c>
      <c r="C37" s="105">
        <f>IF($A37="","",VLOOKUP($A37,'Annex 2 EHV charges'!$A:$O,3,0))</f>
        <v>1170000627448</v>
      </c>
      <c r="D37" s="104" t="str">
        <f>IF($A37="","",VLOOKUP($A37,'Annex 2 EHV charges'!$A:$O,7,0))</f>
        <v>Oxcroft Solar Farm PV</v>
      </c>
      <c r="E37" s="109" t="str">
        <f>IFERROR(IF(VLOOKUP($A37,'Annex 2 EHV charges'!$A:$O,8,FALSE)=0,"",VLOOKUP($A37,'Annex 2 EHV charges'!$A:$O,8,FALSE)),"")</f>
        <v/>
      </c>
      <c r="F37" s="110">
        <f>IFERROR(IF(VLOOKUP($A37,'Annex 2 EHV charges'!$A:$O,9,FALSE)=0,"",VLOOKUP($A37,'Annex 2 EHV charges'!$A:$O,9,FALSE)),"")</f>
        <v>532.04999999999995</v>
      </c>
      <c r="G37" s="111">
        <f>IFERROR(IF(VLOOKUP($A37,'Annex 2 EHV charges'!$A:$O,10,FALSE)=0,"",VLOOKUP($A37,'Annex 2 EHV charges'!$A:$O,10,FALSE)),"")</f>
        <v>1</v>
      </c>
      <c r="H37" s="111">
        <f>IFERROR(IF(VLOOKUP($A37,'Annex 2 EHV charges'!$A:$O,11,FALSE)=0,"",VLOOKUP($A37,'Annex 2 EHV charges'!$A:$O,11,FALSE)),"")</f>
        <v>1</v>
      </c>
    </row>
    <row r="38" spans="1:8" x14ac:dyDescent="0.2">
      <c r="A38" s="104">
        <f t="array" ref="A38">IFERROR(INDEX('Annex 2 EHV charges'!$A$11:$A$410, MATCH(0, IF(ISBLANK('Annex 2 EHV charges'!$A$11:$A$410),1, COUNTIF(A$4:$A37, 'Annex 2 EHV charges'!$A$11:$A$410)), 0)),"")</f>
        <v>319</v>
      </c>
      <c r="B38" s="104">
        <f>IF($A38="","",VLOOKUP($A38,'Annex 2 EHV charges'!$A:$O,2,0))</f>
        <v>319</v>
      </c>
      <c r="C38" s="105">
        <f>IF($A38="","",VLOOKUP($A38,'Annex 2 EHV charges'!$A:$O,3,0))</f>
        <v>1170000626816</v>
      </c>
      <c r="D38" s="104" t="str">
        <f>IF($A38="","",VLOOKUP($A38,'Annex 2 EHV charges'!$A:$O,7,0))</f>
        <v>Derby Waste Sinfin EFW</v>
      </c>
      <c r="E38" s="109" t="str">
        <f>IFERROR(IF(VLOOKUP($A38,'Annex 2 EHV charges'!$A:$O,8,FALSE)=0,"",VLOOKUP($A38,'Annex 2 EHV charges'!$A:$O,8,FALSE)),"")</f>
        <v/>
      </c>
      <c r="F38" s="110">
        <f>IFERROR(IF(VLOOKUP($A38,'Annex 2 EHV charges'!$A:$O,9,FALSE)=0,"",VLOOKUP($A38,'Annex 2 EHV charges'!$A:$O,9,FALSE)),"")</f>
        <v>795.88</v>
      </c>
      <c r="G38" s="111">
        <f>IFERROR(IF(VLOOKUP($A38,'Annex 2 EHV charges'!$A:$O,10,FALSE)=0,"",VLOOKUP($A38,'Annex 2 EHV charges'!$A:$O,10,FALSE)),"")</f>
        <v>1.41</v>
      </c>
      <c r="H38" s="111">
        <f>IFERROR(IF(VLOOKUP($A38,'Annex 2 EHV charges'!$A:$O,11,FALSE)=0,"",VLOOKUP($A38,'Annex 2 EHV charges'!$A:$O,11,FALSE)),"")</f>
        <v>1.41</v>
      </c>
    </row>
    <row r="39" spans="1:8" x14ac:dyDescent="0.2">
      <c r="A39" s="104">
        <f t="array" ref="A39">IFERROR(INDEX('Annex 2 EHV charges'!$A$11:$A$410, MATCH(0, IF(ISBLANK('Annex 2 EHV charges'!$A$11:$A$410),1, COUNTIF(A$4:$A38, 'Annex 2 EHV charges'!$A$11:$A$410)), 0)),"")</f>
        <v>320</v>
      </c>
      <c r="B39" s="104">
        <f>IF($A39="","",VLOOKUP($A39,'Annex 2 EHV charges'!$A:$O,2,0))</f>
        <v>320</v>
      </c>
      <c r="C39" s="105">
        <f>IF($A39="","",VLOOKUP($A39,'Annex 2 EHV charges'!$A:$O,3,0))</f>
        <v>1170000625681</v>
      </c>
      <c r="D39" s="104" t="str">
        <f>IF($A39="","",VLOOKUP($A39,'Annex 2 EHV charges'!$A:$O,7,0))</f>
        <v>Littlewood Farm PV</v>
      </c>
      <c r="E39" s="109" t="str">
        <f>IFERROR(IF(VLOOKUP($A39,'Annex 2 EHV charges'!$A:$O,8,FALSE)=0,"",VLOOKUP($A39,'Annex 2 EHV charges'!$A:$O,8,FALSE)),"")</f>
        <v/>
      </c>
      <c r="F39" s="110">
        <f>IFERROR(IF(VLOOKUP($A39,'Annex 2 EHV charges'!$A:$O,9,FALSE)=0,"",VLOOKUP($A39,'Annex 2 EHV charges'!$A:$O,9,FALSE)),"")</f>
        <v>3.43</v>
      </c>
      <c r="G39" s="111">
        <f>IFERROR(IF(VLOOKUP($A39,'Annex 2 EHV charges'!$A:$O,10,FALSE)=0,"",VLOOKUP($A39,'Annex 2 EHV charges'!$A:$O,10,FALSE)),"")</f>
        <v>1.34</v>
      </c>
      <c r="H39" s="111">
        <f>IFERROR(IF(VLOOKUP($A39,'Annex 2 EHV charges'!$A:$O,11,FALSE)=0,"",VLOOKUP($A39,'Annex 2 EHV charges'!$A:$O,11,FALSE)),"")</f>
        <v>1.34</v>
      </c>
    </row>
    <row r="40" spans="1:8" x14ac:dyDescent="0.2">
      <c r="A40" s="104">
        <f t="array" ref="A40">IFERROR(INDEX('Annex 2 EHV charges'!$A$11:$A$410, MATCH(0, IF(ISBLANK('Annex 2 EHV charges'!$A$11:$A$410),1, COUNTIF(A$4:$A39, 'Annex 2 EHV charges'!$A$11:$A$410)), 0)),"")</f>
        <v>321</v>
      </c>
      <c r="B40" s="104">
        <f>IF($A40="","",VLOOKUP($A40,'Annex 2 EHV charges'!$A:$O,2,0))</f>
        <v>321</v>
      </c>
      <c r="C40" s="105">
        <f>IF($A40="","",VLOOKUP($A40,'Annex 2 EHV charges'!$A:$O,3,0))</f>
        <v>1170000630413</v>
      </c>
      <c r="D40" s="104" t="str">
        <f>IF($A40="","",VLOOKUP($A40,'Annex 2 EHV charges'!$A:$O,7,0))</f>
        <v>Twin Yards Farm PV</v>
      </c>
      <c r="E40" s="109" t="str">
        <f>IFERROR(IF(VLOOKUP($A40,'Annex 2 EHV charges'!$A:$O,8,FALSE)=0,"",VLOOKUP($A40,'Annex 2 EHV charges'!$A:$O,8,FALSE)),"")</f>
        <v/>
      </c>
      <c r="F40" s="110">
        <f>IFERROR(IF(VLOOKUP($A40,'Annex 2 EHV charges'!$A:$O,9,FALSE)=0,"",VLOOKUP($A40,'Annex 2 EHV charges'!$A:$O,9,FALSE)),"")</f>
        <v>5.76</v>
      </c>
      <c r="G40" s="111">
        <f>IFERROR(IF(VLOOKUP($A40,'Annex 2 EHV charges'!$A:$O,10,FALSE)=0,"",VLOOKUP($A40,'Annex 2 EHV charges'!$A:$O,10,FALSE)),"")</f>
        <v>1.27</v>
      </c>
      <c r="H40" s="111">
        <f>IFERROR(IF(VLOOKUP($A40,'Annex 2 EHV charges'!$A:$O,11,FALSE)=0,"",VLOOKUP($A40,'Annex 2 EHV charges'!$A:$O,11,FALSE)),"")</f>
        <v>1.27</v>
      </c>
    </row>
    <row r="41" spans="1:8" x14ac:dyDescent="0.2">
      <c r="A41" s="104">
        <f t="array" ref="A41">IFERROR(INDEX('Annex 2 EHV charges'!$A$11:$A$410, MATCH(0, IF(ISBLANK('Annex 2 EHV charges'!$A$11:$A$410),1, COUNTIF(A$4:$A40, 'Annex 2 EHV charges'!$A$11:$A$410)), 0)),"")</f>
        <v>322</v>
      </c>
      <c r="B41" s="104">
        <f>IF($A41="","",VLOOKUP($A41,'Annex 2 EHV charges'!$A:$O,2,0))</f>
        <v>322</v>
      </c>
      <c r="C41" s="105">
        <f>IF($A41="","",VLOOKUP($A41,'Annex 2 EHV charges'!$A:$O,3,0))</f>
        <v>1170000629640</v>
      </c>
      <c r="D41" s="104" t="str">
        <f>IF($A41="","",VLOOKUP($A41,'Annex 2 EHV charges'!$A:$O,7,0))</f>
        <v>Tower Hayes Farm PV</v>
      </c>
      <c r="E41" s="109" t="str">
        <f>IFERROR(IF(VLOOKUP($A41,'Annex 2 EHV charges'!$A:$O,8,FALSE)=0,"",VLOOKUP($A41,'Annex 2 EHV charges'!$A:$O,8,FALSE)),"")</f>
        <v/>
      </c>
      <c r="F41" s="110">
        <f>IFERROR(IF(VLOOKUP($A41,'Annex 2 EHV charges'!$A:$O,9,FALSE)=0,"",VLOOKUP($A41,'Annex 2 EHV charges'!$A:$O,9,FALSE)),"")</f>
        <v>8.4700000000000006</v>
      </c>
      <c r="G41" s="111">
        <f>IFERROR(IF(VLOOKUP($A41,'Annex 2 EHV charges'!$A:$O,10,FALSE)=0,"",VLOOKUP($A41,'Annex 2 EHV charges'!$A:$O,10,FALSE)),"")</f>
        <v>1.54</v>
      </c>
      <c r="H41" s="111">
        <f>IFERROR(IF(VLOOKUP($A41,'Annex 2 EHV charges'!$A:$O,11,FALSE)=0,"",VLOOKUP($A41,'Annex 2 EHV charges'!$A:$O,11,FALSE)),"")</f>
        <v>1.54</v>
      </c>
    </row>
    <row r="42" spans="1:8" x14ac:dyDescent="0.2">
      <c r="A42" s="104">
        <f t="array" ref="A42">IFERROR(INDEX('Annex 2 EHV charges'!$A$11:$A$410, MATCH(0, IF(ISBLANK('Annex 2 EHV charges'!$A$11:$A$410),1, COUNTIF(A$4:$A41, 'Annex 2 EHV charges'!$A$11:$A$410)), 0)),"")</f>
        <v>323</v>
      </c>
      <c r="B42" s="104">
        <f>IF($A42="","",VLOOKUP($A42,'Annex 2 EHV charges'!$A:$O,2,0))</f>
        <v>323</v>
      </c>
      <c r="C42" s="105">
        <f>IF($A42="","",VLOOKUP($A42,'Annex 2 EHV charges'!$A:$O,3,0))</f>
        <v>1170000632606</v>
      </c>
      <c r="D42" s="104" t="str">
        <f>IF($A42="","",VLOOKUP($A42,'Annex 2 EHV charges'!$A:$O,7,0))</f>
        <v>The Breck Solar PV</v>
      </c>
      <c r="E42" s="109" t="str">
        <f>IFERROR(IF(VLOOKUP($A42,'Annex 2 EHV charges'!$A:$O,8,FALSE)=0,"",VLOOKUP($A42,'Annex 2 EHV charges'!$A:$O,8,FALSE)),"")</f>
        <v/>
      </c>
      <c r="F42" s="110">
        <f>IFERROR(IF(VLOOKUP($A42,'Annex 2 EHV charges'!$A:$O,9,FALSE)=0,"",VLOOKUP($A42,'Annex 2 EHV charges'!$A:$O,9,FALSE)),"")</f>
        <v>21.98</v>
      </c>
      <c r="G42" s="111">
        <f>IFERROR(IF(VLOOKUP($A42,'Annex 2 EHV charges'!$A:$O,10,FALSE)=0,"",VLOOKUP($A42,'Annex 2 EHV charges'!$A:$O,10,FALSE)),"")</f>
        <v>1.58</v>
      </c>
      <c r="H42" s="111">
        <f>IFERROR(IF(VLOOKUP($A42,'Annex 2 EHV charges'!$A:$O,11,FALSE)=0,"",VLOOKUP($A42,'Annex 2 EHV charges'!$A:$O,11,FALSE)),"")</f>
        <v>1.58</v>
      </c>
    </row>
    <row r="43" spans="1:8" x14ac:dyDescent="0.2">
      <c r="A43" s="104">
        <f t="array" ref="A43">IFERROR(INDEX('Annex 2 EHV charges'!$A$11:$A$410, MATCH(0, IF(ISBLANK('Annex 2 EHV charges'!$A$11:$A$410),1, COUNTIF(A$4:$A42, 'Annex 2 EHV charges'!$A$11:$A$410)), 0)),"")</f>
        <v>324</v>
      </c>
      <c r="B43" s="104">
        <f>IF($A43="","",VLOOKUP($A43,'Annex 2 EHV charges'!$A:$O,2,0))</f>
        <v>324</v>
      </c>
      <c r="C43" s="105">
        <f>IF($A43="","",VLOOKUP($A43,'Annex 2 EHV charges'!$A:$O,3,0))</f>
        <v>1170000631426</v>
      </c>
      <c r="D43" s="104" t="str">
        <f>IF($A43="","",VLOOKUP($A43,'Annex 2 EHV charges'!$A:$O,7,0))</f>
        <v>Barnby Moor Retford PV</v>
      </c>
      <c r="E43" s="109" t="str">
        <f>IFERROR(IF(VLOOKUP($A43,'Annex 2 EHV charges'!$A:$O,8,FALSE)=0,"",VLOOKUP($A43,'Annex 2 EHV charges'!$A:$O,8,FALSE)),"")</f>
        <v/>
      </c>
      <c r="F43" s="110">
        <f>IFERROR(IF(VLOOKUP($A43,'Annex 2 EHV charges'!$A:$O,9,FALSE)=0,"",VLOOKUP($A43,'Annex 2 EHV charges'!$A:$O,9,FALSE)),"")</f>
        <v>2.06</v>
      </c>
      <c r="G43" s="111">
        <f>IFERROR(IF(VLOOKUP($A43,'Annex 2 EHV charges'!$A:$O,10,FALSE)=0,"",VLOOKUP($A43,'Annex 2 EHV charges'!$A:$O,10,FALSE)),"")</f>
        <v>1.1200000000000001</v>
      </c>
      <c r="H43" s="111">
        <f>IFERROR(IF(VLOOKUP($A43,'Annex 2 EHV charges'!$A:$O,11,FALSE)=0,"",VLOOKUP($A43,'Annex 2 EHV charges'!$A:$O,11,FALSE)),"")</f>
        <v>1.1200000000000001</v>
      </c>
    </row>
    <row r="44" spans="1:8" x14ac:dyDescent="0.2">
      <c r="A44" s="104">
        <f t="array" ref="A44">IFERROR(INDEX('Annex 2 EHV charges'!$A$11:$A$410, MATCH(0, IF(ISBLANK('Annex 2 EHV charges'!$A$11:$A$410),1, COUNTIF(A$4:$A43, 'Annex 2 EHV charges'!$A$11:$A$410)), 0)),"")</f>
        <v>325</v>
      </c>
      <c r="B44" s="104">
        <f>IF($A44="","",VLOOKUP($A44,'Annex 2 EHV charges'!$A:$O,2,0))</f>
        <v>325</v>
      </c>
      <c r="C44" s="105">
        <f>IF($A44="","",VLOOKUP($A44,'Annex 2 EHV charges'!$A:$O,3,0))</f>
        <v>1170000636503</v>
      </c>
      <c r="D44" s="104" t="str">
        <f>IF($A44="","",VLOOKUP($A44,'Annex 2 EHV charges'!$A:$O,7,0))</f>
        <v>Lincoln Farm PV</v>
      </c>
      <c r="E44" s="109" t="str">
        <f>IFERROR(IF(VLOOKUP($A44,'Annex 2 EHV charges'!$A:$O,8,FALSE)=0,"",VLOOKUP($A44,'Annex 2 EHV charges'!$A:$O,8,FALSE)),"")</f>
        <v/>
      </c>
      <c r="F44" s="110">
        <f>IFERROR(IF(VLOOKUP($A44,'Annex 2 EHV charges'!$A:$O,9,FALSE)=0,"",VLOOKUP($A44,'Annex 2 EHV charges'!$A:$O,9,FALSE)),"")</f>
        <v>6.41</v>
      </c>
      <c r="G44" s="111">
        <f>IFERROR(IF(VLOOKUP($A44,'Annex 2 EHV charges'!$A:$O,10,FALSE)=0,"",VLOOKUP($A44,'Annex 2 EHV charges'!$A:$O,10,FALSE)),"")</f>
        <v>1.35</v>
      </c>
      <c r="H44" s="111">
        <f>IFERROR(IF(VLOOKUP($A44,'Annex 2 EHV charges'!$A:$O,11,FALSE)=0,"",VLOOKUP($A44,'Annex 2 EHV charges'!$A:$O,11,FALSE)),"")</f>
        <v>1.35</v>
      </c>
    </row>
    <row r="45" spans="1:8" x14ac:dyDescent="0.2">
      <c r="A45" s="104">
        <f t="array" ref="A45">IFERROR(INDEX('Annex 2 EHV charges'!$A$11:$A$410, MATCH(0, IF(ISBLANK('Annex 2 EHV charges'!$A$11:$A$410),1, COUNTIF(A$4:$A44, 'Annex 2 EHV charges'!$A$11:$A$410)), 0)),"")</f>
        <v>326</v>
      </c>
      <c r="B45" s="104">
        <f>IF($A45="","",VLOOKUP($A45,'Annex 2 EHV charges'!$A:$O,2,0))</f>
        <v>326</v>
      </c>
      <c r="C45" s="105">
        <f>IF($A45="","",VLOOKUP($A45,'Annex 2 EHV charges'!$A:$O,3,0))</f>
        <v>1170000652009</v>
      </c>
      <c r="D45" s="104" t="str">
        <f>IF($A45="","",VLOOKUP($A45,'Annex 2 EHV charges'!$A:$O,7,0))</f>
        <v>Drakelow Renewable BIO</v>
      </c>
      <c r="E45" s="109" t="str">
        <f>IFERROR(IF(VLOOKUP($A45,'Annex 2 EHV charges'!$A:$O,8,FALSE)=0,"",VLOOKUP($A45,'Annex 2 EHV charges'!$A:$O,8,FALSE)),"")</f>
        <v/>
      </c>
      <c r="F45" s="110">
        <f>IFERROR(IF(VLOOKUP($A45,'Annex 2 EHV charges'!$A:$O,9,FALSE)=0,"",VLOOKUP($A45,'Annex 2 EHV charges'!$A:$O,9,FALSE)),"")</f>
        <v>6.5</v>
      </c>
      <c r="G45" s="111">
        <f>IFERROR(IF(VLOOKUP($A45,'Annex 2 EHV charges'!$A:$O,10,FALSE)=0,"",VLOOKUP($A45,'Annex 2 EHV charges'!$A:$O,10,FALSE)),"")</f>
        <v>1.1399999999999999</v>
      </c>
      <c r="H45" s="111">
        <f>IFERROR(IF(VLOOKUP($A45,'Annex 2 EHV charges'!$A:$O,11,FALSE)=0,"",VLOOKUP($A45,'Annex 2 EHV charges'!$A:$O,11,FALSE)),"")</f>
        <v>1.1399999999999999</v>
      </c>
    </row>
    <row r="46" spans="1:8" x14ac:dyDescent="0.2">
      <c r="A46" s="104">
        <f t="array" ref="A46">IFERROR(INDEX('Annex 2 EHV charges'!$A$11:$A$410, MATCH(0, IF(ISBLANK('Annex 2 EHV charges'!$A$11:$A$410),1, COUNTIF(A$4:$A45, 'Annex 2 EHV charges'!$A$11:$A$410)), 0)),"")</f>
        <v>327</v>
      </c>
      <c r="B46" s="104">
        <f>IF($A46="","",VLOOKUP($A46,'Annex 2 EHV charges'!$A:$O,2,0))</f>
        <v>327</v>
      </c>
      <c r="C46" s="105">
        <f>IF($A46="","",VLOOKUP($A46,'Annex 2 EHV charges'!$A:$O,3,0))</f>
        <v>1170000656884</v>
      </c>
      <c r="D46" s="104" t="str">
        <f>IF($A46="","",VLOOKUP($A46,'Annex 2 EHV charges'!$A:$O,7,0))</f>
        <v>Tetron Point ESS</v>
      </c>
      <c r="E46" s="109" t="str">
        <f>IFERROR(IF(VLOOKUP($A46,'Annex 2 EHV charges'!$A:$O,8,FALSE)=0,"",VLOOKUP($A46,'Annex 2 EHV charges'!$A:$O,8,FALSE)),"")</f>
        <v/>
      </c>
      <c r="F46" s="110">
        <f>IFERROR(IF(VLOOKUP($A46,'Annex 2 EHV charges'!$A:$O,9,FALSE)=0,"",VLOOKUP($A46,'Annex 2 EHV charges'!$A:$O,9,FALSE)),"")</f>
        <v>727.54</v>
      </c>
      <c r="G46" s="111">
        <f>IFERROR(IF(VLOOKUP($A46,'Annex 2 EHV charges'!$A:$O,10,FALSE)=0,"",VLOOKUP($A46,'Annex 2 EHV charges'!$A:$O,10,FALSE)),"")</f>
        <v>1.04</v>
      </c>
      <c r="H46" s="111">
        <f>IFERROR(IF(VLOOKUP($A46,'Annex 2 EHV charges'!$A:$O,11,FALSE)=0,"",VLOOKUP($A46,'Annex 2 EHV charges'!$A:$O,11,FALSE)),"")</f>
        <v>1.04</v>
      </c>
    </row>
    <row r="47" spans="1:8" x14ac:dyDescent="0.2">
      <c r="A47" s="104">
        <f t="array" ref="A47">IFERROR(INDEX('Annex 2 EHV charges'!$A$11:$A$410, MATCH(0, IF(ISBLANK('Annex 2 EHV charges'!$A$11:$A$410),1, COUNTIF(A$4:$A46, 'Annex 2 EHV charges'!$A$11:$A$410)), 0)),"")</f>
        <v>328</v>
      </c>
      <c r="B47" s="104">
        <f>IF($A47="","",VLOOKUP($A47,'Annex 2 EHV charges'!$A:$O,2,0))</f>
        <v>328</v>
      </c>
      <c r="C47" s="105">
        <f>IF($A47="","",VLOOKUP($A47,'Annex 2 EHV charges'!$A:$O,3,0))</f>
        <v>1170000641470</v>
      </c>
      <c r="D47" s="104" t="str">
        <f>IF($A47="","",VLOOKUP($A47,'Annex 2 EHV charges'!$A:$O,7,0))</f>
        <v>Mill Fm Gt Ponton PV</v>
      </c>
      <c r="E47" s="109" t="str">
        <f>IFERROR(IF(VLOOKUP($A47,'Annex 2 EHV charges'!$A:$O,8,FALSE)=0,"",VLOOKUP($A47,'Annex 2 EHV charges'!$A:$O,8,FALSE)),"")</f>
        <v/>
      </c>
      <c r="F47" s="110">
        <f>IFERROR(IF(VLOOKUP($A47,'Annex 2 EHV charges'!$A:$O,9,FALSE)=0,"",VLOOKUP($A47,'Annex 2 EHV charges'!$A:$O,9,FALSE)),"")</f>
        <v>20.46</v>
      </c>
      <c r="G47" s="111">
        <f>IFERROR(IF(VLOOKUP($A47,'Annex 2 EHV charges'!$A:$O,10,FALSE)=0,"",VLOOKUP($A47,'Annex 2 EHV charges'!$A:$O,10,FALSE)),"")</f>
        <v>1.19</v>
      </c>
      <c r="H47" s="111">
        <f>IFERROR(IF(VLOOKUP($A47,'Annex 2 EHV charges'!$A:$O,11,FALSE)=0,"",VLOOKUP($A47,'Annex 2 EHV charges'!$A:$O,11,FALSE)),"")</f>
        <v>1.19</v>
      </c>
    </row>
    <row r="48" spans="1:8" x14ac:dyDescent="0.2">
      <c r="A48" s="104">
        <f t="array" ref="A48">IFERROR(INDEX('Annex 2 EHV charges'!$A$11:$A$410, MATCH(0, IF(ISBLANK('Annex 2 EHV charges'!$A$11:$A$410),1, COUNTIF(A$4:$A47, 'Annex 2 EHV charges'!$A$11:$A$410)), 0)),"")</f>
        <v>330</v>
      </c>
      <c r="B48" s="104">
        <f>IF($A48="","",VLOOKUP($A48,'Annex 2 EHV charges'!$A:$O,2,0))</f>
        <v>330</v>
      </c>
      <c r="C48" s="105">
        <f>IF($A48="","",VLOOKUP($A48,'Annex 2 EHV charges'!$A:$O,3,0))</f>
        <v>1170000671093</v>
      </c>
      <c r="D48" s="104" t="str">
        <f>IF($A48="","",VLOOKUP($A48,'Annex 2 EHV charges'!$A:$O,7,0))</f>
        <v>Deepdale Solar Fm PV</v>
      </c>
      <c r="E48" s="109" t="str">
        <f>IFERROR(IF(VLOOKUP($A48,'Annex 2 EHV charges'!$A:$O,8,FALSE)=0,"",VLOOKUP($A48,'Annex 2 EHV charges'!$A:$O,8,FALSE)),"")</f>
        <v/>
      </c>
      <c r="F48" s="110">
        <f>IFERROR(IF(VLOOKUP($A48,'Annex 2 EHV charges'!$A:$O,9,FALSE)=0,"",VLOOKUP($A48,'Annex 2 EHV charges'!$A:$O,9,FALSE)),"")</f>
        <v>8.0299999999999994</v>
      </c>
      <c r="G48" s="111">
        <f>IFERROR(IF(VLOOKUP($A48,'Annex 2 EHV charges'!$A:$O,10,FALSE)=0,"",VLOOKUP($A48,'Annex 2 EHV charges'!$A:$O,10,FALSE)),"")</f>
        <v>1.44</v>
      </c>
      <c r="H48" s="111">
        <f>IFERROR(IF(VLOOKUP($A48,'Annex 2 EHV charges'!$A:$O,11,FALSE)=0,"",VLOOKUP($A48,'Annex 2 EHV charges'!$A:$O,11,FALSE)),"")</f>
        <v>1.44</v>
      </c>
    </row>
    <row r="49" spans="1:8" x14ac:dyDescent="0.2">
      <c r="A49" s="104">
        <f t="array" ref="A49">IFERROR(INDEX('Annex 2 EHV charges'!$A$11:$A$410, MATCH(0, IF(ISBLANK('Annex 2 EHV charges'!$A$11:$A$410),1, COUNTIF(A$4:$A48, 'Annex 2 EHV charges'!$A$11:$A$410)), 0)),"")</f>
        <v>331</v>
      </c>
      <c r="B49" s="104">
        <f>IF($A49="","",VLOOKUP($A49,'Annex 2 EHV charges'!$A:$O,2,0))</f>
        <v>331</v>
      </c>
      <c r="C49" s="105">
        <f>IF($A49="","",VLOOKUP($A49,'Annex 2 EHV charges'!$A:$O,3,0))</f>
        <v>1170000671118</v>
      </c>
      <c r="D49" s="104" t="str">
        <f>IF($A49="","",VLOOKUP($A49,'Annex 2 EHV charges'!$A:$O,7,0))</f>
        <v>Burton Wolds South WF</v>
      </c>
      <c r="E49" s="109" t="str">
        <f>IFERROR(IF(VLOOKUP($A49,'Annex 2 EHV charges'!$A:$O,8,FALSE)=0,"",VLOOKUP($A49,'Annex 2 EHV charges'!$A:$O,8,FALSE)),"")</f>
        <v/>
      </c>
      <c r="F49" s="110">
        <f>IFERROR(IF(VLOOKUP($A49,'Annex 2 EHV charges'!$A:$O,9,FALSE)=0,"",VLOOKUP($A49,'Annex 2 EHV charges'!$A:$O,9,FALSE)),"")</f>
        <v>10.71</v>
      </c>
      <c r="G49" s="111">
        <f>IFERROR(IF(VLOOKUP($A49,'Annex 2 EHV charges'!$A:$O,10,FALSE)=0,"",VLOOKUP($A49,'Annex 2 EHV charges'!$A:$O,10,FALSE)),"")</f>
        <v>1.05</v>
      </c>
      <c r="H49" s="111">
        <f>IFERROR(IF(VLOOKUP($A49,'Annex 2 EHV charges'!$A:$O,11,FALSE)=0,"",VLOOKUP($A49,'Annex 2 EHV charges'!$A:$O,11,FALSE)),"")</f>
        <v>1.05</v>
      </c>
    </row>
    <row r="50" spans="1:8" x14ac:dyDescent="0.2">
      <c r="A50" s="104">
        <f t="array" ref="A50">IFERROR(INDEX('Annex 2 EHV charges'!$A$11:$A$410, MATCH(0, IF(ISBLANK('Annex 2 EHV charges'!$A$11:$A$410),1, COUNTIF(A$4:$A49, 'Annex 2 EHV charges'!$A$11:$A$410)), 0)),"")</f>
        <v>334</v>
      </c>
      <c r="B50" s="104">
        <f>IF($A50="","",VLOOKUP($A50,'Annex 2 EHV charges'!$A:$O,2,0))</f>
        <v>334</v>
      </c>
      <c r="C50" s="105">
        <f>IF($A50="","",VLOOKUP($A50,'Annex 2 EHV charges'!$A:$O,3,0))</f>
        <v>1170000677271</v>
      </c>
      <c r="D50" s="104" t="str">
        <f>IF($A50="","",VLOOKUP($A50,'Annex 2 EHV charges'!$A:$O,7,0))</f>
        <v>Gawcott Flds PV Commercial</v>
      </c>
      <c r="E50" s="109" t="str">
        <f>IFERROR(IF(VLOOKUP($A50,'Annex 2 EHV charges'!$A:$O,8,FALSE)=0,"",VLOOKUP($A50,'Annex 2 EHV charges'!$A:$O,8,FALSE)),"")</f>
        <v/>
      </c>
      <c r="F50" s="110">
        <f>IFERROR(IF(VLOOKUP($A50,'Annex 2 EHV charges'!$A:$O,9,FALSE)=0,"",VLOOKUP($A50,'Annex 2 EHV charges'!$A:$O,9,FALSE)),"")</f>
        <v>4.6900000000000004</v>
      </c>
      <c r="G50" s="111">
        <f>IFERROR(IF(VLOOKUP($A50,'Annex 2 EHV charges'!$A:$O,10,FALSE)=0,"",VLOOKUP($A50,'Annex 2 EHV charges'!$A:$O,10,FALSE)),"")</f>
        <v>1.28</v>
      </c>
      <c r="H50" s="111">
        <f>IFERROR(IF(VLOOKUP($A50,'Annex 2 EHV charges'!$A:$O,11,FALSE)=0,"",VLOOKUP($A50,'Annex 2 EHV charges'!$A:$O,11,FALSE)),"")</f>
        <v>1.28</v>
      </c>
    </row>
    <row r="51" spans="1:8" x14ac:dyDescent="0.2">
      <c r="A51" s="104">
        <f t="array" ref="A51">IFERROR(INDEX('Annex 2 EHV charges'!$A$11:$A$410, MATCH(0, IF(ISBLANK('Annex 2 EHV charges'!$A$11:$A$410),1, COUNTIF(A$4:$A50, 'Annex 2 EHV charges'!$A$11:$A$410)), 0)),"")</f>
        <v>335</v>
      </c>
      <c r="B51" s="104">
        <f>IF($A51="","",VLOOKUP($A51,'Annex 2 EHV charges'!$A:$O,2,0))</f>
        <v>335</v>
      </c>
      <c r="C51" s="105">
        <f>IF($A51="","",VLOOKUP($A51,'Annex 2 EHV charges'!$A:$O,3,0))</f>
        <v>1170000677290</v>
      </c>
      <c r="D51" s="104" t="str">
        <f>IF($A51="","",VLOOKUP($A51,'Annex 2 EHV charges'!$A:$O,7,0))</f>
        <v>Gawcott Flds PV Community</v>
      </c>
      <c r="E51" s="109" t="str">
        <f>IFERROR(IF(VLOOKUP($A51,'Annex 2 EHV charges'!$A:$O,8,FALSE)=0,"",VLOOKUP($A51,'Annex 2 EHV charges'!$A:$O,8,FALSE)),"")</f>
        <v/>
      </c>
      <c r="F51" s="110">
        <f>IFERROR(IF(VLOOKUP($A51,'Annex 2 EHV charges'!$A:$O,9,FALSE)=0,"",VLOOKUP($A51,'Annex 2 EHV charges'!$A:$O,9,FALSE)),"")</f>
        <v>4.6900000000000004</v>
      </c>
      <c r="G51" s="111">
        <f>IFERROR(IF(VLOOKUP($A51,'Annex 2 EHV charges'!$A:$O,10,FALSE)=0,"",VLOOKUP($A51,'Annex 2 EHV charges'!$A:$O,10,FALSE)),"")</f>
        <v>1.1499999999999999</v>
      </c>
      <c r="H51" s="111">
        <f>IFERROR(IF(VLOOKUP($A51,'Annex 2 EHV charges'!$A:$O,11,FALSE)=0,"",VLOOKUP($A51,'Annex 2 EHV charges'!$A:$O,11,FALSE)),"")</f>
        <v>1.1499999999999999</v>
      </c>
    </row>
    <row r="52" spans="1:8" x14ac:dyDescent="0.2">
      <c r="A52" s="104">
        <f t="array" ref="A52">IFERROR(INDEX('Annex 2 EHV charges'!$A$11:$A$410, MATCH(0, IF(ISBLANK('Annex 2 EHV charges'!$A$11:$A$410),1, COUNTIF(A$4:$A51, 'Annex 2 EHV charges'!$A$11:$A$410)), 0)),"")</f>
        <v>337</v>
      </c>
      <c r="B52" s="104">
        <f>IF($A52="","",VLOOKUP($A52,'Annex 2 EHV charges'!$A:$O,2,0))</f>
        <v>337</v>
      </c>
      <c r="C52" s="105">
        <f>IF($A52="","",VLOOKUP($A52,'Annex 2 EHV charges'!$A:$O,3,0))</f>
        <v>1170000722748</v>
      </c>
      <c r="D52" s="104" t="str">
        <f>IF($A52="","",VLOOKUP($A52,'Annex 2 EHV charges'!$A:$O,7,0))</f>
        <v>John Brookes Sawmill BIO</v>
      </c>
      <c r="E52" s="109" t="str">
        <f>IFERROR(IF(VLOOKUP($A52,'Annex 2 EHV charges'!$A:$O,8,FALSE)=0,"",VLOOKUP($A52,'Annex 2 EHV charges'!$A:$O,8,FALSE)),"")</f>
        <v/>
      </c>
      <c r="F52" s="110">
        <f>IFERROR(IF(VLOOKUP($A52,'Annex 2 EHV charges'!$A:$O,9,FALSE)=0,"",VLOOKUP($A52,'Annex 2 EHV charges'!$A:$O,9,FALSE)),"")</f>
        <v>578.59</v>
      </c>
      <c r="G52" s="111">
        <f>IFERROR(IF(VLOOKUP($A52,'Annex 2 EHV charges'!$A:$O,10,FALSE)=0,"",VLOOKUP($A52,'Annex 2 EHV charges'!$A:$O,10,FALSE)),"")</f>
        <v>1.36</v>
      </c>
      <c r="H52" s="111">
        <f>IFERROR(IF(VLOOKUP($A52,'Annex 2 EHV charges'!$A:$O,11,FALSE)=0,"",VLOOKUP($A52,'Annex 2 EHV charges'!$A:$O,11,FALSE)),"")</f>
        <v>1.36</v>
      </c>
    </row>
    <row r="53" spans="1:8" x14ac:dyDescent="0.2">
      <c r="A53" s="104">
        <f t="array" ref="A53">IFERROR(INDEX('Annex 2 EHV charges'!$A$11:$A$410, MATCH(0, IF(ISBLANK('Annex 2 EHV charges'!$A$11:$A$410),1, COUNTIF(A$4:$A52, 'Annex 2 EHV charges'!$A$11:$A$410)), 0)),"")</f>
        <v>338</v>
      </c>
      <c r="B53" s="104">
        <f>IF($A53="","",VLOOKUP($A53,'Annex 2 EHV charges'!$A:$O,2,0))</f>
        <v>338</v>
      </c>
      <c r="C53" s="105">
        <f>IF($A53="","",VLOOKUP($A53,'Annex 2 EHV charges'!$A:$O,3,0))</f>
        <v>1170000723991</v>
      </c>
      <c r="D53" s="104" t="str">
        <f>IF($A53="","",VLOOKUP($A53,'Annex 2 EHV charges'!$A:$O,7,0))</f>
        <v>Hawton Wind Farm WF</v>
      </c>
      <c r="E53" s="109" t="str">
        <f>IFERROR(IF(VLOOKUP($A53,'Annex 2 EHV charges'!$A:$O,8,FALSE)=0,"",VLOOKUP($A53,'Annex 2 EHV charges'!$A:$O,8,FALSE)),"")</f>
        <v/>
      </c>
      <c r="F53" s="110">
        <f>IFERROR(IF(VLOOKUP($A53,'Annex 2 EHV charges'!$A:$O,9,FALSE)=0,"",VLOOKUP($A53,'Annex 2 EHV charges'!$A:$O,9,FALSE)),"")</f>
        <v>26.61</v>
      </c>
      <c r="G53" s="111">
        <f>IFERROR(IF(VLOOKUP($A53,'Annex 2 EHV charges'!$A:$O,10,FALSE)=0,"",VLOOKUP($A53,'Annex 2 EHV charges'!$A:$O,10,FALSE)),"")</f>
        <v>1.06</v>
      </c>
      <c r="H53" s="111">
        <f>IFERROR(IF(VLOOKUP($A53,'Annex 2 EHV charges'!$A:$O,11,FALSE)=0,"",VLOOKUP($A53,'Annex 2 EHV charges'!$A:$O,11,FALSE)),"")</f>
        <v>1.06</v>
      </c>
    </row>
    <row r="54" spans="1:8" x14ac:dyDescent="0.2">
      <c r="A54" s="104">
        <f t="array" ref="A54">IFERROR(INDEX('Annex 2 EHV charges'!$A$11:$A$410, MATCH(0, IF(ISBLANK('Annex 2 EHV charges'!$A$11:$A$410),1, COUNTIF(A$4:$A53, 'Annex 2 EHV charges'!$A$11:$A$410)), 0)),"")</f>
        <v>339</v>
      </c>
      <c r="B54" s="104">
        <f>IF($A54="","",VLOOKUP($A54,'Annex 2 EHV charges'!$A:$O,2,0))</f>
        <v>339</v>
      </c>
      <c r="C54" s="105">
        <f>IF($A54="","",VLOOKUP($A54,'Annex 2 EHV charges'!$A:$O,3,0))</f>
        <v>1170000726584</v>
      </c>
      <c r="D54" s="104" t="str">
        <f>IF($A54="","",VLOOKUP($A54,'Annex 2 EHV charges'!$A:$O,7,0))</f>
        <v>Blackbridge Farm BIO</v>
      </c>
      <c r="E54" s="109" t="str">
        <f>IFERROR(IF(VLOOKUP($A54,'Annex 2 EHV charges'!$A:$O,8,FALSE)=0,"",VLOOKUP($A54,'Annex 2 EHV charges'!$A:$O,8,FALSE)),"")</f>
        <v/>
      </c>
      <c r="F54" s="110">
        <f>IFERROR(IF(VLOOKUP($A54,'Annex 2 EHV charges'!$A:$O,9,FALSE)=0,"",VLOOKUP($A54,'Annex 2 EHV charges'!$A:$O,9,FALSE)),"")</f>
        <v>41.77</v>
      </c>
      <c r="G54" s="111">
        <f>IFERROR(IF(VLOOKUP($A54,'Annex 2 EHV charges'!$A:$O,10,FALSE)=0,"",VLOOKUP($A54,'Annex 2 EHV charges'!$A:$O,10,FALSE)),"")</f>
        <v>1.1399999999999999</v>
      </c>
      <c r="H54" s="111">
        <f>IFERROR(IF(VLOOKUP($A54,'Annex 2 EHV charges'!$A:$O,11,FALSE)=0,"",VLOOKUP($A54,'Annex 2 EHV charges'!$A:$O,11,FALSE)),"")</f>
        <v>1.1399999999999999</v>
      </c>
    </row>
    <row r="55" spans="1:8" x14ac:dyDescent="0.2">
      <c r="A55" s="104">
        <f t="array" ref="A55">IFERROR(INDEX('Annex 2 EHV charges'!$A$11:$A$410, MATCH(0, IF(ISBLANK('Annex 2 EHV charges'!$A$11:$A$410),1, COUNTIF(A$4:$A54, 'Annex 2 EHV charges'!$A$11:$A$410)), 0)),"")</f>
        <v>340</v>
      </c>
      <c r="B55" s="104">
        <f>IF($A55="","",VLOOKUP($A55,'Annex 2 EHV charges'!$A:$O,2,0))</f>
        <v>340</v>
      </c>
      <c r="C55" s="105">
        <f>IF($A55="","",VLOOKUP($A55,'Annex 2 EHV charges'!$A:$O,3,0))</f>
        <v>1170000727221</v>
      </c>
      <c r="D55" s="104" t="str">
        <f>IF($A55="","",VLOOKUP($A55,'Annex 2 EHV charges'!$A:$O,7,0))</f>
        <v>Garnham Close STOR</v>
      </c>
      <c r="E55" s="109" t="str">
        <f>IFERROR(IF(VLOOKUP($A55,'Annex 2 EHV charges'!$A:$O,8,FALSE)=0,"",VLOOKUP($A55,'Annex 2 EHV charges'!$A:$O,8,FALSE)),"")</f>
        <v/>
      </c>
      <c r="F55" s="110">
        <f>IFERROR(IF(VLOOKUP($A55,'Annex 2 EHV charges'!$A:$O,9,FALSE)=0,"",VLOOKUP($A55,'Annex 2 EHV charges'!$A:$O,9,FALSE)),"")</f>
        <v>16.04</v>
      </c>
      <c r="G55" s="111">
        <f>IFERROR(IF(VLOOKUP($A55,'Annex 2 EHV charges'!$A:$O,10,FALSE)=0,"",VLOOKUP($A55,'Annex 2 EHV charges'!$A:$O,10,FALSE)),"")</f>
        <v>1.33</v>
      </c>
      <c r="H55" s="111">
        <f>IFERROR(IF(VLOOKUP($A55,'Annex 2 EHV charges'!$A:$O,11,FALSE)=0,"",VLOOKUP($A55,'Annex 2 EHV charges'!$A:$O,11,FALSE)),"")</f>
        <v>1.33</v>
      </c>
    </row>
    <row r="56" spans="1:8" x14ac:dyDescent="0.2">
      <c r="A56" s="104">
        <f t="array" ref="A56">IFERROR(INDEX('Annex 2 EHV charges'!$A$11:$A$410, MATCH(0, IF(ISBLANK('Annex 2 EHV charges'!$A$11:$A$410),1, COUNTIF(A$4:$A55, 'Annex 2 EHV charges'!$A$11:$A$410)), 0)),"")</f>
        <v>341</v>
      </c>
      <c r="B56" s="104">
        <f>IF($A56="","",VLOOKUP($A56,'Annex 2 EHV charges'!$A:$O,2,0))</f>
        <v>341</v>
      </c>
      <c r="C56" s="105">
        <f>IF($A56="","",VLOOKUP($A56,'Annex 2 EHV charges'!$A:$O,3,0))</f>
        <v>1170000733935</v>
      </c>
      <c r="D56" s="104" t="str">
        <f>IF($A56="","",VLOOKUP($A56,'Annex 2 EHV charges'!$A:$O,7,0))</f>
        <v>RAF Cranwell High G</v>
      </c>
      <c r="E56" s="109" t="str">
        <f>IFERROR(IF(VLOOKUP($A56,'Annex 2 EHV charges'!$A:$O,8,FALSE)=0,"",VLOOKUP($A56,'Annex 2 EHV charges'!$A:$O,8,FALSE)),"")</f>
        <v/>
      </c>
      <c r="F56" s="110">
        <f>IFERROR(IF(VLOOKUP($A56,'Annex 2 EHV charges'!$A:$O,9,FALSE)=0,"",VLOOKUP($A56,'Annex 2 EHV charges'!$A:$O,9,FALSE)),"")</f>
        <v>540.84</v>
      </c>
      <c r="G56" s="111">
        <f>IFERROR(IF(VLOOKUP($A56,'Annex 2 EHV charges'!$A:$O,10,FALSE)=0,"",VLOOKUP($A56,'Annex 2 EHV charges'!$A:$O,10,FALSE)),"")</f>
        <v>1.2</v>
      </c>
      <c r="H56" s="111">
        <f>IFERROR(IF(VLOOKUP($A56,'Annex 2 EHV charges'!$A:$O,11,FALSE)=0,"",VLOOKUP($A56,'Annex 2 EHV charges'!$A:$O,11,FALSE)),"")</f>
        <v>1.2</v>
      </c>
    </row>
    <row r="57" spans="1:8" x14ac:dyDescent="0.2">
      <c r="A57" s="104">
        <f t="array" ref="A57">IFERROR(INDEX('Annex 2 EHV charges'!$A$11:$A$410, MATCH(0, IF(ISBLANK('Annex 2 EHV charges'!$A$11:$A$410),1, COUNTIF(A$4:$A56, 'Annex 2 EHV charges'!$A$11:$A$410)), 0)),"")</f>
        <v>343</v>
      </c>
      <c r="B57" s="104">
        <f>IF($A57="","",VLOOKUP($A57,'Annex 2 EHV charges'!$A:$O,2,0))</f>
        <v>343</v>
      </c>
      <c r="C57" s="105">
        <f>IF($A57="","",VLOOKUP($A57,'Annex 2 EHV charges'!$A:$O,3,0))</f>
        <v>1170000751465</v>
      </c>
      <c r="D57" s="104" t="str">
        <f>IF($A57="","",VLOOKUP($A57,'Annex 2 EHV charges'!$A:$O,7,0))</f>
        <v>Hermitage Lane STOR</v>
      </c>
      <c r="E57" s="109" t="str">
        <f>IFERROR(IF(VLOOKUP($A57,'Annex 2 EHV charges'!$A:$O,8,FALSE)=0,"",VLOOKUP($A57,'Annex 2 EHV charges'!$A:$O,8,FALSE)),"")</f>
        <v/>
      </c>
      <c r="F57" s="110">
        <f>IFERROR(IF(VLOOKUP($A57,'Annex 2 EHV charges'!$A:$O,9,FALSE)=0,"",VLOOKUP($A57,'Annex 2 EHV charges'!$A:$O,9,FALSE)),"")</f>
        <v>5.84</v>
      </c>
      <c r="G57" s="111">
        <f>IFERROR(IF(VLOOKUP($A57,'Annex 2 EHV charges'!$A:$O,10,FALSE)=0,"",VLOOKUP($A57,'Annex 2 EHV charges'!$A:$O,10,FALSE)),"")</f>
        <v>3.07</v>
      </c>
      <c r="H57" s="111">
        <f>IFERROR(IF(VLOOKUP($A57,'Annex 2 EHV charges'!$A:$O,11,FALSE)=0,"",VLOOKUP($A57,'Annex 2 EHV charges'!$A:$O,11,FALSE)),"")</f>
        <v>3.07</v>
      </c>
    </row>
    <row r="58" spans="1:8" x14ac:dyDescent="0.2">
      <c r="A58" s="104">
        <f t="array" ref="A58">IFERROR(INDEX('Annex 2 EHV charges'!$A$11:$A$410, MATCH(0, IF(ISBLANK('Annex 2 EHV charges'!$A$11:$A$410),1, COUNTIF(A$4:$A57, 'Annex 2 EHV charges'!$A$11:$A$410)), 0)),"")</f>
        <v>344</v>
      </c>
      <c r="B58" s="104">
        <f>IF($A58="","",VLOOKUP($A58,'Annex 2 EHV charges'!$A:$O,2,0))</f>
        <v>344</v>
      </c>
      <c r="C58" s="105">
        <f>IF($A58="","",VLOOKUP($A58,'Annex 2 EHV charges'!$A:$O,3,0))</f>
        <v>1170000759678</v>
      </c>
      <c r="D58" s="104" t="str">
        <f>IF($A58="","",VLOOKUP($A58,'Annex 2 EHV charges'!$A:$O,7,0))</f>
        <v>Fosse Way Radford Sem PV</v>
      </c>
      <c r="E58" s="109" t="str">
        <f>IFERROR(IF(VLOOKUP($A58,'Annex 2 EHV charges'!$A:$O,8,FALSE)=0,"",VLOOKUP($A58,'Annex 2 EHV charges'!$A:$O,8,FALSE)),"")</f>
        <v/>
      </c>
      <c r="F58" s="110">
        <f>IFERROR(IF(VLOOKUP($A58,'Annex 2 EHV charges'!$A:$O,9,FALSE)=0,"",VLOOKUP($A58,'Annex 2 EHV charges'!$A:$O,9,FALSE)),"")</f>
        <v>19.97</v>
      </c>
      <c r="G58" s="111">
        <f>IFERROR(IF(VLOOKUP($A58,'Annex 2 EHV charges'!$A:$O,10,FALSE)=0,"",VLOOKUP($A58,'Annex 2 EHV charges'!$A:$O,10,FALSE)),"")</f>
        <v>1.9</v>
      </c>
      <c r="H58" s="111">
        <f>IFERROR(IF(VLOOKUP($A58,'Annex 2 EHV charges'!$A:$O,11,FALSE)=0,"",VLOOKUP($A58,'Annex 2 EHV charges'!$A:$O,11,FALSE)),"")</f>
        <v>1.9</v>
      </c>
    </row>
    <row r="59" spans="1:8" x14ac:dyDescent="0.2">
      <c r="A59" s="104">
        <f t="array" ref="A59">IFERROR(INDEX('Annex 2 EHV charges'!$A$11:$A$410, MATCH(0, IF(ISBLANK('Annex 2 EHV charges'!$A$11:$A$410),1, COUNTIF(A$4:$A58, 'Annex 2 EHV charges'!$A$11:$A$410)), 0)),"")</f>
        <v>345</v>
      </c>
      <c r="B59" s="104">
        <f>IF($A59="","",VLOOKUP($A59,'Annex 2 EHV charges'!$A:$O,2,0))</f>
        <v>345</v>
      </c>
      <c r="C59" s="105">
        <f>IF($A59="","",VLOOKUP($A59,'Annex 2 EHV charges'!$A:$O,3,0))</f>
        <v>1170000761640</v>
      </c>
      <c r="D59" s="104" t="str">
        <f>IF($A59="","",VLOOKUP($A59,'Annex 2 EHV charges'!$A:$O,7,0))</f>
        <v>Meadow Fm Thorpe Lang PV</v>
      </c>
      <c r="E59" s="109" t="str">
        <f>IFERROR(IF(VLOOKUP($A59,'Annex 2 EHV charges'!$A:$O,8,FALSE)=0,"",VLOOKUP($A59,'Annex 2 EHV charges'!$A:$O,8,FALSE)),"")</f>
        <v/>
      </c>
      <c r="F59" s="110">
        <f>IFERROR(IF(VLOOKUP($A59,'Annex 2 EHV charges'!$A:$O,9,FALSE)=0,"",VLOOKUP($A59,'Annex 2 EHV charges'!$A:$O,9,FALSE)),"")</f>
        <v>22.86</v>
      </c>
      <c r="G59" s="111">
        <f>IFERROR(IF(VLOOKUP($A59,'Annex 2 EHV charges'!$A:$O,10,FALSE)=0,"",VLOOKUP($A59,'Annex 2 EHV charges'!$A:$O,10,FALSE)),"")</f>
        <v>1.23</v>
      </c>
      <c r="H59" s="111">
        <f>IFERROR(IF(VLOOKUP($A59,'Annex 2 EHV charges'!$A:$O,11,FALSE)=0,"",VLOOKUP($A59,'Annex 2 EHV charges'!$A:$O,11,FALSE)),"")</f>
        <v>1.23</v>
      </c>
    </row>
    <row r="60" spans="1:8" x14ac:dyDescent="0.2">
      <c r="A60" s="104">
        <f t="array" ref="A60">IFERROR(INDEX('Annex 2 EHV charges'!$A$11:$A$410, MATCH(0, IF(ISBLANK('Annex 2 EHV charges'!$A$11:$A$410),1, COUNTIF(A$4:$A59, 'Annex 2 EHV charges'!$A$11:$A$410)), 0)),"")</f>
        <v>346</v>
      </c>
      <c r="B60" s="104">
        <f>IF($A60="","",VLOOKUP($A60,'Annex 2 EHV charges'!$A:$O,2,0))</f>
        <v>346</v>
      </c>
      <c r="C60" s="105">
        <f>IF($A60="","",VLOOKUP($A60,'Annex 2 EHV charges'!$A:$O,3,0))</f>
        <v>1170000768557</v>
      </c>
      <c r="D60" s="104" t="str">
        <f>IF($A60="","",VLOOKUP($A60,'Annex 2 EHV charges'!$A:$O,7,0))</f>
        <v>Olney Hyde Farm PV</v>
      </c>
      <c r="E60" s="109" t="str">
        <f>IFERROR(IF(VLOOKUP($A60,'Annex 2 EHV charges'!$A:$O,8,FALSE)=0,"",VLOOKUP($A60,'Annex 2 EHV charges'!$A:$O,8,FALSE)),"")</f>
        <v/>
      </c>
      <c r="F60" s="110">
        <f>IFERROR(IF(VLOOKUP($A60,'Annex 2 EHV charges'!$A:$O,9,FALSE)=0,"",VLOOKUP($A60,'Annex 2 EHV charges'!$A:$O,9,FALSE)),"")</f>
        <v>51.24</v>
      </c>
      <c r="G60" s="111">
        <f>IFERROR(IF(VLOOKUP($A60,'Annex 2 EHV charges'!$A:$O,10,FALSE)=0,"",VLOOKUP($A60,'Annex 2 EHV charges'!$A:$O,10,FALSE)),"")</f>
        <v>1.08</v>
      </c>
      <c r="H60" s="111">
        <f>IFERROR(IF(VLOOKUP($A60,'Annex 2 EHV charges'!$A:$O,11,FALSE)=0,"",VLOOKUP($A60,'Annex 2 EHV charges'!$A:$O,11,FALSE)),"")</f>
        <v>1.08</v>
      </c>
    </row>
    <row r="61" spans="1:8" x14ac:dyDescent="0.2">
      <c r="A61" s="104">
        <f t="array" ref="A61">IFERROR(INDEX('Annex 2 EHV charges'!$A$11:$A$410, MATCH(0, IF(ISBLANK('Annex 2 EHV charges'!$A$11:$A$410),1, COUNTIF(A$4:$A60, 'Annex 2 EHV charges'!$A$11:$A$410)), 0)),"")</f>
        <v>347</v>
      </c>
      <c r="B61" s="104">
        <f>IF($A61="","",VLOOKUP($A61,'Annex 2 EHV charges'!$A:$O,2,0))</f>
        <v>347</v>
      </c>
      <c r="C61" s="105">
        <f>IF($A61="","",VLOOKUP($A61,'Annex 2 EHV charges'!$A:$O,3,0))</f>
        <v>1170000772456</v>
      </c>
      <c r="D61" s="104" t="str">
        <f>IF($A61="","",VLOOKUP($A61,'Annex 2 EHV charges'!$A:$O,7,0))</f>
        <v>Dayfields Farm PV</v>
      </c>
      <c r="E61" s="109" t="str">
        <f>IFERROR(IF(VLOOKUP($A61,'Annex 2 EHV charges'!$A:$O,8,FALSE)=0,"",VLOOKUP($A61,'Annex 2 EHV charges'!$A:$O,8,FALSE)),"")</f>
        <v/>
      </c>
      <c r="F61" s="110">
        <f>IFERROR(IF(VLOOKUP($A61,'Annex 2 EHV charges'!$A:$O,9,FALSE)=0,"",VLOOKUP($A61,'Annex 2 EHV charges'!$A:$O,9,FALSE)),"")</f>
        <v>4.08</v>
      </c>
      <c r="G61" s="111">
        <f>IFERROR(IF(VLOOKUP($A61,'Annex 2 EHV charges'!$A:$O,10,FALSE)=0,"",VLOOKUP($A61,'Annex 2 EHV charges'!$A:$O,10,FALSE)),"")</f>
        <v>1.7</v>
      </c>
      <c r="H61" s="111">
        <f>IFERROR(IF(VLOOKUP($A61,'Annex 2 EHV charges'!$A:$O,11,FALSE)=0,"",VLOOKUP($A61,'Annex 2 EHV charges'!$A:$O,11,FALSE)),"")</f>
        <v>1.7</v>
      </c>
    </row>
    <row r="62" spans="1:8" x14ac:dyDescent="0.2">
      <c r="A62" s="104">
        <f t="array" ref="A62">IFERROR(INDEX('Annex 2 EHV charges'!$A$11:$A$410, MATCH(0, IF(ISBLANK('Annex 2 EHV charges'!$A$11:$A$410),1, COUNTIF(A$4:$A61, 'Annex 2 EHV charges'!$A$11:$A$410)), 0)),"")</f>
        <v>348</v>
      </c>
      <c r="B62" s="104">
        <f>IF($A62="","",VLOOKUP($A62,'Annex 2 EHV charges'!$A:$O,2,0))</f>
        <v>348</v>
      </c>
      <c r="C62" s="105">
        <f>IF($A62="","",VLOOKUP($A62,'Annex 2 EHV charges'!$A:$O,3,0))</f>
        <v>1170000775712</v>
      </c>
      <c r="D62" s="104" t="str">
        <f>IF($A62="","",VLOOKUP($A62,'Annex 2 EHV charges'!$A:$O,7,0))</f>
        <v>Bolsovermoor Quarry PV</v>
      </c>
      <c r="E62" s="109" t="str">
        <f>IFERROR(IF(VLOOKUP($A62,'Annex 2 EHV charges'!$A:$O,8,FALSE)=0,"",VLOOKUP($A62,'Annex 2 EHV charges'!$A:$O,8,FALSE)),"")</f>
        <v/>
      </c>
      <c r="F62" s="110">
        <f>IFERROR(IF(VLOOKUP($A62,'Annex 2 EHV charges'!$A:$O,9,FALSE)=0,"",VLOOKUP($A62,'Annex 2 EHV charges'!$A:$O,9,FALSE)),"")</f>
        <v>6.87</v>
      </c>
      <c r="G62" s="111">
        <f>IFERROR(IF(VLOOKUP($A62,'Annex 2 EHV charges'!$A:$O,10,FALSE)=0,"",VLOOKUP($A62,'Annex 2 EHV charges'!$A:$O,10,FALSE)),"")</f>
        <v>1.35</v>
      </c>
      <c r="H62" s="111">
        <f>IFERROR(IF(VLOOKUP($A62,'Annex 2 EHV charges'!$A:$O,11,FALSE)=0,"",VLOOKUP($A62,'Annex 2 EHV charges'!$A:$O,11,FALSE)),"")</f>
        <v>1.35</v>
      </c>
    </row>
    <row r="63" spans="1:8" x14ac:dyDescent="0.2">
      <c r="A63" s="104">
        <f t="array" ref="A63">IFERROR(INDEX('Annex 2 EHV charges'!$A$11:$A$410, MATCH(0, IF(ISBLANK('Annex 2 EHV charges'!$A$11:$A$410),1, COUNTIF(A$4:$A62, 'Annex 2 EHV charges'!$A$11:$A$410)), 0)),"")</f>
        <v>349</v>
      </c>
      <c r="B63" s="104">
        <f>IF($A63="","",VLOOKUP($A63,'Annex 2 EHV charges'!$A:$O,2,0))</f>
        <v>349</v>
      </c>
      <c r="C63" s="105">
        <f>IF($A63="","",VLOOKUP($A63,'Annex 2 EHV charges'!$A:$O,3,0))</f>
        <v>1170000775340</v>
      </c>
      <c r="D63" s="104" t="str">
        <f>IF($A63="","",VLOOKUP($A63,'Annex 2 EHV charges'!$A:$O,7,0))</f>
        <v>Bilsthorpe PV</v>
      </c>
      <c r="E63" s="109" t="str">
        <f>IFERROR(IF(VLOOKUP($A63,'Annex 2 EHV charges'!$A:$O,8,FALSE)=0,"",VLOOKUP($A63,'Annex 2 EHV charges'!$A:$O,8,FALSE)),"")</f>
        <v/>
      </c>
      <c r="F63" s="110">
        <f>IFERROR(IF(VLOOKUP($A63,'Annex 2 EHV charges'!$A:$O,9,FALSE)=0,"",VLOOKUP($A63,'Annex 2 EHV charges'!$A:$O,9,FALSE)),"")</f>
        <v>5.75</v>
      </c>
      <c r="G63" s="111">
        <f>IFERROR(IF(VLOOKUP($A63,'Annex 2 EHV charges'!$A:$O,10,FALSE)=0,"",VLOOKUP($A63,'Annex 2 EHV charges'!$A:$O,10,FALSE)),"")</f>
        <v>1.1100000000000001</v>
      </c>
      <c r="H63" s="111">
        <f>IFERROR(IF(VLOOKUP($A63,'Annex 2 EHV charges'!$A:$O,11,FALSE)=0,"",VLOOKUP($A63,'Annex 2 EHV charges'!$A:$O,11,FALSE)),"")</f>
        <v>1.1100000000000001</v>
      </c>
    </row>
    <row r="64" spans="1:8" x14ac:dyDescent="0.2">
      <c r="A64" s="104">
        <f t="array" ref="A64">IFERROR(INDEX('Annex 2 EHV charges'!$A$11:$A$410, MATCH(0, IF(ISBLANK('Annex 2 EHV charges'!$A$11:$A$410),1, COUNTIF(A$4:$A63, 'Annex 2 EHV charges'!$A$11:$A$410)), 0)),"")</f>
        <v>350</v>
      </c>
      <c r="B64" s="104">
        <f>IF($A64="","",VLOOKUP($A64,'Annex 2 EHV charges'!$A:$O,2,0))</f>
        <v>350</v>
      </c>
      <c r="C64" s="105">
        <f>IF($A64="","",VLOOKUP($A64,'Annex 2 EHV charges'!$A:$O,3,0))</f>
        <v>1170000773654</v>
      </c>
      <c r="D64" s="104" t="str">
        <f>IF($A64="","",VLOOKUP($A64,'Annex 2 EHV charges'!$A:$O,7,0))</f>
        <v>Carlton Forest STOR</v>
      </c>
      <c r="E64" s="109" t="str">
        <f>IFERROR(IF(VLOOKUP($A64,'Annex 2 EHV charges'!$A:$O,8,FALSE)=0,"",VLOOKUP($A64,'Annex 2 EHV charges'!$A:$O,8,FALSE)),"")</f>
        <v/>
      </c>
      <c r="F64" s="110">
        <f>IFERROR(IF(VLOOKUP($A64,'Annex 2 EHV charges'!$A:$O,9,FALSE)=0,"",VLOOKUP($A64,'Annex 2 EHV charges'!$A:$O,9,FALSE)),"")</f>
        <v>15.79</v>
      </c>
      <c r="G64" s="111">
        <f>IFERROR(IF(VLOOKUP($A64,'Annex 2 EHV charges'!$A:$O,10,FALSE)=0,"",VLOOKUP($A64,'Annex 2 EHV charges'!$A:$O,10,FALSE)),"")</f>
        <v>1.53</v>
      </c>
      <c r="H64" s="111">
        <f>IFERROR(IF(VLOOKUP($A64,'Annex 2 EHV charges'!$A:$O,11,FALSE)=0,"",VLOOKUP($A64,'Annex 2 EHV charges'!$A:$O,11,FALSE)),"")</f>
        <v>1.53</v>
      </c>
    </row>
    <row r="65" spans="1:8" x14ac:dyDescent="0.2">
      <c r="A65" s="104">
        <f t="array" ref="A65">IFERROR(INDEX('Annex 2 EHV charges'!$A$11:$A$410, MATCH(0, IF(ISBLANK('Annex 2 EHV charges'!$A$11:$A$410),1, COUNTIF(A$4:$A64, 'Annex 2 EHV charges'!$A$11:$A$410)), 0)),"")</f>
        <v>351</v>
      </c>
      <c r="B65" s="104">
        <f>IF($A65="","",VLOOKUP($A65,'Annex 2 EHV charges'!$A:$O,2,0))</f>
        <v>351</v>
      </c>
      <c r="C65" s="105">
        <f>IF($A65="","",VLOOKUP($A65,'Annex 2 EHV charges'!$A:$O,3,0))</f>
        <v>1170000783305</v>
      </c>
      <c r="D65" s="104" t="str">
        <f>IF($A65="","",VLOOKUP($A65,'Annex 2 EHV charges'!$A:$O,7,0))</f>
        <v>Sutton Bonnington PV</v>
      </c>
      <c r="E65" s="109" t="str">
        <f>IFERROR(IF(VLOOKUP($A65,'Annex 2 EHV charges'!$A:$O,8,FALSE)=0,"",VLOOKUP($A65,'Annex 2 EHV charges'!$A:$O,8,FALSE)),"")</f>
        <v/>
      </c>
      <c r="F65" s="110">
        <f>IFERROR(IF(VLOOKUP($A65,'Annex 2 EHV charges'!$A:$O,9,FALSE)=0,"",VLOOKUP($A65,'Annex 2 EHV charges'!$A:$O,9,FALSE)),"")</f>
        <v>4.8099999999999996</v>
      </c>
      <c r="G65" s="111">
        <f>IFERROR(IF(VLOOKUP($A65,'Annex 2 EHV charges'!$A:$O,10,FALSE)=0,"",VLOOKUP($A65,'Annex 2 EHV charges'!$A:$O,10,FALSE)),"")</f>
        <v>1.21</v>
      </c>
      <c r="H65" s="111">
        <f>IFERROR(IF(VLOOKUP($A65,'Annex 2 EHV charges'!$A:$O,11,FALSE)=0,"",VLOOKUP($A65,'Annex 2 EHV charges'!$A:$O,11,FALSE)),"")</f>
        <v>1.21</v>
      </c>
    </row>
    <row r="66" spans="1:8" x14ac:dyDescent="0.2">
      <c r="A66" s="104">
        <f t="array" ref="A66">IFERROR(INDEX('Annex 2 EHV charges'!$A$11:$A$410, MATCH(0, IF(ISBLANK('Annex 2 EHV charges'!$A$11:$A$410),1, COUNTIF(A$4:$A65, 'Annex 2 EHV charges'!$A$11:$A$410)), 0)),"")</f>
        <v>352</v>
      </c>
      <c r="B66" s="104">
        <f>IF($A66="","",VLOOKUP($A66,'Annex 2 EHV charges'!$A:$O,2,0))</f>
        <v>352</v>
      </c>
      <c r="C66" s="105">
        <f>IF($A66="","",VLOOKUP($A66,'Annex 2 EHV charges'!$A:$O,3,0))</f>
        <v>1170000784489</v>
      </c>
      <c r="D66" s="104" t="str">
        <f>IF($A66="","",VLOOKUP($A66,'Annex 2 EHV charges'!$A:$O,7,0))</f>
        <v>Alfreton Diesel Power</v>
      </c>
      <c r="E66" s="109" t="str">
        <f>IFERROR(IF(VLOOKUP($A66,'Annex 2 EHV charges'!$A:$O,8,FALSE)=0,"",VLOOKUP($A66,'Annex 2 EHV charges'!$A:$O,8,FALSE)),"")</f>
        <v/>
      </c>
      <c r="F66" s="110">
        <f>IFERROR(IF(VLOOKUP($A66,'Annex 2 EHV charges'!$A:$O,9,FALSE)=0,"",VLOOKUP($A66,'Annex 2 EHV charges'!$A:$O,9,FALSE)),"")</f>
        <v>2.42</v>
      </c>
      <c r="G66" s="111">
        <f>IFERROR(IF(VLOOKUP($A66,'Annex 2 EHV charges'!$A:$O,10,FALSE)=0,"",VLOOKUP($A66,'Annex 2 EHV charges'!$A:$O,10,FALSE)),"")</f>
        <v>1.53</v>
      </c>
      <c r="H66" s="111">
        <f>IFERROR(IF(VLOOKUP($A66,'Annex 2 EHV charges'!$A:$O,11,FALSE)=0,"",VLOOKUP($A66,'Annex 2 EHV charges'!$A:$O,11,FALSE)),"")</f>
        <v>1.53</v>
      </c>
    </row>
    <row r="67" spans="1:8" x14ac:dyDescent="0.2">
      <c r="A67" s="104">
        <f t="array" ref="A67">IFERROR(INDEX('Annex 2 EHV charges'!$A$11:$A$410, MATCH(0, IF(ISBLANK('Annex 2 EHV charges'!$A$11:$A$410),1, COUNTIF(A$4:$A66, 'Annex 2 EHV charges'!$A$11:$A$410)), 0)),"")</f>
        <v>353</v>
      </c>
      <c r="B67" s="104">
        <f>IF($A67="","",VLOOKUP($A67,'Annex 2 EHV charges'!$A:$O,2,0))</f>
        <v>353</v>
      </c>
      <c r="C67" s="105">
        <f>IF($A67="","",VLOOKUP($A67,'Annex 2 EHV charges'!$A:$O,3,0))</f>
        <v>1170000790241</v>
      </c>
      <c r="D67" s="104" t="str">
        <f>IF($A67="","",VLOOKUP($A67,'Annex 2 EHV charges'!$A:$O,7,0))</f>
        <v>Green Lane Marchington PV</v>
      </c>
      <c r="E67" s="109" t="str">
        <f>IFERROR(IF(VLOOKUP($A67,'Annex 2 EHV charges'!$A:$O,8,FALSE)=0,"",VLOOKUP($A67,'Annex 2 EHV charges'!$A:$O,8,FALSE)),"")</f>
        <v/>
      </c>
      <c r="F67" s="110">
        <f>IFERROR(IF(VLOOKUP($A67,'Annex 2 EHV charges'!$A:$O,9,FALSE)=0,"",VLOOKUP($A67,'Annex 2 EHV charges'!$A:$O,9,FALSE)),"")</f>
        <v>4.88</v>
      </c>
      <c r="G67" s="111">
        <f>IFERROR(IF(VLOOKUP($A67,'Annex 2 EHV charges'!$A:$O,10,FALSE)=0,"",VLOOKUP($A67,'Annex 2 EHV charges'!$A:$O,10,FALSE)),"")</f>
        <v>1.31</v>
      </c>
      <c r="H67" s="111">
        <f>IFERROR(IF(VLOOKUP($A67,'Annex 2 EHV charges'!$A:$O,11,FALSE)=0,"",VLOOKUP($A67,'Annex 2 EHV charges'!$A:$O,11,FALSE)),"")</f>
        <v>1.31</v>
      </c>
    </row>
    <row r="68" spans="1:8" x14ac:dyDescent="0.2">
      <c r="A68" s="104">
        <f t="array" ref="A68">IFERROR(INDEX('Annex 2 EHV charges'!$A$11:$A$410, MATCH(0, IF(ISBLANK('Annex 2 EHV charges'!$A$11:$A$410),1, COUNTIF(A$4:$A67, 'Annex 2 EHV charges'!$A$11:$A$410)), 0)),"")</f>
        <v>354</v>
      </c>
      <c r="B68" s="104">
        <f>IF($A68="","",VLOOKUP($A68,'Annex 2 EHV charges'!$A:$O,2,0))</f>
        <v>354</v>
      </c>
      <c r="C68" s="105">
        <f>IF($A68="","",VLOOKUP($A68,'Annex 2 EHV charges'!$A:$O,3,0))</f>
        <v>1170000807142</v>
      </c>
      <c r="D68" s="104" t="str">
        <f>IF($A68="","",VLOOKUP($A68,'Annex 2 EHV charges'!$A:$O,7,0))</f>
        <v>Baddesley Park PV</v>
      </c>
      <c r="E68" s="109" t="str">
        <f>IFERROR(IF(VLOOKUP($A68,'Annex 2 EHV charges'!$A:$O,8,FALSE)=0,"",VLOOKUP($A68,'Annex 2 EHV charges'!$A:$O,8,FALSE)),"")</f>
        <v/>
      </c>
      <c r="F68" s="110">
        <f>IFERROR(IF(VLOOKUP($A68,'Annex 2 EHV charges'!$A:$O,9,FALSE)=0,"",VLOOKUP($A68,'Annex 2 EHV charges'!$A:$O,9,FALSE)),"")</f>
        <v>30.65</v>
      </c>
      <c r="G68" s="111">
        <f>IFERROR(IF(VLOOKUP($A68,'Annex 2 EHV charges'!$A:$O,10,FALSE)=0,"",VLOOKUP($A68,'Annex 2 EHV charges'!$A:$O,10,FALSE)),"")</f>
        <v>1.1000000000000001</v>
      </c>
      <c r="H68" s="111">
        <f>IFERROR(IF(VLOOKUP($A68,'Annex 2 EHV charges'!$A:$O,11,FALSE)=0,"",VLOOKUP($A68,'Annex 2 EHV charges'!$A:$O,11,FALSE)),"")</f>
        <v>1.1000000000000001</v>
      </c>
    </row>
    <row r="69" spans="1:8" x14ac:dyDescent="0.2">
      <c r="A69" s="104">
        <f t="array" ref="A69">IFERROR(INDEX('Annex 2 EHV charges'!$A$11:$A$410, MATCH(0, IF(ISBLANK('Annex 2 EHV charges'!$A$11:$A$410),1, COUNTIF(A$4:$A68, 'Annex 2 EHV charges'!$A$11:$A$410)), 0)),"")</f>
        <v>355</v>
      </c>
      <c r="B69" s="104">
        <f>IF($A69="","",VLOOKUP($A69,'Annex 2 EHV charges'!$A:$O,2,0))</f>
        <v>355</v>
      </c>
      <c r="C69" s="105">
        <f>IF($A69="","",VLOOKUP($A69,'Annex 2 EHV charges'!$A:$O,3,0))</f>
        <v>1170000807160</v>
      </c>
      <c r="D69" s="104" t="str">
        <f>IF($A69="","",VLOOKUP($A69,'Annex 2 EHV charges'!$A:$O,7,0))</f>
        <v>Baddesley Pk Biomass</v>
      </c>
      <c r="E69" s="109" t="str">
        <f>IFERROR(IF(VLOOKUP($A69,'Annex 2 EHV charges'!$A:$O,8,FALSE)=0,"",VLOOKUP($A69,'Annex 2 EHV charges'!$A:$O,8,FALSE)),"")</f>
        <v/>
      </c>
      <c r="F69" s="110">
        <f>IFERROR(IF(VLOOKUP($A69,'Annex 2 EHV charges'!$A:$O,9,FALSE)=0,"",VLOOKUP($A69,'Annex 2 EHV charges'!$A:$O,9,FALSE)),"")</f>
        <v>182.2</v>
      </c>
      <c r="G69" s="111">
        <f>IFERROR(IF(VLOOKUP($A69,'Annex 2 EHV charges'!$A:$O,10,FALSE)=0,"",VLOOKUP($A69,'Annex 2 EHV charges'!$A:$O,10,FALSE)),"")</f>
        <v>1.1399999999999999</v>
      </c>
      <c r="H69" s="111">
        <f>IFERROR(IF(VLOOKUP($A69,'Annex 2 EHV charges'!$A:$O,11,FALSE)=0,"",VLOOKUP($A69,'Annex 2 EHV charges'!$A:$O,11,FALSE)),"")</f>
        <v>1.1399999999999999</v>
      </c>
    </row>
    <row r="70" spans="1:8" x14ac:dyDescent="0.2">
      <c r="A70" s="104">
        <f t="array" ref="A70">IFERROR(INDEX('Annex 2 EHV charges'!$A$11:$A$410, MATCH(0, IF(ISBLANK('Annex 2 EHV charges'!$A$11:$A$410),1, COUNTIF(A$4:$A69, 'Annex 2 EHV charges'!$A$11:$A$410)), 0)),"")</f>
        <v>356</v>
      </c>
      <c r="B70" s="104">
        <f>IF($A70="","",VLOOKUP($A70,'Annex 2 EHV charges'!$A:$O,2,0))</f>
        <v>356</v>
      </c>
      <c r="C70" s="105">
        <f>IF($A70="","",VLOOKUP($A70,'Annex 2 EHV charges'!$A:$O,3,0))</f>
        <v>1170000858990</v>
      </c>
      <c r="D70" s="104" t="str">
        <f>IF($A70="","",VLOOKUP($A70,'Annex 2 EHV charges'!$A:$O,7,0))</f>
        <v>Taylor Lane 33kV STOR</v>
      </c>
      <c r="E70" s="109" t="str">
        <f>IFERROR(IF(VLOOKUP($A70,'Annex 2 EHV charges'!$A:$O,8,FALSE)=0,"",VLOOKUP($A70,'Annex 2 EHV charges'!$A:$O,8,FALSE)),"")</f>
        <v/>
      </c>
      <c r="F70" s="110">
        <f>IFERROR(IF(VLOOKUP($A70,'Annex 2 EHV charges'!$A:$O,9,FALSE)=0,"",VLOOKUP($A70,'Annex 2 EHV charges'!$A:$O,9,FALSE)),"")</f>
        <v>10.55</v>
      </c>
      <c r="G70" s="111">
        <f>IFERROR(IF(VLOOKUP($A70,'Annex 2 EHV charges'!$A:$O,10,FALSE)=0,"",VLOOKUP($A70,'Annex 2 EHV charges'!$A:$O,10,FALSE)),"")</f>
        <v>0.94</v>
      </c>
      <c r="H70" s="111">
        <f>IFERROR(IF(VLOOKUP($A70,'Annex 2 EHV charges'!$A:$O,11,FALSE)=0,"",VLOOKUP($A70,'Annex 2 EHV charges'!$A:$O,11,FALSE)),"")</f>
        <v>0.94</v>
      </c>
    </row>
    <row r="71" spans="1:8" x14ac:dyDescent="0.2">
      <c r="A71" s="104">
        <f t="array" ref="A71">IFERROR(INDEX('Annex 2 EHV charges'!$A$11:$A$410, MATCH(0, IF(ISBLANK('Annex 2 EHV charges'!$A$11:$A$410),1, COUNTIF(A$4:$A70, 'Annex 2 EHV charges'!$A$11:$A$410)), 0)),"")</f>
        <v>357</v>
      </c>
      <c r="B71" s="104">
        <f>IF($A71="","",VLOOKUP($A71,'Annex 2 EHV charges'!$A:$O,2,0))</f>
        <v>357</v>
      </c>
      <c r="C71" s="105">
        <f>IF($A71="","",VLOOKUP($A71,'Annex 2 EHV charges'!$A:$O,3,0))</f>
        <v>1170000871315</v>
      </c>
      <c r="D71" s="104" t="str">
        <f>IF($A71="","",VLOOKUP($A71,'Annex 2 EHV charges'!$A:$O,7,0))</f>
        <v>Hill Farm ESS</v>
      </c>
      <c r="E71" s="109" t="str">
        <f>IFERROR(IF(VLOOKUP($A71,'Annex 2 EHV charges'!$A:$O,8,FALSE)=0,"",VLOOKUP($A71,'Annex 2 EHV charges'!$A:$O,8,FALSE)),"")</f>
        <v/>
      </c>
      <c r="F71" s="110">
        <f>IFERROR(IF(VLOOKUP($A71,'Annex 2 EHV charges'!$A:$O,9,FALSE)=0,"",VLOOKUP($A71,'Annex 2 EHV charges'!$A:$O,9,FALSE)),"")</f>
        <v>210.3</v>
      </c>
      <c r="G71" s="111">
        <f>IFERROR(IF(VLOOKUP($A71,'Annex 2 EHV charges'!$A:$O,10,FALSE)=0,"",VLOOKUP($A71,'Annex 2 EHV charges'!$A:$O,10,FALSE)),"")</f>
        <v>1.24</v>
      </c>
      <c r="H71" s="111">
        <f>IFERROR(IF(VLOOKUP($A71,'Annex 2 EHV charges'!$A:$O,11,FALSE)=0,"",VLOOKUP($A71,'Annex 2 EHV charges'!$A:$O,11,FALSE)),"")</f>
        <v>1.24</v>
      </c>
    </row>
    <row r="72" spans="1:8" x14ac:dyDescent="0.2">
      <c r="A72" s="104">
        <f t="array" ref="A72">IFERROR(INDEX('Annex 2 EHV charges'!$A$11:$A$410, MATCH(0, IF(ISBLANK('Annex 2 EHV charges'!$A$11:$A$410),1, COUNTIF(A$4:$A71, 'Annex 2 EHV charges'!$A$11:$A$410)), 0)),"")</f>
        <v>358</v>
      </c>
      <c r="B72" s="104">
        <f>IF($A72="","",VLOOKUP($A72,'Annex 2 EHV charges'!$A:$O,2,0))</f>
        <v>358</v>
      </c>
      <c r="C72" s="105">
        <f>IF($A72="","",VLOOKUP($A72,'Annex 2 EHV charges'!$A:$O,3,0))</f>
        <v>1170000871120</v>
      </c>
      <c r="D72" s="104" t="str">
        <f>IF($A72="","",VLOOKUP($A72,'Annex 2 EHV charges'!$A:$O,7,0))</f>
        <v>Leverton ESS</v>
      </c>
      <c r="E72" s="109" t="str">
        <f>IFERROR(IF(VLOOKUP($A72,'Annex 2 EHV charges'!$A:$O,8,FALSE)=0,"",VLOOKUP($A72,'Annex 2 EHV charges'!$A:$O,8,FALSE)),"")</f>
        <v/>
      </c>
      <c r="F72" s="110">
        <f>IFERROR(IF(VLOOKUP($A72,'Annex 2 EHV charges'!$A:$O,9,FALSE)=0,"",VLOOKUP($A72,'Annex 2 EHV charges'!$A:$O,9,FALSE)),"")</f>
        <v>568.13</v>
      </c>
      <c r="G72" s="111">
        <f>IFERROR(IF(VLOOKUP($A72,'Annex 2 EHV charges'!$A:$O,10,FALSE)=0,"",VLOOKUP($A72,'Annex 2 EHV charges'!$A:$O,10,FALSE)),"")</f>
        <v>1.18</v>
      </c>
      <c r="H72" s="111">
        <f>IFERROR(IF(VLOOKUP($A72,'Annex 2 EHV charges'!$A:$O,11,FALSE)=0,"",VLOOKUP($A72,'Annex 2 EHV charges'!$A:$O,11,FALSE)),"")</f>
        <v>1.18</v>
      </c>
    </row>
    <row r="73" spans="1:8" x14ac:dyDescent="0.2">
      <c r="A73" s="104">
        <f t="array" ref="A73">IFERROR(INDEX('Annex 2 EHV charges'!$A$11:$A$410, MATCH(0, IF(ISBLANK('Annex 2 EHV charges'!$A$11:$A$410),1, COUNTIF(A$4:$A72, 'Annex 2 EHV charges'!$A$11:$A$410)), 0)),"")</f>
        <v>359</v>
      </c>
      <c r="B73" s="104">
        <f>IF($A73="","",VLOOKUP($A73,'Annex 2 EHV charges'!$A:$O,2,0))</f>
        <v>359</v>
      </c>
      <c r="C73" s="105">
        <f>IF($A73="","",VLOOKUP($A73,'Annex 2 EHV charges'!$A:$O,3,0))</f>
        <v>1170000884086</v>
      </c>
      <c r="D73" s="104" t="str">
        <f>IF($A73="","",VLOOKUP($A73,'Annex 2 EHV charges'!$A:$O,7,0))</f>
        <v>Nottingham Rd STOR</v>
      </c>
      <c r="E73" s="109" t="str">
        <f>IFERROR(IF(VLOOKUP($A73,'Annex 2 EHV charges'!$A:$O,8,FALSE)=0,"",VLOOKUP($A73,'Annex 2 EHV charges'!$A:$O,8,FALSE)),"")</f>
        <v/>
      </c>
      <c r="F73" s="110">
        <f>IFERROR(IF(VLOOKUP($A73,'Annex 2 EHV charges'!$A:$O,9,FALSE)=0,"",VLOOKUP($A73,'Annex 2 EHV charges'!$A:$O,9,FALSE)),"")</f>
        <v>5.84</v>
      </c>
      <c r="G73" s="111">
        <f>IFERROR(IF(VLOOKUP($A73,'Annex 2 EHV charges'!$A:$O,10,FALSE)=0,"",VLOOKUP($A73,'Annex 2 EHV charges'!$A:$O,10,FALSE)),"")</f>
        <v>1.62</v>
      </c>
      <c r="H73" s="111">
        <f>IFERROR(IF(VLOOKUP($A73,'Annex 2 EHV charges'!$A:$O,11,FALSE)=0,"",VLOOKUP($A73,'Annex 2 EHV charges'!$A:$O,11,FALSE)),"")</f>
        <v>1.62</v>
      </c>
    </row>
    <row r="74" spans="1:8" x14ac:dyDescent="0.2">
      <c r="A74" s="104">
        <f t="array" ref="A74">IFERROR(INDEX('Annex 2 EHV charges'!$A$11:$A$410, MATCH(0, IF(ISBLANK('Annex 2 EHV charges'!$A$11:$A$410),1, COUNTIF(A$4:$A73, 'Annex 2 EHV charges'!$A$11:$A$410)), 0)),"")</f>
        <v>361</v>
      </c>
      <c r="B74" s="104">
        <f>IF($A74="","",VLOOKUP($A74,'Annex 2 EHV charges'!$A:$O,2,0))</f>
        <v>361</v>
      </c>
      <c r="C74" s="105">
        <f>IF($A74="","",VLOOKUP($A74,'Annex 2 EHV charges'!$A:$O,3,0))</f>
        <v>1170000895724</v>
      </c>
      <c r="D74" s="104" t="str">
        <f>IF($A74="","",VLOOKUP($A74,'Annex 2 EHV charges'!$A:$O,7,0))</f>
        <v>Breach Farm ESS</v>
      </c>
      <c r="E74" s="109" t="str">
        <f>IFERROR(IF(VLOOKUP($A74,'Annex 2 EHV charges'!$A:$O,8,FALSE)=0,"",VLOOKUP($A74,'Annex 2 EHV charges'!$A:$O,8,FALSE)),"")</f>
        <v/>
      </c>
      <c r="F74" s="110">
        <f>IFERROR(IF(VLOOKUP($A74,'Annex 2 EHV charges'!$A:$O,9,FALSE)=0,"",VLOOKUP($A74,'Annex 2 EHV charges'!$A:$O,9,FALSE)),"")</f>
        <v>1867.26</v>
      </c>
      <c r="G74" s="111">
        <f>IFERROR(IF(VLOOKUP($A74,'Annex 2 EHV charges'!$A:$O,10,FALSE)=0,"",VLOOKUP($A74,'Annex 2 EHV charges'!$A:$O,10,FALSE)),"")</f>
        <v>0.97</v>
      </c>
      <c r="H74" s="111">
        <f>IFERROR(IF(VLOOKUP($A74,'Annex 2 EHV charges'!$A:$O,11,FALSE)=0,"",VLOOKUP($A74,'Annex 2 EHV charges'!$A:$O,11,FALSE)),"")</f>
        <v>0.97</v>
      </c>
    </row>
    <row r="75" spans="1:8" x14ac:dyDescent="0.2">
      <c r="A75" s="104">
        <f t="array" ref="A75">IFERROR(INDEX('Annex 2 EHV charges'!$A$11:$A$410, MATCH(0, IF(ISBLANK('Annex 2 EHV charges'!$A$11:$A$410),1, COUNTIF(A$4:$A74, 'Annex 2 EHV charges'!$A$11:$A$410)), 0)),"")</f>
        <v>362</v>
      </c>
      <c r="B75" s="104">
        <f>IF($A75="","",VLOOKUP($A75,'Annex 2 EHV charges'!$A:$O,2,0))</f>
        <v>362</v>
      </c>
      <c r="C75" s="105">
        <f>IF($A75="","",VLOOKUP($A75,'Annex 2 EHV charges'!$A:$O,3,0))</f>
        <v>1170000902629</v>
      </c>
      <c r="D75" s="104" t="str">
        <f>IF($A75="","",VLOOKUP($A75,'Annex 2 EHV charges'!$A:$O,7,0))</f>
        <v>Boston Biomass Gen AD</v>
      </c>
      <c r="E75" s="109" t="str">
        <f>IFERROR(IF(VLOOKUP($A75,'Annex 2 EHV charges'!$A:$O,8,FALSE)=0,"",VLOOKUP($A75,'Annex 2 EHV charges'!$A:$O,8,FALSE)),"")</f>
        <v/>
      </c>
      <c r="F75" s="110">
        <f>IFERROR(IF(VLOOKUP($A75,'Annex 2 EHV charges'!$A:$O,9,FALSE)=0,"",VLOOKUP($A75,'Annex 2 EHV charges'!$A:$O,9,FALSE)),"")</f>
        <v>257.11</v>
      </c>
      <c r="G75" s="111">
        <f>IFERROR(IF(VLOOKUP($A75,'Annex 2 EHV charges'!$A:$O,10,FALSE)=0,"",VLOOKUP($A75,'Annex 2 EHV charges'!$A:$O,10,FALSE)),"")</f>
        <v>1.06</v>
      </c>
      <c r="H75" s="111">
        <f>IFERROR(IF(VLOOKUP($A75,'Annex 2 EHV charges'!$A:$O,11,FALSE)=0,"",VLOOKUP($A75,'Annex 2 EHV charges'!$A:$O,11,FALSE)),"")</f>
        <v>1.06</v>
      </c>
    </row>
    <row r="76" spans="1:8" x14ac:dyDescent="0.2">
      <c r="A76" s="104">
        <f t="array" ref="A76">IFERROR(INDEX('Annex 2 EHV charges'!$A$11:$A$410, MATCH(0, IF(ISBLANK('Annex 2 EHV charges'!$A$11:$A$410),1, COUNTIF(A$4:$A75, 'Annex 2 EHV charges'!$A$11:$A$410)), 0)),"")</f>
        <v>363</v>
      </c>
      <c r="B76" s="104">
        <f>IF($A76="","",VLOOKUP($A76,'Annex 2 EHV charges'!$A:$O,2,0))</f>
        <v>363</v>
      </c>
      <c r="C76" s="105">
        <f>IF($A76="","",VLOOKUP($A76,'Annex 2 EHV charges'!$A:$O,3,0))</f>
        <v>1170000928965</v>
      </c>
      <c r="D76" s="104" t="str">
        <f>IF($A76="","",VLOOKUP($A76,'Annex 2 EHV charges'!$A:$O,7,0))</f>
        <v>Twin Oaks Diesel STOR</v>
      </c>
      <c r="E76" s="109" t="str">
        <f>IFERROR(IF(VLOOKUP($A76,'Annex 2 EHV charges'!$A:$O,8,FALSE)=0,"",VLOOKUP($A76,'Annex 2 EHV charges'!$A:$O,8,FALSE)),"")</f>
        <v/>
      </c>
      <c r="F76" s="110">
        <f>IFERROR(IF(VLOOKUP($A76,'Annex 2 EHV charges'!$A:$O,9,FALSE)=0,"",VLOOKUP($A76,'Annex 2 EHV charges'!$A:$O,9,FALSE)),"")</f>
        <v>2.11</v>
      </c>
      <c r="G76" s="111">
        <f>IFERROR(IF(VLOOKUP($A76,'Annex 2 EHV charges'!$A:$O,10,FALSE)=0,"",VLOOKUP($A76,'Annex 2 EHV charges'!$A:$O,10,FALSE)),"")</f>
        <v>1.81</v>
      </c>
      <c r="H76" s="111">
        <f>IFERROR(IF(VLOOKUP($A76,'Annex 2 EHV charges'!$A:$O,11,FALSE)=0,"",VLOOKUP($A76,'Annex 2 EHV charges'!$A:$O,11,FALSE)),"")</f>
        <v>1.81</v>
      </c>
    </row>
    <row r="77" spans="1:8" x14ac:dyDescent="0.2">
      <c r="A77" s="104">
        <f t="array" ref="A77">IFERROR(INDEX('Annex 2 EHV charges'!$A$11:$A$410, MATCH(0, IF(ISBLANK('Annex 2 EHV charges'!$A$11:$A$410),1, COUNTIF(A$4:$A76, 'Annex 2 EHV charges'!$A$11:$A$410)), 0)),"")</f>
        <v>364</v>
      </c>
      <c r="B77" s="104">
        <f>IF($A77="","",VLOOKUP($A77,'Annex 2 EHV charges'!$A:$O,2,0))</f>
        <v>364</v>
      </c>
      <c r="C77" s="105">
        <f>IF($A77="","",VLOOKUP($A77,'Annex 2 EHV charges'!$A:$O,3,0))</f>
        <v>1170000939911</v>
      </c>
      <c r="D77" s="104" t="str">
        <f>IF($A77="","",VLOOKUP($A77,'Annex 2 EHV charges'!$A:$O,7,0))</f>
        <v>Colwick Private Rd STOR</v>
      </c>
      <c r="E77" s="109" t="str">
        <f>IFERROR(IF(VLOOKUP($A77,'Annex 2 EHV charges'!$A:$O,8,FALSE)=0,"",VLOOKUP($A77,'Annex 2 EHV charges'!$A:$O,8,FALSE)),"")</f>
        <v/>
      </c>
      <c r="F77" s="110">
        <f>IFERROR(IF(VLOOKUP($A77,'Annex 2 EHV charges'!$A:$O,9,FALSE)=0,"",VLOOKUP($A77,'Annex 2 EHV charges'!$A:$O,9,FALSE)),"")</f>
        <v>8.9</v>
      </c>
      <c r="G77" s="111">
        <f>IFERROR(IF(VLOOKUP($A77,'Annex 2 EHV charges'!$A:$O,10,FALSE)=0,"",VLOOKUP($A77,'Annex 2 EHV charges'!$A:$O,10,FALSE)),"")</f>
        <v>1.86</v>
      </c>
      <c r="H77" s="111">
        <f>IFERROR(IF(VLOOKUP($A77,'Annex 2 EHV charges'!$A:$O,11,FALSE)=0,"",VLOOKUP($A77,'Annex 2 EHV charges'!$A:$O,11,FALSE)),"")</f>
        <v>1.86</v>
      </c>
    </row>
    <row r="78" spans="1:8" x14ac:dyDescent="0.2">
      <c r="A78" s="104">
        <f t="array" ref="A78">IFERROR(INDEX('Annex 2 EHV charges'!$A$11:$A$410, MATCH(0, IF(ISBLANK('Annex 2 EHV charges'!$A$11:$A$410),1, COUNTIF(A$4:$A77, 'Annex 2 EHV charges'!$A$11:$A$410)), 0)),"")</f>
        <v>365</v>
      </c>
      <c r="B78" s="104">
        <f>IF($A78="","",VLOOKUP($A78,'Annex 2 EHV charges'!$A:$O,2,0))</f>
        <v>365</v>
      </c>
      <c r="C78" s="105">
        <f>IF($A78="","",VLOOKUP($A78,'Annex 2 EHV charges'!$A:$O,3,0))</f>
        <v>1170000953544</v>
      </c>
      <c r="D78" s="104" t="str">
        <f>IF($A78="","",VLOOKUP($A78,'Annex 2 EHV charges'!$A:$O,7,0))</f>
        <v xml:space="preserve">Mill Fm Caythorpe ESS </v>
      </c>
      <c r="E78" s="109" t="str">
        <f>IFERROR(IF(VLOOKUP($A78,'Annex 2 EHV charges'!$A:$O,8,FALSE)=0,"",VLOOKUP($A78,'Annex 2 EHV charges'!$A:$O,8,FALSE)),"")</f>
        <v/>
      </c>
      <c r="F78" s="110">
        <f>IFERROR(IF(VLOOKUP($A78,'Annex 2 EHV charges'!$A:$O,9,FALSE)=0,"",VLOOKUP($A78,'Annex 2 EHV charges'!$A:$O,9,FALSE)),"")</f>
        <v>213.79</v>
      </c>
      <c r="G78" s="111">
        <f>IFERROR(IF(VLOOKUP($A78,'Annex 2 EHV charges'!$A:$O,10,FALSE)=0,"",VLOOKUP($A78,'Annex 2 EHV charges'!$A:$O,10,FALSE)),"")</f>
        <v>0.98</v>
      </c>
      <c r="H78" s="111">
        <f>IFERROR(IF(VLOOKUP($A78,'Annex 2 EHV charges'!$A:$O,11,FALSE)=0,"",VLOOKUP($A78,'Annex 2 EHV charges'!$A:$O,11,FALSE)),"")</f>
        <v>0.98</v>
      </c>
    </row>
    <row r="79" spans="1:8" x14ac:dyDescent="0.2">
      <c r="A79" s="104">
        <f t="array" ref="A79">IFERROR(INDEX('Annex 2 EHV charges'!$A$11:$A$410, MATCH(0, IF(ISBLANK('Annex 2 EHV charges'!$A$11:$A$410),1, COUNTIF(A$4:$A78, 'Annex 2 EHV charges'!$A$11:$A$410)), 0)),"")</f>
        <v>784</v>
      </c>
      <c r="B79" s="104">
        <f>IF($A79="","",VLOOKUP($A79,'Annex 2 EHV charges'!$A:$O,2,0))</f>
        <v>784</v>
      </c>
      <c r="C79" s="105">
        <f>IF($A79="","",VLOOKUP($A79,'Annex 2 EHV charges'!$A:$O,3,0))</f>
        <v>1170000447716</v>
      </c>
      <c r="D79" s="104" t="str">
        <f>IF($A79="","",VLOOKUP($A79,'Annex 2 EHV charges'!$A:$O,7,0))</f>
        <v>Prestop Park Farm PV</v>
      </c>
      <c r="E79" s="109" t="str">
        <f>IFERROR(IF(VLOOKUP($A79,'Annex 2 EHV charges'!$A:$O,8,FALSE)=0,"",VLOOKUP($A79,'Annex 2 EHV charges'!$A:$O,8,FALSE)),"")</f>
        <v/>
      </c>
      <c r="F79" s="110">
        <f>IFERROR(IF(VLOOKUP($A79,'Annex 2 EHV charges'!$A:$O,9,FALSE)=0,"",VLOOKUP($A79,'Annex 2 EHV charges'!$A:$O,9,FALSE)),"")</f>
        <v>1.54</v>
      </c>
      <c r="G79" s="111">
        <f>IFERROR(IF(VLOOKUP($A79,'Annex 2 EHV charges'!$A:$O,10,FALSE)=0,"",VLOOKUP($A79,'Annex 2 EHV charges'!$A:$O,10,FALSE)),"")</f>
        <v>1.85</v>
      </c>
      <c r="H79" s="111">
        <f>IFERROR(IF(VLOOKUP($A79,'Annex 2 EHV charges'!$A:$O,11,FALSE)=0,"",VLOOKUP($A79,'Annex 2 EHV charges'!$A:$O,11,FALSE)),"")</f>
        <v>1.85</v>
      </c>
    </row>
    <row r="80" spans="1:8" x14ac:dyDescent="0.2">
      <c r="A80" s="104">
        <f t="array" ref="A80">IFERROR(INDEX('Annex 2 EHV charges'!$A$11:$A$410, MATCH(0, IF(ISBLANK('Annex 2 EHV charges'!$A$11:$A$410),1, COUNTIF(A$4:$A79, 'Annex 2 EHV charges'!$A$11:$A$410)), 0)),"")</f>
        <v>785</v>
      </c>
      <c r="B80" s="104">
        <f>IF($A80="","",VLOOKUP($A80,'Annex 2 EHV charges'!$A:$O,2,0))</f>
        <v>785</v>
      </c>
      <c r="C80" s="105">
        <f>IF($A80="","",VLOOKUP($A80,'Annex 2 EHV charges'!$A:$O,3,0))</f>
        <v>1170000447479</v>
      </c>
      <c r="D80" s="104" t="str">
        <f>IF($A80="","",VLOOKUP($A80,'Annex 2 EHV charges'!$A:$O,7,0))</f>
        <v>Smith Hall Farm Solar</v>
      </c>
      <c r="E80" s="109" t="str">
        <f>IFERROR(IF(VLOOKUP($A80,'Annex 2 EHV charges'!$A:$O,8,FALSE)=0,"",VLOOKUP($A80,'Annex 2 EHV charges'!$A:$O,8,FALSE)),"")</f>
        <v/>
      </c>
      <c r="F80" s="110">
        <f>IFERROR(IF(VLOOKUP($A80,'Annex 2 EHV charges'!$A:$O,9,FALSE)=0,"",VLOOKUP($A80,'Annex 2 EHV charges'!$A:$O,9,FALSE)),"")</f>
        <v>18.38</v>
      </c>
      <c r="G80" s="111">
        <f>IFERROR(IF(VLOOKUP($A80,'Annex 2 EHV charges'!$A:$O,10,FALSE)=0,"",VLOOKUP($A80,'Annex 2 EHV charges'!$A:$O,10,FALSE)),"")</f>
        <v>1.04</v>
      </c>
      <c r="H80" s="111">
        <f>IFERROR(IF(VLOOKUP($A80,'Annex 2 EHV charges'!$A:$O,11,FALSE)=0,"",VLOOKUP($A80,'Annex 2 EHV charges'!$A:$O,11,FALSE)),"")</f>
        <v>1.04</v>
      </c>
    </row>
    <row r="81" spans="1:8" x14ac:dyDescent="0.2">
      <c r="A81" s="104">
        <f t="array" ref="A81">IFERROR(INDEX('Annex 2 EHV charges'!$A$11:$A$410, MATCH(0, IF(ISBLANK('Annex 2 EHV charges'!$A$11:$A$410),1, COUNTIF(A$4:$A80, 'Annex 2 EHV charges'!$A$11:$A$410)), 0)),"")</f>
        <v>786</v>
      </c>
      <c r="B81" s="104">
        <f>IF($A81="","",VLOOKUP($A81,'Annex 2 EHV charges'!$A:$O,2,0))</f>
        <v>786</v>
      </c>
      <c r="C81" s="105">
        <f>IF($A81="","",VLOOKUP($A81,'Annex 2 EHV charges'!$A:$O,3,0))</f>
        <v>1170000447497</v>
      </c>
      <c r="D81" s="104" t="str">
        <f>IF($A81="","",VLOOKUP($A81,'Annex 2 EHV charges'!$A:$O,7,0))</f>
        <v>Park Farm Solar Ashby</v>
      </c>
      <c r="E81" s="109" t="str">
        <f>IFERROR(IF(VLOOKUP($A81,'Annex 2 EHV charges'!$A:$O,8,FALSE)=0,"",VLOOKUP($A81,'Annex 2 EHV charges'!$A:$O,8,FALSE)),"")</f>
        <v/>
      </c>
      <c r="F81" s="110">
        <f>IFERROR(IF(VLOOKUP($A81,'Annex 2 EHV charges'!$A:$O,9,FALSE)=0,"",VLOOKUP($A81,'Annex 2 EHV charges'!$A:$O,9,FALSE)),"")</f>
        <v>1.65</v>
      </c>
      <c r="G81" s="111">
        <f>IFERROR(IF(VLOOKUP($A81,'Annex 2 EHV charges'!$A:$O,10,FALSE)=0,"",VLOOKUP($A81,'Annex 2 EHV charges'!$A:$O,10,FALSE)),"")</f>
        <v>1.54</v>
      </c>
      <c r="H81" s="111">
        <f>IFERROR(IF(VLOOKUP($A81,'Annex 2 EHV charges'!$A:$O,11,FALSE)=0,"",VLOOKUP($A81,'Annex 2 EHV charges'!$A:$O,11,FALSE)),"")</f>
        <v>1.54</v>
      </c>
    </row>
    <row r="82" spans="1:8" x14ac:dyDescent="0.2">
      <c r="A82" s="104">
        <f t="array" ref="A82">IFERROR(INDEX('Annex 2 EHV charges'!$A$11:$A$410, MATCH(0, IF(ISBLANK('Annex 2 EHV charges'!$A$11:$A$410),1, COUNTIF(A$4:$A81, 'Annex 2 EHV charges'!$A$11:$A$410)), 0)),"")</f>
        <v>787</v>
      </c>
      <c r="B82" s="104">
        <f>IF($A82="","",VLOOKUP($A82,'Annex 2 EHV charges'!$A:$O,2,0))</f>
        <v>787</v>
      </c>
      <c r="C82" s="105">
        <f>IF($A82="","",VLOOKUP($A82,'Annex 2 EHV charges'!$A:$O,3,0))</f>
        <v>1170000451420</v>
      </c>
      <c r="D82" s="104" t="str">
        <f>IF($A82="","",VLOOKUP($A82,'Annex 2 EHV charges'!$A:$O,7,0))</f>
        <v>Aston House Solar Farm</v>
      </c>
      <c r="E82" s="109" t="str">
        <f>IFERROR(IF(VLOOKUP($A82,'Annex 2 EHV charges'!$A:$O,8,FALSE)=0,"",VLOOKUP($A82,'Annex 2 EHV charges'!$A:$O,8,FALSE)),"")</f>
        <v/>
      </c>
      <c r="F82" s="110">
        <f>IFERROR(IF(VLOOKUP($A82,'Annex 2 EHV charges'!$A:$O,9,FALSE)=0,"",VLOOKUP($A82,'Annex 2 EHV charges'!$A:$O,9,FALSE)),"")</f>
        <v>4.5599999999999996</v>
      </c>
      <c r="G82" s="111">
        <f>IFERROR(IF(VLOOKUP($A82,'Annex 2 EHV charges'!$A:$O,10,FALSE)=0,"",VLOOKUP($A82,'Annex 2 EHV charges'!$A:$O,10,FALSE)),"")</f>
        <v>1.55</v>
      </c>
      <c r="H82" s="111">
        <f>IFERROR(IF(VLOOKUP($A82,'Annex 2 EHV charges'!$A:$O,11,FALSE)=0,"",VLOOKUP($A82,'Annex 2 EHV charges'!$A:$O,11,FALSE)),"")</f>
        <v>1.55</v>
      </c>
    </row>
    <row r="83" spans="1:8" x14ac:dyDescent="0.2">
      <c r="A83" s="104">
        <f t="array" ref="A83">IFERROR(INDEX('Annex 2 EHV charges'!$A$11:$A$410, MATCH(0, IF(ISBLANK('Annex 2 EHV charges'!$A$11:$A$410),1, COUNTIF(A$4:$A82, 'Annex 2 EHV charges'!$A$11:$A$410)), 0)),"")</f>
        <v>789</v>
      </c>
      <c r="B83" s="104">
        <f>IF($A83="","",VLOOKUP($A83,'Annex 2 EHV charges'!$A:$O,2,0))</f>
        <v>789</v>
      </c>
      <c r="C83" s="105">
        <f>IF($A83="","",VLOOKUP($A83,'Annex 2 EHV charges'!$A:$O,3,0))</f>
        <v>1170000457617</v>
      </c>
      <c r="D83" s="104" t="str">
        <f>IF($A83="","",VLOOKUP($A83,'Annex 2 EHV charges'!$A:$O,7,0))</f>
        <v>Elms Farm Solar Farm</v>
      </c>
      <c r="E83" s="109" t="str">
        <f>IFERROR(IF(VLOOKUP($A83,'Annex 2 EHV charges'!$A:$O,8,FALSE)=0,"",VLOOKUP($A83,'Annex 2 EHV charges'!$A:$O,8,FALSE)),"")</f>
        <v/>
      </c>
      <c r="F83" s="110">
        <f>IFERROR(IF(VLOOKUP($A83,'Annex 2 EHV charges'!$A:$O,9,FALSE)=0,"",VLOOKUP($A83,'Annex 2 EHV charges'!$A:$O,9,FALSE)),"")</f>
        <v>2.42</v>
      </c>
      <c r="G83" s="111">
        <f>IFERROR(IF(VLOOKUP($A83,'Annex 2 EHV charges'!$A:$O,10,FALSE)=0,"",VLOOKUP($A83,'Annex 2 EHV charges'!$A:$O,10,FALSE)),"")</f>
        <v>2.34</v>
      </c>
      <c r="H83" s="111">
        <f>IFERROR(IF(VLOOKUP($A83,'Annex 2 EHV charges'!$A:$O,11,FALSE)=0,"",VLOOKUP($A83,'Annex 2 EHV charges'!$A:$O,11,FALSE)),"")</f>
        <v>2.34</v>
      </c>
    </row>
    <row r="84" spans="1:8" x14ac:dyDescent="0.2">
      <c r="A84" s="104">
        <f t="array" ref="A84">IFERROR(INDEX('Annex 2 EHV charges'!$A$11:$A$410, MATCH(0, IF(ISBLANK('Annex 2 EHV charges'!$A$11:$A$410),1, COUNTIF(A$4:$A83, 'Annex 2 EHV charges'!$A$11:$A$410)), 0)),"")</f>
        <v>790</v>
      </c>
      <c r="B84" s="104">
        <f>IF($A84="","",VLOOKUP($A84,'Annex 2 EHV charges'!$A:$O,2,0))</f>
        <v>790</v>
      </c>
      <c r="C84" s="105">
        <f>IF($A84="","",VLOOKUP($A84,'Annex 2 EHV charges'!$A:$O,3,0))</f>
        <v>1170000458550</v>
      </c>
      <c r="D84" s="104" t="str">
        <f>IF($A84="","",VLOOKUP($A84,'Annex 2 EHV charges'!$A:$O,7,0))</f>
        <v>Morton Solar Farm</v>
      </c>
      <c r="E84" s="109" t="str">
        <f>IFERROR(IF(VLOOKUP($A84,'Annex 2 EHV charges'!$A:$O,8,FALSE)=0,"",VLOOKUP($A84,'Annex 2 EHV charges'!$A:$O,8,FALSE)),"")</f>
        <v/>
      </c>
      <c r="F84" s="110">
        <f>IFERROR(IF(VLOOKUP($A84,'Annex 2 EHV charges'!$A:$O,9,FALSE)=0,"",VLOOKUP($A84,'Annex 2 EHV charges'!$A:$O,9,FALSE)),"")</f>
        <v>3.26</v>
      </c>
      <c r="G84" s="111">
        <f>IFERROR(IF(VLOOKUP($A84,'Annex 2 EHV charges'!$A:$O,10,FALSE)=0,"",VLOOKUP($A84,'Annex 2 EHV charges'!$A:$O,10,FALSE)),"")</f>
        <v>1.9</v>
      </c>
      <c r="H84" s="111">
        <f>IFERROR(IF(VLOOKUP($A84,'Annex 2 EHV charges'!$A:$O,11,FALSE)=0,"",VLOOKUP($A84,'Annex 2 EHV charges'!$A:$O,11,FALSE)),"")</f>
        <v>1.9</v>
      </c>
    </row>
    <row r="85" spans="1:8" x14ac:dyDescent="0.2">
      <c r="A85" s="104">
        <f t="array" ref="A85">IFERROR(INDEX('Annex 2 EHV charges'!$A$11:$A$410, MATCH(0, IF(ISBLANK('Annex 2 EHV charges'!$A$11:$A$410),1, COUNTIF(A$4:$A84, 'Annex 2 EHV charges'!$A$11:$A$410)), 0)),"")</f>
        <v>791</v>
      </c>
      <c r="B85" s="104">
        <f>IF($A85="","",VLOOKUP($A85,'Annex 2 EHV charges'!$A:$O,2,0))</f>
        <v>791</v>
      </c>
      <c r="C85" s="105">
        <f>IF($A85="","",VLOOKUP($A85,'Annex 2 EHV charges'!$A:$O,3,0))</f>
        <v>1170000463150</v>
      </c>
      <c r="D85" s="104" t="str">
        <f>IF($A85="","",VLOOKUP($A85,'Annex 2 EHV charges'!$A:$O,7,0))</f>
        <v>Glebe Farm Podington PV</v>
      </c>
      <c r="E85" s="109" t="str">
        <f>IFERROR(IF(VLOOKUP($A85,'Annex 2 EHV charges'!$A:$O,8,FALSE)=0,"",VLOOKUP($A85,'Annex 2 EHV charges'!$A:$O,8,FALSE)),"")</f>
        <v/>
      </c>
      <c r="F85" s="110">
        <f>IFERROR(IF(VLOOKUP($A85,'Annex 2 EHV charges'!$A:$O,9,FALSE)=0,"",VLOOKUP($A85,'Annex 2 EHV charges'!$A:$O,9,FALSE)),"")</f>
        <v>103.87</v>
      </c>
      <c r="G85" s="111">
        <f>IFERROR(IF(VLOOKUP($A85,'Annex 2 EHV charges'!$A:$O,10,FALSE)=0,"",VLOOKUP($A85,'Annex 2 EHV charges'!$A:$O,10,FALSE)),"")</f>
        <v>1.36</v>
      </c>
      <c r="H85" s="111">
        <f>IFERROR(IF(VLOOKUP($A85,'Annex 2 EHV charges'!$A:$O,11,FALSE)=0,"",VLOOKUP($A85,'Annex 2 EHV charges'!$A:$O,11,FALSE)),"")</f>
        <v>1.36</v>
      </c>
    </row>
    <row r="86" spans="1:8" x14ac:dyDescent="0.2">
      <c r="A86" s="104">
        <f t="array" ref="A86">IFERROR(INDEX('Annex 2 EHV charges'!$A$11:$A$410, MATCH(0, IF(ISBLANK('Annex 2 EHV charges'!$A$11:$A$410),1, COUNTIF(A$4:$A85, 'Annex 2 EHV charges'!$A$11:$A$410)), 0)),"")</f>
        <v>792</v>
      </c>
      <c r="B86" s="104">
        <f>IF($A86="","",VLOOKUP($A86,'Annex 2 EHV charges'!$A:$O,2,0))</f>
        <v>792</v>
      </c>
      <c r="C86" s="105">
        <f>IF($A86="","",VLOOKUP($A86,'Annex 2 EHV charges'!$A:$O,3,0))</f>
        <v>1170000468015</v>
      </c>
      <c r="D86" s="104" t="str">
        <f>IF($A86="","",VLOOKUP($A86,'Annex 2 EHV charges'!$A:$O,7,0))</f>
        <v>Rolleston Park Solar</v>
      </c>
      <c r="E86" s="109" t="str">
        <f>IFERROR(IF(VLOOKUP($A86,'Annex 2 EHV charges'!$A:$O,8,FALSE)=0,"",VLOOKUP($A86,'Annex 2 EHV charges'!$A:$O,8,FALSE)),"")</f>
        <v/>
      </c>
      <c r="F86" s="110">
        <f>IFERROR(IF(VLOOKUP($A86,'Annex 2 EHV charges'!$A:$O,9,FALSE)=0,"",VLOOKUP($A86,'Annex 2 EHV charges'!$A:$O,9,FALSE)),"")</f>
        <v>47.46</v>
      </c>
      <c r="G86" s="111">
        <f>IFERROR(IF(VLOOKUP($A86,'Annex 2 EHV charges'!$A:$O,10,FALSE)=0,"",VLOOKUP($A86,'Annex 2 EHV charges'!$A:$O,10,FALSE)),"")</f>
        <v>1.1499999999999999</v>
      </c>
      <c r="H86" s="111">
        <f>IFERROR(IF(VLOOKUP($A86,'Annex 2 EHV charges'!$A:$O,11,FALSE)=0,"",VLOOKUP($A86,'Annex 2 EHV charges'!$A:$O,11,FALSE)),"")</f>
        <v>1.1499999999999999</v>
      </c>
    </row>
    <row r="87" spans="1:8" x14ac:dyDescent="0.2">
      <c r="A87" s="104">
        <f t="array" ref="A87">IFERROR(INDEX('Annex 2 EHV charges'!$A$11:$A$410, MATCH(0, IF(ISBLANK('Annex 2 EHV charges'!$A$11:$A$410),1, COUNTIF(A$4:$A86, 'Annex 2 EHV charges'!$A$11:$A$410)), 0)),"")</f>
        <v>793</v>
      </c>
      <c r="B87" s="104">
        <f>IF($A87="","",VLOOKUP($A87,'Annex 2 EHV charges'!$A:$O,2,0))</f>
        <v>793</v>
      </c>
      <c r="C87" s="105">
        <f>IF($A87="","",VLOOKUP($A87,'Annex 2 EHV charges'!$A:$O,3,0))</f>
        <v>1170000467572</v>
      </c>
      <c r="D87" s="104" t="str">
        <f>IF($A87="","",VLOOKUP($A87,'Annex 2 EHV charges'!$A:$O,7,0))</f>
        <v>Nowhere Farm PV</v>
      </c>
      <c r="E87" s="109" t="str">
        <f>IFERROR(IF(VLOOKUP($A87,'Annex 2 EHV charges'!$A:$O,8,FALSE)=0,"",VLOOKUP($A87,'Annex 2 EHV charges'!$A:$O,8,FALSE)),"")</f>
        <v/>
      </c>
      <c r="F87" s="110">
        <f>IFERROR(IF(VLOOKUP($A87,'Annex 2 EHV charges'!$A:$O,9,FALSE)=0,"",VLOOKUP($A87,'Annex 2 EHV charges'!$A:$O,9,FALSE)),"")</f>
        <v>6.04</v>
      </c>
      <c r="G87" s="111">
        <f>IFERROR(IF(VLOOKUP($A87,'Annex 2 EHV charges'!$A:$O,10,FALSE)=0,"",VLOOKUP($A87,'Annex 2 EHV charges'!$A:$O,10,FALSE)),"")</f>
        <v>2.09</v>
      </c>
      <c r="H87" s="111">
        <f>IFERROR(IF(VLOOKUP($A87,'Annex 2 EHV charges'!$A:$O,11,FALSE)=0,"",VLOOKUP($A87,'Annex 2 EHV charges'!$A:$O,11,FALSE)),"")</f>
        <v>2.09</v>
      </c>
    </row>
    <row r="88" spans="1:8" x14ac:dyDescent="0.2">
      <c r="A88" s="104">
        <f t="array" ref="A88">IFERROR(INDEX('Annex 2 EHV charges'!$A$11:$A$410, MATCH(0, IF(ISBLANK('Annex 2 EHV charges'!$A$11:$A$410),1, COUNTIF(A$4:$A87, 'Annex 2 EHV charges'!$A$11:$A$410)), 0)),"")</f>
        <v>795</v>
      </c>
      <c r="B88" s="104">
        <f>IF($A88="","",VLOOKUP($A88,'Annex 2 EHV charges'!$A:$O,2,0))</f>
        <v>795</v>
      </c>
      <c r="C88" s="105">
        <f>IF($A88="","",VLOOKUP($A88,'Annex 2 EHV charges'!$A:$O,3,0))</f>
        <v>1170000467509</v>
      </c>
      <c r="D88" s="104" t="str">
        <f>IF($A88="","",VLOOKUP($A88,'Annex 2 EHV charges'!$A:$O,7,0))</f>
        <v>Chelveston Renewable PV</v>
      </c>
      <c r="E88" s="109" t="str">
        <f>IFERROR(IF(VLOOKUP($A88,'Annex 2 EHV charges'!$A:$O,8,FALSE)=0,"",VLOOKUP($A88,'Annex 2 EHV charges'!$A:$O,8,FALSE)),"")</f>
        <v/>
      </c>
      <c r="F88" s="110">
        <f>IFERROR(IF(VLOOKUP($A88,'Annex 2 EHV charges'!$A:$O,9,FALSE)=0,"",VLOOKUP($A88,'Annex 2 EHV charges'!$A:$O,9,FALSE)),"")</f>
        <v>8.4</v>
      </c>
      <c r="G88" s="111">
        <f>IFERROR(IF(VLOOKUP($A88,'Annex 2 EHV charges'!$A:$O,10,FALSE)=0,"",VLOOKUP($A88,'Annex 2 EHV charges'!$A:$O,10,FALSE)),"")</f>
        <v>2.02</v>
      </c>
      <c r="H88" s="111">
        <f>IFERROR(IF(VLOOKUP($A88,'Annex 2 EHV charges'!$A:$O,11,FALSE)=0,"",VLOOKUP($A88,'Annex 2 EHV charges'!$A:$O,11,FALSE)),"")</f>
        <v>2.02</v>
      </c>
    </row>
    <row r="89" spans="1:8" x14ac:dyDescent="0.2">
      <c r="A89" s="104">
        <f t="array" ref="A89">IFERROR(INDEX('Annex 2 EHV charges'!$A$11:$A$410, MATCH(0, IF(ISBLANK('Annex 2 EHV charges'!$A$11:$A$410),1, COUNTIF(A$4:$A88, 'Annex 2 EHV charges'!$A$11:$A$410)), 0)),"")</f>
        <v>796</v>
      </c>
      <c r="B89" s="104">
        <f>IF($A89="","",VLOOKUP($A89,'Annex 2 EHV charges'!$A:$O,2,0))</f>
        <v>796</v>
      </c>
      <c r="C89" s="105">
        <f>IF($A89="","",VLOOKUP($A89,'Annex 2 EHV charges'!$A:$O,3,0))</f>
        <v>1170000474082</v>
      </c>
      <c r="D89" s="104" t="str">
        <f>IF($A89="","",VLOOKUP($A89,'Annex 2 EHV charges'!$A:$O,7,0))</f>
        <v>Horsemoor Drove Solar</v>
      </c>
      <c r="E89" s="109" t="str">
        <f>IFERROR(IF(VLOOKUP($A89,'Annex 2 EHV charges'!$A:$O,8,FALSE)=0,"",VLOOKUP($A89,'Annex 2 EHV charges'!$A:$O,8,FALSE)),"")</f>
        <v/>
      </c>
      <c r="F89" s="110">
        <f>IFERROR(IF(VLOOKUP($A89,'Annex 2 EHV charges'!$A:$O,9,FALSE)=0,"",VLOOKUP($A89,'Annex 2 EHV charges'!$A:$O,9,FALSE)),"")</f>
        <v>25.83</v>
      </c>
      <c r="G89" s="111">
        <f>IFERROR(IF(VLOOKUP($A89,'Annex 2 EHV charges'!$A:$O,10,FALSE)=0,"",VLOOKUP($A89,'Annex 2 EHV charges'!$A:$O,10,FALSE)),"")</f>
        <v>1.71</v>
      </c>
      <c r="H89" s="111">
        <f>IFERROR(IF(VLOOKUP($A89,'Annex 2 EHV charges'!$A:$O,11,FALSE)=0,"",VLOOKUP($A89,'Annex 2 EHV charges'!$A:$O,11,FALSE)),"")</f>
        <v>1.71</v>
      </c>
    </row>
    <row r="90" spans="1:8" x14ac:dyDescent="0.2">
      <c r="A90" s="104">
        <f t="array" ref="A90">IFERROR(INDEX('Annex 2 EHV charges'!$A$11:$A$410, MATCH(0, IF(ISBLANK('Annex 2 EHV charges'!$A$11:$A$410),1, COUNTIF(A$4:$A89, 'Annex 2 EHV charges'!$A$11:$A$410)), 0)),"")</f>
        <v>797</v>
      </c>
      <c r="B90" s="104">
        <f>IF($A90="","",VLOOKUP($A90,'Annex 2 EHV charges'!$A:$O,2,0))</f>
        <v>797</v>
      </c>
      <c r="C90" s="105">
        <f>IF($A90="","",VLOOKUP($A90,'Annex 2 EHV charges'!$A:$O,3,0))</f>
        <v>1170000474436</v>
      </c>
      <c r="D90" s="104" t="str">
        <f>IF($A90="","",VLOOKUP($A90,'Annex 2 EHV charges'!$A:$O,7,0))</f>
        <v>Decoy Farm Crowland PV</v>
      </c>
      <c r="E90" s="109" t="str">
        <f>IFERROR(IF(VLOOKUP($A90,'Annex 2 EHV charges'!$A:$O,8,FALSE)=0,"",VLOOKUP($A90,'Annex 2 EHV charges'!$A:$O,8,FALSE)),"")</f>
        <v/>
      </c>
      <c r="F90" s="110">
        <f>IFERROR(IF(VLOOKUP($A90,'Annex 2 EHV charges'!$A:$O,9,FALSE)=0,"",VLOOKUP($A90,'Annex 2 EHV charges'!$A:$O,9,FALSE)),"")</f>
        <v>9.3699999999999992</v>
      </c>
      <c r="G90" s="111">
        <f>IFERROR(IF(VLOOKUP($A90,'Annex 2 EHV charges'!$A:$O,10,FALSE)=0,"",VLOOKUP($A90,'Annex 2 EHV charges'!$A:$O,10,FALSE)),"")</f>
        <v>1.08</v>
      </c>
      <c r="H90" s="111">
        <f>IFERROR(IF(VLOOKUP($A90,'Annex 2 EHV charges'!$A:$O,11,FALSE)=0,"",VLOOKUP($A90,'Annex 2 EHV charges'!$A:$O,11,FALSE)),"")</f>
        <v>1.08</v>
      </c>
    </row>
    <row r="91" spans="1:8" x14ac:dyDescent="0.2">
      <c r="A91" s="104">
        <f t="array" ref="A91">IFERROR(INDEX('Annex 2 EHV charges'!$A$11:$A$410, MATCH(0, IF(ISBLANK('Annex 2 EHV charges'!$A$11:$A$410),1, COUNTIF(A$4:$A90, 'Annex 2 EHV charges'!$A$11:$A$410)), 0)),"")</f>
        <v>798</v>
      </c>
      <c r="B91" s="104">
        <f>IF($A91="","",VLOOKUP($A91,'Annex 2 EHV charges'!$A:$O,2,0))</f>
        <v>798</v>
      </c>
      <c r="C91" s="105">
        <f>IF($A91="","",VLOOKUP($A91,'Annex 2 EHV charges'!$A:$O,3,0))</f>
        <v>1170000474418</v>
      </c>
      <c r="D91" s="104" t="str">
        <f>IF($A91="","",VLOOKUP($A91,'Annex 2 EHV charges'!$A:$O,7,0))</f>
        <v>Decoy Farm Crowland Bio</v>
      </c>
      <c r="E91" s="109" t="str">
        <f>IFERROR(IF(VLOOKUP($A91,'Annex 2 EHV charges'!$A:$O,8,FALSE)=0,"",VLOOKUP($A91,'Annex 2 EHV charges'!$A:$O,8,FALSE)),"")</f>
        <v/>
      </c>
      <c r="F91" s="110">
        <f>IFERROR(IF(VLOOKUP($A91,'Annex 2 EHV charges'!$A:$O,9,FALSE)=0,"",VLOOKUP($A91,'Annex 2 EHV charges'!$A:$O,9,FALSE)),"")</f>
        <v>5.96</v>
      </c>
      <c r="G91" s="111">
        <f>IFERROR(IF(VLOOKUP($A91,'Annex 2 EHV charges'!$A:$O,10,FALSE)=0,"",VLOOKUP($A91,'Annex 2 EHV charges'!$A:$O,10,FALSE)),"")</f>
        <v>1.1399999999999999</v>
      </c>
      <c r="H91" s="111">
        <f>IFERROR(IF(VLOOKUP($A91,'Annex 2 EHV charges'!$A:$O,11,FALSE)=0,"",VLOOKUP($A91,'Annex 2 EHV charges'!$A:$O,11,FALSE)),"")</f>
        <v>1.1399999999999999</v>
      </c>
    </row>
    <row r="92" spans="1:8" x14ac:dyDescent="0.2">
      <c r="A92" s="104">
        <f t="array" ref="A92">IFERROR(INDEX('Annex 2 EHV charges'!$A$11:$A$410, MATCH(0, IF(ISBLANK('Annex 2 EHV charges'!$A$11:$A$410),1, COUNTIF(A$4:$A91, 'Annex 2 EHV charges'!$A$11:$A$410)), 0)),"")</f>
        <v>799</v>
      </c>
      <c r="B92" s="104">
        <f>IF($A92="","",VLOOKUP($A92,'Annex 2 EHV charges'!$A:$O,2,0))</f>
        <v>799</v>
      </c>
      <c r="C92" s="105">
        <f>IF($A92="","",VLOOKUP($A92,'Annex 2 EHV charges'!$A:$O,3,0))</f>
        <v>1170000474393</v>
      </c>
      <c r="D92" s="104" t="str">
        <f>IF($A92="","",VLOOKUP($A92,'Annex 2 EHV charges'!$A:$O,7,0))</f>
        <v>Decoy Farm Crowland AD</v>
      </c>
      <c r="E92" s="109" t="str">
        <f>IFERROR(IF(VLOOKUP($A92,'Annex 2 EHV charges'!$A:$O,8,FALSE)=0,"",VLOOKUP($A92,'Annex 2 EHV charges'!$A:$O,8,FALSE)),"")</f>
        <v/>
      </c>
      <c r="F92" s="110">
        <f>IFERROR(IF(VLOOKUP($A92,'Annex 2 EHV charges'!$A:$O,9,FALSE)=0,"",VLOOKUP($A92,'Annex 2 EHV charges'!$A:$O,9,FALSE)),"")</f>
        <v>25.19</v>
      </c>
      <c r="G92" s="111">
        <f>IFERROR(IF(VLOOKUP($A92,'Annex 2 EHV charges'!$A:$O,10,FALSE)=0,"",VLOOKUP($A92,'Annex 2 EHV charges'!$A:$O,10,FALSE)),"")</f>
        <v>0.98</v>
      </c>
      <c r="H92" s="111">
        <f>IFERROR(IF(VLOOKUP($A92,'Annex 2 EHV charges'!$A:$O,11,FALSE)=0,"",VLOOKUP($A92,'Annex 2 EHV charges'!$A:$O,11,FALSE)),"")</f>
        <v>0.98</v>
      </c>
    </row>
    <row r="93" spans="1:8" ht="25.5" x14ac:dyDescent="0.2">
      <c r="A93" s="104">
        <f t="array" ref="A93">IFERROR(INDEX('Annex 2 EHV charges'!$A$11:$A$410, MATCH(0, IF(ISBLANK('Annex 2 EHV charges'!$A$11:$A$410),1, COUNTIF(A$4:$A92, 'Annex 2 EHV charges'!$A$11:$A$410)), 0)),"")</f>
        <v>824</v>
      </c>
      <c r="B93" s="104">
        <f>IF($A93="","",VLOOKUP($A93,'Annex 2 EHV charges'!$A:$O,2,0))</f>
        <v>824</v>
      </c>
      <c r="C93" s="105" t="str">
        <f>IF($A93="","",VLOOKUP($A93,'Annex 2 EHV charges'!$A:$O,3,0))</f>
        <v>1100039676983
1100039676992</v>
      </c>
      <c r="D93" s="104" t="str">
        <f>IF($A93="","",VLOOKUP($A93,'Annex 2 EHV charges'!$A:$O,7,0))</f>
        <v>Network Rail Bytham</v>
      </c>
      <c r="E93" s="109" t="str">
        <f>IFERROR(IF(VLOOKUP($A93,'Annex 2 EHV charges'!$A:$O,8,FALSE)=0,"",VLOOKUP($A93,'Annex 2 EHV charges'!$A:$O,8,FALSE)),"")</f>
        <v/>
      </c>
      <c r="F93" s="110">
        <f>IFERROR(IF(VLOOKUP($A93,'Annex 2 EHV charges'!$A:$O,9,FALSE)=0,"",VLOOKUP($A93,'Annex 2 EHV charges'!$A:$O,9,FALSE)),"")</f>
        <v>5287.79</v>
      </c>
      <c r="G93" s="111">
        <f>IFERROR(IF(VLOOKUP($A93,'Annex 2 EHV charges'!$A:$O,10,FALSE)=0,"",VLOOKUP($A93,'Annex 2 EHV charges'!$A:$O,10,FALSE)),"")</f>
        <v>4.63</v>
      </c>
      <c r="H93" s="111">
        <f>IFERROR(IF(VLOOKUP($A93,'Annex 2 EHV charges'!$A:$O,11,FALSE)=0,"",VLOOKUP($A93,'Annex 2 EHV charges'!$A:$O,11,FALSE)),"")</f>
        <v>4.63</v>
      </c>
    </row>
    <row r="94" spans="1:8" ht="25.5" x14ac:dyDescent="0.2">
      <c r="A94" s="104">
        <f t="array" ref="A94">IFERROR(INDEX('Annex 2 EHV charges'!$A$11:$A$410, MATCH(0, IF(ISBLANK('Annex 2 EHV charges'!$A$11:$A$410),1, COUNTIF(A$4:$A93, 'Annex 2 EHV charges'!$A$11:$A$410)), 0)),"")</f>
        <v>825</v>
      </c>
      <c r="B94" s="104">
        <f>IF($A94="","",VLOOKUP($A94,'Annex 2 EHV charges'!$A:$O,2,0))</f>
        <v>825</v>
      </c>
      <c r="C94" s="105" t="str">
        <f>IF($A94="","",VLOOKUP($A94,'Annex 2 EHV charges'!$A:$O,3,0))</f>
        <v>1100039676690
1100039676706</v>
      </c>
      <c r="D94" s="104" t="str">
        <f>IF($A94="","",VLOOKUP($A94,'Annex 2 EHV charges'!$A:$O,7,0))</f>
        <v>Network Rail Grantham</v>
      </c>
      <c r="E94" s="109" t="str">
        <f>IFERROR(IF(VLOOKUP($A94,'Annex 2 EHV charges'!$A:$O,8,FALSE)=0,"",VLOOKUP($A94,'Annex 2 EHV charges'!$A:$O,8,FALSE)),"")</f>
        <v/>
      </c>
      <c r="F94" s="110">
        <f>IFERROR(IF(VLOOKUP($A94,'Annex 2 EHV charges'!$A:$O,9,FALSE)=0,"",VLOOKUP($A94,'Annex 2 EHV charges'!$A:$O,9,FALSE)),"")</f>
        <v>2307.54</v>
      </c>
      <c r="G94" s="111">
        <f>IFERROR(IF(VLOOKUP($A94,'Annex 2 EHV charges'!$A:$O,10,FALSE)=0,"",VLOOKUP($A94,'Annex 2 EHV charges'!$A:$O,10,FALSE)),"")</f>
        <v>4.12</v>
      </c>
      <c r="H94" s="111">
        <f>IFERROR(IF(VLOOKUP($A94,'Annex 2 EHV charges'!$A:$O,11,FALSE)=0,"",VLOOKUP($A94,'Annex 2 EHV charges'!$A:$O,11,FALSE)),"")</f>
        <v>4.12</v>
      </c>
    </row>
    <row r="95" spans="1:8" x14ac:dyDescent="0.2">
      <c r="A95" s="104">
        <f t="array" ref="A95">IFERROR(INDEX('Annex 2 EHV charges'!$A$11:$A$410, MATCH(0, IF(ISBLANK('Annex 2 EHV charges'!$A$11:$A$410),1, COUNTIF(A$4:$A94, 'Annex 2 EHV charges'!$A$11:$A$410)), 0)),"")</f>
        <v>826</v>
      </c>
      <c r="B95" s="104">
        <f>IF($A95="","",VLOOKUP($A95,'Annex 2 EHV charges'!$A:$O,2,0))</f>
        <v>826</v>
      </c>
      <c r="C95" s="105">
        <f>IF($A95="","",VLOOKUP($A95,'Annex 2 EHV charges'!$A:$O,3,0))</f>
        <v>1100050106527</v>
      </c>
      <c r="D95" s="104" t="str">
        <f>IF($A95="","",VLOOKUP($A95,'Annex 2 EHV charges'!$A:$O,7,0))</f>
        <v>Network Rail Staythorpe</v>
      </c>
      <c r="E95" s="109" t="str">
        <f>IFERROR(IF(VLOOKUP($A95,'Annex 2 EHV charges'!$A:$O,8,FALSE)=0,"",VLOOKUP($A95,'Annex 2 EHV charges'!$A:$O,8,FALSE)),"")</f>
        <v/>
      </c>
      <c r="F95" s="110">
        <f>IFERROR(IF(VLOOKUP($A95,'Annex 2 EHV charges'!$A:$O,9,FALSE)=0,"",VLOOKUP($A95,'Annex 2 EHV charges'!$A:$O,9,FALSE)),"")</f>
        <v>70.34</v>
      </c>
      <c r="G95" s="111">
        <f>IFERROR(IF(VLOOKUP($A95,'Annex 2 EHV charges'!$A:$O,10,FALSE)=0,"",VLOOKUP($A95,'Annex 2 EHV charges'!$A:$O,10,FALSE)),"")</f>
        <v>1.18</v>
      </c>
      <c r="H95" s="111">
        <f>IFERROR(IF(VLOOKUP($A95,'Annex 2 EHV charges'!$A:$O,11,FALSE)=0,"",VLOOKUP($A95,'Annex 2 EHV charges'!$A:$O,11,FALSE)),"")</f>
        <v>1.18</v>
      </c>
    </row>
    <row r="96" spans="1:8" ht="25.5" x14ac:dyDescent="0.2">
      <c r="A96" s="104">
        <f t="array" ref="A96">IFERROR(INDEX('Annex 2 EHV charges'!$A$11:$A$410, MATCH(0, IF(ISBLANK('Annex 2 EHV charges'!$A$11:$A$410),1, COUNTIF(A$4:$A95, 'Annex 2 EHV charges'!$A$11:$A$410)), 0)),"")</f>
        <v>827</v>
      </c>
      <c r="B96" s="104">
        <f>IF($A96="","",VLOOKUP($A96,'Annex 2 EHV charges'!$A:$O,2,0))</f>
        <v>827</v>
      </c>
      <c r="C96" s="105" t="str">
        <f>IF($A96="","",VLOOKUP($A96,'Annex 2 EHV charges'!$A:$O,3,0))</f>
        <v>1100039676965
1100039676974</v>
      </c>
      <c r="D96" s="104" t="str">
        <f>IF($A96="","",VLOOKUP($A96,'Annex 2 EHV charges'!$A:$O,7,0))</f>
        <v>Network Rail Retford</v>
      </c>
      <c r="E96" s="109" t="str">
        <f>IFERROR(IF(VLOOKUP($A96,'Annex 2 EHV charges'!$A:$O,8,FALSE)=0,"",VLOOKUP($A96,'Annex 2 EHV charges'!$A:$O,8,FALSE)),"")</f>
        <v/>
      </c>
      <c r="F96" s="110">
        <f>IFERROR(IF(VLOOKUP($A96,'Annex 2 EHV charges'!$A:$O,9,FALSE)=0,"",VLOOKUP($A96,'Annex 2 EHV charges'!$A:$O,9,FALSE)),"")</f>
        <v>3322.99</v>
      </c>
      <c r="G96" s="111">
        <f>IFERROR(IF(VLOOKUP($A96,'Annex 2 EHV charges'!$A:$O,10,FALSE)=0,"",VLOOKUP($A96,'Annex 2 EHV charges'!$A:$O,10,FALSE)),"")</f>
        <v>2.81</v>
      </c>
      <c r="H96" s="111">
        <f>IFERROR(IF(VLOOKUP($A96,'Annex 2 EHV charges'!$A:$O,11,FALSE)=0,"",VLOOKUP($A96,'Annex 2 EHV charges'!$A:$O,11,FALSE)),"")</f>
        <v>2.81</v>
      </c>
    </row>
    <row r="97" spans="1:8" x14ac:dyDescent="0.2">
      <c r="A97" s="104">
        <f t="array" ref="A97">IFERROR(INDEX('Annex 2 EHV charges'!$A$11:$A$410, MATCH(0, IF(ISBLANK('Annex 2 EHV charges'!$A$11:$A$410),1, COUNTIF(A$4:$A96, 'Annex 2 EHV charges'!$A$11:$A$410)), 0)),"")</f>
        <v>831</v>
      </c>
      <c r="B97" s="104">
        <f>IF($A97="","",VLOOKUP($A97,'Annex 2 EHV charges'!$A:$O,2,0))</f>
        <v>831</v>
      </c>
      <c r="C97" s="105">
        <f>IF($A97="","",VLOOKUP($A97,'Annex 2 EHV charges'!$A:$O,3,0))</f>
        <v>1100039602086</v>
      </c>
      <c r="D97" s="104" t="str">
        <f>IF($A97="","",VLOOKUP($A97,'Annex 2 EHV charges'!$A:$O,7,0))</f>
        <v>Jaguar Cars</v>
      </c>
      <c r="E97" s="109" t="str">
        <f>IFERROR(IF(VLOOKUP($A97,'Annex 2 EHV charges'!$A:$O,8,FALSE)=0,"",VLOOKUP($A97,'Annex 2 EHV charges'!$A:$O,8,FALSE)),"")</f>
        <v/>
      </c>
      <c r="F97" s="110">
        <f>IFERROR(IF(VLOOKUP($A97,'Annex 2 EHV charges'!$A:$O,9,FALSE)=0,"",VLOOKUP($A97,'Annex 2 EHV charges'!$A:$O,9,FALSE)),"")</f>
        <v>297.06</v>
      </c>
      <c r="G97" s="111">
        <f>IFERROR(IF(VLOOKUP($A97,'Annex 2 EHV charges'!$A:$O,10,FALSE)=0,"",VLOOKUP($A97,'Annex 2 EHV charges'!$A:$O,10,FALSE)),"")</f>
        <v>6.46</v>
      </c>
      <c r="H97" s="111">
        <f>IFERROR(IF(VLOOKUP($A97,'Annex 2 EHV charges'!$A:$O,11,FALSE)=0,"",VLOOKUP($A97,'Annex 2 EHV charges'!$A:$O,11,FALSE)),"")</f>
        <v>6.46</v>
      </c>
    </row>
    <row r="98" spans="1:8" x14ac:dyDescent="0.2">
      <c r="A98" s="104">
        <f t="array" ref="A98">IFERROR(INDEX('Annex 2 EHV charges'!$A$11:$A$410, MATCH(0, IF(ISBLANK('Annex 2 EHV charges'!$A$11:$A$410),1, COUNTIF(A$4:$A97, 'Annex 2 EHV charges'!$A$11:$A$410)), 0)),"")</f>
        <v>832</v>
      </c>
      <c r="B98" s="104">
        <f>IF($A98="","",VLOOKUP($A98,'Annex 2 EHV charges'!$A:$O,2,0))</f>
        <v>832</v>
      </c>
      <c r="C98" s="105">
        <f>IF($A98="","",VLOOKUP($A98,'Annex 2 EHV charges'!$A:$O,3,0))</f>
        <v>1100039600655</v>
      </c>
      <c r="D98" s="104" t="str">
        <f>IF($A98="","",VLOOKUP($A98,'Annex 2 EHV charges'!$A:$O,7,0))</f>
        <v>Alstom Frankton</v>
      </c>
      <c r="E98" s="109" t="str">
        <f>IFERROR(IF(VLOOKUP($A98,'Annex 2 EHV charges'!$A:$O,8,FALSE)=0,"",VLOOKUP($A98,'Annex 2 EHV charges'!$A:$O,8,FALSE)),"")</f>
        <v/>
      </c>
      <c r="F98" s="110">
        <f>IFERROR(IF(VLOOKUP($A98,'Annex 2 EHV charges'!$A:$O,9,FALSE)=0,"",VLOOKUP($A98,'Annex 2 EHV charges'!$A:$O,9,FALSE)),"")</f>
        <v>3769.09</v>
      </c>
      <c r="G98" s="111">
        <f>IFERROR(IF(VLOOKUP($A98,'Annex 2 EHV charges'!$A:$O,10,FALSE)=0,"",VLOOKUP($A98,'Annex 2 EHV charges'!$A:$O,10,FALSE)),"")</f>
        <v>1.66</v>
      </c>
      <c r="H98" s="111">
        <f>IFERROR(IF(VLOOKUP($A98,'Annex 2 EHV charges'!$A:$O,11,FALSE)=0,"",VLOOKUP($A98,'Annex 2 EHV charges'!$A:$O,11,FALSE)),"")</f>
        <v>1.66</v>
      </c>
    </row>
    <row r="99" spans="1:8" ht="25.5" x14ac:dyDescent="0.2">
      <c r="A99" s="104">
        <f t="array" ref="A99">IFERROR(INDEX('Annex 2 EHV charges'!$A$11:$A$410, MATCH(0, IF(ISBLANK('Annex 2 EHV charges'!$A$11:$A$410),1, COUNTIF(A$4:$A98, 'Annex 2 EHV charges'!$A$11:$A$410)), 0)),"")</f>
        <v>833</v>
      </c>
      <c r="B99" s="104">
        <f>IF($A99="","",VLOOKUP($A99,'Annex 2 EHV charges'!$A:$O,2,0))</f>
        <v>833</v>
      </c>
      <c r="C99" s="105" t="str">
        <f>IF($A99="","",VLOOKUP($A99,'Annex 2 EHV charges'!$A:$O,3,0))</f>
        <v>1170000817007
1170000817025</v>
      </c>
      <c r="D99" s="104" t="str">
        <f>IF($A99="","",VLOOKUP($A99,'Annex 2 EHV charges'!$A:$O,7,0))</f>
        <v>University of Warwick</v>
      </c>
      <c r="E99" s="109" t="str">
        <f>IFERROR(IF(VLOOKUP($A99,'Annex 2 EHV charges'!$A:$O,8,FALSE)=0,"",VLOOKUP($A99,'Annex 2 EHV charges'!$A:$O,8,FALSE)),"")</f>
        <v/>
      </c>
      <c r="F99" s="110">
        <f>IFERROR(IF(VLOOKUP($A99,'Annex 2 EHV charges'!$A:$O,9,FALSE)=0,"",VLOOKUP($A99,'Annex 2 EHV charges'!$A:$O,9,FALSE)),"")</f>
        <v>152.99</v>
      </c>
      <c r="G99" s="111">
        <f>IFERROR(IF(VLOOKUP($A99,'Annex 2 EHV charges'!$A:$O,10,FALSE)=0,"",VLOOKUP($A99,'Annex 2 EHV charges'!$A:$O,10,FALSE)),"")</f>
        <v>3.01</v>
      </c>
      <c r="H99" s="111">
        <f>IFERROR(IF(VLOOKUP($A99,'Annex 2 EHV charges'!$A:$O,11,FALSE)=0,"",VLOOKUP($A99,'Annex 2 EHV charges'!$A:$O,11,FALSE)),"")</f>
        <v>3.01</v>
      </c>
    </row>
    <row r="100" spans="1:8" x14ac:dyDescent="0.2">
      <c r="A100" s="104">
        <f t="array" ref="A100">IFERROR(INDEX('Annex 2 EHV charges'!$A$11:$A$410, MATCH(0, IF(ISBLANK('Annex 2 EHV charges'!$A$11:$A$410),1, COUNTIF(A$4:$A99, 'Annex 2 EHV charges'!$A$11:$A$410)), 0)),"")</f>
        <v>834</v>
      </c>
      <c r="B100" s="104">
        <f>IF($A100="","",VLOOKUP($A100,'Annex 2 EHV charges'!$A:$O,2,0))</f>
        <v>834</v>
      </c>
      <c r="C100" s="105">
        <f>IF($A100="","",VLOOKUP($A100,'Annex 2 EHV charges'!$A:$O,3,0))</f>
        <v>1100039603131</v>
      </c>
      <c r="D100" s="104" t="str">
        <f>IF($A100="","",VLOOKUP($A100,'Annex 2 EHV charges'!$A:$O,7,0))</f>
        <v>Dunlop Factory</v>
      </c>
      <c r="E100" s="109" t="str">
        <f>IFERROR(IF(VLOOKUP($A100,'Annex 2 EHV charges'!$A:$O,8,FALSE)=0,"",VLOOKUP($A100,'Annex 2 EHV charges'!$A:$O,8,FALSE)),"")</f>
        <v/>
      </c>
      <c r="F100" s="110">
        <f>IFERROR(IF(VLOOKUP($A100,'Annex 2 EHV charges'!$A:$O,9,FALSE)=0,"",VLOOKUP($A100,'Annex 2 EHV charges'!$A:$O,9,FALSE)),"")</f>
        <v>297.06</v>
      </c>
      <c r="G100" s="111">
        <f>IFERROR(IF(VLOOKUP($A100,'Annex 2 EHV charges'!$A:$O,10,FALSE)=0,"",VLOOKUP($A100,'Annex 2 EHV charges'!$A:$O,10,FALSE)),"")</f>
        <v>4.4000000000000004</v>
      </c>
      <c r="H100" s="111">
        <f>IFERROR(IF(VLOOKUP($A100,'Annex 2 EHV charges'!$A:$O,11,FALSE)=0,"",VLOOKUP($A100,'Annex 2 EHV charges'!$A:$O,11,FALSE)),"")</f>
        <v>4.4000000000000004</v>
      </c>
    </row>
    <row r="101" spans="1:8" ht="25.5" x14ac:dyDescent="0.2">
      <c r="A101" s="104">
        <f t="array" ref="A101">IFERROR(INDEX('Annex 2 EHV charges'!$A$11:$A$410, MATCH(0, IF(ISBLANK('Annex 2 EHV charges'!$A$11:$A$410),1, COUNTIF(A$4:$A100, 'Annex 2 EHV charges'!$A$11:$A$410)), 0)),"")</f>
        <v>835</v>
      </c>
      <c r="B101" s="104">
        <f>IF($A101="","",VLOOKUP($A101,'Annex 2 EHV charges'!$A:$O,2,0))</f>
        <v>835</v>
      </c>
      <c r="C101" s="105" t="str">
        <f>IF($A101="","",VLOOKUP($A101,'Annex 2 EHV charges'!$A:$O,3,0))</f>
        <v>1160001030330
1160001139525</v>
      </c>
      <c r="D101" s="104" t="str">
        <f>IF($A101="","",VLOOKUP($A101,'Annex 2 EHV charges'!$A:$O,7,0))</f>
        <v>Bombardier</v>
      </c>
      <c r="E101" s="109" t="str">
        <f>IFERROR(IF(VLOOKUP($A101,'Annex 2 EHV charges'!$A:$O,8,FALSE)=0,"",VLOOKUP($A101,'Annex 2 EHV charges'!$A:$O,8,FALSE)),"")</f>
        <v/>
      </c>
      <c r="F101" s="110">
        <f>IFERROR(IF(VLOOKUP($A101,'Annex 2 EHV charges'!$A:$O,9,FALSE)=0,"",VLOOKUP($A101,'Annex 2 EHV charges'!$A:$O,9,FALSE)),"")</f>
        <v>688.61</v>
      </c>
      <c r="G101" s="111">
        <f>IFERROR(IF(VLOOKUP($A101,'Annex 2 EHV charges'!$A:$O,10,FALSE)=0,"",VLOOKUP($A101,'Annex 2 EHV charges'!$A:$O,10,FALSE)),"")</f>
        <v>1.68</v>
      </c>
      <c r="H101" s="111">
        <f>IFERROR(IF(VLOOKUP($A101,'Annex 2 EHV charges'!$A:$O,11,FALSE)=0,"",VLOOKUP($A101,'Annex 2 EHV charges'!$A:$O,11,FALSE)),"")</f>
        <v>1.68</v>
      </c>
    </row>
    <row r="102" spans="1:8" x14ac:dyDescent="0.2">
      <c r="A102" s="104">
        <f t="array" ref="A102">IFERROR(INDEX('Annex 2 EHV charges'!$A$11:$A$410, MATCH(0, IF(ISBLANK('Annex 2 EHV charges'!$A$11:$A$410),1, COUNTIF(A$4:$A101, 'Annex 2 EHV charges'!$A$11:$A$410)), 0)),"")</f>
        <v>836</v>
      </c>
      <c r="B102" s="104">
        <f>IF($A102="","",VLOOKUP($A102,'Annex 2 EHV charges'!$A:$O,2,0))</f>
        <v>836</v>
      </c>
      <c r="C102" s="105">
        <f>IF($A102="","",VLOOKUP($A102,'Annex 2 EHV charges'!$A:$O,3,0))</f>
        <v>1100039600015</v>
      </c>
      <c r="D102" s="104" t="str">
        <f>IF($A102="","",VLOOKUP($A102,'Annex 2 EHV charges'!$A:$O,7,0))</f>
        <v>Corby Steel Works</v>
      </c>
      <c r="E102" s="109" t="str">
        <f>IFERROR(IF(VLOOKUP($A102,'Annex 2 EHV charges'!$A:$O,8,FALSE)=0,"",VLOOKUP($A102,'Annex 2 EHV charges'!$A:$O,8,FALSE)),"")</f>
        <v/>
      </c>
      <c r="F102" s="110">
        <f>IFERROR(IF(VLOOKUP($A102,'Annex 2 EHV charges'!$A:$O,9,FALSE)=0,"",VLOOKUP($A102,'Annex 2 EHV charges'!$A:$O,9,FALSE)),"")</f>
        <v>982.55</v>
      </c>
      <c r="G102" s="111">
        <f>IFERROR(IF(VLOOKUP($A102,'Annex 2 EHV charges'!$A:$O,10,FALSE)=0,"",VLOOKUP($A102,'Annex 2 EHV charges'!$A:$O,10,FALSE)),"")</f>
        <v>1.72</v>
      </c>
      <c r="H102" s="111">
        <f>IFERROR(IF(VLOOKUP($A102,'Annex 2 EHV charges'!$A:$O,11,FALSE)=0,"",VLOOKUP($A102,'Annex 2 EHV charges'!$A:$O,11,FALSE)),"")</f>
        <v>1.72</v>
      </c>
    </row>
    <row r="103" spans="1:8" x14ac:dyDescent="0.2">
      <c r="A103" s="104">
        <f t="array" ref="A103">IFERROR(INDEX('Annex 2 EHV charges'!$A$11:$A$410, MATCH(0, IF(ISBLANK('Annex 2 EHV charges'!$A$11:$A$410),1, COUNTIF(A$4:$A102, 'Annex 2 EHV charges'!$A$11:$A$410)), 0)),"")</f>
        <v>7043</v>
      </c>
      <c r="B103" s="104">
        <f>IF($A103="","",VLOOKUP($A103,'Annex 2 EHV charges'!$A:$O,2,0))</f>
        <v>7043</v>
      </c>
      <c r="C103" s="105">
        <f>IF($A103="","",VLOOKUP($A103,'Annex 2 EHV charges'!$A:$O,3,0))</f>
        <v>7043</v>
      </c>
      <c r="D103" s="104" t="str">
        <f>IF($A103="","",VLOOKUP($A103,'Annex 2 EHV charges'!$A:$O,7,0))</f>
        <v>Derwent</v>
      </c>
      <c r="E103" s="109" t="str">
        <f>IFERROR(IF(VLOOKUP($A103,'Annex 2 EHV charges'!$A:$O,8,FALSE)=0,"",VLOOKUP($A103,'Annex 2 EHV charges'!$A:$O,8,FALSE)),"")</f>
        <v/>
      </c>
      <c r="F103" s="110">
        <f>IFERROR(IF(VLOOKUP($A103,'Annex 2 EHV charges'!$A:$O,9,FALSE)=0,"",VLOOKUP($A103,'Annex 2 EHV charges'!$A:$O,9,FALSE)),"")</f>
        <v>2373.86</v>
      </c>
      <c r="G103" s="111">
        <f>IFERROR(IF(VLOOKUP($A103,'Annex 2 EHV charges'!$A:$O,10,FALSE)=0,"",VLOOKUP($A103,'Annex 2 EHV charges'!$A:$O,10,FALSE)),"")</f>
        <v>0.93</v>
      </c>
      <c r="H103" s="111">
        <f>IFERROR(IF(VLOOKUP($A103,'Annex 2 EHV charges'!$A:$O,11,FALSE)=0,"",VLOOKUP($A103,'Annex 2 EHV charges'!$A:$O,11,FALSE)),"")</f>
        <v>0.93</v>
      </c>
    </row>
    <row r="104" spans="1:8" x14ac:dyDescent="0.2">
      <c r="A104" s="104">
        <f t="array" ref="A104">IFERROR(INDEX('Annex 2 EHV charges'!$A$11:$A$410, MATCH(0, IF(ISBLANK('Annex 2 EHV charges'!$A$11:$A$410),1, COUNTIF(A$4:$A103, 'Annex 2 EHV charges'!$A$11:$A$410)), 0)),"")</f>
        <v>839</v>
      </c>
      <c r="B104" s="104">
        <f>IF($A104="","",VLOOKUP($A104,'Annex 2 EHV charges'!$A:$O,2,0))</f>
        <v>839</v>
      </c>
      <c r="C104" s="105">
        <f>IF($A104="","",VLOOKUP($A104,'Annex 2 EHV charges'!$A:$O,3,0))</f>
        <v>1100039667570</v>
      </c>
      <c r="D104" s="104" t="str">
        <f>IF($A104="","",VLOOKUP($A104,'Annex 2 EHV charges'!$A:$O,7,0))</f>
        <v>GEC Alsthom</v>
      </c>
      <c r="E104" s="109" t="str">
        <f>IFERROR(IF(VLOOKUP($A104,'Annex 2 EHV charges'!$A:$O,8,FALSE)=0,"",VLOOKUP($A104,'Annex 2 EHV charges'!$A:$O,8,FALSE)),"")</f>
        <v/>
      </c>
      <c r="F104" s="110">
        <f>IFERROR(IF(VLOOKUP($A104,'Annex 2 EHV charges'!$A:$O,9,FALSE)=0,"",VLOOKUP($A104,'Annex 2 EHV charges'!$A:$O,9,FALSE)),"")</f>
        <v>1729.33</v>
      </c>
      <c r="G104" s="111">
        <f>IFERROR(IF(VLOOKUP($A104,'Annex 2 EHV charges'!$A:$O,10,FALSE)=0,"",VLOOKUP($A104,'Annex 2 EHV charges'!$A:$O,10,FALSE)),"")</f>
        <v>1.77</v>
      </c>
      <c r="H104" s="111">
        <f>IFERROR(IF(VLOOKUP($A104,'Annex 2 EHV charges'!$A:$O,11,FALSE)=0,"",VLOOKUP($A104,'Annex 2 EHV charges'!$A:$O,11,FALSE)),"")</f>
        <v>1.77</v>
      </c>
    </row>
    <row r="105" spans="1:8" ht="25.5" x14ac:dyDescent="0.2">
      <c r="A105" s="104">
        <f t="array" ref="A105">IFERROR(INDEX('Annex 2 EHV charges'!$A$11:$A$410, MATCH(0, IF(ISBLANK('Annex 2 EHV charges'!$A$11:$A$410),1, COUNTIF(A$4:$A104, 'Annex 2 EHV charges'!$A$11:$A$410)), 0)),"")</f>
        <v>840</v>
      </c>
      <c r="B105" s="104">
        <f>IF($A105="","",VLOOKUP($A105,'Annex 2 EHV charges'!$A:$O,2,0))</f>
        <v>840</v>
      </c>
      <c r="C105" s="105" t="str">
        <f>IF($A105="","",VLOOKUP($A105,'Annex 2 EHV charges'!$A:$O,3,0))</f>
        <v>1100050311185
1100050311194</v>
      </c>
      <c r="D105" s="104" t="str">
        <f>IF($A105="","",VLOOKUP($A105,'Annex 2 EHV charges'!$A:$O,7,0))</f>
        <v>St Gobain</v>
      </c>
      <c r="E105" s="109" t="str">
        <f>IFERROR(IF(VLOOKUP($A105,'Annex 2 EHV charges'!$A:$O,8,FALSE)=0,"",VLOOKUP($A105,'Annex 2 EHV charges'!$A:$O,8,FALSE)),"")</f>
        <v/>
      </c>
      <c r="F105" s="110">
        <f>IFERROR(IF(VLOOKUP($A105,'Annex 2 EHV charges'!$A:$O,9,FALSE)=0,"",VLOOKUP($A105,'Annex 2 EHV charges'!$A:$O,9,FALSE)),"")</f>
        <v>683.1</v>
      </c>
      <c r="G105" s="111">
        <f>IFERROR(IF(VLOOKUP($A105,'Annex 2 EHV charges'!$A:$O,10,FALSE)=0,"",VLOOKUP($A105,'Annex 2 EHV charges'!$A:$O,10,FALSE)),"")</f>
        <v>3.26</v>
      </c>
      <c r="H105" s="111">
        <f>IFERROR(IF(VLOOKUP($A105,'Annex 2 EHV charges'!$A:$O,11,FALSE)=0,"",VLOOKUP($A105,'Annex 2 EHV charges'!$A:$O,11,FALSE)),"")</f>
        <v>3.26</v>
      </c>
    </row>
    <row r="106" spans="1:8" x14ac:dyDescent="0.2">
      <c r="A106" s="104">
        <f t="array" ref="A106">IFERROR(INDEX('Annex 2 EHV charges'!$A$11:$A$410, MATCH(0, IF(ISBLANK('Annex 2 EHV charges'!$A$11:$A$410),1, COUNTIF(A$4:$A105, 'Annex 2 EHV charges'!$A$11:$A$410)), 0)),"")</f>
        <v>841</v>
      </c>
      <c r="B106" s="104">
        <f>IF($A106="","",VLOOKUP($A106,'Annex 2 EHV charges'!$A:$O,2,0))</f>
        <v>841</v>
      </c>
      <c r="C106" s="105">
        <f>IF($A106="","",VLOOKUP($A106,'Annex 2 EHV charges'!$A:$O,3,0))</f>
        <v>1100039603559</v>
      </c>
      <c r="D106" s="104" t="str">
        <f>IF($A106="","",VLOOKUP($A106,'Annex 2 EHV charges'!$A:$O,7,0))</f>
        <v>Toyota</v>
      </c>
      <c r="E106" s="109" t="str">
        <f>IFERROR(IF(VLOOKUP($A106,'Annex 2 EHV charges'!$A:$O,8,FALSE)=0,"",VLOOKUP($A106,'Annex 2 EHV charges'!$A:$O,8,FALSE)),"")</f>
        <v/>
      </c>
      <c r="F106" s="110">
        <f>IFERROR(IF(VLOOKUP($A106,'Annex 2 EHV charges'!$A:$O,9,FALSE)=0,"",VLOOKUP($A106,'Annex 2 EHV charges'!$A:$O,9,FALSE)),"")</f>
        <v>10467.15</v>
      </c>
      <c r="G106" s="111">
        <f>IFERROR(IF(VLOOKUP($A106,'Annex 2 EHV charges'!$A:$O,10,FALSE)=0,"",VLOOKUP($A106,'Annex 2 EHV charges'!$A:$O,10,FALSE)),"")</f>
        <v>1.67</v>
      </c>
      <c r="H106" s="111">
        <f>IFERROR(IF(VLOOKUP($A106,'Annex 2 EHV charges'!$A:$O,11,FALSE)=0,"",VLOOKUP($A106,'Annex 2 EHV charges'!$A:$O,11,FALSE)),"")</f>
        <v>1.67</v>
      </c>
    </row>
    <row r="107" spans="1:8" x14ac:dyDescent="0.2">
      <c r="A107" s="104">
        <f t="array" ref="A107">IFERROR(INDEX('Annex 2 EHV charges'!$A$11:$A$410, MATCH(0, IF(ISBLANK('Annex 2 EHV charges'!$A$11:$A$410),1, COUNTIF(A$4:$A106, 'Annex 2 EHV charges'!$A$11:$A$410)), 0)),"")</f>
        <v>842</v>
      </c>
      <c r="B107" s="104">
        <f>IF($A107="","",VLOOKUP($A107,'Annex 2 EHV charges'!$A:$O,2,0))</f>
        <v>842</v>
      </c>
      <c r="C107" s="105">
        <f>IF($A107="","",VLOOKUP($A107,'Annex 2 EHV charges'!$A:$O,3,0))</f>
        <v>1100039600051</v>
      </c>
      <c r="D107" s="104" t="str">
        <f>IF($A107="","",VLOOKUP($A107,'Annex 2 EHV charges'!$A:$O,7,0))</f>
        <v>Derby Co-Generation</v>
      </c>
      <c r="E107" s="109" t="str">
        <f>IFERROR(IF(VLOOKUP($A107,'Annex 2 EHV charges'!$A:$O,8,FALSE)=0,"",VLOOKUP($A107,'Annex 2 EHV charges'!$A:$O,8,FALSE)),"")</f>
        <v/>
      </c>
      <c r="F107" s="110">
        <f>IFERROR(IF(VLOOKUP($A107,'Annex 2 EHV charges'!$A:$O,9,FALSE)=0,"",VLOOKUP($A107,'Annex 2 EHV charges'!$A:$O,9,FALSE)),"")</f>
        <v>147.22</v>
      </c>
      <c r="G107" s="111">
        <f>IFERROR(IF(VLOOKUP($A107,'Annex 2 EHV charges'!$A:$O,10,FALSE)=0,"",VLOOKUP($A107,'Annex 2 EHV charges'!$A:$O,10,FALSE)),"")</f>
        <v>0.71</v>
      </c>
      <c r="H107" s="111">
        <f>IFERROR(IF(VLOOKUP($A107,'Annex 2 EHV charges'!$A:$O,11,FALSE)=0,"",VLOOKUP($A107,'Annex 2 EHV charges'!$A:$O,11,FALSE)),"")</f>
        <v>0.71</v>
      </c>
    </row>
    <row r="108" spans="1:8" ht="25.5" x14ac:dyDescent="0.2">
      <c r="A108" s="104">
        <f t="array" ref="A108">IFERROR(INDEX('Annex 2 EHV charges'!$A$11:$A$410, MATCH(0, IF(ISBLANK('Annex 2 EHV charges'!$A$11:$A$410),1, COUNTIF(A$4:$A107, 'Annex 2 EHV charges'!$A$11:$A$410)), 0)),"")</f>
        <v>843</v>
      </c>
      <c r="B108" s="104">
        <f>IF($A108="","",VLOOKUP($A108,'Annex 2 EHV charges'!$A:$O,2,0))</f>
        <v>843</v>
      </c>
      <c r="C108" s="105" t="str">
        <f>IF($A108="","",VLOOKUP($A108,'Annex 2 EHV charges'!$A:$O,3,0))</f>
        <v>1100039600060
1100050311167</v>
      </c>
      <c r="D108" s="104" t="str">
        <f>IF($A108="","",VLOOKUP($A108,'Annex 2 EHV charges'!$A:$O,7,0))</f>
        <v>Rolls Royce Sinfin C</v>
      </c>
      <c r="E108" s="109" t="str">
        <f>IFERROR(IF(VLOOKUP($A108,'Annex 2 EHV charges'!$A:$O,8,FALSE)=0,"",VLOOKUP($A108,'Annex 2 EHV charges'!$A:$O,8,FALSE)),"")</f>
        <v/>
      </c>
      <c r="F108" s="110">
        <f>IFERROR(IF(VLOOKUP($A108,'Annex 2 EHV charges'!$A:$O,9,FALSE)=0,"",VLOOKUP($A108,'Annex 2 EHV charges'!$A:$O,9,FALSE)),"")</f>
        <v>13190.34</v>
      </c>
      <c r="G108" s="111">
        <f>IFERROR(IF(VLOOKUP($A108,'Annex 2 EHV charges'!$A:$O,10,FALSE)=0,"",VLOOKUP($A108,'Annex 2 EHV charges'!$A:$O,10,FALSE)),"")</f>
        <v>0.61</v>
      </c>
      <c r="H108" s="111">
        <f>IFERROR(IF(VLOOKUP($A108,'Annex 2 EHV charges'!$A:$O,11,FALSE)=0,"",VLOOKUP($A108,'Annex 2 EHV charges'!$A:$O,11,FALSE)),"")</f>
        <v>0.61</v>
      </c>
    </row>
    <row r="109" spans="1:8" x14ac:dyDescent="0.2">
      <c r="A109" s="104">
        <f t="array" ref="A109">IFERROR(INDEX('Annex 2 EHV charges'!$A$11:$A$410, MATCH(0, IF(ISBLANK('Annex 2 EHV charges'!$A$11:$A$410),1, COUNTIF(A$4:$A108, 'Annex 2 EHV charges'!$A$11:$A$410)), 0)),"")</f>
        <v>844</v>
      </c>
      <c r="B109" s="104">
        <f>IF($A109="","",VLOOKUP($A109,'Annex 2 EHV charges'!$A:$O,2,0))</f>
        <v>844</v>
      </c>
      <c r="C109" s="105">
        <f>IF($A109="","",VLOOKUP($A109,'Annex 2 EHV charges'!$A:$O,3,0))</f>
        <v>1100039671841</v>
      </c>
      <c r="D109" s="104" t="str">
        <f>IF($A109="","",VLOOKUP($A109,'Annex 2 EHV charges'!$A:$O,7,0))</f>
        <v>ABR Foods</v>
      </c>
      <c r="E109" s="109" t="str">
        <f>IFERROR(IF(VLOOKUP($A109,'Annex 2 EHV charges'!$A:$O,8,FALSE)=0,"",VLOOKUP($A109,'Annex 2 EHV charges'!$A:$O,8,FALSE)),"")</f>
        <v/>
      </c>
      <c r="F109" s="110">
        <f>IFERROR(IF(VLOOKUP($A109,'Annex 2 EHV charges'!$A:$O,9,FALSE)=0,"",VLOOKUP($A109,'Annex 2 EHV charges'!$A:$O,9,FALSE)),"")</f>
        <v>444.81</v>
      </c>
      <c r="G109" s="111">
        <f>IFERROR(IF(VLOOKUP($A109,'Annex 2 EHV charges'!$A:$O,10,FALSE)=0,"",VLOOKUP($A109,'Annex 2 EHV charges'!$A:$O,10,FALSE)),"")</f>
        <v>1.33</v>
      </c>
      <c r="H109" s="111">
        <f>IFERROR(IF(VLOOKUP($A109,'Annex 2 EHV charges'!$A:$O,11,FALSE)=0,"",VLOOKUP($A109,'Annex 2 EHV charges'!$A:$O,11,FALSE)),"")</f>
        <v>1.33</v>
      </c>
    </row>
    <row r="110" spans="1:8" x14ac:dyDescent="0.2">
      <c r="A110" s="104">
        <f t="array" ref="A110">IFERROR(INDEX('Annex 2 EHV charges'!$A$11:$A$410, MATCH(0, IF(ISBLANK('Annex 2 EHV charges'!$A$11:$A$410),1, COUNTIF(A$4:$A109, 'Annex 2 EHV charges'!$A$11:$A$410)), 0)),"")</f>
        <v>845</v>
      </c>
      <c r="B110" s="104">
        <f>IF($A110="","",VLOOKUP($A110,'Annex 2 EHV charges'!$A:$O,2,0))</f>
        <v>845</v>
      </c>
      <c r="C110" s="105">
        <f>IF($A110="","",VLOOKUP($A110,'Annex 2 EHV charges'!$A:$O,3,0))</f>
        <v>1160001236210</v>
      </c>
      <c r="D110" s="104" t="str">
        <f>IF($A110="","",VLOOKUP($A110,'Annex 2 EHV charges'!$A:$O,7,0))</f>
        <v>Petsoe Wind Farm</v>
      </c>
      <c r="E110" s="109" t="str">
        <f>IFERROR(IF(VLOOKUP($A110,'Annex 2 EHV charges'!$A:$O,8,FALSE)=0,"",VLOOKUP($A110,'Annex 2 EHV charges'!$A:$O,8,FALSE)),"")</f>
        <v/>
      </c>
      <c r="F110" s="110">
        <f>IFERROR(IF(VLOOKUP($A110,'Annex 2 EHV charges'!$A:$O,9,FALSE)=0,"",VLOOKUP($A110,'Annex 2 EHV charges'!$A:$O,9,FALSE)),"")</f>
        <v>23.31</v>
      </c>
      <c r="G110" s="111">
        <f>IFERROR(IF(VLOOKUP($A110,'Annex 2 EHV charges'!$A:$O,10,FALSE)=0,"",VLOOKUP($A110,'Annex 2 EHV charges'!$A:$O,10,FALSE)),"")</f>
        <v>1.36</v>
      </c>
      <c r="H110" s="111">
        <f>IFERROR(IF(VLOOKUP($A110,'Annex 2 EHV charges'!$A:$O,11,FALSE)=0,"",VLOOKUP($A110,'Annex 2 EHV charges'!$A:$O,11,FALSE)),"")</f>
        <v>1.36</v>
      </c>
    </row>
    <row r="111" spans="1:8" x14ac:dyDescent="0.2">
      <c r="A111" s="104">
        <f t="array" ref="A111">IFERROR(INDEX('Annex 2 EHV charges'!$A$11:$A$410, MATCH(0, IF(ISBLANK('Annex 2 EHV charges'!$A$11:$A$410),1, COUNTIF(A$4:$A110, 'Annex 2 EHV charges'!$A$11:$A$410)), 0)),"")</f>
        <v>846</v>
      </c>
      <c r="B111" s="104">
        <f>IF($A111="","",VLOOKUP($A111,'Annex 2 EHV charges'!$A:$O,2,0))</f>
        <v>846</v>
      </c>
      <c r="C111" s="105">
        <f>IF($A111="","",VLOOKUP($A111,'Annex 2 EHV charges'!$A:$O,3,0))</f>
        <v>1100039600042</v>
      </c>
      <c r="D111" s="104" t="str">
        <f>IF($A111="","",VLOOKUP($A111,'Annex 2 EHV charges'!$A:$O,7,0))</f>
        <v>Castle Cement</v>
      </c>
      <c r="E111" s="109" t="str">
        <f>IFERROR(IF(VLOOKUP($A111,'Annex 2 EHV charges'!$A:$O,8,FALSE)=0,"",VLOOKUP($A111,'Annex 2 EHV charges'!$A:$O,8,FALSE)),"")</f>
        <v/>
      </c>
      <c r="F111" s="110">
        <f>IFERROR(IF(VLOOKUP($A111,'Annex 2 EHV charges'!$A:$O,9,FALSE)=0,"",VLOOKUP($A111,'Annex 2 EHV charges'!$A:$O,9,FALSE)),"")</f>
        <v>3936.72</v>
      </c>
      <c r="G111" s="111">
        <f>IFERROR(IF(VLOOKUP($A111,'Annex 2 EHV charges'!$A:$O,10,FALSE)=0,"",VLOOKUP($A111,'Annex 2 EHV charges'!$A:$O,10,FALSE)),"")</f>
        <v>2.87</v>
      </c>
      <c r="H111" s="111">
        <f>IFERROR(IF(VLOOKUP($A111,'Annex 2 EHV charges'!$A:$O,11,FALSE)=0,"",VLOOKUP($A111,'Annex 2 EHV charges'!$A:$O,11,FALSE)),"")</f>
        <v>2.87</v>
      </c>
    </row>
    <row r="112" spans="1:8" ht="25.5" x14ac:dyDescent="0.2">
      <c r="A112" s="104">
        <f t="array" ref="A112">IFERROR(INDEX('Annex 2 EHV charges'!$A$11:$A$410, MATCH(0, IF(ISBLANK('Annex 2 EHV charges'!$A$11:$A$410),1, COUNTIF(A$4:$A111, 'Annex 2 EHV charges'!$A$11:$A$410)), 0)),"")</f>
        <v>847</v>
      </c>
      <c r="B112" s="104">
        <f>IF($A112="","",VLOOKUP($A112,'Annex 2 EHV charges'!$A:$O,2,0))</f>
        <v>847</v>
      </c>
      <c r="C112" s="105" t="str">
        <f>IF($A112="","",VLOOKUP($A112,'Annex 2 EHV charges'!$A:$O,3,0))</f>
        <v>1100050013290
1100050314594</v>
      </c>
      <c r="D112" s="104" t="str">
        <f>IF($A112="","",VLOOKUP($A112,'Annex 2 EHV charges'!$A:$O,7,0))</f>
        <v>Rugby Cement</v>
      </c>
      <c r="E112" s="109" t="str">
        <f>IFERROR(IF(VLOOKUP($A112,'Annex 2 EHV charges'!$A:$O,8,FALSE)=0,"",VLOOKUP($A112,'Annex 2 EHV charges'!$A:$O,8,FALSE)),"")</f>
        <v/>
      </c>
      <c r="F112" s="110">
        <f>IFERROR(IF(VLOOKUP($A112,'Annex 2 EHV charges'!$A:$O,9,FALSE)=0,"",VLOOKUP($A112,'Annex 2 EHV charges'!$A:$O,9,FALSE)),"")</f>
        <v>1876.11</v>
      </c>
      <c r="G112" s="111">
        <f>IFERROR(IF(VLOOKUP($A112,'Annex 2 EHV charges'!$A:$O,10,FALSE)=0,"",VLOOKUP($A112,'Annex 2 EHV charges'!$A:$O,10,FALSE)),"")</f>
        <v>3.22</v>
      </c>
      <c r="H112" s="111">
        <f>IFERROR(IF(VLOOKUP($A112,'Annex 2 EHV charges'!$A:$O,11,FALSE)=0,"",VLOOKUP($A112,'Annex 2 EHV charges'!$A:$O,11,FALSE)),"")</f>
        <v>3.22</v>
      </c>
    </row>
    <row r="113" spans="1:8" x14ac:dyDescent="0.2">
      <c r="A113" s="104">
        <f t="array" ref="A113">IFERROR(INDEX('Annex 2 EHV charges'!$A$11:$A$410, MATCH(0, IF(ISBLANK('Annex 2 EHV charges'!$A$11:$A$410),1, COUNTIF(A$4:$A112, 'Annex 2 EHV charges'!$A$11:$A$410)), 0)),"")</f>
        <v>848</v>
      </c>
      <c r="B113" s="104">
        <f>IF($A113="","",VLOOKUP($A113,'Annex 2 EHV charges'!$A:$O,2,0))</f>
        <v>848</v>
      </c>
      <c r="C113" s="105">
        <f>IF($A113="","",VLOOKUP($A113,'Annex 2 EHV charges'!$A:$O,3,0))</f>
        <v>1100039667446</v>
      </c>
      <c r="D113" s="104" t="str">
        <f>IF($A113="","",VLOOKUP($A113,'Annex 2 EHV charges'!$A:$O,7,0))</f>
        <v>Coventry &amp; Solihull Waste</v>
      </c>
      <c r="E113" s="109" t="str">
        <f>IFERROR(IF(VLOOKUP($A113,'Annex 2 EHV charges'!$A:$O,8,FALSE)=0,"",VLOOKUP($A113,'Annex 2 EHV charges'!$A:$O,8,FALSE)),"")</f>
        <v/>
      </c>
      <c r="F113" s="110">
        <f>IFERROR(IF(VLOOKUP($A113,'Annex 2 EHV charges'!$A:$O,9,FALSE)=0,"",VLOOKUP($A113,'Annex 2 EHV charges'!$A:$O,9,FALSE)),"")</f>
        <v>93</v>
      </c>
      <c r="G113" s="111">
        <f>IFERROR(IF(VLOOKUP($A113,'Annex 2 EHV charges'!$A:$O,10,FALSE)=0,"",VLOOKUP($A113,'Annex 2 EHV charges'!$A:$O,10,FALSE)),"")</f>
        <v>1.18</v>
      </c>
      <c r="H113" s="111">
        <f>IFERROR(IF(VLOOKUP($A113,'Annex 2 EHV charges'!$A:$O,11,FALSE)=0,"",VLOOKUP($A113,'Annex 2 EHV charges'!$A:$O,11,FALSE)),"")</f>
        <v>1.18</v>
      </c>
    </row>
    <row r="114" spans="1:8" x14ac:dyDescent="0.2">
      <c r="A114" s="104">
        <f t="array" ref="A114">IFERROR(INDEX('Annex 2 EHV charges'!$A$11:$A$410, MATCH(0, IF(ISBLANK('Annex 2 EHV charges'!$A$11:$A$410),1, COUNTIF(A$4:$A113, 'Annex 2 EHV charges'!$A$11:$A$410)), 0)),"")</f>
        <v>849</v>
      </c>
      <c r="B114" s="104">
        <f>IF($A114="","",VLOOKUP($A114,'Annex 2 EHV charges'!$A:$O,2,0))</f>
        <v>849</v>
      </c>
      <c r="C114" s="105">
        <f>IF($A114="","",VLOOKUP($A114,'Annex 2 EHV charges'!$A:$O,3,0))</f>
        <v>1170000014575</v>
      </c>
      <c r="D114" s="104" t="str">
        <f>IF($A114="","",VLOOKUP($A114,'Annex 2 EHV charges'!$A:$O,7,0))</f>
        <v>Bentinck Generation</v>
      </c>
      <c r="E114" s="109" t="str">
        <f>IFERROR(IF(VLOOKUP($A114,'Annex 2 EHV charges'!$A:$O,8,FALSE)=0,"",VLOOKUP($A114,'Annex 2 EHV charges'!$A:$O,8,FALSE)),"")</f>
        <v/>
      </c>
      <c r="F114" s="110">
        <f>IFERROR(IF(VLOOKUP($A114,'Annex 2 EHV charges'!$A:$O,9,FALSE)=0,"",VLOOKUP($A114,'Annex 2 EHV charges'!$A:$O,9,FALSE)),"")</f>
        <v>12.85</v>
      </c>
      <c r="G114" s="111">
        <f>IFERROR(IF(VLOOKUP($A114,'Annex 2 EHV charges'!$A:$O,10,FALSE)=0,"",VLOOKUP($A114,'Annex 2 EHV charges'!$A:$O,10,FALSE)),"")</f>
        <v>1.07</v>
      </c>
      <c r="H114" s="111">
        <f>IFERROR(IF(VLOOKUP($A114,'Annex 2 EHV charges'!$A:$O,11,FALSE)=0,"",VLOOKUP($A114,'Annex 2 EHV charges'!$A:$O,11,FALSE)),"")</f>
        <v>1.07</v>
      </c>
    </row>
    <row r="115" spans="1:8" x14ac:dyDescent="0.2">
      <c r="A115" s="104">
        <f t="array" ref="A115">IFERROR(INDEX('Annex 2 EHV charges'!$A$11:$A$410, MATCH(0, IF(ISBLANK('Annex 2 EHV charges'!$A$11:$A$410),1, COUNTIF(A$4:$A114, 'Annex 2 EHV charges'!$A$11:$A$410)), 0)),"")</f>
        <v>852</v>
      </c>
      <c r="B115" s="104">
        <f>IF($A115="","",VLOOKUP($A115,'Annex 2 EHV charges'!$A:$O,2,0))</f>
        <v>852</v>
      </c>
      <c r="C115" s="105">
        <f>IF($A115="","",VLOOKUP($A115,'Annex 2 EHV charges'!$A:$O,3,0))</f>
        <v>1100050780529</v>
      </c>
      <c r="D115" s="104" t="str">
        <f>IF($A115="","",VLOOKUP($A115,'Annex 2 EHV charges'!$A:$O,7,0))</f>
        <v>Asfordby 132kV</v>
      </c>
      <c r="E115" s="109" t="str">
        <f>IFERROR(IF(VLOOKUP($A115,'Annex 2 EHV charges'!$A:$O,8,FALSE)=0,"",VLOOKUP($A115,'Annex 2 EHV charges'!$A:$O,8,FALSE)),"")</f>
        <v/>
      </c>
      <c r="F115" s="110">
        <f>IFERROR(IF(VLOOKUP($A115,'Annex 2 EHV charges'!$A:$O,9,FALSE)=0,"",VLOOKUP($A115,'Annex 2 EHV charges'!$A:$O,9,FALSE)),"")</f>
        <v>2727.23</v>
      </c>
      <c r="G115" s="111">
        <f>IFERROR(IF(VLOOKUP($A115,'Annex 2 EHV charges'!$A:$O,10,FALSE)=0,"",VLOOKUP($A115,'Annex 2 EHV charges'!$A:$O,10,FALSE)),"")</f>
        <v>1.23</v>
      </c>
      <c r="H115" s="111">
        <f>IFERROR(IF(VLOOKUP($A115,'Annex 2 EHV charges'!$A:$O,11,FALSE)=0,"",VLOOKUP($A115,'Annex 2 EHV charges'!$A:$O,11,FALSE)),"")</f>
        <v>1.23</v>
      </c>
    </row>
    <row r="116" spans="1:8" x14ac:dyDescent="0.2">
      <c r="A116" s="104">
        <f t="array" ref="A116">IFERROR(INDEX('Annex 2 EHV charges'!$A$11:$A$410, MATCH(0, IF(ISBLANK('Annex 2 EHV charges'!$A$11:$A$410),1, COUNTIF(A$4:$A115, 'Annex 2 EHV charges'!$A$11:$A$410)), 0)),"")</f>
        <v>853</v>
      </c>
      <c r="B116" s="104">
        <f>IF($A116="","",VLOOKUP($A116,'Annex 2 EHV charges'!$A:$O,2,0))</f>
        <v>853</v>
      </c>
      <c r="C116" s="105">
        <f>IF($A116="","",VLOOKUP($A116,'Annex 2 EHV charges'!$A:$O,3,0))</f>
        <v>1100770095532</v>
      </c>
      <c r="D116" s="104" t="str">
        <f>IF($A116="","",VLOOKUP($A116,'Annex 2 EHV charges'!$A:$O,7,0))</f>
        <v>Calvert Landfill EFW</v>
      </c>
      <c r="E116" s="109" t="str">
        <f>IFERROR(IF(VLOOKUP($A116,'Annex 2 EHV charges'!$A:$O,8,FALSE)=0,"",VLOOKUP($A116,'Annex 2 EHV charges'!$A:$O,8,FALSE)),"")</f>
        <v/>
      </c>
      <c r="F116" s="110">
        <f>IFERROR(IF(VLOOKUP($A116,'Annex 2 EHV charges'!$A:$O,9,FALSE)=0,"",VLOOKUP($A116,'Annex 2 EHV charges'!$A:$O,9,FALSE)),"")</f>
        <v>28.27</v>
      </c>
      <c r="G116" s="111">
        <f>IFERROR(IF(VLOOKUP($A116,'Annex 2 EHV charges'!$A:$O,10,FALSE)=0,"",VLOOKUP($A116,'Annex 2 EHV charges'!$A:$O,10,FALSE)),"")</f>
        <v>0.94</v>
      </c>
      <c r="H116" s="111">
        <f>IFERROR(IF(VLOOKUP($A116,'Annex 2 EHV charges'!$A:$O,11,FALSE)=0,"",VLOOKUP($A116,'Annex 2 EHV charges'!$A:$O,11,FALSE)),"")</f>
        <v>0.94</v>
      </c>
    </row>
    <row r="117" spans="1:8" x14ac:dyDescent="0.2">
      <c r="A117" s="104">
        <f t="array" ref="A117">IFERROR(INDEX('Annex 2 EHV charges'!$A$11:$A$410, MATCH(0, IF(ISBLANK('Annex 2 EHV charges'!$A$11:$A$410),1, COUNTIF(A$4:$A116, 'Annex 2 EHV charges'!$A$11:$A$410)), 0)),"")</f>
        <v>854</v>
      </c>
      <c r="B117" s="104">
        <f>IF($A117="","",VLOOKUP($A117,'Annex 2 EHV charges'!$A:$O,2,0))</f>
        <v>854</v>
      </c>
      <c r="C117" s="105">
        <f>IF($A117="","",VLOOKUP($A117,'Annex 2 EHV charges'!$A:$O,3,0))</f>
        <v>1100770104666</v>
      </c>
      <c r="D117" s="104" t="str">
        <f>IF($A117="","",VLOOKUP($A117,'Annex 2 EHV charges'!$A:$O,7,0))</f>
        <v>Weldon Landfill</v>
      </c>
      <c r="E117" s="109" t="str">
        <f>IFERROR(IF(VLOOKUP($A117,'Annex 2 EHV charges'!$A:$O,8,FALSE)=0,"",VLOOKUP($A117,'Annex 2 EHV charges'!$A:$O,8,FALSE)),"")</f>
        <v/>
      </c>
      <c r="F117" s="110">
        <f>IFERROR(IF(VLOOKUP($A117,'Annex 2 EHV charges'!$A:$O,9,FALSE)=0,"",VLOOKUP($A117,'Annex 2 EHV charges'!$A:$O,9,FALSE)),"")</f>
        <v>29.98</v>
      </c>
      <c r="G117" s="111">
        <f>IFERROR(IF(VLOOKUP($A117,'Annex 2 EHV charges'!$A:$O,10,FALSE)=0,"",VLOOKUP($A117,'Annex 2 EHV charges'!$A:$O,10,FALSE)),"")</f>
        <v>0.94</v>
      </c>
      <c r="H117" s="111">
        <f>IFERROR(IF(VLOOKUP($A117,'Annex 2 EHV charges'!$A:$O,11,FALSE)=0,"",VLOOKUP($A117,'Annex 2 EHV charges'!$A:$O,11,FALSE)),"")</f>
        <v>0.94</v>
      </c>
    </row>
    <row r="118" spans="1:8" x14ac:dyDescent="0.2">
      <c r="A118" s="104">
        <f t="array" ref="A118">IFERROR(INDEX('Annex 2 EHV charges'!$A$11:$A$410, MATCH(0, IF(ISBLANK('Annex 2 EHV charges'!$A$11:$A$410),1, COUNTIF(A$4:$A117, 'Annex 2 EHV charges'!$A$11:$A$410)), 0)),"")</f>
        <v>855</v>
      </c>
      <c r="B118" s="104">
        <f>IF($A118="","",VLOOKUP($A118,'Annex 2 EHV charges'!$A:$O,2,0))</f>
        <v>855</v>
      </c>
      <c r="C118" s="105">
        <f>IF($A118="","",VLOOKUP($A118,'Annex 2 EHV charges'!$A:$O,3,0))</f>
        <v>1100770099918</v>
      </c>
      <c r="D118" s="104" t="str">
        <f>IF($A118="","",VLOOKUP($A118,'Annex 2 EHV charges'!$A:$O,7,0))</f>
        <v>Goosy Lodge Power</v>
      </c>
      <c r="E118" s="109" t="str">
        <f>IFERROR(IF(VLOOKUP($A118,'Annex 2 EHV charges'!$A:$O,8,FALSE)=0,"",VLOOKUP($A118,'Annex 2 EHV charges'!$A:$O,8,FALSE)),"")</f>
        <v/>
      </c>
      <c r="F118" s="110">
        <f>IFERROR(IF(VLOOKUP($A118,'Annex 2 EHV charges'!$A:$O,9,FALSE)=0,"",VLOOKUP($A118,'Annex 2 EHV charges'!$A:$O,9,FALSE)),"")</f>
        <v>29.18</v>
      </c>
      <c r="G118" s="111">
        <f>IFERROR(IF(VLOOKUP($A118,'Annex 2 EHV charges'!$A:$O,10,FALSE)=0,"",VLOOKUP($A118,'Annex 2 EHV charges'!$A:$O,10,FALSE)),"")</f>
        <v>0.97</v>
      </c>
      <c r="H118" s="111">
        <f>IFERROR(IF(VLOOKUP($A118,'Annex 2 EHV charges'!$A:$O,11,FALSE)=0,"",VLOOKUP($A118,'Annex 2 EHV charges'!$A:$O,11,FALSE)),"")</f>
        <v>0.97</v>
      </c>
    </row>
    <row r="119" spans="1:8" ht="25.5" x14ac:dyDescent="0.2">
      <c r="A119" s="104">
        <f t="array" ref="A119">IFERROR(INDEX('Annex 2 EHV charges'!$A$11:$A$410, MATCH(0, IF(ISBLANK('Annex 2 EHV charges'!$A$11:$A$410),1, COUNTIF(A$4:$A118, 'Annex 2 EHV charges'!$A$11:$A$410)), 0)),"")</f>
        <v>856</v>
      </c>
      <c r="B119" s="104">
        <f>IF($A119="","",VLOOKUP($A119,'Annex 2 EHV charges'!$A:$O,2,0))</f>
        <v>856</v>
      </c>
      <c r="C119" s="105" t="str">
        <f>IF($A119="","",VLOOKUP($A119,'Annex 2 EHV charges'!$A:$O,3,0))</f>
        <v>1160000116234
1160000135185</v>
      </c>
      <c r="D119" s="104" t="str">
        <f>IF($A119="","",VLOOKUP($A119,'Annex 2 EHV charges'!$A:$O,7,0))</f>
        <v>BAR Honda</v>
      </c>
      <c r="E119" s="109" t="str">
        <f>IFERROR(IF(VLOOKUP($A119,'Annex 2 EHV charges'!$A:$O,8,FALSE)=0,"",VLOOKUP($A119,'Annex 2 EHV charges'!$A:$O,8,FALSE)),"")</f>
        <v/>
      </c>
      <c r="F119" s="110">
        <f>IFERROR(IF(VLOOKUP($A119,'Annex 2 EHV charges'!$A:$O,9,FALSE)=0,"",VLOOKUP($A119,'Annex 2 EHV charges'!$A:$O,9,FALSE)),"")</f>
        <v>731.49</v>
      </c>
      <c r="G119" s="111">
        <f>IFERROR(IF(VLOOKUP($A119,'Annex 2 EHV charges'!$A:$O,10,FALSE)=0,"",VLOOKUP($A119,'Annex 2 EHV charges'!$A:$O,10,FALSE)),"")</f>
        <v>2.73</v>
      </c>
      <c r="H119" s="111">
        <f>IFERROR(IF(VLOOKUP($A119,'Annex 2 EHV charges'!$A:$O,11,FALSE)=0,"",VLOOKUP($A119,'Annex 2 EHV charges'!$A:$O,11,FALSE)),"")</f>
        <v>2.73</v>
      </c>
    </row>
    <row r="120" spans="1:8" x14ac:dyDescent="0.2">
      <c r="A120" s="104">
        <f t="array" ref="A120">IFERROR(INDEX('Annex 2 EHV charges'!$A$11:$A$410, MATCH(0, IF(ISBLANK('Annex 2 EHV charges'!$A$11:$A$410),1, COUNTIF(A$4:$A119, 'Annex 2 EHV charges'!$A$11:$A$410)), 0)),"")</f>
        <v>857</v>
      </c>
      <c r="B120" s="104">
        <f>IF($A120="","",VLOOKUP($A120,'Annex 2 EHV charges'!$A:$O,2,0))</f>
        <v>857</v>
      </c>
      <c r="C120" s="105">
        <f>IF($A120="","",VLOOKUP($A120,'Annex 2 EHV charges'!$A:$O,3,0))</f>
        <v>1160000226327</v>
      </c>
      <c r="D120" s="104" t="str">
        <f>IF($A120="","",VLOOKUP($A120,'Annex 2 EHV charges'!$A:$O,7,0))</f>
        <v>Burton Wolds Wind Farm</v>
      </c>
      <c r="E120" s="109" t="str">
        <f>IFERROR(IF(VLOOKUP($A120,'Annex 2 EHV charges'!$A:$O,8,FALSE)=0,"",VLOOKUP($A120,'Annex 2 EHV charges'!$A:$O,8,FALSE)),"")</f>
        <v/>
      </c>
      <c r="F120" s="110">
        <f>IFERROR(IF(VLOOKUP($A120,'Annex 2 EHV charges'!$A:$O,9,FALSE)=0,"",VLOOKUP($A120,'Annex 2 EHV charges'!$A:$O,9,FALSE)),"")</f>
        <v>6.4</v>
      </c>
      <c r="G120" s="111">
        <f>IFERROR(IF(VLOOKUP($A120,'Annex 2 EHV charges'!$A:$O,10,FALSE)=0,"",VLOOKUP($A120,'Annex 2 EHV charges'!$A:$O,10,FALSE)),"")</f>
        <v>0.98</v>
      </c>
      <c r="H120" s="111">
        <f>IFERROR(IF(VLOOKUP($A120,'Annex 2 EHV charges'!$A:$O,11,FALSE)=0,"",VLOOKUP($A120,'Annex 2 EHV charges'!$A:$O,11,FALSE)),"")</f>
        <v>0.98</v>
      </c>
    </row>
    <row r="121" spans="1:8" x14ac:dyDescent="0.2">
      <c r="A121" s="104">
        <f t="array" ref="A121">IFERROR(INDEX('Annex 2 EHV charges'!$A$11:$A$410, MATCH(0, IF(ISBLANK('Annex 2 EHV charges'!$A$11:$A$410),1, COUNTIF(A$4:$A120, 'Annex 2 EHV charges'!$A$11:$A$410)), 0)),"")</f>
        <v>858</v>
      </c>
      <c r="B121" s="104">
        <f>IF($A121="","",VLOOKUP($A121,'Annex 2 EHV charges'!$A:$O,2,0))</f>
        <v>858</v>
      </c>
      <c r="C121" s="105">
        <f>IF($A121="","",VLOOKUP($A121,'Annex 2 EHV charges'!$A:$O,3,0))</f>
        <v>1100039606090</v>
      </c>
      <c r="D121" s="104" t="str">
        <f>IF($A121="","",VLOOKUP($A121,'Annex 2 EHV charges'!$A:$O,7,0))</f>
        <v>Network Rail Bretton</v>
      </c>
      <c r="E121" s="109" t="str">
        <f>IFERROR(IF(VLOOKUP($A121,'Annex 2 EHV charges'!$A:$O,8,FALSE)=0,"",VLOOKUP($A121,'Annex 2 EHV charges'!$A:$O,8,FALSE)),"")</f>
        <v/>
      </c>
      <c r="F121" s="110">
        <f>IFERROR(IF(VLOOKUP($A121,'Annex 2 EHV charges'!$A:$O,9,FALSE)=0,"",VLOOKUP($A121,'Annex 2 EHV charges'!$A:$O,9,FALSE)),"")</f>
        <v>10528.76</v>
      </c>
      <c r="G121" s="111">
        <f>IFERROR(IF(VLOOKUP($A121,'Annex 2 EHV charges'!$A:$O,10,FALSE)=0,"",VLOOKUP($A121,'Annex 2 EHV charges'!$A:$O,10,FALSE)),"")</f>
        <v>2.81</v>
      </c>
      <c r="H121" s="111">
        <f>IFERROR(IF(VLOOKUP($A121,'Annex 2 EHV charges'!$A:$O,11,FALSE)=0,"",VLOOKUP($A121,'Annex 2 EHV charges'!$A:$O,11,FALSE)),"")</f>
        <v>2.81</v>
      </c>
    </row>
    <row r="122" spans="1:8" ht="25.5" x14ac:dyDescent="0.2">
      <c r="A122" s="104">
        <f t="array" ref="A122">IFERROR(INDEX('Annex 2 EHV charges'!$A$11:$A$410, MATCH(0, IF(ISBLANK('Annex 2 EHV charges'!$A$11:$A$410),1, COUNTIF(A$4:$A121, 'Annex 2 EHV charges'!$A$11:$A$410)), 0)),"")</f>
        <v>859</v>
      </c>
      <c r="B122" s="104">
        <f>IF($A122="","",VLOOKUP($A122,'Annex 2 EHV charges'!$A:$O,2,0))</f>
        <v>859</v>
      </c>
      <c r="C122" s="105" t="str">
        <f>IF($A122="","",VLOOKUP($A122,'Annex 2 EHV charges'!$A:$O,3,0))</f>
        <v>1100770683368
1100770683368</v>
      </c>
      <c r="D122" s="104" t="str">
        <f>IF($A122="","",VLOOKUP($A122,'Annex 2 EHV charges'!$A:$O,7,0))</f>
        <v>Bambers Farm Wind Farm</v>
      </c>
      <c r="E122" s="109" t="str">
        <f>IFERROR(IF(VLOOKUP($A122,'Annex 2 EHV charges'!$A:$O,8,FALSE)=0,"",VLOOKUP($A122,'Annex 2 EHV charges'!$A:$O,8,FALSE)),"")</f>
        <v/>
      </c>
      <c r="F122" s="110">
        <f>IFERROR(IF(VLOOKUP($A122,'Annex 2 EHV charges'!$A:$O,9,FALSE)=0,"",VLOOKUP($A122,'Annex 2 EHV charges'!$A:$O,9,FALSE)),"")</f>
        <v>2.65</v>
      </c>
      <c r="G122" s="111">
        <f>IFERROR(IF(VLOOKUP($A122,'Annex 2 EHV charges'!$A:$O,10,FALSE)=0,"",VLOOKUP($A122,'Annex 2 EHV charges'!$A:$O,10,FALSE)),"")</f>
        <v>1.02</v>
      </c>
      <c r="H122" s="111">
        <f>IFERROR(IF(VLOOKUP($A122,'Annex 2 EHV charges'!$A:$O,11,FALSE)=0,"",VLOOKUP($A122,'Annex 2 EHV charges'!$A:$O,11,FALSE)),"")</f>
        <v>1.02</v>
      </c>
    </row>
    <row r="123" spans="1:8" x14ac:dyDescent="0.2">
      <c r="A123" s="104">
        <f t="array" ref="A123">IFERROR(INDEX('Annex 2 EHV charges'!$A$11:$A$410, MATCH(0, IF(ISBLANK('Annex 2 EHV charges'!$A$11:$A$410),1, COUNTIF(A$4:$A122, 'Annex 2 EHV charges'!$A$11:$A$410)), 0)),"")</f>
        <v>860</v>
      </c>
      <c r="B123" s="104">
        <f>IF($A123="","",VLOOKUP($A123,'Annex 2 EHV charges'!$A:$O,2,0))</f>
        <v>860</v>
      </c>
      <c r="C123" s="105">
        <f>IF($A123="","",VLOOKUP($A123,'Annex 2 EHV charges'!$A:$O,3,0))</f>
        <v>1160000213601</v>
      </c>
      <c r="D123" s="104" t="str">
        <f>IF($A123="","",VLOOKUP($A123,'Annex 2 EHV charges'!$A:$O,7,0))</f>
        <v>Vine House Wind Farm</v>
      </c>
      <c r="E123" s="109" t="str">
        <f>IFERROR(IF(VLOOKUP($A123,'Annex 2 EHV charges'!$A:$O,8,FALSE)=0,"",VLOOKUP($A123,'Annex 2 EHV charges'!$A:$O,8,FALSE)),"")</f>
        <v/>
      </c>
      <c r="F123" s="110">
        <f>IFERROR(IF(VLOOKUP($A123,'Annex 2 EHV charges'!$A:$O,9,FALSE)=0,"",VLOOKUP($A123,'Annex 2 EHV charges'!$A:$O,9,FALSE)),"")</f>
        <v>50.82</v>
      </c>
      <c r="G123" s="111">
        <f>IFERROR(IF(VLOOKUP($A123,'Annex 2 EHV charges'!$A:$O,10,FALSE)=0,"",VLOOKUP($A123,'Annex 2 EHV charges'!$A:$O,10,FALSE)),"")</f>
        <v>1.21</v>
      </c>
      <c r="H123" s="111">
        <f>IFERROR(IF(VLOOKUP($A123,'Annex 2 EHV charges'!$A:$O,11,FALSE)=0,"",VLOOKUP($A123,'Annex 2 EHV charges'!$A:$O,11,FALSE)),"")</f>
        <v>1.21</v>
      </c>
    </row>
    <row r="124" spans="1:8" x14ac:dyDescent="0.2">
      <c r="A124" s="104">
        <f t="array" ref="A124">IFERROR(INDEX('Annex 2 EHV charges'!$A$11:$A$410, MATCH(0, IF(ISBLANK('Annex 2 EHV charges'!$A$11:$A$410),1, COUNTIF(A$4:$A123, 'Annex 2 EHV charges'!$A$11:$A$410)), 0)),"")</f>
        <v>861</v>
      </c>
      <c r="B124" s="104">
        <f>IF($A124="","",VLOOKUP($A124,'Annex 2 EHV charges'!$A:$O,2,0))</f>
        <v>861</v>
      </c>
      <c r="C124" s="105">
        <f>IF($A124="","",VLOOKUP($A124,'Annex 2 EHV charges'!$A:$O,3,0))</f>
        <v>1160000154150</v>
      </c>
      <c r="D124" s="104" t="str">
        <f>IF($A124="","",VLOOKUP($A124,'Annex 2 EHV charges'!$A:$O,7,0))</f>
        <v>Red House Wind Farm</v>
      </c>
      <c r="E124" s="109" t="str">
        <f>IFERROR(IF(VLOOKUP($A124,'Annex 2 EHV charges'!$A:$O,8,FALSE)=0,"",VLOOKUP($A124,'Annex 2 EHV charges'!$A:$O,8,FALSE)),"")</f>
        <v/>
      </c>
      <c r="F124" s="110">
        <f>IFERROR(IF(VLOOKUP($A124,'Annex 2 EHV charges'!$A:$O,9,FALSE)=0,"",VLOOKUP($A124,'Annex 2 EHV charges'!$A:$O,9,FALSE)),"")</f>
        <v>8.19</v>
      </c>
      <c r="G124" s="111">
        <f>IFERROR(IF(VLOOKUP($A124,'Annex 2 EHV charges'!$A:$O,10,FALSE)=0,"",VLOOKUP($A124,'Annex 2 EHV charges'!$A:$O,10,FALSE)),"")</f>
        <v>1.22</v>
      </c>
      <c r="H124" s="111">
        <f>IFERROR(IF(VLOOKUP($A124,'Annex 2 EHV charges'!$A:$O,11,FALSE)=0,"",VLOOKUP($A124,'Annex 2 EHV charges'!$A:$O,11,FALSE)),"")</f>
        <v>1.22</v>
      </c>
    </row>
    <row r="125" spans="1:8" x14ac:dyDescent="0.2">
      <c r="A125" s="104">
        <f t="array" ref="A125">IFERROR(INDEX('Annex 2 EHV charges'!$A$11:$A$410, MATCH(0, IF(ISBLANK('Annex 2 EHV charges'!$A$11:$A$410),1, COUNTIF(A$4:$A124, 'Annex 2 EHV charges'!$A$11:$A$410)), 0)),"")</f>
        <v>862</v>
      </c>
      <c r="B125" s="104">
        <f>IF($A125="","",VLOOKUP($A125,'Annex 2 EHV charges'!$A:$O,2,0))</f>
        <v>862</v>
      </c>
      <c r="C125" s="105">
        <f>IF($A125="","",VLOOKUP($A125,'Annex 2 EHV charges'!$A:$O,3,0))</f>
        <v>1160000186551</v>
      </c>
      <c r="D125" s="104" t="str">
        <f>IF($A125="","",VLOOKUP($A125,'Annex 2 EHV charges'!$A:$O,7,0))</f>
        <v>Daneshill Landfill</v>
      </c>
      <c r="E125" s="109" t="str">
        <f>IFERROR(IF(VLOOKUP($A125,'Annex 2 EHV charges'!$A:$O,8,FALSE)=0,"",VLOOKUP($A125,'Annex 2 EHV charges'!$A:$O,8,FALSE)),"")</f>
        <v/>
      </c>
      <c r="F125" s="110">
        <f>IFERROR(IF(VLOOKUP($A125,'Annex 2 EHV charges'!$A:$O,9,FALSE)=0,"",VLOOKUP($A125,'Annex 2 EHV charges'!$A:$O,9,FALSE)),"")</f>
        <v>41.51</v>
      </c>
      <c r="G125" s="111">
        <f>IFERROR(IF(VLOOKUP($A125,'Annex 2 EHV charges'!$A:$O,10,FALSE)=0,"",VLOOKUP($A125,'Annex 2 EHV charges'!$A:$O,10,FALSE)),"")</f>
        <v>1.1399999999999999</v>
      </c>
      <c r="H125" s="111">
        <f>IFERROR(IF(VLOOKUP($A125,'Annex 2 EHV charges'!$A:$O,11,FALSE)=0,"",VLOOKUP($A125,'Annex 2 EHV charges'!$A:$O,11,FALSE)),"")</f>
        <v>1.1399999999999999</v>
      </c>
    </row>
    <row r="126" spans="1:8" x14ac:dyDescent="0.2">
      <c r="A126" s="104">
        <f t="array" ref="A126">IFERROR(INDEX('Annex 2 EHV charges'!$A$11:$A$410, MATCH(0, IF(ISBLANK('Annex 2 EHV charges'!$A$11:$A$410),1, COUNTIF(A$4:$A125, 'Annex 2 EHV charges'!$A$11:$A$410)), 0)),"")</f>
        <v>863</v>
      </c>
      <c r="B126" s="104">
        <f>IF($A126="","",VLOOKUP($A126,'Annex 2 EHV charges'!$A:$O,2,0))</f>
        <v>863</v>
      </c>
      <c r="C126" s="105">
        <f>IF($A126="","",VLOOKUP($A126,'Annex 2 EHV charges'!$A:$O,3,0))</f>
        <v>1130000053950</v>
      </c>
      <c r="D126" s="104" t="str">
        <f>IF($A126="","",VLOOKUP($A126,'Annex 2 EHV charges'!$A:$O,7,0))</f>
        <v>Corby Power demand</v>
      </c>
      <c r="E126" s="109" t="str">
        <f>IFERROR(IF(VLOOKUP($A126,'Annex 2 EHV charges'!$A:$O,8,FALSE)=0,"",VLOOKUP($A126,'Annex 2 EHV charges'!$A:$O,8,FALSE)),"")</f>
        <v/>
      </c>
      <c r="F126" s="110">
        <f>IFERROR(IF(VLOOKUP($A126,'Annex 2 EHV charges'!$A:$O,9,FALSE)=0,"",VLOOKUP($A126,'Annex 2 EHV charges'!$A:$O,9,FALSE)),"")</f>
        <v>968.55</v>
      </c>
      <c r="G126" s="111">
        <f>IFERROR(IF(VLOOKUP($A126,'Annex 2 EHV charges'!$A:$O,10,FALSE)=0,"",VLOOKUP($A126,'Annex 2 EHV charges'!$A:$O,10,FALSE)),"")</f>
        <v>2.62</v>
      </c>
      <c r="H126" s="111">
        <f>IFERROR(IF(VLOOKUP($A126,'Annex 2 EHV charges'!$A:$O,11,FALSE)=0,"",VLOOKUP($A126,'Annex 2 EHV charges'!$A:$O,11,FALSE)),"")</f>
        <v>2.62</v>
      </c>
    </row>
    <row r="127" spans="1:8" x14ac:dyDescent="0.2">
      <c r="A127" s="104">
        <f t="array" ref="A127">IFERROR(INDEX('Annex 2 EHV charges'!$A$11:$A$410, MATCH(0, IF(ISBLANK('Annex 2 EHV charges'!$A$11:$A$410),1, COUNTIF(A$4:$A126, 'Annex 2 EHV charges'!$A$11:$A$410)), 0)),"")</f>
        <v>864</v>
      </c>
      <c r="B127" s="104">
        <f>IF($A127="","",VLOOKUP($A127,'Annex 2 EHV charges'!$A:$O,2,0))</f>
        <v>864</v>
      </c>
      <c r="C127" s="105">
        <f>IF($A127="","",VLOOKUP($A127,'Annex 2 EHV charges'!$A:$O,3,0))</f>
        <v>1160000745093</v>
      </c>
      <c r="D127" s="104" t="str">
        <f>IF($A127="","",VLOOKUP($A127,'Annex 2 EHV charges'!$A:$O,7,0))</f>
        <v>Newton Longville Landfill</v>
      </c>
      <c r="E127" s="109" t="str">
        <f>IFERROR(IF(VLOOKUP($A127,'Annex 2 EHV charges'!$A:$O,8,FALSE)=0,"",VLOOKUP($A127,'Annex 2 EHV charges'!$A:$O,8,FALSE)),"")</f>
        <v/>
      </c>
      <c r="F127" s="110">
        <f>IFERROR(IF(VLOOKUP($A127,'Annex 2 EHV charges'!$A:$O,9,FALSE)=0,"",VLOOKUP($A127,'Annex 2 EHV charges'!$A:$O,9,FALSE)),"")</f>
        <v>28.8</v>
      </c>
      <c r="G127" s="111">
        <f>IFERROR(IF(VLOOKUP($A127,'Annex 2 EHV charges'!$A:$O,10,FALSE)=0,"",VLOOKUP($A127,'Annex 2 EHV charges'!$A:$O,10,FALSE)),"")</f>
        <v>2.44</v>
      </c>
      <c r="H127" s="111">
        <f>IFERROR(IF(VLOOKUP($A127,'Annex 2 EHV charges'!$A:$O,11,FALSE)=0,"",VLOOKUP($A127,'Annex 2 EHV charges'!$A:$O,11,FALSE)),"")</f>
        <v>2.44</v>
      </c>
    </row>
    <row r="128" spans="1:8" x14ac:dyDescent="0.2">
      <c r="A128" s="104">
        <f t="array" ref="A128">IFERROR(INDEX('Annex 2 EHV charges'!$A$11:$A$410, MATCH(0, IF(ISBLANK('Annex 2 EHV charges'!$A$11:$A$410),1, COUNTIF(A$4:$A127, 'Annex 2 EHV charges'!$A$11:$A$410)), 0)),"")</f>
        <v>865</v>
      </c>
      <c r="B128" s="104">
        <f>IF($A128="","",VLOOKUP($A128,'Annex 2 EHV charges'!$A:$O,2,0))</f>
        <v>865</v>
      </c>
      <c r="C128" s="105">
        <f>IF($A128="","",VLOOKUP($A128,'Annex 2 EHV charges'!$A:$O,3,0))</f>
        <v>1160000909822</v>
      </c>
      <c r="D128" s="104" t="str">
        <f>IF($A128="","",VLOOKUP($A128,'Annex 2 EHV charges'!$A:$O,7,0))</f>
        <v>Hollies Wind Farm</v>
      </c>
      <c r="E128" s="109" t="str">
        <f>IFERROR(IF(VLOOKUP($A128,'Annex 2 EHV charges'!$A:$O,8,FALSE)=0,"",VLOOKUP($A128,'Annex 2 EHV charges'!$A:$O,8,FALSE)),"")</f>
        <v/>
      </c>
      <c r="F128" s="110">
        <f>IFERROR(IF(VLOOKUP($A128,'Annex 2 EHV charges'!$A:$O,9,FALSE)=0,"",VLOOKUP($A128,'Annex 2 EHV charges'!$A:$O,9,FALSE)),"")</f>
        <v>2.93</v>
      </c>
      <c r="G128" s="111">
        <f>IFERROR(IF(VLOOKUP($A128,'Annex 2 EHV charges'!$A:$O,10,FALSE)=0,"",VLOOKUP($A128,'Annex 2 EHV charges'!$A:$O,10,FALSE)),"")</f>
        <v>1.1100000000000001</v>
      </c>
      <c r="H128" s="111">
        <f>IFERROR(IF(VLOOKUP($A128,'Annex 2 EHV charges'!$A:$O,11,FALSE)=0,"",VLOOKUP($A128,'Annex 2 EHV charges'!$A:$O,11,FALSE)),"")</f>
        <v>1.1100000000000001</v>
      </c>
    </row>
    <row r="129" spans="1:8" x14ac:dyDescent="0.2">
      <c r="A129" s="104">
        <f t="array" ref="A129">IFERROR(INDEX('Annex 2 EHV charges'!$A$11:$A$410, MATCH(0, IF(ISBLANK('Annex 2 EHV charges'!$A$11:$A$410),1, COUNTIF(A$4:$A128, 'Annex 2 EHV charges'!$A$11:$A$410)), 0)),"")</f>
        <v>866</v>
      </c>
      <c r="B129" s="104">
        <f>IF($A129="","",VLOOKUP($A129,'Annex 2 EHV charges'!$A:$O,2,0))</f>
        <v>866</v>
      </c>
      <c r="C129" s="105">
        <f>IF($A129="","",VLOOKUP($A129,'Annex 2 EHV charges'!$A:$O,3,0))</f>
        <v>1130000044004</v>
      </c>
      <c r="D129" s="104" t="str">
        <f>IF($A129="","",VLOOKUP($A129,'Annex 2 EHV charges'!$A:$O,7,0))</f>
        <v>Lynn Wind Farm</v>
      </c>
      <c r="E129" s="109" t="str">
        <f>IFERROR(IF(VLOOKUP($A129,'Annex 2 EHV charges'!$A:$O,8,FALSE)=0,"",VLOOKUP($A129,'Annex 2 EHV charges'!$A:$O,8,FALSE)),"")</f>
        <v/>
      </c>
      <c r="F129" s="110">
        <f>IFERROR(IF(VLOOKUP($A129,'Annex 2 EHV charges'!$A:$O,9,FALSE)=0,"",VLOOKUP($A129,'Annex 2 EHV charges'!$A:$O,9,FALSE)),"")</f>
        <v>146.51</v>
      </c>
      <c r="G129" s="111">
        <f>IFERROR(IF(VLOOKUP($A129,'Annex 2 EHV charges'!$A:$O,10,FALSE)=0,"",VLOOKUP($A129,'Annex 2 EHV charges'!$A:$O,10,FALSE)),"")</f>
        <v>0.96</v>
      </c>
      <c r="H129" s="111">
        <f>IFERROR(IF(VLOOKUP($A129,'Annex 2 EHV charges'!$A:$O,11,FALSE)=0,"",VLOOKUP($A129,'Annex 2 EHV charges'!$A:$O,11,FALSE)),"")</f>
        <v>0.96</v>
      </c>
    </row>
    <row r="130" spans="1:8" x14ac:dyDescent="0.2">
      <c r="A130" s="104">
        <f t="array" ref="A130">IFERROR(INDEX('Annex 2 EHV charges'!$A$11:$A$410, MATCH(0, IF(ISBLANK('Annex 2 EHV charges'!$A$11:$A$410),1, COUNTIF(A$4:$A129, 'Annex 2 EHV charges'!$A$11:$A$410)), 0)),"")</f>
        <v>867</v>
      </c>
      <c r="B130" s="104">
        <f>IF($A130="","",VLOOKUP($A130,'Annex 2 EHV charges'!$A:$O,2,0))</f>
        <v>867</v>
      </c>
      <c r="C130" s="105">
        <f>IF($A130="","",VLOOKUP($A130,'Annex 2 EHV charges'!$A:$O,3,0))</f>
        <v>1130000044022</v>
      </c>
      <c r="D130" s="104" t="str">
        <f>IF($A130="","",VLOOKUP($A130,'Annex 2 EHV charges'!$A:$O,7,0))</f>
        <v>Inner Dowsing Wind Farm</v>
      </c>
      <c r="E130" s="109" t="str">
        <f>IFERROR(IF(VLOOKUP($A130,'Annex 2 EHV charges'!$A:$O,8,FALSE)=0,"",VLOOKUP($A130,'Annex 2 EHV charges'!$A:$O,8,FALSE)),"")</f>
        <v/>
      </c>
      <c r="F130" s="110">
        <f>IFERROR(IF(VLOOKUP($A130,'Annex 2 EHV charges'!$A:$O,9,FALSE)=0,"",VLOOKUP($A130,'Annex 2 EHV charges'!$A:$O,9,FALSE)),"")</f>
        <v>146.51</v>
      </c>
      <c r="G130" s="111">
        <f>IFERROR(IF(VLOOKUP($A130,'Annex 2 EHV charges'!$A:$O,10,FALSE)=0,"",VLOOKUP($A130,'Annex 2 EHV charges'!$A:$O,10,FALSE)),"")</f>
        <v>0.96</v>
      </c>
      <c r="H130" s="111">
        <f>IFERROR(IF(VLOOKUP($A130,'Annex 2 EHV charges'!$A:$O,11,FALSE)=0,"",VLOOKUP($A130,'Annex 2 EHV charges'!$A:$O,11,FALSE)),"")</f>
        <v>0.96</v>
      </c>
    </row>
    <row r="131" spans="1:8" x14ac:dyDescent="0.2">
      <c r="A131" s="104">
        <f t="array" ref="A131">IFERROR(INDEX('Annex 2 EHV charges'!$A$11:$A$410, MATCH(0, IF(ISBLANK('Annex 2 EHV charges'!$A$11:$A$410),1, COUNTIF(A$4:$A130, 'Annex 2 EHV charges'!$A$11:$A$410)), 0)),"")</f>
        <v>868</v>
      </c>
      <c r="B131" s="104">
        <f>IF($A131="","",VLOOKUP($A131,'Annex 2 EHV charges'!$A:$O,2,0))</f>
        <v>868</v>
      </c>
      <c r="C131" s="105">
        <f>IF($A131="","",VLOOKUP($A131,'Annex 2 EHV charges'!$A:$O,3,0))</f>
        <v>1160000999037</v>
      </c>
      <c r="D131" s="104" t="str">
        <f>IF($A131="","",VLOOKUP($A131,'Annex 2 EHV charges'!$A:$O,7,0))</f>
        <v>Bicker Fen Wind Farm</v>
      </c>
      <c r="E131" s="109" t="str">
        <f>IFERROR(IF(VLOOKUP($A131,'Annex 2 EHV charges'!$A:$O,8,FALSE)=0,"",VLOOKUP($A131,'Annex 2 EHV charges'!$A:$O,8,FALSE)),"")</f>
        <v/>
      </c>
      <c r="F131" s="110">
        <f>IFERROR(IF(VLOOKUP($A131,'Annex 2 EHV charges'!$A:$O,9,FALSE)=0,"",VLOOKUP($A131,'Annex 2 EHV charges'!$A:$O,9,FALSE)),"")</f>
        <v>32.47</v>
      </c>
      <c r="G131" s="111">
        <f>IFERROR(IF(VLOOKUP($A131,'Annex 2 EHV charges'!$A:$O,10,FALSE)=0,"",VLOOKUP($A131,'Annex 2 EHV charges'!$A:$O,10,FALSE)),"")</f>
        <v>1.02</v>
      </c>
      <c r="H131" s="111">
        <f>IFERROR(IF(VLOOKUP($A131,'Annex 2 EHV charges'!$A:$O,11,FALSE)=0,"",VLOOKUP($A131,'Annex 2 EHV charges'!$A:$O,11,FALSE)),"")</f>
        <v>1.02</v>
      </c>
    </row>
    <row r="132" spans="1:8" x14ac:dyDescent="0.2">
      <c r="A132" s="104">
        <f t="array" ref="A132">IFERROR(INDEX('Annex 2 EHV charges'!$A$11:$A$410, MATCH(0, IF(ISBLANK('Annex 2 EHV charges'!$A$11:$A$410),1, COUNTIF(A$4:$A131, 'Annex 2 EHV charges'!$A$11:$A$410)), 0)),"")</f>
        <v>869</v>
      </c>
      <c r="B132" s="104">
        <f>IF($A132="","",VLOOKUP($A132,'Annex 2 EHV charges'!$A:$O,2,0))</f>
        <v>869</v>
      </c>
      <c r="C132" s="105">
        <f>IF($A132="","",VLOOKUP($A132,'Annex 2 EHV charges'!$A:$O,3,0))</f>
        <v>1100039667455</v>
      </c>
      <c r="D132" s="104" t="str">
        <f>IF($A132="","",VLOOKUP($A132,'Annex 2 EHV charges'!$A:$O,7,0))</f>
        <v>London Road Heat Station</v>
      </c>
      <c r="E132" s="109" t="str">
        <f>IFERROR(IF(VLOOKUP($A132,'Annex 2 EHV charges'!$A:$O,8,FALSE)=0,"",VLOOKUP($A132,'Annex 2 EHV charges'!$A:$O,8,FALSE)),"")</f>
        <v/>
      </c>
      <c r="F132" s="110">
        <f>IFERROR(IF(VLOOKUP($A132,'Annex 2 EHV charges'!$A:$O,9,FALSE)=0,"",VLOOKUP($A132,'Annex 2 EHV charges'!$A:$O,9,FALSE)),"")</f>
        <v>178.45</v>
      </c>
      <c r="G132" s="111">
        <f>IFERROR(IF(VLOOKUP($A132,'Annex 2 EHV charges'!$A:$O,10,FALSE)=0,"",VLOOKUP($A132,'Annex 2 EHV charges'!$A:$O,10,FALSE)),"")</f>
        <v>0.94</v>
      </c>
      <c r="H132" s="111">
        <f>IFERROR(IF(VLOOKUP($A132,'Annex 2 EHV charges'!$A:$O,11,FALSE)=0,"",VLOOKUP($A132,'Annex 2 EHV charges'!$A:$O,11,FALSE)),"")</f>
        <v>0.94</v>
      </c>
    </row>
    <row r="133" spans="1:8" x14ac:dyDescent="0.2">
      <c r="A133" s="104">
        <f t="array" ref="A133">IFERROR(INDEX('Annex 2 EHV charges'!$A$11:$A$410, MATCH(0, IF(ISBLANK('Annex 2 EHV charges'!$A$11:$A$410),1, COUNTIF(A$4:$A132, 'Annex 2 EHV charges'!$A$11:$A$410)), 0)),"")</f>
        <v>870</v>
      </c>
      <c r="B133" s="104">
        <f>IF($A133="","",VLOOKUP($A133,'Annex 2 EHV charges'!$A:$O,2,0))</f>
        <v>870</v>
      </c>
      <c r="C133" s="105">
        <f>IF($A133="","",VLOOKUP($A133,'Annex 2 EHV charges'!$A:$O,3,0))</f>
        <v>1160001253330</v>
      </c>
      <c r="D133" s="104" t="str">
        <f>IF($A133="","",VLOOKUP($A133,'Annex 2 EHV charges'!$A:$O,7,0))</f>
        <v>Lindhurst Wind Farm</v>
      </c>
      <c r="E133" s="109" t="str">
        <f>IFERROR(IF(VLOOKUP($A133,'Annex 2 EHV charges'!$A:$O,8,FALSE)=0,"",VLOOKUP($A133,'Annex 2 EHV charges'!$A:$O,8,FALSE)),"")</f>
        <v/>
      </c>
      <c r="F133" s="110">
        <f>IFERROR(IF(VLOOKUP($A133,'Annex 2 EHV charges'!$A:$O,9,FALSE)=0,"",VLOOKUP($A133,'Annex 2 EHV charges'!$A:$O,9,FALSE)),"")</f>
        <v>18.98</v>
      </c>
      <c r="G133" s="111">
        <f>IFERROR(IF(VLOOKUP($A133,'Annex 2 EHV charges'!$A:$O,10,FALSE)=0,"",VLOOKUP($A133,'Annex 2 EHV charges'!$A:$O,10,FALSE)),"")</f>
        <v>1.18</v>
      </c>
      <c r="H133" s="111">
        <f>IFERROR(IF(VLOOKUP($A133,'Annex 2 EHV charges'!$A:$O,11,FALSE)=0,"",VLOOKUP($A133,'Annex 2 EHV charges'!$A:$O,11,FALSE)),"")</f>
        <v>1.18</v>
      </c>
    </row>
    <row r="134" spans="1:8" x14ac:dyDescent="0.2">
      <c r="A134" s="104">
        <f t="array" ref="A134">IFERROR(INDEX('Annex 2 EHV charges'!$A$11:$A$410, MATCH(0, IF(ISBLANK('Annex 2 EHV charges'!$A$11:$A$410),1, COUNTIF(A$4:$A133, 'Annex 2 EHV charges'!$A$11:$A$410)), 0)),"")</f>
        <v>872</v>
      </c>
      <c r="B134" s="104">
        <f>IF($A134="","",VLOOKUP($A134,'Annex 2 EHV charges'!$A:$O,2,0))</f>
        <v>872</v>
      </c>
      <c r="C134" s="105">
        <f>IF($A134="","",VLOOKUP($A134,'Annex 2 EHV charges'!$A:$O,3,0))</f>
        <v>1100039600380</v>
      </c>
      <c r="D134" s="104" t="str">
        <f>IF($A134="","",VLOOKUP($A134,'Annex 2 EHV charges'!$A:$O,7,0))</f>
        <v>AP Drivelines</v>
      </c>
      <c r="E134" s="109">
        <f>IFERROR(IF(VLOOKUP($A134,'Annex 2 EHV charges'!$A:$O,8,FALSE)=0,"",VLOOKUP($A134,'Annex 2 EHV charges'!$A:$O,8,FALSE)),"")</f>
        <v>0.6</v>
      </c>
      <c r="F134" s="110">
        <f>IFERROR(IF(VLOOKUP($A134,'Annex 2 EHV charges'!$A:$O,9,FALSE)=0,"",VLOOKUP($A134,'Annex 2 EHV charges'!$A:$O,9,FALSE)),"")</f>
        <v>230.68</v>
      </c>
      <c r="G134" s="111">
        <f>IFERROR(IF(VLOOKUP($A134,'Annex 2 EHV charges'!$A:$O,10,FALSE)=0,"",VLOOKUP($A134,'Annex 2 EHV charges'!$A:$O,10,FALSE)),"")</f>
        <v>3.32</v>
      </c>
      <c r="H134" s="111">
        <f>IFERROR(IF(VLOOKUP($A134,'Annex 2 EHV charges'!$A:$O,11,FALSE)=0,"",VLOOKUP($A134,'Annex 2 EHV charges'!$A:$O,11,FALSE)),"")</f>
        <v>3.32</v>
      </c>
    </row>
    <row r="135" spans="1:8" x14ac:dyDescent="0.2">
      <c r="A135" s="104">
        <f t="array" ref="A135">IFERROR(INDEX('Annex 2 EHV charges'!$A$11:$A$410, MATCH(0, IF(ISBLANK('Annex 2 EHV charges'!$A$11:$A$410),1, COUNTIF(A$4:$A134, 'Annex 2 EHV charges'!$A$11:$A$410)), 0)),"")</f>
        <v>873</v>
      </c>
      <c r="B135" s="104">
        <f>IF($A135="","",VLOOKUP($A135,'Annex 2 EHV charges'!$A:$O,2,0))</f>
        <v>873</v>
      </c>
      <c r="C135" s="105">
        <f>IF($A135="","",VLOOKUP($A135,'Annex 2 EHV charges'!$A:$O,3,0))</f>
        <v>1100039600317</v>
      </c>
      <c r="D135" s="104" t="str">
        <f>IF($A135="","",VLOOKUP($A135,'Annex 2 EHV charges'!$A:$O,7,0))</f>
        <v>Rolls Royce Coventry</v>
      </c>
      <c r="E135" s="109" t="str">
        <f>IFERROR(IF(VLOOKUP($A135,'Annex 2 EHV charges'!$A:$O,8,FALSE)=0,"",VLOOKUP($A135,'Annex 2 EHV charges'!$A:$O,8,FALSE)),"")</f>
        <v/>
      </c>
      <c r="F135" s="110">
        <f>IFERROR(IF(VLOOKUP($A135,'Annex 2 EHV charges'!$A:$O,9,FALSE)=0,"",VLOOKUP($A135,'Annex 2 EHV charges'!$A:$O,9,FALSE)),"")</f>
        <v>297.06</v>
      </c>
      <c r="G135" s="111">
        <f>IFERROR(IF(VLOOKUP($A135,'Annex 2 EHV charges'!$A:$O,10,FALSE)=0,"",VLOOKUP($A135,'Annex 2 EHV charges'!$A:$O,10,FALSE)),"")</f>
        <v>4.67</v>
      </c>
      <c r="H135" s="111">
        <f>IFERROR(IF(VLOOKUP($A135,'Annex 2 EHV charges'!$A:$O,11,FALSE)=0,"",VLOOKUP($A135,'Annex 2 EHV charges'!$A:$O,11,FALSE)),"")</f>
        <v>4.67</v>
      </c>
    </row>
    <row r="136" spans="1:8" x14ac:dyDescent="0.2">
      <c r="A136" s="104">
        <f t="array" ref="A136">IFERROR(INDEX('Annex 2 EHV charges'!$A$11:$A$410, MATCH(0, IF(ISBLANK('Annex 2 EHV charges'!$A$11:$A$410),1, COUNTIF(A$4:$A135, 'Annex 2 EHV charges'!$A$11:$A$410)), 0)),"")</f>
        <v>875</v>
      </c>
      <c r="B136" s="104">
        <f>IF($A136="","",VLOOKUP($A136,'Annex 2 EHV charges'!$A:$O,2,0))</f>
        <v>875</v>
      </c>
      <c r="C136" s="105">
        <f>IF($A136="","",VLOOKUP($A136,'Annex 2 EHV charges'!$A:$O,3,0))</f>
        <v>1100039667989</v>
      </c>
      <c r="D136" s="104" t="str">
        <f>IF($A136="","",VLOOKUP($A136,'Annex 2 EHV charges'!$A:$O,7,0))</f>
        <v>Caterpillar</v>
      </c>
      <c r="E136" s="109">
        <f>IFERROR(IF(VLOOKUP($A136,'Annex 2 EHV charges'!$A:$O,8,FALSE)=0,"",VLOOKUP($A136,'Annex 2 EHV charges'!$A:$O,8,FALSE)),"")</f>
        <v>0.42399999999999999</v>
      </c>
      <c r="F136" s="110">
        <f>IFERROR(IF(VLOOKUP($A136,'Annex 2 EHV charges'!$A:$O,9,FALSE)=0,"",VLOOKUP($A136,'Annex 2 EHV charges'!$A:$O,9,FALSE)),"")</f>
        <v>3712.29</v>
      </c>
      <c r="G136" s="111">
        <f>IFERROR(IF(VLOOKUP($A136,'Annex 2 EHV charges'!$A:$O,10,FALSE)=0,"",VLOOKUP($A136,'Annex 2 EHV charges'!$A:$O,10,FALSE)),"")</f>
        <v>5.21</v>
      </c>
      <c r="H136" s="111">
        <f>IFERROR(IF(VLOOKUP($A136,'Annex 2 EHV charges'!$A:$O,11,FALSE)=0,"",VLOOKUP($A136,'Annex 2 EHV charges'!$A:$O,11,FALSE)),"")</f>
        <v>5.21</v>
      </c>
    </row>
    <row r="137" spans="1:8" x14ac:dyDescent="0.2">
      <c r="A137" s="104">
        <f t="array" ref="A137">IFERROR(INDEX('Annex 2 EHV charges'!$A$11:$A$410, MATCH(0, IF(ISBLANK('Annex 2 EHV charges'!$A$11:$A$410),1, COUNTIF(A$4:$A136, 'Annex 2 EHV charges'!$A$11:$A$410)), 0)),"")</f>
        <v>876</v>
      </c>
      <c r="B137" s="104">
        <f>IF($A137="","",VLOOKUP($A137,'Annex 2 EHV charges'!$A:$O,2,0))</f>
        <v>876</v>
      </c>
      <c r="C137" s="105">
        <f>IF($A137="","",VLOOKUP($A137,'Annex 2 EHV charges'!$A:$O,3,0))</f>
        <v>1100039602323</v>
      </c>
      <c r="D137" s="104" t="str">
        <f>IF($A137="","",VLOOKUP($A137,'Annex 2 EHV charges'!$A:$O,7,0))</f>
        <v>Santander Carlton Park</v>
      </c>
      <c r="E137" s="109" t="str">
        <f>IFERROR(IF(VLOOKUP($A137,'Annex 2 EHV charges'!$A:$O,8,FALSE)=0,"",VLOOKUP($A137,'Annex 2 EHV charges'!$A:$O,8,FALSE)),"")</f>
        <v/>
      </c>
      <c r="F137" s="110">
        <f>IFERROR(IF(VLOOKUP($A137,'Annex 2 EHV charges'!$A:$O,9,FALSE)=0,"",VLOOKUP($A137,'Annex 2 EHV charges'!$A:$O,9,FALSE)),"")</f>
        <v>297.06</v>
      </c>
      <c r="G137" s="111">
        <f>IFERROR(IF(VLOOKUP($A137,'Annex 2 EHV charges'!$A:$O,10,FALSE)=0,"",VLOOKUP($A137,'Annex 2 EHV charges'!$A:$O,10,FALSE)),"")</f>
        <v>4.63</v>
      </c>
      <c r="H137" s="111">
        <f>IFERROR(IF(VLOOKUP($A137,'Annex 2 EHV charges'!$A:$O,11,FALSE)=0,"",VLOOKUP($A137,'Annex 2 EHV charges'!$A:$O,11,FALSE)),"")</f>
        <v>4.63</v>
      </c>
    </row>
    <row r="138" spans="1:8" x14ac:dyDescent="0.2">
      <c r="A138" s="104">
        <f t="array" ref="A138">IFERROR(INDEX('Annex 2 EHV charges'!$A$11:$A$410, MATCH(0, IF(ISBLANK('Annex 2 EHV charges'!$A$11:$A$410),1, COUNTIF(A$4:$A137, 'Annex 2 EHV charges'!$A$11:$A$410)), 0)),"")</f>
        <v>877</v>
      </c>
      <c r="B138" s="104">
        <f>IF($A138="","",VLOOKUP($A138,'Annex 2 EHV charges'!$A:$O,2,0))</f>
        <v>877</v>
      </c>
      <c r="C138" s="105">
        <f>IF($A138="","",VLOOKUP($A138,'Annex 2 EHV charges'!$A:$O,3,0))</f>
        <v>1100039600308</v>
      </c>
      <c r="D138" s="104" t="str">
        <f>IF($A138="","",VLOOKUP($A138,'Annex 2 EHV charges'!$A:$O,7,0))</f>
        <v>Brush</v>
      </c>
      <c r="E138" s="109" t="str">
        <f>IFERROR(IF(VLOOKUP($A138,'Annex 2 EHV charges'!$A:$O,8,FALSE)=0,"",VLOOKUP($A138,'Annex 2 EHV charges'!$A:$O,8,FALSE)),"")</f>
        <v/>
      </c>
      <c r="F138" s="110">
        <f>IFERROR(IF(VLOOKUP($A138,'Annex 2 EHV charges'!$A:$O,9,FALSE)=0,"",VLOOKUP($A138,'Annex 2 EHV charges'!$A:$O,9,FALSE)),"")</f>
        <v>297.06</v>
      </c>
      <c r="G138" s="111">
        <f>IFERROR(IF(VLOOKUP($A138,'Annex 2 EHV charges'!$A:$O,10,FALSE)=0,"",VLOOKUP($A138,'Annex 2 EHV charges'!$A:$O,10,FALSE)),"")</f>
        <v>2.6</v>
      </c>
      <c r="H138" s="111">
        <f>IFERROR(IF(VLOOKUP($A138,'Annex 2 EHV charges'!$A:$O,11,FALSE)=0,"",VLOOKUP($A138,'Annex 2 EHV charges'!$A:$O,11,FALSE)),"")</f>
        <v>2.6</v>
      </c>
    </row>
    <row r="139" spans="1:8" ht="25.5" x14ac:dyDescent="0.2">
      <c r="A139" s="104">
        <f t="array" ref="A139">IFERROR(INDEX('Annex 2 EHV charges'!$A$11:$A$410, MATCH(0, IF(ISBLANK('Annex 2 EHV charges'!$A$11:$A$410),1, COUNTIF(A$4:$A138, 'Annex 2 EHV charges'!$A$11:$A$410)), 0)),"")</f>
        <v>878</v>
      </c>
      <c r="B139" s="104">
        <f>IF($A139="","",VLOOKUP($A139,'Annex 2 EHV charges'!$A:$O,2,0))</f>
        <v>878</v>
      </c>
      <c r="C139" s="105" t="str">
        <f>IF($A139="","",VLOOKUP($A139,'Annex 2 EHV charges'!$A:$O,3,0))</f>
        <v>1170000352384
1170000352409</v>
      </c>
      <c r="D139" s="104" t="str">
        <f>IF($A139="","",VLOOKUP($A139,'Annex 2 EHV charges'!$A:$O,7,0))</f>
        <v>JCB</v>
      </c>
      <c r="E139" s="109" t="str">
        <f>IFERROR(IF(VLOOKUP($A139,'Annex 2 EHV charges'!$A:$O,8,FALSE)=0,"",VLOOKUP($A139,'Annex 2 EHV charges'!$A:$O,8,FALSE)),"")</f>
        <v/>
      </c>
      <c r="F139" s="110">
        <f>IFERROR(IF(VLOOKUP($A139,'Annex 2 EHV charges'!$A:$O,9,FALSE)=0,"",VLOOKUP($A139,'Annex 2 EHV charges'!$A:$O,9,FALSE)),"")</f>
        <v>297.06</v>
      </c>
      <c r="G139" s="111">
        <f>IFERROR(IF(VLOOKUP($A139,'Annex 2 EHV charges'!$A:$O,10,FALSE)=0,"",VLOOKUP($A139,'Annex 2 EHV charges'!$A:$O,10,FALSE)),"")</f>
        <v>6.66</v>
      </c>
      <c r="H139" s="111">
        <f>IFERROR(IF(VLOOKUP($A139,'Annex 2 EHV charges'!$A:$O,11,FALSE)=0,"",VLOOKUP($A139,'Annex 2 EHV charges'!$A:$O,11,FALSE)),"")</f>
        <v>6.66</v>
      </c>
    </row>
    <row r="140" spans="1:8" x14ac:dyDescent="0.2">
      <c r="A140" s="104">
        <f t="array" ref="A140">IFERROR(INDEX('Annex 2 EHV charges'!$A$11:$A$410, MATCH(0, IF(ISBLANK('Annex 2 EHV charges'!$A$11:$A$410),1, COUNTIF(A$4:$A139, 'Annex 2 EHV charges'!$A$11:$A$410)), 0)),"")</f>
        <v>879</v>
      </c>
      <c r="B140" s="104">
        <f>IF($A140="","",VLOOKUP($A140,'Annex 2 EHV charges'!$A:$O,2,0))</f>
        <v>879</v>
      </c>
      <c r="C140" s="105">
        <f>IF($A140="","",VLOOKUP($A140,'Annex 2 EHV charges'!$A:$O,3,0))</f>
        <v>1100039606197</v>
      </c>
      <c r="D140" s="104" t="str">
        <f>IF($A140="","",VLOOKUP($A140,'Annex 2 EHV charges'!$A:$O,7,0))</f>
        <v>Cast Bar UK</v>
      </c>
      <c r="E140" s="109" t="str">
        <f>IFERROR(IF(VLOOKUP($A140,'Annex 2 EHV charges'!$A:$O,8,FALSE)=0,"",VLOOKUP($A140,'Annex 2 EHV charges'!$A:$O,8,FALSE)),"")</f>
        <v/>
      </c>
      <c r="F140" s="110">
        <f>IFERROR(IF(VLOOKUP($A140,'Annex 2 EHV charges'!$A:$O,9,FALSE)=0,"",VLOOKUP($A140,'Annex 2 EHV charges'!$A:$O,9,FALSE)),"")</f>
        <v>366.43</v>
      </c>
      <c r="G140" s="111">
        <f>IFERROR(IF(VLOOKUP($A140,'Annex 2 EHV charges'!$A:$O,10,FALSE)=0,"",VLOOKUP($A140,'Annex 2 EHV charges'!$A:$O,10,FALSE)),"")</f>
        <v>4.03</v>
      </c>
      <c r="H140" s="111">
        <f>IFERROR(IF(VLOOKUP($A140,'Annex 2 EHV charges'!$A:$O,11,FALSE)=0,"",VLOOKUP($A140,'Annex 2 EHV charges'!$A:$O,11,FALSE)),"")</f>
        <v>4.03</v>
      </c>
    </row>
    <row r="141" spans="1:8" x14ac:dyDescent="0.2">
      <c r="A141" s="104">
        <f t="array" ref="A141">IFERROR(INDEX('Annex 2 EHV charges'!$A$11:$A$410, MATCH(0, IF(ISBLANK('Annex 2 EHV charges'!$A$11:$A$410),1, COUNTIF(A$4:$A140, 'Annex 2 EHV charges'!$A$11:$A$410)), 0)),"")</f>
        <v>880</v>
      </c>
      <c r="B141" s="104">
        <f>IF($A141="","",VLOOKUP($A141,'Annex 2 EHV charges'!$A:$O,2,0))</f>
        <v>880</v>
      </c>
      <c r="C141" s="105">
        <f>IF($A141="","",VLOOKUP($A141,'Annex 2 EHV charges'!$A:$O,3,0))</f>
        <v>1100039668227</v>
      </c>
      <c r="D141" s="104" t="str">
        <f>IF($A141="","",VLOOKUP($A141,'Annex 2 EHV charges'!$A:$O,7,0))</f>
        <v>Bretby GP</v>
      </c>
      <c r="E141" s="109" t="str">
        <f>IFERROR(IF(VLOOKUP($A141,'Annex 2 EHV charges'!$A:$O,8,FALSE)=0,"",VLOOKUP($A141,'Annex 2 EHV charges'!$A:$O,8,FALSE)),"")</f>
        <v/>
      </c>
      <c r="F141" s="110">
        <f>IFERROR(IF(VLOOKUP($A141,'Annex 2 EHV charges'!$A:$O,9,FALSE)=0,"",VLOOKUP($A141,'Annex 2 EHV charges'!$A:$O,9,FALSE)),"")</f>
        <v>227.7</v>
      </c>
      <c r="G141" s="111">
        <f>IFERROR(IF(VLOOKUP($A141,'Annex 2 EHV charges'!$A:$O,10,FALSE)=0,"",VLOOKUP($A141,'Annex 2 EHV charges'!$A:$O,10,FALSE)),"")</f>
        <v>7.84</v>
      </c>
      <c r="H141" s="111">
        <f>IFERROR(IF(VLOOKUP($A141,'Annex 2 EHV charges'!$A:$O,11,FALSE)=0,"",VLOOKUP($A141,'Annex 2 EHV charges'!$A:$O,11,FALSE)),"")</f>
        <v>7.84</v>
      </c>
    </row>
    <row r="142" spans="1:8" x14ac:dyDescent="0.2">
      <c r="A142" s="104">
        <f t="array" ref="A142">IFERROR(INDEX('Annex 2 EHV charges'!$A$11:$A$410, MATCH(0, IF(ISBLANK('Annex 2 EHV charges'!$A$11:$A$410),1, COUNTIF(A$4:$A141, 'Annex 2 EHV charges'!$A$11:$A$410)), 0)),"")</f>
        <v>881</v>
      </c>
      <c r="B142" s="104">
        <f>IF($A142="","",VLOOKUP($A142,'Annex 2 EHV charges'!$A:$O,2,0))</f>
        <v>881</v>
      </c>
      <c r="C142" s="105">
        <f>IF($A142="","",VLOOKUP($A142,'Annex 2 EHV charges'!$A:$O,3,0))</f>
        <v>1100039601028</v>
      </c>
      <c r="D142" s="104" t="str">
        <f>IF($A142="","",VLOOKUP($A142,'Annex 2 EHV charges'!$A:$O,7,0))</f>
        <v>Holwell Works</v>
      </c>
      <c r="E142" s="109" t="str">
        <f>IFERROR(IF(VLOOKUP($A142,'Annex 2 EHV charges'!$A:$O,8,FALSE)=0,"",VLOOKUP($A142,'Annex 2 EHV charges'!$A:$O,8,FALSE)),"")</f>
        <v/>
      </c>
      <c r="F142" s="110">
        <f>IFERROR(IF(VLOOKUP($A142,'Annex 2 EHV charges'!$A:$O,9,FALSE)=0,"",VLOOKUP($A142,'Annex 2 EHV charges'!$A:$O,9,FALSE)),"")</f>
        <v>297.06</v>
      </c>
      <c r="G142" s="111">
        <f>IFERROR(IF(VLOOKUP($A142,'Annex 2 EHV charges'!$A:$O,10,FALSE)=0,"",VLOOKUP($A142,'Annex 2 EHV charges'!$A:$O,10,FALSE)),"")</f>
        <v>5.07</v>
      </c>
      <c r="H142" s="111">
        <f>IFERROR(IF(VLOOKUP($A142,'Annex 2 EHV charges'!$A:$O,11,FALSE)=0,"",VLOOKUP($A142,'Annex 2 EHV charges'!$A:$O,11,FALSE)),"")</f>
        <v>5.07</v>
      </c>
    </row>
    <row r="143" spans="1:8" x14ac:dyDescent="0.2">
      <c r="A143" s="104">
        <f t="array" ref="A143">IFERROR(INDEX('Annex 2 EHV charges'!$A$11:$A$410, MATCH(0, IF(ISBLANK('Annex 2 EHV charges'!$A$11:$A$410),1, COUNTIF(A$4:$A142, 'Annex 2 EHV charges'!$A$11:$A$410)), 0)),"")</f>
        <v>882</v>
      </c>
      <c r="B143" s="104">
        <f>IF($A143="","",VLOOKUP($A143,'Annex 2 EHV charges'!$A:$O,2,0))</f>
        <v>882</v>
      </c>
      <c r="C143" s="105">
        <f>IF($A143="","",VLOOKUP($A143,'Annex 2 EHV charges'!$A:$O,3,0))</f>
        <v>1100039601019</v>
      </c>
      <c r="D143" s="104" t="str">
        <f>IF($A143="","",VLOOKUP($A143,'Annex 2 EHV charges'!$A:$O,7,0))</f>
        <v>Pedigree Petfoods</v>
      </c>
      <c r="E143" s="109" t="str">
        <f>IFERROR(IF(VLOOKUP($A143,'Annex 2 EHV charges'!$A:$O,8,FALSE)=0,"",VLOOKUP($A143,'Annex 2 EHV charges'!$A:$O,8,FALSE)),"")</f>
        <v/>
      </c>
      <c r="F143" s="110">
        <f>IFERROR(IF(VLOOKUP($A143,'Annex 2 EHV charges'!$A:$O,9,FALSE)=0,"",VLOOKUP($A143,'Annex 2 EHV charges'!$A:$O,9,FALSE)),"")</f>
        <v>227.7</v>
      </c>
      <c r="G143" s="111">
        <f>IFERROR(IF(VLOOKUP($A143,'Annex 2 EHV charges'!$A:$O,10,FALSE)=0,"",VLOOKUP($A143,'Annex 2 EHV charges'!$A:$O,10,FALSE)),"")</f>
        <v>5.03</v>
      </c>
      <c r="H143" s="111">
        <f>IFERROR(IF(VLOOKUP($A143,'Annex 2 EHV charges'!$A:$O,11,FALSE)=0,"",VLOOKUP($A143,'Annex 2 EHV charges'!$A:$O,11,FALSE)),"")</f>
        <v>5.03</v>
      </c>
    </row>
    <row r="144" spans="1:8" x14ac:dyDescent="0.2">
      <c r="A144" s="104">
        <f t="array" ref="A144">IFERROR(INDEX('Annex 2 EHV charges'!$A$11:$A$410, MATCH(0, IF(ISBLANK('Annex 2 EHV charges'!$A$11:$A$410),1, COUNTIF(A$4:$A143, 'Annex 2 EHV charges'!$A$11:$A$410)), 0)),"")</f>
        <v>883</v>
      </c>
      <c r="B144" s="104">
        <f>IF($A144="","",VLOOKUP($A144,'Annex 2 EHV charges'!$A:$O,2,0))</f>
        <v>883</v>
      </c>
      <c r="C144" s="105">
        <f>IF($A144="","",VLOOKUP($A144,'Annex 2 EHV charges'!$A:$O,3,0))</f>
        <v>1100039601339</v>
      </c>
      <c r="D144" s="104" t="str">
        <f>IF($A144="","",VLOOKUP($A144,'Annex 2 EHV charges'!$A:$O,7,0))</f>
        <v>Alstom Wolverton</v>
      </c>
      <c r="E144" s="109">
        <f>IFERROR(IF(VLOOKUP($A144,'Annex 2 EHV charges'!$A:$O,8,FALSE)=0,"",VLOOKUP($A144,'Annex 2 EHV charges'!$A:$O,8,FALSE)),"")</f>
        <v>0.53900000000000003</v>
      </c>
      <c r="F144" s="110">
        <f>IFERROR(IF(VLOOKUP($A144,'Annex 2 EHV charges'!$A:$O,9,FALSE)=0,"",VLOOKUP($A144,'Annex 2 EHV charges'!$A:$O,9,FALSE)),"")</f>
        <v>297.06</v>
      </c>
      <c r="G144" s="111">
        <f>IFERROR(IF(VLOOKUP($A144,'Annex 2 EHV charges'!$A:$O,10,FALSE)=0,"",VLOOKUP($A144,'Annex 2 EHV charges'!$A:$O,10,FALSE)),"")</f>
        <v>4.66</v>
      </c>
      <c r="H144" s="111">
        <f>IFERROR(IF(VLOOKUP($A144,'Annex 2 EHV charges'!$A:$O,11,FALSE)=0,"",VLOOKUP($A144,'Annex 2 EHV charges'!$A:$O,11,FALSE)),"")</f>
        <v>4.66</v>
      </c>
    </row>
    <row r="145" spans="1:8" x14ac:dyDescent="0.2">
      <c r="A145" s="104">
        <f t="array" ref="A145">IFERROR(INDEX('Annex 2 EHV charges'!$A$11:$A$410, MATCH(0, IF(ISBLANK('Annex 2 EHV charges'!$A$11:$A$410),1, COUNTIF(A$4:$A144, 'Annex 2 EHV charges'!$A$11:$A$410)), 0)),"")</f>
        <v>884</v>
      </c>
      <c r="B145" s="104">
        <f>IF($A145="","",VLOOKUP($A145,'Annex 2 EHV charges'!$A:$O,2,0))</f>
        <v>884</v>
      </c>
      <c r="C145" s="105">
        <f>IF($A145="","",VLOOKUP($A145,'Annex 2 EHV charges'!$A:$O,3,0))</f>
        <v>1100039600567</v>
      </c>
      <c r="D145" s="104" t="str">
        <f>IF($A145="","",VLOOKUP($A145,'Annex 2 EHV charges'!$A:$O,7,0))</f>
        <v>Colworth Laboratory</v>
      </c>
      <c r="E145" s="109" t="str">
        <f>IFERROR(IF(VLOOKUP($A145,'Annex 2 EHV charges'!$A:$O,8,FALSE)=0,"",VLOOKUP($A145,'Annex 2 EHV charges'!$A:$O,8,FALSE)),"")</f>
        <v/>
      </c>
      <c r="F145" s="110">
        <f>IFERROR(IF(VLOOKUP($A145,'Annex 2 EHV charges'!$A:$O,9,FALSE)=0,"",VLOOKUP($A145,'Annex 2 EHV charges'!$A:$O,9,FALSE)),"")</f>
        <v>297.06</v>
      </c>
      <c r="G145" s="111">
        <f>IFERROR(IF(VLOOKUP($A145,'Annex 2 EHV charges'!$A:$O,10,FALSE)=0,"",VLOOKUP($A145,'Annex 2 EHV charges'!$A:$O,10,FALSE)),"")</f>
        <v>4.17</v>
      </c>
      <c r="H145" s="111">
        <f>IFERROR(IF(VLOOKUP($A145,'Annex 2 EHV charges'!$A:$O,11,FALSE)=0,"",VLOOKUP($A145,'Annex 2 EHV charges'!$A:$O,11,FALSE)),"")</f>
        <v>4.17</v>
      </c>
    </row>
    <row r="146" spans="1:8" ht="25.5" x14ac:dyDescent="0.2">
      <c r="A146" s="104">
        <f t="array" ref="A146">IFERROR(INDEX('Annex 2 EHV charges'!$A$11:$A$410, MATCH(0, IF(ISBLANK('Annex 2 EHV charges'!$A$11:$A$410),1, COUNTIF(A$4:$A145, 'Annex 2 EHV charges'!$A$11:$A$410)), 0)),"")</f>
        <v>885</v>
      </c>
      <c r="B146" s="104">
        <f>IF($A146="","",VLOOKUP($A146,'Annex 2 EHV charges'!$A:$O,2,0))</f>
        <v>885</v>
      </c>
      <c r="C146" s="105" t="str">
        <f>IF($A146="","",VLOOKUP($A146,'Annex 2 EHV charges'!$A:$O,3,0))</f>
        <v>1100039601923
1100039601932</v>
      </c>
      <c r="D146" s="104" t="str">
        <f>IF($A146="","",VLOOKUP($A146,'Annex 2 EHV charges'!$A:$O,7,0))</f>
        <v>Boots Thane Road</v>
      </c>
      <c r="E146" s="109" t="str">
        <f>IFERROR(IF(VLOOKUP($A146,'Annex 2 EHV charges'!$A:$O,8,FALSE)=0,"",VLOOKUP($A146,'Annex 2 EHV charges'!$A:$O,8,FALSE)),"")</f>
        <v/>
      </c>
      <c r="F146" s="110">
        <f>IFERROR(IF(VLOOKUP($A146,'Annex 2 EHV charges'!$A:$O,9,FALSE)=0,"",VLOOKUP($A146,'Annex 2 EHV charges'!$A:$O,9,FALSE)),"")</f>
        <v>616.45000000000005</v>
      </c>
      <c r="G146" s="111">
        <f>IFERROR(IF(VLOOKUP($A146,'Annex 2 EHV charges'!$A:$O,10,FALSE)=0,"",VLOOKUP($A146,'Annex 2 EHV charges'!$A:$O,10,FALSE)),"")</f>
        <v>2.02</v>
      </c>
      <c r="H146" s="111">
        <f>IFERROR(IF(VLOOKUP($A146,'Annex 2 EHV charges'!$A:$O,11,FALSE)=0,"",VLOOKUP($A146,'Annex 2 EHV charges'!$A:$O,11,FALSE)),"")</f>
        <v>2.02</v>
      </c>
    </row>
    <row r="147" spans="1:8" x14ac:dyDescent="0.2">
      <c r="A147" s="104">
        <f t="array" ref="A147">IFERROR(INDEX('Annex 2 EHV charges'!$A$11:$A$410, MATCH(0, IF(ISBLANK('Annex 2 EHV charges'!$A$11:$A$410),1, COUNTIF(A$4:$A146, 'Annex 2 EHV charges'!$A$11:$A$410)), 0)),"")</f>
        <v>886</v>
      </c>
      <c r="B147" s="104">
        <f>IF($A147="","",VLOOKUP($A147,'Annex 2 EHV charges'!$A:$O,2,0))</f>
        <v>886</v>
      </c>
      <c r="C147" s="105">
        <f>IF($A147="","",VLOOKUP($A147,'Annex 2 EHV charges'!$A:$O,3,0))</f>
        <v>1100039606294</v>
      </c>
      <c r="D147" s="104" t="str">
        <f>IF($A147="","",VLOOKUP($A147,'Annex 2 EHV charges'!$A:$O,7,0))</f>
        <v>QMC</v>
      </c>
      <c r="E147" s="109" t="str">
        <f>IFERROR(IF(VLOOKUP($A147,'Annex 2 EHV charges'!$A:$O,8,FALSE)=0,"",VLOOKUP($A147,'Annex 2 EHV charges'!$A:$O,8,FALSE)),"")</f>
        <v/>
      </c>
      <c r="F147" s="110">
        <f>IFERROR(IF(VLOOKUP($A147,'Annex 2 EHV charges'!$A:$O,9,FALSE)=0,"",VLOOKUP($A147,'Annex 2 EHV charges'!$A:$O,9,FALSE)),"")</f>
        <v>88.53</v>
      </c>
      <c r="G147" s="111">
        <f>IFERROR(IF(VLOOKUP($A147,'Annex 2 EHV charges'!$A:$O,10,FALSE)=0,"",VLOOKUP($A147,'Annex 2 EHV charges'!$A:$O,10,FALSE)),"")</f>
        <v>2.33</v>
      </c>
      <c r="H147" s="111">
        <f>IFERROR(IF(VLOOKUP($A147,'Annex 2 EHV charges'!$A:$O,11,FALSE)=0,"",VLOOKUP($A147,'Annex 2 EHV charges'!$A:$O,11,FALSE)),"")</f>
        <v>2.33</v>
      </c>
    </row>
    <row r="148" spans="1:8" x14ac:dyDescent="0.2">
      <c r="A148" s="104">
        <f t="array" ref="A148">IFERROR(INDEX('Annex 2 EHV charges'!$A$11:$A$410, MATCH(0, IF(ISBLANK('Annex 2 EHV charges'!$A$11:$A$410),1, COUNTIF(A$4:$A147, 'Annex 2 EHV charges'!$A$11:$A$410)), 0)),"")</f>
        <v>887</v>
      </c>
      <c r="B148" s="104">
        <f>IF($A148="","",VLOOKUP($A148,'Annex 2 EHV charges'!$A:$O,2,0))</f>
        <v>887</v>
      </c>
      <c r="C148" s="105">
        <f>IF($A148="","",VLOOKUP($A148,'Annex 2 EHV charges'!$A:$O,3,0))</f>
        <v>1100039604358</v>
      </c>
      <c r="D148" s="104" t="str">
        <f>IF($A148="","",VLOOKUP($A148,'Annex 2 EHV charges'!$A:$O,7,0))</f>
        <v>British Gypsum</v>
      </c>
      <c r="E148" s="109" t="str">
        <f>IFERROR(IF(VLOOKUP($A148,'Annex 2 EHV charges'!$A:$O,8,FALSE)=0,"",VLOOKUP($A148,'Annex 2 EHV charges'!$A:$O,8,FALSE)),"")</f>
        <v/>
      </c>
      <c r="F148" s="110">
        <f>IFERROR(IF(VLOOKUP($A148,'Annex 2 EHV charges'!$A:$O,9,FALSE)=0,"",VLOOKUP($A148,'Annex 2 EHV charges'!$A:$O,9,FALSE)),"")</f>
        <v>3246.02</v>
      </c>
      <c r="G148" s="111">
        <f>IFERROR(IF(VLOOKUP($A148,'Annex 2 EHV charges'!$A:$O,10,FALSE)=0,"",VLOOKUP($A148,'Annex 2 EHV charges'!$A:$O,10,FALSE)),"")</f>
        <v>6.83</v>
      </c>
      <c r="H148" s="111">
        <f>IFERROR(IF(VLOOKUP($A148,'Annex 2 EHV charges'!$A:$O,11,FALSE)=0,"",VLOOKUP($A148,'Annex 2 EHV charges'!$A:$O,11,FALSE)),"")</f>
        <v>6.83</v>
      </c>
    </row>
    <row r="149" spans="1:8" ht="25.5" x14ac:dyDescent="0.2">
      <c r="A149" s="104">
        <f t="array" ref="A149">IFERROR(INDEX('Annex 2 EHV charges'!$A$11:$A$410, MATCH(0, IF(ISBLANK('Annex 2 EHV charges'!$A$11:$A$410),1, COUNTIF(A$4:$A148, 'Annex 2 EHV charges'!$A$11:$A$410)), 0)),"")</f>
        <v>888</v>
      </c>
      <c r="B149" s="104">
        <f>IF($A149="","",VLOOKUP($A149,'Annex 2 EHV charges'!$A:$O,2,0))</f>
        <v>888</v>
      </c>
      <c r="C149" s="105" t="str">
        <f>IF($A149="","",VLOOKUP($A149,'Annex 2 EHV charges'!$A:$O,3,0))</f>
        <v>1100039605139
1100039605148</v>
      </c>
      <c r="D149" s="104" t="str">
        <f>IF($A149="","",VLOOKUP($A149,'Annex 2 EHV charges'!$A:$O,7,0))</f>
        <v>Melbourne STW</v>
      </c>
      <c r="E149" s="109" t="str">
        <f>IFERROR(IF(VLOOKUP($A149,'Annex 2 EHV charges'!$A:$O,8,FALSE)=0,"",VLOOKUP($A149,'Annex 2 EHV charges'!$A:$O,8,FALSE)),"")</f>
        <v/>
      </c>
      <c r="F149" s="110">
        <f>IFERROR(IF(VLOOKUP($A149,'Annex 2 EHV charges'!$A:$O,9,FALSE)=0,"",VLOOKUP($A149,'Annex 2 EHV charges'!$A:$O,9,FALSE)),"")</f>
        <v>297.06</v>
      </c>
      <c r="G149" s="111">
        <f>IFERROR(IF(VLOOKUP($A149,'Annex 2 EHV charges'!$A:$O,10,FALSE)=0,"",VLOOKUP($A149,'Annex 2 EHV charges'!$A:$O,10,FALSE)),"")</f>
        <v>5.38</v>
      </c>
      <c r="H149" s="111">
        <f>IFERROR(IF(VLOOKUP($A149,'Annex 2 EHV charges'!$A:$O,11,FALSE)=0,"",VLOOKUP($A149,'Annex 2 EHV charges'!$A:$O,11,FALSE)),"")</f>
        <v>5.38</v>
      </c>
    </row>
    <row r="150" spans="1:8" ht="25.5" x14ac:dyDescent="0.2">
      <c r="A150" s="104">
        <f t="array" ref="A150">IFERROR(INDEX('Annex 2 EHV charges'!$A$11:$A$410, MATCH(0, IF(ISBLANK('Annex 2 EHV charges'!$A$11:$A$410),1, COUNTIF(A$4:$A149, 'Annex 2 EHV charges'!$A$11:$A$410)), 0)),"")</f>
        <v>889</v>
      </c>
      <c r="B150" s="104">
        <f>IF($A150="","",VLOOKUP($A150,'Annex 2 EHV charges'!$A:$O,2,0))</f>
        <v>889</v>
      </c>
      <c r="C150" s="105" t="str">
        <f>IF($A150="","",VLOOKUP($A150,'Annex 2 EHV charges'!$A:$O,3,0))</f>
        <v>1100039601116
1100050484817</v>
      </c>
      <c r="D150" s="104" t="str">
        <f>IF($A150="","",VLOOKUP($A150,'Annex 2 EHV charges'!$A:$O,7,0))</f>
        <v>Whetstone</v>
      </c>
      <c r="E150" s="109" t="str">
        <f>IFERROR(IF(VLOOKUP($A150,'Annex 2 EHV charges'!$A:$O,8,FALSE)=0,"",VLOOKUP($A150,'Annex 2 EHV charges'!$A:$O,8,FALSE)),"")</f>
        <v/>
      </c>
      <c r="F150" s="110">
        <f>IFERROR(IF(VLOOKUP($A150,'Annex 2 EHV charges'!$A:$O,9,FALSE)=0,"",VLOOKUP($A150,'Annex 2 EHV charges'!$A:$O,9,FALSE)),"")</f>
        <v>297.06</v>
      </c>
      <c r="G150" s="111">
        <f>IFERROR(IF(VLOOKUP($A150,'Annex 2 EHV charges'!$A:$O,10,FALSE)=0,"",VLOOKUP($A150,'Annex 2 EHV charges'!$A:$O,10,FALSE)),"")</f>
        <v>5.9</v>
      </c>
      <c r="H150" s="111">
        <f>IFERROR(IF(VLOOKUP($A150,'Annex 2 EHV charges'!$A:$O,11,FALSE)=0,"",VLOOKUP($A150,'Annex 2 EHV charges'!$A:$O,11,FALSE)),"")</f>
        <v>5.9</v>
      </c>
    </row>
    <row r="151" spans="1:8" ht="25.5" x14ac:dyDescent="0.2">
      <c r="A151" s="104">
        <f t="array" ref="A151">IFERROR(INDEX('Annex 2 EHV charges'!$A$11:$A$410, MATCH(0, IF(ISBLANK('Annex 2 EHV charges'!$A$11:$A$410),1, COUNTIF(A$4:$A150, 'Annex 2 EHV charges'!$A$11:$A$410)), 0)),"")</f>
        <v>890</v>
      </c>
      <c r="B151" s="104">
        <f>IF($A151="","",VLOOKUP($A151,'Annex 2 EHV charges'!$A:$O,2,0))</f>
        <v>890</v>
      </c>
      <c r="C151" s="105" t="str">
        <f>IF($A151="","",VLOOKUP($A151,'Annex 2 EHV charges'!$A:$O,3,0))</f>
        <v>1100039603647
1100039603656</v>
      </c>
      <c r="D151" s="104" t="str">
        <f>IF($A151="","",VLOOKUP($A151,'Annex 2 EHV charges'!$A:$O,7,0))</f>
        <v>Holbrook Works</v>
      </c>
      <c r="E151" s="109">
        <f>IFERROR(IF(VLOOKUP($A151,'Annex 2 EHV charges'!$A:$O,8,FALSE)=0,"",VLOOKUP($A151,'Annex 2 EHV charges'!$A:$O,8,FALSE)),"")</f>
        <v>0.25700000000000001</v>
      </c>
      <c r="F151" s="110">
        <f>IFERROR(IF(VLOOKUP($A151,'Annex 2 EHV charges'!$A:$O,9,FALSE)=0,"",VLOOKUP($A151,'Annex 2 EHV charges'!$A:$O,9,FALSE)),"")</f>
        <v>297.06</v>
      </c>
      <c r="G151" s="111">
        <f>IFERROR(IF(VLOOKUP($A151,'Annex 2 EHV charges'!$A:$O,10,FALSE)=0,"",VLOOKUP($A151,'Annex 2 EHV charges'!$A:$O,10,FALSE)),"")</f>
        <v>3.98</v>
      </c>
      <c r="H151" s="111">
        <f>IFERROR(IF(VLOOKUP($A151,'Annex 2 EHV charges'!$A:$O,11,FALSE)=0,"",VLOOKUP($A151,'Annex 2 EHV charges'!$A:$O,11,FALSE)),"")</f>
        <v>3.98</v>
      </c>
    </row>
    <row r="152" spans="1:8" ht="25.5" x14ac:dyDescent="0.2">
      <c r="A152" s="104">
        <f t="array" ref="A152">IFERROR(INDEX('Annex 2 EHV charges'!$A$11:$A$410, MATCH(0, IF(ISBLANK('Annex 2 EHV charges'!$A$11:$A$410),1, COUNTIF(A$4:$A151, 'Annex 2 EHV charges'!$A$11:$A$410)), 0)),"")</f>
        <v>891</v>
      </c>
      <c r="B152" s="104">
        <f>IF($A152="","",VLOOKUP($A152,'Annex 2 EHV charges'!$A:$O,2,0))</f>
        <v>891</v>
      </c>
      <c r="C152" s="105" t="str">
        <f>IF($A152="","",VLOOKUP($A152,'Annex 2 EHV charges'!$A:$O,3,0))</f>
        <v>1100050674421
1100050677575</v>
      </c>
      <c r="D152" s="104" t="str">
        <f>IF($A152="","",VLOOKUP($A152,'Annex 2 EHV charges'!$A:$O,7,0))</f>
        <v>Astrazeneca Charnwood</v>
      </c>
      <c r="E152" s="109" t="str">
        <f>IFERROR(IF(VLOOKUP($A152,'Annex 2 EHV charges'!$A:$O,8,FALSE)=0,"",VLOOKUP($A152,'Annex 2 EHV charges'!$A:$O,8,FALSE)),"")</f>
        <v/>
      </c>
      <c r="F152" s="110">
        <f>IFERROR(IF(VLOOKUP($A152,'Annex 2 EHV charges'!$A:$O,9,FALSE)=0,"",VLOOKUP($A152,'Annex 2 EHV charges'!$A:$O,9,FALSE)),"")</f>
        <v>4320.3</v>
      </c>
      <c r="G152" s="111">
        <f>IFERROR(IF(VLOOKUP($A152,'Annex 2 EHV charges'!$A:$O,10,FALSE)=0,"",VLOOKUP($A152,'Annex 2 EHV charges'!$A:$O,10,FALSE)),"")</f>
        <v>3.23</v>
      </c>
      <c r="H152" s="111">
        <f>IFERROR(IF(VLOOKUP($A152,'Annex 2 EHV charges'!$A:$O,11,FALSE)=0,"",VLOOKUP($A152,'Annex 2 EHV charges'!$A:$O,11,FALSE)),"")</f>
        <v>3.23</v>
      </c>
    </row>
    <row r="153" spans="1:8" ht="25.5" x14ac:dyDescent="0.2">
      <c r="A153" s="104">
        <f t="array" ref="A153">IFERROR(INDEX('Annex 2 EHV charges'!$A$11:$A$410, MATCH(0, IF(ISBLANK('Annex 2 EHV charges'!$A$11:$A$410),1, COUNTIF(A$4:$A152, 'Annex 2 EHV charges'!$A$11:$A$410)), 0)),"")</f>
        <v>892</v>
      </c>
      <c r="B153" s="104">
        <f>IF($A153="","",VLOOKUP($A153,'Annex 2 EHV charges'!$A:$O,2,0))</f>
        <v>892</v>
      </c>
      <c r="C153" s="105" t="str">
        <f>IF($A153="","",VLOOKUP($A153,'Annex 2 EHV charges'!$A:$O,3,0))</f>
        <v>1160000002893
1160000065918</v>
      </c>
      <c r="D153" s="104" t="str">
        <f>IF($A153="","",VLOOKUP($A153,'Annex 2 EHV charges'!$A:$O,7,0))</f>
        <v>B&amp;Q Manton</v>
      </c>
      <c r="E153" s="109" t="str">
        <f>IFERROR(IF(VLOOKUP($A153,'Annex 2 EHV charges'!$A:$O,8,FALSE)=0,"",VLOOKUP($A153,'Annex 2 EHV charges'!$A:$O,8,FALSE)),"")</f>
        <v/>
      </c>
      <c r="F153" s="110">
        <f>IFERROR(IF(VLOOKUP($A153,'Annex 2 EHV charges'!$A:$O,9,FALSE)=0,"",VLOOKUP($A153,'Annex 2 EHV charges'!$A:$O,9,FALSE)),"")</f>
        <v>127.31</v>
      </c>
      <c r="G153" s="111">
        <f>IFERROR(IF(VLOOKUP($A153,'Annex 2 EHV charges'!$A:$O,10,FALSE)=0,"",VLOOKUP($A153,'Annex 2 EHV charges'!$A:$O,10,FALSE)),"")</f>
        <v>4.32</v>
      </c>
      <c r="H153" s="111">
        <f>IFERROR(IF(VLOOKUP($A153,'Annex 2 EHV charges'!$A:$O,11,FALSE)=0,"",VLOOKUP($A153,'Annex 2 EHV charges'!$A:$O,11,FALSE)),"")</f>
        <v>4.32</v>
      </c>
    </row>
    <row r="154" spans="1:8" ht="25.5" x14ac:dyDescent="0.2">
      <c r="A154" s="104">
        <f t="array" ref="A154">IFERROR(INDEX('Annex 2 EHV charges'!$A$11:$A$410, MATCH(0, IF(ISBLANK('Annex 2 EHV charges'!$A$11:$A$410),1, COUNTIF(A$4:$A153, 'Annex 2 EHV charges'!$A$11:$A$410)), 0)),"")</f>
        <v>893</v>
      </c>
      <c r="B154" s="104">
        <f>IF($A154="","",VLOOKUP($A154,'Annex 2 EHV charges'!$A:$O,2,0))</f>
        <v>893</v>
      </c>
      <c r="C154" s="105" t="str">
        <f>IF($A154="","",VLOOKUP($A154,'Annex 2 EHV charges'!$A:$O,3,0))</f>
        <v>1160001007100
1160001122717</v>
      </c>
      <c r="D154" s="104" t="str">
        <f>IF($A154="","",VLOOKUP($A154,'Annex 2 EHV charges'!$A:$O,7,0))</f>
        <v>Transco Churchover</v>
      </c>
      <c r="E154" s="109" t="str">
        <f>IFERROR(IF(VLOOKUP($A154,'Annex 2 EHV charges'!$A:$O,8,FALSE)=0,"",VLOOKUP($A154,'Annex 2 EHV charges'!$A:$O,8,FALSE)),"")</f>
        <v/>
      </c>
      <c r="F154" s="110">
        <f>IFERROR(IF(VLOOKUP($A154,'Annex 2 EHV charges'!$A:$O,9,FALSE)=0,"",VLOOKUP($A154,'Annex 2 EHV charges'!$A:$O,9,FALSE)),"")</f>
        <v>297.06</v>
      </c>
      <c r="G154" s="111">
        <f>IFERROR(IF(VLOOKUP($A154,'Annex 2 EHV charges'!$A:$O,10,FALSE)=0,"",VLOOKUP($A154,'Annex 2 EHV charges'!$A:$O,10,FALSE)),"")</f>
        <v>2.08</v>
      </c>
      <c r="H154" s="111">
        <f>IFERROR(IF(VLOOKUP($A154,'Annex 2 EHV charges'!$A:$O,11,FALSE)=0,"",VLOOKUP($A154,'Annex 2 EHV charges'!$A:$O,11,FALSE)),"")</f>
        <v>2.08</v>
      </c>
    </row>
    <row r="155" spans="1:8" x14ac:dyDescent="0.2">
      <c r="A155" s="104">
        <f t="array" ref="A155">IFERROR(INDEX('Annex 2 EHV charges'!$A$11:$A$410, MATCH(0, IF(ISBLANK('Annex 2 EHV charges'!$A$11:$A$410),1, COUNTIF(A$4:$A154, 'Annex 2 EHV charges'!$A$11:$A$410)), 0)),"")</f>
        <v>894</v>
      </c>
      <c r="B155" s="104">
        <f>IF($A155="","",VLOOKUP($A155,'Annex 2 EHV charges'!$A:$O,2,0))</f>
        <v>894</v>
      </c>
      <c r="C155" s="105">
        <f>IF($A155="","",VLOOKUP($A155,'Annex 2 EHV charges'!$A:$O,3,0))</f>
        <v>1100039600033</v>
      </c>
      <c r="D155" s="104" t="str">
        <f>IF($A155="","",VLOOKUP($A155,'Annex 2 EHV charges'!$A:$O,7,0))</f>
        <v>Alstom Rugby</v>
      </c>
      <c r="E155" s="109" t="str">
        <f>IFERROR(IF(VLOOKUP($A155,'Annex 2 EHV charges'!$A:$O,8,FALSE)=0,"",VLOOKUP($A155,'Annex 2 EHV charges'!$A:$O,8,FALSE)),"")</f>
        <v/>
      </c>
      <c r="F155" s="110">
        <f>IFERROR(IF(VLOOKUP($A155,'Annex 2 EHV charges'!$A:$O,9,FALSE)=0,"",VLOOKUP($A155,'Annex 2 EHV charges'!$A:$O,9,FALSE)),"")</f>
        <v>3074.19</v>
      </c>
      <c r="G155" s="111">
        <f>IFERROR(IF(VLOOKUP($A155,'Annex 2 EHV charges'!$A:$O,10,FALSE)=0,"",VLOOKUP($A155,'Annex 2 EHV charges'!$A:$O,10,FALSE)),"")</f>
        <v>2.02</v>
      </c>
      <c r="H155" s="111">
        <f>IFERROR(IF(VLOOKUP($A155,'Annex 2 EHV charges'!$A:$O,11,FALSE)=0,"",VLOOKUP($A155,'Annex 2 EHV charges'!$A:$O,11,FALSE)),"")</f>
        <v>2.02</v>
      </c>
    </row>
    <row r="156" spans="1:8" x14ac:dyDescent="0.2">
      <c r="A156" s="104">
        <f t="array" ref="A156">IFERROR(INDEX('Annex 2 EHV charges'!$A$11:$A$410, MATCH(0, IF(ISBLANK('Annex 2 EHV charges'!$A$11:$A$410),1, COUNTIF(A$4:$A155, 'Annex 2 EHV charges'!$A$11:$A$410)), 0)),"")</f>
        <v>896</v>
      </c>
      <c r="B156" s="104">
        <f>IF($A156="","",VLOOKUP($A156,'Annex 2 EHV charges'!$A:$O,2,0))</f>
        <v>896</v>
      </c>
      <c r="C156" s="105">
        <f>IF($A156="","",VLOOKUP($A156,'Annex 2 EHV charges'!$A:$O,3,0))</f>
        <v>1160001363390</v>
      </c>
      <c r="D156" s="104" t="str">
        <f>IF($A156="","",VLOOKUP($A156,'Annex 2 EHV charges'!$A:$O,7,0))</f>
        <v>Low Spinney Wind Farm</v>
      </c>
      <c r="E156" s="109" t="str">
        <f>IFERROR(IF(VLOOKUP($A156,'Annex 2 EHV charges'!$A:$O,8,FALSE)=0,"",VLOOKUP($A156,'Annex 2 EHV charges'!$A:$O,8,FALSE)),"")</f>
        <v/>
      </c>
      <c r="F156" s="110">
        <f>IFERROR(IF(VLOOKUP($A156,'Annex 2 EHV charges'!$A:$O,9,FALSE)=0,"",VLOOKUP($A156,'Annex 2 EHV charges'!$A:$O,9,FALSE)),"")</f>
        <v>116</v>
      </c>
      <c r="G156" s="111">
        <f>IFERROR(IF(VLOOKUP($A156,'Annex 2 EHV charges'!$A:$O,10,FALSE)=0,"",VLOOKUP($A156,'Annex 2 EHV charges'!$A:$O,10,FALSE)),"")</f>
        <v>0.96</v>
      </c>
      <c r="H156" s="111">
        <f>IFERROR(IF(VLOOKUP($A156,'Annex 2 EHV charges'!$A:$O,11,FALSE)=0,"",VLOOKUP($A156,'Annex 2 EHV charges'!$A:$O,11,FALSE)),"")</f>
        <v>0.96</v>
      </c>
    </row>
    <row r="157" spans="1:8" x14ac:dyDescent="0.2">
      <c r="A157" s="104">
        <f t="array" ref="A157">IFERROR(INDEX('Annex 2 EHV charges'!$A$11:$A$410, MATCH(0, IF(ISBLANK('Annex 2 EHV charges'!$A$11:$A$410),1, COUNTIF(A$4:$A156, 'Annex 2 EHV charges'!$A$11:$A$410)), 0)),"")</f>
        <v>897</v>
      </c>
      <c r="B157" s="104">
        <f>IF($A157="","",VLOOKUP($A157,'Annex 2 EHV charges'!$A:$O,2,0))</f>
        <v>897</v>
      </c>
      <c r="C157" s="105">
        <f>IF($A157="","",VLOOKUP($A157,'Annex 2 EHV charges'!$A:$O,3,0))</f>
        <v>1160001457392</v>
      </c>
      <c r="D157" s="104" t="str">
        <f>IF($A157="","",VLOOKUP($A157,'Annex 2 EHV charges'!$A:$O,7,0))</f>
        <v>Swinford Wind Farm</v>
      </c>
      <c r="E157" s="109" t="str">
        <f>IFERROR(IF(VLOOKUP($A157,'Annex 2 EHV charges'!$A:$O,8,FALSE)=0,"",VLOOKUP($A157,'Annex 2 EHV charges'!$A:$O,8,FALSE)),"")</f>
        <v/>
      </c>
      <c r="F157" s="110">
        <f>IFERROR(IF(VLOOKUP($A157,'Annex 2 EHV charges'!$A:$O,9,FALSE)=0,"",VLOOKUP($A157,'Annex 2 EHV charges'!$A:$O,9,FALSE)),"")</f>
        <v>71.760000000000005</v>
      </c>
      <c r="G157" s="111">
        <f>IFERROR(IF(VLOOKUP($A157,'Annex 2 EHV charges'!$A:$O,10,FALSE)=0,"",VLOOKUP($A157,'Annex 2 EHV charges'!$A:$O,10,FALSE)),"")</f>
        <v>0.98</v>
      </c>
      <c r="H157" s="111">
        <f>IFERROR(IF(VLOOKUP($A157,'Annex 2 EHV charges'!$A:$O,11,FALSE)=0,"",VLOOKUP($A157,'Annex 2 EHV charges'!$A:$O,11,FALSE)),"")</f>
        <v>0.98</v>
      </c>
    </row>
    <row r="158" spans="1:8" x14ac:dyDescent="0.2">
      <c r="A158" s="104">
        <f t="array" ref="A158">IFERROR(INDEX('Annex 2 EHV charges'!$A$11:$A$410, MATCH(0, IF(ISBLANK('Annex 2 EHV charges'!$A$11:$A$410),1, COUNTIF(A$4:$A157, 'Annex 2 EHV charges'!$A$11:$A$410)), 0)),"")</f>
        <v>898</v>
      </c>
      <c r="B158" s="104">
        <f>IF($A158="","",VLOOKUP($A158,'Annex 2 EHV charges'!$A:$O,2,0))</f>
        <v>898</v>
      </c>
      <c r="C158" s="105">
        <f>IF($A158="","",VLOOKUP($A158,'Annex 2 EHV charges'!$A:$O,3,0))</f>
        <v>1170000117971</v>
      </c>
      <c r="D158" s="104" t="str">
        <f>IF($A158="","",VLOOKUP($A158,'Annex 2 EHV charges'!$A:$O,7,0))</f>
        <v>Yelvertoft Wind Farm</v>
      </c>
      <c r="E158" s="109" t="str">
        <f>IFERROR(IF(VLOOKUP($A158,'Annex 2 EHV charges'!$A:$O,8,FALSE)=0,"",VLOOKUP($A158,'Annex 2 EHV charges'!$A:$O,8,FALSE)),"")</f>
        <v/>
      </c>
      <c r="F158" s="110">
        <f>IFERROR(IF(VLOOKUP($A158,'Annex 2 EHV charges'!$A:$O,9,FALSE)=0,"",VLOOKUP($A158,'Annex 2 EHV charges'!$A:$O,9,FALSE)),"")</f>
        <v>57.08</v>
      </c>
      <c r="G158" s="111">
        <f>IFERROR(IF(VLOOKUP($A158,'Annex 2 EHV charges'!$A:$O,10,FALSE)=0,"",VLOOKUP($A158,'Annex 2 EHV charges'!$A:$O,10,FALSE)),"")</f>
        <v>0.99</v>
      </c>
      <c r="H158" s="111">
        <f>IFERROR(IF(VLOOKUP($A158,'Annex 2 EHV charges'!$A:$O,11,FALSE)=0,"",VLOOKUP($A158,'Annex 2 EHV charges'!$A:$O,11,FALSE)),"")</f>
        <v>0.99</v>
      </c>
    </row>
    <row r="159" spans="1:8" x14ac:dyDescent="0.2">
      <c r="A159" s="104">
        <f t="array" ref="A159">IFERROR(INDEX('Annex 2 EHV charges'!$A$11:$A$410, MATCH(0, IF(ISBLANK('Annex 2 EHV charges'!$A$11:$A$410),1, COUNTIF(A$4:$A158, 'Annex 2 EHV charges'!$A$11:$A$410)), 0)),"")</f>
        <v>899</v>
      </c>
      <c r="B159" s="104">
        <f>IF($A159="","",VLOOKUP($A159,'Annex 2 EHV charges'!$A:$O,2,0))</f>
        <v>899</v>
      </c>
      <c r="C159" s="105" t="str">
        <f>IF($A159="","",VLOOKUP($A159,'Annex 2 EHV charges'!$A:$O,3,0))</f>
        <v/>
      </c>
      <c r="D159" s="104" t="str">
        <f>IF($A159="","",VLOOKUP($A159,'Annex 2 EHV charges'!$A:$O,7,0))</f>
        <v>Maxwell House Data Centre</v>
      </c>
      <c r="E159" s="109">
        <f>IFERROR(IF(VLOOKUP($A159,'Annex 2 EHV charges'!$A:$O,8,FALSE)=0,"",VLOOKUP($A159,'Annex 2 EHV charges'!$A:$O,8,FALSE)),"")</f>
        <v>2.149</v>
      </c>
      <c r="F159" s="110">
        <f>IFERROR(IF(VLOOKUP($A159,'Annex 2 EHV charges'!$A:$O,9,FALSE)=0,"",VLOOKUP($A159,'Annex 2 EHV charges'!$A:$O,9,FALSE)),"")</f>
        <v>9072.91</v>
      </c>
      <c r="G159" s="111">
        <f>IFERROR(IF(VLOOKUP($A159,'Annex 2 EHV charges'!$A:$O,10,FALSE)=0,"",VLOOKUP($A159,'Annex 2 EHV charges'!$A:$O,10,FALSE)),"")</f>
        <v>1.97</v>
      </c>
      <c r="H159" s="111">
        <f>IFERROR(IF(VLOOKUP($A159,'Annex 2 EHV charges'!$A:$O,11,FALSE)=0,"",VLOOKUP($A159,'Annex 2 EHV charges'!$A:$O,11,FALSE)),"")</f>
        <v>1.97</v>
      </c>
    </row>
    <row r="160" spans="1:8" x14ac:dyDescent="0.2">
      <c r="A160" s="104">
        <f t="array" ref="A160">IFERROR(INDEX('Annex 2 EHV charges'!$A$11:$A$410, MATCH(0, IF(ISBLANK('Annex 2 EHV charges'!$A$11:$A$410),1, COUNTIF(A$4:$A159, 'Annex 2 EHV charges'!$A$11:$A$410)), 0)),"")</f>
        <v>902</v>
      </c>
      <c r="B160" s="104">
        <f>IF($A160="","",VLOOKUP($A160,'Annex 2 EHV charges'!$A:$O,2,0))</f>
        <v>902</v>
      </c>
      <c r="C160" s="105">
        <f>IF($A160="","",VLOOKUP($A160,'Annex 2 EHV charges'!$A:$O,3,0))</f>
        <v>1170000199789</v>
      </c>
      <c r="D160" s="104" t="str">
        <f>IF($A160="","",VLOOKUP($A160,'Annex 2 EHV charges'!$A:$O,7,0))</f>
        <v>Burton Wolds Wind Farm phase 2</v>
      </c>
      <c r="E160" s="109" t="str">
        <f>IFERROR(IF(VLOOKUP($A160,'Annex 2 EHV charges'!$A:$O,8,FALSE)=0,"",VLOOKUP($A160,'Annex 2 EHV charges'!$A:$O,8,FALSE)),"")</f>
        <v/>
      </c>
      <c r="F160" s="110">
        <f>IFERROR(IF(VLOOKUP($A160,'Annex 2 EHV charges'!$A:$O,9,FALSE)=0,"",VLOOKUP($A160,'Annex 2 EHV charges'!$A:$O,9,FALSE)),"")</f>
        <v>36.869999999999997</v>
      </c>
      <c r="G160" s="111">
        <f>IFERROR(IF(VLOOKUP($A160,'Annex 2 EHV charges'!$A:$O,10,FALSE)=0,"",VLOOKUP($A160,'Annex 2 EHV charges'!$A:$O,10,FALSE)),"")</f>
        <v>1.01</v>
      </c>
      <c r="H160" s="111">
        <f>IFERROR(IF(VLOOKUP($A160,'Annex 2 EHV charges'!$A:$O,11,FALSE)=0,"",VLOOKUP($A160,'Annex 2 EHV charges'!$A:$O,11,FALSE)),"")</f>
        <v>1.01</v>
      </c>
    </row>
    <row r="161" spans="1:8" x14ac:dyDescent="0.2">
      <c r="A161" s="104">
        <f t="array" ref="A161">IFERROR(INDEX('Annex 2 EHV charges'!$A$11:$A$410, MATCH(0, IF(ISBLANK('Annex 2 EHV charges'!$A$11:$A$410),1, COUNTIF(A$4:$A160, 'Annex 2 EHV charges'!$A$11:$A$410)), 0)),"")</f>
        <v>903</v>
      </c>
      <c r="B161" s="104">
        <f>IF($A161="","",VLOOKUP($A161,'Annex 2 EHV charges'!$A:$O,2,0))</f>
        <v>903</v>
      </c>
      <c r="C161" s="105">
        <f>IF($A161="","",VLOOKUP($A161,'Annex 2 EHV charges'!$A:$O,3,0))</f>
        <v>1170000137579</v>
      </c>
      <c r="D161" s="104" t="str">
        <f>IF($A161="","",VLOOKUP($A161,'Annex 2 EHV charges'!$A:$O,7,0))</f>
        <v>Shacks Barn PV</v>
      </c>
      <c r="E161" s="109" t="str">
        <f>IFERROR(IF(VLOOKUP($A161,'Annex 2 EHV charges'!$A:$O,8,FALSE)=0,"",VLOOKUP($A161,'Annex 2 EHV charges'!$A:$O,8,FALSE)),"")</f>
        <v/>
      </c>
      <c r="F161" s="110">
        <f>IFERROR(IF(VLOOKUP($A161,'Annex 2 EHV charges'!$A:$O,9,FALSE)=0,"",VLOOKUP($A161,'Annex 2 EHV charges'!$A:$O,9,FALSE)),"")</f>
        <v>11.34</v>
      </c>
      <c r="G161" s="111">
        <f>IFERROR(IF(VLOOKUP($A161,'Annex 2 EHV charges'!$A:$O,10,FALSE)=0,"",VLOOKUP($A161,'Annex 2 EHV charges'!$A:$O,10,FALSE)),"")</f>
        <v>1.21</v>
      </c>
      <c r="H161" s="111">
        <f>IFERROR(IF(VLOOKUP($A161,'Annex 2 EHV charges'!$A:$O,11,FALSE)=0,"",VLOOKUP($A161,'Annex 2 EHV charges'!$A:$O,11,FALSE)),"")</f>
        <v>1.21</v>
      </c>
    </row>
    <row r="162" spans="1:8" x14ac:dyDescent="0.2">
      <c r="A162" s="104">
        <f t="array" ref="A162">IFERROR(INDEX('Annex 2 EHV charges'!$A$11:$A$410, MATCH(0, IF(ISBLANK('Annex 2 EHV charges'!$A$11:$A$410),1, COUNTIF(A$4:$A161, 'Annex 2 EHV charges'!$A$11:$A$410)), 0)),"")</f>
        <v>904</v>
      </c>
      <c r="B162" s="104">
        <f>IF($A162="","",VLOOKUP($A162,'Annex 2 EHV charges'!$A:$O,2,0))</f>
        <v>904</v>
      </c>
      <c r="C162" s="105">
        <f>IF($A162="","",VLOOKUP($A162,'Annex 2 EHV charges'!$A:$O,3,0))</f>
        <v>1160001324665</v>
      </c>
      <c r="D162" s="104" t="str">
        <f>IF($A162="","",VLOOKUP($A162,'Annex 2 EHV charges'!$A:$O,7,0))</f>
        <v>Hatton Gas Compressor</v>
      </c>
      <c r="E162" s="109" t="str">
        <f>IFERROR(IF(VLOOKUP($A162,'Annex 2 EHV charges'!$A:$O,8,FALSE)=0,"",VLOOKUP($A162,'Annex 2 EHV charges'!$A:$O,8,FALSE)),"")</f>
        <v/>
      </c>
      <c r="F162" s="110">
        <f>IFERROR(IF(VLOOKUP($A162,'Annex 2 EHV charges'!$A:$O,9,FALSE)=0,"",VLOOKUP($A162,'Annex 2 EHV charges'!$A:$O,9,FALSE)),"")</f>
        <v>25183.67</v>
      </c>
      <c r="G162" s="111">
        <f>IFERROR(IF(VLOOKUP($A162,'Annex 2 EHV charges'!$A:$O,10,FALSE)=0,"",VLOOKUP($A162,'Annex 2 EHV charges'!$A:$O,10,FALSE)),"")</f>
        <v>1.62</v>
      </c>
      <c r="H162" s="111">
        <f>IFERROR(IF(VLOOKUP($A162,'Annex 2 EHV charges'!$A:$O,11,FALSE)=0,"",VLOOKUP($A162,'Annex 2 EHV charges'!$A:$O,11,FALSE)),"")</f>
        <v>1.62</v>
      </c>
    </row>
    <row r="163" spans="1:8" x14ac:dyDescent="0.2">
      <c r="A163" s="104">
        <f t="array" ref="A163">IFERROR(INDEX('Annex 2 EHV charges'!$A$11:$A$410, MATCH(0, IF(ISBLANK('Annex 2 EHV charges'!$A$11:$A$410),1, COUNTIF(A$4:$A162, 'Annex 2 EHV charges'!$A$11:$A$410)), 0)),"")</f>
        <v>905</v>
      </c>
      <c r="B163" s="104">
        <f>IF($A163="","",VLOOKUP($A163,'Annex 2 EHV charges'!$A:$O,2,0))</f>
        <v>905</v>
      </c>
      <c r="C163" s="105">
        <f>IF($A163="","",VLOOKUP($A163,'Annex 2 EHV charges'!$A:$O,3,0))</f>
        <v>1170000112477</v>
      </c>
      <c r="D163" s="104" t="str">
        <f>IF($A163="","",VLOOKUP($A163,'Annex 2 EHV charges'!$A:$O,7,0))</f>
        <v>North Hykeham EFW</v>
      </c>
      <c r="E163" s="109" t="str">
        <f>IFERROR(IF(VLOOKUP($A163,'Annex 2 EHV charges'!$A:$O,8,FALSE)=0,"",VLOOKUP($A163,'Annex 2 EHV charges'!$A:$O,8,FALSE)),"")</f>
        <v/>
      </c>
      <c r="F163" s="110">
        <f>IFERROR(IF(VLOOKUP($A163,'Annex 2 EHV charges'!$A:$O,9,FALSE)=0,"",VLOOKUP($A163,'Annex 2 EHV charges'!$A:$O,9,FALSE)),"")</f>
        <v>25.73</v>
      </c>
      <c r="G163" s="111">
        <f>IFERROR(IF(VLOOKUP($A163,'Annex 2 EHV charges'!$A:$O,10,FALSE)=0,"",VLOOKUP($A163,'Annex 2 EHV charges'!$A:$O,10,FALSE)),"")</f>
        <v>0.96</v>
      </c>
      <c r="H163" s="111">
        <f>IFERROR(IF(VLOOKUP($A163,'Annex 2 EHV charges'!$A:$O,11,FALSE)=0,"",VLOOKUP($A163,'Annex 2 EHV charges'!$A:$O,11,FALSE)),"")</f>
        <v>0.96</v>
      </c>
    </row>
    <row r="164" spans="1:8" x14ac:dyDescent="0.2">
      <c r="A164" s="104">
        <f t="array" ref="A164">IFERROR(INDEX('Annex 2 EHV charges'!$A$11:$A$410, MATCH(0, IF(ISBLANK('Annex 2 EHV charges'!$A$11:$A$410),1, COUNTIF(A$4:$A163, 'Annex 2 EHV charges'!$A$11:$A$410)), 0)),"")</f>
        <v>906</v>
      </c>
      <c r="B164" s="104">
        <f>IF($A164="","",VLOOKUP($A164,'Annex 2 EHV charges'!$A:$O,2,0))</f>
        <v>906</v>
      </c>
      <c r="C164" s="105">
        <f>IF($A164="","",VLOOKUP($A164,'Annex 2 EHV charges'!$A:$O,3,0))</f>
        <v>1160001415347</v>
      </c>
      <c r="D164" s="104" t="str">
        <f>IF($A164="","",VLOOKUP($A164,'Annex 2 EHV charges'!$A:$O,7,0))</f>
        <v>Sleaford Renewable Energy Plant</v>
      </c>
      <c r="E164" s="109" t="str">
        <f>IFERROR(IF(VLOOKUP($A164,'Annex 2 EHV charges'!$A:$O,8,FALSE)=0,"",VLOOKUP($A164,'Annex 2 EHV charges'!$A:$O,8,FALSE)),"")</f>
        <v/>
      </c>
      <c r="F164" s="110">
        <f>IFERROR(IF(VLOOKUP($A164,'Annex 2 EHV charges'!$A:$O,9,FALSE)=0,"",VLOOKUP($A164,'Annex 2 EHV charges'!$A:$O,9,FALSE)),"")</f>
        <v>96.32</v>
      </c>
      <c r="G164" s="111">
        <f>IFERROR(IF(VLOOKUP($A164,'Annex 2 EHV charges'!$A:$O,10,FALSE)=0,"",VLOOKUP($A164,'Annex 2 EHV charges'!$A:$O,10,FALSE)),"")</f>
        <v>1</v>
      </c>
      <c r="H164" s="111">
        <f>IFERROR(IF(VLOOKUP($A164,'Annex 2 EHV charges'!$A:$O,11,FALSE)=0,"",VLOOKUP($A164,'Annex 2 EHV charges'!$A:$O,11,FALSE)),"")</f>
        <v>1</v>
      </c>
    </row>
    <row r="165" spans="1:8" x14ac:dyDescent="0.2">
      <c r="A165" s="104">
        <f t="array" ref="A165">IFERROR(INDEX('Annex 2 EHV charges'!$A$11:$A$410, MATCH(0, IF(ISBLANK('Annex 2 EHV charges'!$A$11:$A$410),1, COUNTIF(A$4:$A164, 'Annex 2 EHV charges'!$A$11:$A$410)), 0)),"")</f>
        <v>907</v>
      </c>
      <c r="B165" s="104">
        <f>IF($A165="","",VLOOKUP($A165,'Annex 2 EHV charges'!$A:$O,2,0))</f>
        <v>907</v>
      </c>
      <c r="C165" s="105">
        <f>IF($A165="","",VLOOKUP($A165,'Annex 2 EHV charges'!$A:$O,3,0))</f>
        <v>1170000059210</v>
      </c>
      <c r="D165" s="104" t="str">
        <f>IF($A165="","",VLOOKUP($A165,'Annex 2 EHV charges'!$A:$O,7,0))</f>
        <v>Bilsthorpe Wind Farm</v>
      </c>
      <c r="E165" s="109" t="str">
        <f>IFERROR(IF(VLOOKUP($A165,'Annex 2 EHV charges'!$A:$O,8,FALSE)=0,"",VLOOKUP($A165,'Annex 2 EHV charges'!$A:$O,8,FALSE)),"")</f>
        <v/>
      </c>
      <c r="F165" s="110">
        <f>IFERROR(IF(VLOOKUP($A165,'Annex 2 EHV charges'!$A:$O,9,FALSE)=0,"",VLOOKUP($A165,'Annex 2 EHV charges'!$A:$O,9,FALSE)),"")</f>
        <v>20.83</v>
      </c>
      <c r="G165" s="111">
        <f>IFERROR(IF(VLOOKUP($A165,'Annex 2 EHV charges'!$A:$O,10,FALSE)=0,"",VLOOKUP($A165,'Annex 2 EHV charges'!$A:$O,10,FALSE)),"")</f>
        <v>0.96</v>
      </c>
      <c r="H165" s="111">
        <f>IFERROR(IF(VLOOKUP($A165,'Annex 2 EHV charges'!$A:$O,11,FALSE)=0,"",VLOOKUP($A165,'Annex 2 EHV charges'!$A:$O,11,FALSE)),"")</f>
        <v>0.96</v>
      </c>
    </row>
    <row r="166" spans="1:8" x14ac:dyDescent="0.2">
      <c r="A166" s="104">
        <f t="array" ref="A166">IFERROR(INDEX('Annex 2 EHV charges'!$A$11:$A$410, MATCH(0, IF(ISBLANK('Annex 2 EHV charges'!$A$11:$A$410),1, COUNTIF(A$4:$A165, 'Annex 2 EHV charges'!$A$11:$A$410)), 0)),"")</f>
        <v>908</v>
      </c>
      <c r="B166" s="104">
        <f>IF($A166="","",VLOOKUP($A166,'Annex 2 EHV charges'!$A:$O,2,0))</f>
        <v>908</v>
      </c>
      <c r="C166" s="105">
        <f>IF($A166="","",VLOOKUP($A166,'Annex 2 EHV charges'!$A:$O,3,0))</f>
        <v>1170000117944</v>
      </c>
      <c r="D166" s="104" t="str">
        <f>IF($A166="","",VLOOKUP($A166,'Annex 2 EHV charges'!$A:$O,7,0))</f>
        <v>Old Dalby Lodge Wind Farm</v>
      </c>
      <c r="E166" s="109" t="str">
        <f>IFERROR(IF(VLOOKUP($A166,'Annex 2 EHV charges'!$A:$O,8,FALSE)=0,"",VLOOKUP($A166,'Annex 2 EHV charges'!$A:$O,8,FALSE)),"")</f>
        <v/>
      </c>
      <c r="F166" s="110">
        <f>IFERROR(IF(VLOOKUP($A166,'Annex 2 EHV charges'!$A:$O,9,FALSE)=0,"",VLOOKUP($A166,'Annex 2 EHV charges'!$A:$O,9,FALSE)),"")</f>
        <v>34.29</v>
      </c>
      <c r="G166" s="111">
        <f>IFERROR(IF(VLOOKUP($A166,'Annex 2 EHV charges'!$A:$O,10,FALSE)=0,"",VLOOKUP($A166,'Annex 2 EHV charges'!$A:$O,10,FALSE)),"")</f>
        <v>0.95</v>
      </c>
      <c r="H166" s="111">
        <f>IFERROR(IF(VLOOKUP($A166,'Annex 2 EHV charges'!$A:$O,11,FALSE)=0,"",VLOOKUP($A166,'Annex 2 EHV charges'!$A:$O,11,FALSE)),"")</f>
        <v>0.95</v>
      </c>
    </row>
    <row r="167" spans="1:8" x14ac:dyDescent="0.2">
      <c r="A167" s="104">
        <f t="array" ref="A167">IFERROR(INDEX('Annex 2 EHV charges'!$A$11:$A$410, MATCH(0, IF(ISBLANK('Annex 2 EHV charges'!$A$11:$A$410),1, COUNTIF(A$4:$A166, 'Annex 2 EHV charges'!$A$11:$A$410)), 0)),"")</f>
        <v>909</v>
      </c>
      <c r="B167" s="104">
        <f>IF($A167="","",VLOOKUP($A167,'Annex 2 EHV charges'!$A:$O,2,0))</f>
        <v>909</v>
      </c>
      <c r="C167" s="105">
        <f>IF($A167="","",VLOOKUP($A167,'Annex 2 EHV charges'!$A:$O,3,0))</f>
        <v>1170000146670</v>
      </c>
      <c r="D167" s="104" t="str">
        <f>IF($A167="","",VLOOKUP($A167,'Annex 2 EHV charges'!$A:$O,7,0))</f>
        <v>Willoughby STOR generation</v>
      </c>
      <c r="E167" s="109" t="str">
        <f>IFERROR(IF(VLOOKUP($A167,'Annex 2 EHV charges'!$A:$O,8,FALSE)=0,"",VLOOKUP($A167,'Annex 2 EHV charges'!$A:$O,8,FALSE)),"")</f>
        <v/>
      </c>
      <c r="F167" s="110">
        <f>IFERROR(IF(VLOOKUP($A167,'Annex 2 EHV charges'!$A:$O,9,FALSE)=0,"",VLOOKUP($A167,'Annex 2 EHV charges'!$A:$O,9,FALSE)),"")</f>
        <v>0.71</v>
      </c>
      <c r="G167" s="111">
        <f>IFERROR(IF(VLOOKUP($A167,'Annex 2 EHV charges'!$A:$O,10,FALSE)=0,"",VLOOKUP($A167,'Annex 2 EHV charges'!$A:$O,10,FALSE)),"")</f>
        <v>0.94</v>
      </c>
      <c r="H167" s="111">
        <f>IFERROR(IF(VLOOKUP($A167,'Annex 2 EHV charges'!$A:$O,11,FALSE)=0,"",VLOOKUP($A167,'Annex 2 EHV charges'!$A:$O,11,FALSE)),"")</f>
        <v>0.94</v>
      </c>
    </row>
    <row r="168" spans="1:8" x14ac:dyDescent="0.2">
      <c r="A168" s="104">
        <f t="array" ref="A168">IFERROR(INDEX('Annex 2 EHV charges'!$A$11:$A$410, MATCH(0, IF(ISBLANK('Annex 2 EHV charges'!$A$11:$A$410),1, COUNTIF(A$4:$A167, 'Annex 2 EHV charges'!$A$11:$A$410)), 0)),"")</f>
        <v>910</v>
      </c>
      <c r="B168" s="104">
        <f>IF($A168="","",VLOOKUP($A168,'Annex 2 EHV charges'!$A:$O,2,0))</f>
        <v>910</v>
      </c>
      <c r="C168" s="105">
        <f>IF($A168="","",VLOOKUP($A168,'Annex 2 EHV charges'!$A:$O,3,0))</f>
        <v>1130000085288</v>
      </c>
      <c r="D168" s="104" t="str">
        <f>IF($A168="","",VLOOKUP($A168,'Annex 2 EHV charges'!$A:$O,7,0))</f>
        <v>Rolls Royce AB&amp;E 33kV</v>
      </c>
      <c r="E168" s="109" t="str">
        <f>IFERROR(IF(VLOOKUP($A168,'Annex 2 EHV charges'!$A:$O,8,FALSE)=0,"",VLOOKUP($A168,'Annex 2 EHV charges'!$A:$O,8,FALSE)),"")</f>
        <v/>
      </c>
      <c r="F168" s="110">
        <f>IFERROR(IF(VLOOKUP($A168,'Annex 2 EHV charges'!$A:$O,9,FALSE)=0,"",VLOOKUP($A168,'Annex 2 EHV charges'!$A:$O,9,FALSE)),"")</f>
        <v>84.19</v>
      </c>
      <c r="G168" s="111">
        <f>IFERROR(IF(VLOOKUP($A168,'Annex 2 EHV charges'!$A:$O,10,FALSE)=0,"",VLOOKUP($A168,'Annex 2 EHV charges'!$A:$O,10,FALSE)),"")</f>
        <v>2.29</v>
      </c>
      <c r="H168" s="111">
        <f>IFERROR(IF(VLOOKUP($A168,'Annex 2 EHV charges'!$A:$O,11,FALSE)=0,"",VLOOKUP($A168,'Annex 2 EHV charges'!$A:$O,11,FALSE)),"")</f>
        <v>2.29</v>
      </c>
    </row>
    <row r="169" spans="1:8" x14ac:dyDescent="0.2">
      <c r="A169" s="104">
        <f t="array" ref="A169">IFERROR(INDEX('Annex 2 EHV charges'!$A$11:$A$410, MATCH(0, IF(ISBLANK('Annex 2 EHV charges'!$A$11:$A$410),1, COUNTIF(A$4:$A168, 'Annex 2 EHV charges'!$A$11:$A$410)), 0)),"")</f>
        <v>911</v>
      </c>
      <c r="B169" s="104">
        <f>IF($A169="","",VLOOKUP($A169,'Annex 2 EHV charges'!$A:$O,2,0))</f>
        <v>911</v>
      </c>
      <c r="C169" s="105">
        <f>IF($A169="","",VLOOKUP($A169,'Annex 2 EHV charges'!$A:$O,3,0))</f>
        <v>1170000110600</v>
      </c>
      <c r="D169" s="104" t="str">
        <f>IF($A169="","",VLOOKUP($A169,'Annex 2 EHV charges'!$A:$O,7,0))</f>
        <v>The Grange Wind Farm</v>
      </c>
      <c r="E169" s="109" t="str">
        <f>IFERROR(IF(VLOOKUP($A169,'Annex 2 EHV charges'!$A:$O,8,FALSE)=0,"",VLOOKUP($A169,'Annex 2 EHV charges'!$A:$O,8,FALSE)),"")</f>
        <v/>
      </c>
      <c r="F169" s="110">
        <f>IFERROR(IF(VLOOKUP($A169,'Annex 2 EHV charges'!$A:$O,9,FALSE)=0,"",VLOOKUP($A169,'Annex 2 EHV charges'!$A:$O,9,FALSE)),"")</f>
        <v>26.86</v>
      </c>
      <c r="G169" s="111">
        <f>IFERROR(IF(VLOOKUP($A169,'Annex 2 EHV charges'!$A:$O,10,FALSE)=0,"",VLOOKUP($A169,'Annex 2 EHV charges'!$A:$O,10,FALSE)),"")</f>
        <v>1.24</v>
      </c>
      <c r="H169" s="111">
        <f>IFERROR(IF(VLOOKUP($A169,'Annex 2 EHV charges'!$A:$O,11,FALSE)=0,"",VLOOKUP($A169,'Annex 2 EHV charges'!$A:$O,11,FALSE)),"")</f>
        <v>1.24</v>
      </c>
    </row>
    <row r="170" spans="1:8" x14ac:dyDescent="0.2">
      <c r="A170" s="104">
        <f t="array" ref="A170">IFERROR(INDEX('Annex 2 EHV charges'!$A$11:$A$410, MATCH(0, IF(ISBLANK('Annex 2 EHV charges'!$A$11:$A$410),1, COUNTIF(A$4:$A169, 'Annex 2 EHV charges'!$A$11:$A$410)), 0)),"")</f>
        <v>912</v>
      </c>
      <c r="B170" s="104">
        <f>IF($A170="","",VLOOKUP($A170,'Annex 2 EHV charges'!$A:$O,2,0))</f>
        <v>912</v>
      </c>
      <c r="C170" s="105">
        <f>IF($A170="","",VLOOKUP($A170,'Annex 2 EHV charges'!$A:$O,3,0))</f>
        <v>1170000111881</v>
      </c>
      <c r="D170" s="104" t="str">
        <f>IF($A170="","",VLOOKUP($A170,'Annex 2 EHV charges'!$A:$O,7,0))</f>
        <v>Clay Lake STOR</v>
      </c>
      <c r="E170" s="109" t="str">
        <f>IFERROR(IF(VLOOKUP($A170,'Annex 2 EHV charges'!$A:$O,8,FALSE)=0,"",VLOOKUP($A170,'Annex 2 EHV charges'!$A:$O,8,FALSE)),"")</f>
        <v/>
      </c>
      <c r="F170" s="110">
        <f>IFERROR(IF(VLOOKUP($A170,'Annex 2 EHV charges'!$A:$O,9,FALSE)=0,"",VLOOKUP($A170,'Annex 2 EHV charges'!$A:$O,9,FALSE)),"")</f>
        <v>2.11</v>
      </c>
      <c r="G170" s="111">
        <f>IFERROR(IF(VLOOKUP($A170,'Annex 2 EHV charges'!$A:$O,10,FALSE)=0,"",VLOOKUP($A170,'Annex 2 EHV charges'!$A:$O,10,FALSE)),"")</f>
        <v>2.2799999999999998</v>
      </c>
      <c r="H170" s="111">
        <f>IFERROR(IF(VLOOKUP($A170,'Annex 2 EHV charges'!$A:$O,11,FALSE)=0,"",VLOOKUP($A170,'Annex 2 EHV charges'!$A:$O,11,FALSE)),"")</f>
        <v>2.2799999999999998</v>
      </c>
    </row>
    <row r="171" spans="1:8" x14ac:dyDescent="0.2">
      <c r="A171" s="104">
        <f t="array" ref="A171">IFERROR(INDEX('Annex 2 EHV charges'!$A$11:$A$410, MATCH(0, IF(ISBLANK('Annex 2 EHV charges'!$A$11:$A$410),1, COUNTIF(A$4:$A170, 'Annex 2 EHV charges'!$A$11:$A$410)), 0)),"")</f>
        <v>913</v>
      </c>
      <c r="B171" s="104">
        <f>IF($A171="","",VLOOKUP($A171,'Annex 2 EHV charges'!$A:$O,2,0))</f>
        <v>913</v>
      </c>
      <c r="C171" s="105">
        <f>IF($A171="","",VLOOKUP($A171,'Annex 2 EHV charges'!$A:$O,3,0))</f>
        <v>1170000113443</v>
      </c>
      <c r="D171" s="104" t="str">
        <f>IF($A171="","",VLOOKUP($A171,'Annex 2 EHV charges'!$A:$O,7,0))</f>
        <v>Balderton STOR</v>
      </c>
      <c r="E171" s="109" t="str">
        <f>IFERROR(IF(VLOOKUP($A171,'Annex 2 EHV charges'!$A:$O,8,FALSE)=0,"",VLOOKUP($A171,'Annex 2 EHV charges'!$A:$O,8,FALSE)),"")</f>
        <v/>
      </c>
      <c r="F171" s="110">
        <f>IFERROR(IF(VLOOKUP($A171,'Annex 2 EHV charges'!$A:$O,9,FALSE)=0,"",VLOOKUP($A171,'Annex 2 EHV charges'!$A:$O,9,FALSE)),"")</f>
        <v>1.59</v>
      </c>
      <c r="G171" s="111">
        <f>IFERROR(IF(VLOOKUP($A171,'Annex 2 EHV charges'!$A:$O,10,FALSE)=0,"",VLOOKUP($A171,'Annex 2 EHV charges'!$A:$O,10,FALSE)),"")</f>
        <v>2.33</v>
      </c>
      <c r="H171" s="111">
        <f>IFERROR(IF(VLOOKUP($A171,'Annex 2 EHV charges'!$A:$O,11,FALSE)=0,"",VLOOKUP($A171,'Annex 2 EHV charges'!$A:$O,11,FALSE)),"")</f>
        <v>2.33</v>
      </c>
    </row>
    <row r="172" spans="1:8" x14ac:dyDescent="0.2">
      <c r="A172" s="104">
        <f t="array" ref="A172">IFERROR(INDEX('Annex 2 EHV charges'!$A$11:$A$410, MATCH(0, IF(ISBLANK('Annex 2 EHV charges'!$A$11:$A$410),1, COUNTIF(A$4:$A171, 'Annex 2 EHV charges'!$A$11:$A$410)), 0)),"")</f>
        <v>914</v>
      </c>
      <c r="B172" s="104">
        <f>IF($A172="","",VLOOKUP($A172,'Annex 2 EHV charges'!$A:$O,2,0))</f>
        <v>914</v>
      </c>
      <c r="C172" s="105">
        <f>IF($A172="","",VLOOKUP($A172,'Annex 2 EHV charges'!$A:$O,3,0))</f>
        <v>1170000172954</v>
      </c>
      <c r="D172" s="104" t="str">
        <f>IF($A172="","",VLOOKUP($A172,'Annex 2 EHV charges'!$A:$O,7,0))</f>
        <v>Wymeswold Solar Park</v>
      </c>
      <c r="E172" s="109" t="str">
        <f>IFERROR(IF(VLOOKUP($A172,'Annex 2 EHV charges'!$A:$O,8,FALSE)=0,"",VLOOKUP($A172,'Annex 2 EHV charges'!$A:$O,8,FALSE)),"")</f>
        <v/>
      </c>
      <c r="F172" s="110">
        <f>IFERROR(IF(VLOOKUP($A172,'Annex 2 EHV charges'!$A:$O,9,FALSE)=0,"",VLOOKUP($A172,'Annex 2 EHV charges'!$A:$O,9,FALSE)),"")</f>
        <v>6.47</v>
      </c>
      <c r="G172" s="111">
        <f>IFERROR(IF(VLOOKUP($A172,'Annex 2 EHV charges'!$A:$O,10,FALSE)=0,"",VLOOKUP($A172,'Annex 2 EHV charges'!$A:$O,10,FALSE)),"")</f>
        <v>3.32</v>
      </c>
      <c r="H172" s="111">
        <f>IFERROR(IF(VLOOKUP($A172,'Annex 2 EHV charges'!$A:$O,11,FALSE)=0,"",VLOOKUP($A172,'Annex 2 EHV charges'!$A:$O,11,FALSE)),"")</f>
        <v>3.32</v>
      </c>
    </row>
    <row r="173" spans="1:8" x14ac:dyDescent="0.2">
      <c r="A173" s="104">
        <f t="array" ref="A173">IFERROR(INDEX('Annex 2 EHV charges'!$A$11:$A$410, MATCH(0, IF(ISBLANK('Annex 2 EHV charges'!$A$11:$A$410),1, COUNTIF(A$4:$A172, 'Annex 2 EHV charges'!$A$11:$A$410)), 0)),"")</f>
        <v>915</v>
      </c>
      <c r="B173" s="104">
        <f>IF($A173="","",VLOOKUP($A173,'Annex 2 EHV charges'!$A:$O,2,0))</f>
        <v>915</v>
      </c>
      <c r="C173" s="105">
        <f>IF($A173="","",VLOOKUP($A173,'Annex 2 EHV charges'!$A:$O,3,0))</f>
        <v>1170000722696</v>
      </c>
      <c r="D173" s="104" t="str">
        <f>IF($A173="","",VLOOKUP($A173,'Annex 2 EHV charges'!$A:$O,7,0))</f>
        <v>French Farm Wind Farm</v>
      </c>
      <c r="E173" s="109" t="str">
        <f>IFERROR(IF(VLOOKUP($A173,'Annex 2 EHV charges'!$A:$O,8,FALSE)=0,"",VLOOKUP($A173,'Annex 2 EHV charges'!$A:$O,8,FALSE)),"")</f>
        <v/>
      </c>
      <c r="F173" s="110">
        <f>IFERROR(IF(VLOOKUP($A173,'Annex 2 EHV charges'!$A:$O,9,FALSE)=0,"",VLOOKUP($A173,'Annex 2 EHV charges'!$A:$O,9,FALSE)),"")</f>
        <v>53.61</v>
      </c>
      <c r="G173" s="111">
        <f>IFERROR(IF(VLOOKUP($A173,'Annex 2 EHV charges'!$A:$O,10,FALSE)=0,"",VLOOKUP($A173,'Annex 2 EHV charges'!$A:$O,10,FALSE)),"")</f>
        <v>1.03</v>
      </c>
      <c r="H173" s="111">
        <f>IFERROR(IF(VLOOKUP($A173,'Annex 2 EHV charges'!$A:$O,11,FALSE)=0,"",VLOOKUP($A173,'Annex 2 EHV charges'!$A:$O,11,FALSE)),"")</f>
        <v>1.03</v>
      </c>
    </row>
    <row r="174" spans="1:8" x14ac:dyDescent="0.2">
      <c r="A174" s="104">
        <f t="array" ref="A174">IFERROR(INDEX('Annex 2 EHV charges'!$A$11:$A$410, MATCH(0, IF(ISBLANK('Annex 2 EHV charges'!$A$11:$A$410),1, COUNTIF(A$4:$A173, 'Annex 2 EHV charges'!$A$11:$A$410)), 0)),"")</f>
        <v>916</v>
      </c>
      <c r="B174" s="104">
        <f>IF($A174="","",VLOOKUP($A174,'Annex 2 EHV charges'!$A:$O,2,0))</f>
        <v>916</v>
      </c>
      <c r="C174" s="105">
        <f>IF($A174="","",VLOOKUP($A174,'Annex 2 EHV charges'!$A:$O,3,0))</f>
        <v>1170000398486</v>
      </c>
      <c r="D174" s="104" t="str">
        <f>IF($A174="","",VLOOKUP($A174,'Annex 2 EHV charges'!$A:$O,7,0))</f>
        <v>Lilbourne Wind Farm</v>
      </c>
      <c r="E174" s="109" t="str">
        <f>IFERROR(IF(VLOOKUP($A174,'Annex 2 EHV charges'!$A:$O,8,FALSE)=0,"",VLOOKUP($A174,'Annex 2 EHV charges'!$A:$O,8,FALSE)),"")</f>
        <v/>
      </c>
      <c r="F174" s="110">
        <f>IFERROR(IF(VLOOKUP($A174,'Annex 2 EHV charges'!$A:$O,9,FALSE)=0,"",VLOOKUP($A174,'Annex 2 EHV charges'!$A:$O,9,FALSE)),"")</f>
        <v>12.06</v>
      </c>
      <c r="G174" s="111">
        <f>IFERROR(IF(VLOOKUP($A174,'Annex 2 EHV charges'!$A:$O,10,FALSE)=0,"",VLOOKUP($A174,'Annex 2 EHV charges'!$A:$O,10,FALSE)),"")</f>
        <v>0.98</v>
      </c>
      <c r="H174" s="111">
        <f>IFERROR(IF(VLOOKUP($A174,'Annex 2 EHV charges'!$A:$O,11,FALSE)=0,"",VLOOKUP($A174,'Annex 2 EHV charges'!$A:$O,11,FALSE)),"")</f>
        <v>0.98</v>
      </c>
    </row>
    <row r="175" spans="1:8" x14ac:dyDescent="0.2">
      <c r="A175" s="104">
        <f t="array" ref="A175">IFERROR(INDEX('Annex 2 EHV charges'!$A$11:$A$410, MATCH(0, IF(ISBLANK('Annex 2 EHV charges'!$A$11:$A$410),1, COUNTIF(A$4:$A174, 'Annex 2 EHV charges'!$A$11:$A$410)), 0)),"")</f>
        <v>917</v>
      </c>
      <c r="B175" s="104">
        <f>IF($A175="","",VLOOKUP($A175,'Annex 2 EHV charges'!$A:$O,2,0))</f>
        <v>917</v>
      </c>
      <c r="C175" s="105">
        <f>IF($A175="","",VLOOKUP($A175,'Annex 2 EHV charges'!$A:$O,3,0))</f>
        <v>1170000154538</v>
      </c>
      <c r="D175" s="104" t="str">
        <f>IF($A175="","",VLOOKUP($A175,'Annex 2 EHV charges'!$A:$O,7,0))</f>
        <v>Chelvaston Renewable</v>
      </c>
      <c r="E175" s="109" t="str">
        <f>IFERROR(IF(VLOOKUP($A175,'Annex 2 EHV charges'!$A:$O,8,FALSE)=0,"",VLOOKUP($A175,'Annex 2 EHV charges'!$A:$O,8,FALSE)),"")</f>
        <v/>
      </c>
      <c r="F175" s="110">
        <f>IFERROR(IF(VLOOKUP($A175,'Annex 2 EHV charges'!$A:$O,9,FALSE)=0,"",VLOOKUP($A175,'Annex 2 EHV charges'!$A:$O,9,FALSE)),"")</f>
        <v>117.6</v>
      </c>
      <c r="G175" s="111">
        <f>IFERROR(IF(VLOOKUP($A175,'Annex 2 EHV charges'!$A:$O,10,FALSE)=0,"",VLOOKUP($A175,'Annex 2 EHV charges'!$A:$O,10,FALSE)),"")</f>
        <v>0.97</v>
      </c>
      <c r="H175" s="111">
        <f>IFERROR(IF(VLOOKUP($A175,'Annex 2 EHV charges'!$A:$O,11,FALSE)=0,"",VLOOKUP($A175,'Annex 2 EHV charges'!$A:$O,11,FALSE)),"")</f>
        <v>0.97</v>
      </c>
    </row>
    <row r="176" spans="1:8" x14ac:dyDescent="0.2">
      <c r="A176" s="104">
        <f t="array" ref="A176">IFERROR(INDEX('Annex 2 EHV charges'!$A$11:$A$410, MATCH(0, IF(ISBLANK('Annex 2 EHV charges'!$A$11:$A$410),1, COUNTIF(A$4:$A175, 'Annex 2 EHV charges'!$A$11:$A$410)), 0)),"")</f>
        <v>918</v>
      </c>
      <c r="B176" s="104">
        <f>IF($A176="","",VLOOKUP($A176,'Annex 2 EHV charges'!$A:$O,2,0))</f>
        <v>918</v>
      </c>
      <c r="C176" s="105">
        <f>IF($A176="","",VLOOKUP($A176,'Annex 2 EHV charges'!$A:$O,3,0))</f>
        <v>1170000174827</v>
      </c>
      <c r="D176" s="104" t="str">
        <f>IF($A176="","",VLOOKUP($A176,'Annex 2 EHV charges'!$A:$O,7,0))</f>
        <v>Beachampton Solar Farm</v>
      </c>
      <c r="E176" s="109" t="str">
        <f>IFERROR(IF(VLOOKUP($A176,'Annex 2 EHV charges'!$A:$O,8,FALSE)=0,"",VLOOKUP($A176,'Annex 2 EHV charges'!$A:$O,8,FALSE)),"")</f>
        <v/>
      </c>
      <c r="F176" s="110">
        <f>IFERROR(IF(VLOOKUP($A176,'Annex 2 EHV charges'!$A:$O,9,FALSE)=0,"",VLOOKUP($A176,'Annex 2 EHV charges'!$A:$O,9,FALSE)),"")</f>
        <v>20.14</v>
      </c>
      <c r="G176" s="111">
        <f>IFERROR(IF(VLOOKUP($A176,'Annex 2 EHV charges'!$A:$O,10,FALSE)=0,"",VLOOKUP($A176,'Annex 2 EHV charges'!$A:$O,10,FALSE)),"")</f>
        <v>1.17</v>
      </c>
      <c r="H176" s="111">
        <f>IFERROR(IF(VLOOKUP($A176,'Annex 2 EHV charges'!$A:$O,11,FALSE)=0,"",VLOOKUP($A176,'Annex 2 EHV charges'!$A:$O,11,FALSE)),"")</f>
        <v>1.17</v>
      </c>
    </row>
    <row r="177" spans="1:8" x14ac:dyDescent="0.2">
      <c r="A177" s="104">
        <f t="array" ref="A177">IFERROR(INDEX('Annex 2 EHV charges'!$A$11:$A$410, MATCH(0, IF(ISBLANK('Annex 2 EHV charges'!$A$11:$A$410),1, COUNTIF(A$4:$A176, 'Annex 2 EHV charges'!$A$11:$A$410)), 0)),"")</f>
        <v>919</v>
      </c>
      <c r="B177" s="104">
        <f>IF($A177="","",VLOOKUP($A177,'Annex 2 EHV charges'!$A:$O,2,0))</f>
        <v>919</v>
      </c>
      <c r="C177" s="105">
        <f>IF($A177="","",VLOOKUP($A177,'Annex 2 EHV charges'!$A:$O,3,0))</f>
        <v>1170000182961</v>
      </c>
      <c r="D177" s="104" t="str">
        <f>IF($A177="","",VLOOKUP($A177,'Annex 2 EHV charges'!$A:$O,7,0))</f>
        <v>Croft End Solar Farm</v>
      </c>
      <c r="E177" s="109" t="str">
        <f>IFERROR(IF(VLOOKUP($A177,'Annex 2 EHV charges'!$A:$O,8,FALSE)=0,"",VLOOKUP($A177,'Annex 2 EHV charges'!$A:$O,8,FALSE)),"")</f>
        <v/>
      </c>
      <c r="F177" s="110">
        <f>IFERROR(IF(VLOOKUP($A177,'Annex 2 EHV charges'!$A:$O,9,FALSE)=0,"",VLOOKUP($A177,'Annex 2 EHV charges'!$A:$O,9,FALSE)),"")</f>
        <v>2.92</v>
      </c>
      <c r="G177" s="111">
        <f>IFERROR(IF(VLOOKUP($A177,'Annex 2 EHV charges'!$A:$O,10,FALSE)=0,"",VLOOKUP($A177,'Annex 2 EHV charges'!$A:$O,10,FALSE)),"")</f>
        <v>2.0499999999999998</v>
      </c>
      <c r="H177" s="111">
        <f>IFERROR(IF(VLOOKUP($A177,'Annex 2 EHV charges'!$A:$O,11,FALSE)=0,"",VLOOKUP($A177,'Annex 2 EHV charges'!$A:$O,11,FALSE)),"")</f>
        <v>2.0499999999999998</v>
      </c>
    </row>
    <row r="178" spans="1:8" x14ac:dyDescent="0.2">
      <c r="A178" s="104">
        <f t="array" ref="A178">IFERROR(INDEX('Annex 2 EHV charges'!$A$11:$A$410, MATCH(0, IF(ISBLANK('Annex 2 EHV charges'!$A$11:$A$410),1, COUNTIF(A$4:$A177, 'Annex 2 EHV charges'!$A$11:$A$410)), 0)),"")</f>
        <v>920</v>
      </c>
      <c r="B178" s="104">
        <f>IF($A178="","",VLOOKUP($A178,'Annex 2 EHV charges'!$A:$O,2,0))</f>
        <v>920</v>
      </c>
      <c r="C178" s="105">
        <f>IF($A178="","",VLOOKUP($A178,'Annex 2 EHV charges'!$A:$O,3,0))</f>
        <v>1170000233552</v>
      </c>
      <c r="D178" s="104" t="str">
        <f>IF($A178="","",VLOOKUP($A178,'Annex 2 EHV charges'!$A:$O,7,0))</f>
        <v>M1 Wind farm</v>
      </c>
      <c r="E178" s="109" t="str">
        <f>IFERROR(IF(VLOOKUP($A178,'Annex 2 EHV charges'!$A:$O,8,FALSE)=0,"",VLOOKUP($A178,'Annex 2 EHV charges'!$A:$O,8,FALSE)),"")</f>
        <v/>
      </c>
      <c r="F178" s="110">
        <f>IFERROR(IF(VLOOKUP($A178,'Annex 2 EHV charges'!$A:$O,9,FALSE)=0,"",VLOOKUP($A178,'Annex 2 EHV charges'!$A:$O,9,FALSE)),"")</f>
        <v>10.52</v>
      </c>
      <c r="G178" s="111">
        <f>IFERROR(IF(VLOOKUP($A178,'Annex 2 EHV charges'!$A:$O,10,FALSE)=0,"",VLOOKUP($A178,'Annex 2 EHV charges'!$A:$O,10,FALSE)),"")</f>
        <v>0.95</v>
      </c>
      <c r="H178" s="111">
        <f>IFERROR(IF(VLOOKUP($A178,'Annex 2 EHV charges'!$A:$O,11,FALSE)=0,"",VLOOKUP($A178,'Annex 2 EHV charges'!$A:$O,11,FALSE)),"")</f>
        <v>0.95</v>
      </c>
    </row>
    <row r="179" spans="1:8" x14ac:dyDescent="0.2">
      <c r="A179" s="104">
        <f t="array" ref="A179">IFERROR(INDEX('Annex 2 EHV charges'!$A$11:$A$410, MATCH(0, IF(ISBLANK('Annex 2 EHV charges'!$A$11:$A$410),1, COUNTIF(A$4:$A178, 'Annex 2 EHV charges'!$A$11:$A$410)), 0)),"")</f>
        <v>921</v>
      </c>
      <c r="B179" s="104">
        <f>IF($A179="","",VLOOKUP($A179,'Annex 2 EHV charges'!$A:$O,2,0))</f>
        <v>921</v>
      </c>
      <c r="C179" s="105">
        <f>IF($A179="","",VLOOKUP($A179,'Annex 2 EHV charges'!$A:$O,3,0))</f>
        <v>1170000265270</v>
      </c>
      <c r="D179" s="104" t="str">
        <f>IF($A179="","",VLOOKUP($A179,'Annex 2 EHV charges'!$A:$O,7,0))</f>
        <v>Leamington STOR</v>
      </c>
      <c r="E179" s="109" t="str">
        <f>IFERROR(IF(VLOOKUP($A179,'Annex 2 EHV charges'!$A:$O,8,FALSE)=0,"",VLOOKUP($A179,'Annex 2 EHV charges'!$A:$O,8,FALSE)),"")</f>
        <v/>
      </c>
      <c r="F179" s="110">
        <f>IFERROR(IF(VLOOKUP($A179,'Annex 2 EHV charges'!$A:$O,9,FALSE)=0,"",VLOOKUP($A179,'Annex 2 EHV charges'!$A:$O,9,FALSE)),"")</f>
        <v>49.18</v>
      </c>
      <c r="G179" s="111">
        <f>IFERROR(IF(VLOOKUP($A179,'Annex 2 EHV charges'!$A:$O,10,FALSE)=0,"",VLOOKUP($A179,'Annex 2 EHV charges'!$A:$O,10,FALSE)),"")</f>
        <v>1.99</v>
      </c>
      <c r="H179" s="111">
        <f>IFERROR(IF(VLOOKUP($A179,'Annex 2 EHV charges'!$A:$O,11,FALSE)=0,"",VLOOKUP($A179,'Annex 2 EHV charges'!$A:$O,11,FALSE)),"")</f>
        <v>1.99</v>
      </c>
    </row>
    <row r="180" spans="1:8" x14ac:dyDescent="0.2">
      <c r="A180" s="104">
        <f t="array" ref="A180">IFERROR(INDEX('Annex 2 EHV charges'!$A$11:$A$410, MATCH(0, IF(ISBLANK('Annex 2 EHV charges'!$A$11:$A$410),1, COUNTIF(A$4:$A179, 'Annex 2 EHV charges'!$A$11:$A$410)), 0)),"")</f>
        <v>922</v>
      </c>
      <c r="B180" s="104">
        <f>IF($A180="","",VLOOKUP($A180,'Annex 2 EHV charges'!$A:$O,2,0))</f>
        <v>922</v>
      </c>
      <c r="C180" s="105">
        <f>IF($A180="","",VLOOKUP($A180,'Annex 2 EHV charges'!$A:$O,3,0))</f>
        <v>1170000280108</v>
      </c>
      <c r="D180" s="104" t="str">
        <f>IF($A180="","",VLOOKUP($A180,'Annex 2 EHV charges'!$A:$O,7,0))</f>
        <v>Low Farm Anaerobic Dig</v>
      </c>
      <c r="E180" s="109" t="str">
        <f>IFERROR(IF(VLOOKUP($A180,'Annex 2 EHV charges'!$A:$O,8,FALSE)=0,"",VLOOKUP($A180,'Annex 2 EHV charges'!$A:$O,8,FALSE)),"")</f>
        <v/>
      </c>
      <c r="F180" s="110">
        <f>IFERROR(IF(VLOOKUP($A180,'Annex 2 EHV charges'!$A:$O,9,FALSE)=0,"",VLOOKUP($A180,'Annex 2 EHV charges'!$A:$O,9,FALSE)),"")</f>
        <v>21.05</v>
      </c>
      <c r="G180" s="111">
        <f>IFERROR(IF(VLOOKUP($A180,'Annex 2 EHV charges'!$A:$O,10,FALSE)=0,"",VLOOKUP($A180,'Annex 2 EHV charges'!$A:$O,10,FALSE)),"")</f>
        <v>0.94</v>
      </c>
      <c r="H180" s="111">
        <f>IFERROR(IF(VLOOKUP($A180,'Annex 2 EHV charges'!$A:$O,11,FALSE)=0,"",VLOOKUP($A180,'Annex 2 EHV charges'!$A:$O,11,FALSE)),"")</f>
        <v>0.94</v>
      </c>
    </row>
    <row r="181" spans="1:8" x14ac:dyDescent="0.2">
      <c r="A181" s="104">
        <f t="array" ref="A181">IFERROR(INDEX('Annex 2 EHV charges'!$A$11:$A$410, MATCH(0, IF(ISBLANK('Annex 2 EHV charges'!$A$11:$A$410),1, COUNTIF(A$4:$A180, 'Annex 2 EHV charges'!$A$11:$A$410)), 0)),"")</f>
        <v>923</v>
      </c>
      <c r="B181" s="104">
        <f>IF($A181="","",VLOOKUP($A181,'Annex 2 EHV charges'!$A:$O,2,0))</f>
        <v>923</v>
      </c>
      <c r="C181" s="105">
        <f>IF($A181="","",VLOOKUP($A181,'Annex 2 EHV charges'!$A:$O,3,0))</f>
        <v>1170000280960</v>
      </c>
      <c r="D181" s="104" t="str">
        <f>IF($A181="","",VLOOKUP($A181,'Annex 2 EHV charges'!$A:$O,7,0))</f>
        <v>Turweston Airfield Solar Farm</v>
      </c>
      <c r="E181" s="109" t="str">
        <f>IFERROR(IF(VLOOKUP($A181,'Annex 2 EHV charges'!$A:$O,8,FALSE)=0,"",VLOOKUP($A181,'Annex 2 EHV charges'!$A:$O,8,FALSE)),"")</f>
        <v/>
      </c>
      <c r="F181" s="110">
        <f>IFERROR(IF(VLOOKUP($A181,'Annex 2 EHV charges'!$A:$O,9,FALSE)=0,"",VLOOKUP($A181,'Annex 2 EHV charges'!$A:$O,9,FALSE)),"")</f>
        <v>1.85</v>
      </c>
      <c r="G181" s="111">
        <f>IFERROR(IF(VLOOKUP($A181,'Annex 2 EHV charges'!$A:$O,10,FALSE)=0,"",VLOOKUP($A181,'Annex 2 EHV charges'!$A:$O,10,FALSE)),"")</f>
        <v>2.84</v>
      </c>
      <c r="H181" s="111">
        <f>IFERROR(IF(VLOOKUP($A181,'Annex 2 EHV charges'!$A:$O,11,FALSE)=0,"",VLOOKUP($A181,'Annex 2 EHV charges'!$A:$O,11,FALSE)),"")</f>
        <v>2.84</v>
      </c>
    </row>
    <row r="182" spans="1:8" x14ac:dyDescent="0.2">
      <c r="A182" s="104">
        <f t="array" ref="A182">IFERROR(INDEX('Annex 2 EHV charges'!$A$11:$A$410, MATCH(0, IF(ISBLANK('Annex 2 EHV charges'!$A$11:$A$410),1, COUNTIF(A$4:$A181, 'Annex 2 EHV charges'!$A$11:$A$410)), 0)),"")</f>
        <v>924</v>
      </c>
      <c r="B182" s="104">
        <f>IF($A182="","",VLOOKUP($A182,'Annex 2 EHV charges'!$A:$O,2,0))</f>
        <v>924</v>
      </c>
      <c r="C182" s="105">
        <f>IF($A182="","",VLOOKUP($A182,'Annex 2 EHV charges'!$A:$O,3,0))</f>
        <v>1170000281175</v>
      </c>
      <c r="D182" s="104" t="str">
        <f>IF($A182="","",VLOOKUP($A182,'Annex 2 EHV charges'!$A:$O,7,0))</f>
        <v>Burton Pedwardine Solar</v>
      </c>
      <c r="E182" s="109" t="str">
        <f>IFERROR(IF(VLOOKUP($A182,'Annex 2 EHV charges'!$A:$O,8,FALSE)=0,"",VLOOKUP($A182,'Annex 2 EHV charges'!$A:$O,8,FALSE)),"")</f>
        <v/>
      </c>
      <c r="F182" s="110">
        <f>IFERROR(IF(VLOOKUP($A182,'Annex 2 EHV charges'!$A:$O,9,FALSE)=0,"",VLOOKUP($A182,'Annex 2 EHV charges'!$A:$O,9,FALSE)),"")</f>
        <v>12.69</v>
      </c>
      <c r="G182" s="111">
        <f>IFERROR(IF(VLOOKUP($A182,'Annex 2 EHV charges'!$A:$O,10,FALSE)=0,"",VLOOKUP($A182,'Annex 2 EHV charges'!$A:$O,10,FALSE)),"")</f>
        <v>1.62</v>
      </c>
      <c r="H182" s="111">
        <f>IFERROR(IF(VLOOKUP($A182,'Annex 2 EHV charges'!$A:$O,11,FALSE)=0,"",VLOOKUP($A182,'Annex 2 EHV charges'!$A:$O,11,FALSE)),"")</f>
        <v>1.62</v>
      </c>
    </row>
    <row r="183" spans="1:8" x14ac:dyDescent="0.2">
      <c r="A183" s="104">
        <f t="array" ref="A183">IFERROR(INDEX('Annex 2 EHV charges'!$A$11:$A$410, MATCH(0, IF(ISBLANK('Annex 2 EHV charges'!$A$11:$A$410),1, COUNTIF(A$4:$A182, 'Annex 2 EHV charges'!$A$11:$A$410)), 0)),"")</f>
        <v>925</v>
      </c>
      <c r="B183" s="104">
        <f>IF($A183="","",VLOOKUP($A183,'Annex 2 EHV charges'!$A:$O,2,0))</f>
        <v>925</v>
      </c>
      <c r="C183" s="105">
        <f>IF($A183="","",VLOOKUP($A183,'Annex 2 EHV charges'!$A:$O,3,0))</f>
        <v>1170000306909</v>
      </c>
      <c r="D183" s="104" t="str">
        <f>IF($A183="","",VLOOKUP($A183,'Annex 2 EHV charges'!$A:$O,7,0))</f>
        <v>Little Morton Farm Solar</v>
      </c>
      <c r="E183" s="109" t="str">
        <f>IFERROR(IF(VLOOKUP($A183,'Annex 2 EHV charges'!$A:$O,8,FALSE)=0,"",VLOOKUP($A183,'Annex 2 EHV charges'!$A:$O,8,FALSE)),"")</f>
        <v/>
      </c>
      <c r="F183" s="110">
        <f>IFERROR(IF(VLOOKUP($A183,'Annex 2 EHV charges'!$A:$O,9,FALSE)=0,"",VLOOKUP($A183,'Annex 2 EHV charges'!$A:$O,9,FALSE)),"")</f>
        <v>5.07</v>
      </c>
      <c r="G183" s="111">
        <f>IFERROR(IF(VLOOKUP($A183,'Annex 2 EHV charges'!$A:$O,10,FALSE)=0,"",VLOOKUP($A183,'Annex 2 EHV charges'!$A:$O,10,FALSE)),"")</f>
        <v>1.6</v>
      </c>
      <c r="H183" s="111">
        <f>IFERROR(IF(VLOOKUP($A183,'Annex 2 EHV charges'!$A:$O,11,FALSE)=0,"",VLOOKUP($A183,'Annex 2 EHV charges'!$A:$O,11,FALSE)),"")</f>
        <v>1.6</v>
      </c>
    </row>
    <row r="184" spans="1:8" x14ac:dyDescent="0.2">
      <c r="A184" s="104">
        <f t="array" ref="A184">IFERROR(INDEX('Annex 2 EHV charges'!$A$11:$A$410, MATCH(0, IF(ISBLANK('Annex 2 EHV charges'!$A$11:$A$410),1, COUNTIF(A$4:$A183, 'Annex 2 EHV charges'!$A$11:$A$410)), 0)),"")</f>
        <v>930</v>
      </c>
      <c r="B184" s="104">
        <f>IF($A184="","",VLOOKUP($A184,'Annex 2 EHV charges'!$A:$O,2,0))</f>
        <v>930</v>
      </c>
      <c r="C184" s="105">
        <f>IF($A184="","",VLOOKUP($A184,'Annex 2 EHV charges'!$A:$O,3,0))</f>
        <v>1170000073288</v>
      </c>
      <c r="D184" s="104" t="str">
        <f>IF($A184="","",VLOOKUP($A184,'Annex 2 EHV charges'!$A:$O,7,0))</f>
        <v>Rockingham</v>
      </c>
      <c r="E184" s="109" t="str">
        <f>IFERROR(IF(VLOOKUP($A184,'Annex 2 EHV charges'!$A:$O,8,FALSE)=0,"",VLOOKUP($A184,'Annex 2 EHV charges'!$A:$O,8,FALSE)),"")</f>
        <v/>
      </c>
      <c r="F184" s="110">
        <f>IFERROR(IF(VLOOKUP($A184,'Annex 2 EHV charges'!$A:$O,9,FALSE)=0,"",VLOOKUP($A184,'Annex 2 EHV charges'!$A:$O,9,FALSE)),"")</f>
        <v>8712.4699999999993</v>
      </c>
      <c r="G184" s="111">
        <f>IFERROR(IF(VLOOKUP($A184,'Annex 2 EHV charges'!$A:$O,10,FALSE)=0,"",VLOOKUP($A184,'Annex 2 EHV charges'!$A:$O,10,FALSE)),"")</f>
        <v>1.75</v>
      </c>
      <c r="H184" s="111">
        <f>IFERROR(IF(VLOOKUP($A184,'Annex 2 EHV charges'!$A:$O,11,FALSE)=0,"",VLOOKUP($A184,'Annex 2 EHV charges'!$A:$O,11,FALSE)),"")</f>
        <v>1.75</v>
      </c>
    </row>
    <row r="185" spans="1:8" ht="51" x14ac:dyDescent="0.2">
      <c r="A185" s="104">
        <f t="array" ref="A185">IFERROR(INDEX('Annex 2 EHV charges'!$A$11:$A$410, MATCH(0, IF(ISBLANK('Annex 2 EHV charges'!$A$11:$A$410),1, COUNTIF(A$4:$A184, 'Annex 2 EHV charges'!$A$11:$A$410)), 0)),"")</f>
        <v>931</v>
      </c>
      <c r="B185" s="104">
        <f>IF($A185="","",VLOOKUP($A185,'Annex 2 EHV charges'!$A:$O,2,0))</f>
        <v>931</v>
      </c>
      <c r="C185" s="105" t="str">
        <f>IF($A185="","",VLOOKUP($A185,'Annex 2 EHV charges'!$A:$O,3,0))</f>
        <v>1170000086612
1170000091783
1170000091792
1170000091808</v>
      </c>
      <c r="D185" s="104" t="str">
        <f>IF($A185="","",VLOOKUP($A185,'Annex 2 EHV charges'!$A:$O,7,0))</f>
        <v>Santander Carlton Park 132/11</v>
      </c>
      <c r="E185" s="109" t="str">
        <f>IFERROR(IF(VLOOKUP($A185,'Annex 2 EHV charges'!$A:$O,8,FALSE)=0,"",VLOOKUP($A185,'Annex 2 EHV charges'!$A:$O,8,FALSE)),"")</f>
        <v/>
      </c>
      <c r="F185" s="110">
        <f>IFERROR(IF(VLOOKUP($A185,'Annex 2 EHV charges'!$A:$O,9,FALSE)=0,"",VLOOKUP($A185,'Annex 2 EHV charges'!$A:$O,9,FALSE)),"")</f>
        <v>158.33000000000001</v>
      </c>
      <c r="G185" s="111">
        <f>IFERROR(IF(VLOOKUP($A185,'Annex 2 EHV charges'!$A:$O,10,FALSE)=0,"",VLOOKUP($A185,'Annex 2 EHV charges'!$A:$O,10,FALSE)),"")</f>
        <v>1</v>
      </c>
      <c r="H185" s="111">
        <f>IFERROR(IF(VLOOKUP($A185,'Annex 2 EHV charges'!$A:$O,11,FALSE)=0,"",VLOOKUP($A185,'Annex 2 EHV charges'!$A:$O,11,FALSE)),"")</f>
        <v>1</v>
      </c>
    </row>
    <row r="186" spans="1:8" x14ac:dyDescent="0.2">
      <c r="A186" s="104">
        <f t="array" ref="A186">IFERROR(INDEX('Annex 2 EHV charges'!$A$11:$A$410, MATCH(0, IF(ISBLANK('Annex 2 EHV charges'!$A$11:$A$410),1, COUNTIF(A$4:$A185, 'Annex 2 EHV charges'!$A$11:$A$410)), 0)),"")</f>
        <v>932</v>
      </c>
      <c r="B186" s="104">
        <f>IF($A186="","",VLOOKUP($A186,'Annex 2 EHV charges'!$A:$O,2,0))</f>
        <v>932</v>
      </c>
      <c r="C186" s="105">
        <f>IF($A186="","",VLOOKUP($A186,'Annex 2 EHV charges'!$A:$O,3,0))</f>
        <v>1160001446600</v>
      </c>
      <c r="D186" s="104" t="str">
        <f>IF($A186="","",VLOOKUP($A186,'Annex 2 EHV charges'!$A:$O,7,0))</f>
        <v>Delphi Diesel</v>
      </c>
      <c r="E186" s="109">
        <f>IFERROR(IF(VLOOKUP($A186,'Annex 2 EHV charges'!$A:$O,8,FALSE)=0,"",VLOOKUP($A186,'Annex 2 EHV charges'!$A:$O,8,FALSE)),"")</f>
        <v>0.52800000000000002</v>
      </c>
      <c r="F186" s="110">
        <f>IFERROR(IF(VLOOKUP($A186,'Annex 2 EHV charges'!$A:$O,9,FALSE)=0,"",VLOOKUP($A186,'Annex 2 EHV charges'!$A:$O,9,FALSE)),"")</f>
        <v>230.68</v>
      </c>
      <c r="G186" s="111">
        <f>IFERROR(IF(VLOOKUP($A186,'Annex 2 EHV charges'!$A:$O,10,FALSE)=0,"",VLOOKUP($A186,'Annex 2 EHV charges'!$A:$O,10,FALSE)),"")</f>
        <v>3.04</v>
      </c>
      <c r="H186" s="111">
        <f>IFERROR(IF(VLOOKUP($A186,'Annex 2 EHV charges'!$A:$O,11,FALSE)=0,"",VLOOKUP($A186,'Annex 2 EHV charges'!$A:$O,11,FALSE)),"")</f>
        <v>3.04</v>
      </c>
    </row>
    <row r="187" spans="1:8" x14ac:dyDescent="0.2">
      <c r="A187" s="104">
        <f t="array" ref="A187">IFERROR(INDEX('Annex 2 EHV charges'!$A$11:$A$410, MATCH(0, IF(ISBLANK('Annex 2 EHV charges'!$A$11:$A$410),1, COUNTIF(A$4:$A186, 'Annex 2 EHV charges'!$A$11:$A$410)), 0)),"")</f>
        <v>940</v>
      </c>
      <c r="B187" s="104">
        <f>IF($A187="","",VLOOKUP($A187,'Annex 2 EHV charges'!$A:$O,2,0))</f>
        <v>940</v>
      </c>
      <c r="C187" s="105">
        <f>IF($A187="","",VLOOKUP($A187,'Annex 2 EHV charges'!$A:$O,3,0))</f>
        <v>1170000306884</v>
      </c>
      <c r="D187" s="104" t="str">
        <f>IF($A187="","",VLOOKUP($A187,'Annex 2 EHV charges'!$A:$O,7,0))</f>
        <v>Lodge Farm Solar Park</v>
      </c>
      <c r="E187" s="109" t="str">
        <f>IFERROR(IF(VLOOKUP($A187,'Annex 2 EHV charges'!$A:$O,8,FALSE)=0,"",VLOOKUP($A187,'Annex 2 EHV charges'!$A:$O,8,FALSE)),"")</f>
        <v/>
      </c>
      <c r="F187" s="110">
        <f>IFERROR(IF(VLOOKUP($A187,'Annex 2 EHV charges'!$A:$O,9,FALSE)=0,"",VLOOKUP($A187,'Annex 2 EHV charges'!$A:$O,9,FALSE)),"")</f>
        <v>27.16</v>
      </c>
      <c r="G187" s="111">
        <f>IFERROR(IF(VLOOKUP($A187,'Annex 2 EHV charges'!$A:$O,10,FALSE)=0,"",VLOOKUP($A187,'Annex 2 EHV charges'!$A:$O,10,FALSE)),"")</f>
        <v>1.3</v>
      </c>
      <c r="H187" s="111">
        <f>IFERROR(IF(VLOOKUP($A187,'Annex 2 EHV charges'!$A:$O,11,FALSE)=0,"",VLOOKUP($A187,'Annex 2 EHV charges'!$A:$O,11,FALSE)),"")</f>
        <v>1.3</v>
      </c>
    </row>
    <row r="188" spans="1:8" x14ac:dyDescent="0.2">
      <c r="A188" s="104">
        <f t="array" ref="A188">IFERROR(INDEX('Annex 2 EHV charges'!$A$11:$A$410, MATCH(0, IF(ISBLANK('Annex 2 EHV charges'!$A$11:$A$410),1, COUNTIF(A$4:$A187, 'Annex 2 EHV charges'!$A$11:$A$410)), 0)),"")</f>
        <v>941</v>
      </c>
      <c r="B188" s="104">
        <f>IF($A188="","",VLOOKUP($A188,'Annex 2 EHV charges'!$A:$O,2,0))</f>
        <v>941</v>
      </c>
      <c r="C188" s="105">
        <f>IF($A188="","",VLOOKUP($A188,'Annex 2 EHV charges'!$A:$O,3,0))</f>
        <v>1170000313162</v>
      </c>
      <c r="D188" s="104" t="str">
        <f>IF($A188="","",VLOOKUP($A188,'Annex 2 EHV charges'!$A:$O,7,0))</f>
        <v>Ermine Farm PV</v>
      </c>
      <c r="E188" s="109" t="str">
        <f>IFERROR(IF(VLOOKUP($A188,'Annex 2 EHV charges'!$A:$O,8,FALSE)=0,"",VLOOKUP($A188,'Annex 2 EHV charges'!$A:$O,8,FALSE)),"")</f>
        <v/>
      </c>
      <c r="F188" s="110">
        <f>IFERROR(IF(VLOOKUP($A188,'Annex 2 EHV charges'!$A:$O,9,FALSE)=0,"",VLOOKUP($A188,'Annex 2 EHV charges'!$A:$O,9,FALSE)),"")</f>
        <v>55.39</v>
      </c>
      <c r="G188" s="111">
        <f>IFERROR(IF(VLOOKUP($A188,'Annex 2 EHV charges'!$A:$O,10,FALSE)=0,"",VLOOKUP($A188,'Annex 2 EHV charges'!$A:$O,10,FALSE)),"")</f>
        <v>1.76</v>
      </c>
      <c r="H188" s="111">
        <f>IFERROR(IF(VLOOKUP($A188,'Annex 2 EHV charges'!$A:$O,11,FALSE)=0,"",VLOOKUP($A188,'Annex 2 EHV charges'!$A:$O,11,FALSE)),"")</f>
        <v>1.76</v>
      </c>
    </row>
    <row r="189" spans="1:8" x14ac:dyDescent="0.2">
      <c r="A189" s="104">
        <f t="array" ref="A189">IFERROR(INDEX('Annex 2 EHV charges'!$A$11:$A$410, MATCH(0, IF(ISBLANK('Annex 2 EHV charges'!$A$11:$A$410),1, COUNTIF(A$4:$A188, 'Annex 2 EHV charges'!$A$11:$A$410)), 0)),"")</f>
        <v>942</v>
      </c>
      <c r="B189" s="104">
        <f>IF($A189="","",VLOOKUP($A189,'Annex 2 EHV charges'!$A:$O,2,0))</f>
        <v>942</v>
      </c>
      <c r="C189" s="105">
        <f>IF($A189="","",VLOOKUP($A189,'Annex 2 EHV charges'!$A:$O,3,0))</f>
        <v>1170000319234</v>
      </c>
      <c r="D189" s="104" t="str">
        <f>IF($A189="","",VLOOKUP($A189,'Annex 2 EHV charges'!$A:$O,7,0))</f>
        <v>Ridge Solar Park</v>
      </c>
      <c r="E189" s="109" t="str">
        <f>IFERROR(IF(VLOOKUP($A189,'Annex 2 EHV charges'!$A:$O,8,FALSE)=0,"",VLOOKUP($A189,'Annex 2 EHV charges'!$A:$O,8,FALSE)),"")</f>
        <v/>
      </c>
      <c r="F189" s="110">
        <f>IFERROR(IF(VLOOKUP($A189,'Annex 2 EHV charges'!$A:$O,9,FALSE)=0,"",VLOOKUP($A189,'Annex 2 EHV charges'!$A:$O,9,FALSE)),"")</f>
        <v>5.64</v>
      </c>
      <c r="G189" s="111">
        <f>IFERROR(IF(VLOOKUP($A189,'Annex 2 EHV charges'!$A:$O,10,FALSE)=0,"",VLOOKUP($A189,'Annex 2 EHV charges'!$A:$O,10,FALSE)),"")</f>
        <v>1.44</v>
      </c>
      <c r="H189" s="111">
        <f>IFERROR(IF(VLOOKUP($A189,'Annex 2 EHV charges'!$A:$O,11,FALSE)=0,"",VLOOKUP($A189,'Annex 2 EHV charges'!$A:$O,11,FALSE)),"")</f>
        <v>1.44</v>
      </c>
    </row>
    <row r="190" spans="1:8" x14ac:dyDescent="0.2">
      <c r="A190" s="104">
        <f t="array" ref="A190">IFERROR(INDEX('Annex 2 EHV charges'!$A$11:$A$410, MATCH(0, IF(ISBLANK('Annex 2 EHV charges'!$A$11:$A$410),1, COUNTIF(A$4:$A189, 'Annex 2 EHV charges'!$A$11:$A$410)), 0)),"")</f>
        <v>943</v>
      </c>
      <c r="B190" s="104">
        <f>IF($A190="","",VLOOKUP($A190,'Annex 2 EHV charges'!$A:$O,2,0))</f>
        <v>943</v>
      </c>
      <c r="C190" s="105">
        <f>IF($A190="","",VLOOKUP($A190,'Annex 2 EHV charges'!$A:$O,3,0))</f>
        <v>1170000325283</v>
      </c>
      <c r="D190" s="104" t="str">
        <f>IF($A190="","",VLOOKUP($A190,'Annex 2 EHV charges'!$A:$O,7,0))</f>
        <v>Winwick Wind Farm</v>
      </c>
      <c r="E190" s="109" t="str">
        <f>IFERROR(IF(VLOOKUP($A190,'Annex 2 EHV charges'!$A:$O,8,FALSE)=0,"",VLOOKUP($A190,'Annex 2 EHV charges'!$A:$O,8,FALSE)),"")</f>
        <v/>
      </c>
      <c r="F190" s="110">
        <f>IFERROR(IF(VLOOKUP($A190,'Annex 2 EHV charges'!$A:$O,9,FALSE)=0,"",VLOOKUP($A190,'Annex 2 EHV charges'!$A:$O,9,FALSE)),"")</f>
        <v>1.84</v>
      </c>
      <c r="G190" s="111">
        <f>IFERROR(IF(VLOOKUP($A190,'Annex 2 EHV charges'!$A:$O,10,FALSE)=0,"",VLOOKUP($A190,'Annex 2 EHV charges'!$A:$O,10,FALSE)),"")</f>
        <v>0.95</v>
      </c>
      <c r="H190" s="111">
        <f>IFERROR(IF(VLOOKUP($A190,'Annex 2 EHV charges'!$A:$O,11,FALSE)=0,"",VLOOKUP($A190,'Annex 2 EHV charges'!$A:$O,11,FALSE)),"")</f>
        <v>0.95</v>
      </c>
    </row>
    <row r="191" spans="1:8" x14ac:dyDescent="0.2">
      <c r="A191" s="104">
        <f t="array" ref="A191">IFERROR(INDEX('Annex 2 EHV charges'!$A$11:$A$410, MATCH(0, IF(ISBLANK('Annex 2 EHV charges'!$A$11:$A$410),1, COUNTIF(A$4:$A190, 'Annex 2 EHV charges'!$A$11:$A$410)), 0)),"")</f>
        <v>944</v>
      </c>
      <c r="B191" s="104">
        <f>IF($A191="","",VLOOKUP($A191,'Annex 2 EHV charges'!$A:$O,2,0))</f>
        <v>944</v>
      </c>
      <c r="C191" s="105">
        <f>IF($A191="","",VLOOKUP($A191,'Annex 2 EHV charges'!$A:$O,3,0))</f>
        <v>1170000325308</v>
      </c>
      <c r="D191" s="104" t="str">
        <f>IF($A191="","",VLOOKUP($A191,'Annex 2 EHV charges'!$A:$O,7,0))</f>
        <v>Watford Lodge Wind Farm</v>
      </c>
      <c r="E191" s="109" t="str">
        <f>IFERROR(IF(VLOOKUP($A191,'Annex 2 EHV charges'!$A:$O,8,FALSE)=0,"",VLOOKUP($A191,'Annex 2 EHV charges'!$A:$O,8,FALSE)),"")</f>
        <v/>
      </c>
      <c r="F191" s="110">
        <f>IFERROR(IF(VLOOKUP($A191,'Annex 2 EHV charges'!$A:$O,9,FALSE)=0,"",VLOOKUP($A191,'Annex 2 EHV charges'!$A:$O,9,FALSE)),"")</f>
        <v>69.7</v>
      </c>
      <c r="G191" s="111">
        <f>IFERROR(IF(VLOOKUP($A191,'Annex 2 EHV charges'!$A:$O,10,FALSE)=0,"",VLOOKUP($A191,'Annex 2 EHV charges'!$A:$O,10,FALSE)),"")</f>
        <v>0.99</v>
      </c>
      <c r="H191" s="111">
        <f>IFERROR(IF(VLOOKUP($A191,'Annex 2 EHV charges'!$A:$O,11,FALSE)=0,"",VLOOKUP($A191,'Annex 2 EHV charges'!$A:$O,11,FALSE)),"")</f>
        <v>0.99</v>
      </c>
    </row>
    <row r="192" spans="1:8" x14ac:dyDescent="0.2">
      <c r="A192" s="104">
        <f t="array" ref="A192">IFERROR(INDEX('Annex 2 EHV charges'!$A$11:$A$410, MATCH(0, IF(ISBLANK('Annex 2 EHV charges'!$A$11:$A$410),1, COUNTIF(A$4:$A191, 'Annex 2 EHV charges'!$A$11:$A$410)), 0)),"")</f>
        <v>945</v>
      </c>
      <c r="B192" s="104">
        <f>IF($A192="","",VLOOKUP($A192,'Annex 2 EHV charges'!$A:$O,2,0))</f>
        <v>945</v>
      </c>
      <c r="C192" s="105">
        <f>IF($A192="","",VLOOKUP($A192,'Annex 2 EHV charges'!$A:$O,3,0))</f>
        <v>1170000326454</v>
      </c>
      <c r="D192" s="104" t="str">
        <f>IF($A192="","",VLOOKUP($A192,'Annex 2 EHV charges'!$A:$O,7,0))</f>
        <v>Leverton Solar Park</v>
      </c>
      <c r="E192" s="109" t="str">
        <f>IFERROR(IF(VLOOKUP($A192,'Annex 2 EHV charges'!$A:$O,8,FALSE)=0,"",VLOOKUP($A192,'Annex 2 EHV charges'!$A:$O,8,FALSE)),"")</f>
        <v/>
      </c>
      <c r="F192" s="110">
        <f>IFERROR(IF(VLOOKUP($A192,'Annex 2 EHV charges'!$A:$O,9,FALSE)=0,"",VLOOKUP($A192,'Annex 2 EHV charges'!$A:$O,9,FALSE)),"")</f>
        <v>2.85</v>
      </c>
      <c r="G192" s="111">
        <f>IFERROR(IF(VLOOKUP($A192,'Annex 2 EHV charges'!$A:$O,10,FALSE)=0,"",VLOOKUP($A192,'Annex 2 EHV charges'!$A:$O,10,FALSE)),"")</f>
        <v>2.0499999999999998</v>
      </c>
      <c r="H192" s="111">
        <f>IFERROR(IF(VLOOKUP($A192,'Annex 2 EHV charges'!$A:$O,11,FALSE)=0,"",VLOOKUP($A192,'Annex 2 EHV charges'!$A:$O,11,FALSE)),"")</f>
        <v>2.0499999999999998</v>
      </c>
    </row>
    <row r="193" spans="1:8" x14ac:dyDescent="0.2">
      <c r="A193" s="104">
        <f t="array" ref="A193">IFERROR(INDEX('Annex 2 EHV charges'!$A$11:$A$410, MATCH(0, IF(ISBLANK('Annex 2 EHV charges'!$A$11:$A$410),1, COUNTIF(A$4:$A192, 'Annex 2 EHV charges'!$A$11:$A$410)), 0)),"")</f>
        <v>946</v>
      </c>
      <c r="B193" s="104">
        <f>IF($A193="","",VLOOKUP($A193,'Annex 2 EHV charges'!$A:$O,2,0))</f>
        <v>946</v>
      </c>
      <c r="C193" s="105">
        <f>IF($A193="","",VLOOKUP($A193,'Annex 2 EHV charges'!$A:$O,3,0))</f>
        <v>1170000337508</v>
      </c>
      <c r="D193" s="104" t="str">
        <f>IF($A193="","",VLOOKUP($A193,'Annex 2 EHV charges'!$A:$O,7,0))</f>
        <v>Burton Pedwardine Phase 2</v>
      </c>
      <c r="E193" s="109" t="str">
        <f>IFERROR(IF(VLOOKUP($A193,'Annex 2 EHV charges'!$A:$O,8,FALSE)=0,"",VLOOKUP($A193,'Annex 2 EHV charges'!$A:$O,8,FALSE)),"")</f>
        <v/>
      </c>
      <c r="F193" s="110">
        <f>IFERROR(IF(VLOOKUP($A193,'Annex 2 EHV charges'!$A:$O,9,FALSE)=0,"",VLOOKUP($A193,'Annex 2 EHV charges'!$A:$O,9,FALSE)),"")</f>
        <v>26.78</v>
      </c>
      <c r="G193" s="111">
        <f>IFERROR(IF(VLOOKUP($A193,'Annex 2 EHV charges'!$A:$O,10,FALSE)=0,"",VLOOKUP($A193,'Annex 2 EHV charges'!$A:$O,10,FALSE)),"")</f>
        <v>1.48</v>
      </c>
      <c r="H193" s="111">
        <f>IFERROR(IF(VLOOKUP($A193,'Annex 2 EHV charges'!$A:$O,11,FALSE)=0,"",VLOOKUP($A193,'Annex 2 EHV charges'!$A:$O,11,FALSE)),"")</f>
        <v>1.48</v>
      </c>
    </row>
    <row r="194" spans="1:8" x14ac:dyDescent="0.2">
      <c r="A194" s="104">
        <f t="array" ref="A194">IFERROR(INDEX('Annex 2 EHV charges'!$A$11:$A$410, MATCH(0, IF(ISBLANK('Annex 2 EHV charges'!$A$11:$A$410),1, COUNTIF(A$4:$A193, 'Annex 2 EHV charges'!$A$11:$A$410)), 0)),"")</f>
        <v>947</v>
      </c>
      <c r="B194" s="104">
        <f>IF($A194="","",VLOOKUP($A194,'Annex 2 EHV charges'!$A:$O,2,0))</f>
        <v>947</v>
      </c>
      <c r="C194" s="105">
        <f>IF($A194="","",VLOOKUP($A194,'Annex 2 EHV charges'!$A:$O,3,0))</f>
        <v>1170000369068</v>
      </c>
      <c r="D194" s="104" t="str">
        <f>IF($A194="","",VLOOKUP($A194,'Annex 2 EHV charges'!$A:$O,7,0))</f>
        <v>Hartwell Solar Farm</v>
      </c>
      <c r="E194" s="109" t="str">
        <f>IFERROR(IF(VLOOKUP($A194,'Annex 2 EHV charges'!$A:$O,8,FALSE)=0,"",VLOOKUP($A194,'Annex 2 EHV charges'!$A:$O,8,FALSE)),"")</f>
        <v/>
      </c>
      <c r="F194" s="110">
        <f>IFERROR(IF(VLOOKUP($A194,'Annex 2 EHV charges'!$A:$O,9,FALSE)=0,"",VLOOKUP($A194,'Annex 2 EHV charges'!$A:$O,9,FALSE)),"")</f>
        <v>21.48</v>
      </c>
      <c r="G194" s="111">
        <f>IFERROR(IF(VLOOKUP($A194,'Annex 2 EHV charges'!$A:$O,10,FALSE)=0,"",VLOOKUP($A194,'Annex 2 EHV charges'!$A:$O,10,FALSE)),"")</f>
        <v>1.97</v>
      </c>
      <c r="H194" s="111">
        <f>IFERROR(IF(VLOOKUP($A194,'Annex 2 EHV charges'!$A:$O,11,FALSE)=0,"",VLOOKUP($A194,'Annex 2 EHV charges'!$A:$O,11,FALSE)),"")</f>
        <v>1.97</v>
      </c>
    </row>
    <row r="195" spans="1:8" x14ac:dyDescent="0.2">
      <c r="A195" s="104">
        <f t="array" ref="A195">IFERROR(INDEX('Annex 2 EHV charges'!$A$11:$A$410, MATCH(0, IF(ISBLANK('Annex 2 EHV charges'!$A$11:$A$410),1, COUNTIF(A$4:$A194, 'Annex 2 EHV charges'!$A$11:$A$410)), 0)),"")</f>
        <v>948</v>
      </c>
      <c r="B195" s="104">
        <f>IF($A195="","",VLOOKUP($A195,'Annex 2 EHV charges'!$A:$O,2,0))</f>
        <v>948</v>
      </c>
      <c r="C195" s="105">
        <f>IF($A195="","",VLOOKUP($A195,'Annex 2 EHV charges'!$A:$O,3,0))</f>
        <v>1170000369100</v>
      </c>
      <c r="D195" s="104" t="str">
        <f>IF($A195="","",VLOOKUP($A195,'Annex 2 EHV charges'!$A:$O,7,0))</f>
        <v>Eakley Lanes Solar North</v>
      </c>
      <c r="E195" s="109" t="str">
        <f>IFERROR(IF(VLOOKUP($A195,'Annex 2 EHV charges'!$A:$O,8,FALSE)=0,"",VLOOKUP($A195,'Annex 2 EHV charges'!$A:$O,8,FALSE)),"")</f>
        <v/>
      </c>
      <c r="F195" s="110">
        <f>IFERROR(IF(VLOOKUP($A195,'Annex 2 EHV charges'!$A:$O,9,FALSE)=0,"",VLOOKUP($A195,'Annex 2 EHV charges'!$A:$O,9,FALSE)),"")</f>
        <v>30.59</v>
      </c>
      <c r="G195" s="111">
        <f>IFERROR(IF(VLOOKUP($A195,'Annex 2 EHV charges'!$A:$O,10,FALSE)=0,"",VLOOKUP($A195,'Annex 2 EHV charges'!$A:$O,10,FALSE)),"")</f>
        <v>1.22</v>
      </c>
      <c r="H195" s="111">
        <f>IFERROR(IF(VLOOKUP($A195,'Annex 2 EHV charges'!$A:$O,11,FALSE)=0,"",VLOOKUP($A195,'Annex 2 EHV charges'!$A:$O,11,FALSE)),"")</f>
        <v>1.22</v>
      </c>
    </row>
    <row r="196" spans="1:8" x14ac:dyDescent="0.2">
      <c r="A196" s="104">
        <f t="array" ref="A196">IFERROR(INDEX('Annex 2 EHV charges'!$A$11:$A$410, MATCH(0, IF(ISBLANK('Annex 2 EHV charges'!$A$11:$A$410),1, COUNTIF(A$4:$A195, 'Annex 2 EHV charges'!$A$11:$A$410)), 0)),"")</f>
        <v>949</v>
      </c>
      <c r="B196" s="104">
        <f>IF($A196="","",VLOOKUP($A196,'Annex 2 EHV charges'!$A:$O,2,0))</f>
        <v>949</v>
      </c>
      <c r="C196" s="105">
        <f>IF($A196="","",VLOOKUP($A196,'Annex 2 EHV charges'!$A:$O,3,0))</f>
        <v>1170000369129</v>
      </c>
      <c r="D196" s="104" t="str">
        <f>IF($A196="","",VLOOKUP($A196,'Annex 2 EHV charges'!$A:$O,7,0))</f>
        <v>Eakley Lanes Solar South</v>
      </c>
      <c r="E196" s="109" t="str">
        <f>IFERROR(IF(VLOOKUP($A196,'Annex 2 EHV charges'!$A:$O,8,FALSE)=0,"",VLOOKUP($A196,'Annex 2 EHV charges'!$A:$O,8,FALSE)),"")</f>
        <v/>
      </c>
      <c r="F196" s="110">
        <f>IFERROR(IF(VLOOKUP($A196,'Annex 2 EHV charges'!$A:$O,9,FALSE)=0,"",VLOOKUP($A196,'Annex 2 EHV charges'!$A:$O,9,FALSE)),"")</f>
        <v>60.43</v>
      </c>
      <c r="G196" s="111">
        <f>IFERROR(IF(VLOOKUP($A196,'Annex 2 EHV charges'!$A:$O,10,FALSE)=0,"",VLOOKUP($A196,'Annex 2 EHV charges'!$A:$O,10,FALSE)),"")</f>
        <v>1.19</v>
      </c>
      <c r="H196" s="111">
        <f>IFERROR(IF(VLOOKUP($A196,'Annex 2 EHV charges'!$A:$O,11,FALSE)=0,"",VLOOKUP($A196,'Annex 2 EHV charges'!$A:$O,11,FALSE)),"")</f>
        <v>1.19</v>
      </c>
    </row>
    <row r="197" spans="1:8" x14ac:dyDescent="0.2">
      <c r="A197" s="104">
        <f t="array" ref="A197">IFERROR(INDEX('Annex 2 EHV charges'!$A$11:$A$410, MATCH(0, IF(ISBLANK('Annex 2 EHV charges'!$A$11:$A$410),1, COUNTIF(A$4:$A196, 'Annex 2 EHV charges'!$A$11:$A$410)), 0)),"")</f>
        <v>950</v>
      </c>
      <c r="B197" s="104">
        <f>IF($A197="","",VLOOKUP($A197,'Annex 2 EHV charges'!$A:$O,2,0))</f>
        <v>950</v>
      </c>
      <c r="C197" s="105">
        <f>IF($A197="","",VLOOKUP($A197,'Annex 2 EHV charges'!$A:$O,3,0))</f>
        <v>1170000388743</v>
      </c>
      <c r="D197" s="104" t="str">
        <f>IF($A197="","",VLOOKUP($A197,'Annex 2 EHV charges'!$A:$O,7,0))</f>
        <v>Welbeck Colliery PV</v>
      </c>
      <c r="E197" s="109" t="str">
        <f>IFERROR(IF(VLOOKUP($A197,'Annex 2 EHV charges'!$A:$O,8,FALSE)=0,"",VLOOKUP($A197,'Annex 2 EHV charges'!$A:$O,8,FALSE)),"")</f>
        <v/>
      </c>
      <c r="F197" s="110">
        <f>IFERROR(IF(VLOOKUP($A197,'Annex 2 EHV charges'!$A:$O,9,FALSE)=0,"",VLOOKUP($A197,'Annex 2 EHV charges'!$A:$O,9,FALSE)),"")</f>
        <v>7.77</v>
      </c>
      <c r="G197" s="111">
        <f>IFERROR(IF(VLOOKUP($A197,'Annex 2 EHV charges'!$A:$O,10,FALSE)=0,"",VLOOKUP($A197,'Annex 2 EHV charges'!$A:$O,10,FALSE)),"")</f>
        <v>1.3</v>
      </c>
      <c r="H197" s="111">
        <f>IFERROR(IF(VLOOKUP($A197,'Annex 2 EHV charges'!$A:$O,11,FALSE)=0,"",VLOOKUP($A197,'Annex 2 EHV charges'!$A:$O,11,FALSE)),"")</f>
        <v>1.3</v>
      </c>
    </row>
    <row r="198" spans="1:8" x14ac:dyDescent="0.2">
      <c r="A198" s="104">
        <f t="array" ref="A198">IFERROR(INDEX('Annex 2 EHV charges'!$A$11:$A$410, MATCH(0, IF(ISBLANK('Annex 2 EHV charges'!$A$11:$A$410),1, COUNTIF(A$4:$A197, 'Annex 2 EHV charges'!$A$11:$A$410)), 0)),"")</f>
        <v>951</v>
      </c>
      <c r="B198" s="104">
        <f>IF($A198="","",VLOOKUP($A198,'Annex 2 EHV charges'!$A:$O,2,0))</f>
        <v>951</v>
      </c>
      <c r="C198" s="105">
        <f>IF($A198="","",VLOOKUP($A198,'Annex 2 EHV charges'!$A:$O,3,0))</f>
        <v>1170000394960</v>
      </c>
      <c r="D198" s="104" t="str">
        <f>IF($A198="","",VLOOKUP($A198,'Annex 2 EHV charges'!$A:$O,7,0))</f>
        <v>Newton Road PV</v>
      </c>
      <c r="E198" s="109" t="str">
        <f>IFERROR(IF(VLOOKUP($A198,'Annex 2 EHV charges'!$A:$O,8,FALSE)=0,"",VLOOKUP($A198,'Annex 2 EHV charges'!$A:$O,8,FALSE)),"")</f>
        <v/>
      </c>
      <c r="F198" s="110">
        <f>IFERROR(IF(VLOOKUP($A198,'Annex 2 EHV charges'!$A:$O,9,FALSE)=0,"",VLOOKUP($A198,'Annex 2 EHV charges'!$A:$O,9,FALSE)),"")</f>
        <v>3.86</v>
      </c>
      <c r="G198" s="111">
        <f>IFERROR(IF(VLOOKUP($A198,'Annex 2 EHV charges'!$A:$O,10,FALSE)=0,"",VLOOKUP($A198,'Annex 2 EHV charges'!$A:$O,10,FALSE)),"")</f>
        <v>2.02</v>
      </c>
      <c r="H198" s="111">
        <f>IFERROR(IF(VLOOKUP($A198,'Annex 2 EHV charges'!$A:$O,11,FALSE)=0,"",VLOOKUP($A198,'Annex 2 EHV charges'!$A:$O,11,FALSE)),"")</f>
        <v>2.02</v>
      </c>
    </row>
    <row r="199" spans="1:8" x14ac:dyDescent="0.2">
      <c r="A199" s="104">
        <f t="array" ref="A199">IFERROR(INDEX('Annex 2 EHV charges'!$A$11:$A$410, MATCH(0, IF(ISBLANK('Annex 2 EHV charges'!$A$11:$A$410),1, COUNTIF(A$4:$A198, 'Annex 2 EHV charges'!$A$11:$A$410)), 0)),"")</f>
        <v>952</v>
      </c>
      <c r="B199" s="104">
        <f>IF($A199="","",VLOOKUP($A199,'Annex 2 EHV charges'!$A:$O,2,0))</f>
        <v>952</v>
      </c>
      <c r="C199" s="105">
        <f>IF($A199="","",VLOOKUP($A199,'Annex 2 EHV charges'!$A:$O,3,0))</f>
        <v>1170000395954</v>
      </c>
      <c r="D199" s="104" t="str">
        <f>IF($A199="","",VLOOKUP($A199,'Annex 2 EHV charges'!$A:$O,7,0))</f>
        <v>New Albion Wind Farm</v>
      </c>
      <c r="E199" s="109" t="str">
        <f>IFERROR(IF(VLOOKUP($A199,'Annex 2 EHV charges'!$A:$O,8,FALSE)=0,"",VLOOKUP($A199,'Annex 2 EHV charges'!$A:$O,8,FALSE)),"")</f>
        <v/>
      </c>
      <c r="F199" s="110">
        <f>IFERROR(IF(VLOOKUP($A199,'Annex 2 EHV charges'!$A:$O,9,FALSE)=0,"",VLOOKUP($A199,'Annex 2 EHV charges'!$A:$O,9,FALSE)),"")</f>
        <v>38.19</v>
      </c>
      <c r="G199" s="111">
        <f>IFERROR(IF(VLOOKUP($A199,'Annex 2 EHV charges'!$A:$O,10,FALSE)=0,"",VLOOKUP($A199,'Annex 2 EHV charges'!$A:$O,10,FALSE)),"")</f>
        <v>1.01</v>
      </c>
      <c r="H199" s="111">
        <f>IFERROR(IF(VLOOKUP($A199,'Annex 2 EHV charges'!$A:$O,11,FALSE)=0,"",VLOOKUP($A199,'Annex 2 EHV charges'!$A:$O,11,FALSE)),"")</f>
        <v>1.01</v>
      </c>
    </row>
    <row r="200" spans="1:8" x14ac:dyDescent="0.2">
      <c r="A200" s="104">
        <f t="array" ref="A200">IFERROR(INDEX('Annex 2 EHV charges'!$A$11:$A$410, MATCH(0, IF(ISBLANK('Annex 2 EHV charges'!$A$11:$A$410),1, COUNTIF(A$4:$A199, 'Annex 2 EHV charges'!$A$11:$A$410)), 0)),"")</f>
        <v>953</v>
      </c>
      <c r="B200" s="104">
        <f>IF($A200="","",VLOOKUP($A200,'Annex 2 EHV charges'!$A:$O,2,0))</f>
        <v>953</v>
      </c>
      <c r="C200" s="105">
        <f>IF($A200="","",VLOOKUP($A200,'Annex 2 EHV charges'!$A:$O,3,0))</f>
        <v>1170000400772</v>
      </c>
      <c r="D200" s="104" t="str">
        <f>IF($A200="","",VLOOKUP($A200,'Annex 2 EHV charges'!$A:$O,7,0))</f>
        <v>Moat Farm PV</v>
      </c>
      <c r="E200" s="109" t="str">
        <f>IFERROR(IF(VLOOKUP($A200,'Annex 2 EHV charges'!$A:$O,8,FALSE)=0,"",VLOOKUP($A200,'Annex 2 EHV charges'!$A:$O,8,FALSE)),"")</f>
        <v/>
      </c>
      <c r="F200" s="110">
        <f>IFERROR(IF(VLOOKUP($A200,'Annex 2 EHV charges'!$A:$O,9,FALSE)=0,"",VLOOKUP($A200,'Annex 2 EHV charges'!$A:$O,9,FALSE)),"")</f>
        <v>24.78</v>
      </c>
      <c r="G200" s="111">
        <f>IFERROR(IF(VLOOKUP($A200,'Annex 2 EHV charges'!$A:$O,10,FALSE)=0,"",VLOOKUP($A200,'Annex 2 EHV charges'!$A:$O,10,FALSE)),"")</f>
        <v>1.21</v>
      </c>
      <c r="H200" s="111">
        <f>IFERROR(IF(VLOOKUP($A200,'Annex 2 EHV charges'!$A:$O,11,FALSE)=0,"",VLOOKUP($A200,'Annex 2 EHV charges'!$A:$O,11,FALSE)),"")</f>
        <v>1.21</v>
      </c>
    </row>
    <row r="201" spans="1:8" x14ac:dyDescent="0.2">
      <c r="A201" s="104">
        <f t="array" ref="A201">IFERROR(INDEX('Annex 2 EHV charges'!$A$11:$A$410, MATCH(0, IF(ISBLANK('Annex 2 EHV charges'!$A$11:$A$410),1, COUNTIF(A$4:$A200, 'Annex 2 EHV charges'!$A$11:$A$410)), 0)),"")</f>
        <v>954</v>
      </c>
      <c r="B201" s="104">
        <f>IF($A201="","",VLOOKUP($A201,'Annex 2 EHV charges'!$A:$O,2,0))</f>
        <v>954</v>
      </c>
      <c r="C201" s="105">
        <f>IF($A201="","",VLOOKUP($A201,'Annex 2 EHV charges'!$A:$O,3,0))</f>
        <v>1170000407875</v>
      </c>
      <c r="D201" s="104" t="str">
        <f>IF($A201="","",VLOOKUP($A201,'Annex 2 EHV charges'!$A:$O,7,0))</f>
        <v>Bilsthorpe Solar</v>
      </c>
      <c r="E201" s="109" t="str">
        <f>IFERROR(IF(VLOOKUP($A201,'Annex 2 EHV charges'!$A:$O,8,FALSE)=0,"",VLOOKUP($A201,'Annex 2 EHV charges'!$A:$O,8,FALSE)),"")</f>
        <v/>
      </c>
      <c r="F201" s="110">
        <f>IFERROR(IF(VLOOKUP($A201,'Annex 2 EHV charges'!$A:$O,9,FALSE)=0,"",VLOOKUP($A201,'Annex 2 EHV charges'!$A:$O,9,FALSE)),"")</f>
        <v>10.34</v>
      </c>
      <c r="G201" s="111">
        <f>IFERROR(IF(VLOOKUP($A201,'Annex 2 EHV charges'!$A:$O,10,FALSE)=0,"",VLOOKUP($A201,'Annex 2 EHV charges'!$A:$O,10,FALSE)),"")</f>
        <v>1.57</v>
      </c>
      <c r="H201" s="111">
        <f>IFERROR(IF(VLOOKUP($A201,'Annex 2 EHV charges'!$A:$O,11,FALSE)=0,"",VLOOKUP($A201,'Annex 2 EHV charges'!$A:$O,11,FALSE)),"")</f>
        <v>1.57</v>
      </c>
    </row>
    <row r="202" spans="1:8" x14ac:dyDescent="0.2">
      <c r="A202" s="104">
        <f t="array" ref="A202">IFERROR(INDEX('Annex 2 EHV charges'!$A$11:$A$410, MATCH(0, IF(ISBLANK('Annex 2 EHV charges'!$A$11:$A$410),1, COUNTIF(A$4:$A201, 'Annex 2 EHV charges'!$A$11:$A$410)), 0)),"")</f>
        <v>955</v>
      </c>
      <c r="B202" s="104">
        <f>IF($A202="","",VLOOKUP($A202,'Annex 2 EHV charges'!$A:$O,2,0))</f>
        <v>955</v>
      </c>
      <c r="C202" s="105">
        <f>IF($A202="","",VLOOKUP($A202,'Annex 2 EHV charges'!$A:$O,3,0))</f>
        <v>1170000409696</v>
      </c>
      <c r="D202" s="104" t="str">
        <f>IF($A202="","",VLOOKUP($A202,'Annex 2 EHV charges'!$A:$O,7,0))</f>
        <v>Hall Farm PV</v>
      </c>
      <c r="E202" s="109" t="str">
        <f>IFERROR(IF(VLOOKUP($A202,'Annex 2 EHV charges'!$A:$O,8,FALSE)=0,"",VLOOKUP($A202,'Annex 2 EHV charges'!$A:$O,8,FALSE)),"")</f>
        <v/>
      </c>
      <c r="F202" s="110">
        <f>IFERROR(IF(VLOOKUP($A202,'Annex 2 EHV charges'!$A:$O,9,FALSE)=0,"",VLOOKUP($A202,'Annex 2 EHV charges'!$A:$O,9,FALSE)),"")</f>
        <v>47.43</v>
      </c>
      <c r="G202" s="111">
        <f>IFERROR(IF(VLOOKUP($A202,'Annex 2 EHV charges'!$A:$O,10,FALSE)=0,"",VLOOKUP($A202,'Annex 2 EHV charges'!$A:$O,10,FALSE)),"")</f>
        <v>1.28</v>
      </c>
      <c r="H202" s="111">
        <f>IFERROR(IF(VLOOKUP($A202,'Annex 2 EHV charges'!$A:$O,11,FALSE)=0,"",VLOOKUP($A202,'Annex 2 EHV charges'!$A:$O,11,FALSE)),"")</f>
        <v>1.28</v>
      </c>
    </row>
    <row r="203" spans="1:8" x14ac:dyDescent="0.2">
      <c r="A203" s="104">
        <f t="array" ref="A203">IFERROR(INDEX('Annex 2 EHV charges'!$A$11:$A$410, MATCH(0, IF(ISBLANK('Annex 2 EHV charges'!$A$11:$A$410),1, COUNTIF(A$4:$A202, 'Annex 2 EHV charges'!$A$11:$A$410)), 0)),"")</f>
        <v>956</v>
      </c>
      <c r="B203" s="104">
        <f>IF($A203="","",VLOOKUP($A203,'Annex 2 EHV charges'!$A:$O,2,0))</f>
        <v>956</v>
      </c>
      <c r="C203" s="105">
        <f>IF($A203="","",VLOOKUP($A203,'Annex 2 EHV charges'!$A:$O,3,0))</f>
        <v>1170000415946</v>
      </c>
      <c r="D203" s="104" t="str">
        <f>IF($A203="","",VLOOKUP($A203,'Annex 2 EHV charges'!$A:$O,7,0))</f>
        <v>Gaultney Solar Park</v>
      </c>
      <c r="E203" s="109" t="str">
        <f>IFERROR(IF(VLOOKUP($A203,'Annex 2 EHV charges'!$A:$O,8,FALSE)=0,"",VLOOKUP($A203,'Annex 2 EHV charges'!$A:$O,8,FALSE)),"")</f>
        <v/>
      </c>
      <c r="F203" s="110">
        <f>IFERROR(IF(VLOOKUP($A203,'Annex 2 EHV charges'!$A:$O,9,FALSE)=0,"",VLOOKUP($A203,'Annex 2 EHV charges'!$A:$O,9,FALSE)),"")</f>
        <v>1.31</v>
      </c>
      <c r="G203" s="111">
        <f>IFERROR(IF(VLOOKUP($A203,'Annex 2 EHV charges'!$A:$O,10,FALSE)=0,"",VLOOKUP($A203,'Annex 2 EHV charges'!$A:$O,10,FALSE)),"")</f>
        <v>3.94</v>
      </c>
      <c r="H203" s="111">
        <f>IFERROR(IF(VLOOKUP($A203,'Annex 2 EHV charges'!$A:$O,11,FALSE)=0,"",VLOOKUP($A203,'Annex 2 EHV charges'!$A:$O,11,FALSE)),"")</f>
        <v>3.94</v>
      </c>
    </row>
    <row r="204" spans="1:8" x14ac:dyDescent="0.2">
      <c r="A204" s="104">
        <f t="array" ref="A204">IFERROR(INDEX('Annex 2 EHV charges'!$A$11:$A$410, MATCH(0, IF(ISBLANK('Annex 2 EHV charges'!$A$11:$A$410),1, COUNTIF(A$4:$A203, 'Annex 2 EHV charges'!$A$11:$A$410)), 0)),"")</f>
        <v>957</v>
      </c>
      <c r="B204" s="104">
        <f>IF($A204="","",VLOOKUP($A204,'Annex 2 EHV charges'!$A:$O,2,0))</f>
        <v>957</v>
      </c>
      <c r="C204" s="105">
        <f>IF($A204="","",VLOOKUP($A204,'Annex 2 EHV charges'!$A:$O,3,0))</f>
        <v>1170000413692</v>
      </c>
      <c r="D204" s="104" t="str">
        <f>IF($A204="","",VLOOKUP($A204,'Annex 2 EHV charges'!$A:$O,7,0))</f>
        <v>Fiskerton Solar Farm</v>
      </c>
      <c r="E204" s="109" t="str">
        <f>IFERROR(IF(VLOOKUP($A204,'Annex 2 EHV charges'!$A:$O,8,FALSE)=0,"",VLOOKUP($A204,'Annex 2 EHV charges'!$A:$O,8,FALSE)),"")</f>
        <v/>
      </c>
      <c r="F204" s="110">
        <f>IFERROR(IF(VLOOKUP($A204,'Annex 2 EHV charges'!$A:$O,9,FALSE)=0,"",VLOOKUP($A204,'Annex 2 EHV charges'!$A:$O,9,FALSE)),"")</f>
        <v>8.6999999999999993</v>
      </c>
      <c r="G204" s="111">
        <f>IFERROR(IF(VLOOKUP($A204,'Annex 2 EHV charges'!$A:$O,10,FALSE)=0,"",VLOOKUP($A204,'Annex 2 EHV charges'!$A:$O,10,FALSE)),"")</f>
        <v>1.75</v>
      </c>
      <c r="H204" s="111">
        <f>IFERROR(IF(VLOOKUP($A204,'Annex 2 EHV charges'!$A:$O,11,FALSE)=0,"",VLOOKUP($A204,'Annex 2 EHV charges'!$A:$O,11,FALSE)),"")</f>
        <v>1.75</v>
      </c>
    </row>
    <row r="205" spans="1:8" x14ac:dyDescent="0.2">
      <c r="A205" s="104">
        <f t="array" ref="A205">IFERROR(INDEX('Annex 2 EHV charges'!$A$11:$A$410, MATCH(0, IF(ISBLANK('Annex 2 EHV charges'!$A$11:$A$410),1, COUNTIF(A$4:$A204, 'Annex 2 EHV charges'!$A$11:$A$410)), 0)),"")</f>
        <v>958</v>
      </c>
      <c r="B205" s="104">
        <f>IF($A205="","",VLOOKUP($A205,'Annex 2 EHV charges'!$A:$O,2,0))</f>
        <v>958</v>
      </c>
      <c r="C205" s="105">
        <f>IF($A205="","",VLOOKUP($A205,'Annex 2 EHV charges'!$A:$O,3,0))</f>
        <v>1170000424904</v>
      </c>
      <c r="D205" s="104" t="str">
        <f>IF($A205="","",VLOOKUP($A205,'Annex 2 EHV charges'!$A:$O,7,0))</f>
        <v>Mount Mill Solar Park</v>
      </c>
      <c r="E205" s="109" t="str">
        <f>IFERROR(IF(VLOOKUP($A205,'Annex 2 EHV charges'!$A:$O,8,FALSE)=0,"",VLOOKUP($A205,'Annex 2 EHV charges'!$A:$O,8,FALSE)),"")</f>
        <v/>
      </c>
      <c r="F205" s="110">
        <f>IFERROR(IF(VLOOKUP($A205,'Annex 2 EHV charges'!$A:$O,9,FALSE)=0,"",VLOOKUP($A205,'Annex 2 EHV charges'!$A:$O,9,FALSE)),"")</f>
        <v>8.7100000000000009</v>
      </c>
      <c r="G205" s="111">
        <f>IFERROR(IF(VLOOKUP($A205,'Annex 2 EHV charges'!$A:$O,10,FALSE)=0,"",VLOOKUP($A205,'Annex 2 EHV charges'!$A:$O,10,FALSE)),"")</f>
        <v>1.61</v>
      </c>
      <c r="H205" s="111">
        <f>IFERROR(IF(VLOOKUP($A205,'Annex 2 EHV charges'!$A:$O,11,FALSE)=0,"",VLOOKUP($A205,'Annex 2 EHV charges'!$A:$O,11,FALSE)),"")</f>
        <v>1.61</v>
      </c>
    </row>
    <row r="206" spans="1:8" x14ac:dyDescent="0.2">
      <c r="A206" s="104">
        <f t="array" ref="A206">IFERROR(INDEX('Annex 2 EHV charges'!$A$11:$A$410, MATCH(0, IF(ISBLANK('Annex 2 EHV charges'!$A$11:$A$410),1, COUNTIF(A$4:$A205, 'Annex 2 EHV charges'!$A$11:$A$410)), 0)),"")</f>
        <v>959</v>
      </c>
      <c r="B206" s="104">
        <f>IF($A206="","",VLOOKUP($A206,'Annex 2 EHV charges'!$A:$O,2,0))</f>
        <v>959</v>
      </c>
      <c r="C206" s="105">
        <f>IF($A206="","",VLOOKUP($A206,'Annex 2 EHV charges'!$A:$O,3,0))</f>
        <v>1170000427170</v>
      </c>
      <c r="D206" s="104" t="str">
        <f>IF($A206="","",VLOOKUP($A206,'Annex 2 EHV charges'!$A:$O,7,0))</f>
        <v>Podington Airfield WF</v>
      </c>
      <c r="E206" s="109" t="str">
        <f>IFERROR(IF(VLOOKUP($A206,'Annex 2 EHV charges'!$A:$O,8,FALSE)=0,"",VLOOKUP($A206,'Annex 2 EHV charges'!$A:$O,8,FALSE)),"")</f>
        <v/>
      </c>
      <c r="F206" s="110">
        <f>IFERROR(IF(VLOOKUP($A206,'Annex 2 EHV charges'!$A:$O,9,FALSE)=0,"",VLOOKUP($A206,'Annex 2 EHV charges'!$A:$O,9,FALSE)),"")</f>
        <v>124.51</v>
      </c>
      <c r="G206" s="111">
        <f>IFERROR(IF(VLOOKUP($A206,'Annex 2 EHV charges'!$A:$O,10,FALSE)=0,"",VLOOKUP($A206,'Annex 2 EHV charges'!$A:$O,10,FALSE)),"")</f>
        <v>0.97</v>
      </c>
      <c r="H206" s="111">
        <f>IFERROR(IF(VLOOKUP($A206,'Annex 2 EHV charges'!$A:$O,11,FALSE)=0,"",VLOOKUP($A206,'Annex 2 EHV charges'!$A:$O,11,FALSE)),"")</f>
        <v>0.97</v>
      </c>
    </row>
    <row r="207" spans="1:8" x14ac:dyDescent="0.2">
      <c r="A207" s="104">
        <f t="array" ref="A207">IFERROR(INDEX('Annex 2 EHV charges'!$A$11:$A$410, MATCH(0, IF(ISBLANK('Annex 2 EHV charges'!$A$11:$A$410),1, COUNTIF(A$4:$A206, 'Annex 2 EHV charges'!$A$11:$A$410)), 0)),"")</f>
        <v>960</v>
      </c>
      <c r="B207" s="104">
        <f>IF($A207="","",VLOOKUP($A207,'Annex 2 EHV charges'!$A:$O,2,0))</f>
        <v>960</v>
      </c>
      <c r="C207" s="105">
        <f>IF($A207="","",VLOOKUP($A207,'Annex 2 EHV charges'!$A:$O,3,0))</f>
        <v>1170000428528</v>
      </c>
      <c r="D207" s="104" t="str">
        <f>IF($A207="","",VLOOKUP($A207,'Annex 2 EHV charges'!$A:$O,7,0))</f>
        <v>Branston South PV Farm</v>
      </c>
      <c r="E207" s="109" t="str">
        <f>IFERROR(IF(VLOOKUP($A207,'Annex 2 EHV charges'!$A:$O,8,FALSE)=0,"",VLOOKUP($A207,'Annex 2 EHV charges'!$A:$O,8,FALSE)),"")</f>
        <v/>
      </c>
      <c r="F207" s="110">
        <f>IFERROR(IF(VLOOKUP($A207,'Annex 2 EHV charges'!$A:$O,9,FALSE)=0,"",VLOOKUP($A207,'Annex 2 EHV charges'!$A:$O,9,FALSE)),"")</f>
        <v>4.1399999999999997</v>
      </c>
      <c r="G207" s="111">
        <f>IFERROR(IF(VLOOKUP($A207,'Annex 2 EHV charges'!$A:$O,10,FALSE)=0,"",VLOOKUP($A207,'Annex 2 EHV charges'!$A:$O,10,FALSE)),"")</f>
        <v>1.95</v>
      </c>
      <c r="H207" s="111">
        <f>IFERROR(IF(VLOOKUP($A207,'Annex 2 EHV charges'!$A:$O,11,FALSE)=0,"",VLOOKUP($A207,'Annex 2 EHV charges'!$A:$O,11,FALSE)),"")</f>
        <v>1.95</v>
      </c>
    </row>
    <row r="208" spans="1:8" x14ac:dyDescent="0.2">
      <c r="A208" s="104">
        <f t="array" ref="A208">IFERROR(INDEX('Annex 2 EHV charges'!$A$11:$A$410, MATCH(0, IF(ISBLANK('Annex 2 EHV charges'!$A$11:$A$410),1, COUNTIF(A$4:$A207, 'Annex 2 EHV charges'!$A$11:$A$410)), 0)),"")</f>
        <v>961</v>
      </c>
      <c r="B208" s="104">
        <f>IF($A208="","",VLOOKUP($A208,'Annex 2 EHV charges'!$A:$O,2,0))</f>
        <v>961</v>
      </c>
      <c r="C208" s="105">
        <f>IF($A208="","",VLOOKUP($A208,'Annex 2 EHV charges'!$A:$O,3,0))</f>
        <v>1170000430182</v>
      </c>
      <c r="D208" s="104" t="str">
        <f>IF($A208="","",VLOOKUP($A208,'Annex 2 EHV charges'!$A:$O,7,0))</f>
        <v>Eakring Solar Farm</v>
      </c>
      <c r="E208" s="109" t="str">
        <f>IFERROR(IF(VLOOKUP($A208,'Annex 2 EHV charges'!$A:$O,8,FALSE)=0,"",VLOOKUP($A208,'Annex 2 EHV charges'!$A:$O,8,FALSE)),"")</f>
        <v/>
      </c>
      <c r="F208" s="110">
        <f>IFERROR(IF(VLOOKUP($A208,'Annex 2 EHV charges'!$A:$O,9,FALSE)=0,"",VLOOKUP($A208,'Annex 2 EHV charges'!$A:$O,9,FALSE)),"")</f>
        <v>2.35</v>
      </c>
      <c r="G208" s="111">
        <f>IFERROR(IF(VLOOKUP($A208,'Annex 2 EHV charges'!$A:$O,10,FALSE)=0,"",VLOOKUP($A208,'Annex 2 EHV charges'!$A:$O,10,FALSE)),"")</f>
        <v>1.77</v>
      </c>
      <c r="H208" s="111">
        <f>IFERROR(IF(VLOOKUP($A208,'Annex 2 EHV charges'!$A:$O,11,FALSE)=0,"",VLOOKUP($A208,'Annex 2 EHV charges'!$A:$O,11,FALSE)),"")</f>
        <v>1.77</v>
      </c>
    </row>
    <row r="209" spans="1:8" x14ac:dyDescent="0.2">
      <c r="A209" s="104">
        <f t="array" ref="A209">IFERROR(INDEX('Annex 2 EHV charges'!$A$11:$A$410, MATCH(0, IF(ISBLANK('Annex 2 EHV charges'!$A$11:$A$410),1, COUNTIF(A$4:$A208, 'Annex 2 EHV charges'!$A$11:$A$410)), 0)),"")</f>
        <v>962</v>
      </c>
      <c r="B209" s="104">
        <f>IF($A209="","",VLOOKUP($A209,'Annex 2 EHV charges'!$A:$O,2,0))</f>
        <v>962</v>
      </c>
      <c r="C209" s="105">
        <f>IF($A209="","",VLOOKUP($A209,'Annex 2 EHV charges'!$A:$O,3,0))</f>
        <v>1170000439877</v>
      </c>
      <c r="D209" s="104" t="str">
        <f>IF($A209="","",VLOOKUP($A209,'Annex 2 EHV charges'!$A:$O,7,0))</f>
        <v>Ragdale PV Solar Park</v>
      </c>
      <c r="E209" s="109" t="str">
        <f>IFERROR(IF(VLOOKUP($A209,'Annex 2 EHV charges'!$A:$O,8,FALSE)=0,"",VLOOKUP($A209,'Annex 2 EHV charges'!$A:$O,8,FALSE)),"")</f>
        <v/>
      </c>
      <c r="F209" s="110">
        <f>IFERROR(IF(VLOOKUP($A209,'Annex 2 EHV charges'!$A:$O,9,FALSE)=0,"",VLOOKUP($A209,'Annex 2 EHV charges'!$A:$O,9,FALSE)),"")</f>
        <v>4.88</v>
      </c>
      <c r="G209" s="111">
        <f>IFERROR(IF(VLOOKUP($A209,'Annex 2 EHV charges'!$A:$O,10,FALSE)=0,"",VLOOKUP($A209,'Annex 2 EHV charges'!$A:$O,10,FALSE)),"")</f>
        <v>1.07</v>
      </c>
      <c r="H209" s="111">
        <f>IFERROR(IF(VLOOKUP($A209,'Annex 2 EHV charges'!$A:$O,11,FALSE)=0,"",VLOOKUP($A209,'Annex 2 EHV charges'!$A:$O,11,FALSE)),"")</f>
        <v>1.07</v>
      </c>
    </row>
    <row r="210" spans="1:8" x14ac:dyDescent="0.2">
      <c r="A210" s="104">
        <f t="array" ref="A210">IFERROR(INDEX('Annex 2 EHV charges'!$A$11:$A$410, MATCH(0, IF(ISBLANK('Annex 2 EHV charges'!$A$11:$A$410),1, COUNTIF(A$4:$A209, 'Annex 2 EHV charges'!$A$11:$A$410)), 0)),"")</f>
        <v>963</v>
      </c>
      <c r="B210" s="104">
        <f>IF($A210="","",VLOOKUP($A210,'Annex 2 EHV charges'!$A:$O,2,0))</f>
        <v>963</v>
      </c>
      <c r="C210" s="105">
        <f>IF($A210="","",VLOOKUP($A210,'Annex 2 EHV charges'!$A:$O,3,0))</f>
        <v>1170000438312</v>
      </c>
      <c r="D210" s="104" t="str">
        <f>IF($A210="","",VLOOKUP($A210,'Annex 2 EHV charges'!$A:$O,7,0))</f>
        <v>Thoresby Solar Farm</v>
      </c>
      <c r="E210" s="109" t="str">
        <f>IFERROR(IF(VLOOKUP($A210,'Annex 2 EHV charges'!$A:$O,8,FALSE)=0,"",VLOOKUP($A210,'Annex 2 EHV charges'!$A:$O,8,FALSE)),"")</f>
        <v/>
      </c>
      <c r="F210" s="110">
        <f>IFERROR(IF(VLOOKUP($A210,'Annex 2 EHV charges'!$A:$O,9,FALSE)=0,"",VLOOKUP($A210,'Annex 2 EHV charges'!$A:$O,9,FALSE)),"")</f>
        <v>8.14</v>
      </c>
      <c r="G210" s="111">
        <f>IFERROR(IF(VLOOKUP($A210,'Annex 2 EHV charges'!$A:$O,10,FALSE)=0,"",VLOOKUP($A210,'Annex 2 EHV charges'!$A:$O,10,FALSE)),"")</f>
        <v>1.34</v>
      </c>
      <c r="H210" s="111">
        <f>IFERROR(IF(VLOOKUP($A210,'Annex 2 EHV charges'!$A:$O,11,FALSE)=0,"",VLOOKUP($A210,'Annex 2 EHV charges'!$A:$O,11,FALSE)),"")</f>
        <v>1.34</v>
      </c>
    </row>
    <row r="211" spans="1:8" x14ac:dyDescent="0.2">
      <c r="A211" s="104">
        <f t="array" ref="A211">IFERROR(INDEX('Annex 2 EHV charges'!$A$11:$A$410, MATCH(0, IF(ISBLANK('Annex 2 EHV charges'!$A$11:$A$410),1, COUNTIF(A$4:$A210, 'Annex 2 EHV charges'!$A$11:$A$410)), 0)),"")</f>
        <v>964</v>
      </c>
      <c r="B211" s="104">
        <f>IF($A211="","",VLOOKUP($A211,'Annex 2 EHV charges'!$A:$O,2,0))</f>
        <v>964</v>
      </c>
      <c r="C211" s="105">
        <f>IF($A211="","",VLOOKUP($A211,'Annex 2 EHV charges'!$A:$O,3,0))</f>
        <v>1170000437211</v>
      </c>
      <c r="D211" s="104" t="str">
        <f>IF($A211="","",VLOOKUP($A211,'Annex 2 EHV charges'!$A:$O,7,0))</f>
        <v>Welbeck Solar Farm</v>
      </c>
      <c r="E211" s="109" t="str">
        <f>IFERROR(IF(VLOOKUP($A211,'Annex 2 EHV charges'!$A:$O,8,FALSE)=0,"",VLOOKUP($A211,'Annex 2 EHV charges'!$A:$O,8,FALSE)),"")</f>
        <v/>
      </c>
      <c r="F211" s="110">
        <f>IFERROR(IF(VLOOKUP($A211,'Annex 2 EHV charges'!$A:$O,9,FALSE)=0,"",VLOOKUP($A211,'Annex 2 EHV charges'!$A:$O,9,FALSE)),"")</f>
        <v>5.69</v>
      </c>
      <c r="G211" s="111">
        <f>IFERROR(IF(VLOOKUP($A211,'Annex 2 EHV charges'!$A:$O,10,FALSE)=0,"",VLOOKUP($A211,'Annex 2 EHV charges'!$A:$O,10,FALSE)),"")</f>
        <v>1.58</v>
      </c>
      <c r="H211" s="111">
        <f>IFERROR(IF(VLOOKUP($A211,'Annex 2 EHV charges'!$A:$O,11,FALSE)=0,"",VLOOKUP($A211,'Annex 2 EHV charges'!$A:$O,11,FALSE)),"")</f>
        <v>1.58</v>
      </c>
    </row>
    <row r="212" spans="1:8" x14ac:dyDescent="0.2">
      <c r="A212" s="104">
        <f t="array" ref="A212">IFERROR(INDEX('Annex 2 EHV charges'!$A$11:$A$410, MATCH(0, IF(ISBLANK('Annex 2 EHV charges'!$A$11:$A$410),1, COUNTIF(A$4:$A211, 'Annex 2 EHV charges'!$A$11:$A$410)), 0)),"")</f>
        <v>965</v>
      </c>
      <c r="B212" s="104">
        <f>IF($A212="","",VLOOKUP($A212,'Annex 2 EHV charges'!$A:$O,2,0))</f>
        <v>965</v>
      </c>
      <c r="C212" s="105">
        <f>IF($A212="","",VLOOKUP($A212,'Annex 2 EHV charges'!$A:$O,3,0))</f>
        <v>1170000444690</v>
      </c>
      <c r="D212" s="104" t="str">
        <f>IF($A212="","",VLOOKUP($A212,'Annex 2 EHV charges'!$A:$O,7,0))</f>
        <v>Atherstone Solar Farm</v>
      </c>
      <c r="E212" s="109" t="str">
        <f>IFERROR(IF(VLOOKUP($A212,'Annex 2 EHV charges'!$A:$O,8,FALSE)=0,"",VLOOKUP($A212,'Annex 2 EHV charges'!$A:$O,8,FALSE)),"")</f>
        <v/>
      </c>
      <c r="F212" s="110">
        <f>IFERROR(IF(VLOOKUP($A212,'Annex 2 EHV charges'!$A:$O,9,FALSE)=0,"",VLOOKUP($A212,'Annex 2 EHV charges'!$A:$O,9,FALSE)),"")</f>
        <v>2.68</v>
      </c>
      <c r="G212" s="111">
        <f>IFERROR(IF(VLOOKUP($A212,'Annex 2 EHV charges'!$A:$O,10,FALSE)=0,"",VLOOKUP($A212,'Annex 2 EHV charges'!$A:$O,10,FALSE)),"")</f>
        <v>2.2799999999999998</v>
      </c>
      <c r="H212" s="111">
        <f>IFERROR(IF(VLOOKUP($A212,'Annex 2 EHV charges'!$A:$O,11,FALSE)=0,"",VLOOKUP($A212,'Annex 2 EHV charges'!$A:$O,11,FALSE)),"")</f>
        <v>2.2799999999999998</v>
      </c>
    </row>
    <row r="213" spans="1:8" x14ac:dyDescent="0.2">
      <c r="A213" s="104">
        <f t="array" ref="A213">IFERROR(INDEX('Annex 2 EHV charges'!$A$11:$A$410, MATCH(0, IF(ISBLANK('Annex 2 EHV charges'!$A$11:$A$410),1, COUNTIF(A$4:$A212, 'Annex 2 EHV charges'!$A$11:$A$410)), 0)),"")</f>
        <v>966</v>
      </c>
      <c r="B213" s="104">
        <f>IF($A213="","",VLOOKUP($A213,'Annex 2 EHV charges'!$A:$O,2,0))</f>
        <v>966</v>
      </c>
      <c r="C213" s="105">
        <f>IF($A213="","",VLOOKUP($A213,'Annex 2 EHV charges'!$A:$O,3,0))</f>
        <v>1170000445115</v>
      </c>
      <c r="D213" s="104" t="str">
        <f>IF($A213="","",VLOOKUP($A213,'Annex 2 EHV charges'!$A:$O,7,0))</f>
        <v>Babworth Estate PV Farm</v>
      </c>
      <c r="E213" s="109" t="str">
        <f>IFERROR(IF(VLOOKUP($A213,'Annex 2 EHV charges'!$A:$O,8,FALSE)=0,"",VLOOKUP($A213,'Annex 2 EHV charges'!$A:$O,8,FALSE)),"")</f>
        <v/>
      </c>
      <c r="F213" s="110">
        <f>IFERROR(IF(VLOOKUP($A213,'Annex 2 EHV charges'!$A:$O,9,FALSE)=0,"",VLOOKUP($A213,'Annex 2 EHV charges'!$A:$O,9,FALSE)),"")</f>
        <v>4.22</v>
      </c>
      <c r="G213" s="111">
        <f>IFERROR(IF(VLOOKUP($A213,'Annex 2 EHV charges'!$A:$O,10,FALSE)=0,"",VLOOKUP($A213,'Annex 2 EHV charges'!$A:$O,10,FALSE)),"")</f>
        <v>1.73</v>
      </c>
      <c r="H213" s="111">
        <f>IFERROR(IF(VLOOKUP($A213,'Annex 2 EHV charges'!$A:$O,11,FALSE)=0,"",VLOOKUP($A213,'Annex 2 EHV charges'!$A:$O,11,FALSE)),"")</f>
        <v>1.73</v>
      </c>
    </row>
    <row r="214" spans="1:8" x14ac:dyDescent="0.2">
      <c r="A214" s="104">
        <f t="array" ref="A214">IFERROR(INDEX('Annex 2 EHV charges'!$A$11:$A$410, MATCH(0, IF(ISBLANK('Annex 2 EHV charges'!$A$11:$A$410),1, COUNTIF(A$4:$A213, 'Annex 2 EHV charges'!$A$11:$A$410)), 0)),"")</f>
        <v>968</v>
      </c>
      <c r="B214" s="104">
        <f>IF($A214="","",VLOOKUP($A214,'Annex 2 EHV charges'!$A:$O,2,0))</f>
        <v>968</v>
      </c>
      <c r="C214" s="105">
        <f>IF($A214="","",VLOOKUP($A214,'Annex 2 EHV charges'!$A:$O,3,0))</f>
        <v>1170000446615</v>
      </c>
      <c r="D214" s="104" t="str">
        <f>IF($A214="","",VLOOKUP($A214,'Annex 2 EHV charges'!$A:$O,7,0))</f>
        <v>Homestead Farm Solar Park</v>
      </c>
      <c r="E214" s="109" t="str">
        <f>IFERROR(IF(VLOOKUP($A214,'Annex 2 EHV charges'!$A:$O,8,FALSE)=0,"",VLOOKUP($A214,'Annex 2 EHV charges'!$A:$O,8,FALSE)),"")</f>
        <v/>
      </c>
      <c r="F214" s="110">
        <f>IFERROR(IF(VLOOKUP($A214,'Annex 2 EHV charges'!$A:$O,9,FALSE)=0,"",VLOOKUP($A214,'Annex 2 EHV charges'!$A:$O,9,FALSE)),"")</f>
        <v>5.94</v>
      </c>
      <c r="G214" s="111">
        <f>IFERROR(IF(VLOOKUP($A214,'Annex 2 EHV charges'!$A:$O,10,FALSE)=0,"",VLOOKUP($A214,'Annex 2 EHV charges'!$A:$O,10,FALSE)),"")</f>
        <v>1.47</v>
      </c>
      <c r="H214" s="111">
        <f>IFERROR(IF(VLOOKUP($A214,'Annex 2 EHV charges'!$A:$O,11,FALSE)=0,"",VLOOKUP($A214,'Annex 2 EHV charges'!$A:$O,11,FALSE)),"")</f>
        <v>1.47</v>
      </c>
    </row>
    <row r="215" spans="1:8" x14ac:dyDescent="0.2">
      <c r="A215" s="104">
        <f t="array" ref="A215">IFERROR(INDEX('Annex 2 EHV charges'!$A$11:$A$410, MATCH(0, IF(ISBLANK('Annex 2 EHV charges'!$A$11:$A$410),1, COUNTIF(A$4:$A214, 'Annex 2 EHV charges'!$A$11:$A$410)), 0)),"")</f>
        <v>969</v>
      </c>
      <c r="B215" s="104">
        <f>IF($A215="","",VLOOKUP($A215,'Annex 2 EHV charges'!$A:$O,2,0))</f>
        <v>969</v>
      </c>
      <c r="C215" s="105">
        <f>IF($A215="","",VLOOKUP($A215,'Annex 2 EHV charges'!$A:$O,3,0))</f>
        <v>1170000447033</v>
      </c>
      <c r="D215" s="104" t="str">
        <f>IF($A215="","",VLOOKUP($A215,'Annex 2 EHV charges'!$A:$O,7,0))</f>
        <v>Grange Solar Farm</v>
      </c>
      <c r="E215" s="109" t="str">
        <f>IFERROR(IF(VLOOKUP($A215,'Annex 2 EHV charges'!$A:$O,8,FALSE)=0,"",VLOOKUP($A215,'Annex 2 EHV charges'!$A:$O,8,FALSE)),"")</f>
        <v/>
      </c>
      <c r="F215" s="110">
        <f>IFERROR(IF(VLOOKUP($A215,'Annex 2 EHV charges'!$A:$O,9,FALSE)=0,"",VLOOKUP($A215,'Annex 2 EHV charges'!$A:$O,9,FALSE)),"")</f>
        <v>4.05</v>
      </c>
      <c r="G215" s="111">
        <f>IFERROR(IF(VLOOKUP($A215,'Annex 2 EHV charges'!$A:$O,10,FALSE)=0,"",VLOOKUP($A215,'Annex 2 EHV charges'!$A:$O,10,FALSE)),"")</f>
        <v>2.0699999999999998</v>
      </c>
      <c r="H215" s="111">
        <f>IFERROR(IF(VLOOKUP($A215,'Annex 2 EHV charges'!$A:$O,11,FALSE)=0,"",VLOOKUP($A215,'Annex 2 EHV charges'!$A:$O,11,FALSE)),"")</f>
        <v>2.0699999999999998</v>
      </c>
    </row>
    <row r="216" spans="1:8" x14ac:dyDescent="0.2">
      <c r="A216" s="104">
        <f t="array" ref="A216">IFERROR(INDEX('Annex 2 EHV charges'!$A$11:$A$410, MATCH(0, IF(ISBLANK('Annex 2 EHV charges'!$A$11:$A$410),1, COUNTIF(A$4:$A215, 'Annex 2 EHV charges'!$A$11:$A$410)), 0)),"")</f>
        <v>2034</v>
      </c>
      <c r="B216" s="104">
        <f>IF($A216="","",VLOOKUP($A216,'Annex 2 EHV charges'!$A:$O,2,0))</f>
        <v>2034</v>
      </c>
      <c r="C216" s="105">
        <f>IF($A216="","",VLOOKUP($A216,'Annex 2 EHV charges'!$A:$O,3,0))</f>
        <v>2034</v>
      </c>
      <c r="D216" s="104" t="str">
        <f>IF($A216="","",VLOOKUP($A216,'Annex 2 EHV charges'!$A:$O,7,0))</f>
        <v>Grendon/Huntingdon Interconnector</v>
      </c>
      <c r="E216" s="109" t="str">
        <f>IFERROR(IF(VLOOKUP($A216,'Annex 2 EHV charges'!$A:$O,8,FALSE)=0,"",VLOOKUP($A216,'Annex 2 EHV charges'!$A:$O,8,FALSE)),"")</f>
        <v/>
      </c>
      <c r="F216" s="110" t="str">
        <f>IFERROR(IF(VLOOKUP($A216,'Annex 2 EHV charges'!$A:$O,9,FALSE)=0,"",VLOOKUP($A216,'Annex 2 EHV charges'!$A:$O,9,FALSE)),"")</f>
        <v/>
      </c>
      <c r="G216" s="111">
        <f>IFERROR(IF(VLOOKUP($A216,'Annex 2 EHV charges'!$A:$O,10,FALSE)=0,"",VLOOKUP($A216,'Annex 2 EHV charges'!$A:$O,10,FALSE)),"")</f>
        <v>1.87</v>
      </c>
      <c r="H216" s="111">
        <f>IFERROR(IF(VLOOKUP($A216,'Annex 2 EHV charges'!$A:$O,11,FALSE)=0,"",VLOOKUP($A216,'Annex 2 EHV charges'!$A:$O,11,FALSE)),"")</f>
        <v>1.87</v>
      </c>
    </row>
    <row r="217" spans="1:8" x14ac:dyDescent="0.2">
      <c r="A217" s="104">
        <f t="array" ref="A217">IFERROR(INDEX('Annex 2 EHV charges'!$A$11:$A$410, MATCH(0, IF(ISBLANK('Annex 2 EHV charges'!$A$11:$A$410),1, COUNTIF(A$4:$A216, 'Annex 2 EHV charges'!$A$11:$A$410)), 0)),"")</f>
        <v>7015</v>
      </c>
      <c r="B217" s="104">
        <f>IF($A217="","",VLOOKUP($A217,'Annex 2 EHV charges'!$A:$O,2,0))</f>
        <v>7015</v>
      </c>
      <c r="C217" s="105">
        <f>IF($A217="","",VLOOKUP($A217,'Annex 2 EHV charges'!$A:$O,3,0))</f>
        <v>7015</v>
      </c>
      <c r="D217" s="104" t="str">
        <f>IF($A217="","",VLOOKUP($A217,'Annex 2 EHV charges'!$A:$O,7,0))</f>
        <v>Corby Power generation</v>
      </c>
      <c r="E217" s="109" t="str">
        <f>IFERROR(IF(VLOOKUP($A217,'Annex 2 EHV charges'!$A:$O,8,FALSE)=0,"",VLOOKUP($A217,'Annex 2 EHV charges'!$A:$O,8,FALSE)),"")</f>
        <v/>
      </c>
      <c r="F217" s="110" t="str">
        <f>IFERROR(IF(VLOOKUP($A217,'Annex 2 EHV charges'!$A:$O,9,FALSE)=0,"",VLOOKUP($A217,'Annex 2 EHV charges'!$A:$O,9,FALSE)),"")</f>
        <v/>
      </c>
      <c r="G217" s="111" t="str">
        <f>IFERROR(IF(VLOOKUP($A217,'Annex 2 EHV charges'!$A:$O,10,FALSE)=0,"",VLOOKUP($A217,'Annex 2 EHV charges'!$A:$O,10,FALSE)),"")</f>
        <v/>
      </c>
      <c r="H217" s="111" t="str">
        <f>IFERROR(IF(VLOOKUP($A217,'Annex 2 EHV charges'!$A:$O,11,FALSE)=0,"",VLOOKUP($A217,'Annex 2 EHV charges'!$A:$O,11,FALSE)),"")</f>
        <v/>
      </c>
    </row>
    <row r="218" spans="1:8" x14ac:dyDescent="0.2">
      <c r="A218" s="104">
        <f t="array" ref="A218">IFERROR(INDEX('Annex 2 EHV charges'!$A$11:$A$410, MATCH(0, IF(ISBLANK('Annex 2 EHV charges'!$A$11:$A$410),1, COUNTIF(A$4:$A217, 'Annex 2 EHV charges'!$A$11:$A$410)), 0)),"")</f>
        <v>7315</v>
      </c>
      <c r="B218" s="104">
        <f>IF($A218="","",VLOOKUP($A218,'Annex 2 EHV charges'!$A:$O,2,0))</f>
        <v>7315</v>
      </c>
      <c r="C218" s="105">
        <f>IF($A218="","",VLOOKUP($A218,'Annex 2 EHV charges'!$A:$O,3,0))</f>
        <v>7315</v>
      </c>
      <c r="D218" s="104" t="str">
        <f>IF($A218="","",VLOOKUP($A218,'Annex 2 EHV charges'!$A:$O,7,0))</f>
        <v>Redfield Road 1 STOR</v>
      </c>
      <c r="E218" s="109" t="str">
        <f>IFERROR(IF(VLOOKUP($A218,'Annex 2 EHV charges'!$A:$O,8,FALSE)=0,"",VLOOKUP($A218,'Annex 2 EHV charges'!$A:$O,8,FALSE)),"")</f>
        <v/>
      </c>
      <c r="F218" s="110">
        <f>IFERROR(IF(VLOOKUP($A218,'Annex 2 EHV charges'!$A:$O,9,FALSE)=0,"",VLOOKUP($A218,'Annex 2 EHV charges'!$A:$O,9,FALSE)),"")</f>
        <v>14.87</v>
      </c>
      <c r="G218" s="111">
        <f>IFERROR(IF(VLOOKUP($A218,'Annex 2 EHV charges'!$A:$O,10,FALSE)=0,"",VLOOKUP($A218,'Annex 2 EHV charges'!$A:$O,10,FALSE)),"")</f>
        <v>1.01</v>
      </c>
      <c r="H218" s="111">
        <f>IFERROR(IF(VLOOKUP($A218,'Annex 2 EHV charges'!$A:$O,11,FALSE)=0,"",VLOOKUP($A218,'Annex 2 EHV charges'!$A:$O,11,FALSE)),"")</f>
        <v>1.01</v>
      </c>
    </row>
    <row r="219" spans="1:8" x14ac:dyDescent="0.2">
      <c r="A219" s="104">
        <f t="array" ref="A219">IFERROR(INDEX('Annex 2 EHV charges'!$A$11:$A$410, MATCH(0, IF(ISBLANK('Annex 2 EHV charges'!$A$11:$A$410),1, COUNTIF(A$4:$A218, 'Annex 2 EHV charges'!$A$11:$A$410)), 0)),"")</f>
        <v>7324</v>
      </c>
      <c r="B219" s="104">
        <f>IF($A219="","",VLOOKUP($A219,'Annex 2 EHV charges'!$A:$O,2,0))</f>
        <v>7324</v>
      </c>
      <c r="C219" s="105">
        <f>IF($A219="","",VLOOKUP($A219,'Annex 2 EHV charges'!$A:$O,3,0))</f>
        <v>7324</v>
      </c>
      <c r="D219" s="104" t="str">
        <f>IF($A219="","",VLOOKUP($A219,'Annex 2 EHV charges'!$A:$O,7,0))</f>
        <v>Trafalgar Pk Gas STOR</v>
      </c>
      <c r="E219" s="109" t="str">
        <f>IFERROR(IF(VLOOKUP($A219,'Annex 2 EHV charges'!$A:$O,8,FALSE)=0,"",VLOOKUP($A219,'Annex 2 EHV charges'!$A:$O,8,FALSE)),"")</f>
        <v/>
      </c>
      <c r="F219" s="110">
        <f>IFERROR(IF(VLOOKUP($A219,'Annex 2 EHV charges'!$A:$O,9,FALSE)=0,"",VLOOKUP($A219,'Annex 2 EHV charges'!$A:$O,9,FALSE)),"")</f>
        <v>22.45</v>
      </c>
      <c r="G219" s="111">
        <f>IFERROR(IF(VLOOKUP($A219,'Annex 2 EHV charges'!$A:$O,10,FALSE)=0,"",VLOOKUP($A219,'Annex 2 EHV charges'!$A:$O,10,FALSE)),"")</f>
        <v>0.99</v>
      </c>
      <c r="H219" s="111">
        <f>IFERROR(IF(VLOOKUP($A219,'Annex 2 EHV charges'!$A:$O,11,FALSE)=0,"",VLOOKUP($A219,'Annex 2 EHV charges'!$A:$O,11,FALSE)),"")</f>
        <v>0.99</v>
      </c>
    </row>
    <row r="220" spans="1:8" x14ac:dyDescent="0.2">
      <c r="A220" s="104">
        <f t="array" ref="A220">IFERROR(INDEX('Annex 2 EHV charges'!$A$11:$A$410, MATCH(0, IF(ISBLANK('Annex 2 EHV charges'!$A$11:$A$410),1, COUNTIF(A$4:$A219, 'Annex 2 EHV charges'!$A$11:$A$410)), 0)),"")</f>
        <v>7326</v>
      </c>
      <c r="B220" s="104">
        <f>IF($A220="","",VLOOKUP($A220,'Annex 2 EHV charges'!$A:$O,2,0))</f>
        <v>7326</v>
      </c>
      <c r="C220" s="105">
        <f>IF($A220="","",VLOOKUP($A220,'Annex 2 EHV charges'!$A:$O,3,0))</f>
        <v>7326</v>
      </c>
      <c r="D220" s="104" t="str">
        <f>IF($A220="","",VLOOKUP($A220,'Annex 2 EHV charges'!$A:$O,7,0))</f>
        <v>Redfield Road B STOR</v>
      </c>
      <c r="E220" s="109" t="str">
        <f>IFERROR(IF(VLOOKUP($A220,'Annex 2 EHV charges'!$A:$O,8,FALSE)=0,"",VLOOKUP($A220,'Annex 2 EHV charges'!$A:$O,8,FALSE)),"")</f>
        <v/>
      </c>
      <c r="F220" s="110">
        <f>IFERROR(IF(VLOOKUP($A220,'Annex 2 EHV charges'!$A:$O,9,FALSE)=0,"",VLOOKUP($A220,'Annex 2 EHV charges'!$A:$O,9,FALSE)),"")</f>
        <v>15.86</v>
      </c>
      <c r="G220" s="111">
        <f>IFERROR(IF(VLOOKUP($A220,'Annex 2 EHV charges'!$A:$O,10,FALSE)=0,"",VLOOKUP($A220,'Annex 2 EHV charges'!$A:$O,10,FALSE)),"")</f>
        <v>1.27</v>
      </c>
      <c r="H220" s="111">
        <f>IFERROR(IF(VLOOKUP($A220,'Annex 2 EHV charges'!$A:$O,11,FALSE)=0,"",VLOOKUP($A220,'Annex 2 EHV charges'!$A:$O,11,FALSE)),"")</f>
        <v>1.27</v>
      </c>
    </row>
    <row r="221" spans="1:8" x14ac:dyDescent="0.2">
      <c r="A221" s="104">
        <f t="array" ref="A221">IFERROR(INDEX('Annex 2 EHV charges'!$A$11:$A$410, MATCH(0, IF(ISBLANK('Annex 2 EHV charges'!$A$11:$A$410),1, COUNTIF(A$4:$A220, 'Annex 2 EHV charges'!$A$11:$A$410)), 0)),"")</f>
        <v>10500</v>
      </c>
      <c r="B221" s="104">
        <f>IF($A221="","",VLOOKUP($A221,'Annex 2 EHV charges'!$A:$O,2,0))</f>
        <v>10500</v>
      </c>
      <c r="C221" s="105" t="str">
        <f>IF($A221="","",VLOOKUP($A221,'Annex 2 EHV charges'!$A:$O,3,0))</f>
        <v/>
      </c>
      <c r="D221" s="104" t="str">
        <f>IF($A221="","",VLOOKUP($A221,'Annex 2 EHV charges'!$A:$O,7,0))</f>
        <v>Watnall Brickworks</v>
      </c>
      <c r="E221" s="109" t="str">
        <f>IFERROR(IF(VLOOKUP($A221,'Annex 2 EHV charges'!$A:$O,8,FALSE)=0,"",VLOOKUP($A221,'Annex 2 EHV charges'!$A:$O,8,FALSE)),"")</f>
        <v/>
      </c>
      <c r="F221" s="110">
        <f>IFERROR(IF(VLOOKUP($A221,'Annex 2 EHV charges'!$A:$O,9,FALSE)=0,"",VLOOKUP($A221,'Annex 2 EHV charges'!$A:$O,9,FALSE)),"")</f>
        <v>1.28</v>
      </c>
      <c r="G221" s="111">
        <f>IFERROR(IF(VLOOKUP($A221,'Annex 2 EHV charges'!$A:$O,10,FALSE)=0,"",VLOOKUP($A221,'Annex 2 EHV charges'!$A:$O,10,FALSE)),"")</f>
        <v>1.2</v>
      </c>
      <c r="H221" s="111">
        <f>IFERROR(IF(VLOOKUP($A221,'Annex 2 EHV charges'!$A:$O,11,FALSE)=0,"",VLOOKUP($A221,'Annex 2 EHV charges'!$A:$O,11,FALSE)),"")</f>
        <v>1.2</v>
      </c>
    </row>
    <row r="222" spans="1:8" x14ac:dyDescent="0.2">
      <c r="A222" s="104" t="str">
        <f t="array" ref="A222">IFERROR(INDEX('Annex 2 EHV charges'!$A$11:$A$410, MATCH(0, IF(ISBLANK('Annex 2 EHV charges'!$A$11:$A$410),1, COUNTIF(A$4:$A221, 'Annex 2 EHV charges'!$A$11:$A$410)), 0)),"")</f>
        <v>New Import 1</v>
      </c>
      <c r="B222" s="104" t="str">
        <f>IF($A222="","",VLOOKUP($A222,'Annex 2 EHV charges'!$A:$O,2,0))</f>
        <v>New Import 1</v>
      </c>
      <c r="C222" s="105" t="str">
        <f>IF($A222="","",VLOOKUP($A222,'Annex 2 EHV charges'!$A:$O,3,0))</f>
        <v>New Import 1</v>
      </c>
      <c r="D222" s="104" t="str">
        <f>IF($A222="","",VLOOKUP($A222,'Annex 2 EHV charges'!$A:$O,7,0))</f>
        <v>Ansty Park EES</v>
      </c>
      <c r="E222" s="109" t="str">
        <f>IFERROR(IF(VLOOKUP($A222,'Annex 2 EHV charges'!$A:$O,8,FALSE)=0,"",VLOOKUP($A222,'Annex 2 EHV charges'!$A:$O,8,FALSE)),"")</f>
        <v/>
      </c>
      <c r="F222" s="110">
        <f>IFERROR(IF(VLOOKUP($A222,'Annex 2 EHV charges'!$A:$O,9,FALSE)=0,"",VLOOKUP($A222,'Annex 2 EHV charges'!$A:$O,9,FALSE)),"")</f>
        <v>271.66000000000003</v>
      </c>
      <c r="G222" s="111">
        <f>IFERROR(IF(VLOOKUP($A222,'Annex 2 EHV charges'!$A:$O,10,FALSE)=0,"",VLOOKUP($A222,'Annex 2 EHV charges'!$A:$O,10,FALSE)),"")</f>
        <v>1.04</v>
      </c>
      <c r="H222" s="111">
        <f>IFERROR(IF(VLOOKUP($A222,'Annex 2 EHV charges'!$A:$O,11,FALSE)=0,"",VLOOKUP($A222,'Annex 2 EHV charges'!$A:$O,11,FALSE)),"")</f>
        <v>1.04</v>
      </c>
    </row>
    <row r="223" spans="1:8" x14ac:dyDescent="0.2">
      <c r="A223" s="104" t="str">
        <f t="array" ref="A223">IFERROR(INDEX('Annex 2 EHV charges'!$A$11:$A$410, MATCH(0, IF(ISBLANK('Annex 2 EHV charges'!$A$11:$A$410),1, COUNTIF(A$4:$A222, 'Annex 2 EHV charges'!$A$11:$A$410)), 0)),"")</f>
        <v>New Import 2</v>
      </c>
      <c r="B223" s="104" t="str">
        <f>IF($A223="","",VLOOKUP($A223,'Annex 2 EHV charges'!$A:$O,2,0))</f>
        <v>New Import 2</v>
      </c>
      <c r="C223" s="105" t="str">
        <f>IF($A223="","",VLOOKUP($A223,'Annex 2 EHV charges'!$A:$O,3,0))</f>
        <v>New Import 2</v>
      </c>
      <c r="D223" s="104" t="str">
        <f>IF($A223="","",VLOOKUP($A223,'Annex 2 EHV charges'!$A:$O,7,0))</f>
        <v>Asfordby B STOR</v>
      </c>
      <c r="E223" s="109" t="str">
        <f>IFERROR(IF(VLOOKUP($A223,'Annex 2 EHV charges'!$A:$O,8,FALSE)=0,"",VLOOKUP($A223,'Annex 2 EHV charges'!$A:$O,8,FALSE)),"")</f>
        <v/>
      </c>
      <c r="F223" s="110">
        <f>IFERROR(IF(VLOOKUP($A223,'Annex 2 EHV charges'!$A:$O,9,FALSE)=0,"",VLOOKUP($A223,'Annex 2 EHV charges'!$A:$O,9,FALSE)),"")</f>
        <v>558.1</v>
      </c>
      <c r="G223" s="111">
        <f>IFERROR(IF(VLOOKUP($A223,'Annex 2 EHV charges'!$A:$O,10,FALSE)=0,"",VLOOKUP($A223,'Annex 2 EHV charges'!$A:$O,10,FALSE)),"")</f>
        <v>1.1299999999999999</v>
      </c>
      <c r="H223" s="111">
        <f>IFERROR(IF(VLOOKUP($A223,'Annex 2 EHV charges'!$A:$O,11,FALSE)=0,"",VLOOKUP($A223,'Annex 2 EHV charges'!$A:$O,11,FALSE)),"")</f>
        <v>1.1299999999999999</v>
      </c>
    </row>
    <row r="224" spans="1:8" x14ac:dyDescent="0.2">
      <c r="A224" s="104" t="str">
        <f t="array" ref="A224">IFERROR(INDEX('Annex 2 EHV charges'!$A$11:$A$410, MATCH(0, IF(ISBLANK('Annex 2 EHV charges'!$A$11:$A$410),1, COUNTIF(A$4:$A223, 'Annex 2 EHV charges'!$A$11:$A$410)), 0)),"")</f>
        <v>New Import 3</v>
      </c>
      <c r="B224" s="104" t="str">
        <f>IF($A224="","",VLOOKUP($A224,'Annex 2 EHV charges'!$A:$O,2,0))</f>
        <v>New Import 3</v>
      </c>
      <c r="C224" s="105" t="str">
        <f>IF($A224="","",VLOOKUP($A224,'Annex 2 EHV charges'!$A:$O,3,0))</f>
        <v>New Import 3</v>
      </c>
      <c r="D224" s="104" t="str">
        <f>IF($A224="","",VLOOKUP($A224,'Annex 2 EHV charges'!$A:$O,7,0))</f>
        <v>Ashland Farm PV</v>
      </c>
      <c r="E224" s="109" t="str">
        <f>IFERROR(IF(VLOOKUP($A224,'Annex 2 EHV charges'!$A:$O,8,FALSE)=0,"",VLOOKUP($A224,'Annex 2 EHV charges'!$A:$O,8,FALSE)),"")</f>
        <v/>
      </c>
      <c r="F224" s="110">
        <f>IFERROR(IF(VLOOKUP($A224,'Annex 2 EHV charges'!$A:$O,9,FALSE)=0,"",VLOOKUP($A224,'Annex 2 EHV charges'!$A:$O,9,FALSE)),"")</f>
        <v>4.42</v>
      </c>
      <c r="G224" s="111">
        <f>IFERROR(IF(VLOOKUP($A224,'Annex 2 EHV charges'!$A:$O,10,FALSE)=0,"",VLOOKUP($A224,'Annex 2 EHV charges'!$A:$O,10,FALSE)),"")</f>
        <v>1.65</v>
      </c>
      <c r="H224" s="111">
        <f>IFERROR(IF(VLOOKUP($A224,'Annex 2 EHV charges'!$A:$O,11,FALSE)=0,"",VLOOKUP($A224,'Annex 2 EHV charges'!$A:$O,11,FALSE)),"")</f>
        <v>1.65</v>
      </c>
    </row>
    <row r="225" spans="1:8" x14ac:dyDescent="0.2">
      <c r="A225" s="104" t="str">
        <f t="array" ref="A225">IFERROR(INDEX('Annex 2 EHV charges'!$A$11:$A$410, MATCH(0, IF(ISBLANK('Annex 2 EHV charges'!$A$11:$A$410),1, COUNTIF(A$4:$A224, 'Annex 2 EHV charges'!$A$11:$A$410)), 0)),"")</f>
        <v>New Import 4</v>
      </c>
      <c r="B225" s="104" t="str">
        <f>IF($A225="","",VLOOKUP($A225,'Annex 2 EHV charges'!$A:$O,2,0))</f>
        <v>New Import 4</v>
      </c>
      <c r="C225" s="105" t="str">
        <f>IF($A225="","",VLOOKUP($A225,'Annex 2 EHV charges'!$A:$O,3,0))</f>
        <v>New Import 4</v>
      </c>
      <c r="D225" s="104" t="str">
        <f>IF($A225="","",VLOOKUP($A225,'Annex 2 EHV charges'!$A:$O,7,0))</f>
        <v>Attfields Farm Generation</v>
      </c>
      <c r="E225" s="109" t="str">
        <f>IFERROR(IF(VLOOKUP($A225,'Annex 2 EHV charges'!$A:$O,8,FALSE)=0,"",VLOOKUP($A225,'Annex 2 EHV charges'!$A:$O,8,FALSE)),"")</f>
        <v/>
      </c>
      <c r="F225" s="110">
        <f>IFERROR(IF(VLOOKUP($A225,'Annex 2 EHV charges'!$A:$O,9,FALSE)=0,"",VLOOKUP($A225,'Annex 2 EHV charges'!$A:$O,9,FALSE)),"")</f>
        <v>4.74</v>
      </c>
      <c r="G225" s="111">
        <f>IFERROR(IF(VLOOKUP($A225,'Annex 2 EHV charges'!$A:$O,10,FALSE)=0,"",VLOOKUP($A225,'Annex 2 EHV charges'!$A:$O,10,FALSE)),"")</f>
        <v>1.53</v>
      </c>
      <c r="H225" s="111">
        <f>IFERROR(IF(VLOOKUP($A225,'Annex 2 EHV charges'!$A:$O,11,FALSE)=0,"",VLOOKUP($A225,'Annex 2 EHV charges'!$A:$O,11,FALSE)),"")</f>
        <v>1.53</v>
      </c>
    </row>
    <row r="226" spans="1:8" x14ac:dyDescent="0.2">
      <c r="A226" s="104" t="str">
        <f t="array" ref="A226">IFERROR(INDEX('Annex 2 EHV charges'!$A$11:$A$410, MATCH(0, IF(ISBLANK('Annex 2 EHV charges'!$A$11:$A$410),1, COUNTIF(A$4:$A225, 'Annex 2 EHV charges'!$A$11:$A$410)), 0)),"")</f>
        <v>New Import 5</v>
      </c>
      <c r="B226" s="104" t="str">
        <f>IF($A226="","",VLOOKUP($A226,'Annex 2 EHV charges'!$A:$O,2,0))</f>
        <v>New Import 5</v>
      </c>
      <c r="C226" s="105" t="str">
        <f>IF($A226="","",VLOOKUP($A226,'Annex 2 EHV charges'!$A:$O,3,0))</f>
        <v>New Import 5</v>
      </c>
      <c r="D226" s="104" t="str">
        <f>IF($A226="","",VLOOKUP($A226,'Annex 2 EHV charges'!$A:$O,7,0))</f>
        <v>Back Lane ESS</v>
      </c>
      <c r="E226" s="109" t="str">
        <f>IFERROR(IF(VLOOKUP($A226,'Annex 2 EHV charges'!$A:$O,8,FALSE)=0,"",VLOOKUP($A226,'Annex 2 EHV charges'!$A:$O,8,FALSE)),"")</f>
        <v/>
      </c>
      <c r="F226" s="110">
        <f>IFERROR(IF(VLOOKUP($A226,'Annex 2 EHV charges'!$A:$O,9,FALSE)=0,"",VLOOKUP($A226,'Annex 2 EHV charges'!$A:$O,9,FALSE)),"")</f>
        <v>673.44</v>
      </c>
      <c r="G226" s="111">
        <f>IFERROR(IF(VLOOKUP($A226,'Annex 2 EHV charges'!$A:$O,10,FALSE)=0,"",VLOOKUP($A226,'Annex 2 EHV charges'!$A:$O,10,FALSE)),"")</f>
        <v>1.04</v>
      </c>
      <c r="H226" s="111">
        <f>IFERROR(IF(VLOOKUP($A226,'Annex 2 EHV charges'!$A:$O,11,FALSE)=0,"",VLOOKUP($A226,'Annex 2 EHV charges'!$A:$O,11,FALSE)),"")</f>
        <v>1.04</v>
      </c>
    </row>
    <row r="227" spans="1:8" x14ac:dyDescent="0.2">
      <c r="A227" s="104" t="str">
        <f t="array" ref="A227">IFERROR(INDEX('Annex 2 EHV charges'!$A$11:$A$410, MATCH(0, IF(ISBLANK('Annex 2 EHV charges'!$A$11:$A$410),1, COUNTIF(A$4:$A226, 'Annex 2 EHV charges'!$A$11:$A$410)), 0)),"")</f>
        <v>New Import 6</v>
      </c>
      <c r="B227" s="104" t="str">
        <f>IF($A227="","",VLOOKUP($A227,'Annex 2 EHV charges'!$A:$O,2,0))</f>
        <v>New Import 6</v>
      </c>
      <c r="C227" s="105" t="str">
        <f>IF($A227="","",VLOOKUP($A227,'Annex 2 EHV charges'!$A:$O,3,0))</f>
        <v>New Import 6</v>
      </c>
      <c r="D227" s="104" t="str">
        <f>IF($A227="","",VLOOKUP($A227,'Annex 2 EHV charges'!$A:$O,7,0))</f>
        <v>Battery Ln Boston ESS</v>
      </c>
      <c r="E227" s="109" t="str">
        <f>IFERROR(IF(VLOOKUP($A227,'Annex 2 EHV charges'!$A:$O,8,FALSE)=0,"",VLOOKUP($A227,'Annex 2 EHV charges'!$A:$O,8,FALSE)),"")</f>
        <v/>
      </c>
      <c r="F227" s="110">
        <f>IFERROR(IF(VLOOKUP($A227,'Annex 2 EHV charges'!$A:$O,9,FALSE)=0,"",VLOOKUP($A227,'Annex 2 EHV charges'!$A:$O,9,FALSE)),"")</f>
        <v>201.52</v>
      </c>
      <c r="G227" s="111">
        <f>IFERROR(IF(VLOOKUP($A227,'Annex 2 EHV charges'!$A:$O,10,FALSE)=0,"",VLOOKUP($A227,'Annex 2 EHV charges'!$A:$O,10,FALSE)),"")</f>
        <v>1.04</v>
      </c>
      <c r="H227" s="111">
        <f>IFERROR(IF(VLOOKUP($A227,'Annex 2 EHV charges'!$A:$O,11,FALSE)=0,"",VLOOKUP($A227,'Annex 2 EHV charges'!$A:$O,11,FALSE)),"")</f>
        <v>1.04</v>
      </c>
    </row>
    <row r="228" spans="1:8" x14ac:dyDescent="0.2">
      <c r="A228" s="104" t="str">
        <f t="array" ref="A228">IFERROR(INDEX('Annex 2 EHV charges'!$A$11:$A$410, MATCH(0, IF(ISBLANK('Annex 2 EHV charges'!$A$11:$A$410),1, COUNTIF(A$4:$A227, 'Annex 2 EHV charges'!$A$11:$A$410)), 0)),"")</f>
        <v>New Import 7</v>
      </c>
      <c r="B228" s="104" t="str">
        <f>IF($A228="","",VLOOKUP($A228,'Annex 2 EHV charges'!$A:$O,2,0))</f>
        <v>New Import 7</v>
      </c>
      <c r="C228" s="105" t="str">
        <f>IF($A228="","",VLOOKUP($A228,'Annex 2 EHV charges'!$A:$O,3,0))</f>
        <v>New Import 7</v>
      </c>
      <c r="D228" s="104" t="str">
        <f>IF($A228="","",VLOOKUP($A228,'Annex 2 EHV charges'!$A:$O,7,0))</f>
        <v>Branston Potato Farm</v>
      </c>
      <c r="E228" s="109" t="str">
        <f>IFERROR(IF(VLOOKUP($A228,'Annex 2 EHV charges'!$A:$O,8,FALSE)=0,"",VLOOKUP($A228,'Annex 2 EHV charges'!$A:$O,8,FALSE)),"")</f>
        <v/>
      </c>
      <c r="F228" s="110">
        <f>IFERROR(IF(VLOOKUP($A228,'Annex 2 EHV charges'!$A:$O,9,FALSE)=0,"",VLOOKUP($A228,'Annex 2 EHV charges'!$A:$O,9,FALSE)),"")</f>
        <v>4.1100000000000003</v>
      </c>
      <c r="G228" s="111">
        <f>IFERROR(IF(VLOOKUP($A228,'Annex 2 EHV charges'!$A:$O,10,FALSE)=0,"",VLOOKUP($A228,'Annex 2 EHV charges'!$A:$O,10,FALSE)),"")</f>
        <v>1.41</v>
      </c>
      <c r="H228" s="111">
        <f>IFERROR(IF(VLOOKUP($A228,'Annex 2 EHV charges'!$A:$O,11,FALSE)=0,"",VLOOKUP($A228,'Annex 2 EHV charges'!$A:$O,11,FALSE)),"")</f>
        <v>1.41</v>
      </c>
    </row>
    <row r="229" spans="1:8" x14ac:dyDescent="0.2">
      <c r="A229" s="104" t="str">
        <f t="array" ref="A229">IFERROR(INDEX('Annex 2 EHV charges'!$A$11:$A$410, MATCH(0, IF(ISBLANK('Annex 2 EHV charges'!$A$11:$A$410),1, COUNTIF(A$4:$A228, 'Annex 2 EHV charges'!$A$11:$A$410)), 0)),"")</f>
        <v>New Import 8</v>
      </c>
      <c r="B229" s="104" t="str">
        <f>IF($A229="","",VLOOKUP($A229,'Annex 2 EHV charges'!$A:$O,2,0))</f>
        <v>New Import 8</v>
      </c>
      <c r="C229" s="105" t="str">
        <f>IF($A229="","",VLOOKUP($A229,'Annex 2 EHV charges'!$A:$O,3,0))</f>
        <v>New Import 8</v>
      </c>
      <c r="D229" s="104" t="str">
        <f>IF($A229="","",VLOOKUP($A229,'Annex 2 EHV charges'!$A:$O,7,0))</f>
        <v>Breach Farm 132</v>
      </c>
      <c r="E229" s="109" t="str">
        <f>IFERROR(IF(VLOOKUP($A229,'Annex 2 EHV charges'!$A:$O,8,FALSE)=0,"",VLOOKUP($A229,'Annex 2 EHV charges'!$A:$O,8,FALSE)),"")</f>
        <v/>
      </c>
      <c r="F229" s="110">
        <f>IFERROR(IF(VLOOKUP($A229,'Annex 2 EHV charges'!$A:$O,9,FALSE)=0,"",VLOOKUP($A229,'Annex 2 EHV charges'!$A:$O,9,FALSE)),"")</f>
        <v>2375.3000000000002</v>
      </c>
      <c r="G229" s="111">
        <f>IFERROR(IF(VLOOKUP($A229,'Annex 2 EHV charges'!$A:$O,10,FALSE)=0,"",VLOOKUP($A229,'Annex 2 EHV charges'!$A:$O,10,FALSE)),"")</f>
        <v>0.99</v>
      </c>
      <c r="H229" s="111">
        <f>IFERROR(IF(VLOOKUP($A229,'Annex 2 EHV charges'!$A:$O,11,FALSE)=0,"",VLOOKUP($A229,'Annex 2 EHV charges'!$A:$O,11,FALSE)),"")</f>
        <v>0.99</v>
      </c>
    </row>
    <row r="230" spans="1:8" x14ac:dyDescent="0.2">
      <c r="A230" s="104" t="str">
        <f t="array" ref="A230">IFERROR(INDEX('Annex 2 EHV charges'!$A$11:$A$410, MATCH(0, IF(ISBLANK('Annex 2 EHV charges'!$A$11:$A$410),1, COUNTIF(A$4:$A229, 'Annex 2 EHV charges'!$A$11:$A$410)), 0)),"")</f>
        <v>New Import 9</v>
      </c>
      <c r="B230" s="104" t="str">
        <f>IF($A230="","",VLOOKUP($A230,'Annex 2 EHV charges'!$A:$O,2,0))</f>
        <v>New Import 9</v>
      </c>
      <c r="C230" s="105" t="str">
        <f>IF($A230="","",VLOOKUP($A230,'Annex 2 EHV charges'!$A:$O,3,0))</f>
        <v>New Import 9</v>
      </c>
      <c r="D230" s="104" t="str">
        <f>IF($A230="","",VLOOKUP($A230,'Annex 2 EHV charges'!$A:$O,7,0))</f>
        <v>Burton Pedwardine Ph1</v>
      </c>
      <c r="E230" s="109" t="str">
        <f>IFERROR(IF(VLOOKUP($A230,'Annex 2 EHV charges'!$A:$O,8,FALSE)=0,"",VLOOKUP($A230,'Annex 2 EHV charges'!$A:$O,8,FALSE)),"")</f>
        <v/>
      </c>
      <c r="F230" s="110">
        <f>IFERROR(IF(VLOOKUP($A230,'Annex 2 EHV charges'!$A:$O,9,FALSE)=0,"",VLOOKUP($A230,'Annex 2 EHV charges'!$A:$O,9,FALSE)),"")</f>
        <v>13.06</v>
      </c>
      <c r="G230" s="111">
        <f>IFERROR(IF(VLOOKUP($A230,'Annex 2 EHV charges'!$A:$O,10,FALSE)=0,"",VLOOKUP($A230,'Annex 2 EHV charges'!$A:$O,10,FALSE)),"")</f>
        <v>1.65</v>
      </c>
      <c r="H230" s="111">
        <f>IFERROR(IF(VLOOKUP($A230,'Annex 2 EHV charges'!$A:$O,11,FALSE)=0,"",VLOOKUP($A230,'Annex 2 EHV charges'!$A:$O,11,FALSE)),"")</f>
        <v>1.65</v>
      </c>
    </row>
    <row r="231" spans="1:8" x14ac:dyDescent="0.2">
      <c r="A231" s="104" t="str">
        <f t="array" ref="A231">IFERROR(INDEX('Annex 2 EHV charges'!$A$11:$A$410, MATCH(0, IF(ISBLANK('Annex 2 EHV charges'!$A$11:$A$410),1, COUNTIF(A$4:$A230, 'Annex 2 EHV charges'!$A$11:$A$410)), 0)),"")</f>
        <v>New Import 10</v>
      </c>
      <c r="B231" s="104" t="str">
        <f>IF($A231="","",VLOOKUP($A231,'Annex 2 EHV charges'!$A:$O,2,0))</f>
        <v>New Import 10</v>
      </c>
      <c r="C231" s="105" t="str">
        <f>IF($A231="","",VLOOKUP($A231,'Annex 2 EHV charges'!$A:$O,3,0))</f>
        <v>New Import 10</v>
      </c>
      <c r="D231" s="104" t="str">
        <f>IF($A231="","",VLOOKUP($A231,'Annex 2 EHV charges'!$A:$O,7,0))</f>
        <v>Church Field ESS &amp; PV</v>
      </c>
      <c r="E231" s="109" t="str">
        <f>IFERROR(IF(VLOOKUP($A231,'Annex 2 EHV charges'!$A:$O,8,FALSE)=0,"",VLOOKUP($A231,'Annex 2 EHV charges'!$A:$O,8,FALSE)),"")</f>
        <v/>
      </c>
      <c r="F231" s="110">
        <f>IFERROR(IF(VLOOKUP($A231,'Annex 2 EHV charges'!$A:$O,9,FALSE)=0,"",VLOOKUP($A231,'Annex 2 EHV charges'!$A:$O,9,FALSE)),"")</f>
        <v>308.32</v>
      </c>
      <c r="G231" s="111">
        <f>IFERROR(IF(VLOOKUP($A231,'Annex 2 EHV charges'!$A:$O,10,FALSE)=0,"",VLOOKUP($A231,'Annex 2 EHV charges'!$A:$O,10,FALSE)),"")</f>
        <v>1.2</v>
      </c>
      <c r="H231" s="111">
        <f>IFERROR(IF(VLOOKUP($A231,'Annex 2 EHV charges'!$A:$O,11,FALSE)=0,"",VLOOKUP($A231,'Annex 2 EHV charges'!$A:$O,11,FALSE)),"")</f>
        <v>1.2</v>
      </c>
    </row>
    <row r="232" spans="1:8" x14ac:dyDescent="0.2">
      <c r="A232" s="104" t="str">
        <f t="array" ref="A232">IFERROR(INDEX('Annex 2 EHV charges'!$A$11:$A$410, MATCH(0, IF(ISBLANK('Annex 2 EHV charges'!$A$11:$A$410),1, COUNTIF(A$4:$A231, 'Annex 2 EHV charges'!$A$11:$A$410)), 0)),"")</f>
        <v>New Import 11</v>
      </c>
      <c r="B232" s="104" t="str">
        <f>IF($A232="","",VLOOKUP($A232,'Annex 2 EHV charges'!$A:$O,2,0))</f>
        <v>New Import 11</v>
      </c>
      <c r="C232" s="105" t="str">
        <f>IF($A232="","",VLOOKUP($A232,'Annex 2 EHV charges'!$A:$O,3,0))</f>
        <v>New Import 11</v>
      </c>
      <c r="D232" s="104" t="str">
        <f>IF($A232="","",VLOOKUP($A232,'Annex 2 EHV charges'!$A:$O,7,0))</f>
        <v>Clay Cross EFW</v>
      </c>
      <c r="E232" s="109" t="str">
        <f>IFERROR(IF(VLOOKUP($A232,'Annex 2 EHV charges'!$A:$O,8,FALSE)=0,"",VLOOKUP($A232,'Annex 2 EHV charges'!$A:$O,8,FALSE)),"")</f>
        <v/>
      </c>
      <c r="F232" s="110">
        <f>IFERROR(IF(VLOOKUP($A232,'Annex 2 EHV charges'!$A:$O,9,FALSE)=0,"",VLOOKUP($A232,'Annex 2 EHV charges'!$A:$O,9,FALSE)),"")</f>
        <v>85.07</v>
      </c>
      <c r="G232" s="111">
        <f>IFERROR(IF(VLOOKUP($A232,'Annex 2 EHV charges'!$A:$O,10,FALSE)=0,"",VLOOKUP($A232,'Annex 2 EHV charges'!$A:$O,10,FALSE)),"")</f>
        <v>1.1000000000000001</v>
      </c>
      <c r="H232" s="111">
        <f>IFERROR(IF(VLOOKUP($A232,'Annex 2 EHV charges'!$A:$O,11,FALSE)=0,"",VLOOKUP($A232,'Annex 2 EHV charges'!$A:$O,11,FALSE)),"")</f>
        <v>1.1000000000000001</v>
      </c>
    </row>
    <row r="233" spans="1:8" x14ac:dyDescent="0.2">
      <c r="A233" s="104" t="str">
        <f t="array" ref="A233">IFERROR(INDEX('Annex 2 EHV charges'!$A$11:$A$410, MATCH(0, IF(ISBLANK('Annex 2 EHV charges'!$A$11:$A$410),1, COUNTIF(A$4:$A232, 'Annex 2 EHV charges'!$A$11:$A$410)), 0)),"")</f>
        <v>New Import 12</v>
      </c>
      <c r="B233" s="104" t="str">
        <f>IF($A233="","",VLOOKUP($A233,'Annex 2 EHV charges'!$A:$O,2,0))</f>
        <v>New Import 12</v>
      </c>
      <c r="C233" s="105" t="str">
        <f>IF($A233="","",VLOOKUP($A233,'Annex 2 EHV charges'!$A:$O,3,0))</f>
        <v>New Import 12</v>
      </c>
      <c r="D233" s="104" t="str">
        <f>IF($A233="","",VLOOKUP($A233,'Annex 2 EHV charges'!$A:$O,7,0))</f>
        <v>Cogenhoe Road 1 ESS</v>
      </c>
      <c r="E233" s="109" t="str">
        <f>IFERROR(IF(VLOOKUP($A233,'Annex 2 EHV charges'!$A:$O,8,FALSE)=0,"",VLOOKUP($A233,'Annex 2 EHV charges'!$A:$O,8,FALSE)),"")</f>
        <v/>
      </c>
      <c r="F233" s="110">
        <f>IFERROR(IF(VLOOKUP($A233,'Annex 2 EHV charges'!$A:$O,9,FALSE)=0,"",VLOOKUP($A233,'Annex 2 EHV charges'!$A:$O,9,FALSE)),"")</f>
        <v>1628.54</v>
      </c>
      <c r="G233" s="111">
        <f>IFERROR(IF(VLOOKUP($A233,'Annex 2 EHV charges'!$A:$O,10,FALSE)=0,"",VLOOKUP($A233,'Annex 2 EHV charges'!$A:$O,10,FALSE)),"")</f>
        <v>0.99</v>
      </c>
      <c r="H233" s="111">
        <f>IFERROR(IF(VLOOKUP($A233,'Annex 2 EHV charges'!$A:$O,11,FALSE)=0,"",VLOOKUP($A233,'Annex 2 EHV charges'!$A:$O,11,FALSE)),"")</f>
        <v>0.99</v>
      </c>
    </row>
    <row r="234" spans="1:8" x14ac:dyDescent="0.2">
      <c r="A234" s="104" t="str">
        <f t="array" ref="A234">IFERROR(INDEX('Annex 2 EHV charges'!$A$11:$A$410, MATCH(0, IF(ISBLANK('Annex 2 EHV charges'!$A$11:$A$410),1, COUNTIF(A$4:$A233, 'Annex 2 EHV charges'!$A$11:$A$410)), 0)),"")</f>
        <v>New Import 13</v>
      </c>
      <c r="B234" s="104" t="str">
        <f>IF($A234="","",VLOOKUP($A234,'Annex 2 EHV charges'!$A:$O,2,0))</f>
        <v>New Import 13</v>
      </c>
      <c r="C234" s="105" t="str">
        <f>IF($A234="","",VLOOKUP($A234,'Annex 2 EHV charges'!$A:$O,3,0))</f>
        <v>New Import 13</v>
      </c>
      <c r="D234" s="104" t="str">
        <f>IF($A234="","",VLOOKUP($A234,'Annex 2 EHV charges'!$A:$O,7,0))</f>
        <v>Coney Grey</v>
      </c>
      <c r="E234" s="109" t="str">
        <f>IFERROR(IF(VLOOKUP($A234,'Annex 2 EHV charges'!$A:$O,8,FALSE)=0,"",VLOOKUP($A234,'Annex 2 EHV charges'!$A:$O,8,FALSE)),"")</f>
        <v/>
      </c>
      <c r="F234" s="110">
        <f>IFERROR(IF(VLOOKUP($A234,'Annex 2 EHV charges'!$A:$O,9,FALSE)=0,"",VLOOKUP($A234,'Annex 2 EHV charges'!$A:$O,9,FALSE)),"")</f>
        <v>4.68</v>
      </c>
      <c r="G234" s="111">
        <f>IFERROR(IF(VLOOKUP($A234,'Annex 2 EHV charges'!$A:$O,10,FALSE)=0,"",VLOOKUP($A234,'Annex 2 EHV charges'!$A:$O,10,FALSE)),"")</f>
        <v>1.65</v>
      </c>
      <c r="H234" s="111">
        <f>IFERROR(IF(VLOOKUP($A234,'Annex 2 EHV charges'!$A:$O,11,FALSE)=0,"",VLOOKUP($A234,'Annex 2 EHV charges'!$A:$O,11,FALSE)),"")</f>
        <v>1.65</v>
      </c>
    </row>
    <row r="235" spans="1:8" x14ac:dyDescent="0.2">
      <c r="A235" s="104" t="str">
        <f t="array" ref="A235">IFERROR(INDEX('Annex 2 EHV charges'!$A$11:$A$410, MATCH(0, IF(ISBLANK('Annex 2 EHV charges'!$A$11:$A$410),1, COUNTIF(A$4:$A234, 'Annex 2 EHV charges'!$A$11:$A$410)), 0)),"")</f>
        <v>New Import 14</v>
      </c>
      <c r="B235" s="104" t="str">
        <f>IF($A235="","",VLOOKUP($A235,'Annex 2 EHV charges'!$A:$O,2,0))</f>
        <v>New Import 14</v>
      </c>
      <c r="C235" s="105" t="str">
        <f>IF($A235="","",VLOOKUP($A235,'Annex 2 EHV charges'!$A:$O,3,0))</f>
        <v>New Import 14</v>
      </c>
      <c r="D235" s="104" t="str">
        <f>IF($A235="","",VLOOKUP($A235,'Annex 2 EHV charges'!$A:$O,7,0))</f>
        <v>Decoy Farm Crowland WF</v>
      </c>
      <c r="E235" s="109" t="str">
        <f>IFERROR(IF(VLOOKUP($A235,'Annex 2 EHV charges'!$A:$O,8,FALSE)=0,"",VLOOKUP($A235,'Annex 2 EHV charges'!$A:$O,8,FALSE)),"")</f>
        <v/>
      </c>
      <c r="F235" s="110">
        <f>IFERROR(IF(VLOOKUP($A235,'Annex 2 EHV charges'!$A:$O,9,FALSE)=0,"",VLOOKUP($A235,'Annex 2 EHV charges'!$A:$O,9,FALSE)),"")</f>
        <v>5.2</v>
      </c>
      <c r="G235" s="111">
        <f>IFERROR(IF(VLOOKUP($A235,'Annex 2 EHV charges'!$A:$O,10,FALSE)=0,"",VLOOKUP($A235,'Annex 2 EHV charges'!$A:$O,10,FALSE)),"")</f>
        <v>1.02</v>
      </c>
      <c r="H235" s="111">
        <f>IFERROR(IF(VLOOKUP($A235,'Annex 2 EHV charges'!$A:$O,11,FALSE)=0,"",VLOOKUP($A235,'Annex 2 EHV charges'!$A:$O,11,FALSE)),"")</f>
        <v>1.02</v>
      </c>
    </row>
    <row r="236" spans="1:8" x14ac:dyDescent="0.2">
      <c r="A236" s="104" t="str">
        <f t="array" ref="A236">IFERROR(INDEX('Annex 2 EHV charges'!$A$11:$A$410, MATCH(0, IF(ISBLANK('Annex 2 EHV charges'!$A$11:$A$410),1, COUNTIF(A$4:$A235, 'Annex 2 EHV charges'!$A$11:$A$410)), 0)),"")</f>
        <v>New Import 15</v>
      </c>
      <c r="B236" s="104" t="str">
        <f>IF($A236="","",VLOOKUP($A236,'Annex 2 EHV charges'!$A:$O,2,0))</f>
        <v>New Import 15</v>
      </c>
      <c r="C236" s="105" t="str">
        <f>IF($A236="","",VLOOKUP($A236,'Annex 2 EHV charges'!$A:$O,3,0))</f>
        <v>New Import 15</v>
      </c>
      <c r="D236" s="104" t="str">
        <f>IF($A236="","",VLOOKUP($A236,'Annex 2 EHV charges'!$A:$O,7,0))</f>
        <v>Denby Transport</v>
      </c>
      <c r="E236" s="109" t="str">
        <f>IFERROR(IF(VLOOKUP($A236,'Annex 2 EHV charges'!$A:$O,8,FALSE)=0,"",VLOOKUP($A236,'Annex 2 EHV charges'!$A:$O,8,FALSE)),"")</f>
        <v/>
      </c>
      <c r="F236" s="110">
        <f>IFERROR(IF(VLOOKUP($A236,'Annex 2 EHV charges'!$A:$O,9,FALSE)=0,"",VLOOKUP($A236,'Annex 2 EHV charges'!$A:$O,9,FALSE)),"")</f>
        <v>15.22</v>
      </c>
      <c r="G236" s="111">
        <f>IFERROR(IF(VLOOKUP($A236,'Annex 2 EHV charges'!$A:$O,10,FALSE)=0,"",VLOOKUP($A236,'Annex 2 EHV charges'!$A:$O,10,FALSE)),"")</f>
        <v>1.24</v>
      </c>
      <c r="H236" s="111">
        <f>IFERROR(IF(VLOOKUP($A236,'Annex 2 EHV charges'!$A:$O,11,FALSE)=0,"",VLOOKUP($A236,'Annex 2 EHV charges'!$A:$O,11,FALSE)),"")</f>
        <v>1.24</v>
      </c>
    </row>
    <row r="237" spans="1:8" x14ac:dyDescent="0.2">
      <c r="A237" s="104" t="str">
        <f t="array" ref="A237">IFERROR(INDEX('Annex 2 EHV charges'!$A$11:$A$410, MATCH(0, IF(ISBLANK('Annex 2 EHV charges'!$A$11:$A$410),1, COUNTIF(A$4:$A236, 'Annex 2 EHV charges'!$A$11:$A$410)), 0)),"")</f>
        <v>New Import 16</v>
      </c>
      <c r="B237" s="104" t="str">
        <f>IF($A237="","",VLOOKUP($A237,'Annex 2 EHV charges'!$A:$O,2,0))</f>
        <v>New Import 16</v>
      </c>
      <c r="C237" s="105" t="str">
        <f>IF($A237="","",VLOOKUP($A237,'Annex 2 EHV charges'!$A:$O,3,0))</f>
        <v>New Import 16</v>
      </c>
      <c r="D237" s="104" t="str">
        <f>IF($A237="","",VLOOKUP($A237,'Annex 2 EHV charges'!$A:$O,7,0))</f>
        <v>Desford Road ESS</v>
      </c>
      <c r="E237" s="109" t="str">
        <f>IFERROR(IF(VLOOKUP($A237,'Annex 2 EHV charges'!$A:$O,8,FALSE)=0,"",VLOOKUP($A237,'Annex 2 EHV charges'!$A:$O,8,FALSE)),"")</f>
        <v/>
      </c>
      <c r="F237" s="110">
        <f>IFERROR(IF(VLOOKUP($A237,'Annex 2 EHV charges'!$A:$O,9,FALSE)=0,"",VLOOKUP($A237,'Annex 2 EHV charges'!$A:$O,9,FALSE)),"")</f>
        <v>276.51</v>
      </c>
      <c r="G237" s="111">
        <f>IFERROR(IF(VLOOKUP($A237,'Annex 2 EHV charges'!$A:$O,10,FALSE)=0,"",VLOOKUP($A237,'Annex 2 EHV charges'!$A:$O,10,FALSE)),"")</f>
        <v>0.99</v>
      </c>
      <c r="H237" s="111">
        <f>IFERROR(IF(VLOOKUP($A237,'Annex 2 EHV charges'!$A:$O,11,FALSE)=0,"",VLOOKUP($A237,'Annex 2 EHV charges'!$A:$O,11,FALSE)),"")</f>
        <v>0.99</v>
      </c>
    </row>
    <row r="238" spans="1:8" x14ac:dyDescent="0.2">
      <c r="A238" s="104" t="str">
        <f t="array" ref="A238">IFERROR(INDEX('Annex 2 EHV charges'!$A$11:$A$410, MATCH(0, IF(ISBLANK('Annex 2 EHV charges'!$A$11:$A$410),1, COUNTIF(A$4:$A237, 'Annex 2 EHV charges'!$A$11:$A$410)), 0)),"")</f>
        <v>New Import 17</v>
      </c>
      <c r="B238" s="104" t="str">
        <f>IF($A238="","",VLOOKUP($A238,'Annex 2 EHV charges'!$A:$O,2,0))</f>
        <v>New Import 17</v>
      </c>
      <c r="C238" s="105" t="str">
        <f>IF($A238="","",VLOOKUP($A238,'Annex 2 EHV charges'!$A:$O,3,0))</f>
        <v>New Import 17</v>
      </c>
      <c r="D238" s="104" t="str">
        <f>IF($A238="","",VLOOKUP($A238,'Annex 2 EHV charges'!$A:$O,7,0))</f>
        <v>Dunsby STOR</v>
      </c>
      <c r="E238" s="109" t="str">
        <f>IFERROR(IF(VLOOKUP($A238,'Annex 2 EHV charges'!$A:$O,8,FALSE)=0,"",VLOOKUP($A238,'Annex 2 EHV charges'!$A:$O,8,FALSE)),"")</f>
        <v/>
      </c>
      <c r="F238" s="110">
        <f>IFERROR(IF(VLOOKUP($A238,'Annex 2 EHV charges'!$A:$O,9,FALSE)=0,"",VLOOKUP($A238,'Annex 2 EHV charges'!$A:$O,9,FALSE)),"")</f>
        <v>13.63</v>
      </c>
      <c r="G238" s="111">
        <f>IFERROR(IF(VLOOKUP($A238,'Annex 2 EHV charges'!$A:$O,10,FALSE)=0,"",VLOOKUP($A238,'Annex 2 EHV charges'!$A:$O,10,FALSE)),"")</f>
        <v>2.74</v>
      </c>
      <c r="H238" s="111">
        <f>IFERROR(IF(VLOOKUP($A238,'Annex 2 EHV charges'!$A:$O,11,FALSE)=0,"",VLOOKUP($A238,'Annex 2 EHV charges'!$A:$O,11,FALSE)),"")</f>
        <v>2.74</v>
      </c>
    </row>
    <row r="239" spans="1:8" x14ac:dyDescent="0.2">
      <c r="A239" s="104" t="str">
        <f t="array" ref="A239">IFERROR(INDEX('Annex 2 EHV charges'!$A$11:$A$410, MATCH(0, IF(ISBLANK('Annex 2 EHV charges'!$A$11:$A$410),1, COUNTIF(A$4:$A238, 'Annex 2 EHV charges'!$A$11:$A$410)), 0)),"")</f>
        <v>New Import 18</v>
      </c>
      <c r="B239" s="104" t="str">
        <f>IF($A239="","",VLOOKUP($A239,'Annex 2 EHV charges'!$A:$O,2,0))</f>
        <v>New Import 18</v>
      </c>
      <c r="C239" s="105" t="str">
        <f>IF($A239="","",VLOOKUP($A239,'Annex 2 EHV charges'!$A:$O,3,0))</f>
        <v>New Import 18</v>
      </c>
      <c r="D239" s="104" t="str">
        <f>IF($A239="","",VLOOKUP($A239,'Annex 2 EHV charges'!$A:$O,7,0))</f>
        <v xml:space="preserve">Eakring Road, Bilsthorpe </v>
      </c>
      <c r="E239" s="109" t="str">
        <f>IFERROR(IF(VLOOKUP($A239,'Annex 2 EHV charges'!$A:$O,8,FALSE)=0,"",VLOOKUP($A239,'Annex 2 EHV charges'!$A:$O,8,FALSE)),"")</f>
        <v/>
      </c>
      <c r="F239" s="110">
        <f>IFERROR(IF(VLOOKUP($A239,'Annex 2 EHV charges'!$A:$O,9,FALSE)=0,"",VLOOKUP($A239,'Annex 2 EHV charges'!$A:$O,9,FALSE)),"")</f>
        <v>660.66</v>
      </c>
      <c r="G239" s="111">
        <f>IFERROR(IF(VLOOKUP($A239,'Annex 2 EHV charges'!$A:$O,10,FALSE)=0,"",VLOOKUP($A239,'Annex 2 EHV charges'!$A:$O,10,FALSE)),"")</f>
        <v>1.1399999999999999</v>
      </c>
      <c r="H239" s="111">
        <f>IFERROR(IF(VLOOKUP($A239,'Annex 2 EHV charges'!$A:$O,11,FALSE)=0,"",VLOOKUP($A239,'Annex 2 EHV charges'!$A:$O,11,FALSE)),"")</f>
        <v>1.1399999999999999</v>
      </c>
    </row>
    <row r="240" spans="1:8" x14ac:dyDescent="0.2">
      <c r="A240" s="104" t="str">
        <f t="array" ref="A240">IFERROR(INDEX('Annex 2 EHV charges'!$A$11:$A$410, MATCH(0, IF(ISBLANK('Annex 2 EHV charges'!$A$11:$A$410),1, COUNTIF(A$4:$A239, 'Annex 2 EHV charges'!$A$11:$A$410)), 0)),"")</f>
        <v>New Import 19</v>
      </c>
      <c r="B240" s="104" t="str">
        <f>IF($A240="","",VLOOKUP($A240,'Annex 2 EHV charges'!$A:$O,2,0))</f>
        <v>New Import 19</v>
      </c>
      <c r="C240" s="105" t="str">
        <f>IF($A240="","",VLOOKUP($A240,'Annex 2 EHV charges'!$A:$O,3,0))</f>
        <v>New Import 19</v>
      </c>
      <c r="D240" s="104" t="str">
        <f>IF($A240="","",VLOOKUP($A240,'Annex 2 EHV charges'!$A:$O,7,0))</f>
        <v>East Wood End PV</v>
      </c>
      <c r="E240" s="109" t="str">
        <f>IFERROR(IF(VLOOKUP($A240,'Annex 2 EHV charges'!$A:$O,8,FALSE)=0,"",VLOOKUP($A240,'Annex 2 EHV charges'!$A:$O,8,FALSE)),"")</f>
        <v/>
      </c>
      <c r="F240" s="110">
        <f>IFERROR(IF(VLOOKUP($A240,'Annex 2 EHV charges'!$A:$O,9,FALSE)=0,"",VLOOKUP($A240,'Annex 2 EHV charges'!$A:$O,9,FALSE)),"")</f>
        <v>2.92</v>
      </c>
      <c r="G240" s="111">
        <f>IFERROR(IF(VLOOKUP($A240,'Annex 2 EHV charges'!$A:$O,10,FALSE)=0,"",VLOOKUP($A240,'Annex 2 EHV charges'!$A:$O,10,FALSE)),"")</f>
        <v>1.41</v>
      </c>
      <c r="H240" s="111">
        <f>IFERROR(IF(VLOOKUP($A240,'Annex 2 EHV charges'!$A:$O,11,FALSE)=0,"",VLOOKUP($A240,'Annex 2 EHV charges'!$A:$O,11,FALSE)),"")</f>
        <v>1.41</v>
      </c>
    </row>
    <row r="241" spans="1:8" x14ac:dyDescent="0.2">
      <c r="A241" s="104" t="str">
        <f t="array" ref="A241">IFERROR(INDEX('Annex 2 EHV charges'!$A$11:$A$410, MATCH(0, IF(ISBLANK('Annex 2 EHV charges'!$A$11:$A$410),1, COUNTIF(A$4:$A240, 'Annex 2 EHV charges'!$A$11:$A$410)), 0)),"")</f>
        <v>New Import 20</v>
      </c>
      <c r="B241" s="104" t="str">
        <f>IF($A241="","",VLOOKUP($A241,'Annex 2 EHV charges'!$A:$O,2,0))</f>
        <v>New Import 20</v>
      </c>
      <c r="C241" s="105" t="str">
        <f>IF($A241="","",VLOOKUP($A241,'Annex 2 EHV charges'!$A:$O,3,0))</f>
        <v>New Import 20</v>
      </c>
      <c r="D241" s="104" t="str">
        <f>IF($A241="","",VLOOKUP($A241,'Annex 2 EHV charges'!$A:$O,7,0))</f>
        <v>Falcon Works Gas Farm</v>
      </c>
      <c r="E241" s="109" t="str">
        <f>IFERROR(IF(VLOOKUP($A241,'Annex 2 EHV charges'!$A:$O,8,FALSE)=0,"",VLOOKUP($A241,'Annex 2 EHV charges'!$A:$O,8,FALSE)),"")</f>
        <v/>
      </c>
      <c r="F241" s="110">
        <f>IFERROR(IF(VLOOKUP($A241,'Annex 2 EHV charges'!$A:$O,9,FALSE)=0,"",VLOOKUP($A241,'Annex 2 EHV charges'!$A:$O,9,FALSE)),"")</f>
        <v>387.54</v>
      </c>
      <c r="G241" s="111">
        <f>IFERROR(IF(VLOOKUP($A241,'Annex 2 EHV charges'!$A:$O,10,FALSE)=0,"",VLOOKUP($A241,'Annex 2 EHV charges'!$A:$O,10,FALSE)),"")</f>
        <v>1.53</v>
      </c>
      <c r="H241" s="111">
        <f>IFERROR(IF(VLOOKUP($A241,'Annex 2 EHV charges'!$A:$O,11,FALSE)=0,"",VLOOKUP($A241,'Annex 2 EHV charges'!$A:$O,11,FALSE)),"")</f>
        <v>1.53</v>
      </c>
    </row>
    <row r="242" spans="1:8" x14ac:dyDescent="0.2">
      <c r="A242" s="104" t="str">
        <f t="array" ref="A242">IFERROR(INDEX('Annex 2 EHV charges'!$A$11:$A$410, MATCH(0, IF(ISBLANK('Annex 2 EHV charges'!$A$11:$A$410),1, COUNTIF(A$4:$A241, 'Annex 2 EHV charges'!$A$11:$A$410)), 0)),"")</f>
        <v>New Import 21</v>
      </c>
      <c r="B242" s="104" t="str">
        <f>IF($A242="","",VLOOKUP($A242,'Annex 2 EHV charges'!$A:$O,2,0))</f>
        <v>New Import 21</v>
      </c>
      <c r="C242" s="105" t="str">
        <f>IF($A242="","",VLOOKUP($A242,'Annex 2 EHV charges'!$A:$O,3,0))</f>
        <v>New Import 21</v>
      </c>
      <c r="D242" s="104" t="str">
        <f>IF($A242="","",VLOOKUP($A242,'Annex 2 EHV charges'!$A:$O,7,0))</f>
        <v>Fiskerton Gas Gen</v>
      </c>
      <c r="E242" s="109" t="str">
        <f>IFERROR(IF(VLOOKUP($A242,'Annex 2 EHV charges'!$A:$O,8,FALSE)=0,"",VLOOKUP($A242,'Annex 2 EHV charges'!$A:$O,8,FALSE)),"")</f>
        <v/>
      </c>
      <c r="F242" s="110">
        <f>IFERROR(IF(VLOOKUP($A242,'Annex 2 EHV charges'!$A:$O,9,FALSE)=0,"",VLOOKUP($A242,'Annex 2 EHV charges'!$A:$O,9,FALSE)),"")</f>
        <v>23.71</v>
      </c>
      <c r="G242" s="111">
        <f>IFERROR(IF(VLOOKUP($A242,'Annex 2 EHV charges'!$A:$O,10,FALSE)=0,"",VLOOKUP($A242,'Annex 2 EHV charges'!$A:$O,10,FALSE)),"")</f>
        <v>1.65</v>
      </c>
      <c r="H242" s="111">
        <f>IFERROR(IF(VLOOKUP($A242,'Annex 2 EHV charges'!$A:$O,11,FALSE)=0,"",VLOOKUP($A242,'Annex 2 EHV charges'!$A:$O,11,FALSE)),"")</f>
        <v>1.65</v>
      </c>
    </row>
    <row r="243" spans="1:8" x14ac:dyDescent="0.2">
      <c r="A243" s="104" t="str">
        <f t="array" ref="A243">IFERROR(INDEX('Annex 2 EHV charges'!$A$11:$A$410, MATCH(0, IF(ISBLANK('Annex 2 EHV charges'!$A$11:$A$410),1, COUNTIF(A$4:$A242, 'Annex 2 EHV charges'!$A$11:$A$410)), 0)),"")</f>
        <v>New Import 22</v>
      </c>
      <c r="B243" s="104" t="str">
        <f>IF($A243="","",VLOOKUP($A243,'Annex 2 EHV charges'!$A:$O,2,0))</f>
        <v>New Import 22</v>
      </c>
      <c r="C243" s="105" t="str">
        <f>IF($A243="","",VLOOKUP($A243,'Annex 2 EHV charges'!$A:$O,3,0))</f>
        <v>New Import 22</v>
      </c>
      <c r="D243" s="104" t="str">
        <f>IF($A243="","",VLOOKUP($A243,'Annex 2 EHV charges'!$A:$O,7,0))</f>
        <v>Glebe Farm East Keal Gas</v>
      </c>
      <c r="E243" s="109" t="str">
        <f>IFERROR(IF(VLOOKUP($A243,'Annex 2 EHV charges'!$A:$O,8,FALSE)=0,"",VLOOKUP($A243,'Annex 2 EHV charges'!$A:$O,8,FALSE)),"")</f>
        <v/>
      </c>
      <c r="F243" s="110">
        <f>IFERROR(IF(VLOOKUP($A243,'Annex 2 EHV charges'!$A:$O,9,FALSE)=0,"",VLOOKUP($A243,'Annex 2 EHV charges'!$A:$O,9,FALSE)),"")</f>
        <v>4.34</v>
      </c>
      <c r="G243" s="111">
        <f>IFERROR(IF(VLOOKUP($A243,'Annex 2 EHV charges'!$A:$O,10,FALSE)=0,"",VLOOKUP($A243,'Annex 2 EHV charges'!$A:$O,10,FALSE)),"")</f>
        <v>1.53</v>
      </c>
      <c r="H243" s="111">
        <f>IFERROR(IF(VLOOKUP($A243,'Annex 2 EHV charges'!$A:$O,11,FALSE)=0,"",VLOOKUP($A243,'Annex 2 EHV charges'!$A:$O,11,FALSE)),"")</f>
        <v>1.53</v>
      </c>
    </row>
    <row r="244" spans="1:8" x14ac:dyDescent="0.2">
      <c r="A244" s="104" t="str">
        <f t="array" ref="A244">IFERROR(INDEX('Annex 2 EHV charges'!$A$11:$A$410, MATCH(0, IF(ISBLANK('Annex 2 EHV charges'!$A$11:$A$410),1, COUNTIF(A$4:$A243, 'Annex 2 EHV charges'!$A$11:$A$410)), 0)),"")</f>
        <v>New Import 23</v>
      </c>
      <c r="B244" s="104" t="str">
        <f>IF($A244="","",VLOOKUP($A244,'Annex 2 EHV charges'!$A:$O,2,0))</f>
        <v>New Import 23</v>
      </c>
      <c r="C244" s="105" t="str">
        <f>IF($A244="","",VLOOKUP($A244,'Annex 2 EHV charges'!$A:$O,3,0))</f>
        <v>New Import 23</v>
      </c>
      <c r="D244" s="104" t="str">
        <f>IF($A244="","",VLOOKUP($A244,'Annex 2 EHV charges'!$A:$O,7,0))</f>
        <v>Grafton Underwood PV</v>
      </c>
      <c r="E244" s="109" t="str">
        <f>IFERROR(IF(VLOOKUP($A244,'Annex 2 EHV charges'!$A:$O,8,FALSE)=0,"",VLOOKUP($A244,'Annex 2 EHV charges'!$A:$O,8,FALSE)),"")</f>
        <v/>
      </c>
      <c r="F244" s="110">
        <f>IFERROR(IF(VLOOKUP($A244,'Annex 2 EHV charges'!$A:$O,9,FALSE)=0,"",VLOOKUP($A244,'Annex 2 EHV charges'!$A:$O,9,FALSE)),"")</f>
        <v>2.54</v>
      </c>
      <c r="G244" s="111">
        <f>IFERROR(IF(VLOOKUP($A244,'Annex 2 EHV charges'!$A:$O,10,FALSE)=0,"",VLOOKUP($A244,'Annex 2 EHV charges'!$A:$O,10,FALSE)),"")</f>
        <v>1.41</v>
      </c>
      <c r="H244" s="111">
        <f>IFERROR(IF(VLOOKUP($A244,'Annex 2 EHV charges'!$A:$O,11,FALSE)=0,"",VLOOKUP($A244,'Annex 2 EHV charges'!$A:$O,11,FALSE)),"")</f>
        <v>1.41</v>
      </c>
    </row>
    <row r="245" spans="1:8" x14ac:dyDescent="0.2">
      <c r="A245" s="104" t="str">
        <f t="array" ref="A245">IFERROR(INDEX('Annex 2 EHV charges'!$A$11:$A$410, MATCH(0, IF(ISBLANK('Annex 2 EHV charges'!$A$11:$A$410),1, COUNTIF(A$4:$A244, 'Annex 2 EHV charges'!$A$11:$A$410)), 0)),"")</f>
        <v>New Import 24</v>
      </c>
      <c r="B245" s="104" t="str">
        <f>IF($A245="","",VLOOKUP($A245,'Annex 2 EHV charges'!$A:$O,2,0))</f>
        <v>New Import 24</v>
      </c>
      <c r="C245" s="105" t="str">
        <f>IF($A245="","",VLOOKUP($A245,'Annex 2 EHV charges'!$A:$O,3,0))</f>
        <v>New Import 24</v>
      </c>
      <c r="D245" s="104" t="str">
        <f>IF($A245="","",VLOOKUP($A245,'Annex 2 EHV charges'!$A:$O,7,0))</f>
        <v>Grange Solar Park Cotham Lane Hawton</v>
      </c>
      <c r="E245" s="109" t="str">
        <f>IFERROR(IF(VLOOKUP($A245,'Annex 2 EHV charges'!$A:$O,8,FALSE)=0,"",VLOOKUP($A245,'Annex 2 EHV charges'!$A:$O,8,FALSE)),"")</f>
        <v/>
      </c>
      <c r="F245" s="110">
        <f>IFERROR(IF(VLOOKUP($A245,'Annex 2 EHV charges'!$A:$O,9,FALSE)=0,"",VLOOKUP($A245,'Annex 2 EHV charges'!$A:$O,9,FALSE)),"")</f>
        <v>21.24</v>
      </c>
      <c r="G245" s="111">
        <f>IFERROR(IF(VLOOKUP($A245,'Annex 2 EHV charges'!$A:$O,10,FALSE)=0,"",VLOOKUP($A245,'Annex 2 EHV charges'!$A:$O,10,FALSE)),"")</f>
        <v>1.41</v>
      </c>
      <c r="H245" s="111">
        <f>IFERROR(IF(VLOOKUP($A245,'Annex 2 EHV charges'!$A:$O,11,FALSE)=0,"",VLOOKUP($A245,'Annex 2 EHV charges'!$A:$O,11,FALSE)),"")</f>
        <v>1.41</v>
      </c>
    </row>
    <row r="246" spans="1:8" x14ac:dyDescent="0.2">
      <c r="A246" s="104" t="str">
        <f t="array" ref="A246">IFERROR(INDEX('Annex 2 EHV charges'!$A$11:$A$410, MATCH(0, IF(ISBLANK('Annex 2 EHV charges'!$A$11:$A$410),1, COUNTIF(A$4:$A245, 'Annex 2 EHV charges'!$A$11:$A$410)), 0)),"")</f>
        <v>New Import 25</v>
      </c>
      <c r="B246" s="104" t="str">
        <f>IF($A246="","",VLOOKUP($A246,'Annex 2 EHV charges'!$A:$O,2,0))</f>
        <v>New Import 25</v>
      </c>
      <c r="C246" s="105" t="str">
        <f>IF($A246="","",VLOOKUP($A246,'Annex 2 EHV charges'!$A:$O,3,0))</f>
        <v>New Import 25</v>
      </c>
      <c r="D246" s="104" t="str">
        <f>IF($A246="","",VLOOKUP($A246,'Annex 2 EHV charges'!$A:$O,7,0))</f>
        <v>Green Lane Phase 2</v>
      </c>
      <c r="E246" s="109" t="str">
        <f>IFERROR(IF(VLOOKUP($A246,'Annex 2 EHV charges'!$A:$O,8,FALSE)=0,"",VLOOKUP($A246,'Annex 2 EHV charges'!$A:$O,8,FALSE)),"")</f>
        <v/>
      </c>
      <c r="F246" s="110">
        <f>IFERROR(IF(VLOOKUP($A246,'Annex 2 EHV charges'!$A:$O,9,FALSE)=0,"",VLOOKUP($A246,'Annex 2 EHV charges'!$A:$O,9,FALSE)),"")</f>
        <v>7.62</v>
      </c>
      <c r="G246" s="111">
        <f>IFERROR(IF(VLOOKUP($A246,'Annex 2 EHV charges'!$A:$O,10,FALSE)=0,"",VLOOKUP($A246,'Annex 2 EHV charges'!$A:$O,10,FALSE)),"")</f>
        <v>1.65</v>
      </c>
      <c r="H246" s="111">
        <f>IFERROR(IF(VLOOKUP($A246,'Annex 2 EHV charges'!$A:$O,11,FALSE)=0,"",VLOOKUP($A246,'Annex 2 EHV charges'!$A:$O,11,FALSE)),"")</f>
        <v>1.65</v>
      </c>
    </row>
    <row r="247" spans="1:8" x14ac:dyDescent="0.2">
      <c r="A247" s="104" t="str">
        <f t="array" ref="A247">IFERROR(INDEX('Annex 2 EHV charges'!$A$11:$A$410, MATCH(0, IF(ISBLANK('Annex 2 EHV charges'!$A$11:$A$410),1, COUNTIF(A$4:$A246, 'Annex 2 EHV charges'!$A$11:$A$410)), 0)),"")</f>
        <v>New Import 26</v>
      </c>
      <c r="B247" s="104" t="str">
        <f>IF($A247="","",VLOOKUP($A247,'Annex 2 EHV charges'!$A:$O,2,0))</f>
        <v>New Import 26</v>
      </c>
      <c r="C247" s="105" t="str">
        <f>IF($A247="","",VLOOKUP($A247,'Annex 2 EHV charges'!$A:$O,3,0))</f>
        <v>New Import 26</v>
      </c>
      <c r="D247" s="104" t="str">
        <f>IF($A247="","",VLOOKUP($A247,'Annex 2 EHV charges'!$A:$O,7,0))</f>
        <v>Grendon Lakes ESS</v>
      </c>
      <c r="E247" s="109" t="str">
        <f>IFERROR(IF(VLOOKUP($A247,'Annex 2 EHV charges'!$A:$O,8,FALSE)=0,"",VLOOKUP($A247,'Annex 2 EHV charges'!$A:$O,8,FALSE)),"")</f>
        <v/>
      </c>
      <c r="F247" s="110">
        <f>IFERROR(IF(VLOOKUP($A247,'Annex 2 EHV charges'!$A:$O,9,FALSE)=0,"",VLOOKUP($A247,'Annex 2 EHV charges'!$A:$O,9,FALSE)),"")</f>
        <v>1628.54</v>
      </c>
      <c r="G247" s="111">
        <f>IFERROR(IF(VLOOKUP($A247,'Annex 2 EHV charges'!$A:$O,10,FALSE)=0,"",VLOOKUP($A247,'Annex 2 EHV charges'!$A:$O,10,FALSE)),"")</f>
        <v>0.99</v>
      </c>
      <c r="H247" s="111">
        <f>IFERROR(IF(VLOOKUP($A247,'Annex 2 EHV charges'!$A:$O,11,FALSE)=0,"",VLOOKUP($A247,'Annex 2 EHV charges'!$A:$O,11,FALSE)),"")</f>
        <v>0.99</v>
      </c>
    </row>
    <row r="248" spans="1:8" x14ac:dyDescent="0.2">
      <c r="A248" s="104" t="str">
        <f t="array" ref="A248">IFERROR(INDEX('Annex 2 EHV charges'!$A$11:$A$410, MATCH(0, IF(ISBLANK('Annex 2 EHV charges'!$A$11:$A$410),1, COUNTIF(A$4:$A247, 'Annex 2 EHV charges'!$A$11:$A$410)), 0)),"")</f>
        <v>New Import 27</v>
      </c>
      <c r="B248" s="104" t="str">
        <f>IF($A248="","",VLOOKUP($A248,'Annex 2 EHV charges'!$A:$O,2,0))</f>
        <v>New Import 27</v>
      </c>
      <c r="C248" s="105" t="str">
        <f>IF($A248="","",VLOOKUP($A248,'Annex 2 EHV charges'!$A:$O,3,0))</f>
        <v>New Import 27</v>
      </c>
      <c r="D248" s="104" t="str">
        <f>IF($A248="","",VLOOKUP($A248,'Annex 2 EHV charges'!$A:$O,7,0))</f>
        <v xml:space="preserve">Halfway  Ind Est,  Sheffield </v>
      </c>
      <c r="E248" s="109" t="str">
        <f>IFERROR(IF(VLOOKUP($A248,'Annex 2 EHV charges'!$A:$O,8,FALSE)=0,"",VLOOKUP($A248,'Annex 2 EHV charges'!$A:$O,8,FALSE)),"")</f>
        <v/>
      </c>
      <c r="F248" s="110">
        <f>IFERROR(IF(VLOOKUP($A248,'Annex 2 EHV charges'!$A:$O,9,FALSE)=0,"",VLOOKUP($A248,'Annex 2 EHV charges'!$A:$O,9,FALSE)),"")</f>
        <v>1.57</v>
      </c>
      <c r="G248" s="111">
        <f>IFERROR(IF(VLOOKUP($A248,'Annex 2 EHV charges'!$A:$O,10,FALSE)=0,"",VLOOKUP($A248,'Annex 2 EHV charges'!$A:$O,10,FALSE)),"")</f>
        <v>1.62</v>
      </c>
      <c r="H248" s="111">
        <f>IFERROR(IF(VLOOKUP($A248,'Annex 2 EHV charges'!$A:$O,11,FALSE)=0,"",VLOOKUP($A248,'Annex 2 EHV charges'!$A:$O,11,FALSE)),"")</f>
        <v>1.62</v>
      </c>
    </row>
    <row r="249" spans="1:8" x14ac:dyDescent="0.2">
      <c r="A249" s="104" t="str">
        <f t="array" ref="A249">IFERROR(INDEX('Annex 2 EHV charges'!$A$11:$A$410, MATCH(0, IF(ISBLANK('Annex 2 EHV charges'!$A$11:$A$410),1, COUNTIF(A$4:$A248, 'Annex 2 EHV charges'!$A$11:$A$410)), 0)),"")</f>
        <v>New Import 28</v>
      </c>
      <c r="B249" s="104" t="str">
        <f>IF($A249="","",VLOOKUP($A249,'Annex 2 EHV charges'!$A:$O,2,0))</f>
        <v>New Import 28</v>
      </c>
      <c r="C249" s="105" t="str">
        <f>IF($A249="","",VLOOKUP($A249,'Annex 2 EHV charges'!$A:$O,3,0))</f>
        <v>New Import 28</v>
      </c>
      <c r="D249" s="104" t="str">
        <f>IF($A249="","",VLOOKUP($A249,'Annex 2 EHV charges'!$A:$O,7,0))</f>
        <v>Halloughton Solar Farm Southwell</v>
      </c>
      <c r="E249" s="109" t="str">
        <f>IFERROR(IF(VLOOKUP($A249,'Annex 2 EHV charges'!$A:$O,8,FALSE)=0,"",VLOOKUP($A249,'Annex 2 EHV charges'!$A:$O,8,FALSE)),"")</f>
        <v/>
      </c>
      <c r="F249" s="110">
        <f>IFERROR(IF(VLOOKUP($A249,'Annex 2 EHV charges'!$A:$O,9,FALSE)=0,"",VLOOKUP($A249,'Annex 2 EHV charges'!$A:$O,9,FALSE)),"")</f>
        <v>4.7699999999999996</v>
      </c>
      <c r="G249" s="111">
        <f>IFERROR(IF(VLOOKUP($A249,'Annex 2 EHV charges'!$A:$O,10,FALSE)=0,"",VLOOKUP($A249,'Annex 2 EHV charges'!$A:$O,10,FALSE)),"")</f>
        <v>1.45</v>
      </c>
      <c r="H249" s="111">
        <f>IFERROR(IF(VLOOKUP($A249,'Annex 2 EHV charges'!$A:$O,11,FALSE)=0,"",VLOOKUP($A249,'Annex 2 EHV charges'!$A:$O,11,FALSE)),"")</f>
        <v>1.45</v>
      </c>
    </row>
    <row r="250" spans="1:8" x14ac:dyDescent="0.2">
      <c r="A250" s="104" t="str">
        <f t="array" ref="A250">IFERROR(INDEX('Annex 2 EHV charges'!$A$11:$A$410, MATCH(0, IF(ISBLANK('Annex 2 EHV charges'!$A$11:$A$410),1, COUNTIF(A$4:$A249, 'Annex 2 EHV charges'!$A$11:$A$410)), 0)),"")</f>
        <v>New Import 29</v>
      </c>
      <c r="B250" s="104" t="str">
        <f>IF($A250="","",VLOOKUP($A250,'Annex 2 EHV charges'!$A:$O,2,0))</f>
        <v>New Import 29</v>
      </c>
      <c r="C250" s="105" t="str">
        <f>IF($A250="","",VLOOKUP($A250,'Annex 2 EHV charges'!$A:$O,3,0))</f>
        <v>New Import 29</v>
      </c>
      <c r="D250" s="104" t="str">
        <f>IF($A250="","",VLOOKUP($A250,'Annex 2 EHV charges'!$A:$O,7,0))</f>
        <v>Heckington Fen</v>
      </c>
      <c r="E250" s="109" t="str">
        <f>IFERROR(IF(VLOOKUP($A250,'Annex 2 EHV charges'!$A:$O,8,FALSE)=0,"",VLOOKUP($A250,'Annex 2 EHV charges'!$A:$O,8,FALSE)),"")</f>
        <v/>
      </c>
      <c r="F250" s="110">
        <f>IFERROR(IF(VLOOKUP($A250,'Annex 2 EHV charges'!$A:$O,9,FALSE)=0,"",VLOOKUP($A250,'Annex 2 EHV charges'!$A:$O,9,FALSE)),"")</f>
        <v>811.32</v>
      </c>
      <c r="G250" s="111">
        <f>IFERROR(IF(VLOOKUP($A250,'Annex 2 EHV charges'!$A:$O,10,FALSE)=0,"",VLOOKUP($A250,'Annex 2 EHV charges'!$A:$O,10,FALSE)),"")</f>
        <v>0.67</v>
      </c>
      <c r="H250" s="111">
        <f>IFERROR(IF(VLOOKUP($A250,'Annex 2 EHV charges'!$A:$O,11,FALSE)=0,"",VLOOKUP($A250,'Annex 2 EHV charges'!$A:$O,11,FALSE)),"")</f>
        <v>0.67</v>
      </c>
    </row>
    <row r="251" spans="1:8" x14ac:dyDescent="0.2">
      <c r="A251" s="104" t="str">
        <f t="array" ref="A251">IFERROR(INDEX('Annex 2 EHV charges'!$A$11:$A$410, MATCH(0, IF(ISBLANK('Annex 2 EHV charges'!$A$11:$A$410),1, COUNTIF(A$4:$A250, 'Annex 2 EHV charges'!$A$11:$A$410)), 0)),"")</f>
        <v>New Import 30</v>
      </c>
      <c r="B251" s="104" t="str">
        <f>IF($A251="","",VLOOKUP($A251,'Annex 2 EHV charges'!$A:$O,2,0))</f>
        <v>New Import 30</v>
      </c>
      <c r="C251" s="105" t="str">
        <f>IF($A251="","",VLOOKUP($A251,'Annex 2 EHV charges'!$A:$O,3,0))</f>
        <v>New Import 30</v>
      </c>
      <c r="D251" s="104" t="str">
        <f>IF($A251="","",VLOOKUP($A251,'Annex 2 EHV charges'!$A:$O,7,0))</f>
        <v>Highgrounds STOR</v>
      </c>
      <c r="E251" s="109" t="str">
        <f>IFERROR(IF(VLOOKUP($A251,'Annex 2 EHV charges'!$A:$O,8,FALSE)=0,"",VLOOKUP($A251,'Annex 2 EHV charges'!$A:$O,8,FALSE)),"")</f>
        <v/>
      </c>
      <c r="F251" s="110">
        <f>IFERROR(IF(VLOOKUP($A251,'Annex 2 EHV charges'!$A:$O,9,FALSE)=0,"",VLOOKUP($A251,'Annex 2 EHV charges'!$A:$O,9,FALSE)),"")</f>
        <v>2.0099999999999998</v>
      </c>
      <c r="G251" s="111">
        <f>IFERROR(IF(VLOOKUP($A251,'Annex 2 EHV charges'!$A:$O,10,FALSE)=0,"",VLOOKUP($A251,'Annex 2 EHV charges'!$A:$O,10,FALSE)),"")</f>
        <v>1.24</v>
      </c>
      <c r="H251" s="111">
        <f>IFERROR(IF(VLOOKUP($A251,'Annex 2 EHV charges'!$A:$O,11,FALSE)=0,"",VLOOKUP($A251,'Annex 2 EHV charges'!$A:$O,11,FALSE)),"")</f>
        <v>1.24</v>
      </c>
    </row>
    <row r="252" spans="1:8" x14ac:dyDescent="0.2">
      <c r="A252" s="104" t="str">
        <f t="array" ref="A252">IFERROR(INDEX('Annex 2 EHV charges'!$A$11:$A$410, MATCH(0, IF(ISBLANK('Annex 2 EHV charges'!$A$11:$A$410),1, COUNTIF(A$4:$A251, 'Annex 2 EHV charges'!$A$11:$A$410)), 0)),"")</f>
        <v>New Import 31</v>
      </c>
      <c r="B252" s="104" t="str">
        <f>IF($A252="","",VLOOKUP($A252,'Annex 2 EHV charges'!$A:$O,2,0))</f>
        <v>New Import 31</v>
      </c>
      <c r="C252" s="105" t="str">
        <f>IF($A252="","",VLOOKUP($A252,'Annex 2 EHV charges'!$A:$O,3,0))</f>
        <v>New Import 31</v>
      </c>
      <c r="D252" s="104" t="str">
        <f>IF($A252="","",VLOOKUP($A252,'Annex 2 EHV charges'!$A:$O,7,0))</f>
        <v>Hill Farm Radford Semele STOR</v>
      </c>
      <c r="E252" s="109" t="str">
        <f>IFERROR(IF(VLOOKUP($A252,'Annex 2 EHV charges'!$A:$O,8,FALSE)=0,"",VLOOKUP($A252,'Annex 2 EHV charges'!$A:$O,8,FALSE)),"")</f>
        <v/>
      </c>
      <c r="F252" s="110">
        <f>IFERROR(IF(VLOOKUP($A252,'Annex 2 EHV charges'!$A:$O,9,FALSE)=0,"",VLOOKUP($A252,'Annex 2 EHV charges'!$A:$O,9,FALSE)),"")</f>
        <v>13.25</v>
      </c>
      <c r="G252" s="111">
        <f>IFERROR(IF(VLOOKUP($A252,'Annex 2 EHV charges'!$A:$O,10,FALSE)=0,"",VLOOKUP($A252,'Annex 2 EHV charges'!$A:$O,10,FALSE)),"")</f>
        <v>1.61</v>
      </c>
      <c r="H252" s="111">
        <f>IFERROR(IF(VLOOKUP($A252,'Annex 2 EHV charges'!$A:$O,11,FALSE)=0,"",VLOOKUP($A252,'Annex 2 EHV charges'!$A:$O,11,FALSE)),"")</f>
        <v>1.61</v>
      </c>
    </row>
    <row r="253" spans="1:8" x14ac:dyDescent="0.2">
      <c r="A253" s="104" t="str">
        <f t="array" ref="A253">IFERROR(INDEX('Annex 2 EHV charges'!$A$11:$A$410, MATCH(0, IF(ISBLANK('Annex 2 EHV charges'!$A$11:$A$410),1, COUNTIF(A$4:$A252, 'Annex 2 EHV charges'!$A$11:$A$410)), 0)),"")</f>
        <v>New Import 32</v>
      </c>
      <c r="B253" s="104" t="str">
        <f>IF($A253="","",VLOOKUP($A253,'Annex 2 EHV charges'!$A:$O,2,0))</f>
        <v>New Import 32</v>
      </c>
      <c r="C253" s="105" t="str">
        <f>IF($A253="","",VLOOKUP($A253,'Annex 2 EHV charges'!$A:$O,3,0))</f>
        <v>New Import 32</v>
      </c>
      <c r="D253" s="104" t="str">
        <f>IF($A253="","",VLOOKUP($A253,'Annex 2 EHV charges'!$A:$O,7,0))</f>
        <v>Horsemoor Drove Wind Farm</v>
      </c>
      <c r="E253" s="109" t="str">
        <f>IFERROR(IF(VLOOKUP($A253,'Annex 2 EHV charges'!$A:$O,8,FALSE)=0,"",VLOOKUP($A253,'Annex 2 EHV charges'!$A:$O,8,FALSE)),"")</f>
        <v/>
      </c>
      <c r="F253" s="110">
        <f>IFERROR(IF(VLOOKUP($A253,'Annex 2 EHV charges'!$A:$O,9,FALSE)=0,"",VLOOKUP($A253,'Annex 2 EHV charges'!$A:$O,9,FALSE)),"")</f>
        <v>47.16</v>
      </c>
      <c r="G253" s="111">
        <f>IFERROR(IF(VLOOKUP($A253,'Annex 2 EHV charges'!$A:$O,10,FALSE)=0,"",VLOOKUP($A253,'Annex 2 EHV charges'!$A:$O,10,FALSE)),"")</f>
        <v>1.2</v>
      </c>
      <c r="H253" s="111">
        <f>IFERROR(IF(VLOOKUP($A253,'Annex 2 EHV charges'!$A:$O,11,FALSE)=0,"",VLOOKUP($A253,'Annex 2 EHV charges'!$A:$O,11,FALSE)),"")</f>
        <v>1.2</v>
      </c>
    </row>
    <row r="254" spans="1:8" x14ac:dyDescent="0.2">
      <c r="A254" s="104" t="str">
        <f t="array" ref="A254">IFERROR(INDEX('Annex 2 EHV charges'!$A$11:$A$410, MATCH(0, IF(ISBLANK('Annex 2 EHV charges'!$A$11:$A$410),1, COUNTIF(A$4:$A253, 'Annex 2 EHV charges'!$A$11:$A$410)), 0)),"")</f>
        <v>New Import 33</v>
      </c>
      <c r="B254" s="104" t="str">
        <f>IF($A254="","",VLOOKUP($A254,'Annex 2 EHV charges'!$A:$O,2,0))</f>
        <v>New Import 33</v>
      </c>
      <c r="C254" s="105" t="str">
        <f>IF($A254="","",VLOOKUP($A254,'Annex 2 EHV charges'!$A:$O,3,0))</f>
        <v>New Import 33</v>
      </c>
      <c r="D254" s="104" t="str">
        <f>IF($A254="","",VLOOKUP($A254,'Annex 2 EHV charges'!$A:$O,7,0))</f>
        <v>Inkersall Farm PV</v>
      </c>
      <c r="E254" s="109" t="str">
        <f>IFERROR(IF(VLOOKUP($A254,'Annex 2 EHV charges'!$A:$O,8,FALSE)=0,"",VLOOKUP($A254,'Annex 2 EHV charges'!$A:$O,8,FALSE)),"")</f>
        <v/>
      </c>
      <c r="F254" s="110">
        <f>IFERROR(IF(VLOOKUP($A254,'Annex 2 EHV charges'!$A:$O,9,FALSE)=0,"",VLOOKUP($A254,'Annex 2 EHV charges'!$A:$O,9,FALSE)),"")</f>
        <v>11.1</v>
      </c>
      <c r="G254" s="111">
        <f>IFERROR(IF(VLOOKUP($A254,'Annex 2 EHV charges'!$A:$O,10,FALSE)=0,"",VLOOKUP($A254,'Annex 2 EHV charges'!$A:$O,10,FALSE)),"")</f>
        <v>2.1</v>
      </c>
      <c r="H254" s="111">
        <f>IFERROR(IF(VLOOKUP($A254,'Annex 2 EHV charges'!$A:$O,11,FALSE)=0,"",VLOOKUP($A254,'Annex 2 EHV charges'!$A:$O,11,FALSE)),"")</f>
        <v>2.1</v>
      </c>
    </row>
    <row r="255" spans="1:8" x14ac:dyDescent="0.2">
      <c r="A255" s="104" t="str">
        <f t="array" ref="A255">IFERROR(INDEX('Annex 2 EHV charges'!$A$11:$A$410, MATCH(0, IF(ISBLANK('Annex 2 EHV charges'!$A$11:$A$410),1, COUNTIF(A$4:$A254, 'Annex 2 EHV charges'!$A$11:$A$410)), 0)),"")</f>
        <v>New Import 34</v>
      </c>
      <c r="B255" s="104" t="str">
        <f>IF($A255="","",VLOOKUP($A255,'Annex 2 EHV charges'!$A:$O,2,0))</f>
        <v>New Import 34</v>
      </c>
      <c r="C255" s="105" t="str">
        <f>IF($A255="","",VLOOKUP($A255,'Annex 2 EHV charges'!$A:$O,3,0))</f>
        <v>New Import 34</v>
      </c>
      <c r="D255" s="104" t="str">
        <f>IF($A255="","",VLOOKUP($A255,'Annex 2 EHV charges'!$A:$O,7,0))</f>
        <v>Inkersall Grange Farm Bilsthorpe PV</v>
      </c>
      <c r="E255" s="109" t="str">
        <f>IFERROR(IF(VLOOKUP($A255,'Annex 2 EHV charges'!$A:$O,8,FALSE)=0,"",VLOOKUP($A255,'Annex 2 EHV charges'!$A:$O,8,FALSE)),"")</f>
        <v/>
      </c>
      <c r="F255" s="110">
        <f>IFERROR(IF(VLOOKUP($A255,'Annex 2 EHV charges'!$A:$O,9,FALSE)=0,"",VLOOKUP($A255,'Annex 2 EHV charges'!$A:$O,9,FALSE)),"")</f>
        <v>56.66</v>
      </c>
      <c r="G255" s="111">
        <f>IFERROR(IF(VLOOKUP($A255,'Annex 2 EHV charges'!$A:$O,10,FALSE)=0,"",VLOOKUP($A255,'Annex 2 EHV charges'!$A:$O,10,FALSE)),"")</f>
        <v>1.41</v>
      </c>
      <c r="H255" s="111">
        <f>IFERROR(IF(VLOOKUP($A255,'Annex 2 EHV charges'!$A:$O,11,FALSE)=0,"",VLOOKUP($A255,'Annex 2 EHV charges'!$A:$O,11,FALSE)),"")</f>
        <v>1.41</v>
      </c>
    </row>
    <row r="256" spans="1:8" x14ac:dyDescent="0.2">
      <c r="A256" s="104" t="str">
        <f t="array" ref="A256">IFERROR(INDEX('Annex 2 EHV charges'!$A$11:$A$410, MATCH(0, IF(ISBLANK('Annex 2 EHV charges'!$A$11:$A$410),1, COUNTIF(A$4:$A255, 'Annex 2 EHV charges'!$A$11:$A$410)), 0)),"")</f>
        <v>New Import 35</v>
      </c>
      <c r="B256" s="104" t="str">
        <f>IF($A256="","",VLOOKUP($A256,'Annex 2 EHV charges'!$A:$O,2,0))</f>
        <v>New Import 35</v>
      </c>
      <c r="C256" s="105" t="str">
        <f>IF($A256="","",VLOOKUP($A256,'Annex 2 EHV charges'!$A:$O,3,0))</f>
        <v>New Import 35</v>
      </c>
      <c r="D256" s="104" t="str">
        <f>IF($A256="","",VLOOKUP($A256,'Annex 2 EHV charges'!$A:$O,7,0))</f>
        <v>Judds lane STOR</v>
      </c>
      <c r="E256" s="109" t="str">
        <f>IFERROR(IF(VLOOKUP($A256,'Annex 2 EHV charges'!$A:$O,8,FALSE)=0,"",VLOOKUP($A256,'Annex 2 EHV charges'!$A:$O,8,FALSE)),"")</f>
        <v/>
      </c>
      <c r="F256" s="110">
        <f>IFERROR(IF(VLOOKUP($A256,'Annex 2 EHV charges'!$A:$O,9,FALSE)=0,"",VLOOKUP($A256,'Annex 2 EHV charges'!$A:$O,9,FALSE)),"")</f>
        <v>3.99</v>
      </c>
      <c r="G256" s="111">
        <f>IFERROR(IF(VLOOKUP($A256,'Annex 2 EHV charges'!$A:$O,10,FALSE)=0,"",VLOOKUP($A256,'Annex 2 EHV charges'!$A:$O,10,FALSE)),"")</f>
        <v>1.24</v>
      </c>
      <c r="H256" s="111">
        <f>IFERROR(IF(VLOOKUP($A256,'Annex 2 EHV charges'!$A:$O,11,FALSE)=0,"",VLOOKUP($A256,'Annex 2 EHV charges'!$A:$O,11,FALSE)),"")</f>
        <v>1.24</v>
      </c>
    </row>
    <row r="257" spans="1:8" x14ac:dyDescent="0.2">
      <c r="A257" s="104" t="str">
        <f t="array" ref="A257">IFERROR(INDEX('Annex 2 EHV charges'!$A$11:$A$410, MATCH(0, IF(ISBLANK('Annex 2 EHV charges'!$A$11:$A$410),1, COUNTIF(A$4:$A256, 'Annex 2 EHV charges'!$A$11:$A$410)), 0)),"")</f>
        <v>New Import 36</v>
      </c>
      <c r="B257" s="104" t="str">
        <f>IF($A257="","",VLOOKUP($A257,'Annex 2 EHV charges'!$A:$O,2,0))</f>
        <v>New Import 36</v>
      </c>
      <c r="C257" s="105" t="str">
        <f>IF($A257="","",VLOOKUP($A257,'Annex 2 EHV charges'!$A:$O,3,0))</f>
        <v>New Import 36</v>
      </c>
      <c r="D257" s="104" t="str">
        <f>IF($A257="","",VLOOKUP($A257,'Annex 2 EHV charges'!$A:$O,7,0))</f>
        <v>Ladywood Farm</v>
      </c>
      <c r="E257" s="109" t="str">
        <f>IFERROR(IF(VLOOKUP($A257,'Annex 2 EHV charges'!$A:$O,8,FALSE)=0,"",VLOOKUP($A257,'Annex 2 EHV charges'!$A:$O,8,FALSE)),"")</f>
        <v/>
      </c>
      <c r="F257" s="110">
        <f>IFERROR(IF(VLOOKUP($A257,'Annex 2 EHV charges'!$A:$O,9,FALSE)=0,"",VLOOKUP($A257,'Annex 2 EHV charges'!$A:$O,9,FALSE)),"")</f>
        <v>1.89</v>
      </c>
      <c r="G257" s="111">
        <f>IFERROR(IF(VLOOKUP($A257,'Annex 2 EHV charges'!$A:$O,10,FALSE)=0,"",VLOOKUP($A257,'Annex 2 EHV charges'!$A:$O,10,FALSE)),"")</f>
        <v>1.65</v>
      </c>
      <c r="H257" s="111">
        <f>IFERROR(IF(VLOOKUP($A257,'Annex 2 EHV charges'!$A:$O,11,FALSE)=0,"",VLOOKUP($A257,'Annex 2 EHV charges'!$A:$O,11,FALSE)),"")</f>
        <v>1.65</v>
      </c>
    </row>
    <row r="258" spans="1:8" x14ac:dyDescent="0.2">
      <c r="A258" s="104" t="str">
        <f t="array" ref="A258">IFERROR(INDEX('Annex 2 EHV charges'!$A$11:$A$410, MATCH(0, IF(ISBLANK('Annex 2 EHV charges'!$A$11:$A$410),1, COUNTIF(A$4:$A257, 'Annex 2 EHV charges'!$A$11:$A$410)), 0)),"")</f>
        <v>New Import 37</v>
      </c>
      <c r="B258" s="104" t="str">
        <f>IF($A258="","",VLOOKUP($A258,'Annex 2 EHV charges'!$A:$O,2,0))</f>
        <v>New Import 37</v>
      </c>
      <c r="C258" s="105" t="str">
        <f>IF($A258="","",VLOOKUP($A258,'Annex 2 EHV charges'!$A:$O,3,0))</f>
        <v>New Import 37</v>
      </c>
      <c r="D258" s="104" t="str">
        <f>IF($A258="","",VLOOKUP($A258,'Annex 2 EHV charges'!$A:$O,7,0))</f>
        <v>Land at Crifton Lodge Farm Bilsthorpe PV</v>
      </c>
      <c r="E258" s="109" t="str">
        <f>IFERROR(IF(VLOOKUP($A258,'Annex 2 EHV charges'!$A:$O,8,FALSE)=0,"",VLOOKUP($A258,'Annex 2 EHV charges'!$A:$O,8,FALSE)),"")</f>
        <v/>
      </c>
      <c r="F258" s="110">
        <f>IFERROR(IF(VLOOKUP($A258,'Annex 2 EHV charges'!$A:$O,9,FALSE)=0,"",VLOOKUP($A258,'Annex 2 EHV charges'!$A:$O,9,FALSE)),"")</f>
        <v>14.35</v>
      </c>
      <c r="G258" s="111">
        <f>IFERROR(IF(VLOOKUP($A258,'Annex 2 EHV charges'!$A:$O,10,FALSE)=0,"",VLOOKUP($A258,'Annex 2 EHV charges'!$A:$O,10,FALSE)),"")</f>
        <v>1.41</v>
      </c>
      <c r="H258" s="111">
        <f>IFERROR(IF(VLOOKUP($A258,'Annex 2 EHV charges'!$A:$O,11,FALSE)=0,"",VLOOKUP($A258,'Annex 2 EHV charges'!$A:$O,11,FALSE)),"")</f>
        <v>1.41</v>
      </c>
    </row>
    <row r="259" spans="1:8" x14ac:dyDescent="0.2">
      <c r="A259" s="104" t="str">
        <f t="array" ref="A259">IFERROR(INDEX('Annex 2 EHV charges'!$A$11:$A$410, MATCH(0, IF(ISBLANK('Annex 2 EHV charges'!$A$11:$A$410),1, COUNTIF(A$4:$A258, 'Annex 2 EHV charges'!$A$11:$A$410)), 0)),"")</f>
        <v>New Import 38</v>
      </c>
      <c r="B259" s="104" t="str">
        <f>IF($A259="","",VLOOKUP($A259,'Annex 2 EHV charges'!$A:$O,2,0))</f>
        <v>New Import 38</v>
      </c>
      <c r="C259" s="105" t="str">
        <f>IF($A259="","",VLOOKUP($A259,'Annex 2 EHV charges'!$A:$O,3,0))</f>
        <v>New Import 38</v>
      </c>
      <c r="D259" s="104" t="str">
        <f>IF($A259="","",VLOOKUP($A259,'Annex 2 EHV charges'!$A:$O,7,0))</f>
        <v>Land at Newhall</v>
      </c>
      <c r="E259" s="109" t="str">
        <f>IFERROR(IF(VLOOKUP($A259,'Annex 2 EHV charges'!$A:$O,8,FALSE)=0,"",VLOOKUP($A259,'Annex 2 EHV charges'!$A:$O,8,FALSE)),"")</f>
        <v/>
      </c>
      <c r="F259" s="110">
        <f>IFERROR(IF(VLOOKUP($A259,'Annex 2 EHV charges'!$A:$O,9,FALSE)=0,"",VLOOKUP($A259,'Annex 2 EHV charges'!$A:$O,9,FALSE)),"")</f>
        <v>36.83</v>
      </c>
      <c r="G259" s="111">
        <f>IFERROR(IF(VLOOKUP($A259,'Annex 2 EHV charges'!$A:$O,10,FALSE)=0,"",VLOOKUP($A259,'Annex 2 EHV charges'!$A:$O,10,FALSE)),"")</f>
        <v>1.65</v>
      </c>
      <c r="H259" s="111">
        <f>IFERROR(IF(VLOOKUP($A259,'Annex 2 EHV charges'!$A:$O,11,FALSE)=0,"",VLOOKUP($A259,'Annex 2 EHV charges'!$A:$O,11,FALSE)),"")</f>
        <v>1.65</v>
      </c>
    </row>
    <row r="260" spans="1:8" x14ac:dyDescent="0.2">
      <c r="A260" s="104" t="str">
        <f t="array" ref="A260">IFERROR(INDEX('Annex 2 EHV charges'!$A$11:$A$410, MATCH(0, IF(ISBLANK('Annex 2 EHV charges'!$A$11:$A$410),1, COUNTIF(A$4:$A259, 'Annex 2 EHV charges'!$A$11:$A$410)), 0)),"")</f>
        <v>New Import 39</v>
      </c>
      <c r="B260" s="104" t="str">
        <f>IF($A260="","",VLOOKUP($A260,'Annex 2 EHV charges'!$A:$O,2,0))</f>
        <v>New Import 39</v>
      </c>
      <c r="C260" s="105" t="str">
        <f>IF($A260="","",VLOOKUP($A260,'Annex 2 EHV charges'!$A:$O,3,0))</f>
        <v>New Import 39</v>
      </c>
      <c r="D260" s="104" t="str">
        <f>IF($A260="","",VLOOKUP($A260,'Annex 2 EHV charges'!$A:$O,7,0))</f>
        <v>Land at Seagrave PV</v>
      </c>
      <c r="E260" s="109" t="str">
        <f>IFERROR(IF(VLOOKUP($A260,'Annex 2 EHV charges'!$A:$O,8,FALSE)=0,"",VLOOKUP($A260,'Annex 2 EHV charges'!$A:$O,8,FALSE)),"")</f>
        <v/>
      </c>
      <c r="F260" s="110">
        <f>IFERROR(IF(VLOOKUP($A260,'Annex 2 EHV charges'!$A:$O,9,FALSE)=0,"",VLOOKUP($A260,'Annex 2 EHV charges'!$A:$O,9,FALSE)),"")</f>
        <v>9.89</v>
      </c>
      <c r="G260" s="111">
        <f>IFERROR(IF(VLOOKUP($A260,'Annex 2 EHV charges'!$A:$O,10,FALSE)=0,"",VLOOKUP($A260,'Annex 2 EHV charges'!$A:$O,10,FALSE)),"")</f>
        <v>1.65</v>
      </c>
      <c r="H260" s="111">
        <f>IFERROR(IF(VLOOKUP($A260,'Annex 2 EHV charges'!$A:$O,11,FALSE)=0,"",VLOOKUP($A260,'Annex 2 EHV charges'!$A:$O,11,FALSE)),"")</f>
        <v>1.65</v>
      </c>
    </row>
    <row r="261" spans="1:8" x14ac:dyDescent="0.2">
      <c r="A261" s="104" t="str">
        <f t="array" ref="A261">IFERROR(INDEX('Annex 2 EHV charges'!$A$11:$A$410, MATCH(0, IF(ISBLANK('Annex 2 EHV charges'!$A$11:$A$410),1, COUNTIF(A$4:$A260, 'Annex 2 EHV charges'!$A$11:$A$410)), 0)),"")</f>
        <v>New Import 40</v>
      </c>
      <c r="B261" s="104" t="str">
        <f>IF($A261="","",VLOOKUP($A261,'Annex 2 EHV charges'!$A:$O,2,0))</f>
        <v>New Import 40</v>
      </c>
      <c r="C261" s="105" t="str">
        <f>IF($A261="","",VLOOKUP($A261,'Annex 2 EHV charges'!$A:$O,3,0))</f>
        <v>New Import 40</v>
      </c>
      <c r="D261" s="104" t="str">
        <f>IF($A261="","",VLOOKUP($A261,'Annex 2 EHV charges'!$A:$O,7,0))</f>
        <v>Litchlake Farm</v>
      </c>
      <c r="E261" s="109" t="str">
        <f>IFERROR(IF(VLOOKUP($A261,'Annex 2 EHV charges'!$A:$O,8,FALSE)=0,"",VLOOKUP($A261,'Annex 2 EHV charges'!$A:$O,8,FALSE)),"")</f>
        <v/>
      </c>
      <c r="F261" s="110">
        <f>IFERROR(IF(VLOOKUP($A261,'Annex 2 EHV charges'!$A:$O,9,FALSE)=0,"",VLOOKUP($A261,'Annex 2 EHV charges'!$A:$O,9,FALSE)),"")</f>
        <v>5.38</v>
      </c>
      <c r="G261" s="111">
        <f>IFERROR(IF(VLOOKUP($A261,'Annex 2 EHV charges'!$A:$O,10,FALSE)=0,"",VLOOKUP($A261,'Annex 2 EHV charges'!$A:$O,10,FALSE)),"")</f>
        <v>1.65</v>
      </c>
      <c r="H261" s="111">
        <f>IFERROR(IF(VLOOKUP($A261,'Annex 2 EHV charges'!$A:$O,11,FALSE)=0,"",VLOOKUP($A261,'Annex 2 EHV charges'!$A:$O,11,FALSE)),"")</f>
        <v>1.65</v>
      </c>
    </row>
    <row r="262" spans="1:8" x14ac:dyDescent="0.2">
      <c r="A262" s="104" t="str">
        <f t="array" ref="A262">IFERROR(INDEX('Annex 2 EHV charges'!$A$11:$A$410, MATCH(0, IF(ISBLANK('Annex 2 EHV charges'!$A$11:$A$410),1, COUNTIF(A$4:$A261, 'Annex 2 EHV charges'!$A$11:$A$410)), 0)),"")</f>
        <v>New Import 41</v>
      </c>
      <c r="B262" s="104" t="str">
        <f>IF($A262="","",VLOOKUP($A262,'Annex 2 EHV charges'!$A:$O,2,0))</f>
        <v>New Import 41</v>
      </c>
      <c r="C262" s="105" t="str">
        <f>IF($A262="","",VLOOKUP($A262,'Annex 2 EHV charges'!$A:$O,3,0))</f>
        <v>New Import 41</v>
      </c>
      <c r="D262" s="104" t="str">
        <f>IF($A262="","",VLOOKUP($A262,'Annex 2 EHV charges'!$A:$O,7,0))</f>
        <v>Long Itchington Northern Portal</v>
      </c>
      <c r="E262" s="109" t="str">
        <f>IFERROR(IF(VLOOKUP($A262,'Annex 2 EHV charges'!$A:$O,8,FALSE)=0,"",VLOOKUP($A262,'Annex 2 EHV charges'!$A:$O,8,FALSE)),"")</f>
        <v/>
      </c>
      <c r="F262" s="110">
        <f>IFERROR(IF(VLOOKUP($A262,'Annex 2 EHV charges'!$A:$O,9,FALSE)=0,"",VLOOKUP($A262,'Annex 2 EHV charges'!$A:$O,9,FALSE)),"")</f>
        <v>11569.02</v>
      </c>
      <c r="G262" s="111">
        <f>IFERROR(IF(VLOOKUP($A262,'Annex 2 EHV charges'!$A:$O,10,FALSE)=0,"",VLOOKUP($A262,'Annex 2 EHV charges'!$A:$O,10,FALSE)),"")</f>
        <v>5.01</v>
      </c>
      <c r="H262" s="111">
        <f>IFERROR(IF(VLOOKUP($A262,'Annex 2 EHV charges'!$A:$O,11,FALSE)=0,"",VLOOKUP($A262,'Annex 2 EHV charges'!$A:$O,11,FALSE)),"")</f>
        <v>5.01</v>
      </c>
    </row>
    <row r="263" spans="1:8" x14ac:dyDescent="0.2">
      <c r="A263" s="104" t="str">
        <f t="array" ref="A263">IFERROR(INDEX('Annex 2 EHV charges'!$A$11:$A$410, MATCH(0, IF(ISBLANK('Annex 2 EHV charges'!$A$11:$A$410),1, COUNTIF(A$4:$A262, 'Annex 2 EHV charges'!$A$11:$A$410)), 0)),"")</f>
        <v>New Import 42</v>
      </c>
      <c r="B263" s="104" t="str">
        <f>IF($A263="","",VLOOKUP($A263,'Annex 2 EHV charges'!$A:$O,2,0))</f>
        <v>New Import 42</v>
      </c>
      <c r="C263" s="105" t="str">
        <f>IF($A263="","",VLOOKUP($A263,'Annex 2 EHV charges'!$A:$O,3,0))</f>
        <v>New Import 42</v>
      </c>
      <c r="D263" s="104" t="str">
        <f>IF($A263="","",VLOOKUP($A263,'Annex 2 EHV charges'!$A:$O,7,0))</f>
        <v>Manor Farm Beachampton ESS</v>
      </c>
      <c r="E263" s="109" t="str">
        <f>IFERROR(IF(VLOOKUP($A263,'Annex 2 EHV charges'!$A:$O,8,FALSE)=0,"",VLOOKUP($A263,'Annex 2 EHV charges'!$A:$O,8,FALSE)),"")</f>
        <v/>
      </c>
      <c r="F263" s="110">
        <f>IFERROR(IF(VLOOKUP($A263,'Annex 2 EHV charges'!$A:$O,9,FALSE)=0,"",VLOOKUP($A263,'Annex 2 EHV charges'!$A:$O,9,FALSE)),"")</f>
        <v>230.82</v>
      </c>
      <c r="G263" s="111">
        <f>IFERROR(IF(VLOOKUP($A263,'Annex 2 EHV charges'!$A:$O,10,FALSE)=0,"",VLOOKUP($A263,'Annex 2 EHV charges'!$A:$O,10,FALSE)),"")</f>
        <v>1.04</v>
      </c>
      <c r="H263" s="111">
        <f>IFERROR(IF(VLOOKUP($A263,'Annex 2 EHV charges'!$A:$O,11,FALSE)=0,"",VLOOKUP($A263,'Annex 2 EHV charges'!$A:$O,11,FALSE)),"")</f>
        <v>1.04</v>
      </c>
    </row>
    <row r="264" spans="1:8" x14ac:dyDescent="0.2">
      <c r="A264" s="104" t="str">
        <f t="array" ref="A264">IFERROR(INDEX('Annex 2 EHV charges'!$A$11:$A$410, MATCH(0, IF(ISBLANK('Annex 2 EHV charges'!$A$11:$A$410),1, COUNTIF(A$4:$A263, 'Annex 2 EHV charges'!$A$11:$A$410)), 0)),"")</f>
        <v>New Import 43</v>
      </c>
      <c r="B264" s="104" t="str">
        <f>IF($A264="","",VLOOKUP($A264,'Annex 2 EHV charges'!$A:$O,2,0))</f>
        <v>New Import 43</v>
      </c>
      <c r="C264" s="105" t="str">
        <f>IF($A264="","",VLOOKUP($A264,'Annex 2 EHV charges'!$A:$O,3,0))</f>
        <v>New Import 43</v>
      </c>
      <c r="D264" s="104" t="str">
        <f>IF($A264="","",VLOOKUP($A264,'Annex 2 EHV charges'!$A:$O,7,0))</f>
        <v>Marsh Lane Boston BIO</v>
      </c>
      <c r="E264" s="109" t="str">
        <f>IFERROR(IF(VLOOKUP($A264,'Annex 2 EHV charges'!$A:$O,8,FALSE)=0,"",VLOOKUP($A264,'Annex 2 EHV charges'!$A:$O,8,FALSE)),"")</f>
        <v/>
      </c>
      <c r="F264" s="110">
        <f>IFERROR(IF(VLOOKUP($A264,'Annex 2 EHV charges'!$A:$O,9,FALSE)=0,"",VLOOKUP($A264,'Annex 2 EHV charges'!$A:$O,9,FALSE)),"")</f>
        <v>1.01</v>
      </c>
      <c r="G264" s="111">
        <f>IFERROR(IF(VLOOKUP($A264,'Annex 2 EHV charges'!$A:$O,10,FALSE)=0,"",VLOOKUP($A264,'Annex 2 EHV charges'!$A:$O,10,FALSE)),"")</f>
        <v>1.1399999999999999</v>
      </c>
      <c r="H264" s="111">
        <f>IFERROR(IF(VLOOKUP($A264,'Annex 2 EHV charges'!$A:$O,11,FALSE)=0,"",VLOOKUP($A264,'Annex 2 EHV charges'!$A:$O,11,FALSE)),"")</f>
        <v>1.1399999999999999</v>
      </c>
    </row>
    <row r="265" spans="1:8" x14ac:dyDescent="0.2">
      <c r="A265" s="104" t="str">
        <f t="array" ref="A265">IFERROR(INDEX('Annex 2 EHV charges'!$A$11:$A$410, MATCH(0, IF(ISBLANK('Annex 2 EHV charges'!$A$11:$A$410),1, COUNTIF(A$4:$A264, 'Annex 2 EHV charges'!$A$11:$A$410)), 0)),"")</f>
        <v>New Import 44</v>
      </c>
      <c r="B265" s="104" t="str">
        <f>IF($A265="","",VLOOKUP($A265,'Annex 2 EHV charges'!$A:$O,2,0))</f>
        <v>New Import 44</v>
      </c>
      <c r="C265" s="105" t="str">
        <f>IF($A265="","",VLOOKUP($A265,'Annex 2 EHV charges'!$A:$O,3,0))</f>
        <v>New Import 44</v>
      </c>
      <c r="D265" s="104" t="str">
        <f>IF($A265="","",VLOOKUP($A265,'Annex 2 EHV charges'!$A:$O,7,0))</f>
        <v>Mead Phase1</v>
      </c>
      <c r="E265" s="109" t="str">
        <f>IFERROR(IF(VLOOKUP($A265,'Annex 2 EHV charges'!$A:$O,8,FALSE)=0,"",VLOOKUP($A265,'Annex 2 EHV charges'!$A:$O,8,FALSE)),"")</f>
        <v/>
      </c>
      <c r="F265" s="110">
        <f>IFERROR(IF(VLOOKUP($A265,'Annex 2 EHV charges'!$A:$O,9,FALSE)=0,"",VLOOKUP($A265,'Annex 2 EHV charges'!$A:$O,9,FALSE)),"")</f>
        <v>26.97</v>
      </c>
      <c r="G265" s="111">
        <f>IFERROR(IF(VLOOKUP($A265,'Annex 2 EHV charges'!$A:$O,10,FALSE)=0,"",VLOOKUP($A265,'Annex 2 EHV charges'!$A:$O,10,FALSE)),"")</f>
        <v>1.65</v>
      </c>
      <c r="H265" s="111">
        <f>IFERROR(IF(VLOOKUP($A265,'Annex 2 EHV charges'!$A:$O,11,FALSE)=0,"",VLOOKUP($A265,'Annex 2 EHV charges'!$A:$O,11,FALSE)),"")</f>
        <v>1.65</v>
      </c>
    </row>
    <row r="266" spans="1:8" x14ac:dyDescent="0.2">
      <c r="A266" s="104" t="str">
        <f t="array" ref="A266">IFERROR(INDEX('Annex 2 EHV charges'!$A$11:$A$410, MATCH(0, IF(ISBLANK('Annex 2 EHV charges'!$A$11:$A$410),1, COUNTIF(A$4:$A265, 'Annex 2 EHV charges'!$A$11:$A$410)), 0)),"")</f>
        <v>New Import 45</v>
      </c>
      <c r="B266" s="104" t="str">
        <f>IF($A266="","",VLOOKUP($A266,'Annex 2 EHV charges'!$A:$O,2,0))</f>
        <v>New Import 45</v>
      </c>
      <c r="C266" s="105" t="str">
        <f>IF($A266="","",VLOOKUP($A266,'Annex 2 EHV charges'!$A:$O,3,0))</f>
        <v>New Import 45</v>
      </c>
      <c r="D266" s="104" t="str">
        <f>IF($A266="","",VLOOKUP($A266,'Annex 2 EHV charges'!$A:$O,7,0))</f>
        <v>Mill Farm 2, Great Ponton</v>
      </c>
      <c r="E266" s="109" t="str">
        <f>IFERROR(IF(VLOOKUP($A266,'Annex 2 EHV charges'!$A:$O,8,FALSE)=0,"",VLOOKUP($A266,'Annex 2 EHV charges'!$A:$O,8,FALSE)),"")</f>
        <v/>
      </c>
      <c r="F266" s="110">
        <f>IFERROR(IF(VLOOKUP($A266,'Annex 2 EHV charges'!$A:$O,9,FALSE)=0,"",VLOOKUP($A266,'Annex 2 EHV charges'!$A:$O,9,FALSE)),"")</f>
        <v>19.27</v>
      </c>
      <c r="G266" s="111">
        <f>IFERROR(IF(VLOOKUP($A266,'Annex 2 EHV charges'!$A:$O,10,FALSE)=0,"",VLOOKUP($A266,'Annex 2 EHV charges'!$A:$O,10,FALSE)),"")</f>
        <v>1.65</v>
      </c>
      <c r="H266" s="111">
        <f>IFERROR(IF(VLOOKUP($A266,'Annex 2 EHV charges'!$A:$O,11,FALSE)=0,"",VLOOKUP($A266,'Annex 2 EHV charges'!$A:$O,11,FALSE)),"")</f>
        <v>1.65</v>
      </c>
    </row>
    <row r="267" spans="1:8" x14ac:dyDescent="0.2">
      <c r="A267" s="104" t="str">
        <f t="array" ref="A267">IFERROR(INDEX('Annex 2 EHV charges'!$A$11:$A$410, MATCH(0, IF(ISBLANK('Annex 2 EHV charges'!$A$11:$A$410),1, COUNTIF(A$4:$A266, 'Annex 2 EHV charges'!$A$11:$A$410)), 0)),"")</f>
        <v>New Import 46</v>
      </c>
      <c r="B267" s="104" t="str">
        <f>IF($A267="","",VLOOKUP($A267,'Annex 2 EHV charges'!$A:$O,2,0))</f>
        <v>New Import 46</v>
      </c>
      <c r="C267" s="105" t="str">
        <f>IF($A267="","",VLOOKUP($A267,'Annex 2 EHV charges'!$A:$O,3,0))</f>
        <v>New Import 46</v>
      </c>
      <c r="D267" s="104" t="str">
        <f>IF($A267="","",VLOOKUP($A267,'Annex 2 EHV charges'!$A:$O,7,0))</f>
        <v>Newton Wood Farm ESS</v>
      </c>
      <c r="E267" s="109" t="str">
        <f>IFERROR(IF(VLOOKUP($A267,'Annex 2 EHV charges'!$A:$O,8,FALSE)=0,"",VLOOKUP($A267,'Annex 2 EHV charges'!$A:$O,8,FALSE)),"")</f>
        <v/>
      </c>
      <c r="F267" s="110">
        <f>IFERROR(IF(VLOOKUP($A267,'Annex 2 EHV charges'!$A:$O,9,FALSE)=0,"",VLOOKUP($A267,'Annex 2 EHV charges'!$A:$O,9,FALSE)),"")</f>
        <v>478.37</v>
      </c>
      <c r="G267" s="111">
        <f>IFERROR(IF(VLOOKUP($A267,'Annex 2 EHV charges'!$A:$O,10,FALSE)=0,"",VLOOKUP($A267,'Annex 2 EHV charges'!$A:$O,10,FALSE)),"")</f>
        <v>0.99</v>
      </c>
      <c r="H267" s="111">
        <f>IFERROR(IF(VLOOKUP($A267,'Annex 2 EHV charges'!$A:$O,11,FALSE)=0,"",VLOOKUP($A267,'Annex 2 EHV charges'!$A:$O,11,FALSE)),"")</f>
        <v>0.99</v>
      </c>
    </row>
    <row r="268" spans="1:8" x14ac:dyDescent="0.2">
      <c r="A268" s="104" t="str">
        <f t="array" ref="A268">IFERROR(INDEX('Annex 2 EHV charges'!$A$11:$A$410, MATCH(0, IF(ISBLANK('Annex 2 EHV charges'!$A$11:$A$410),1, COUNTIF(A$4:$A267, 'Annex 2 EHV charges'!$A$11:$A$410)), 0)),"")</f>
        <v>New Import 47</v>
      </c>
      <c r="B268" s="104" t="str">
        <f>IF($A268="","",VLOOKUP($A268,'Annex 2 EHV charges'!$A:$O,2,0))</f>
        <v>New Import 47</v>
      </c>
      <c r="C268" s="105" t="str">
        <f>IF($A268="","",VLOOKUP($A268,'Annex 2 EHV charges'!$A:$O,3,0))</f>
        <v>New Import 47</v>
      </c>
      <c r="D268" s="104" t="str">
        <f>IF($A268="","",VLOOKUP($A268,'Annex 2 EHV charges'!$A:$O,7,0))</f>
        <v>Portway Newport P GAS</v>
      </c>
      <c r="E268" s="109" t="str">
        <f>IFERROR(IF(VLOOKUP($A268,'Annex 2 EHV charges'!$A:$O,8,FALSE)=0,"",VLOOKUP($A268,'Annex 2 EHV charges'!$A:$O,8,FALSE)),"")</f>
        <v/>
      </c>
      <c r="F268" s="110">
        <f>IFERROR(IF(VLOOKUP($A268,'Annex 2 EHV charges'!$A:$O,9,FALSE)=0,"",VLOOKUP($A268,'Annex 2 EHV charges'!$A:$O,9,FALSE)),"")</f>
        <v>44.04</v>
      </c>
      <c r="G268" s="111">
        <f>IFERROR(IF(VLOOKUP($A268,'Annex 2 EHV charges'!$A:$O,10,FALSE)=0,"",VLOOKUP($A268,'Annex 2 EHV charges'!$A:$O,10,FALSE)),"")</f>
        <v>3.03</v>
      </c>
      <c r="H268" s="111">
        <f>IFERROR(IF(VLOOKUP($A268,'Annex 2 EHV charges'!$A:$O,11,FALSE)=0,"",VLOOKUP($A268,'Annex 2 EHV charges'!$A:$O,11,FALSE)),"")</f>
        <v>3.03</v>
      </c>
    </row>
    <row r="269" spans="1:8" x14ac:dyDescent="0.2">
      <c r="A269" s="104" t="str">
        <f t="array" ref="A269">IFERROR(INDEX('Annex 2 EHV charges'!$A$11:$A$410, MATCH(0, IF(ISBLANK('Annex 2 EHV charges'!$A$11:$A$410),1, COUNTIF(A$4:$A268, 'Annex 2 EHV charges'!$A$11:$A$410)), 0)),"")</f>
        <v>New Import 48</v>
      </c>
      <c r="B269" s="104" t="str">
        <f>IF($A269="","",VLOOKUP($A269,'Annex 2 EHV charges'!$A:$O,2,0))</f>
        <v>New Import 48</v>
      </c>
      <c r="C269" s="105" t="str">
        <f>IF($A269="","",VLOOKUP($A269,'Annex 2 EHV charges'!$A:$O,3,0))</f>
        <v>New Import 48</v>
      </c>
      <c r="D269" s="104" t="str">
        <f>IF($A269="","",VLOOKUP($A269,'Annex 2 EHV charges'!$A:$O,7,0))</f>
        <v>Potash Farm A ESS</v>
      </c>
      <c r="E269" s="109" t="str">
        <f>IFERROR(IF(VLOOKUP($A269,'Annex 2 EHV charges'!$A:$O,8,FALSE)=0,"",VLOOKUP($A269,'Annex 2 EHV charges'!$A:$O,8,FALSE)),"")</f>
        <v/>
      </c>
      <c r="F269" s="110">
        <f>IFERROR(IF(VLOOKUP($A269,'Annex 2 EHV charges'!$A:$O,9,FALSE)=0,"",VLOOKUP($A269,'Annex 2 EHV charges'!$A:$O,9,FALSE)),"")</f>
        <v>651.21</v>
      </c>
      <c r="G269" s="111">
        <f>IFERROR(IF(VLOOKUP($A269,'Annex 2 EHV charges'!$A:$O,10,FALSE)=0,"",VLOOKUP($A269,'Annex 2 EHV charges'!$A:$O,10,FALSE)),"")</f>
        <v>0.99</v>
      </c>
      <c r="H269" s="111">
        <f>IFERROR(IF(VLOOKUP($A269,'Annex 2 EHV charges'!$A:$O,11,FALSE)=0,"",VLOOKUP($A269,'Annex 2 EHV charges'!$A:$O,11,FALSE)),"")</f>
        <v>0.99</v>
      </c>
    </row>
    <row r="270" spans="1:8" x14ac:dyDescent="0.2">
      <c r="A270" s="104" t="str">
        <f t="array" ref="A270">IFERROR(INDEX('Annex 2 EHV charges'!$A$11:$A$410, MATCH(0, IF(ISBLANK('Annex 2 EHV charges'!$A$11:$A$410),1, COUNTIF(A$4:$A269, 'Annex 2 EHV charges'!$A$11:$A$410)), 0)),"")</f>
        <v>New Import 49</v>
      </c>
      <c r="B270" s="104" t="str">
        <f>IF($A270="","",VLOOKUP($A270,'Annex 2 EHV charges'!$A:$O,2,0))</f>
        <v>New Import 49</v>
      </c>
      <c r="C270" s="105" t="str">
        <f>IF($A270="","",VLOOKUP($A270,'Annex 2 EHV charges'!$A:$O,3,0))</f>
        <v>New Import 49</v>
      </c>
      <c r="D270" s="104" t="str">
        <f>IF($A270="","",VLOOKUP($A270,'Annex 2 EHV charges'!$A:$O,7,0))</f>
        <v>Potash Farm B ESS</v>
      </c>
      <c r="E270" s="109" t="str">
        <f>IFERROR(IF(VLOOKUP($A270,'Annex 2 EHV charges'!$A:$O,8,FALSE)=0,"",VLOOKUP($A270,'Annex 2 EHV charges'!$A:$O,8,FALSE)),"")</f>
        <v/>
      </c>
      <c r="F270" s="110">
        <f>IFERROR(IF(VLOOKUP($A270,'Annex 2 EHV charges'!$A:$O,9,FALSE)=0,"",VLOOKUP($A270,'Annex 2 EHV charges'!$A:$O,9,FALSE)),"")</f>
        <v>513.44000000000005</v>
      </c>
      <c r="G270" s="111">
        <f>IFERROR(IF(VLOOKUP($A270,'Annex 2 EHV charges'!$A:$O,10,FALSE)=0,"",VLOOKUP($A270,'Annex 2 EHV charges'!$A:$O,10,FALSE)),"")</f>
        <v>0.99</v>
      </c>
      <c r="H270" s="111">
        <f>IFERROR(IF(VLOOKUP($A270,'Annex 2 EHV charges'!$A:$O,11,FALSE)=0,"",VLOOKUP($A270,'Annex 2 EHV charges'!$A:$O,11,FALSE)),"")</f>
        <v>0.99</v>
      </c>
    </row>
    <row r="271" spans="1:8" x14ac:dyDescent="0.2">
      <c r="A271" s="104" t="str">
        <f t="array" ref="A271">IFERROR(INDEX('Annex 2 EHV charges'!$A$11:$A$410, MATCH(0, IF(ISBLANK('Annex 2 EHV charges'!$A$11:$A$410),1, COUNTIF(A$4:$A270, 'Annex 2 EHV charges'!$A$11:$A$410)), 0)),"")</f>
        <v>New Import 50</v>
      </c>
      <c r="B271" s="104" t="str">
        <f>IF($A271="","",VLOOKUP($A271,'Annex 2 EHV charges'!$A:$O,2,0))</f>
        <v>New Import 50</v>
      </c>
      <c r="C271" s="105" t="str">
        <f>IF($A271="","",VLOOKUP($A271,'Annex 2 EHV charges'!$A:$O,3,0))</f>
        <v>New Import 50</v>
      </c>
      <c r="D271" s="104" t="str">
        <f>IF($A271="","",VLOOKUP($A271,'Annex 2 EHV charges'!$A:$O,7,0))</f>
        <v>Ranksborough Farm PV</v>
      </c>
      <c r="E271" s="109" t="str">
        <f>IFERROR(IF(VLOOKUP($A271,'Annex 2 EHV charges'!$A:$O,8,FALSE)=0,"",VLOOKUP($A271,'Annex 2 EHV charges'!$A:$O,8,FALSE)),"")</f>
        <v/>
      </c>
      <c r="F271" s="110">
        <f>IFERROR(IF(VLOOKUP($A271,'Annex 2 EHV charges'!$A:$O,9,FALSE)=0,"",VLOOKUP($A271,'Annex 2 EHV charges'!$A:$O,9,FALSE)),"")</f>
        <v>4.47</v>
      </c>
      <c r="G271" s="111">
        <f>IFERROR(IF(VLOOKUP($A271,'Annex 2 EHV charges'!$A:$O,10,FALSE)=0,"",VLOOKUP($A271,'Annex 2 EHV charges'!$A:$O,10,FALSE)),"")</f>
        <v>1.65</v>
      </c>
      <c r="H271" s="111">
        <f>IFERROR(IF(VLOOKUP($A271,'Annex 2 EHV charges'!$A:$O,11,FALSE)=0,"",VLOOKUP($A271,'Annex 2 EHV charges'!$A:$O,11,FALSE)),"")</f>
        <v>1.65</v>
      </c>
    </row>
    <row r="272" spans="1:8" x14ac:dyDescent="0.2">
      <c r="A272" s="104" t="str">
        <f t="array" ref="A272">IFERROR(INDEX('Annex 2 EHV charges'!$A$11:$A$410, MATCH(0, IF(ISBLANK('Annex 2 EHV charges'!$A$11:$A$410),1, COUNTIF(A$4:$A271, 'Annex 2 EHV charges'!$A$11:$A$410)), 0)),"")</f>
        <v>New Import 51</v>
      </c>
      <c r="B272" s="104" t="str">
        <f>IF($A272="","",VLOOKUP($A272,'Annex 2 EHV charges'!$A:$O,2,0))</f>
        <v>New Import 51</v>
      </c>
      <c r="C272" s="105" t="str">
        <f>IF($A272="","",VLOOKUP($A272,'Annex 2 EHV charges'!$A:$O,3,0))</f>
        <v>New Import 51</v>
      </c>
      <c r="D272" s="104" t="str">
        <f>IF($A272="","",VLOOKUP($A272,'Annex 2 EHV charges'!$A:$O,7,0))</f>
        <v>Red House Solar farm</v>
      </c>
      <c r="E272" s="109" t="str">
        <f>IFERROR(IF(VLOOKUP($A272,'Annex 2 EHV charges'!$A:$O,8,FALSE)=0,"",VLOOKUP($A272,'Annex 2 EHV charges'!$A:$O,8,FALSE)),"")</f>
        <v/>
      </c>
      <c r="F272" s="110">
        <f>IFERROR(IF(VLOOKUP($A272,'Annex 2 EHV charges'!$A:$O,9,FALSE)=0,"",VLOOKUP($A272,'Annex 2 EHV charges'!$A:$O,9,FALSE)),"")</f>
        <v>0.8</v>
      </c>
      <c r="G272" s="111">
        <f>IFERROR(IF(VLOOKUP($A272,'Annex 2 EHV charges'!$A:$O,10,FALSE)=0,"",VLOOKUP($A272,'Annex 2 EHV charges'!$A:$O,10,FALSE)),"")</f>
        <v>2.0299999999999998</v>
      </c>
      <c r="H272" s="111">
        <f>IFERROR(IF(VLOOKUP($A272,'Annex 2 EHV charges'!$A:$O,11,FALSE)=0,"",VLOOKUP($A272,'Annex 2 EHV charges'!$A:$O,11,FALSE)),"")</f>
        <v>2.0299999999999998</v>
      </c>
    </row>
    <row r="273" spans="1:8" x14ac:dyDescent="0.2">
      <c r="A273" s="104" t="str">
        <f t="array" ref="A273">IFERROR(INDEX('Annex 2 EHV charges'!$A$11:$A$410, MATCH(0, IF(ISBLANK('Annex 2 EHV charges'!$A$11:$A$410),1, COUNTIF(A$4:$A272, 'Annex 2 EHV charges'!$A$11:$A$410)), 0)),"")</f>
        <v>New Import 52</v>
      </c>
      <c r="B273" s="104" t="str">
        <f>IF($A273="","",VLOOKUP($A273,'Annex 2 EHV charges'!$A:$O,2,0))</f>
        <v>New Import 52</v>
      </c>
      <c r="C273" s="105" t="str">
        <f>IF($A273="","",VLOOKUP($A273,'Annex 2 EHV charges'!$A:$O,3,0))</f>
        <v>New Import 52</v>
      </c>
      <c r="D273" s="104" t="str">
        <f>IF($A273="","",VLOOKUP($A273,'Annex 2 EHV charges'!$A:$O,7,0))</f>
        <v>Retford Road Gas Gen</v>
      </c>
      <c r="E273" s="109" t="str">
        <f>IFERROR(IF(VLOOKUP($A273,'Annex 2 EHV charges'!$A:$O,8,FALSE)=0,"",VLOOKUP($A273,'Annex 2 EHV charges'!$A:$O,8,FALSE)),"")</f>
        <v/>
      </c>
      <c r="F273" s="110">
        <f>IFERROR(IF(VLOOKUP($A273,'Annex 2 EHV charges'!$A:$O,9,FALSE)=0,"",VLOOKUP($A273,'Annex 2 EHV charges'!$A:$O,9,FALSE)),"")</f>
        <v>1.01</v>
      </c>
      <c r="G273" s="111">
        <f>IFERROR(IF(VLOOKUP($A273,'Annex 2 EHV charges'!$A:$O,10,FALSE)=0,"",VLOOKUP($A273,'Annex 2 EHV charges'!$A:$O,10,FALSE)),"")</f>
        <v>1.53</v>
      </c>
      <c r="H273" s="111">
        <f>IFERROR(IF(VLOOKUP($A273,'Annex 2 EHV charges'!$A:$O,11,FALSE)=0,"",VLOOKUP($A273,'Annex 2 EHV charges'!$A:$O,11,FALSE)),"")</f>
        <v>1.53</v>
      </c>
    </row>
    <row r="274" spans="1:8" x14ac:dyDescent="0.2">
      <c r="A274" s="104" t="str">
        <f t="array" ref="A274">IFERROR(INDEX('Annex 2 EHV charges'!$A$11:$A$410, MATCH(0, IF(ISBLANK('Annex 2 EHV charges'!$A$11:$A$410),1, COUNTIF(A$4:$A273, 'Annex 2 EHV charges'!$A$11:$A$410)), 0)),"")</f>
        <v>New Import 53</v>
      </c>
      <c r="B274" s="104" t="str">
        <f>IF($A274="","",VLOOKUP($A274,'Annex 2 EHV charges'!$A:$O,2,0))</f>
        <v>New Import 53</v>
      </c>
      <c r="C274" s="105" t="str">
        <f>IF($A274="","",VLOOKUP($A274,'Annex 2 EHV charges'!$A:$O,3,0))</f>
        <v>New Import 53</v>
      </c>
      <c r="D274" s="104" t="str">
        <f>IF($A274="","",VLOOKUP($A274,'Annex 2 EHV charges'!$A:$O,7,0))</f>
        <v>Sheepbridge Lane ESS</v>
      </c>
      <c r="E274" s="109" t="str">
        <f>IFERROR(IF(VLOOKUP($A274,'Annex 2 EHV charges'!$A:$O,8,FALSE)=0,"",VLOOKUP($A274,'Annex 2 EHV charges'!$A:$O,8,FALSE)),"")</f>
        <v/>
      </c>
      <c r="F274" s="110">
        <f>IFERROR(IF(VLOOKUP($A274,'Annex 2 EHV charges'!$A:$O,9,FALSE)=0,"",VLOOKUP($A274,'Annex 2 EHV charges'!$A:$O,9,FALSE)),"")</f>
        <v>21.13</v>
      </c>
      <c r="G274" s="111">
        <f>IFERROR(IF(VLOOKUP($A274,'Annex 2 EHV charges'!$A:$O,10,FALSE)=0,"",VLOOKUP($A274,'Annex 2 EHV charges'!$A:$O,10,FALSE)),"")</f>
        <v>1.04</v>
      </c>
      <c r="H274" s="111">
        <f>IFERROR(IF(VLOOKUP($A274,'Annex 2 EHV charges'!$A:$O,11,FALSE)=0,"",VLOOKUP($A274,'Annex 2 EHV charges'!$A:$O,11,FALSE)),"")</f>
        <v>1.04</v>
      </c>
    </row>
    <row r="275" spans="1:8" x14ac:dyDescent="0.2">
      <c r="A275" s="104" t="str">
        <f t="array" ref="A275">IFERROR(INDEX('Annex 2 EHV charges'!$A$11:$A$410, MATCH(0, IF(ISBLANK('Annex 2 EHV charges'!$A$11:$A$410),1, COUNTIF(A$4:$A274, 'Annex 2 EHV charges'!$A$11:$A$410)), 0)),"")</f>
        <v>New Import 54</v>
      </c>
      <c r="B275" s="104" t="str">
        <f>IF($A275="","",VLOOKUP($A275,'Annex 2 EHV charges'!$A:$O,2,0))</f>
        <v>New Import 54</v>
      </c>
      <c r="C275" s="105" t="str">
        <f>IF($A275="","",VLOOKUP($A275,'Annex 2 EHV charges'!$A:$O,3,0))</f>
        <v>New Import 54</v>
      </c>
      <c r="D275" s="104" t="str">
        <f>IF($A275="","",VLOOKUP($A275,'Annex 2 EHV charges'!$A:$O,7,0))</f>
        <v>Shirebrook Wind Farm</v>
      </c>
      <c r="E275" s="109" t="str">
        <f>IFERROR(IF(VLOOKUP($A275,'Annex 2 EHV charges'!$A:$O,8,FALSE)=0,"",VLOOKUP($A275,'Annex 2 EHV charges'!$A:$O,8,FALSE)),"")</f>
        <v/>
      </c>
      <c r="F275" s="110">
        <f>IFERROR(IF(VLOOKUP($A275,'Annex 2 EHV charges'!$A:$O,9,FALSE)=0,"",VLOOKUP($A275,'Annex 2 EHV charges'!$A:$O,9,FALSE)),"")</f>
        <v>24.94</v>
      </c>
      <c r="G275" s="111">
        <f>IFERROR(IF(VLOOKUP($A275,'Annex 2 EHV charges'!$A:$O,10,FALSE)=0,"",VLOOKUP($A275,'Annex 2 EHV charges'!$A:$O,10,FALSE)),"")</f>
        <v>1.02</v>
      </c>
      <c r="H275" s="111">
        <f>IFERROR(IF(VLOOKUP($A275,'Annex 2 EHV charges'!$A:$O,11,FALSE)=0,"",VLOOKUP($A275,'Annex 2 EHV charges'!$A:$O,11,FALSE)),"")</f>
        <v>1.02</v>
      </c>
    </row>
    <row r="276" spans="1:8" x14ac:dyDescent="0.2">
      <c r="A276" s="104" t="str">
        <f t="array" ref="A276">IFERROR(INDEX('Annex 2 EHV charges'!$A$11:$A$410, MATCH(0, IF(ISBLANK('Annex 2 EHV charges'!$A$11:$A$410),1, COUNTIF(A$4:$A275, 'Annex 2 EHV charges'!$A$11:$A$410)), 0)),"")</f>
        <v>New Import 55</v>
      </c>
      <c r="B276" s="104" t="str">
        <f>IF($A276="","",VLOOKUP($A276,'Annex 2 EHV charges'!$A:$O,2,0))</f>
        <v>New Import 55</v>
      </c>
      <c r="C276" s="105" t="str">
        <f>IF($A276="","",VLOOKUP($A276,'Annex 2 EHV charges'!$A:$O,3,0))</f>
        <v>New Import 55</v>
      </c>
      <c r="D276" s="104" t="str">
        <f>IF($A276="","",VLOOKUP($A276,'Annex 2 EHV charges'!$A:$O,7,0))</f>
        <v>South Wheatley PV</v>
      </c>
      <c r="E276" s="109" t="str">
        <f>IFERROR(IF(VLOOKUP($A276,'Annex 2 EHV charges'!$A:$O,8,FALSE)=0,"",VLOOKUP($A276,'Annex 2 EHV charges'!$A:$O,8,FALSE)),"")</f>
        <v/>
      </c>
      <c r="F276" s="110">
        <f>IFERROR(IF(VLOOKUP($A276,'Annex 2 EHV charges'!$A:$O,9,FALSE)=0,"",VLOOKUP($A276,'Annex 2 EHV charges'!$A:$O,9,FALSE)),"")</f>
        <v>1.19</v>
      </c>
      <c r="G276" s="111">
        <f>IFERROR(IF(VLOOKUP($A276,'Annex 2 EHV charges'!$A:$O,10,FALSE)=0,"",VLOOKUP($A276,'Annex 2 EHV charges'!$A:$O,10,FALSE)),"")</f>
        <v>1.41</v>
      </c>
      <c r="H276" s="111">
        <f>IFERROR(IF(VLOOKUP($A276,'Annex 2 EHV charges'!$A:$O,11,FALSE)=0,"",VLOOKUP($A276,'Annex 2 EHV charges'!$A:$O,11,FALSE)),"")</f>
        <v>1.41</v>
      </c>
    </row>
    <row r="277" spans="1:8" x14ac:dyDescent="0.2">
      <c r="A277" s="104" t="str">
        <f t="array" ref="A277">IFERROR(INDEX('Annex 2 EHV charges'!$A$11:$A$410, MATCH(0, IF(ISBLANK('Annex 2 EHV charges'!$A$11:$A$410),1, COUNTIF(A$4:$A276, 'Annex 2 EHV charges'!$A$11:$A$410)), 0)),"")</f>
        <v>New Import 56</v>
      </c>
      <c r="B277" s="104" t="str">
        <f>IF($A277="","",VLOOKUP($A277,'Annex 2 EHV charges'!$A:$O,2,0))</f>
        <v>New Import 56</v>
      </c>
      <c r="C277" s="105" t="str">
        <f>IF($A277="","",VLOOKUP($A277,'Annex 2 EHV charges'!$A:$O,3,0))</f>
        <v>New Import 56</v>
      </c>
      <c r="D277" s="104" t="str">
        <f>IF($A277="","",VLOOKUP($A277,'Annex 2 EHV charges'!$A:$O,7,0))</f>
        <v>Spring Ridge WF</v>
      </c>
      <c r="E277" s="109" t="str">
        <f>IFERROR(IF(VLOOKUP($A277,'Annex 2 EHV charges'!$A:$O,8,FALSE)=0,"",VLOOKUP($A277,'Annex 2 EHV charges'!$A:$O,8,FALSE)),"")</f>
        <v/>
      </c>
      <c r="F277" s="110">
        <f>IFERROR(IF(VLOOKUP($A277,'Annex 2 EHV charges'!$A:$O,9,FALSE)=0,"",VLOOKUP($A277,'Annex 2 EHV charges'!$A:$O,9,FALSE)),"")</f>
        <v>134.24</v>
      </c>
      <c r="G277" s="111">
        <f>IFERROR(IF(VLOOKUP($A277,'Annex 2 EHV charges'!$A:$O,10,FALSE)=0,"",VLOOKUP($A277,'Annex 2 EHV charges'!$A:$O,10,FALSE)),"")</f>
        <v>1.02</v>
      </c>
      <c r="H277" s="111">
        <f>IFERROR(IF(VLOOKUP($A277,'Annex 2 EHV charges'!$A:$O,11,FALSE)=0,"",VLOOKUP($A277,'Annex 2 EHV charges'!$A:$O,11,FALSE)),"")</f>
        <v>1.02</v>
      </c>
    </row>
    <row r="278" spans="1:8" x14ac:dyDescent="0.2">
      <c r="A278" s="104" t="str">
        <f t="array" ref="A278">IFERROR(INDEX('Annex 2 EHV charges'!$A$11:$A$410, MATCH(0, IF(ISBLANK('Annex 2 EHV charges'!$A$11:$A$410),1, COUNTIF(A$4:$A277, 'Annex 2 EHV charges'!$A$11:$A$410)), 0)),"")</f>
        <v>New Import 57</v>
      </c>
      <c r="B278" s="104" t="str">
        <f>IF($A278="","",VLOOKUP($A278,'Annex 2 EHV charges'!$A:$O,2,0))</f>
        <v>New Import 57</v>
      </c>
      <c r="C278" s="105" t="str">
        <f>IF($A278="","",VLOOKUP($A278,'Annex 2 EHV charges'!$A:$O,3,0))</f>
        <v>New Import 57</v>
      </c>
      <c r="D278" s="104" t="str">
        <f>IF($A278="","",VLOOKUP($A278,'Annex 2 EHV charges'!$A:$O,7,0))</f>
        <v>Stoke Heights Wind Farm</v>
      </c>
      <c r="E278" s="109" t="str">
        <f>IFERROR(IF(VLOOKUP($A278,'Annex 2 EHV charges'!$A:$O,8,FALSE)=0,"",VLOOKUP($A278,'Annex 2 EHV charges'!$A:$O,8,FALSE)),"")</f>
        <v/>
      </c>
      <c r="F278" s="110">
        <f>IFERROR(IF(VLOOKUP($A278,'Annex 2 EHV charges'!$A:$O,9,FALSE)=0,"",VLOOKUP($A278,'Annex 2 EHV charges'!$A:$O,9,FALSE)),"")</f>
        <v>111.69</v>
      </c>
      <c r="G278" s="111">
        <f>IFERROR(IF(VLOOKUP($A278,'Annex 2 EHV charges'!$A:$O,10,FALSE)=0,"",VLOOKUP($A278,'Annex 2 EHV charges'!$A:$O,10,FALSE)),"")</f>
        <v>1.39</v>
      </c>
      <c r="H278" s="111">
        <f>IFERROR(IF(VLOOKUP($A278,'Annex 2 EHV charges'!$A:$O,11,FALSE)=0,"",VLOOKUP($A278,'Annex 2 EHV charges'!$A:$O,11,FALSE)),"")</f>
        <v>1.39</v>
      </c>
    </row>
    <row r="279" spans="1:8" x14ac:dyDescent="0.2">
      <c r="A279" s="104" t="str">
        <f t="array" ref="A279">IFERROR(INDEX('Annex 2 EHV charges'!$A$11:$A$410, MATCH(0, IF(ISBLANK('Annex 2 EHV charges'!$A$11:$A$410),1, COUNTIF(A$4:$A278, 'Annex 2 EHV charges'!$A$11:$A$410)), 0)),"")</f>
        <v>New Import 58</v>
      </c>
      <c r="B279" s="104" t="str">
        <f>IF($A279="","",VLOOKUP($A279,'Annex 2 EHV charges'!$A:$O,2,0))</f>
        <v>New Import 58</v>
      </c>
      <c r="C279" s="105" t="str">
        <f>IF($A279="","",VLOOKUP($A279,'Annex 2 EHV charges'!$A:$O,3,0))</f>
        <v>New Import 58</v>
      </c>
      <c r="D279" s="104" t="str">
        <f>IF($A279="","",VLOOKUP($A279,'Annex 2 EHV charges'!$A:$O,7,0))</f>
        <v>Streetfield Farm Watling PV</v>
      </c>
      <c r="E279" s="109" t="str">
        <f>IFERROR(IF(VLOOKUP($A279,'Annex 2 EHV charges'!$A:$O,8,FALSE)=0,"",VLOOKUP($A279,'Annex 2 EHV charges'!$A:$O,8,FALSE)),"")</f>
        <v/>
      </c>
      <c r="F279" s="110">
        <f>IFERROR(IF(VLOOKUP($A279,'Annex 2 EHV charges'!$A:$O,9,FALSE)=0,"",VLOOKUP($A279,'Annex 2 EHV charges'!$A:$O,9,FALSE)),"")</f>
        <v>14.41</v>
      </c>
      <c r="G279" s="111">
        <f>IFERROR(IF(VLOOKUP($A279,'Annex 2 EHV charges'!$A:$O,10,FALSE)=0,"",VLOOKUP($A279,'Annex 2 EHV charges'!$A:$O,10,FALSE)),"")</f>
        <v>1.65</v>
      </c>
      <c r="H279" s="111">
        <f>IFERROR(IF(VLOOKUP($A279,'Annex 2 EHV charges'!$A:$O,11,FALSE)=0,"",VLOOKUP($A279,'Annex 2 EHV charges'!$A:$O,11,FALSE)),"")</f>
        <v>1.65</v>
      </c>
    </row>
    <row r="280" spans="1:8" x14ac:dyDescent="0.2">
      <c r="A280" s="104" t="str">
        <f t="array" ref="A280">IFERROR(INDEX('Annex 2 EHV charges'!$A$11:$A$410, MATCH(0, IF(ISBLANK('Annex 2 EHV charges'!$A$11:$A$410),1, COUNTIF(A$4:$A279, 'Annex 2 EHV charges'!$A$11:$A$410)), 0)),"")</f>
        <v>New Import 59</v>
      </c>
      <c r="B280" s="104" t="str">
        <f>IF($A280="","",VLOOKUP($A280,'Annex 2 EHV charges'!$A:$O,2,0))</f>
        <v>New Import 59</v>
      </c>
      <c r="C280" s="105" t="str">
        <f>IF($A280="","",VLOOKUP($A280,'Annex 2 EHV charges'!$A:$O,3,0))</f>
        <v>New Import 59</v>
      </c>
      <c r="D280" s="104" t="str">
        <f>IF($A280="","",VLOOKUP($A280,'Annex 2 EHV charges'!$A:$O,7,0))</f>
        <v>Streetfield STOR</v>
      </c>
      <c r="E280" s="109" t="str">
        <f>IFERROR(IF(VLOOKUP($A280,'Annex 2 EHV charges'!$A:$O,8,FALSE)=0,"",VLOOKUP($A280,'Annex 2 EHV charges'!$A:$O,8,FALSE)),"")</f>
        <v/>
      </c>
      <c r="F280" s="110">
        <f>IFERROR(IF(VLOOKUP($A280,'Annex 2 EHV charges'!$A:$O,9,FALSE)=0,"",VLOOKUP($A280,'Annex 2 EHV charges'!$A:$O,9,FALSE)),"")</f>
        <v>4.72</v>
      </c>
      <c r="G280" s="111">
        <f>IFERROR(IF(VLOOKUP($A280,'Annex 2 EHV charges'!$A:$O,10,FALSE)=0,"",VLOOKUP($A280,'Annex 2 EHV charges'!$A:$O,10,FALSE)),"")</f>
        <v>1.24</v>
      </c>
      <c r="H280" s="111">
        <f>IFERROR(IF(VLOOKUP($A280,'Annex 2 EHV charges'!$A:$O,11,FALSE)=0,"",VLOOKUP($A280,'Annex 2 EHV charges'!$A:$O,11,FALSE)),"")</f>
        <v>1.24</v>
      </c>
    </row>
    <row r="281" spans="1:8" x14ac:dyDescent="0.2">
      <c r="A281" s="104" t="str">
        <f t="array" ref="A281">IFERROR(INDEX('Annex 2 EHV charges'!$A$11:$A$410, MATCH(0, IF(ISBLANK('Annex 2 EHV charges'!$A$11:$A$410),1, COUNTIF(A$4:$A280, 'Annex 2 EHV charges'!$A$11:$A$410)), 0)),"")</f>
        <v>New Import 60</v>
      </c>
      <c r="B281" s="104" t="str">
        <f>IF($A281="","",VLOOKUP($A281,'Annex 2 EHV charges'!$A:$O,2,0))</f>
        <v>New Import 60</v>
      </c>
      <c r="C281" s="105" t="str">
        <f>IF($A281="","",VLOOKUP($A281,'Annex 2 EHV charges'!$A:$O,3,0))</f>
        <v>New Import 60</v>
      </c>
      <c r="D281" s="104" t="str">
        <f>IF($A281="","",VLOOKUP($A281,'Annex 2 EHV charges'!$A:$O,7,0))</f>
        <v>Stud Farm, Sutton-on-Trent</v>
      </c>
      <c r="E281" s="109" t="str">
        <f>IFERROR(IF(VLOOKUP($A281,'Annex 2 EHV charges'!$A:$O,8,FALSE)=0,"",VLOOKUP($A281,'Annex 2 EHV charges'!$A:$O,8,FALSE)),"")</f>
        <v/>
      </c>
      <c r="F281" s="110">
        <f>IFERROR(IF(VLOOKUP($A281,'Annex 2 EHV charges'!$A:$O,9,FALSE)=0,"",VLOOKUP($A281,'Annex 2 EHV charges'!$A:$O,9,FALSE)),"")</f>
        <v>3</v>
      </c>
      <c r="G281" s="111">
        <f>IFERROR(IF(VLOOKUP($A281,'Annex 2 EHV charges'!$A:$O,10,FALSE)=0,"",VLOOKUP($A281,'Annex 2 EHV charges'!$A:$O,10,FALSE)),"")</f>
        <v>1.75</v>
      </c>
      <c r="H281" s="111">
        <f>IFERROR(IF(VLOOKUP($A281,'Annex 2 EHV charges'!$A:$O,11,FALSE)=0,"",VLOOKUP($A281,'Annex 2 EHV charges'!$A:$O,11,FALSE)),"")</f>
        <v>1.75</v>
      </c>
    </row>
    <row r="282" spans="1:8" x14ac:dyDescent="0.2">
      <c r="A282" s="104" t="str">
        <f t="array" ref="A282">IFERROR(INDEX('Annex 2 EHV charges'!$A$11:$A$410, MATCH(0, IF(ISBLANK('Annex 2 EHV charges'!$A$11:$A$410),1, COUNTIF(A$4:$A281, 'Annex 2 EHV charges'!$A$11:$A$410)), 0)),"")</f>
        <v>New Import 61</v>
      </c>
      <c r="B282" s="104" t="str">
        <f>IF($A282="","",VLOOKUP($A282,'Annex 2 EHV charges'!$A:$O,2,0))</f>
        <v>New Import 61</v>
      </c>
      <c r="C282" s="105" t="str">
        <f>IF($A282="","",VLOOKUP($A282,'Annex 2 EHV charges'!$A:$O,3,0))</f>
        <v>New Import 61</v>
      </c>
      <c r="D282" s="104" t="str">
        <f>IF($A282="","",VLOOKUP($A282,'Annex 2 EHV charges'!$A:$O,7,0))</f>
        <v>Sutton Elms STOR</v>
      </c>
      <c r="E282" s="109" t="str">
        <f>IFERROR(IF(VLOOKUP($A282,'Annex 2 EHV charges'!$A:$O,8,FALSE)=0,"",VLOOKUP($A282,'Annex 2 EHV charges'!$A:$O,8,FALSE)),"")</f>
        <v/>
      </c>
      <c r="F282" s="110">
        <f>IFERROR(IF(VLOOKUP($A282,'Annex 2 EHV charges'!$A:$O,9,FALSE)=0,"",VLOOKUP($A282,'Annex 2 EHV charges'!$A:$O,9,FALSE)),"")</f>
        <v>9.1300000000000008</v>
      </c>
      <c r="G282" s="111">
        <f>IFERROR(IF(VLOOKUP($A282,'Annex 2 EHV charges'!$A:$O,10,FALSE)=0,"",VLOOKUP($A282,'Annex 2 EHV charges'!$A:$O,10,FALSE)),"")</f>
        <v>1.24</v>
      </c>
      <c r="H282" s="111">
        <f>IFERROR(IF(VLOOKUP($A282,'Annex 2 EHV charges'!$A:$O,11,FALSE)=0,"",VLOOKUP($A282,'Annex 2 EHV charges'!$A:$O,11,FALSE)),"")</f>
        <v>1.24</v>
      </c>
    </row>
    <row r="283" spans="1:8" x14ac:dyDescent="0.2">
      <c r="A283" s="104" t="str">
        <f t="array" ref="A283">IFERROR(INDEX('Annex 2 EHV charges'!$A$11:$A$410, MATCH(0, IF(ISBLANK('Annex 2 EHV charges'!$A$11:$A$410),1, COUNTIF(A$4:$A282, 'Annex 2 EHV charges'!$A$11:$A$410)), 0)),"")</f>
        <v>New Import 62</v>
      </c>
      <c r="B283" s="104" t="str">
        <f>IF($A283="","",VLOOKUP($A283,'Annex 2 EHV charges'!$A:$O,2,0))</f>
        <v>New Import 62</v>
      </c>
      <c r="C283" s="105" t="str">
        <f>IF($A283="","",VLOOKUP($A283,'Annex 2 EHV charges'!$A:$O,3,0))</f>
        <v>New Import 62</v>
      </c>
      <c r="D283" s="104" t="str">
        <f>IF($A283="","",VLOOKUP($A283,'Annex 2 EHV charges'!$A:$O,7,0))</f>
        <v>Swift Wind Farm</v>
      </c>
      <c r="E283" s="109" t="str">
        <f>IFERROR(IF(VLOOKUP($A283,'Annex 2 EHV charges'!$A:$O,8,FALSE)=0,"",VLOOKUP($A283,'Annex 2 EHV charges'!$A:$O,8,FALSE)),"")</f>
        <v/>
      </c>
      <c r="F283" s="110">
        <f>IFERROR(IF(VLOOKUP($A283,'Annex 2 EHV charges'!$A:$O,9,FALSE)=0,"",VLOOKUP($A283,'Annex 2 EHV charges'!$A:$O,9,FALSE)),"")</f>
        <v>4.0599999999999996</v>
      </c>
      <c r="G283" s="111">
        <f>IFERROR(IF(VLOOKUP($A283,'Annex 2 EHV charges'!$A:$O,10,FALSE)=0,"",VLOOKUP($A283,'Annex 2 EHV charges'!$A:$O,10,FALSE)),"")</f>
        <v>1.02</v>
      </c>
      <c r="H283" s="111">
        <f>IFERROR(IF(VLOOKUP($A283,'Annex 2 EHV charges'!$A:$O,11,FALSE)=0,"",VLOOKUP($A283,'Annex 2 EHV charges'!$A:$O,11,FALSE)),"")</f>
        <v>1.02</v>
      </c>
    </row>
    <row r="284" spans="1:8" x14ac:dyDescent="0.2">
      <c r="A284" s="104" t="str">
        <f t="array" ref="A284">IFERROR(INDEX('Annex 2 EHV charges'!$A$11:$A$410, MATCH(0, IF(ISBLANK('Annex 2 EHV charges'!$A$11:$A$410),1, COUNTIF(A$4:$A283, 'Annex 2 EHV charges'!$A$11:$A$410)), 0)),"")</f>
        <v>New Import 63</v>
      </c>
      <c r="B284" s="104" t="str">
        <f>IF($A284="","",VLOOKUP($A284,'Annex 2 EHV charges'!$A:$O,2,0))</f>
        <v>New Import 63</v>
      </c>
      <c r="C284" s="105" t="str">
        <f>IF($A284="","",VLOOKUP($A284,'Annex 2 EHV charges'!$A:$O,3,0))</f>
        <v>New Import 63</v>
      </c>
      <c r="D284" s="104" t="str">
        <f>IF($A284="","",VLOOKUP($A284,'Annex 2 EHV charges'!$A:$O,7,0))</f>
        <v>Tathall End Solar Farm</v>
      </c>
      <c r="E284" s="109" t="str">
        <f>IFERROR(IF(VLOOKUP($A284,'Annex 2 EHV charges'!$A:$O,8,FALSE)=0,"",VLOOKUP($A284,'Annex 2 EHV charges'!$A:$O,8,FALSE)),"")</f>
        <v/>
      </c>
      <c r="F284" s="110">
        <f>IFERROR(IF(VLOOKUP($A284,'Annex 2 EHV charges'!$A:$O,9,FALSE)=0,"",VLOOKUP($A284,'Annex 2 EHV charges'!$A:$O,9,FALSE)),"")</f>
        <v>19.2</v>
      </c>
      <c r="G284" s="111">
        <f>IFERROR(IF(VLOOKUP($A284,'Annex 2 EHV charges'!$A:$O,10,FALSE)=0,"",VLOOKUP($A284,'Annex 2 EHV charges'!$A:$O,10,FALSE)),"")</f>
        <v>2.02</v>
      </c>
      <c r="H284" s="111">
        <f>IFERROR(IF(VLOOKUP($A284,'Annex 2 EHV charges'!$A:$O,11,FALSE)=0,"",VLOOKUP($A284,'Annex 2 EHV charges'!$A:$O,11,FALSE)),"")</f>
        <v>2.02</v>
      </c>
    </row>
    <row r="285" spans="1:8" x14ac:dyDescent="0.2">
      <c r="A285" s="104" t="str">
        <f t="array" ref="A285">IFERROR(INDEX('Annex 2 EHV charges'!$A$11:$A$410, MATCH(0, IF(ISBLANK('Annex 2 EHV charges'!$A$11:$A$410),1, COUNTIF(A$4:$A284, 'Annex 2 EHV charges'!$A$11:$A$410)), 0)),"")</f>
        <v>New Import 64</v>
      </c>
      <c r="B285" s="104" t="str">
        <f>IF($A285="","",VLOOKUP($A285,'Annex 2 EHV charges'!$A:$O,2,0))</f>
        <v>New Import 64</v>
      </c>
      <c r="C285" s="105" t="str">
        <f>IF($A285="","",VLOOKUP($A285,'Annex 2 EHV charges'!$A:$O,3,0))</f>
        <v>New Import 64</v>
      </c>
      <c r="D285" s="104" t="str">
        <f>IF($A285="","",VLOOKUP($A285,'Annex 2 EHV charges'!$A:$O,7,0))</f>
        <v>Thornton Estate STOR</v>
      </c>
      <c r="E285" s="109" t="str">
        <f>IFERROR(IF(VLOOKUP($A285,'Annex 2 EHV charges'!$A:$O,8,FALSE)=0,"",VLOOKUP($A285,'Annex 2 EHV charges'!$A:$O,8,FALSE)),"")</f>
        <v/>
      </c>
      <c r="F285" s="110">
        <f>IFERROR(IF(VLOOKUP($A285,'Annex 2 EHV charges'!$A:$O,9,FALSE)=0,"",VLOOKUP($A285,'Annex 2 EHV charges'!$A:$O,9,FALSE)),"")</f>
        <v>8.3800000000000008</v>
      </c>
      <c r="G285" s="111">
        <f>IFERROR(IF(VLOOKUP($A285,'Annex 2 EHV charges'!$A:$O,10,FALSE)=0,"",VLOOKUP($A285,'Annex 2 EHV charges'!$A:$O,10,FALSE)),"")</f>
        <v>1.24</v>
      </c>
      <c r="H285" s="111">
        <f>IFERROR(IF(VLOOKUP($A285,'Annex 2 EHV charges'!$A:$O,11,FALSE)=0,"",VLOOKUP($A285,'Annex 2 EHV charges'!$A:$O,11,FALSE)),"")</f>
        <v>1.24</v>
      </c>
    </row>
    <row r="286" spans="1:8" x14ac:dyDescent="0.2">
      <c r="A286" s="104" t="str">
        <f t="array" ref="A286">IFERROR(INDEX('Annex 2 EHV charges'!$A$11:$A$410, MATCH(0, IF(ISBLANK('Annex 2 EHV charges'!$A$11:$A$410),1, COUNTIF(A$4:$A285, 'Annex 2 EHV charges'!$A$11:$A$410)), 0)),"")</f>
        <v>New Import 65</v>
      </c>
      <c r="B286" s="104" t="str">
        <f>IF($A286="","",VLOOKUP($A286,'Annex 2 EHV charges'!$A:$O,2,0))</f>
        <v>New Import 65</v>
      </c>
      <c r="C286" s="105" t="str">
        <f>IF($A286="","",VLOOKUP($A286,'Annex 2 EHV charges'!$A:$O,3,0))</f>
        <v>New Import 65</v>
      </c>
      <c r="D286" s="104" t="str">
        <f>IF($A286="","",VLOOKUP($A286,'Annex 2 EHV charges'!$A:$O,7,0))</f>
        <v>Thornton Solar Farm</v>
      </c>
      <c r="E286" s="109" t="str">
        <f>IFERROR(IF(VLOOKUP($A286,'Annex 2 EHV charges'!$A:$O,8,FALSE)=0,"",VLOOKUP($A286,'Annex 2 EHV charges'!$A:$O,8,FALSE)),"")</f>
        <v/>
      </c>
      <c r="F286" s="110">
        <f>IFERROR(IF(VLOOKUP($A286,'Annex 2 EHV charges'!$A:$O,9,FALSE)=0,"",VLOOKUP($A286,'Annex 2 EHV charges'!$A:$O,9,FALSE)),"")</f>
        <v>65.55</v>
      </c>
      <c r="G286" s="111">
        <f>IFERROR(IF(VLOOKUP($A286,'Annex 2 EHV charges'!$A:$O,10,FALSE)=0,"",VLOOKUP($A286,'Annex 2 EHV charges'!$A:$O,10,FALSE)),"")</f>
        <v>1.65</v>
      </c>
      <c r="H286" s="111">
        <f>IFERROR(IF(VLOOKUP($A286,'Annex 2 EHV charges'!$A:$O,11,FALSE)=0,"",VLOOKUP($A286,'Annex 2 EHV charges'!$A:$O,11,FALSE)),"")</f>
        <v>1.65</v>
      </c>
    </row>
    <row r="287" spans="1:8" x14ac:dyDescent="0.2">
      <c r="A287" s="104" t="str">
        <f t="array" ref="A287">IFERROR(INDEX('Annex 2 EHV charges'!$A$11:$A$410, MATCH(0, IF(ISBLANK('Annex 2 EHV charges'!$A$11:$A$410),1, COUNTIF(A$4:$A286, 'Annex 2 EHV charges'!$A$11:$A$410)), 0)),"")</f>
        <v>New Import 66</v>
      </c>
      <c r="B287" s="104" t="str">
        <f>IF($A287="","",VLOOKUP($A287,'Annex 2 EHV charges'!$A:$O,2,0))</f>
        <v>New Import 66</v>
      </c>
      <c r="C287" s="105" t="str">
        <f>IF($A287="","",VLOOKUP($A287,'Annex 2 EHV charges'!$A:$O,3,0))</f>
        <v>New Import 66</v>
      </c>
      <c r="D287" s="104" t="str">
        <f>IF($A287="","",VLOOKUP($A287,'Annex 2 EHV charges'!$A:$O,7,0))</f>
        <v>Thurlaston Estate Solar Farm</v>
      </c>
      <c r="E287" s="109" t="str">
        <f>IFERROR(IF(VLOOKUP($A287,'Annex 2 EHV charges'!$A:$O,8,FALSE)=0,"",VLOOKUP($A287,'Annex 2 EHV charges'!$A:$O,8,FALSE)),"")</f>
        <v/>
      </c>
      <c r="F287" s="110">
        <f>IFERROR(IF(VLOOKUP($A287,'Annex 2 EHV charges'!$A:$O,9,FALSE)=0,"",VLOOKUP($A287,'Annex 2 EHV charges'!$A:$O,9,FALSE)),"")</f>
        <v>1</v>
      </c>
      <c r="G287" s="111">
        <f>IFERROR(IF(VLOOKUP($A287,'Annex 2 EHV charges'!$A:$O,10,FALSE)=0,"",VLOOKUP($A287,'Annex 2 EHV charges'!$A:$O,10,FALSE)),"")</f>
        <v>1.41</v>
      </c>
      <c r="H287" s="111">
        <f>IFERROR(IF(VLOOKUP($A287,'Annex 2 EHV charges'!$A:$O,11,FALSE)=0,"",VLOOKUP($A287,'Annex 2 EHV charges'!$A:$O,11,FALSE)),"")</f>
        <v>1.41</v>
      </c>
    </row>
    <row r="288" spans="1:8" x14ac:dyDescent="0.2">
      <c r="A288" s="104" t="str">
        <f t="array" ref="A288">IFERROR(INDEX('Annex 2 EHV charges'!$A$11:$A$410, MATCH(0, IF(ISBLANK('Annex 2 EHV charges'!$A$11:$A$410),1, COUNTIF(A$4:$A287, 'Annex 2 EHV charges'!$A$11:$A$410)), 0)),"")</f>
        <v>New Import 67</v>
      </c>
      <c r="B288" s="104" t="str">
        <f>IF($A288="","",VLOOKUP($A288,'Annex 2 EHV charges'!$A:$O,2,0))</f>
        <v>New Import 67</v>
      </c>
      <c r="C288" s="105" t="str">
        <f>IF($A288="","",VLOOKUP($A288,'Annex 2 EHV charges'!$A:$O,3,0))</f>
        <v>New Import 67</v>
      </c>
      <c r="D288" s="104" t="str">
        <f>IF($A288="","",VLOOKUP($A288,'Annex 2 EHV charges'!$A:$O,7,0))</f>
        <v>Tiln Farm Solar Retford PV</v>
      </c>
      <c r="E288" s="109" t="str">
        <f>IFERROR(IF(VLOOKUP($A288,'Annex 2 EHV charges'!$A:$O,8,FALSE)=0,"",VLOOKUP($A288,'Annex 2 EHV charges'!$A:$O,8,FALSE)),"")</f>
        <v/>
      </c>
      <c r="F288" s="110">
        <f>IFERROR(IF(VLOOKUP($A288,'Annex 2 EHV charges'!$A:$O,9,FALSE)=0,"",VLOOKUP($A288,'Annex 2 EHV charges'!$A:$O,9,FALSE)),"")</f>
        <v>318.95</v>
      </c>
      <c r="G288" s="111">
        <f>IFERROR(IF(VLOOKUP($A288,'Annex 2 EHV charges'!$A:$O,10,FALSE)=0,"",VLOOKUP($A288,'Annex 2 EHV charges'!$A:$O,10,FALSE)),"")</f>
        <v>1.9</v>
      </c>
      <c r="H288" s="111">
        <f>IFERROR(IF(VLOOKUP($A288,'Annex 2 EHV charges'!$A:$O,11,FALSE)=0,"",VLOOKUP($A288,'Annex 2 EHV charges'!$A:$O,11,FALSE)),"")</f>
        <v>1.9</v>
      </c>
    </row>
    <row r="289" spans="1:9" x14ac:dyDescent="0.2">
      <c r="A289" s="104" t="str">
        <f t="array" ref="A289">IFERROR(INDEX('Annex 2 EHV charges'!$A$11:$A$410, MATCH(0, IF(ISBLANK('Annex 2 EHV charges'!$A$11:$A$410),1, COUNTIF(A$4:$A288, 'Annex 2 EHV charges'!$A$11:$A$410)), 0)),"")</f>
        <v>New Import 68</v>
      </c>
      <c r="B289" s="104" t="str">
        <f>IF($A289="","",VLOOKUP($A289,'Annex 2 EHV charges'!$A:$O,2,0))</f>
        <v>New Import 68</v>
      </c>
      <c r="C289" s="105" t="str">
        <f>IF($A289="","",VLOOKUP($A289,'Annex 2 EHV charges'!$A:$O,3,0))</f>
        <v>New Import 68</v>
      </c>
      <c r="D289" s="104" t="str">
        <f>IF($A289="","",VLOOKUP($A289,'Annex 2 EHV charges'!$A:$O,7,0))</f>
        <v>Tuckey Farm PV</v>
      </c>
      <c r="E289" s="109" t="str">
        <f>IFERROR(IF(VLOOKUP($A289,'Annex 2 EHV charges'!$A:$O,8,FALSE)=0,"",VLOOKUP($A289,'Annex 2 EHV charges'!$A:$O,8,FALSE)),"")</f>
        <v/>
      </c>
      <c r="F289" s="110">
        <f>IFERROR(IF(VLOOKUP($A289,'Annex 2 EHV charges'!$A:$O,9,FALSE)=0,"",VLOOKUP($A289,'Annex 2 EHV charges'!$A:$O,9,FALSE)),"")</f>
        <v>3.96</v>
      </c>
      <c r="G289" s="111">
        <f>IFERROR(IF(VLOOKUP($A289,'Annex 2 EHV charges'!$A:$O,10,FALSE)=0,"",VLOOKUP($A289,'Annex 2 EHV charges'!$A:$O,10,FALSE)),"")</f>
        <v>1.65</v>
      </c>
      <c r="H289" s="111">
        <f>IFERROR(IF(VLOOKUP($A289,'Annex 2 EHV charges'!$A:$O,11,FALSE)=0,"",VLOOKUP($A289,'Annex 2 EHV charges'!$A:$O,11,FALSE)),"")</f>
        <v>1.65</v>
      </c>
    </row>
    <row r="290" spans="1:9" x14ac:dyDescent="0.2">
      <c r="A290" s="104" t="str">
        <f t="array" ref="A290">IFERROR(INDEX('Annex 2 EHV charges'!$A$11:$A$410, MATCH(0, IF(ISBLANK('Annex 2 EHV charges'!$A$11:$A$410),1, COUNTIF(A$4:$A289, 'Annex 2 EHV charges'!$A$11:$A$410)), 0)),"")</f>
        <v>New Import 69</v>
      </c>
      <c r="B290" s="104" t="str">
        <f>IF($A290="","",VLOOKUP($A290,'Annex 2 EHV charges'!$A:$O,2,0))</f>
        <v>New Import 69</v>
      </c>
      <c r="C290" s="105" t="str">
        <f>IF($A290="","",VLOOKUP($A290,'Annex 2 EHV charges'!$A:$O,3,0))</f>
        <v>New Import 69</v>
      </c>
      <c r="D290" s="104" t="str">
        <f>IF($A290="","",VLOOKUP($A290,'Annex 2 EHV charges'!$A:$O,7,0))</f>
        <v>Tutbury Solar Farm</v>
      </c>
      <c r="E290" s="109" t="str">
        <f>IFERROR(IF(VLOOKUP($A290,'Annex 2 EHV charges'!$A:$O,8,FALSE)=0,"",VLOOKUP($A290,'Annex 2 EHV charges'!$A:$O,8,FALSE)),"")</f>
        <v/>
      </c>
      <c r="F290" s="110">
        <f>IFERROR(IF(VLOOKUP($A290,'Annex 2 EHV charges'!$A:$O,9,FALSE)=0,"",VLOOKUP($A290,'Annex 2 EHV charges'!$A:$O,9,FALSE)),"")</f>
        <v>45.47</v>
      </c>
      <c r="G290" s="111">
        <f>IFERROR(IF(VLOOKUP($A290,'Annex 2 EHV charges'!$A:$O,10,FALSE)=0,"",VLOOKUP($A290,'Annex 2 EHV charges'!$A:$O,10,FALSE)),"")</f>
        <v>1.65</v>
      </c>
      <c r="H290" s="111">
        <f>IFERROR(IF(VLOOKUP($A290,'Annex 2 EHV charges'!$A:$O,11,FALSE)=0,"",VLOOKUP($A290,'Annex 2 EHV charges'!$A:$O,11,FALSE)),"")</f>
        <v>1.65</v>
      </c>
    </row>
    <row r="291" spans="1:9" x14ac:dyDescent="0.2">
      <c r="A291" s="104" t="str">
        <f t="array" ref="A291">IFERROR(INDEX('Annex 2 EHV charges'!$A$11:$A$410, MATCH(0, IF(ISBLANK('Annex 2 EHV charges'!$A$11:$A$410),1, COUNTIF(A$4:$A290, 'Annex 2 EHV charges'!$A$11:$A$410)), 0)),"")</f>
        <v>New Import 70</v>
      </c>
      <c r="B291" s="104" t="str">
        <f>IF($A291="","",VLOOKUP($A291,'Annex 2 EHV charges'!$A:$O,2,0))</f>
        <v>New Import 70</v>
      </c>
      <c r="C291" s="105" t="str">
        <f>IF($A291="","",VLOOKUP($A291,'Annex 2 EHV charges'!$A:$O,3,0))</f>
        <v>New Import 70</v>
      </c>
      <c r="D291" s="104" t="str">
        <f>IF($A291="","",VLOOKUP($A291,'Annex 2 EHV charges'!$A:$O,7,0))</f>
        <v>Weldon PV</v>
      </c>
      <c r="E291" s="109" t="str">
        <f>IFERROR(IF(VLOOKUP($A291,'Annex 2 EHV charges'!$A:$O,8,FALSE)=0,"",VLOOKUP($A291,'Annex 2 EHV charges'!$A:$O,8,FALSE)),"")</f>
        <v/>
      </c>
      <c r="F291" s="110">
        <f>IFERROR(IF(VLOOKUP($A291,'Annex 2 EHV charges'!$A:$O,9,FALSE)=0,"",VLOOKUP($A291,'Annex 2 EHV charges'!$A:$O,9,FALSE)),"")</f>
        <v>2.25</v>
      </c>
      <c r="G291" s="111">
        <f>IFERROR(IF(VLOOKUP($A291,'Annex 2 EHV charges'!$A:$O,10,FALSE)=0,"",VLOOKUP($A291,'Annex 2 EHV charges'!$A:$O,10,FALSE)),"")</f>
        <v>1.65</v>
      </c>
      <c r="H291" s="111">
        <f>IFERROR(IF(VLOOKUP($A291,'Annex 2 EHV charges'!$A:$O,11,FALSE)=0,"",VLOOKUP($A291,'Annex 2 EHV charges'!$A:$O,11,FALSE)),"")</f>
        <v>1.65</v>
      </c>
    </row>
    <row r="292" spans="1:9" x14ac:dyDescent="0.2">
      <c r="A292" s="104" t="str">
        <f t="array" ref="A292">IFERROR(INDEX('Annex 2 EHV charges'!$A$11:$A$410, MATCH(0, IF(ISBLANK('Annex 2 EHV charges'!$A$11:$A$410),1, COUNTIF(A$4:$A291, 'Annex 2 EHV charges'!$A$11:$A$410)), 0)),"")</f>
        <v>New Import 71</v>
      </c>
      <c r="B292" s="104" t="str">
        <f>IF($A292="","",VLOOKUP($A292,'Annex 2 EHV charges'!$A:$O,2,0))</f>
        <v>New Import 71</v>
      </c>
      <c r="C292" s="105" t="str">
        <f>IF($A292="","",VLOOKUP($A292,'Annex 2 EHV charges'!$A:$O,3,0))</f>
        <v>New Import 71</v>
      </c>
      <c r="D292" s="104" t="str">
        <f>IF($A292="","",VLOOKUP($A292,'Annex 2 EHV charges'!$A:$O,7,0))</f>
        <v>Whaddon</v>
      </c>
      <c r="E292" s="109" t="str">
        <f>IFERROR(IF(VLOOKUP($A292,'Annex 2 EHV charges'!$A:$O,8,FALSE)=0,"",VLOOKUP($A292,'Annex 2 EHV charges'!$A:$O,8,FALSE)),"")</f>
        <v/>
      </c>
      <c r="F292" s="110">
        <f>IFERROR(IF(VLOOKUP($A292,'Annex 2 EHV charges'!$A:$O,9,FALSE)=0,"",VLOOKUP($A292,'Annex 2 EHV charges'!$A:$O,9,FALSE)),"")</f>
        <v>1.05</v>
      </c>
      <c r="G292" s="111">
        <f>IFERROR(IF(VLOOKUP($A292,'Annex 2 EHV charges'!$A:$O,10,FALSE)=0,"",VLOOKUP($A292,'Annex 2 EHV charges'!$A:$O,10,FALSE)),"")</f>
        <v>3.15</v>
      </c>
      <c r="H292" s="111">
        <f>IFERROR(IF(VLOOKUP($A292,'Annex 2 EHV charges'!$A:$O,11,FALSE)=0,"",VLOOKUP($A292,'Annex 2 EHV charges'!$A:$O,11,FALSE)),"")</f>
        <v>3.15</v>
      </c>
    </row>
    <row r="293" spans="1:9" x14ac:dyDescent="0.2">
      <c r="A293" s="104" t="str">
        <f t="array" ref="A293">IFERROR(INDEX('Annex 2 EHV charges'!$A$11:$A$410, MATCH(0, IF(ISBLANK('Annex 2 EHV charges'!$A$11:$A$410),1, COUNTIF(A$4:$A292, 'Annex 2 EHV charges'!$A$11:$A$410)), 0)),"")</f>
        <v>New Import 72</v>
      </c>
      <c r="B293" s="104" t="str">
        <f>IF($A293="","",VLOOKUP($A293,'Annex 2 EHV charges'!$A:$O,2,0))</f>
        <v>New Import 72</v>
      </c>
      <c r="C293" s="105" t="str">
        <f>IF($A293="","",VLOOKUP($A293,'Annex 2 EHV charges'!$A:$O,3,0))</f>
        <v>New Import 72</v>
      </c>
      <c r="D293" s="104" t="str">
        <f>IF($A293="","",VLOOKUP($A293,'Annex 2 EHV charges'!$A:$O,7,0))</f>
        <v>Whitecross Lane PV Park</v>
      </c>
      <c r="E293" s="109" t="str">
        <f>IFERROR(IF(VLOOKUP($A293,'Annex 2 EHV charges'!$A:$O,8,FALSE)=0,"",VLOOKUP($A293,'Annex 2 EHV charges'!$A:$O,8,FALSE)),"")</f>
        <v/>
      </c>
      <c r="F293" s="110">
        <f>IFERROR(IF(VLOOKUP($A293,'Annex 2 EHV charges'!$A:$O,9,FALSE)=0,"",VLOOKUP($A293,'Annex 2 EHV charges'!$A:$O,9,FALSE)),"")</f>
        <v>18.7</v>
      </c>
      <c r="G293" s="111">
        <f>IFERROR(IF(VLOOKUP($A293,'Annex 2 EHV charges'!$A:$O,10,FALSE)=0,"",VLOOKUP($A293,'Annex 2 EHV charges'!$A:$O,10,FALSE)),"")</f>
        <v>1.65</v>
      </c>
      <c r="H293" s="111">
        <f>IFERROR(IF(VLOOKUP($A293,'Annex 2 EHV charges'!$A:$O,11,FALSE)=0,"",VLOOKUP($A293,'Annex 2 EHV charges'!$A:$O,11,FALSE)),"")</f>
        <v>1.65</v>
      </c>
    </row>
    <row r="294" spans="1:9" x14ac:dyDescent="0.2">
      <c r="A294" s="104" t="str">
        <f t="array" ref="A294">IFERROR(INDEX('Annex 2 EHV charges'!$A$11:$A$410, MATCH(0, IF(ISBLANK('Annex 2 EHV charges'!$A$11:$A$410),1, COUNTIF(A$4:$A293, 'Annex 2 EHV charges'!$A$11:$A$410)), 0)),"")</f>
        <v>New Import 73</v>
      </c>
      <c r="B294" s="104" t="str">
        <f>IF($A294="","",VLOOKUP($A294,'Annex 2 EHV charges'!$A:$O,2,0))</f>
        <v>New Import 73</v>
      </c>
      <c r="C294" s="105" t="str">
        <f>IF($A294="","",VLOOKUP($A294,'Annex 2 EHV charges'!$A:$O,3,0))</f>
        <v>New Import 73</v>
      </c>
      <c r="D294" s="104" t="str">
        <f>IF($A294="","",VLOOKUP($A294,'Annex 2 EHV charges'!$A:$O,7,0))</f>
        <v>Whitfield Hs Fm STOR</v>
      </c>
      <c r="E294" s="109" t="str">
        <f>IFERROR(IF(VLOOKUP($A294,'Annex 2 EHV charges'!$A:$O,8,FALSE)=0,"",VLOOKUP($A294,'Annex 2 EHV charges'!$A:$O,8,FALSE)),"")</f>
        <v/>
      </c>
      <c r="F294" s="110">
        <f>IFERROR(IF(VLOOKUP($A294,'Annex 2 EHV charges'!$A:$O,9,FALSE)=0,"",VLOOKUP($A294,'Annex 2 EHV charges'!$A:$O,9,FALSE)),"")</f>
        <v>8.15</v>
      </c>
      <c r="G294" s="111">
        <f>IFERROR(IF(VLOOKUP($A294,'Annex 2 EHV charges'!$A:$O,10,FALSE)=0,"",VLOOKUP($A294,'Annex 2 EHV charges'!$A:$O,10,FALSE)),"")</f>
        <v>1.24</v>
      </c>
      <c r="H294" s="111">
        <f>IFERROR(IF(VLOOKUP($A294,'Annex 2 EHV charges'!$A:$O,11,FALSE)=0,"",VLOOKUP($A294,'Annex 2 EHV charges'!$A:$O,11,FALSE)),"")</f>
        <v>1.24</v>
      </c>
    </row>
    <row r="295" spans="1:9" x14ac:dyDescent="0.2">
      <c r="A295" s="104" t="str">
        <f t="array" ref="A295">IFERROR(INDEX('Annex 2 EHV charges'!$A$11:$A$410, MATCH(0, IF(ISBLANK('Annex 2 EHV charges'!$A$11:$A$410),1, COUNTIF(A$4:$A294, 'Annex 2 EHV charges'!$A$11:$A$410)), 0)),"")</f>
        <v>New Import 74</v>
      </c>
      <c r="B295" s="104" t="str">
        <f>IF($A295="","",VLOOKUP($A295,'Annex 2 EHV charges'!$A:$O,2,0))</f>
        <v>New Import 74</v>
      </c>
      <c r="C295" s="105" t="str">
        <f>IF($A295="","",VLOOKUP($A295,'Annex 2 EHV charges'!$A:$O,3,0))</f>
        <v>New Import 74</v>
      </c>
      <c r="D295" s="104" t="str">
        <f>IF($A295="","",VLOOKUP($A295,'Annex 2 EHV charges'!$A:$O,7,0))</f>
        <v>Whitsundoles Solar Farm</v>
      </c>
      <c r="E295" s="109" t="str">
        <f>IFERROR(IF(VLOOKUP($A295,'Annex 2 EHV charges'!$A:$O,8,FALSE)=0,"",VLOOKUP($A295,'Annex 2 EHV charges'!$A:$O,8,FALSE)),"")</f>
        <v/>
      </c>
      <c r="F295" s="110">
        <f>IFERROR(IF(VLOOKUP($A295,'Annex 2 EHV charges'!$A:$O,9,FALSE)=0,"",VLOOKUP($A295,'Annex 2 EHV charges'!$A:$O,9,FALSE)),"")</f>
        <v>20.96</v>
      </c>
      <c r="G295" s="111">
        <f>IFERROR(IF(VLOOKUP($A295,'Annex 2 EHV charges'!$A:$O,10,FALSE)=0,"",VLOOKUP($A295,'Annex 2 EHV charges'!$A:$O,10,FALSE)),"")</f>
        <v>3.15</v>
      </c>
      <c r="H295" s="111">
        <f>IFERROR(IF(VLOOKUP($A295,'Annex 2 EHV charges'!$A:$O,11,FALSE)=0,"",VLOOKUP($A295,'Annex 2 EHV charges'!$A:$O,11,FALSE)),"")</f>
        <v>3.15</v>
      </c>
    </row>
    <row r="296" spans="1:9" x14ac:dyDescent="0.2">
      <c r="A296" s="104" t="str">
        <f t="array" ref="A296">IFERROR(INDEX('Annex 2 EHV charges'!$A$11:$A$410, MATCH(0, IF(ISBLANK('Annex 2 EHV charges'!$A$11:$A$410),1, COUNTIF(A$4:$A295, 'Annex 2 EHV charges'!$A$11:$A$410)), 0)),"")</f>
        <v>New Import 75</v>
      </c>
      <c r="B296" s="104" t="str">
        <f>IF($A296="","",VLOOKUP($A296,'Annex 2 EHV charges'!$A:$O,2,0))</f>
        <v>New Import 75</v>
      </c>
      <c r="C296" s="105" t="str">
        <f>IF($A296="","",VLOOKUP($A296,'Annex 2 EHV charges'!$A:$O,3,0))</f>
        <v>New Import 75</v>
      </c>
      <c r="D296" s="104" t="str">
        <f>IF($A296="","",VLOOKUP($A296,'Annex 2 EHV charges'!$A:$O,7,0))</f>
        <v>Wide Lane Solar Farm</v>
      </c>
      <c r="E296" s="109" t="str">
        <f>IFERROR(IF(VLOOKUP($A296,'Annex 2 EHV charges'!$A:$O,8,FALSE)=0,"",VLOOKUP($A296,'Annex 2 EHV charges'!$A:$O,8,FALSE)),"")</f>
        <v/>
      </c>
      <c r="F296" s="110">
        <f>IFERROR(IF(VLOOKUP($A296,'Annex 2 EHV charges'!$A:$O,9,FALSE)=0,"",VLOOKUP($A296,'Annex 2 EHV charges'!$A:$O,9,FALSE)),"")</f>
        <v>4.8099999999999996</v>
      </c>
      <c r="G296" s="111">
        <f>IFERROR(IF(VLOOKUP($A296,'Annex 2 EHV charges'!$A:$O,10,FALSE)=0,"",VLOOKUP($A296,'Annex 2 EHV charges'!$A:$O,10,FALSE)),"")</f>
        <v>1.65</v>
      </c>
      <c r="H296" s="111">
        <f>IFERROR(IF(VLOOKUP($A296,'Annex 2 EHV charges'!$A:$O,11,FALSE)=0,"",VLOOKUP($A296,'Annex 2 EHV charges'!$A:$O,11,FALSE)),"")</f>
        <v>1.65</v>
      </c>
    </row>
    <row r="297" spans="1:9" x14ac:dyDescent="0.2">
      <c r="A297" s="104" t="str">
        <f t="array" ref="A297">IFERROR(INDEX('Annex 2 EHV charges'!$A$11:$A$410, MATCH(0, IF(ISBLANK('Annex 2 EHV charges'!$A$11:$A$410),1, COUNTIF(A$4:$A296, 'Annex 2 EHV charges'!$A$11:$A$410)), 0)),"")</f>
        <v>New Import 76</v>
      </c>
      <c r="B297" s="104" t="str">
        <f>IF($A297="","",VLOOKUP($A297,'Annex 2 EHV charges'!$A:$O,2,0))</f>
        <v>New Import 76</v>
      </c>
      <c r="C297" s="105" t="str">
        <f>IF($A297="","",VLOOKUP($A297,'Annex 2 EHV charges'!$A:$O,3,0))</f>
        <v>New Import 76</v>
      </c>
      <c r="D297" s="104" t="str">
        <f>IF($A297="","",VLOOKUP($A297,'Annex 2 EHV charges'!$A:$O,7,0))</f>
        <v>Willow Park Farm Generation</v>
      </c>
      <c r="E297" s="109" t="str">
        <f>IFERROR(IF(VLOOKUP($A297,'Annex 2 EHV charges'!$A:$O,8,FALSE)=0,"",VLOOKUP($A297,'Annex 2 EHV charges'!$A:$O,8,FALSE)),"")</f>
        <v/>
      </c>
      <c r="F297" s="110">
        <f>IFERROR(IF(VLOOKUP($A297,'Annex 2 EHV charges'!$A:$O,9,FALSE)=0,"",VLOOKUP($A297,'Annex 2 EHV charges'!$A:$O,9,FALSE)),"")</f>
        <v>30.65</v>
      </c>
      <c r="G297" s="111">
        <f>IFERROR(IF(VLOOKUP($A297,'Annex 2 EHV charges'!$A:$O,10,FALSE)=0,"",VLOOKUP($A297,'Annex 2 EHV charges'!$A:$O,10,FALSE)),"")</f>
        <v>1.84</v>
      </c>
      <c r="H297" s="111">
        <f>IFERROR(IF(VLOOKUP($A297,'Annex 2 EHV charges'!$A:$O,11,FALSE)=0,"",VLOOKUP($A297,'Annex 2 EHV charges'!$A:$O,11,FALSE)),"")</f>
        <v>1.84</v>
      </c>
    </row>
    <row r="298" spans="1:9" x14ac:dyDescent="0.2">
      <c r="A298" s="104" t="str">
        <f t="array" ref="A298">IFERROR(INDEX('Annex 2 EHV charges'!$A$11:$A$410, MATCH(0, IF(ISBLANK('Annex 2 EHV charges'!$A$11:$A$410),1, COUNTIF(A$4:$A297, 'Annex 2 EHV charges'!$A$11:$A$410)), 0)),"")</f>
        <v>New Import 77</v>
      </c>
      <c r="B298" s="104" t="str">
        <f>IF($A298="","",VLOOKUP($A298,'Annex 2 EHV charges'!$A:$O,2,0))</f>
        <v>New Import 77</v>
      </c>
      <c r="C298" s="105" t="str">
        <f>IF($A298="","",VLOOKUP($A298,'Annex 2 EHV charges'!$A:$O,3,0))</f>
        <v>New Import 77</v>
      </c>
      <c r="D298" s="104" t="str">
        <f>IF($A298="","",VLOOKUP($A298,'Annex 2 EHV charges'!$A:$O,7,0))</f>
        <v>Wilsthorpe Farm</v>
      </c>
      <c r="E298" s="109" t="str">
        <f>IFERROR(IF(VLOOKUP($A298,'Annex 2 EHV charges'!$A:$O,8,FALSE)=0,"",VLOOKUP($A298,'Annex 2 EHV charges'!$A:$O,8,FALSE)),"")</f>
        <v/>
      </c>
      <c r="F298" s="110">
        <f>IFERROR(IF(VLOOKUP($A298,'Annex 2 EHV charges'!$A:$O,9,FALSE)=0,"",VLOOKUP($A298,'Annex 2 EHV charges'!$A:$O,9,FALSE)),"")</f>
        <v>7.46</v>
      </c>
      <c r="G298" s="111">
        <f>IFERROR(IF(VLOOKUP($A298,'Annex 2 EHV charges'!$A:$O,10,FALSE)=0,"",VLOOKUP($A298,'Annex 2 EHV charges'!$A:$O,10,FALSE)),"")</f>
        <v>1.65</v>
      </c>
      <c r="H298" s="111">
        <f>IFERROR(IF(VLOOKUP($A298,'Annex 2 EHV charges'!$A:$O,11,FALSE)=0,"",VLOOKUP($A298,'Annex 2 EHV charges'!$A:$O,11,FALSE)),"")</f>
        <v>1.65</v>
      </c>
    </row>
    <row r="299" spans="1:9" x14ac:dyDescent="0.2">
      <c r="A299" s="104" t="str">
        <f t="array" ref="A299">IFERROR(INDEX('Annex 2 EHV charges'!$A$11:$A$410, MATCH(0, IF(ISBLANK('Annex 2 EHV charges'!$A$11:$A$410),1, COUNTIF(A$4:$A298, 'Annex 2 EHV charges'!$A$11:$A$410)), 0)),"")</f>
        <v>New Import 78</v>
      </c>
      <c r="B299" s="104" t="str">
        <f>IF($A299="","",VLOOKUP($A299,'Annex 2 EHV charges'!$A:$O,2,0))</f>
        <v>New Import 78</v>
      </c>
      <c r="C299" s="105" t="str">
        <f>IF($A299="","",VLOOKUP($A299,'Annex 2 EHV charges'!$A:$O,3,0))</f>
        <v>New Import 78</v>
      </c>
      <c r="D299" s="104" t="str">
        <f>IF($A299="","",VLOOKUP($A299,'Annex 2 EHV charges'!$A:$O,7,0))</f>
        <v>Winkburn Solar</v>
      </c>
      <c r="E299" s="109" t="str">
        <f>IFERROR(IF(VLOOKUP($A299,'Annex 2 EHV charges'!$A:$O,8,FALSE)=0,"",VLOOKUP($A299,'Annex 2 EHV charges'!$A:$O,8,FALSE)),"")</f>
        <v/>
      </c>
      <c r="F299" s="110">
        <f>IFERROR(IF(VLOOKUP($A299,'Annex 2 EHV charges'!$A:$O,9,FALSE)=0,"",VLOOKUP($A299,'Annex 2 EHV charges'!$A:$O,9,FALSE)),"")</f>
        <v>9.4700000000000006</v>
      </c>
      <c r="G299" s="111">
        <f>IFERROR(IF(VLOOKUP($A299,'Annex 2 EHV charges'!$A:$O,10,FALSE)=0,"",VLOOKUP($A299,'Annex 2 EHV charges'!$A:$O,10,FALSE)),"")</f>
        <v>1.9</v>
      </c>
      <c r="H299" s="111">
        <f>IFERROR(IF(VLOOKUP($A299,'Annex 2 EHV charges'!$A:$O,11,FALSE)=0,"",VLOOKUP($A299,'Annex 2 EHV charges'!$A:$O,11,FALSE)),"")</f>
        <v>1.9</v>
      </c>
    </row>
    <row r="300" spans="1:9" x14ac:dyDescent="0.2">
      <c r="A300" s="104" t="str">
        <f t="array" ref="A300">IFERROR(INDEX('Annex 2 EHV charges'!$A$11:$A$410, MATCH(0, IF(ISBLANK('Annex 2 EHV charges'!$A$11:$A$410),1, COUNTIF(A$4:$A299, 'Annex 2 EHV charges'!$A$11:$A$410)), 0)),"")</f>
        <v/>
      </c>
      <c r="B300" s="104" t="str">
        <f>IF($A300="","",VLOOKUP($A300,'Annex 2 EHV charges'!$A:$O,2,0))</f>
        <v/>
      </c>
      <c r="C300" s="105" t="str">
        <f>IF($A300="","",VLOOKUP($A300,'Annex 2 EHV charges'!$A:$O,3,0))</f>
        <v/>
      </c>
      <c r="D300" s="104" t="str">
        <f>IF($A300="","",VLOOKUP($A300,'Annex 2 EHV charges'!$A:$O,7,0))</f>
        <v/>
      </c>
      <c r="E300" s="109" t="str">
        <f>IFERROR(IF(VLOOKUP($A300,'Annex 2 EHV charges'!$A:$O,8,FALSE)=0,"",VLOOKUP($A300,'Annex 2 EHV charges'!$A:$O,8,FALSE)),"")</f>
        <v/>
      </c>
      <c r="F300" s="110" t="str">
        <f>IFERROR(IF(VLOOKUP($A300,'Annex 2 EHV charges'!$A:$O,9,FALSE)=0,"",VLOOKUP($A300,'Annex 2 EHV charges'!$A:$O,9,FALSE)),"")</f>
        <v/>
      </c>
      <c r="G300" s="111" t="str">
        <f>IFERROR(IF(VLOOKUP($A300,'Annex 2 EHV charges'!$A:$O,10,FALSE)=0,"",VLOOKUP($A300,'Annex 2 EHV charges'!$A:$O,10,FALSE)),"")</f>
        <v/>
      </c>
      <c r="H300" s="111" t="str">
        <f>IFERROR(IF(VLOOKUP($A300,'Annex 2 EHV charges'!$A:$O,11,FALSE)=0,"",VLOOKUP($A300,'Annex 2 EHV charges'!$A:$O,11,FALSE)),"")</f>
        <v/>
      </c>
      <c r="I300" s="220"/>
    </row>
    <row r="301" spans="1:9" x14ac:dyDescent="0.2">
      <c r="A301" s="104" t="str">
        <f t="array" ref="A301">IFERROR(INDEX('Annex 2 EHV charges'!$A$11:$A$410, MATCH(0, IF(ISBLANK('Annex 2 EHV charges'!$A$11:$A$410),1, COUNTIF(A$4:$A300, 'Annex 2 EHV charges'!$A$11:$A$410)), 0)),"")</f>
        <v/>
      </c>
      <c r="B301" s="104" t="str">
        <f>IF($A301="","",VLOOKUP($A301,'Annex 2 EHV charges'!$A:$O,2,0))</f>
        <v/>
      </c>
      <c r="C301" s="105" t="str">
        <f>IF($A301="","",VLOOKUP($A301,'Annex 2 EHV charges'!$A:$O,3,0))</f>
        <v/>
      </c>
      <c r="D301" s="104" t="str">
        <f>IF($A301="","",VLOOKUP($A301,'Annex 2 EHV charges'!$A:$O,7,0))</f>
        <v/>
      </c>
      <c r="E301" s="109" t="str">
        <f>IFERROR(IF(VLOOKUP($A301,'Annex 2 EHV charges'!$A:$O,8,FALSE)=0,"",VLOOKUP($A301,'Annex 2 EHV charges'!$A:$O,8,FALSE)),"")</f>
        <v/>
      </c>
      <c r="F301" s="110" t="str">
        <f>IFERROR(IF(VLOOKUP($A301,'Annex 2 EHV charges'!$A:$O,9,FALSE)=0,"",VLOOKUP($A301,'Annex 2 EHV charges'!$A:$O,9,FALSE)),"")</f>
        <v/>
      </c>
      <c r="G301" s="111" t="str">
        <f>IFERROR(IF(VLOOKUP($A301,'Annex 2 EHV charges'!$A:$O,10,FALSE)=0,"",VLOOKUP($A301,'Annex 2 EHV charges'!$A:$O,10,FALSE)),"")</f>
        <v/>
      </c>
      <c r="H301" s="111" t="str">
        <f>IFERROR(IF(VLOOKUP($A301,'Annex 2 EHV charges'!$A:$O,11,FALSE)=0,"",VLOOKUP($A301,'Annex 2 EHV charges'!$A:$O,11,FALSE)),"")</f>
        <v/>
      </c>
    </row>
    <row r="302" spans="1:9" x14ac:dyDescent="0.2">
      <c r="A302" s="104" t="str">
        <f t="array" ref="A302">IFERROR(INDEX('Annex 2 EHV charges'!$A$11:$A$410, MATCH(0, IF(ISBLANK('Annex 2 EHV charges'!$A$11:$A$410),1, COUNTIF(A$4:$A301, 'Annex 2 EHV charges'!$A$11:$A$410)), 0)),"")</f>
        <v/>
      </c>
      <c r="B302" s="104" t="str">
        <f>IF($A302="","",VLOOKUP($A302,'Annex 2 EHV charges'!$A:$O,2,0))</f>
        <v/>
      </c>
      <c r="C302" s="105" t="str">
        <f>IF($A302="","",VLOOKUP($A302,'Annex 2 EHV charges'!$A:$O,3,0))</f>
        <v/>
      </c>
      <c r="D302" s="104" t="str">
        <f>IF($A302="","",VLOOKUP($A302,'Annex 2 EHV charges'!$A:$O,7,0))</f>
        <v/>
      </c>
      <c r="E302" s="109" t="str">
        <f>IFERROR(IF(VLOOKUP($A302,'Annex 2 EHV charges'!$A:$O,8,FALSE)=0,"",VLOOKUP($A302,'Annex 2 EHV charges'!$A:$O,8,FALSE)),"")</f>
        <v/>
      </c>
      <c r="F302" s="110" t="str">
        <f>IFERROR(IF(VLOOKUP($A302,'Annex 2 EHV charges'!$A:$O,9,FALSE)=0,"",VLOOKUP($A302,'Annex 2 EHV charges'!$A:$O,9,FALSE)),"")</f>
        <v/>
      </c>
      <c r="G302" s="111" t="str">
        <f>IFERROR(IF(VLOOKUP($A302,'Annex 2 EHV charges'!$A:$O,10,FALSE)=0,"",VLOOKUP($A302,'Annex 2 EHV charges'!$A:$O,10,FALSE)),"")</f>
        <v/>
      </c>
      <c r="H302" s="111" t="str">
        <f>IFERROR(IF(VLOOKUP($A302,'Annex 2 EHV charges'!$A:$O,11,FALSE)=0,"",VLOOKUP($A302,'Annex 2 EHV charges'!$A:$O,11,FALSE)),"")</f>
        <v/>
      </c>
    </row>
    <row r="303" spans="1:9" x14ac:dyDescent="0.2">
      <c r="A303" s="104" t="str">
        <f t="array" ref="A303">IFERROR(INDEX('Annex 2 EHV charges'!$A$11:$A$410, MATCH(0, IF(ISBLANK('Annex 2 EHV charges'!$A$11:$A$410),1, COUNTIF(A$4:$A302, 'Annex 2 EHV charges'!$A$11:$A$410)), 0)),"")</f>
        <v/>
      </c>
      <c r="B303" s="104" t="str">
        <f>IF($A303="","",VLOOKUP($A303,'Annex 2 EHV charges'!$A:$O,2,0))</f>
        <v/>
      </c>
      <c r="C303" s="105" t="str">
        <f>IF($A303="","",VLOOKUP($A303,'Annex 2 EHV charges'!$A:$O,3,0))</f>
        <v/>
      </c>
      <c r="D303" s="104" t="str">
        <f>IF($A303="","",VLOOKUP($A303,'Annex 2 EHV charges'!$A:$O,7,0))</f>
        <v/>
      </c>
      <c r="E303" s="109" t="str">
        <f>IFERROR(IF(VLOOKUP($A303,'Annex 2 EHV charges'!$A:$O,8,FALSE)=0,"",VLOOKUP($A303,'Annex 2 EHV charges'!$A:$O,8,FALSE)),"")</f>
        <v/>
      </c>
      <c r="F303" s="110" t="str">
        <f>IFERROR(IF(VLOOKUP($A303,'Annex 2 EHV charges'!$A:$O,9,FALSE)=0,"",VLOOKUP($A303,'Annex 2 EHV charges'!$A:$O,9,FALSE)),"")</f>
        <v/>
      </c>
      <c r="G303" s="111" t="str">
        <f>IFERROR(IF(VLOOKUP($A303,'Annex 2 EHV charges'!$A:$O,10,FALSE)=0,"",VLOOKUP($A303,'Annex 2 EHV charges'!$A:$O,10,FALSE)),"")</f>
        <v/>
      </c>
      <c r="H303" s="111" t="str">
        <f>IFERROR(IF(VLOOKUP($A303,'Annex 2 EHV charges'!$A:$O,11,FALSE)=0,"",VLOOKUP($A303,'Annex 2 EHV charges'!$A:$O,11,FALSE)),"")</f>
        <v/>
      </c>
    </row>
    <row r="304" spans="1:9" x14ac:dyDescent="0.2">
      <c r="A304" s="104" t="str">
        <f t="array" ref="A304">IFERROR(INDEX('Annex 2 EHV charges'!$A$11:$A$410, MATCH(0, IF(ISBLANK('Annex 2 EHV charges'!$A$11:$A$410),1, COUNTIF(A$4:$A303, 'Annex 2 EHV charges'!$A$11:$A$410)), 0)),"")</f>
        <v/>
      </c>
      <c r="B304" s="104" t="str">
        <f>IF($A304="","",VLOOKUP($A304,'Annex 2 EHV charges'!$A:$O,2,0))</f>
        <v/>
      </c>
      <c r="C304" s="105" t="str">
        <f>IF($A304="","",VLOOKUP($A304,'Annex 2 EHV charges'!$A:$O,3,0))</f>
        <v/>
      </c>
      <c r="D304" s="104" t="str">
        <f>IF($A304="","",VLOOKUP($A304,'Annex 2 EHV charges'!$A:$O,7,0))</f>
        <v/>
      </c>
      <c r="E304" s="109" t="str">
        <f>IFERROR(IF(VLOOKUP($A304,'Annex 2 EHV charges'!$A:$O,8,FALSE)=0,"",VLOOKUP($A304,'Annex 2 EHV charges'!$A:$O,8,FALSE)),"")</f>
        <v/>
      </c>
      <c r="F304" s="110" t="str">
        <f>IFERROR(IF(VLOOKUP($A304,'Annex 2 EHV charges'!$A:$O,9,FALSE)=0,"",VLOOKUP($A304,'Annex 2 EHV charges'!$A:$O,9,FALSE)),"")</f>
        <v/>
      </c>
      <c r="G304" s="111" t="str">
        <f>IFERROR(IF(VLOOKUP($A304,'Annex 2 EHV charges'!$A:$O,10,FALSE)=0,"",VLOOKUP($A304,'Annex 2 EHV charges'!$A:$O,10,FALSE)),"")</f>
        <v/>
      </c>
      <c r="H304" s="111" t="str">
        <f>IFERROR(IF(VLOOKUP($A304,'Annex 2 EHV charges'!$A:$O,11,FALSE)=0,"",VLOOKUP($A304,'Annex 2 EHV charges'!$A:$O,11,FALSE)),"")</f>
        <v/>
      </c>
    </row>
    <row r="305" spans="1:8" x14ac:dyDescent="0.2">
      <c r="A305" s="104" t="str">
        <f t="array" ref="A305">IFERROR(INDEX('Annex 2 EHV charges'!$A$11:$A$410, MATCH(0, IF(ISBLANK('Annex 2 EHV charges'!$A$11:$A$410),1, COUNTIF(A$4:$A304, 'Annex 2 EHV charges'!$A$11:$A$410)), 0)),"")</f>
        <v/>
      </c>
      <c r="B305" s="104" t="str">
        <f>IF($A305="","",VLOOKUP($A305,'Annex 2 EHV charges'!$A:$O,2,0))</f>
        <v/>
      </c>
      <c r="C305" s="105" t="str">
        <f>IF($A305="","",VLOOKUP($A305,'Annex 2 EHV charges'!$A:$O,3,0))</f>
        <v/>
      </c>
      <c r="D305" s="104" t="str">
        <f>IF($A305="","",VLOOKUP($A305,'Annex 2 EHV charges'!$A:$O,7,0))</f>
        <v/>
      </c>
      <c r="E305" s="109" t="str">
        <f>IFERROR(IF(VLOOKUP($A305,'Annex 2 EHV charges'!$A:$O,8,FALSE)=0,"",VLOOKUP($A305,'Annex 2 EHV charges'!$A:$O,8,FALSE)),"")</f>
        <v/>
      </c>
      <c r="F305" s="110" t="str">
        <f>IFERROR(IF(VLOOKUP($A305,'Annex 2 EHV charges'!$A:$O,9,FALSE)=0,"",VLOOKUP($A305,'Annex 2 EHV charges'!$A:$O,9,FALSE)),"")</f>
        <v/>
      </c>
      <c r="G305" s="111" t="str">
        <f>IFERROR(IF(VLOOKUP($A305,'Annex 2 EHV charges'!$A:$O,10,FALSE)=0,"",VLOOKUP($A305,'Annex 2 EHV charges'!$A:$O,10,FALSE)),"")</f>
        <v/>
      </c>
      <c r="H305" s="111" t="str">
        <f>IFERROR(IF(VLOOKUP($A305,'Annex 2 EHV charges'!$A:$O,11,FALSE)=0,"",VLOOKUP($A305,'Annex 2 EHV charges'!$A:$O,11,FALSE)),"")</f>
        <v/>
      </c>
    </row>
    <row r="306" spans="1:8" x14ac:dyDescent="0.2">
      <c r="A306" s="104" t="str">
        <f t="array" ref="A306">IFERROR(INDEX('Annex 2 EHV charges'!$A$11:$A$410, MATCH(0, IF(ISBLANK('Annex 2 EHV charges'!$A$11:$A$410),1, COUNTIF(A$4:$A305, 'Annex 2 EHV charges'!$A$11:$A$410)), 0)),"")</f>
        <v/>
      </c>
      <c r="B306" s="104" t="str">
        <f>IF($A306="","",VLOOKUP($A306,'Annex 2 EHV charges'!$A:$O,2,0))</f>
        <v/>
      </c>
      <c r="C306" s="105" t="str">
        <f>IF($A306="","",VLOOKUP($A306,'Annex 2 EHV charges'!$A:$O,3,0))</f>
        <v/>
      </c>
      <c r="D306" s="104" t="str">
        <f>IF($A306="","",VLOOKUP($A306,'Annex 2 EHV charges'!$A:$O,7,0))</f>
        <v/>
      </c>
      <c r="E306" s="109" t="str">
        <f>IFERROR(IF(VLOOKUP($A306,'Annex 2 EHV charges'!$A:$O,8,FALSE)=0,"",VLOOKUP($A306,'Annex 2 EHV charges'!$A:$O,8,FALSE)),"")</f>
        <v/>
      </c>
      <c r="F306" s="110" t="str">
        <f>IFERROR(IF(VLOOKUP($A306,'Annex 2 EHV charges'!$A:$O,9,FALSE)=0,"",VLOOKUP($A306,'Annex 2 EHV charges'!$A:$O,9,FALSE)),"")</f>
        <v/>
      </c>
      <c r="G306" s="111" t="str">
        <f>IFERROR(IF(VLOOKUP($A306,'Annex 2 EHV charges'!$A:$O,10,FALSE)=0,"",VLOOKUP($A306,'Annex 2 EHV charges'!$A:$O,10,FALSE)),"")</f>
        <v/>
      </c>
      <c r="H306" s="111" t="str">
        <f>IFERROR(IF(VLOOKUP($A306,'Annex 2 EHV charges'!$A:$O,11,FALSE)=0,"",VLOOKUP($A306,'Annex 2 EHV charges'!$A:$O,11,FALSE)),"")</f>
        <v/>
      </c>
    </row>
    <row r="307" spans="1:8" x14ac:dyDescent="0.2">
      <c r="A307" s="104" t="str">
        <f t="array" ref="A307">IFERROR(INDEX('Annex 2 EHV charges'!$A$11:$A$410, MATCH(0, IF(ISBLANK('Annex 2 EHV charges'!$A$11:$A$410),1, COUNTIF(A$4:$A306, 'Annex 2 EHV charges'!$A$11:$A$410)), 0)),"")</f>
        <v/>
      </c>
      <c r="B307" s="104" t="str">
        <f>IF($A307="","",VLOOKUP($A307,'Annex 2 EHV charges'!$A:$O,2,0))</f>
        <v/>
      </c>
      <c r="C307" s="105" t="str">
        <f>IF($A307="","",VLOOKUP($A307,'Annex 2 EHV charges'!$A:$O,3,0))</f>
        <v/>
      </c>
      <c r="D307" s="104" t="str">
        <f>IF($A307="","",VLOOKUP($A307,'Annex 2 EHV charges'!$A:$O,7,0))</f>
        <v/>
      </c>
      <c r="E307" s="109" t="str">
        <f>IFERROR(IF(VLOOKUP($A307,'Annex 2 EHV charges'!$A:$O,8,FALSE)=0,"",VLOOKUP($A307,'Annex 2 EHV charges'!$A:$O,8,FALSE)),"")</f>
        <v/>
      </c>
      <c r="F307" s="110" t="str">
        <f>IFERROR(IF(VLOOKUP($A307,'Annex 2 EHV charges'!$A:$O,9,FALSE)=0,"",VLOOKUP($A307,'Annex 2 EHV charges'!$A:$O,9,FALSE)),"")</f>
        <v/>
      </c>
      <c r="G307" s="111" t="str">
        <f>IFERROR(IF(VLOOKUP($A307,'Annex 2 EHV charges'!$A:$O,10,FALSE)=0,"",VLOOKUP($A307,'Annex 2 EHV charges'!$A:$O,10,FALSE)),"")</f>
        <v/>
      </c>
      <c r="H307" s="111" t="str">
        <f>IFERROR(IF(VLOOKUP($A307,'Annex 2 EHV charges'!$A:$O,11,FALSE)=0,"",VLOOKUP($A307,'Annex 2 EHV charges'!$A:$O,11,FALSE)),"")</f>
        <v/>
      </c>
    </row>
    <row r="308" spans="1:8" x14ac:dyDescent="0.2">
      <c r="A308" s="104" t="str">
        <f t="array" ref="A308">IFERROR(INDEX('Annex 2 EHV charges'!$A$11:$A$410, MATCH(0, IF(ISBLANK('Annex 2 EHV charges'!$A$11:$A$410),1, COUNTIF(A$4:$A307, 'Annex 2 EHV charges'!$A$11:$A$410)), 0)),"")</f>
        <v/>
      </c>
      <c r="B308" s="104" t="str">
        <f>IF($A308="","",VLOOKUP($A308,'Annex 2 EHV charges'!$A:$O,2,0))</f>
        <v/>
      </c>
      <c r="C308" s="105" t="str">
        <f>IF($A308="","",VLOOKUP($A308,'Annex 2 EHV charges'!$A:$O,3,0))</f>
        <v/>
      </c>
      <c r="D308" s="104" t="str">
        <f>IF($A308="","",VLOOKUP($A308,'Annex 2 EHV charges'!$A:$O,7,0))</f>
        <v/>
      </c>
      <c r="E308" s="109" t="str">
        <f>IFERROR(IF(VLOOKUP($A308,'Annex 2 EHV charges'!$A:$O,8,FALSE)=0,"",VLOOKUP($A308,'Annex 2 EHV charges'!$A:$O,8,FALSE)),"")</f>
        <v/>
      </c>
      <c r="F308" s="110" t="str">
        <f>IFERROR(IF(VLOOKUP($A308,'Annex 2 EHV charges'!$A:$O,9,FALSE)=0,"",VLOOKUP($A308,'Annex 2 EHV charges'!$A:$O,9,FALSE)),"")</f>
        <v/>
      </c>
      <c r="G308" s="111" t="str">
        <f>IFERROR(IF(VLOOKUP($A308,'Annex 2 EHV charges'!$A:$O,10,FALSE)=0,"",VLOOKUP($A308,'Annex 2 EHV charges'!$A:$O,10,FALSE)),"")</f>
        <v/>
      </c>
      <c r="H308" s="111" t="str">
        <f>IFERROR(IF(VLOOKUP($A308,'Annex 2 EHV charges'!$A:$O,11,FALSE)=0,"",VLOOKUP($A308,'Annex 2 EHV charges'!$A:$O,11,FALSE)),"")</f>
        <v/>
      </c>
    </row>
    <row r="309" spans="1:8" x14ac:dyDescent="0.2">
      <c r="A309" s="104" t="str">
        <f t="array" ref="A309">IFERROR(INDEX('Annex 2 EHV charges'!$A$11:$A$410, MATCH(0, IF(ISBLANK('Annex 2 EHV charges'!$A$11:$A$410),1, COUNTIF(A$4:$A308, 'Annex 2 EHV charges'!$A$11:$A$410)), 0)),"")</f>
        <v/>
      </c>
      <c r="B309" s="104" t="str">
        <f>IF($A309="","",VLOOKUP($A309,'Annex 2 EHV charges'!$A:$O,2,0))</f>
        <v/>
      </c>
      <c r="C309" s="105" t="str">
        <f>IF($A309="","",VLOOKUP($A309,'Annex 2 EHV charges'!$A:$O,3,0))</f>
        <v/>
      </c>
      <c r="D309" s="104" t="str">
        <f>IF($A309="","",VLOOKUP($A309,'Annex 2 EHV charges'!$A:$O,7,0))</f>
        <v/>
      </c>
      <c r="E309" s="109" t="str">
        <f>IFERROR(IF(VLOOKUP($A309,'Annex 2 EHV charges'!$A:$O,8,FALSE)=0,"",VLOOKUP($A309,'Annex 2 EHV charges'!$A:$O,8,FALSE)),"")</f>
        <v/>
      </c>
      <c r="F309" s="110" t="str">
        <f>IFERROR(IF(VLOOKUP($A309,'Annex 2 EHV charges'!$A:$O,9,FALSE)=0,"",VLOOKUP($A309,'Annex 2 EHV charges'!$A:$O,9,FALSE)),"")</f>
        <v/>
      </c>
      <c r="G309" s="111" t="str">
        <f>IFERROR(IF(VLOOKUP($A309,'Annex 2 EHV charges'!$A:$O,10,FALSE)=0,"",VLOOKUP($A309,'Annex 2 EHV charges'!$A:$O,10,FALSE)),"")</f>
        <v/>
      </c>
      <c r="H309" s="111" t="str">
        <f>IFERROR(IF(VLOOKUP($A309,'Annex 2 EHV charges'!$A:$O,11,FALSE)=0,"",VLOOKUP($A309,'Annex 2 EHV charges'!$A:$O,11,FALSE)),"")</f>
        <v/>
      </c>
    </row>
    <row r="310" spans="1:8" x14ac:dyDescent="0.2">
      <c r="A310" s="104" t="str">
        <f t="array" ref="A310">IFERROR(INDEX('Annex 2 EHV charges'!$A$11:$A$410, MATCH(0, IF(ISBLANK('Annex 2 EHV charges'!$A$11:$A$410),1, COUNTIF(A$4:$A309, 'Annex 2 EHV charges'!$A$11:$A$410)), 0)),"")</f>
        <v/>
      </c>
      <c r="B310" s="104" t="str">
        <f>IF($A310="","",VLOOKUP($A310,'Annex 2 EHV charges'!$A:$O,2,0))</f>
        <v/>
      </c>
      <c r="C310" s="105" t="str">
        <f>IF($A310="","",VLOOKUP($A310,'Annex 2 EHV charges'!$A:$O,3,0))</f>
        <v/>
      </c>
      <c r="D310" s="104" t="str">
        <f>IF($A310="","",VLOOKUP($A310,'Annex 2 EHV charges'!$A:$O,7,0))</f>
        <v/>
      </c>
      <c r="E310" s="109" t="str">
        <f>IFERROR(IF(VLOOKUP($A310,'Annex 2 EHV charges'!$A:$O,8,FALSE)=0,"",VLOOKUP($A310,'Annex 2 EHV charges'!$A:$O,8,FALSE)),"")</f>
        <v/>
      </c>
      <c r="F310" s="110" t="str">
        <f>IFERROR(IF(VLOOKUP($A310,'Annex 2 EHV charges'!$A:$O,9,FALSE)=0,"",VLOOKUP($A310,'Annex 2 EHV charges'!$A:$O,9,FALSE)),"")</f>
        <v/>
      </c>
      <c r="G310" s="111" t="str">
        <f>IFERROR(IF(VLOOKUP($A310,'Annex 2 EHV charges'!$A:$O,10,FALSE)=0,"",VLOOKUP($A310,'Annex 2 EHV charges'!$A:$O,10,FALSE)),"")</f>
        <v/>
      </c>
      <c r="H310" s="111" t="str">
        <f>IFERROR(IF(VLOOKUP($A310,'Annex 2 EHV charges'!$A:$O,11,FALSE)=0,"",VLOOKUP($A310,'Annex 2 EHV charges'!$A:$O,11,FALSE)),"")</f>
        <v/>
      </c>
    </row>
    <row r="311" spans="1:8" x14ac:dyDescent="0.2">
      <c r="A311" s="104" t="str">
        <f t="array" ref="A311">IFERROR(INDEX('Annex 2 EHV charges'!$A$11:$A$410, MATCH(0, IF(ISBLANK('Annex 2 EHV charges'!$A$11:$A$410),1, COUNTIF(A$4:$A310, 'Annex 2 EHV charges'!$A$11:$A$410)), 0)),"")</f>
        <v/>
      </c>
      <c r="B311" s="104" t="str">
        <f>IF($A311="","",VLOOKUP($A311,'Annex 2 EHV charges'!$A:$O,2,0))</f>
        <v/>
      </c>
      <c r="C311" s="105" t="str">
        <f>IF($A311="","",VLOOKUP($A311,'Annex 2 EHV charges'!$A:$O,3,0))</f>
        <v/>
      </c>
      <c r="D311" s="104" t="str">
        <f>IF($A311="","",VLOOKUP($A311,'Annex 2 EHV charges'!$A:$O,7,0))</f>
        <v/>
      </c>
      <c r="E311" s="109" t="str">
        <f>IFERROR(IF(VLOOKUP($A311,'Annex 2 EHV charges'!$A:$O,8,FALSE)=0,"",VLOOKUP($A311,'Annex 2 EHV charges'!$A:$O,8,FALSE)),"")</f>
        <v/>
      </c>
      <c r="F311" s="110" t="str">
        <f>IFERROR(IF(VLOOKUP($A311,'Annex 2 EHV charges'!$A:$O,9,FALSE)=0,"",VLOOKUP($A311,'Annex 2 EHV charges'!$A:$O,9,FALSE)),"")</f>
        <v/>
      </c>
      <c r="G311" s="111" t="str">
        <f>IFERROR(IF(VLOOKUP($A311,'Annex 2 EHV charges'!$A:$O,10,FALSE)=0,"",VLOOKUP($A311,'Annex 2 EHV charges'!$A:$O,10,FALSE)),"")</f>
        <v/>
      </c>
      <c r="H311" s="111" t="str">
        <f>IFERROR(IF(VLOOKUP($A311,'Annex 2 EHV charges'!$A:$O,11,FALSE)=0,"",VLOOKUP($A311,'Annex 2 EHV charges'!$A:$O,11,FALSE)),"")</f>
        <v/>
      </c>
    </row>
    <row r="312" spans="1:8" x14ac:dyDescent="0.2">
      <c r="A312" s="104" t="str">
        <f t="array" ref="A312">IFERROR(INDEX('Annex 2 EHV charges'!$A$11:$A$410, MATCH(0, IF(ISBLANK('Annex 2 EHV charges'!$A$11:$A$410),1, COUNTIF(A$4:$A311, 'Annex 2 EHV charges'!$A$11:$A$410)), 0)),"")</f>
        <v/>
      </c>
      <c r="B312" s="104" t="str">
        <f>IF($A312="","",VLOOKUP($A312,'Annex 2 EHV charges'!$A:$O,2,0))</f>
        <v/>
      </c>
      <c r="C312" s="105" t="str">
        <f>IF($A312="","",VLOOKUP($A312,'Annex 2 EHV charges'!$A:$O,3,0))</f>
        <v/>
      </c>
      <c r="D312" s="104" t="str">
        <f>IF($A312="","",VLOOKUP($A312,'Annex 2 EHV charges'!$A:$O,7,0))</f>
        <v/>
      </c>
      <c r="E312" s="109" t="str">
        <f>IFERROR(IF(VLOOKUP($A312,'Annex 2 EHV charges'!$A:$O,8,FALSE)=0,"",VLOOKUP($A312,'Annex 2 EHV charges'!$A:$O,8,FALSE)),"")</f>
        <v/>
      </c>
      <c r="F312" s="110" t="str">
        <f>IFERROR(IF(VLOOKUP($A312,'Annex 2 EHV charges'!$A:$O,9,FALSE)=0,"",VLOOKUP($A312,'Annex 2 EHV charges'!$A:$O,9,FALSE)),"")</f>
        <v/>
      </c>
      <c r="G312" s="111" t="str">
        <f>IFERROR(IF(VLOOKUP($A312,'Annex 2 EHV charges'!$A:$O,10,FALSE)=0,"",VLOOKUP($A312,'Annex 2 EHV charges'!$A:$O,10,FALSE)),"")</f>
        <v/>
      </c>
      <c r="H312" s="111" t="str">
        <f>IFERROR(IF(VLOOKUP($A312,'Annex 2 EHV charges'!$A:$O,11,FALSE)=0,"",VLOOKUP($A312,'Annex 2 EHV charges'!$A:$O,11,FALSE)),"")</f>
        <v/>
      </c>
    </row>
    <row r="313" spans="1:8" x14ac:dyDescent="0.2">
      <c r="A313" s="104" t="str">
        <f t="array" ref="A313">IFERROR(INDEX('Annex 2 EHV charges'!$A$11:$A$410, MATCH(0, IF(ISBLANK('Annex 2 EHV charges'!$A$11:$A$410),1, COUNTIF(A$4:$A312, 'Annex 2 EHV charges'!$A$11:$A$410)), 0)),"")</f>
        <v/>
      </c>
      <c r="B313" s="104" t="str">
        <f>IF($A313="","",VLOOKUP($A313,'Annex 2 EHV charges'!$A:$O,2,0))</f>
        <v/>
      </c>
      <c r="C313" s="105" t="str">
        <f>IF($A313="","",VLOOKUP($A313,'Annex 2 EHV charges'!$A:$O,3,0))</f>
        <v/>
      </c>
      <c r="D313" s="104" t="str">
        <f>IF($A313="","",VLOOKUP($A313,'Annex 2 EHV charges'!$A:$O,7,0))</f>
        <v/>
      </c>
      <c r="E313" s="109" t="str">
        <f>IFERROR(IF(VLOOKUP($A313,'Annex 2 EHV charges'!$A:$O,8,FALSE)=0,"",VLOOKUP($A313,'Annex 2 EHV charges'!$A:$O,8,FALSE)),"")</f>
        <v/>
      </c>
      <c r="F313" s="110" t="str">
        <f>IFERROR(IF(VLOOKUP($A313,'Annex 2 EHV charges'!$A:$O,9,FALSE)=0,"",VLOOKUP($A313,'Annex 2 EHV charges'!$A:$O,9,FALSE)),"")</f>
        <v/>
      </c>
      <c r="G313" s="111" t="str">
        <f>IFERROR(IF(VLOOKUP($A313,'Annex 2 EHV charges'!$A:$O,10,FALSE)=0,"",VLOOKUP($A313,'Annex 2 EHV charges'!$A:$O,10,FALSE)),"")</f>
        <v/>
      </c>
      <c r="H313" s="111" t="str">
        <f>IFERROR(IF(VLOOKUP($A313,'Annex 2 EHV charges'!$A:$O,11,FALSE)=0,"",VLOOKUP($A313,'Annex 2 EHV charges'!$A:$O,11,FALSE)),"")</f>
        <v/>
      </c>
    </row>
    <row r="314" spans="1:8" x14ac:dyDescent="0.2">
      <c r="A314" s="104" t="str">
        <f t="array" ref="A314">IFERROR(INDEX('Annex 2 EHV charges'!$A$11:$A$410, MATCH(0, IF(ISBLANK('Annex 2 EHV charges'!$A$11:$A$410),1, COUNTIF(A$4:$A313, 'Annex 2 EHV charges'!$A$11:$A$410)), 0)),"")</f>
        <v/>
      </c>
      <c r="B314" s="104" t="str">
        <f>IF($A314="","",VLOOKUP($A314,'Annex 2 EHV charges'!$A:$O,2,0))</f>
        <v/>
      </c>
      <c r="C314" s="105" t="str">
        <f>IF($A314="","",VLOOKUP($A314,'Annex 2 EHV charges'!$A:$O,3,0))</f>
        <v/>
      </c>
      <c r="D314" s="104" t="str">
        <f>IF($A314="","",VLOOKUP($A314,'Annex 2 EHV charges'!$A:$O,7,0))</f>
        <v/>
      </c>
      <c r="E314" s="109" t="str">
        <f>IFERROR(IF(VLOOKUP($A314,'Annex 2 EHV charges'!$A:$O,8,FALSE)=0,"",VLOOKUP($A314,'Annex 2 EHV charges'!$A:$O,8,FALSE)),"")</f>
        <v/>
      </c>
      <c r="F314" s="110" t="str">
        <f>IFERROR(IF(VLOOKUP($A314,'Annex 2 EHV charges'!$A:$O,9,FALSE)=0,"",VLOOKUP($A314,'Annex 2 EHV charges'!$A:$O,9,FALSE)),"")</f>
        <v/>
      </c>
      <c r="G314" s="111" t="str">
        <f>IFERROR(IF(VLOOKUP($A314,'Annex 2 EHV charges'!$A:$O,10,FALSE)=0,"",VLOOKUP($A314,'Annex 2 EHV charges'!$A:$O,10,FALSE)),"")</f>
        <v/>
      </c>
      <c r="H314" s="111" t="str">
        <f>IFERROR(IF(VLOOKUP($A314,'Annex 2 EHV charges'!$A:$O,11,FALSE)=0,"",VLOOKUP($A314,'Annex 2 EHV charges'!$A:$O,11,FALSE)),"")</f>
        <v/>
      </c>
    </row>
    <row r="315" spans="1:8" x14ac:dyDescent="0.2">
      <c r="A315" s="104" t="str">
        <f t="array" ref="A315">IFERROR(INDEX('Annex 2 EHV charges'!$A$11:$A$410, MATCH(0, IF(ISBLANK('Annex 2 EHV charges'!$A$11:$A$410),1, COUNTIF(A$4:$A314, 'Annex 2 EHV charges'!$A$11:$A$410)), 0)),"")</f>
        <v/>
      </c>
      <c r="B315" s="104" t="str">
        <f>IF($A315="","",VLOOKUP($A315,'Annex 2 EHV charges'!$A:$O,2,0))</f>
        <v/>
      </c>
      <c r="C315" s="105" t="str">
        <f>IF($A315="","",VLOOKUP($A315,'Annex 2 EHV charges'!$A:$O,3,0))</f>
        <v/>
      </c>
      <c r="D315" s="104" t="str">
        <f>IF($A315="","",VLOOKUP($A315,'Annex 2 EHV charges'!$A:$O,7,0))</f>
        <v/>
      </c>
      <c r="E315" s="109" t="str">
        <f>IFERROR(IF(VLOOKUP($A315,'Annex 2 EHV charges'!$A:$O,8,FALSE)=0,"",VLOOKUP($A315,'Annex 2 EHV charges'!$A:$O,8,FALSE)),"")</f>
        <v/>
      </c>
      <c r="F315" s="110" t="str">
        <f>IFERROR(IF(VLOOKUP($A315,'Annex 2 EHV charges'!$A:$O,9,FALSE)=0,"",VLOOKUP($A315,'Annex 2 EHV charges'!$A:$O,9,FALSE)),"")</f>
        <v/>
      </c>
      <c r="G315" s="111" t="str">
        <f>IFERROR(IF(VLOOKUP($A315,'Annex 2 EHV charges'!$A:$O,10,FALSE)=0,"",VLOOKUP($A315,'Annex 2 EHV charges'!$A:$O,10,FALSE)),"")</f>
        <v/>
      </c>
      <c r="H315" s="111" t="str">
        <f>IFERROR(IF(VLOOKUP($A315,'Annex 2 EHV charges'!$A:$O,11,FALSE)=0,"",VLOOKUP($A315,'Annex 2 EHV charges'!$A:$O,11,FALSE)),"")</f>
        <v/>
      </c>
    </row>
    <row r="316" spans="1:8" x14ac:dyDescent="0.2">
      <c r="A316" s="104" t="str">
        <f t="array" ref="A316">IFERROR(INDEX('Annex 2 EHV charges'!$A$11:$A$410, MATCH(0, IF(ISBLANK('Annex 2 EHV charges'!$A$11:$A$410),1, COUNTIF(A$4:$A315, 'Annex 2 EHV charges'!$A$11:$A$410)), 0)),"")</f>
        <v/>
      </c>
      <c r="B316" s="104" t="str">
        <f>IF($A316="","",VLOOKUP($A316,'Annex 2 EHV charges'!$A:$O,2,0))</f>
        <v/>
      </c>
      <c r="C316" s="105" t="str">
        <f>IF($A316="","",VLOOKUP($A316,'Annex 2 EHV charges'!$A:$O,3,0))</f>
        <v/>
      </c>
      <c r="D316" s="104" t="str">
        <f>IF($A316="","",VLOOKUP($A316,'Annex 2 EHV charges'!$A:$O,7,0))</f>
        <v/>
      </c>
      <c r="E316" s="109" t="str">
        <f>IFERROR(IF(VLOOKUP($A316,'Annex 2 EHV charges'!$A:$O,8,FALSE)=0,"",VLOOKUP($A316,'Annex 2 EHV charges'!$A:$O,8,FALSE)),"")</f>
        <v/>
      </c>
      <c r="F316" s="110" t="str">
        <f>IFERROR(IF(VLOOKUP($A316,'Annex 2 EHV charges'!$A:$O,9,FALSE)=0,"",VLOOKUP($A316,'Annex 2 EHV charges'!$A:$O,9,FALSE)),"")</f>
        <v/>
      </c>
      <c r="G316" s="111" t="str">
        <f>IFERROR(IF(VLOOKUP($A316,'Annex 2 EHV charges'!$A:$O,10,FALSE)=0,"",VLOOKUP($A316,'Annex 2 EHV charges'!$A:$O,10,FALSE)),"")</f>
        <v/>
      </c>
      <c r="H316" s="111" t="str">
        <f>IFERROR(IF(VLOOKUP($A316,'Annex 2 EHV charges'!$A:$O,11,FALSE)=0,"",VLOOKUP($A316,'Annex 2 EHV charges'!$A:$O,11,FALSE)),"")</f>
        <v/>
      </c>
    </row>
    <row r="317" spans="1:8" x14ac:dyDescent="0.2">
      <c r="A317" s="104" t="str">
        <f t="array" ref="A317">IFERROR(INDEX('Annex 2 EHV charges'!$A$11:$A$410, MATCH(0, IF(ISBLANK('Annex 2 EHV charges'!$A$11:$A$410),1, COUNTIF(A$4:$A316, 'Annex 2 EHV charges'!$A$11:$A$410)), 0)),"")</f>
        <v/>
      </c>
      <c r="B317" s="104" t="str">
        <f>IF($A317="","",VLOOKUP($A317,'Annex 2 EHV charges'!$A:$O,2,0))</f>
        <v/>
      </c>
      <c r="C317" s="105" t="str">
        <f>IF($A317="","",VLOOKUP($A317,'Annex 2 EHV charges'!$A:$O,3,0))</f>
        <v/>
      </c>
      <c r="D317" s="104" t="str">
        <f>IF($A317="","",VLOOKUP($A317,'Annex 2 EHV charges'!$A:$O,7,0))</f>
        <v/>
      </c>
      <c r="E317" s="109" t="str">
        <f>IFERROR(IF(VLOOKUP($A317,'Annex 2 EHV charges'!$A:$O,8,FALSE)=0,"",VLOOKUP($A317,'Annex 2 EHV charges'!$A:$O,8,FALSE)),"")</f>
        <v/>
      </c>
      <c r="F317" s="110" t="str">
        <f>IFERROR(IF(VLOOKUP($A317,'Annex 2 EHV charges'!$A:$O,9,FALSE)=0,"",VLOOKUP($A317,'Annex 2 EHV charges'!$A:$O,9,FALSE)),"")</f>
        <v/>
      </c>
      <c r="G317" s="111" t="str">
        <f>IFERROR(IF(VLOOKUP($A317,'Annex 2 EHV charges'!$A:$O,10,FALSE)=0,"",VLOOKUP($A317,'Annex 2 EHV charges'!$A:$O,10,FALSE)),"")</f>
        <v/>
      </c>
      <c r="H317" s="111" t="str">
        <f>IFERROR(IF(VLOOKUP($A317,'Annex 2 EHV charges'!$A:$O,11,FALSE)=0,"",VLOOKUP($A317,'Annex 2 EHV charges'!$A:$O,11,FALSE)),"")</f>
        <v/>
      </c>
    </row>
    <row r="318" spans="1:8" x14ac:dyDescent="0.2">
      <c r="A318" s="104" t="str">
        <f t="array" ref="A318">IFERROR(INDEX('Annex 2 EHV charges'!$A$11:$A$410, MATCH(0, IF(ISBLANK('Annex 2 EHV charges'!$A$11:$A$410),1, COUNTIF(A$4:$A317, 'Annex 2 EHV charges'!$A$11:$A$410)), 0)),"")</f>
        <v/>
      </c>
      <c r="B318" s="104" t="str">
        <f>IF($A318="","",VLOOKUP($A318,'Annex 2 EHV charges'!$A:$O,2,0))</f>
        <v/>
      </c>
      <c r="C318" s="105" t="str">
        <f>IF($A318="","",VLOOKUP($A318,'Annex 2 EHV charges'!$A:$O,3,0))</f>
        <v/>
      </c>
      <c r="D318" s="104" t="str">
        <f>IF($A318="","",VLOOKUP($A318,'Annex 2 EHV charges'!$A:$O,7,0))</f>
        <v/>
      </c>
      <c r="E318" s="109" t="str">
        <f>IFERROR(IF(VLOOKUP($A318,'Annex 2 EHV charges'!$A:$O,8,FALSE)=0,"",VLOOKUP($A318,'Annex 2 EHV charges'!$A:$O,8,FALSE)),"")</f>
        <v/>
      </c>
      <c r="F318" s="110" t="str">
        <f>IFERROR(IF(VLOOKUP($A318,'Annex 2 EHV charges'!$A:$O,9,FALSE)=0,"",VLOOKUP($A318,'Annex 2 EHV charges'!$A:$O,9,FALSE)),"")</f>
        <v/>
      </c>
      <c r="G318" s="111" t="str">
        <f>IFERROR(IF(VLOOKUP($A318,'Annex 2 EHV charges'!$A:$O,10,FALSE)=0,"",VLOOKUP($A318,'Annex 2 EHV charges'!$A:$O,10,FALSE)),"")</f>
        <v/>
      </c>
      <c r="H318" s="111" t="str">
        <f>IFERROR(IF(VLOOKUP($A318,'Annex 2 EHV charges'!$A:$O,11,FALSE)=0,"",VLOOKUP($A318,'Annex 2 EHV charges'!$A:$O,11,FALSE)),"")</f>
        <v/>
      </c>
    </row>
    <row r="319" spans="1:8" x14ac:dyDescent="0.2">
      <c r="A319" s="104" t="str">
        <f t="array" ref="A319">IFERROR(INDEX('Annex 2 EHV charges'!$A$11:$A$410, MATCH(0, IF(ISBLANK('Annex 2 EHV charges'!$A$11:$A$410),1, COUNTIF(A$4:$A318, 'Annex 2 EHV charges'!$A$11:$A$410)), 0)),"")</f>
        <v/>
      </c>
      <c r="B319" s="104" t="str">
        <f>IF($A319="","",VLOOKUP($A319,'Annex 2 EHV charges'!$A:$O,2,0))</f>
        <v/>
      </c>
      <c r="C319" s="105" t="str">
        <f>IF($A319="","",VLOOKUP($A319,'Annex 2 EHV charges'!$A:$O,3,0))</f>
        <v/>
      </c>
      <c r="D319" s="104" t="str">
        <f>IF($A319="","",VLOOKUP($A319,'Annex 2 EHV charges'!$A:$O,7,0))</f>
        <v/>
      </c>
      <c r="E319" s="109" t="str">
        <f>IFERROR(IF(VLOOKUP($A319,'Annex 2 EHV charges'!$A:$O,8,FALSE)=0,"",VLOOKUP($A319,'Annex 2 EHV charges'!$A:$O,8,FALSE)),"")</f>
        <v/>
      </c>
      <c r="F319" s="110" t="str">
        <f>IFERROR(IF(VLOOKUP($A319,'Annex 2 EHV charges'!$A:$O,9,FALSE)=0,"",VLOOKUP($A319,'Annex 2 EHV charges'!$A:$O,9,FALSE)),"")</f>
        <v/>
      </c>
      <c r="G319" s="111" t="str">
        <f>IFERROR(IF(VLOOKUP($A319,'Annex 2 EHV charges'!$A:$O,10,FALSE)=0,"",VLOOKUP($A319,'Annex 2 EHV charges'!$A:$O,10,FALSE)),"")</f>
        <v/>
      </c>
      <c r="H319" s="111" t="str">
        <f>IFERROR(IF(VLOOKUP($A319,'Annex 2 EHV charges'!$A:$O,11,FALSE)=0,"",VLOOKUP($A319,'Annex 2 EHV charges'!$A:$O,11,FALSE)),"")</f>
        <v/>
      </c>
    </row>
    <row r="320" spans="1:8" x14ac:dyDescent="0.2">
      <c r="A320" s="104" t="str">
        <f t="array" ref="A320">IFERROR(INDEX('Annex 2 EHV charges'!$A$11:$A$410, MATCH(0, IF(ISBLANK('Annex 2 EHV charges'!$A$11:$A$410),1, COUNTIF(A$4:$A319, 'Annex 2 EHV charges'!$A$11:$A$410)), 0)),"")</f>
        <v/>
      </c>
      <c r="B320" s="104" t="str">
        <f>IF($A320="","",VLOOKUP($A320,'Annex 2 EHV charges'!$A:$O,2,0))</f>
        <v/>
      </c>
      <c r="C320" s="105" t="str">
        <f>IF($A320="","",VLOOKUP($A320,'Annex 2 EHV charges'!$A:$O,3,0))</f>
        <v/>
      </c>
      <c r="D320" s="104" t="str">
        <f>IF($A320="","",VLOOKUP($A320,'Annex 2 EHV charges'!$A:$O,7,0))</f>
        <v/>
      </c>
      <c r="E320" s="109" t="str">
        <f>IFERROR(IF(VLOOKUP($A320,'Annex 2 EHV charges'!$A:$O,8,FALSE)=0,"",VLOOKUP($A320,'Annex 2 EHV charges'!$A:$O,8,FALSE)),"")</f>
        <v/>
      </c>
      <c r="F320" s="110" t="str">
        <f>IFERROR(IF(VLOOKUP($A320,'Annex 2 EHV charges'!$A:$O,9,FALSE)=0,"",VLOOKUP($A320,'Annex 2 EHV charges'!$A:$O,9,FALSE)),"")</f>
        <v/>
      </c>
      <c r="G320" s="111" t="str">
        <f>IFERROR(IF(VLOOKUP($A320,'Annex 2 EHV charges'!$A:$O,10,FALSE)=0,"",VLOOKUP($A320,'Annex 2 EHV charges'!$A:$O,10,FALSE)),"")</f>
        <v/>
      </c>
      <c r="H320" s="111" t="str">
        <f>IFERROR(IF(VLOOKUP($A320,'Annex 2 EHV charges'!$A:$O,11,FALSE)=0,"",VLOOKUP($A320,'Annex 2 EHV charges'!$A:$O,11,FALSE)),"")</f>
        <v/>
      </c>
    </row>
    <row r="321" spans="1:8" x14ac:dyDescent="0.2">
      <c r="A321" s="104" t="str">
        <f t="array" ref="A321">IFERROR(INDEX('Annex 2 EHV charges'!$A$11:$A$410, MATCH(0, IF(ISBLANK('Annex 2 EHV charges'!$A$11:$A$410),1, COUNTIF(A$4:$A320, 'Annex 2 EHV charges'!$A$11:$A$410)), 0)),"")</f>
        <v/>
      </c>
      <c r="B321" s="104" t="str">
        <f>IF($A321="","",VLOOKUP($A321,'Annex 2 EHV charges'!$A:$O,2,0))</f>
        <v/>
      </c>
      <c r="C321" s="105" t="str">
        <f>IF($A321="","",VLOOKUP($A321,'Annex 2 EHV charges'!$A:$O,3,0))</f>
        <v/>
      </c>
      <c r="D321" s="104" t="str">
        <f>IF($A321="","",VLOOKUP($A321,'Annex 2 EHV charges'!$A:$O,7,0))</f>
        <v/>
      </c>
      <c r="E321" s="109" t="str">
        <f>IFERROR(IF(VLOOKUP($A321,'Annex 2 EHV charges'!$A:$O,8,FALSE)=0,"",VLOOKUP($A321,'Annex 2 EHV charges'!$A:$O,8,FALSE)),"")</f>
        <v/>
      </c>
      <c r="F321" s="110" t="str">
        <f>IFERROR(IF(VLOOKUP($A321,'Annex 2 EHV charges'!$A:$O,9,FALSE)=0,"",VLOOKUP($A321,'Annex 2 EHV charges'!$A:$O,9,FALSE)),"")</f>
        <v/>
      </c>
      <c r="G321" s="111" t="str">
        <f>IFERROR(IF(VLOOKUP($A321,'Annex 2 EHV charges'!$A:$O,10,FALSE)=0,"",VLOOKUP($A321,'Annex 2 EHV charges'!$A:$O,10,FALSE)),"")</f>
        <v/>
      </c>
      <c r="H321" s="111" t="str">
        <f>IFERROR(IF(VLOOKUP($A321,'Annex 2 EHV charges'!$A:$O,11,FALSE)=0,"",VLOOKUP($A321,'Annex 2 EHV charges'!$A:$O,11,FALSE)),"")</f>
        <v/>
      </c>
    </row>
    <row r="322" spans="1:8" x14ac:dyDescent="0.2">
      <c r="A322" s="104" t="str">
        <f t="array" ref="A322">IFERROR(INDEX('Annex 2 EHV charges'!$A$11:$A$410, MATCH(0, IF(ISBLANK('Annex 2 EHV charges'!$A$11:$A$410),1, COUNTIF(A$4:$A321, 'Annex 2 EHV charges'!$A$11:$A$410)), 0)),"")</f>
        <v/>
      </c>
      <c r="B322" s="104" t="str">
        <f>IF($A322="","",VLOOKUP($A322,'Annex 2 EHV charges'!$A:$O,2,0))</f>
        <v/>
      </c>
      <c r="C322" s="105" t="str">
        <f>IF($A322="","",VLOOKUP($A322,'Annex 2 EHV charges'!$A:$O,3,0))</f>
        <v/>
      </c>
      <c r="D322" s="104" t="str">
        <f>IF($A322="","",VLOOKUP($A322,'Annex 2 EHV charges'!$A:$O,7,0))</f>
        <v/>
      </c>
      <c r="E322" s="109" t="str">
        <f>IFERROR(IF(VLOOKUP($A322,'Annex 2 EHV charges'!$A:$O,8,FALSE)=0,"",VLOOKUP($A322,'Annex 2 EHV charges'!$A:$O,8,FALSE)),"")</f>
        <v/>
      </c>
      <c r="F322" s="110" t="str">
        <f>IFERROR(IF(VLOOKUP($A322,'Annex 2 EHV charges'!$A:$O,9,FALSE)=0,"",VLOOKUP($A322,'Annex 2 EHV charges'!$A:$O,9,FALSE)),"")</f>
        <v/>
      </c>
      <c r="G322" s="111" t="str">
        <f>IFERROR(IF(VLOOKUP($A322,'Annex 2 EHV charges'!$A:$O,10,FALSE)=0,"",VLOOKUP($A322,'Annex 2 EHV charges'!$A:$O,10,FALSE)),"")</f>
        <v/>
      </c>
      <c r="H322" s="111" t="str">
        <f>IFERROR(IF(VLOOKUP($A322,'Annex 2 EHV charges'!$A:$O,11,FALSE)=0,"",VLOOKUP($A322,'Annex 2 EHV charges'!$A:$O,11,FALSE)),"")</f>
        <v/>
      </c>
    </row>
    <row r="323" spans="1:8" x14ac:dyDescent="0.2">
      <c r="A323" s="104" t="str">
        <f t="array" ref="A323">IFERROR(INDEX('Annex 2 EHV charges'!$A$11:$A$410, MATCH(0, IF(ISBLANK('Annex 2 EHV charges'!$A$11:$A$410),1, COUNTIF(A$4:$A322, 'Annex 2 EHV charges'!$A$11:$A$410)), 0)),"")</f>
        <v/>
      </c>
      <c r="B323" s="104" t="str">
        <f>IF($A323="","",VLOOKUP($A323,'Annex 2 EHV charges'!$A:$O,2,0))</f>
        <v/>
      </c>
      <c r="C323" s="105" t="str">
        <f>IF($A323="","",VLOOKUP($A323,'Annex 2 EHV charges'!$A:$O,3,0))</f>
        <v/>
      </c>
      <c r="D323" s="104" t="str">
        <f>IF($A323="","",VLOOKUP($A323,'Annex 2 EHV charges'!$A:$O,7,0))</f>
        <v/>
      </c>
      <c r="E323" s="109" t="str">
        <f>IFERROR(IF(VLOOKUP($A323,'Annex 2 EHV charges'!$A:$O,8,FALSE)=0,"",VLOOKUP($A323,'Annex 2 EHV charges'!$A:$O,8,FALSE)),"")</f>
        <v/>
      </c>
      <c r="F323" s="110" t="str">
        <f>IFERROR(IF(VLOOKUP($A323,'Annex 2 EHV charges'!$A:$O,9,FALSE)=0,"",VLOOKUP($A323,'Annex 2 EHV charges'!$A:$O,9,FALSE)),"")</f>
        <v/>
      </c>
      <c r="G323" s="111" t="str">
        <f>IFERROR(IF(VLOOKUP($A323,'Annex 2 EHV charges'!$A:$O,10,FALSE)=0,"",VLOOKUP($A323,'Annex 2 EHV charges'!$A:$O,10,FALSE)),"")</f>
        <v/>
      </c>
      <c r="H323" s="111" t="str">
        <f>IFERROR(IF(VLOOKUP($A323,'Annex 2 EHV charges'!$A:$O,11,FALSE)=0,"",VLOOKUP($A323,'Annex 2 EHV charges'!$A:$O,11,FALSE)),"")</f>
        <v/>
      </c>
    </row>
    <row r="324" spans="1:8" x14ac:dyDescent="0.2">
      <c r="A324" s="104" t="str">
        <f t="array" ref="A324">IFERROR(INDEX('Annex 2 EHV charges'!$A$11:$A$410, MATCH(0, IF(ISBLANK('Annex 2 EHV charges'!$A$11:$A$410),1, COUNTIF(A$4:$A323, 'Annex 2 EHV charges'!$A$11:$A$410)), 0)),"")</f>
        <v/>
      </c>
      <c r="B324" s="104" t="str">
        <f>IF($A324="","",VLOOKUP($A324,'Annex 2 EHV charges'!$A:$O,2,0))</f>
        <v/>
      </c>
      <c r="C324" s="105" t="str">
        <f>IF($A324="","",VLOOKUP($A324,'Annex 2 EHV charges'!$A:$O,3,0))</f>
        <v/>
      </c>
      <c r="D324" s="104" t="str">
        <f>IF($A324="","",VLOOKUP($A324,'Annex 2 EHV charges'!$A:$O,7,0))</f>
        <v/>
      </c>
      <c r="E324" s="109" t="str">
        <f>IFERROR(IF(VLOOKUP($A324,'Annex 2 EHV charges'!$A:$O,8,FALSE)=0,"",VLOOKUP($A324,'Annex 2 EHV charges'!$A:$O,8,FALSE)),"")</f>
        <v/>
      </c>
      <c r="F324" s="110" t="str">
        <f>IFERROR(IF(VLOOKUP($A324,'Annex 2 EHV charges'!$A:$O,9,FALSE)=0,"",VLOOKUP($A324,'Annex 2 EHV charges'!$A:$O,9,FALSE)),"")</f>
        <v/>
      </c>
      <c r="G324" s="111" t="str">
        <f>IFERROR(IF(VLOOKUP($A324,'Annex 2 EHV charges'!$A:$O,10,FALSE)=0,"",VLOOKUP($A324,'Annex 2 EHV charges'!$A:$O,10,FALSE)),"")</f>
        <v/>
      </c>
      <c r="H324" s="111" t="str">
        <f>IFERROR(IF(VLOOKUP($A324,'Annex 2 EHV charges'!$A:$O,11,FALSE)=0,"",VLOOKUP($A324,'Annex 2 EHV charges'!$A:$O,11,FALSE)),"")</f>
        <v/>
      </c>
    </row>
    <row r="325" spans="1:8" x14ac:dyDescent="0.2">
      <c r="A325" s="104" t="str">
        <f t="array" ref="A325">IFERROR(INDEX('Annex 2 EHV charges'!$A$11:$A$410, MATCH(0, IF(ISBLANK('Annex 2 EHV charges'!$A$11:$A$410),1, COUNTIF(A$4:$A324, 'Annex 2 EHV charges'!$A$11:$A$410)), 0)),"")</f>
        <v/>
      </c>
      <c r="B325" s="104" t="str">
        <f>IF($A325="","",VLOOKUP($A325,'Annex 2 EHV charges'!$A:$O,2,0))</f>
        <v/>
      </c>
      <c r="C325" s="105" t="str">
        <f>IF($A325="","",VLOOKUP($A325,'Annex 2 EHV charges'!$A:$O,3,0))</f>
        <v/>
      </c>
      <c r="D325" s="104" t="str">
        <f>IF($A325="","",VLOOKUP($A325,'Annex 2 EHV charges'!$A:$O,7,0))</f>
        <v/>
      </c>
      <c r="E325" s="109" t="str">
        <f>IFERROR(IF(VLOOKUP($A325,'Annex 2 EHV charges'!$A:$O,8,FALSE)=0,"",VLOOKUP($A325,'Annex 2 EHV charges'!$A:$O,8,FALSE)),"")</f>
        <v/>
      </c>
      <c r="F325" s="110" t="str">
        <f>IFERROR(IF(VLOOKUP($A325,'Annex 2 EHV charges'!$A:$O,9,FALSE)=0,"",VLOOKUP($A325,'Annex 2 EHV charges'!$A:$O,9,FALSE)),"")</f>
        <v/>
      </c>
      <c r="G325" s="111" t="str">
        <f>IFERROR(IF(VLOOKUP($A325,'Annex 2 EHV charges'!$A:$O,10,FALSE)=0,"",VLOOKUP($A325,'Annex 2 EHV charges'!$A:$O,10,FALSE)),"")</f>
        <v/>
      </c>
      <c r="H325" s="111" t="str">
        <f>IFERROR(IF(VLOOKUP($A325,'Annex 2 EHV charges'!$A:$O,11,FALSE)=0,"",VLOOKUP($A325,'Annex 2 EHV charges'!$A:$O,11,FALSE)),"")</f>
        <v/>
      </c>
    </row>
    <row r="326" spans="1:8" x14ac:dyDescent="0.2">
      <c r="A326" s="104" t="str">
        <f t="array" ref="A326">IFERROR(INDEX('Annex 2 EHV charges'!$A$11:$A$410, MATCH(0, IF(ISBLANK('Annex 2 EHV charges'!$A$11:$A$410),1, COUNTIF(A$4:$A325, 'Annex 2 EHV charges'!$A$11:$A$410)), 0)),"")</f>
        <v/>
      </c>
      <c r="B326" s="104" t="str">
        <f>IF($A326="","",VLOOKUP($A326,'Annex 2 EHV charges'!$A:$O,2,0))</f>
        <v/>
      </c>
      <c r="C326" s="105" t="str">
        <f>IF($A326="","",VLOOKUP($A326,'Annex 2 EHV charges'!$A:$O,3,0))</f>
        <v/>
      </c>
      <c r="D326" s="104" t="str">
        <f>IF($A326="","",VLOOKUP($A326,'Annex 2 EHV charges'!$A:$O,7,0))</f>
        <v/>
      </c>
      <c r="E326" s="109" t="str">
        <f>IFERROR(IF(VLOOKUP($A326,'Annex 2 EHV charges'!$A:$O,8,FALSE)=0,"",VLOOKUP($A326,'Annex 2 EHV charges'!$A:$O,8,FALSE)),"")</f>
        <v/>
      </c>
      <c r="F326" s="110" t="str">
        <f>IFERROR(IF(VLOOKUP($A326,'Annex 2 EHV charges'!$A:$O,9,FALSE)=0,"",VLOOKUP($A326,'Annex 2 EHV charges'!$A:$O,9,FALSE)),"")</f>
        <v/>
      </c>
      <c r="G326" s="111" t="str">
        <f>IFERROR(IF(VLOOKUP($A326,'Annex 2 EHV charges'!$A:$O,10,FALSE)=0,"",VLOOKUP($A326,'Annex 2 EHV charges'!$A:$O,10,FALSE)),"")</f>
        <v/>
      </c>
      <c r="H326" s="111" t="str">
        <f>IFERROR(IF(VLOOKUP($A326,'Annex 2 EHV charges'!$A:$O,11,FALSE)=0,"",VLOOKUP($A326,'Annex 2 EHV charges'!$A:$O,11,FALSE)),"")</f>
        <v/>
      </c>
    </row>
    <row r="327" spans="1:8" x14ac:dyDescent="0.2">
      <c r="A327" s="104" t="str">
        <f t="array" ref="A327">IFERROR(INDEX('Annex 2 EHV charges'!$A$11:$A$410, MATCH(0, IF(ISBLANK('Annex 2 EHV charges'!$A$11:$A$410),1, COUNTIF(A$4:$A326, 'Annex 2 EHV charges'!$A$11:$A$410)), 0)),"")</f>
        <v/>
      </c>
      <c r="B327" s="104" t="str">
        <f>IF($A327="","",VLOOKUP($A327,'Annex 2 EHV charges'!$A:$O,2,0))</f>
        <v/>
      </c>
      <c r="C327" s="105" t="str">
        <f>IF($A327="","",VLOOKUP($A327,'Annex 2 EHV charges'!$A:$O,3,0))</f>
        <v/>
      </c>
      <c r="D327" s="104" t="str">
        <f>IF($A327="","",VLOOKUP($A327,'Annex 2 EHV charges'!$A:$O,7,0))</f>
        <v/>
      </c>
      <c r="E327" s="109" t="str">
        <f>IFERROR(IF(VLOOKUP($A327,'Annex 2 EHV charges'!$A:$O,8,FALSE)=0,"",VLOOKUP($A327,'Annex 2 EHV charges'!$A:$O,8,FALSE)),"")</f>
        <v/>
      </c>
      <c r="F327" s="110" t="str">
        <f>IFERROR(IF(VLOOKUP($A327,'Annex 2 EHV charges'!$A:$O,9,FALSE)=0,"",VLOOKUP($A327,'Annex 2 EHV charges'!$A:$O,9,FALSE)),"")</f>
        <v/>
      </c>
      <c r="G327" s="111" t="str">
        <f>IFERROR(IF(VLOOKUP($A327,'Annex 2 EHV charges'!$A:$O,10,FALSE)=0,"",VLOOKUP($A327,'Annex 2 EHV charges'!$A:$O,10,FALSE)),"")</f>
        <v/>
      </c>
      <c r="H327" s="111" t="str">
        <f>IFERROR(IF(VLOOKUP($A327,'Annex 2 EHV charges'!$A:$O,11,FALSE)=0,"",VLOOKUP($A327,'Annex 2 EHV charges'!$A:$O,11,FALSE)),"")</f>
        <v/>
      </c>
    </row>
    <row r="328" spans="1:8" x14ac:dyDescent="0.2">
      <c r="A328" s="104" t="str">
        <f t="array" ref="A328">IFERROR(INDEX('Annex 2 EHV charges'!$A$11:$A$410, MATCH(0, IF(ISBLANK('Annex 2 EHV charges'!$A$11:$A$410),1, COUNTIF(A$4:$A327, 'Annex 2 EHV charges'!$A$11:$A$410)), 0)),"")</f>
        <v/>
      </c>
      <c r="B328" s="104" t="str">
        <f>IF($A328="","",VLOOKUP($A328,'Annex 2 EHV charges'!$A:$O,2,0))</f>
        <v/>
      </c>
      <c r="C328" s="105" t="str">
        <f>IF($A328="","",VLOOKUP($A328,'Annex 2 EHV charges'!$A:$O,3,0))</f>
        <v/>
      </c>
      <c r="D328" s="104" t="str">
        <f>IF($A328="","",VLOOKUP($A328,'Annex 2 EHV charges'!$A:$O,7,0))</f>
        <v/>
      </c>
      <c r="E328" s="109" t="str">
        <f>IFERROR(IF(VLOOKUP($A328,'Annex 2 EHV charges'!$A:$O,8,FALSE)=0,"",VLOOKUP($A328,'Annex 2 EHV charges'!$A:$O,8,FALSE)),"")</f>
        <v/>
      </c>
      <c r="F328" s="110" t="str">
        <f>IFERROR(IF(VLOOKUP($A328,'Annex 2 EHV charges'!$A:$O,9,FALSE)=0,"",VLOOKUP($A328,'Annex 2 EHV charges'!$A:$O,9,FALSE)),"")</f>
        <v/>
      </c>
      <c r="G328" s="111" t="str">
        <f>IFERROR(IF(VLOOKUP($A328,'Annex 2 EHV charges'!$A:$O,10,FALSE)=0,"",VLOOKUP($A328,'Annex 2 EHV charges'!$A:$O,10,FALSE)),"")</f>
        <v/>
      </c>
      <c r="H328" s="111" t="str">
        <f>IFERROR(IF(VLOOKUP($A328,'Annex 2 EHV charges'!$A:$O,11,FALSE)=0,"",VLOOKUP($A328,'Annex 2 EHV charges'!$A:$O,11,FALSE)),"")</f>
        <v/>
      </c>
    </row>
    <row r="329" spans="1:8" x14ac:dyDescent="0.2">
      <c r="A329" s="104" t="str">
        <f t="array" ref="A329">IFERROR(INDEX('Annex 2 EHV charges'!$A$11:$A$410, MATCH(0, IF(ISBLANK('Annex 2 EHV charges'!$A$11:$A$410),1, COUNTIF(A$4:$A328, 'Annex 2 EHV charges'!$A$11:$A$410)), 0)),"")</f>
        <v/>
      </c>
      <c r="B329" s="104" t="str">
        <f>IF($A329="","",VLOOKUP($A329,'Annex 2 EHV charges'!$A:$O,2,0))</f>
        <v/>
      </c>
      <c r="C329" s="105" t="str">
        <f>IF($A329="","",VLOOKUP($A329,'Annex 2 EHV charges'!$A:$O,3,0))</f>
        <v/>
      </c>
      <c r="D329" s="104" t="str">
        <f>IF($A329="","",VLOOKUP($A329,'Annex 2 EHV charges'!$A:$O,7,0))</f>
        <v/>
      </c>
      <c r="E329" s="109" t="str">
        <f>IFERROR(IF(VLOOKUP($A329,'Annex 2 EHV charges'!$A:$O,8,FALSE)=0,"",VLOOKUP($A329,'Annex 2 EHV charges'!$A:$O,8,FALSE)),"")</f>
        <v/>
      </c>
      <c r="F329" s="110" t="str">
        <f>IFERROR(IF(VLOOKUP($A329,'Annex 2 EHV charges'!$A:$O,9,FALSE)=0,"",VLOOKUP($A329,'Annex 2 EHV charges'!$A:$O,9,FALSE)),"")</f>
        <v/>
      </c>
      <c r="G329" s="111" t="str">
        <f>IFERROR(IF(VLOOKUP($A329,'Annex 2 EHV charges'!$A:$O,10,FALSE)=0,"",VLOOKUP($A329,'Annex 2 EHV charges'!$A:$O,10,FALSE)),"")</f>
        <v/>
      </c>
      <c r="H329" s="111" t="str">
        <f>IFERROR(IF(VLOOKUP($A329,'Annex 2 EHV charges'!$A:$O,11,FALSE)=0,"",VLOOKUP($A329,'Annex 2 EHV charges'!$A:$O,11,FALSE)),"")</f>
        <v/>
      </c>
    </row>
    <row r="330" spans="1:8" x14ac:dyDescent="0.2">
      <c r="A330" s="104" t="str">
        <f t="array" ref="A330">IFERROR(INDEX('Annex 2 EHV charges'!$A$11:$A$410, MATCH(0, IF(ISBLANK('Annex 2 EHV charges'!$A$11:$A$410),1, COUNTIF(A$4:$A329, 'Annex 2 EHV charges'!$A$11:$A$410)), 0)),"")</f>
        <v/>
      </c>
      <c r="B330" s="104" t="str">
        <f>IF($A330="","",VLOOKUP($A330,'Annex 2 EHV charges'!$A:$O,2,0))</f>
        <v/>
      </c>
      <c r="C330" s="105" t="str">
        <f>IF($A330="","",VLOOKUP($A330,'Annex 2 EHV charges'!$A:$O,3,0))</f>
        <v/>
      </c>
      <c r="D330" s="104" t="str">
        <f>IF($A330="","",VLOOKUP($A330,'Annex 2 EHV charges'!$A:$O,7,0))</f>
        <v/>
      </c>
      <c r="E330" s="109" t="str">
        <f>IFERROR(IF(VLOOKUP($A330,'Annex 2 EHV charges'!$A:$O,8,FALSE)=0,"",VLOOKUP($A330,'Annex 2 EHV charges'!$A:$O,8,FALSE)),"")</f>
        <v/>
      </c>
      <c r="F330" s="110" t="str">
        <f>IFERROR(IF(VLOOKUP($A330,'Annex 2 EHV charges'!$A:$O,9,FALSE)=0,"",VLOOKUP($A330,'Annex 2 EHV charges'!$A:$O,9,FALSE)),"")</f>
        <v/>
      </c>
      <c r="G330" s="111" t="str">
        <f>IFERROR(IF(VLOOKUP($A330,'Annex 2 EHV charges'!$A:$O,10,FALSE)=0,"",VLOOKUP($A330,'Annex 2 EHV charges'!$A:$O,10,FALSE)),"")</f>
        <v/>
      </c>
      <c r="H330" s="111" t="str">
        <f>IFERROR(IF(VLOOKUP($A330,'Annex 2 EHV charges'!$A:$O,11,FALSE)=0,"",VLOOKUP($A330,'Annex 2 EHV charges'!$A:$O,11,FALSE)),"")</f>
        <v/>
      </c>
    </row>
    <row r="331" spans="1:8" x14ac:dyDescent="0.2">
      <c r="A331" s="104" t="str">
        <f t="array" ref="A331">IFERROR(INDEX('Annex 2 EHV charges'!$A$11:$A$410, MATCH(0, IF(ISBLANK('Annex 2 EHV charges'!$A$11:$A$410),1, COUNTIF(A$4:$A330, 'Annex 2 EHV charges'!$A$11:$A$410)), 0)),"")</f>
        <v/>
      </c>
      <c r="B331" s="104" t="str">
        <f>IF($A331="","",VLOOKUP($A331,'Annex 2 EHV charges'!$A:$O,2,0))</f>
        <v/>
      </c>
      <c r="C331" s="105" t="str">
        <f>IF($A331="","",VLOOKUP($A331,'Annex 2 EHV charges'!$A:$O,3,0))</f>
        <v/>
      </c>
      <c r="D331" s="104" t="str">
        <f>IF($A331="","",VLOOKUP($A331,'Annex 2 EHV charges'!$A:$O,7,0))</f>
        <v/>
      </c>
      <c r="E331" s="109" t="str">
        <f>IFERROR(IF(VLOOKUP($A331,'Annex 2 EHV charges'!$A:$O,8,FALSE)=0,"",VLOOKUP($A331,'Annex 2 EHV charges'!$A:$O,8,FALSE)),"")</f>
        <v/>
      </c>
      <c r="F331" s="110" t="str">
        <f>IFERROR(IF(VLOOKUP($A331,'Annex 2 EHV charges'!$A:$O,9,FALSE)=0,"",VLOOKUP($A331,'Annex 2 EHV charges'!$A:$O,9,FALSE)),"")</f>
        <v/>
      </c>
      <c r="G331" s="111" t="str">
        <f>IFERROR(IF(VLOOKUP($A331,'Annex 2 EHV charges'!$A:$O,10,FALSE)=0,"",VLOOKUP($A331,'Annex 2 EHV charges'!$A:$O,10,FALSE)),"")</f>
        <v/>
      </c>
      <c r="H331" s="111" t="str">
        <f>IFERROR(IF(VLOOKUP($A331,'Annex 2 EHV charges'!$A:$O,11,FALSE)=0,"",VLOOKUP($A331,'Annex 2 EHV charges'!$A:$O,11,FALSE)),"")</f>
        <v/>
      </c>
    </row>
    <row r="332" spans="1:8" x14ac:dyDescent="0.2">
      <c r="A332" s="104" t="str">
        <f t="array" ref="A332">IFERROR(INDEX('Annex 2 EHV charges'!$A$11:$A$410, MATCH(0, IF(ISBLANK('Annex 2 EHV charges'!$A$11:$A$410),1, COUNTIF(A$4:$A331, 'Annex 2 EHV charges'!$A$11:$A$410)), 0)),"")</f>
        <v/>
      </c>
      <c r="B332" s="104" t="str">
        <f>IF($A332="","",VLOOKUP($A332,'Annex 2 EHV charges'!$A:$O,2,0))</f>
        <v/>
      </c>
      <c r="C332" s="105" t="str">
        <f>IF($A332="","",VLOOKUP($A332,'Annex 2 EHV charges'!$A:$O,3,0))</f>
        <v/>
      </c>
      <c r="D332" s="104" t="str">
        <f>IF($A332="","",VLOOKUP($A332,'Annex 2 EHV charges'!$A:$O,7,0))</f>
        <v/>
      </c>
      <c r="E332" s="109" t="str">
        <f>IFERROR(IF(VLOOKUP($A332,'Annex 2 EHV charges'!$A:$O,8,FALSE)=0,"",VLOOKUP($A332,'Annex 2 EHV charges'!$A:$O,8,FALSE)),"")</f>
        <v/>
      </c>
      <c r="F332" s="110" t="str">
        <f>IFERROR(IF(VLOOKUP($A332,'Annex 2 EHV charges'!$A:$O,9,FALSE)=0,"",VLOOKUP($A332,'Annex 2 EHV charges'!$A:$O,9,FALSE)),"")</f>
        <v/>
      </c>
      <c r="G332" s="111" t="str">
        <f>IFERROR(IF(VLOOKUP($A332,'Annex 2 EHV charges'!$A:$O,10,FALSE)=0,"",VLOOKUP($A332,'Annex 2 EHV charges'!$A:$O,10,FALSE)),"")</f>
        <v/>
      </c>
      <c r="H332" s="111" t="str">
        <f>IFERROR(IF(VLOOKUP($A332,'Annex 2 EHV charges'!$A:$O,11,FALSE)=0,"",VLOOKUP($A332,'Annex 2 EHV charges'!$A:$O,11,FALSE)),"")</f>
        <v/>
      </c>
    </row>
    <row r="333" spans="1:8" x14ac:dyDescent="0.2">
      <c r="A333" s="104" t="str">
        <f t="array" ref="A333">IFERROR(INDEX('Annex 2 EHV charges'!$A$11:$A$410, MATCH(0, IF(ISBLANK('Annex 2 EHV charges'!$A$11:$A$410),1, COUNTIF(A$4:$A332, 'Annex 2 EHV charges'!$A$11:$A$410)), 0)),"")</f>
        <v/>
      </c>
      <c r="B333" s="104" t="str">
        <f>IF($A333="","",VLOOKUP($A333,'Annex 2 EHV charges'!$A:$O,2,0))</f>
        <v/>
      </c>
      <c r="C333" s="105" t="str">
        <f>IF($A333="","",VLOOKUP($A333,'Annex 2 EHV charges'!$A:$O,3,0))</f>
        <v/>
      </c>
      <c r="D333" s="104" t="str">
        <f>IF($A333="","",VLOOKUP($A333,'Annex 2 EHV charges'!$A:$O,7,0))</f>
        <v/>
      </c>
      <c r="E333" s="109" t="str">
        <f>IFERROR(IF(VLOOKUP($A333,'Annex 2 EHV charges'!$A:$O,8,FALSE)=0,"",VLOOKUP($A333,'Annex 2 EHV charges'!$A:$O,8,FALSE)),"")</f>
        <v/>
      </c>
      <c r="F333" s="110" t="str">
        <f>IFERROR(IF(VLOOKUP($A333,'Annex 2 EHV charges'!$A:$O,9,FALSE)=0,"",VLOOKUP($A333,'Annex 2 EHV charges'!$A:$O,9,FALSE)),"")</f>
        <v/>
      </c>
      <c r="G333" s="111" t="str">
        <f>IFERROR(IF(VLOOKUP($A333,'Annex 2 EHV charges'!$A:$O,10,FALSE)=0,"",VLOOKUP($A333,'Annex 2 EHV charges'!$A:$O,10,FALSE)),"")</f>
        <v/>
      </c>
      <c r="H333" s="111" t="str">
        <f>IFERROR(IF(VLOOKUP($A333,'Annex 2 EHV charges'!$A:$O,11,FALSE)=0,"",VLOOKUP($A333,'Annex 2 EHV charges'!$A:$O,11,FALSE)),"")</f>
        <v/>
      </c>
    </row>
    <row r="334" spans="1:8" x14ac:dyDescent="0.2">
      <c r="A334" s="104" t="str">
        <f t="array" ref="A334">IFERROR(INDEX('Annex 2 EHV charges'!$A$11:$A$410, MATCH(0, IF(ISBLANK('Annex 2 EHV charges'!$A$11:$A$410),1, COUNTIF(A$4:$A333, 'Annex 2 EHV charges'!$A$11:$A$410)), 0)),"")</f>
        <v/>
      </c>
      <c r="B334" s="104" t="str">
        <f>IF($A334="","",VLOOKUP($A334,'Annex 2 EHV charges'!$A:$O,2,0))</f>
        <v/>
      </c>
      <c r="C334" s="105" t="str">
        <f>IF($A334="","",VLOOKUP($A334,'Annex 2 EHV charges'!$A:$O,3,0))</f>
        <v/>
      </c>
      <c r="D334" s="104" t="str">
        <f>IF($A334="","",VLOOKUP($A334,'Annex 2 EHV charges'!$A:$O,7,0))</f>
        <v/>
      </c>
      <c r="E334" s="109" t="str">
        <f>IFERROR(IF(VLOOKUP($A334,'Annex 2 EHV charges'!$A:$O,8,FALSE)=0,"",VLOOKUP($A334,'Annex 2 EHV charges'!$A:$O,8,FALSE)),"")</f>
        <v/>
      </c>
      <c r="F334" s="110" t="str">
        <f>IFERROR(IF(VLOOKUP($A334,'Annex 2 EHV charges'!$A:$O,9,FALSE)=0,"",VLOOKUP($A334,'Annex 2 EHV charges'!$A:$O,9,FALSE)),"")</f>
        <v/>
      </c>
      <c r="G334" s="111" t="str">
        <f>IFERROR(IF(VLOOKUP($A334,'Annex 2 EHV charges'!$A:$O,10,FALSE)=0,"",VLOOKUP($A334,'Annex 2 EHV charges'!$A:$O,10,FALSE)),"")</f>
        <v/>
      </c>
      <c r="H334" s="111" t="str">
        <f>IFERROR(IF(VLOOKUP($A334,'Annex 2 EHV charges'!$A:$O,11,FALSE)=0,"",VLOOKUP($A334,'Annex 2 EHV charges'!$A:$O,11,FALSE)),"")</f>
        <v/>
      </c>
    </row>
    <row r="335" spans="1:8" x14ac:dyDescent="0.2">
      <c r="A335" s="104" t="str">
        <f t="array" ref="A335">IFERROR(INDEX('Annex 2 EHV charges'!$A$11:$A$410, MATCH(0, IF(ISBLANK('Annex 2 EHV charges'!$A$11:$A$410),1, COUNTIF(A$4:$A334, 'Annex 2 EHV charges'!$A$11:$A$410)), 0)),"")</f>
        <v/>
      </c>
      <c r="B335" s="104" t="str">
        <f>IF($A335="","",VLOOKUP($A335,'Annex 2 EHV charges'!$A:$O,2,0))</f>
        <v/>
      </c>
      <c r="C335" s="105" t="str">
        <f>IF($A335="","",VLOOKUP($A335,'Annex 2 EHV charges'!$A:$O,3,0))</f>
        <v/>
      </c>
      <c r="D335" s="104" t="str">
        <f>IF($A335="","",VLOOKUP($A335,'Annex 2 EHV charges'!$A:$O,7,0))</f>
        <v/>
      </c>
      <c r="E335" s="109" t="str">
        <f>IFERROR(IF(VLOOKUP($A335,'Annex 2 EHV charges'!$A:$O,8,FALSE)=0,"",VLOOKUP($A335,'Annex 2 EHV charges'!$A:$O,8,FALSE)),"")</f>
        <v/>
      </c>
      <c r="F335" s="110" t="str">
        <f>IFERROR(IF(VLOOKUP($A335,'Annex 2 EHV charges'!$A:$O,9,FALSE)=0,"",VLOOKUP($A335,'Annex 2 EHV charges'!$A:$O,9,FALSE)),"")</f>
        <v/>
      </c>
      <c r="G335" s="111" t="str">
        <f>IFERROR(IF(VLOOKUP($A335,'Annex 2 EHV charges'!$A:$O,10,FALSE)=0,"",VLOOKUP($A335,'Annex 2 EHV charges'!$A:$O,10,FALSE)),"")</f>
        <v/>
      </c>
      <c r="H335" s="111" t="str">
        <f>IFERROR(IF(VLOOKUP($A335,'Annex 2 EHV charges'!$A:$O,11,FALSE)=0,"",VLOOKUP($A335,'Annex 2 EHV charges'!$A:$O,11,FALSE)),"")</f>
        <v/>
      </c>
    </row>
    <row r="336" spans="1:8" x14ac:dyDescent="0.2">
      <c r="A336" s="104" t="str">
        <f t="array" ref="A336">IFERROR(INDEX('Annex 2 EHV charges'!$A$11:$A$410, MATCH(0, IF(ISBLANK('Annex 2 EHV charges'!$A$11:$A$410),1, COUNTIF(A$4:$A335, 'Annex 2 EHV charges'!$A$11:$A$410)), 0)),"")</f>
        <v/>
      </c>
      <c r="B336" s="104" t="str">
        <f>IF($A336="","",VLOOKUP($A336,'Annex 2 EHV charges'!$A:$O,2,0))</f>
        <v/>
      </c>
      <c r="C336" s="105" t="str">
        <f>IF($A336="","",VLOOKUP($A336,'Annex 2 EHV charges'!$A:$O,3,0))</f>
        <v/>
      </c>
      <c r="D336" s="104" t="str">
        <f>IF($A336="","",VLOOKUP($A336,'Annex 2 EHV charges'!$A:$O,7,0))</f>
        <v/>
      </c>
      <c r="E336" s="109" t="str">
        <f>IFERROR(IF(VLOOKUP($A336,'Annex 2 EHV charges'!$A:$O,8,FALSE)=0,"",VLOOKUP($A336,'Annex 2 EHV charges'!$A:$O,8,FALSE)),"")</f>
        <v/>
      </c>
      <c r="F336" s="110" t="str">
        <f>IFERROR(IF(VLOOKUP($A336,'Annex 2 EHV charges'!$A:$O,9,FALSE)=0,"",VLOOKUP($A336,'Annex 2 EHV charges'!$A:$O,9,FALSE)),"")</f>
        <v/>
      </c>
      <c r="G336" s="111" t="str">
        <f>IFERROR(IF(VLOOKUP($A336,'Annex 2 EHV charges'!$A:$O,10,FALSE)=0,"",VLOOKUP($A336,'Annex 2 EHV charges'!$A:$O,10,FALSE)),"")</f>
        <v/>
      </c>
      <c r="H336" s="111" t="str">
        <f>IFERROR(IF(VLOOKUP($A336,'Annex 2 EHV charges'!$A:$O,11,FALSE)=0,"",VLOOKUP($A336,'Annex 2 EHV charges'!$A:$O,11,FALSE)),"")</f>
        <v/>
      </c>
    </row>
    <row r="337" spans="1:8" x14ac:dyDescent="0.2">
      <c r="A337" s="104" t="str">
        <f t="array" ref="A337">IFERROR(INDEX('Annex 2 EHV charges'!$A$11:$A$410, MATCH(0, IF(ISBLANK('Annex 2 EHV charges'!$A$11:$A$410),1, COUNTIF(A$4:$A336, 'Annex 2 EHV charges'!$A$11:$A$410)), 0)),"")</f>
        <v/>
      </c>
      <c r="B337" s="104" t="str">
        <f>IF($A337="","",VLOOKUP($A337,'Annex 2 EHV charges'!$A:$O,2,0))</f>
        <v/>
      </c>
      <c r="C337" s="105" t="str">
        <f>IF($A337="","",VLOOKUP($A337,'Annex 2 EHV charges'!$A:$O,3,0))</f>
        <v/>
      </c>
      <c r="D337" s="104" t="str">
        <f>IF($A337="","",VLOOKUP($A337,'Annex 2 EHV charges'!$A:$O,7,0))</f>
        <v/>
      </c>
      <c r="E337" s="109" t="str">
        <f>IFERROR(IF(VLOOKUP($A337,'Annex 2 EHV charges'!$A:$O,8,FALSE)=0,"",VLOOKUP($A337,'Annex 2 EHV charges'!$A:$O,8,FALSE)),"")</f>
        <v/>
      </c>
      <c r="F337" s="110" t="str">
        <f>IFERROR(IF(VLOOKUP($A337,'Annex 2 EHV charges'!$A:$O,9,FALSE)=0,"",VLOOKUP($A337,'Annex 2 EHV charges'!$A:$O,9,FALSE)),"")</f>
        <v/>
      </c>
      <c r="G337" s="111" t="str">
        <f>IFERROR(IF(VLOOKUP($A337,'Annex 2 EHV charges'!$A:$O,10,FALSE)=0,"",VLOOKUP($A337,'Annex 2 EHV charges'!$A:$O,10,FALSE)),"")</f>
        <v/>
      </c>
      <c r="H337" s="111" t="str">
        <f>IFERROR(IF(VLOOKUP($A337,'Annex 2 EHV charges'!$A:$O,11,FALSE)=0,"",VLOOKUP($A337,'Annex 2 EHV charges'!$A:$O,11,FALSE)),"")</f>
        <v/>
      </c>
    </row>
    <row r="338" spans="1:8" x14ac:dyDescent="0.2">
      <c r="A338" s="104" t="str">
        <f t="array" ref="A338">IFERROR(INDEX('Annex 2 EHV charges'!$A$11:$A$410, MATCH(0, IF(ISBLANK('Annex 2 EHV charges'!$A$11:$A$410),1, COUNTIF(A$4:$A337, 'Annex 2 EHV charges'!$A$11:$A$410)), 0)),"")</f>
        <v/>
      </c>
      <c r="B338" s="104" t="str">
        <f>IF($A338="","",VLOOKUP($A338,'Annex 2 EHV charges'!$A:$O,2,0))</f>
        <v/>
      </c>
      <c r="C338" s="105" t="str">
        <f>IF($A338="","",VLOOKUP($A338,'Annex 2 EHV charges'!$A:$O,3,0))</f>
        <v/>
      </c>
      <c r="D338" s="104" t="str">
        <f>IF($A338="","",VLOOKUP($A338,'Annex 2 EHV charges'!$A:$O,7,0))</f>
        <v/>
      </c>
      <c r="E338" s="109" t="str">
        <f>IFERROR(IF(VLOOKUP($A338,'Annex 2 EHV charges'!$A:$O,8,FALSE)=0,"",VLOOKUP($A338,'Annex 2 EHV charges'!$A:$O,8,FALSE)),"")</f>
        <v/>
      </c>
      <c r="F338" s="110" t="str">
        <f>IFERROR(IF(VLOOKUP($A338,'Annex 2 EHV charges'!$A:$O,9,FALSE)=0,"",VLOOKUP($A338,'Annex 2 EHV charges'!$A:$O,9,FALSE)),"")</f>
        <v/>
      </c>
      <c r="G338" s="111" t="str">
        <f>IFERROR(IF(VLOOKUP($A338,'Annex 2 EHV charges'!$A:$O,10,FALSE)=0,"",VLOOKUP($A338,'Annex 2 EHV charges'!$A:$O,10,FALSE)),"")</f>
        <v/>
      </c>
      <c r="H338" s="111" t="str">
        <f>IFERROR(IF(VLOOKUP($A338,'Annex 2 EHV charges'!$A:$O,11,FALSE)=0,"",VLOOKUP($A338,'Annex 2 EHV charges'!$A:$O,11,FALSE)),"")</f>
        <v/>
      </c>
    </row>
    <row r="339" spans="1:8" x14ac:dyDescent="0.2">
      <c r="A339" s="104" t="str">
        <f t="array" ref="A339">IFERROR(INDEX('Annex 2 EHV charges'!$A$11:$A$410, MATCH(0, IF(ISBLANK('Annex 2 EHV charges'!$A$11:$A$410),1, COUNTIF(A$4:$A338, 'Annex 2 EHV charges'!$A$11:$A$410)), 0)),"")</f>
        <v/>
      </c>
      <c r="B339" s="104" t="str">
        <f>IF($A339="","",VLOOKUP($A339,'Annex 2 EHV charges'!$A:$O,2,0))</f>
        <v/>
      </c>
      <c r="C339" s="105" t="str">
        <f>IF($A339="","",VLOOKUP($A339,'Annex 2 EHV charges'!$A:$O,3,0))</f>
        <v/>
      </c>
      <c r="D339" s="104" t="str">
        <f>IF($A339="","",VLOOKUP($A339,'Annex 2 EHV charges'!$A:$O,7,0))</f>
        <v/>
      </c>
      <c r="E339" s="109" t="str">
        <f>IFERROR(IF(VLOOKUP($A339,'Annex 2 EHV charges'!$A:$O,8,FALSE)=0,"",VLOOKUP($A339,'Annex 2 EHV charges'!$A:$O,8,FALSE)),"")</f>
        <v/>
      </c>
      <c r="F339" s="110" t="str">
        <f>IFERROR(IF(VLOOKUP($A339,'Annex 2 EHV charges'!$A:$O,9,FALSE)=0,"",VLOOKUP($A339,'Annex 2 EHV charges'!$A:$O,9,FALSE)),"")</f>
        <v/>
      </c>
      <c r="G339" s="111" t="str">
        <f>IFERROR(IF(VLOOKUP($A339,'Annex 2 EHV charges'!$A:$O,10,FALSE)=0,"",VLOOKUP($A339,'Annex 2 EHV charges'!$A:$O,10,FALSE)),"")</f>
        <v/>
      </c>
      <c r="H339" s="111" t="str">
        <f>IFERROR(IF(VLOOKUP($A339,'Annex 2 EHV charges'!$A:$O,11,FALSE)=0,"",VLOOKUP($A339,'Annex 2 EHV charges'!$A:$O,11,FALSE)),"")</f>
        <v/>
      </c>
    </row>
    <row r="340" spans="1:8" x14ac:dyDescent="0.2">
      <c r="A340" s="104" t="str">
        <f t="array" ref="A340">IFERROR(INDEX('Annex 2 EHV charges'!$A$11:$A$410, MATCH(0, IF(ISBLANK('Annex 2 EHV charges'!$A$11:$A$410),1, COUNTIF(A$4:$A339, 'Annex 2 EHV charges'!$A$11:$A$410)), 0)),"")</f>
        <v/>
      </c>
      <c r="B340" s="104" t="str">
        <f>IF($A340="","",VLOOKUP($A340,'Annex 2 EHV charges'!$A:$O,2,0))</f>
        <v/>
      </c>
      <c r="C340" s="105" t="str">
        <f>IF($A340="","",VLOOKUP($A340,'Annex 2 EHV charges'!$A:$O,3,0))</f>
        <v/>
      </c>
      <c r="D340" s="104" t="str">
        <f>IF($A340="","",VLOOKUP($A340,'Annex 2 EHV charges'!$A:$O,7,0))</f>
        <v/>
      </c>
      <c r="E340" s="109" t="str">
        <f>IFERROR(IF(VLOOKUP($A340,'Annex 2 EHV charges'!$A:$O,8,FALSE)=0,"",VLOOKUP($A340,'Annex 2 EHV charges'!$A:$O,8,FALSE)),"")</f>
        <v/>
      </c>
      <c r="F340" s="110" t="str">
        <f>IFERROR(IF(VLOOKUP($A340,'Annex 2 EHV charges'!$A:$O,9,FALSE)=0,"",VLOOKUP($A340,'Annex 2 EHV charges'!$A:$O,9,FALSE)),"")</f>
        <v/>
      </c>
      <c r="G340" s="111" t="str">
        <f>IFERROR(IF(VLOOKUP($A340,'Annex 2 EHV charges'!$A:$O,10,FALSE)=0,"",VLOOKUP($A340,'Annex 2 EHV charges'!$A:$O,10,FALSE)),"")</f>
        <v/>
      </c>
      <c r="H340" s="111" t="str">
        <f>IFERROR(IF(VLOOKUP($A340,'Annex 2 EHV charges'!$A:$O,11,FALSE)=0,"",VLOOKUP($A340,'Annex 2 EHV charges'!$A:$O,11,FALSE)),"")</f>
        <v/>
      </c>
    </row>
    <row r="341" spans="1:8" x14ac:dyDescent="0.2">
      <c r="A341" s="104" t="str">
        <f t="array" ref="A341">IFERROR(INDEX('Annex 2 EHV charges'!$A$11:$A$410, MATCH(0, IF(ISBLANK('Annex 2 EHV charges'!$A$11:$A$410),1, COUNTIF(A$4:$A340, 'Annex 2 EHV charges'!$A$11:$A$410)), 0)),"")</f>
        <v/>
      </c>
      <c r="B341" s="104" t="str">
        <f>IF($A341="","",VLOOKUP($A341,'Annex 2 EHV charges'!$A:$O,2,0))</f>
        <v/>
      </c>
      <c r="C341" s="105" t="str">
        <f>IF($A341="","",VLOOKUP($A341,'Annex 2 EHV charges'!$A:$O,3,0))</f>
        <v/>
      </c>
      <c r="D341" s="104" t="str">
        <f>IF($A341="","",VLOOKUP($A341,'Annex 2 EHV charges'!$A:$O,7,0))</f>
        <v/>
      </c>
      <c r="E341" s="109" t="str">
        <f>IFERROR(IF(VLOOKUP($A341,'Annex 2 EHV charges'!$A:$O,8,FALSE)=0,"",VLOOKUP($A341,'Annex 2 EHV charges'!$A:$O,8,FALSE)),"")</f>
        <v/>
      </c>
      <c r="F341" s="110" t="str">
        <f>IFERROR(IF(VLOOKUP($A341,'Annex 2 EHV charges'!$A:$O,9,FALSE)=0,"",VLOOKUP($A341,'Annex 2 EHV charges'!$A:$O,9,FALSE)),"")</f>
        <v/>
      </c>
      <c r="G341" s="111" t="str">
        <f>IFERROR(IF(VLOOKUP($A341,'Annex 2 EHV charges'!$A:$O,10,FALSE)=0,"",VLOOKUP($A341,'Annex 2 EHV charges'!$A:$O,10,FALSE)),"")</f>
        <v/>
      </c>
      <c r="H341" s="111" t="str">
        <f>IFERROR(IF(VLOOKUP($A341,'Annex 2 EHV charges'!$A:$O,11,FALSE)=0,"",VLOOKUP($A341,'Annex 2 EHV charges'!$A:$O,11,FALSE)),"")</f>
        <v/>
      </c>
    </row>
    <row r="342" spans="1:8" x14ac:dyDescent="0.2">
      <c r="A342" s="104" t="str">
        <f t="array" ref="A342">IFERROR(INDEX('Annex 2 EHV charges'!$A$11:$A$410, MATCH(0, IF(ISBLANK('Annex 2 EHV charges'!$A$11:$A$410),1, COUNTIF(A$4:$A341, 'Annex 2 EHV charges'!$A$11:$A$410)), 0)),"")</f>
        <v/>
      </c>
      <c r="B342" s="104" t="str">
        <f>IF($A342="","",VLOOKUP($A342,'Annex 2 EHV charges'!$A:$O,2,0))</f>
        <v/>
      </c>
      <c r="C342" s="105" t="str">
        <f>IF($A342="","",VLOOKUP($A342,'Annex 2 EHV charges'!$A:$O,3,0))</f>
        <v/>
      </c>
      <c r="D342" s="104" t="str">
        <f>IF($A342="","",VLOOKUP($A342,'Annex 2 EHV charges'!$A:$O,7,0))</f>
        <v/>
      </c>
      <c r="E342" s="109" t="str">
        <f>IFERROR(IF(VLOOKUP($A342,'Annex 2 EHV charges'!$A:$O,8,FALSE)=0,"",VLOOKUP($A342,'Annex 2 EHV charges'!$A:$O,8,FALSE)),"")</f>
        <v/>
      </c>
      <c r="F342" s="110" t="str">
        <f>IFERROR(IF(VLOOKUP($A342,'Annex 2 EHV charges'!$A:$O,9,FALSE)=0,"",VLOOKUP($A342,'Annex 2 EHV charges'!$A:$O,9,FALSE)),"")</f>
        <v/>
      </c>
      <c r="G342" s="111" t="str">
        <f>IFERROR(IF(VLOOKUP($A342,'Annex 2 EHV charges'!$A:$O,10,FALSE)=0,"",VLOOKUP($A342,'Annex 2 EHV charges'!$A:$O,10,FALSE)),"")</f>
        <v/>
      </c>
      <c r="H342" s="111" t="str">
        <f>IFERROR(IF(VLOOKUP($A342,'Annex 2 EHV charges'!$A:$O,11,FALSE)=0,"",VLOOKUP($A342,'Annex 2 EHV charges'!$A:$O,11,FALSE)),"")</f>
        <v/>
      </c>
    </row>
    <row r="343" spans="1:8" x14ac:dyDescent="0.2">
      <c r="A343" s="104" t="str">
        <f t="array" ref="A343">IFERROR(INDEX('Annex 2 EHV charges'!$A$11:$A$410, MATCH(0, IF(ISBLANK('Annex 2 EHV charges'!$A$11:$A$410),1, COUNTIF(A$4:$A342, 'Annex 2 EHV charges'!$A$11:$A$410)), 0)),"")</f>
        <v/>
      </c>
      <c r="B343" s="104" t="str">
        <f>IF($A343="","",VLOOKUP($A343,'Annex 2 EHV charges'!$A:$O,2,0))</f>
        <v/>
      </c>
      <c r="C343" s="105" t="str">
        <f>IF($A343="","",VLOOKUP($A343,'Annex 2 EHV charges'!$A:$O,3,0))</f>
        <v/>
      </c>
      <c r="D343" s="104" t="str">
        <f>IF($A343="","",VLOOKUP($A343,'Annex 2 EHV charges'!$A:$O,7,0))</f>
        <v/>
      </c>
      <c r="E343" s="109" t="str">
        <f>IFERROR(IF(VLOOKUP($A343,'Annex 2 EHV charges'!$A:$O,8,FALSE)=0,"",VLOOKUP($A343,'Annex 2 EHV charges'!$A:$O,8,FALSE)),"")</f>
        <v/>
      </c>
      <c r="F343" s="110" t="str">
        <f>IFERROR(IF(VLOOKUP($A343,'Annex 2 EHV charges'!$A:$O,9,FALSE)=0,"",VLOOKUP($A343,'Annex 2 EHV charges'!$A:$O,9,FALSE)),"")</f>
        <v/>
      </c>
      <c r="G343" s="111" t="str">
        <f>IFERROR(IF(VLOOKUP($A343,'Annex 2 EHV charges'!$A:$O,10,FALSE)=0,"",VLOOKUP($A343,'Annex 2 EHV charges'!$A:$O,10,FALSE)),"")</f>
        <v/>
      </c>
      <c r="H343" s="111" t="str">
        <f>IFERROR(IF(VLOOKUP($A343,'Annex 2 EHV charges'!$A:$O,11,FALSE)=0,"",VLOOKUP($A343,'Annex 2 EHV charges'!$A:$O,11,FALSE)),"")</f>
        <v/>
      </c>
    </row>
    <row r="344" spans="1:8" x14ac:dyDescent="0.2">
      <c r="A344" s="104" t="str">
        <f t="array" ref="A344">IFERROR(INDEX('Annex 2 EHV charges'!$A$11:$A$410, MATCH(0, IF(ISBLANK('Annex 2 EHV charges'!$A$11:$A$410),1, COUNTIF(A$4:$A343, 'Annex 2 EHV charges'!$A$11:$A$410)), 0)),"")</f>
        <v/>
      </c>
      <c r="B344" s="104" t="str">
        <f>IF($A344="","",VLOOKUP($A344,'Annex 2 EHV charges'!$A:$O,2,0))</f>
        <v/>
      </c>
      <c r="C344" s="105" t="str">
        <f>IF($A344="","",VLOOKUP($A344,'Annex 2 EHV charges'!$A:$O,3,0))</f>
        <v/>
      </c>
      <c r="D344" s="104" t="str">
        <f>IF($A344="","",VLOOKUP($A344,'Annex 2 EHV charges'!$A:$O,7,0))</f>
        <v/>
      </c>
      <c r="E344" s="109" t="str">
        <f>IFERROR(IF(VLOOKUP($A344,'Annex 2 EHV charges'!$A:$O,8,FALSE)=0,"",VLOOKUP($A344,'Annex 2 EHV charges'!$A:$O,8,FALSE)),"")</f>
        <v/>
      </c>
      <c r="F344" s="110" t="str">
        <f>IFERROR(IF(VLOOKUP($A344,'Annex 2 EHV charges'!$A:$O,9,FALSE)=0,"",VLOOKUP($A344,'Annex 2 EHV charges'!$A:$O,9,FALSE)),"")</f>
        <v/>
      </c>
      <c r="G344" s="111" t="str">
        <f>IFERROR(IF(VLOOKUP($A344,'Annex 2 EHV charges'!$A:$O,10,FALSE)=0,"",VLOOKUP($A344,'Annex 2 EHV charges'!$A:$O,10,FALSE)),"")</f>
        <v/>
      </c>
      <c r="H344" s="111" t="str">
        <f>IFERROR(IF(VLOOKUP($A344,'Annex 2 EHV charges'!$A:$O,11,FALSE)=0,"",VLOOKUP($A344,'Annex 2 EHV charges'!$A:$O,11,FALSE)),"")</f>
        <v/>
      </c>
    </row>
    <row r="345" spans="1:8" x14ac:dyDescent="0.2">
      <c r="A345" s="104" t="str">
        <f t="array" ref="A345">IFERROR(INDEX('Annex 2 EHV charges'!$A$11:$A$410, MATCH(0, IF(ISBLANK('Annex 2 EHV charges'!$A$11:$A$410),1, COUNTIF(A$4:$A344, 'Annex 2 EHV charges'!$A$11:$A$410)), 0)),"")</f>
        <v/>
      </c>
      <c r="B345" s="104" t="str">
        <f>IF($A345="","",VLOOKUP($A345,'Annex 2 EHV charges'!$A:$O,2,0))</f>
        <v/>
      </c>
      <c r="C345" s="105" t="str">
        <f>IF($A345="","",VLOOKUP($A345,'Annex 2 EHV charges'!$A:$O,3,0))</f>
        <v/>
      </c>
      <c r="D345" s="104" t="str">
        <f>IF($A345="","",VLOOKUP($A345,'Annex 2 EHV charges'!$A:$O,7,0))</f>
        <v/>
      </c>
      <c r="E345" s="109" t="str">
        <f>IFERROR(IF(VLOOKUP($A345,'Annex 2 EHV charges'!$A:$O,8,FALSE)=0,"",VLOOKUP($A345,'Annex 2 EHV charges'!$A:$O,8,FALSE)),"")</f>
        <v/>
      </c>
      <c r="F345" s="110" t="str">
        <f>IFERROR(IF(VLOOKUP($A345,'Annex 2 EHV charges'!$A:$O,9,FALSE)=0,"",VLOOKUP($A345,'Annex 2 EHV charges'!$A:$O,9,FALSE)),"")</f>
        <v/>
      </c>
      <c r="G345" s="111" t="str">
        <f>IFERROR(IF(VLOOKUP($A345,'Annex 2 EHV charges'!$A:$O,10,FALSE)=0,"",VLOOKUP($A345,'Annex 2 EHV charges'!$A:$O,10,FALSE)),"")</f>
        <v/>
      </c>
      <c r="H345" s="111" t="str">
        <f>IFERROR(IF(VLOOKUP($A345,'Annex 2 EHV charges'!$A:$O,11,FALSE)=0,"",VLOOKUP($A345,'Annex 2 EHV charges'!$A:$O,11,FALSE)),"")</f>
        <v/>
      </c>
    </row>
    <row r="346" spans="1:8" x14ac:dyDescent="0.2">
      <c r="A346" s="104" t="str">
        <f t="array" ref="A346">IFERROR(INDEX('Annex 2 EHV charges'!$A$11:$A$410, MATCH(0, IF(ISBLANK('Annex 2 EHV charges'!$A$11:$A$410),1, COUNTIF(A$4:$A345, 'Annex 2 EHV charges'!$A$11:$A$410)), 0)),"")</f>
        <v/>
      </c>
      <c r="B346" s="104" t="str">
        <f>IF($A346="","",VLOOKUP($A346,'Annex 2 EHV charges'!$A:$O,2,0))</f>
        <v/>
      </c>
      <c r="C346" s="105" t="str">
        <f>IF($A346="","",VLOOKUP($A346,'Annex 2 EHV charges'!$A:$O,3,0))</f>
        <v/>
      </c>
      <c r="D346" s="104" t="str">
        <f>IF($A346="","",VLOOKUP($A346,'Annex 2 EHV charges'!$A:$O,7,0))</f>
        <v/>
      </c>
      <c r="E346" s="109" t="str">
        <f>IFERROR(IF(VLOOKUP($A346,'Annex 2 EHV charges'!$A:$O,8,FALSE)=0,"",VLOOKUP($A346,'Annex 2 EHV charges'!$A:$O,8,FALSE)),"")</f>
        <v/>
      </c>
      <c r="F346" s="110" t="str">
        <f>IFERROR(IF(VLOOKUP($A346,'Annex 2 EHV charges'!$A:$O,9,FALSE)=0,"",VLOOKUP($A346,'Annex 2 EHV charges'!$A:$O,9,FALSE)),"")</f>
        <v/>
      </c>
      <c r="G346" s="111" t="str">
        <f>IFERROR(IF(VLOOKUP($A346,'Annex 2 EHV charges'!$A:$O,10,FALSE)=0,"",VLOOKUP($A346,'Annex 2 EHV charges'!$A:$O,10,FALSE)),"")</f>
        <v/>
      </c>
      <c r="H346" s="111" t="str">
        <f>IFERROR(IF(VLOOKUP($A346,'Annex 2 EHV charges'!$A:$O,11,FALSE)=0,"",VLOOKUP($A346,'Annex 2 EHV charges'!$A:$O,11,FALSE)),"")</f>
        <v/>
      </c>
    </row>
    <row r="347" spans="1:8" x14ac:dyDescent="0.2">
      <c r="A347" s="104" t="str">
        <f t="array" ref="A347">IFERROR(INDEX('Annex 2 EHV charges'!$A$11:$A$410, MATCH(0, IF(ISBLANK('Annex 2 EHV charges'!$A$11:$A$410),1, COUNTIF(A$4:$A346, 'Annex 2 EHV charges'!$A$11:$A$410)), 0)),"")</f>
        <v/>
      </c>
      <c r="B347" s="104" t="str">
        <f>IF($A347="","",VLOOKUP($A347,'Annex 2 EHV charges'!$A:$O,2,0))</f>
        <v/>
      </c>
      <c r="C347" s="105" t="str">
        <f>IF($A347="","",VLOOKUP($A347,'Annex 2 EHV charges'!$A:$O,3,0))</f>
        <v/>
      </c>
      <c r="D347" s="104" t="str">
        <f>IF($A347="","",VLOOKUP($A347,'Annex 2 EHV charges'!$A:$O,7,0))</f>
        <v/>
      </c>
      <c r="E347" s="109" t="str">
        <f>IFERROR(IF(VLOOKUP($A347,'Annex 2 EHV charges'!$A:$O,8,FALSE)=0,"",VLOOKUP($A347,'Annex 2 EHV charges'!$A:$O,8,FALSE)),"")</f>
        <v/>
      </c>
      <c r="F347" s="110" t="str">
        <f>IFERROR(IF(VLOOKUP($A347,'Annex 2 EHV charges'!$A:$O,9,FALSE)=0,"",VLOOKUP($A347,'Annex 2 EHV charges'!$A:$O,9,FALSE)),"")</f>
        <v/>
      </c>
      <c r="G347" s="111" t="str">
        <f>IFERROR(IF(VLOOKUP($A347,'Annex 2 EHV charges'!$A:$O,10,FALSE)=0,"",VLOOKUP($A347,'Annex 2 EHV charges'!$A:$O,10,FALSE)),"")</f>
        <v/>
      </c>
      <c r="H347" s="111" t="str">
        <f>IFERROR(IF(VLOOKUP($A347,'Annex 2 EHV charges'!$A:$O,11,FALSE)=0,"",VLOOKUP($A347,'Annex 2 EHV charges'!$A:$O,11,FALSE)),"")</f>
        <v/>
      </c>
    </row>
    <row r="348" spans="1:8" x14ac:dyDescent="0.2">
      <c r="A348" s="104" t="str">
        <f t="array" ref="A348">IFERROR(INDEX('Annex 2 EHV charges'!$A$11:$A$410, MATCH(0, IF(ISBLANK('Annex 2 EHV charges'!$A$11:$A$410),1, COUNTIF(A$4:$A347, 'Annex 2 EHV charges'!$A$11:$A$410)), 0)),"")</f>
        <v/>
      </c>
      <c r="B348" s="104" t="str">
        <f>IF($A348="","",VLOOKUP($A348,'Annex 2 EHV charges'!$A:$O,2,0))</f>
        <v/>
      </c>
      <c r="C348" s="105" t="str">
        <f>IF($A348="","",VLOOKUP($A348,'Annex 2 EHV charges'!$A:$O,3,0))</f>
        <v/>
      </c>
      <c r="D348" s="104" t="str">
        <f>IF($A348="","",VLOOKUP($A348,'Annex 2 EHV charges'!$A:$O,7,0))</f>
        <v/>
      </c>
      <c r="E348" s="109" t="str">
        <f>IFERROR(IF(VLOOKUP($A348,'Annex 2 EHV charges'!$A:$O,8,FALSE)=0,"",VLOOKUP($A348,'Annex 2 EHV charges'!$A:$O,8,FALSE)),"")</f>
        <v/>
      </c>
      <c r="F348" s="110" t="str">
        <f>IFERROR(IF(VLOOKUP($A348,'Annex 2 EHV charges'!$A:$O,9,FALSE)=0,"",VLOOKUP($A348,'Annex 2 EHV charges'!$A:$O,9,FALSE)),"")</f>
        <v/>
      </c>
      <c r="G348" s="111" t="str">
        <f>IFERROR(IF(VLOOKUP($A348,'Annex 2 EHV charges'!$A:$O,10,FALSE)=0,"",VLOOKUP($A348,'Annex 2 EHV charges'!$A:$O,10,FALSE)),"")</f>
        <v/>
      </c>
      <c r="H348" s="111" t="str">
        <f>IFERROR(IF(VLOOKUP($A348,'Annex 2 EHV charges'!$A:$O,11,FALSE)=0,"",VLOOKUP($A348,'Annex 2 EHV charges'!$A:$O,11,FALSE)),"")</f>
        <v/>
      </c>
    </row>
    <row r="349" spans="1:8" x14ac:dyDescent="0.2">
      <c r="A349" s="104" t="str">
        <f t="array" ref="A349">IFERROR(INDEX('Annex 2 EHV charges'!$A$11:$A$410, MATCH(0, IF(ISBLANK('Annex 2 EHV charges'!$A$11:$A$410),1, COUNTIF(A$4:$A348, 'Annex 2 EHV charges'!$A$11:$A$410)), 0)),"")</f>
        <v/>
      </c>
      <c r="B349" s="104" t="str">
        <f>IF($A349="","",VLOOKUP($A349,'Annex 2 EHV charges'!$A:$O,2,0))</f>
        <v/>
      </c>
      <c r="C349" s="105" t="str">
        <f>IF($A349="","",VLOOKUP($A349,'Annex 2 EHV charges'!$A:$O,3,0))</f>
        <v/>
      </c>
      <c r="D349" s="104" t="str">
        <f>IF($A349="","",VLOOKUP($A349,'Annex 2 EHV charges'!$A:$O,7,0))</f>
        <v/>
      </c>
      <c r="E349" s="109" t="str">
        <f>IFERROR(IF(VLOOKUP($A349,'Annex 2 EHV charges'!$A:$O,8,FALSE)=0,"",VLOOKUP($A349,'Annex 2 EHV charges'!$A:$O,8,FALSE)),"")</f>
        <v/>
      </c>
      <c r="F349" s="110" t="str">
        <f>IFERROR(IF(VLOOKUP($A349,'Annex 2 EHV charges'!$A:$O,9,FALSE)=0,"",VLOOKUP($A349,'Annex 2 EHV charges'!$A:$O,9,FALSE)),"")</f>
        <v/>
      </c>
      <c r="G349" s="111" t="str">
        <f>IFERROR(IF(VLOOKUP($A349,'Annex 2 EHV charges'!$A:$O,10,FALSE)=0,"",VLOOKUP($A349,'Annex 2 EHV charges'!$A:$O,10,FALSE)),"")</f>
        <v/>
      </c>
      <c r="H349" s="111" t="str">
        <f>IFERROR(IF(VLOOKUP($A349,'Annex 2 EHV charges'!$A:$O,11,FALSE)=0,"",VLOOKUP($A349,'Annex 2 EHV charges'!$A:$O,11,FALSE)),"")</f>
        <v/>
      </c>
    </row>
    <row r="350" spans="1:8" x14ac:dyDescent="0.2">
      <c r="A350" s="104" t="str">
        <f t="array" ref="A350">IFERROR(INDEX('Annex 2 EHV charges'!$A$11:$A$410, MATCH(0, IF(ISBLANK('Annex 2 EHV charges'!$A$11:$A$410),1, COUNTIF(A$4:$A349, 'Annex 2 EHV charges'!$A$11:$A$410)), 0)),"")</f>
        <v/>
      </c>
      <c r="B350" s="104" t="str">
        <f>IF($A350="","",VLOOKUP($A350,'Annex 2 EHV charges'!$A:$O,2,0))</f>
        <v/>
      </c>
      <c r="C350" s="105" t="str">
        <f>IF($A350="","",VLOOKUP($A350,'Annex 2 EHV charges'!$A:$O,3,0))</f>
        <v/>
      </c>
      <c r="D350" s="104" t="str">
        <f>IF($A350="","",VLOOKUP($A350,'Annex 2 EHV charges'!$A:$O,7,0))</f>
        <v/>
      </c>
      <c r="E350" s="109" t="str">
        <f>IFERROR(IF(VLOOKUP($A350,'Annex 2 EHV charges'!$A:$O,8,FALSE)=0,"",VLOOKUP($A350,'Annex 2 EHV charges'!$A:$O,8,FALSE)),"")</f>
        <v/>
      </c>
      <c r="F350" s="110" t="str">
        <f>IFERROR(IF(VLOOKUP($A350,'Annex 2 EHV charges'!$A:$O,9,FALSE)=0,"",VLOOKUP($A350,'Annex 2 EHV charges'!$A:$O,9,FALSE)),"")</f>
        <v/>
      </c>
      <c r="G350" s="111" t="str">
        <f>IFERROR(IF(VLOOKUP($A350,'Annex 2 EHV charges'!$A:$O,10,FALSE)=0,"",VLOOKUP($A350,'Annex 2 EHV charges'!$A:$O,10,FALSE)),"")</f>
        <v/>
      </c>
      <c r="H350" s="111" t="str">
        <f>IFERROR(IF(VLOOKUP($A350,'Annex 2 EHV charges'!$A:$O,11,FALSE)=0,"",VLOOKUP($A350,'Annex 2 EHV charges'!$A:$O,11,FALSE)),"")</f>
        <v/>
      </c>
    </row>
    <row r="351" spans="1:8" x14ac:dyDescent="0.2">
      <c r="A351" s="104" t="str">
        <f t="array" ref="A351">IFERROR(INDEX('Annex 2 EHV charges'!$A$11:$A$410, MATCH(0, IF(ISBLANK('Annex 2 EHV charges'!$A$11:$A$410),1, COUNTIF(A$4:$A350, 'Annex 2 EHV charges'!$A$11:$A$410)), 0)),"")</f>
        <v/>
      </c>
      <c r="B351" s="104" t="str">
        <f>IF($A351="","",VLOOKUP($A351,'Annex 2 EHV charges'!$A:$O,2,0))</f>
        <v/>
      </c>
      <c r="C351" s="105" t="str">
        <f>IF($A351="","",VLOOKUP($A351,'Annex 2 EHV charges'!$A:$O,3,0))</f>
        <v/>
      </c>
      <c r="D351" s="104" t="str">
        <f>IF($A351="","",VLOOKUP($A351,'Annex 2 EHV charges'!$A:$O,7,0))</f>
        <v/>
      </c>
      <c r="E351" s="109" t="str">
        <f>IFERROR(IF(VLOOKUP($A351,'Annex 2 EHV charges'!$A:$O,8,FALSE)=0,"",VLOOKUP($A351,'Annex 2 EHV charges'!$A:$O,8,FALSE)),"")</f>
        <v/>
      </c>
      <c r="F351" s="110" t="str">
        <f>IFERROR(IF(VLOOKUP($A351,'Annex 2 EHV charges'!$A:$O,9,FALSE)=0,"",VLOOKUP($A351,'Annex 2 EHV charges'!$A:$O,9,FALSE)),"")</f>
        <v/>
      </c>
      <c r="G351" s="111" t="str">
        <f>IFERROR(IF(VLOOKUP($A351,'Annex 2 EHV charges'!$A:$O,10,FALSE)=0,"",VLOOKUP($A351,'Annex 2 EHV charges'!$A:$O,10,FALSE)),"")</f>
        <v/>
      </c>
      <c r="H351" s="111" t="str">
        <f>IFERROR(IF(VLOOKUP($A351,'Annex 2 EHV charges'!$A:$O,11,FALSE)=0,"",VLOOKUP($A351,'Annex 2 EHV charges'!$A:$O,11,FALSE)),"")</f>
        <v/>
      </c>
    </row>
    <row r="352" spans="1:8" x14ac:dyDescent="0.2">
      <c r="A352" s="104" t="str">
        <f t="array" ref="A352">IFERROR(INDEX('Annex 2 EHV charges'!$A$11:$A$410, MATCH(0, IF(ISBLANK('Annex 2 EHV charges'!$A$11:$A$410),1, COUNTIF(A$4:$A351, 'Annex 2 EHV charges'!$A$11:$A$410)), 0)),"")</f>
        <v/>
      </c>
      <c r="B352" s="104" t="str">
        <f>IF($A352="","",VLOOKUP($A352,'Annex 2 EHV charges'!$A:$O,2,0))</f>
        <v/>
      </c>
      <c r="C352" s="105" t="str">
        <f>IF($A352="","",VLOOKUP($A352,'Annex 2 EHV charges'!$A:$O,3,0))</f>
        <v/>
      </c>
      <c r="D352" s="104" t="str">
        <f>IF($A352="","",VLOOKUP($A352,'Annex 2 EHV charges'!$A:$O,7,0))</f>
        <v/>
      </c>
      <c r="E352" s="109" t="str">
        <f>IFERROR(IF(VLOOKUP($A352,'Annex 2 EHV charges'!$A:$O,8,FALSE)=0,"",VLOOKUP($A352,'Annex 2 EHV charges'!$A:$O,8,FALSE)),"")</f>
        <v/>
      </c>
      <c r="F352" s="110" t="str">
        <f>IFERROR(IF(VLOOKUP($A352,'Annex 2 EHV charges'!$A:$O,9,FALSE)=0,"",VLOOKUP($A352,'Annex 2 EHV charges'!$A:$O,9,FALSE)),"")</f>
        <v/>
      </c>
      <c r="G352" s="111" t="str">
        <f>IFERROR(IF(VLOOKUP($A352,'Annex 2 EHV charges'!$A:$O,10,FALSE)=0,"",VLOOKUP($A352,'Annex 2 EHV charges'!$A:$O,10,FALSE)),"")</f>
        <v/>
      </c>
      <c r="H352" s="111" t="str">
        <f>IFERROR(IF(VLOOKUP($A352,'Annex 2 EHV charges'!$A:$O,11,FALSE)=0,"",VLOOKUP($A352,'Annex 2 EHV charges'!$A:$O,11,FALSE)),"")</f>
        <v/>
      </c>
    </row>
    <row r="353" spans="1:8" x14ac:dyDescent="0.2">
      <c r="A353" s="104" t="str">
        <f t="array" ref="A353">IFERROR(INDEX('Annex 2 EHV charges'!$A$11:$A$410, MATCH(0, IF(ISBLANK('Annex 2 EHV charges'!$A$11:$A$410),1, COUNTIF(A$4:$A352, 'Annex 2 EHV charges'!$A$11:$A$410)), 0)),"")</f>
        <v/>
      </c>
      <c r="B353" s="104" t="str">
        <f>IF($A353="","",VLOOKUP($A353,'Annex 2 EHV charges'!$A:$O,2,0))</f>
        <v/>
      </c>
      <c r="C353" s="105" t="str">
        <f>IF($A353="","",VLOOKUP($A353,'Annex 2 EHV charges'!$A:$O,3,0))</f>
        <v/>
      </c>
      <c r="D353" s="104" t="str">
        <f>IF($A353="","",VLOOKUP($A353,'Annex 2 EHV charges'!$A:$O,7,0))</f>
        <v/>
      </c>
      <c r="E353" s="109" t="str">
        <f>IFERROR(IF(VLOOKUP($A353,'Annex 2 EHV charges'!$A:$O,8,FALSE)=0,"",VLOOKUP($A353,'Annex 2 EHV charges'!$A:$O,8,FALSE)),"")</f>
        <v/>
      </c>
      <c r="F353" s="110" t="str">
        <f>IFERROR(IF(VLOOKUP($A353,'Annex 2 EHV charges'!$A:$O,9,FALSE)=0,"",VLOOKUP($A353,'Annex 2 EHV charges'!$A:$O,9,FALSE)),"")</f>
        <v/>
      </c>
      <c r="G353" s="111" t="str">
        <f>IFERROR(IF(VLOOKUP($A353,'Annex 2 EHV charges'!$A:$O,10,FALSE)=0,"",VLOOKUP($A353,'Annex 2 EHV charges'!$A:$O,10,FALSE)),"")</f>
        <v/>
      </c>
      <c r="H353" s="111" t="str">
        <f>IFERROR(IF(VLOOKUP($A353,'Annex 2 EHV charges'!$A:$O,11,FALSE)=0,"",VLOOKUP($A353,'Annex 2 EHV charges'!$A:$O,11,FALSE)),"")</f>
        <v/>
      </c>
    </row>
    <row r="354" spans="1:8" x14ac:dyDescent="0.2">
      <c r="A354" s="104" t="str">
        <f t="array" ref="A354">IFERROR(INDEX('Annex 2 EHV charges'!$A$11:$A$410, MATCH(0, IF(ISBLANK('Annex 2 EHV charges'!$A$11:$A$410),1, COUNTIF(A$4:$A353, 'Annex 2 EHV charges'!$A$11:$A$410)), 0)),"")</f>
        <v/>
      </c>
      <c r="B354" s="104" t="str">
        <f>IF($A354="","",VLOOKUP($A354,'Annex 2 EHV charges'!$A:$O,2,0))</f>
        <v/>
      </c>
      <c r="C354" s="105" t="str">
        <f>IF($A354="","",VLOOKUP($A354,'Annex 2 EHV charges'!$A:$O,3,0))</f>
        <v/>
      </c>
      <c r="D354" s="104" t="str">
        <f>IF($A354="","",VLOOKUP($A354,'Annex 2 EHV charges'!$A:$O,7,0))</f>
        <v/>
      </c>
      <c r="E354" s="109" t="str">
        <f>IFERROR(IF(VLOOKUP($A354,'Annex 2 EHV charges'!$A:$O,8,FALSE)=0,"",VLOOKUP($A354,'Annex 2 EHV charges'!$A:$O,8,FALSE)),"")</f>
        <v/>
      </c>
      <c r="F354" s="110" t="str">
        <f>IFERROR(IF(VLOOKUP($A354,'Annex 2 EHV charges'!$A:$O,9,FALSE)=0,"",VLOOKUP($A354,'Annex 2 EHV charges'!$A:$O,9,FALSE)),"")</f>
        <v/>
      </c>
      <c r="G354" s="111" t="str">
        <f>IFERROR(IF(VLOOKUP($A354,'Annex 2 EHV charges'!$A:$O,10,FALSE)=0,"",VLOOKUP($A354,'Annex 2 EHV charges'!$A:$O,10,FALSE)),"")</f>
        <v/>
      </c>
      <c r="H354" s="111" t="str">
        <f>IFERROR(IF(VLOOKUP($A354,'Annex 2 EHV charges'!$A:$O,11,FALSE)=0,"",VLOOKUP($A354,'Annex 2 EHV charges'!$A:$O,11,FALSE)),"")</f>
        <v/>
      </c>
    </row>
    <row r="355" spans="1:8" x14ac:dyDescent="0.2">
      <c r="A355" s="104" t="str">
        <f t="array" ref="A355">IFERROR(INDEX('Annex 2 EHV charges'!$A$11:$A$410, MATCH(0, IF(ISBLANK('Annex 2 EHV charges'!$A$11:$A$410),1, COUNTIF(A$4:$A354, 'Annex 2 EHV charges'!$A$11:$A$410)), 0)),"")</f>
        <v/>
      </c>
      <c r="B355" s="104" t="str">
        <f>IF($A355="","",VLOOKUP($A355,'Annex 2 EHV charges'!$A:$O,2,0))</f>
        <v/>
      </c>
      <c r="C355" s="105" t="str">
        <f>IF($A355="","",VLOOKUP($A355,'Annex 2 EHV charges'!$A:$O,3,0))</f>
        <v/>
      </c>
      <c r="D355" s="104" t="str">
        <f>IF($A355="","",VLOOKUP($A355,'Annex 2 EHV charges'!$A:$O,7,0))</f>
        <v/>
      </c>
      <c r="E355" s="109" t="str">
        <f>IFERROR(IF(VLOOKUP($A355,'Annex 2 EHV charges'!$A:$O,8,FALSE)=0,"",VLOOKUP($A355,'Annex 2 EHV charges'!$A:$O,8,FALSE)),"")</f>
        <v/>
      </c>
      <c r="F355" s="110" t="str">
        <f>IFERROR(IF(VLOOKUP($A355,'Annex 2 EHV charges'!$A:$O,9,FALSE)=0,"",VLOOKUP($A355,'Annex 2 EHV charges'!$A:$O,9,FALSE)),"")</f>
        <v/>
      </c>
      <c r="G355" s="111" t="str">
        <f>IFERROR(IF(VLOOKUP($A355,'Annex 2 EHV charges'!$A:$O,10,FALSE)=0,"",VLOOKUP($A355,'Annex 2 EHV charges'!$A:$O,10,FALSE)),"")</f>
        <v/>
      </c>
      <c r="H355" s="111" t="str">
        <f>IFERROR(IF(VLOOKUP($A355,'Annex 2 EHV charges'!$A:$O,11,FALSE)=0,"",VLOOKUP($A355,'Annex 2 EHV charges'!$A:$O,11,FALSE)),"")</f>
        <v/>
      </c>
    </row>
    <row r="356" spans="1:8" x14ac:dyDescent="0.2">
      <c r="A356" s="104" t="str">
        <f t="array" ref="A356">IFERROR(INDEX('Annex 2 EHV charges'!$A$11:$A$410, MATCH(0, IF(ISBLANK('Annex 2 EHV charges'!$A$11:$A$410),1, COUNTIF(A$4:$A355, 'Annex 2 EHV charges'!$A$11:$A$410)), 0)),"")</f>
        <v/>
      </c>
      <c r="B356" s="104" t="str">
        <f>IF($A356="","",VLOOKUP($A356,'Annex 2 EHV charges'!$A:$O,2,0))</f>
        <v/>
      </c>
      <c r="C356" s="105" t="str">
        <f>IF($A356="","",VLOOKUP($A356,'Annex 2 EHV charges'!$A:$O,3,0))</f>
        <v/>
      </c>
      <c r="D356" s="104" t="str">
        <f>IF($A356="","",VLOOKUP($A356,'Annex 2 EHV charges'!$A:$O,7,0))</f>
        <v/>
      </c>
      <c r="E356" s="109" t="str">
        <f>IFERROR(IF(VLOOKUP($A356,'Annex 2 EHV charges'!$A:$O,8,FALSE)=0,"",VLOOKUP($A356,'Annex 2 EHV charges'!$A:$O,8,FALSE)),"")</f>
        <v/>
      </c>
      <c r="F356" s="110" t="str">
        <f>IFERROR(IF(VLOOKUP($A356,'Annex 2 EHV charges'!$A:$O,9,FALSE)=0,"",VLOOKUP($A356,'Annex 2 EHV charges'!$A:$O,9,FALSE)),"")</f>
        <v/>
      </c>
      <c r="G356" s="111" t="str">
        <f>IFERROR(IF(VLOOKUP($A356,'Annex 2 EHV charges'!$A:$O,10,FALSE)=0,"",VLOOKUP($A356,'Annex 2 EHV charges'!$A:$O,10,FALSE)),"")</f>
        <v/>
      </c>
      <c r="H356" s="111" t="str">
        <f>IFERROR(IF(VLOOKUP($A356,'Annex 2 EHV charges'!$A:$O,11,FALSE)=0,"",VLOOKUP($A356,'Annex 2 EHV charges'!$A:$O,11,FALSE)),"")</f>
        <v/>
      </c>
    </row>
    <row r="357" spans="1:8" x14ac:dyDescent="0.2">
      <c r="A357" s="104" t="str">
        <f t="array" ref="A357">IFERROR(INDEX('Annex 2 EHV charges'!$A$11:$A$410, MATCH(0, IF(ISBLANK('Annex 2 EHV charges'!$A$11:$A$410),1, COUNTIF(A$4:$A356, 'Annex 2 EHV charges'!$A$11:$A$410)), 0)),"")</f>
        <v/>
      </c>
      <c r="B357" s="104" t="str">
        <f>IF($A357="","",VLOOKUP($A357,'Annex 2 EHV charges'!$A:$O,2,0))</f>
        <v/>
      </c>
      <c r="C357" s="105" t="str">
        <f>IF($A357="","",VLOOKUP($A357,'Annex 2 EHV charges'!$A:$O,3,0))</f>
        <v/>
      </c>
      <c r="D357" s="104" t="str">
        <f>IF($A357="","",VLOOKUP($A357,'Annex 2 EHV charges'!$A:$O,7,0))</f>
        <v/>
      </c>
      <c r="E357" s="109" t="str">
        <f>IFERROR(IF(VLOOKUP($A357,'Annex 2 EHV charges'!$A:$O,8,FALSE)=0,"",VLOOKUP($A357,'Annex 2 EHV charges'!$A:$O,8,FALSE)),"")</f>
        <v/>
      </c>
      <c r="F357" s="110" t="str">
        <f>IFERROR(IF(VLOOKUP($A357,'Annex 2 EHV charges'!$A:$O,9,FALSE)=0,"",VLOOKUP($A357,'Annex 2 EHV charges'!$A:$O,9,FALSE)),"")</f>
        <v/>
      </c>
      <c r="G357" s="111" t="str">
        <f>IFERROR(IF(VLOOKUP($A357,'Annex 2 EHV charges'!$A:$O,10,FALSE)=0,"",VLOOKUP($A357,'Annex 2 EHV charges'!$A:$O,10,FALSE)),"")</f>
        <v/>
      </c>
      <c r="H357" s="111" t="str">
        <f>IFERROR(IF(VLOOKUP($A357,'Annex 2 EHV charges'!$A:$O,11,FALSE)=0,"",VLOOKUP($A357,'Annex 2 EHV charges'!$A:$O,11,FALSE)),"")</f>
        <v/>
      </c>
    </row>
    <row r="358" spans="1:8" x14ac:dyDescent="0.2">
      <c r="A358" s="104" t="str">
        <f t="array" ref="A358">IFERROR(INDEX('Annex 2 EHV charges'!$A$11:$A$410, MATCH(0, IF(ISBLANK('Annex 2 EHV charges'!$A$11:$A$410),1, COUNTIF(A$4:$A357, 'Annex 2 EHV charges'!$A$11:$A$410)), 0)),"")</f>
        <v/>
      </c>
      <c r="B358" s="104" t="str">
        <f>IF($A358="","",VLOOKUP($A358,'Annex 2 EHV charges'!$A:$O,2,0))</f>
        <v/>
      </c>
      <c r="C358" s="105" t="str">
        <f>IF($A358="","",VLOOKUP($A358,'Annex 2 EHV charges'!$A:$O,3,0))</f>
        <v/>
      </c>
      <c r="D358" s="104" t="str">
        <f>IF($A358="","",VLOOKUP($A358,'Annex 2 EHV charges'!$A:$O,7,0))</f>
        <v/>
      </c>
      <c r="E358" s="109" t="str">
        <f>IFERROR(IF(VLOOKUP($A358,'Annex 2 EHV charges'!$A:$O,8,FALSE)=0,"",VLOOKUP($A358,'Annex 2 EHV charges'!$A:$O,8,FALSE)),"")</f>
        <v/>
      </c>
      <c r="F358" s="110" t="str">
        <f>IFERROR(IF(VLOOKUP($A358,'Annex 2 EHV charges'!$A:$O,9,FALSE)=0,"",VLOOKUP($A358,'Annex 2 EHV charges'!$A:$O,9,FALSE)),"")</f>
        <v/>
      </c>
      <c r="G358" s="111" t="str">
        <f>IFERROR(IF(VLOOKUP($A358,'Annex 2 EHV charges'!$A:$O,10,FALSE)=0,"",VLOOKUP($A358,'Annex 2 EHV charges'!$A:$O,10,FALSE)),"")</f>
        <v/>
      </c>
      <c r="H358" s="111" t="str">
        <f>IFERROR(IF(VLOOKUP($A358,'Annex 2 EHV charges'!$A:$O,11,FALSE)=0,"",VLOOKUP($A358,'Annex 2 EHV charges'!$A:$O,11,FALSE)),"")</f>
        <v/>
      </c>
    </row>
    <row r="359" spans="1:8" x14ac:dyDescent="0.2">
      <c r="A359" s="104" t="str">
        <f t="array" ref="A359">IFERROR(INDEX('Annex 2 EHV charges'!$A$11:$A$410, MATCH(0, IF(ISBLANK('Annex 2 EHV charges'!$A$11:$A$410),1, COUNTIF(A$4:$A358, 'Annex 2 EHV charges'!$A$11:$A$410)), 0)),"")</f>
        <v/>
      </c>
      <c r="B359" s="104" t="str">
        <f>IF($A359="","",VLOOKUP($A359,'Annex 2 EHV charges'!$A:$O,2,0))</f>
        <v/>
      </c>
      <c r="C359" s="105" t="str">
        <f>IF($A359="","",VLOOKUP($A359,'Annex 2 EHV charges'!$A:$O,3,0))</f>
        <v/>
      </c>
      <c r="D359" s="104" t="str">
        <f>IF($A359="","",VLOOKUP($A359,'Annex 2 EHV charges'!$A:$O,7,0))</f>
        <v/>
      </c>
      <c r="E359" s="109" t="str">
        <f>IFERROR(IF(VLOOKUP($A359,'Annex 2 EHV charges'!$A:$O,8,FALSE)=0,"",VLOOKUP($A359,'Annex 2 EHV charges'!$A:$O,8,FALSE)),"")</f>
        <v/>
      </c>
      <c r="F359" s="110" t="str">
        <f>IFERROR(IF(VLOOKUP($A359,'Annex 2 EHV charges'!$A:$O,9,FALSE)=0,"",VLOOKUP($A359,'Annex 2 EHV charges'!$A:$O,9,FALSE)),"")</f>
        <v/>
      </c>
      <c r="G359" s="111" t="str">
        <f>IFERROR(IF(VLOOKUP($A359,'Annex 2 EHV charges'!$A:$O,10,FALSE)=0,"",VLOOKUP($A359,'Annex 2 EHV charges'!$A:$O,10,FALSE)),"")</f>
        <v/>
      </c>
      <c r="H359" s="111" t="str">
        <f>IFERROR(IF(VLOOKUP($A359,'Annex 2 EHV charges'!$A:$O,11,FALSE)=0,"",VLOOKUP($A359,'Annex 2 EHV charges'!$A:$O,11,FALSE)),"")</f>
        <v/>
      </c>
    </row>
    <row r="360" spans="1:8" x14ac:dyDescent="0.2">
      <c r="A360" s="104" t="str">
        <f t="array" ref="A360">IFERROR(INDEX('Annex 2 EHV charges'!$A$11:$A$410, MATCH(0, IF(ISBLANK('Annex 2 EHV charges'!$A$11:$A$410),1, COUNTIF(A$4:$A359, 'Annex 2 EHV charges'!$A$11:$A$410)), 0)),"")</f>
        <v/>
      </c>
      <c r="B360" s="104" t="str">
        <f>IF($A360="","",VLOOKUP($A360,'Annex 2 EHV charges'!$A:$O,2,0))</f>
        <v/>
      </c>
      <c r="C360" s="105" t="str">
        <f>IF($A360="","",VLOOKUP($A360,'Annex 2 EHV charges'!$A:$O,3,0))</f>
        <v/>
      </c>
      <c r="D360" s="104" t="str">
        <f>IF($A360="","",VLOOKUP($A360,'Annex 2 EHV charges'!$A:$O,7,0))</f>
        <v/>
      </c>
      <c r="E360" s="109" t="str">
        <f>IFERROR(IF(VLOOKUP($A360,'Annex 2 EHV charges'!$A:$O,8,FALSE)=0,"",VLOOKUP($A360,'Annex 2 EHV charges'!$A:$O,8,FALSE)),"")</f>
        <v/>
      </c>
      <c r="F360" s="110" t="str">
        <f>IFERROR(IF(VLOOKUP($A360,'Annex 2 EHV charges'!$A:$O,9,FALSE)=0,"",VLOOKUP($A360,'Annex 2 EHV charges'!$A:$O,9,FALSE)),"")</f>
        <v/>
      </c>
      <c r="G360" s="111" t="str">
        <f>IFERROR(IF(VLOOKUP($A360,'Annex 2 EHV charges'!$A:$O,10,FALSE)=0,"",VLOOKUP($A360,'Annex 2 EHV charges'!$A:$O,10,FALSE)),"")</f>
        <v/>
      </c>
      <c r="H360" s="111" t="str">
        <f>IFERROR(IF(VLOOKUP($A360,'Annex 2 EHV charges'!$A:$O,11,FALSE)=0,"",VLOOKUP($A360,'Annex 2 EHV charges'!$A:$O,11,FALSE)),"")</f>
        <v/>
      </c>
    </row>
    <row r="361" spans="1:8" x14ac:dyDescent="0.2">
      <c r="A361" s="104" t="str">
        <f t="array" ref="A361">IFERROR(INDEX('Annex 2 EHV charges'!$A$11:$A$410, MATCH(0, IF(ISBLANK('Annex 2 EHV charges'!$A$11:$A$410),1, COUNTIF(A$4:$A360, 'Annex 2 EHV charges'!$A$11:$A$410)), 0)),"")</f>
        <v/>
      </c>
      <c r="B361" s="104" t="str">
        <f>IF($A361="","",VLOOKUP($A361,'Annex 2 EHV charges'!$A:$O,2,0))</f>
        <v/>
      </c>
      <c r="C361" s="105" t="str">
        <f>IF($A361="","",VLOOKUP($A361,'Annex 2 EHV charges'!$A:$O,3,0))</f>
        <v/>
      </c>
      <c r="D361" s="104" t="str">
        <f>IF($A361="","",VLOOKUP($A361,'Annex 2 EHV charges'!$A:$O,7,0))</f>
        <v/>
      </c>
      <c r="E361" s="109" t="str">
        <f>IFERROR(IF(VLOOKUP($A361,'Annex 2 EHV charges'!$A:$O,8,FALSE)=0,"",VLOOKUP($A361,'Annex 2 EHV charges'!$A:$O,8,FALSE)),"")</f>
        <v/>
      </c>
      <c r="F361" s="110" t="str">
        <f>IFERROR(IF(VLOOKUP($A361,'Annex 2 EHV charges'!$A:$O,9,FALSE)=0,"",VLOOKUP($A361,'Annex 2 EHV charges'!$A:$O,9,FALSE)),"")</f>
        <v/>
      </c>
      <c r="G361" s="111" t="str">
        <f>IFERROR(IF(VLOOKUP($A361,'Annex 2 EHV charges'!$A:$O,10,FALSE)=0,"",VLOOKUP($A361,'Annex 2 EHV charges'!$A:$O,10,FALSE)),"")</f>
        <v/>
      </c>
      <c r="H361" s="111" t="str">
        <f>IFERROR(IF(VLOOKUP($A361,'Annex 2 EHV charges'!$A:$O,11,FALSE)=0,"",VLOOKUP($A361,'Annex 2 EHV charges'!$A:$O,11,FALSE)),"")</f>
        <v/>
      </c>
    </row>
    <row r="362" spans="1:8" x14ac:dyDescent="0.2">
      <c r="A362" s="104" t="str">
        <f t="array" ref="A362">IFERROR(INDEX('Annex 2 EHV charges'!$A$11:$A$410, MATCH(0, IF(ISBLANK('Annex 2 EHV charges'!$A$11:$A$410),1, COUNTIF(A$4:$A361, 'Annex 2 EHV charges'!$A$11:$A$410)), 0)),"")</f>
        <v/>
      </c>
      <c r="B362" s="104" t="str">
        <f>IF($A362="","",VLOOKUP($A362,'Annex 2 EHV charges'!$A:$O,2,0))</f>
        <v/>
      </c>
      <c r="C362" s="105" t="str">
        <f>IF($A362="","",VLOOKUP($A362,'Annex 2 EHV charges'!$A:$O,3,0))</f>
        <v/>
      </c>
      <c r="D362" s="104" t="str">
        <f>IF($A362="","",VLOOKUP($A362,'Annex 2 EHV charges'!$A:$O,7,0))</f>
        <v/>
      </c>
      <c r="E362" s="109" t="str">
        <f>IFERROR(IF(VLOOKUP($A362,'Annex 2 EHV charges'!$A:$O,8,FALSE)=0,"",VLOOKUP($A362,'Annex 2 EHV charges'!$A:$O,8,FALSE)),"")</f>
        <v/>
      </c>
      <c r="F362" s="110" t="str">
        <f>IFERROR(IF(VLOOKUP($A362,'Annex 2 EHV charges'!$A:$O,9,FALSE)=0,"",VLOOKUP($A362,'Annex 2 EHV charges'!$A:$O,9,FALSE)),"")</f>
        <v/>
      </c>
      <c r="G362" s="111" t="str">
        <f>IFERROR(IF(VLOOKUP($A362,'Annex 2 EHV charges'!$A:$O,10,FALSE)=0,"",VLOOKUP($A362,'Annex 2 EHV charges'!$A:$O,10,FALSE)),"")</f>
        <v/>
      </c>
      <c r="H362" s="111" t="str">
        <f>IFERROR(IF(VLOOKUP($A362,'Annex 2 EHV charges'!$A:$O,11,FALSE)=0,"",VLOOKUP($A362,'Annex 2 EHV charges'!$A:$O,11,FALSE)),"")</f>
        <v/>
      </c>
    </row>
    <row r="363" spans="1:8" x14ac:dyDescent="0.2">
      <c r="A363" s="104" t="str">
        <f t="array" ref="A363">IFERROR(INDEX('Annex 2 EHV charges'!$A$11:$A$410, MATCH(0, IF(ISBLANK('Annex 2 EHV charges'!$A$11:$A$410),1, COUNTIF(A$4:$A362, 'Annex 2 EHV charges'!$A$11:$A$410)), 0)),"")</f>
        <v/>
      </c>
      <c r="B363" s="104" t="str">
        <f>IF($A363="","",VLOOKUP($A363,'Annex 2 EHV charges'!$A:$O,2,0))</f>
        <v/>
      </c>
      <c r="C363" s="105" t="str">
        <f>IF($A363="","",VLOOKUP($A363,'Annex 2 EHV charges'!$A:$O,3,0))</f>
        <v/>
      </c>
      <c r="D363" s="104" t="str">
        <f>IF($A363="","",VLOOKUP($A363,'Annex 2 EHV charges'!$A:$O,7,0))</f>
        <v/>
      </c>
      <c r="E363" s="109" t="str">
        <f>IFERROR(IF(VLOOKUP($A363,'Annex 2 EHV charges'!$A:$O,8,FALSE)=0,"",VLOOKUP($A363,'Annex 2 EHV charges'!$A:$O,8,FALSE)),"")</f>
        <v/>
      </c>
      <c r="F363" s="110" t="str">
        <f>IFERROR(IF(VLOOKUP($A363,'Annex 2 EHV charges'!$A:$O,9,FALSE)=0,"",VLOOKUP($A363,'Annex 2 EHV charges'!$A:$O,9,FALSE)),"")</f>
        <v/>
      </c>
      <c r="G363" s="111" t="str">
        <f>IFERROR(IF(VLOOKUP($A363,'Annex 2 EHV charges'!$A:$O,10,FALSE)=0,"",VLOOKUP($A363,'Annex 2 EHV charges'!$A:$O,10,FALSE)),"")</f>
        <v/>
      </c>
      <c r="H363" s="111" t="str">
        <f>IFERROR(IF(VLOOKUP($A363,'Annex 2 EHV charges'!$A:$O,11,FALSE)=0,"",VLOOKUP($A363,'Annex 2 EHV charges'!$A:$O,11,FALSE)),"")</f>
        <v/>
      </c>
    </row>
    <row r="364" spans="1:8" x14ac:dyDescent="0.2">
      <c r="A364" s="104" t="str">
        <f t="array" ref="A364">IFERROR(INDEX('Annex 2 EHV charges'!$A$11:$A$410, MATCH(0, IF(ISBLANK('Annex 2 EHV charges'!$A$11:$A$410),1, COUNTIF(A$4:$A363, 'Annex 2 EHV charges'!$A$11:$A$410)), 0)),"")</f>
        <v/>
      </c>
      <c r="B364" s="104" t="str">
        <f>IF($A364="","",VLOOKUP($A364,'Annex 2 EHV charges'!$A:$O,2,0))</f>
        <v/>
      </c>
      <c r="C364" s="105" t="str">
        <f>IF($A364="","",VLOOKUP($A364,'Annex 2 EHV charges'!$A:$O,3,0))</f>
        <v/>
      </c>
      <c r="D364" s="104" t="str">
        <f>IF($A364="","",VLOOKUP($A364,'Annex 2 EHV charges'!$A:$O,7,0))</f>
        <v/>
      </c>
      <c r="E364" s="109" t="str">
        <f>IFERROR(IF(VLOOKUP($A364,'Annex 2 EHV charges'!$A:$O,8,FALSE)=0,"",VLOOKUP($A364,'Annex 2 EHV charges'!$A:$O,8,FALSE)),"")</f>
        <v/>
      </c>
      <c r="F364" s="110" t="str">
        <f>IFERROR(IF(VLOOKUP($A364,'Annex 2 EHV charges'!$A:$O,9,FALSE)=0,"",VLOOKUP($A364,'Annex 2 EHV charges'!$A:$O,9,FALSE)),"")</f>
        <v/>
      </c>
      <c r="G364" s="111" t="str">
        <f>IFERROR(IF(VLOOKUP($A364,'Annex 2 EHV charges'!$A:$O,10,FALSE)=0,"",VLOOKUP($A364,'Annex 2 EHV charges'!$A:$O,10,FALSE)),"")</f>
        <v/>
      </c>
      <c r="H364" s="111" t="str">
        <f>IFERROR(IF(VLOOKUP($A364,'Annex 2 EHV charges'!$A:$O,11,FALSE)=0,"",VLOOKUP($A364,'Annex 2 EHV charges'!$A:$O,11,FALSE)),"")</f>
        <v/>
      </c>
    </row>
    <row r="365" spans="1:8" x14ac:dyDescent="0.2">
      <c r="A365" s="104" t="str">
        <f t="array" ref="A365">IFERROR(INDEX('Annex 2 EHV charges'!$A$11:$A$410, MATCH(0, IF(ISBLANK('Annex 2 EHV charges'!$A$11:$A$410),1, COUNTIF(A$4:$A364, 'Annex 2 EHV charges'!$A$11:$A$410)), 0)),"")</f>
        <v/>
      </c>
      <c r="B365" s="104" t="str">
        <f>IF($A365="","",VLOOKUP($A365,'Annex 2 EHV charges'!$A:$O,2,0))</f>
        <v/>
      </c>
      <c r="C365" s="105" t="str">
        <f>IF($A365="","",VLOOKUP($A365,'Annex 2 EHV charges'!$A:$O,3,0))</f>
        <v/>
      </c>
      <c r="D365" s="104" t="str">
        <f>IF($A365="","",VLOOKUP($A365,'Annex 2 EHV charges'!$A:$O,7,0))</f>
        <v/>
      </c>
      <c r="E365" s="109" t="str">
        <f>IFERROR(IF(VLOOKUP($A365,'Annex 2 EHV charges'!$A:$O,8,FALSE)=0,"",VLOOKUP($A365,'Annex 2 EHV charges'!$A:$O,8,FALSE)),"")</f>
        <v/>
      </c>
      <c r="F365" s="110" t="str">
        <f>IFERROR(IF(VLOOKUP($A365,'Annex 2 EHV charges'!$A:$O,9,FALSE)=0,"",VLOOKUP($A365,'Annex 2 EHV charges'!$A:$O,9,FALSE)),"")</f>
        <v/>
      </c>
      <c r="G365" s="111" t="str">
        <f>IFERROR(IF(VLOOKUP($A365,'Annex 2 EHV charges'!$A:$O,10,FALSE)=0,"",VLOOKUP($A365,'Annex 2 EHV charges'!$A:$O,10,FALSE)),"")</f>
        <v/>
      </c>
      <c r="H365" s="111" t="str">
        <f>IFERROR(IF(VLOOKUP($A365,'Annex 2 EHV charges'!$A:$O,11,FALSE)=0,"",VLOOKUP($A365,'Annex 2 EHV charges'!$A:$O,11,FALSE)),"")</f>
        <v/>
      </c>
    </row>
    <row r="366" spans="1:8" x14ac:dyDescent="0.2">
      <c r="A366" s="104" t="str">
        <f t="array" ref="A366">IFERROR(INDEX('Annex 2 EHV charges'!$A$11:$A$410, MATCH(0, IF(ISBLANK('Annex 2 EHV charges'!$A$11:$A$410),1, COUNTIF(A$4:$A365, 'Annex 2 EHV charges'!$A$11:$A$410)), 0)),"")</f>
        <v/>
      </c>
      <c r="B366" s="104" t="str">
        <f>IF($A366="","",VLOOKUP($A366,'Annex 2 EHV charges'!$A:$O,2,0))</f>
        <v/>
      </c>
      <c r="C366" s="105" t="str">
        <f>IF($A366="","",VLOOKUP($A366,'Annex 2 EHV charges'!$A:$O,3,0))</f>
        <v/>
      </c>
      <c r="D366" s="104" t="str">
        <f>IF($A366="","",VLOOKUP($A366,'Annex 2 EHV charges'!$A:$O,7,0))</f>
        <v/>
      </c>
      <c r="E366" s="109" t="str">
        <f>IFERROR(IF(VLOOKUP($A366,'Annex 2 EHV charges'!$A:$O,8,FALSE)=0,"",VLOOKUP($A366,'Annex 2 EHV charges'!$A:$O,8,FALSE)),"")</f>
        <v/>
      </c>
      <c r="F366" s="110" t="str">
        <f>IFERROR(IF(VLOOKUP($A366,'Annex 2 EHV charges'!$A:$O,9,FALSE)=0,"",VLOOKUP($A366,'Annex 2 EHV charges'!$A:$O,9,FALSE)),"")</f>
        <v/>
      </c>
      <c r="G366" s="111" t="str">
        <f>IFERROR(IF(VLOOKUP($A366,'Annex 2 EHV charges'!$A:$O,10,FALSE)=0,"",VLOOKUP($A366,'Annex 2 EHV charges'!$A:$O,10,FALSE)),"")</f>
        <v/>
      </c>
      <c r="H366" s="111" t="str">
        <f>IFERROR(IF(VLOOKUP($A366,'Annex 2 EHV charges'!$A:$O,11,FALSE)=0,"",VLOOKUP($A366,'Annex 2 EHV charges'!$A:$O,11,FALSE)),"")</f>
        <v/>
      </c>
    </row>
    <row r="367" spans="1:8" x14ac:dyDescent="0.2">
      <c r="A367" s="104" t="str">
        <f t="array" ref="A367">IFERROR(INDEX('Annex 2 EHV charges'!$A$11:$A$410, MATCH(0, IF(ISBLANK('Annex 2 EHV charges'!$A$11:$A$410),1, COUNTIF(A$4:$A366, 'Annex 2 EHV charges'!$A$11:$A$410)), 0)),"")</f>
        <v/>
      </c>
      <c r="B367" s="104" t="str">
        <f>IF($A367="","",VLOOKUP($A367,'Annex 2 EHV charges'!$A:$O,2,0))</f>
        <v/>
      </c>
      <c r="C367" s="105" t="str">
        <f>IF($A367="","",VLOOKUP($A367,'Annex 2 EHV charges'!$A:$O,3,0))</f>
        <v/>
      </c>
      <c r="D367" s="104" t="str">
        <f>IF($A367="","",VLOOKUP($A367,'Annex 2 EHV charges'!$A:$O,7,0))</f>
        <v/>
      </c>
      <c r="E367" s="109" t="str">
        <f>IFERROR(IF(VLOOKUP($A367,'Annex 2 EHV charges'!$A:$O,8,FALSE)=0,"",VLOOKUP($A367,'Annex 2 EHV charges'!$A:$O,8,FALSE)),"")</f>
        <v/>
      </c>
      <c r="F367" s="110" t="str">
        <f>IFERROR(IF(VLOOKUP($A367,'Annex 2 EHV charges'!$A:$O,9,FALSE)=0,"",VLOOKUP($A367,'Annex 2 EHV charges'!$A:$O,9,FALSE)),"")</f>
        <v/>
      </c>
      <c r="G367" s="111" t="str">
        <f>IFERROR(IF(VLOOKUP($A367,'Annex 2 EHV charges'!$A:$O,10,FALSE)=0,"",VLOOKUP($A367,'Annex 2 EHV charges'!$A:$O,10,FALSE)),"")</f>
        <v/>
      </c>
      <c r="H367" s="111" t="str">
        <f>IFERROR(IF(VLOOKUP($A367,'Annex 2 EHV charges'!$A:$O,11,FALSE)=0,"",VLOOKUP($A367,'Annex 2 EHV charges'!$A:$O,11,FALSE)),"")</f>
        <v/>
      </c>
    </row>
    <row r="368" spans="1:8" x14ac:dyDescent="0.2">
      <c r="A368" s="104" t="str">
        <f t="array" ref="A368">IFERROR(INDEX('Annex 2 EHV charges'!$A$11:$A$410, MATCH(0, IF(ISBLANK('Annex 2 EHV charges'!$A$11:$A$410),1, COUNTIF(A$4:$A367, 'Annex 2 EHV charges'!$A$11:$A$410)), 0)),"")</f>
        <v/>
      </c>
      <c r="B368" s="104" t="str">
        <f>IF($A368="","",VLOOKUP($A368,'Annex 2 EHV charges'!$A:$O,2,0))</f>
        <v/>
      </c>
      <c r="C368" s="105" t="str">
        <f>IF($A368="","",VLOOKUP($A368,'Annex 2 EHV charges'!$A:$O,3,0))</f>
        <v/>
      </c>
      <c r="D368" s="104" t="str">
        <f>IF($A368="","",VLOOKUP($A368,'Annex 2 EHV charges'!$A:$O,7,0))</f>
        <v/>
      </c>
      <c r="E368" s="109" t="str">
        <f>IFERROR(IF(VLOOKUP($A368,'Annex 2 EHV charges'!$A:$O,8,FALSE)=0,"",VLOOKUP($A368,'Annex 2 EHV charges'!$A:$O,8,FALSE)),"")</f>
        <v/>
      </c>
      <c r="F368" s="110" t="str">
        <f>IFERROR(IF(VLOOKUP($A368,'Annex 2 EHV charges'!$A:$O,9,FALSE)=0,"",VLOOKUP($A368,'Annex 2 EHV charges'!$A:$O,9,FALSE)),"")</f>
        <v/>
      </c>
      <c r="G368" s="111" t="str">
        <f>IFERROR(IF(VLOOKUP($A368,'Annex 2 EHV charges'!$A:$O,10,FALSE)=0,"",VLOOKUP($A368,'Annex 2 EHV charges'!$A:$O,10,FALSE)),"")</f>
        <v/>
      </c>
      <c r="H368" s="111" t="str">
        <f>IFERROR(IF(VLOOKUP($A368,'Annex 2 EHV charges'!$A:$O,11,FALSE)=0,"",VLOOKUP($A368,'Annex 2 EHV charges'!$A:$O,11,FALSE)),"")</f>
        <v/>
      </c>
    </row>
    <row r="369" spans="1:8" x14ac:dyDescent="0.2">
      <c r="A369" s="104" t="str">
        <f t="array" ref="A369">IFERROR(INDEX('Annex 2 EHV charges'!$A$11:$A$410, MATCH(0, IF(ISBLANK('Annex 2 EHV charges'!$A$11:$A$410),1, COUNTIF(A$4:$A368, 'Annex 2 EHV charges'!$A$11:$A$410)), 0)),"")</f>
        <v/>
      </c>
      <c r="B369" s="104" t="str">
        <f>IF($A369="","",VLOOKUP($A369,'Annex 2 EHV charges'!$A:$O,2,0))</f>
        <v/>
      </c>
      <c r="C369" s="105" t="str">
        <f>IF($A369="","",VLOOKUP($A369,'Annex 2 EHV charges'!$A:$O,3,0))</f>
        <v/>
      </c>
      <c r="D369" s="104" t="str">
        <f>IF($A369="","",VLOOKUP($A369,'Annex 2 EHV charges'!$A:$O,7,0))</f>
        <v/>
      </c>
      <c r="E369" s="109" t="str">
        <f>IFERROR(IF(VLOOKUP($A369,'Annex 2 EHV charges'!$A:$O,8,FALSE)=0,"",VLOOKUP($A369,'Annex 2 EHV charges'!$A:$O,8,FALSE)),"")</f>
        <v/>
      </c>
      <c r="F369" s="110" t="str">
        <f>IFERROR(IF(VLOOKUP($A369,'Annex 2 EHV charges'!$A:$O,9,FALSE)=0,"",VLOOKUP($A369,'Annex 2 EHV charges'!$A:$O,9,FALSE)),"")</f>
        <v/>
      </c>
      <c r="G369" s="111" t="str">
        <f>IFERROR(IF(VLOOKUP($A369,'Annex 2 EHV charges'!$A:$O,10,FALSE)=0,"",VLOOKUP($A369,'Annex 2 EHV charges'!$A:$O,10,FALSE)),"")</f>
        <v/>
      </c>
      <c r="H369" s="111" t="str">
        <f>IFERROR(IF(VLOOKUP($A369,'Annex 2 EHV charges'!$A:$O,11,FALSE)=0,"",VLOOKUP($A369,'Annex 2 EHV charges'!$A:$O,11,FALSE)),"")</f>
        <v/>
      </c>
    </row>
    <row r="370" spans="1:8" x14ac:dyDescent="0.2">
      <c r="A370" s="104" t="str">
        <f t="array" ref="A370">IFERROR(INDEX('Annex 2 EHV charges'!$A$11:$A$410, MATCH(0, IF(ISBLANK('Annex 2 EHV charges'!$A$11:$A$410),1, COUNTIF(A$4:$A369, 'Annex 2 EHV charges'!$A$11:$A$410)), 0)),"")</f>
        <v/>
      </c>
      <c r="B370" s="104" t="str">
        <f>IF($A370="","",VLOOKUP($A370,'Annex 2 EHV charges'!$A:$O,2,0))</f>
        <v/>
      </c>
      <c r="C370" s="105" t="str">
        <f>IF($A370="","",VLOOKUP($A370,'Annex 2 EHV charges'!$A:$O,3,0))</f>
        <v/>
      </c>
      <c r="D370" s="104" t="str">
        <f>IF($A370="","",VLOOKUP($A370,'Annex 2 EHV charges'!$A:$O,7,0))</f>
        <v/>
      </c>
      <c r="E370" s="109" t="str">
        <f>IFERROR(IF(VLOOKUP($A370,'Annex 2 EHV charges'!$A:$O,8,FALSE)=0,"",VLOOKUP($A370,'Annex 2 EHV charges'!$A:$O,8,FALSE)),"")</f>
        <v/>
      </c>
      <c r="F370" s="110" t="str">
        <f>IFERROR(IF(VLOOKUP($A370,'Annex 2 EHV charges'!$A:$O,9,FALSE)=0,"",VLOOKUP($A370,'Annex 2 EHV charges'!$A:$O,9,FALSE)),"")</f>
        <v/>
      </c>
      <c r="G370" s="111" t="str">
        <f>IFERROR(IF(VLOOKUP($A370,'Annex 2 EHV charges'!$A:$O,10,FALSE)=0,"",VLOOKUP($A370,'Annex 2 EHV charges'!$A:$O,10,FALSE)),"")</f>
        <v/>
      </c>
      <c r="H370" s="111" t="str">
        <f>IFERROR(IF(VLOOKUP($A370,'Annex 2 EHV charges'!$A:$O,11,FALSE)=0,"",VLOOKUP($A370,'Annex 2 EHV charges'!$A:$O,11,FALSE)),"")</f>
        <v/>
      </c>
    </row>
    <row r="371" spans="1:8" x14ac:dyDescent="0.2">
      <c r="A371" s="104" t="str">
        <f t="array" ref="A371">IFERROR(INDEX('Annex 2 EHV charges'!$A$11:$A$410, MATCH(0, IF(ISBLANK('Annex 2 EHV charges'!$A$11:$A$410),1, COUNTIF(A$4:$A370, 'Annex 2 EHV charges'!$A$11:$A$410)), 0)),"")</f>
        <v/>
      </c>
      <c r="B371" s="104" t="str">
        <f>IF($A371="","",VLOOKUP($A371,'Annex 2 EHV charges'!$A:$O,2,0))</f>
        <v/>
      </c>
      <c r="C371" s="105" t="str">
        <f>IF($A371="","",VLOOKUP($A371,'Annex 2 EHV charges'!$A:$O,3,0))</f>
        <v/>
      </c>
      <c r="D371" s="104" t="str">
        <f>IF($A371="","",VLOOKUP($A371,'Annex 2 EHV charges'!$A:$O,7,0))</f>
        <v/>
      </c>
      <c r="E371" s="109" t="str">
        <f>IFERROR(IF(VLOOKUP($A371,'Annex 2 EHV charges'!$A:$O,8,FALSE)=0,"",VLOOKUP($A371,'Annex 2 EHV charges'!$A:$O,8,FALSE)),"")</f>
        <v/>
      </c>
      <c r="F371" s="110" t="str">
        <f>IFERROR(IF(VLOOKUP($A371,'Annex 2 EHV charges'!$A:$O,9,FALSE)=0,"",VLOOKUP($A371,'Annex 2 EHV charges'!$A:$O,9,FALSE)),"")</f>
        <v/>
      </c>
      <c r="G371" s="111" t="str">
        <f>IFERROR(IF(VLOOKUP($A371,'Annex 2 EHV charges'!$A:$O,10,FALSE)=0,"",VLOOKUP($A371,'Annex 2 EHV charges'!$A:$O,10,FALSE)),"")</f>
        <v/>
      </c>
      <c r="H371" s="111" t="str">
        <f>IFERROR(IF(VLOOKUP($A371,'Annex 2 EHV charges'!$A:$O,11,FALSE)=0,"",VLOOKUP($A371,'Annex 2 EHV charges'!$A:$O,11,FALSE)),"")</f>
        <v/>
      </c>
    </row>
    <row r="372" spans="1:8" x14ac:dyDescent="0.2">
      <c r="A372" s="104" t="str">
        <f t="array" ref="A372">IFERROR(INDEX('Annex 2 EHV charges'!$A$11:$A$410, MATCH(0, IF(ISBLANK('Annex 2 EHV charges'!$A$11:$A$410),1, COUNTIF(A$4:$A371, 'Annex 2 EHV charges'!$A$11:$A$410)), 0)),"")</f>
        <v/>
      </c>
      <c r="B372" s="104" t="str">
        <f>IF($A372="","",VLOOKUP($A372,'Annex 2 EHV charges'!$A:$O,2,0))</f>
        <v/>
      </c>
      <c r="C372" s="105" t="str">
        <f>IF($A372="","",VLOOKUP($A372,'Annex 2 EHV charges'!$A:$O,3,0))</f>
        <v/>
      </c>
      <c r="D372" s="104" t="str">
        <f>IF($A372="","",VLOOKUP($A372,'Annex 2 EHV charges'!$A:$O,7,0))</f>
        <v/>
      </c>
      <c r="E372" s="109" t="str">
        <f>IFERROR(IF(VLOOKUP($A372,'Annex 2 EHV charges'!$A:$O,8,FALSE)=0,"",VLOOKUP($A372,'Annex 2 EHV charges'!$A:$O,8,FALSE)),"")</f>
        <v/>
      </c>
      <c r="F372" s="110" t="str">
        <f>IFERROR(IF(VLOOKUP($A372,'Annex 2 EHV charges'!$A:$O,9,FALSE)=0,"",VLOOKUP($A372,'Annex 2 EHV charges'!$A:$O,9,FALSE)),"")</f>
        <v/>
      </c>
      <c r="G372" s="111" t="str">
        <f>IFERROR(IF(VLOOKUP($A372,'Annex 2 EHV charges'!$A:$O,10,FALSE)=0,"",VLOOKUP($A372,'Annex 2 EHV charges'!$A:$O,10,FALSE)),"")</f>
        <v/>
      </c>
      <c r="H372" s="111" t="str">
        <f>IFERROR(IF(VLOOKUP($A372,'Annex 2 EHV charges'!$A:$O,11,FALSE)=0,"",VLOOKUP($A372,'Annex 2 EHV charges'!$A:$O,11,FALSE)),"")</f>
        <v/>
      </c>
    </row>
    <row r="373" spans="1:8" x14ac:dyDescent="0.2">
      <c r="A373" s="104" t="str">
        <f t="array" ref="A373">IFERROR(INDEX('Annex 2 EHV charges'!$A$11:$A$410, MATCH(0, IF(ISBLANK('Annex 2 EHV charges'!$A$11:$A$410),1, COUNTIF(A$4:$A372, 'Annex 2 EHV charges'!$A$11:$A$410)), 0)),"")</f>
        <v/>
      </c>
      <c r="B373" s="104" t="str">
        <f>IF($A373="","",VLOOKUP($A373,'Annex 2 EHV charges'!$A:$O,2,0))</f>
        <v/>
      </c>
      <c r="C373" s="105" t="str">
        <f>IF($A373="","",VLOOKUP($A373,'Annex 2 EHV charges'!$A:$O,3,0))</f>
        <v/>
      </c>
      <c r="D373" s="104" t="str">
        <f>IF($A373="","",VLOOKUP($A373,'Annex 2 EHV charges'!$A:$O,7,0))</f>
        <v/>
      </c>
      <c r="E373" s="109" t="str">
        <f>IFERROR(IF(VLOOKUP($A373,'Annex 2 EHV charges'!$A:$O,8,FALSE)=0,"",VLOOKUP($A373,'Annex 2 EHV charges'!$A:$O,8,FALSE)),"")</f>
        <v/>
      </c>
      <c r="F373" s="110" t="str">
        <f>IFERROR(IF(VLOOKUP($A373,'Annex 2 EHV charges'!$A:$O,9,FALSE)=0,"",VLOOKUP($A373,'Annex 2 EHV charges'!$A:$O,9,FALSE)),"")</f>
        <v/>
      </c>
      <c r="G373" s="111" t="str">
        <f>IFERROR(IF(VLOOKUP($A373,'Annex 2 EHV charges'!$A:$O,10,FALSE)=0,"",VLOOKUP($A373,'Annex 2 EHV charges'!$A:$O,10,FALSE)),"")</f>
        <v/>
      </c>
      <c r="H373" s="111" t="str">
        <f>IFERROR(IF(VLOOKUP($A373,'Annex 2 EHV charges'!$A:$O,11,FALSE)=0,"",VLOOKUP($A373,'Annex 2 EHV charges'!$A:$O,11,FALSE)),"")</f>
        <v/>
      </c>
    </row>
    <row r="374" spans="1:8" x14ac:dyDescent="0.2">
      <c r="A374" s="104" t="str">
        <f t="array" ref="A374">IFERROR(INDEX('Annex 2 EHV charges'!$A$11:$A$410, MATCH(0, IF(ISBLANK('Annex 2 EHV charges'!$A$11:$A$410),1, COUNTIF(A$4:$A373, 'Annex 2 EHV charges'!$A$11:$A$410)), 0)),"")</f>
        <v/>
      </c>
      <c r="B374" s="104" t="str">
        <f>IF($A374="","",VLOOKUP($A374,'Annex 2 EHV charges'!$A:$O,2,0))</f>
        <v/>
      </c>
      <c r="C374" s="105" t="str">
        <f>IF($A374="","",VLOOKUP($A374,'Annex 2 EHV charges'!$A:$O,3,0))</f>
        <v/>
      </c>
      <c r="D374" s="104" t="str">
        <f>IF($A374="","",VLOOKUP($A374,'Annex 2 EHV charges'!$A:$O,7,0))</f>
        <v/>
      </c>
      <c r="E374" s="109" t="str">
        <f>IFERROR(IF(VLOOKUP($A374,'Annex 2 EHV charges'!$A:$O,8,FALSE)=0,"",VLOOKUP($A374,'Annex 2 EHV charges'!$A:$O,8,FALSE)),"")</f>
        <v/>
      </c>
      <c r="F374" s="110" t="str">
        <f>IFERROR(IF(VLOOKUP($A374,'Annex 2 EHV charges'!$A:$O,9,FALSE)=0,"",VLOOKUP($A374,'Annex 2 EHV charges'!$A:$O,9,FALSE)),"")</f>
        <v/>
      </c>
      <c r="G374" s="111" t="str">
        <f>IFERROR(IF(VLOOKUP($A374,'Annex 2 EHV charges'!$A:$O,10,FALSE)=0,"",VLOOKUP($A374,'Annex 2 EHV charges'!$A:$O,10,FALSE)),"")</f>
        <v/>
      </c>
      <c r="H374" s="111" t="str">
        <f>IFERROR(IF(VLOOKUP($A374,'Annex 2 EHV charges'!$A:$O,11,FALSE)=0,"",VLOOKUP($A374,'Annex 2 EHV charges'!$A:$O,11,FALSE)),"")</f>
        <v/>
      </c>
    </row>
    <row r="375" spans="1:8" x14ac:dyDescent="0.2">
      <c r="A375" s="104" t="str">
        <f t="array" ref="A375">IFERROR(INDEX('Annex 2 EHV charges'!$A$11:$A$410, MATCH(0, IF(ISBLANK('Annex 2 EHV charges'!$A$11:$A$410),1, COUNTIF(A$4:$A374, 'Annex 2 EHV charges'!$A$11:$A$410)), 0)),"")</f>
        <v/>
      </c>
      <c r="B375" s="104" t="str">
        <f>IF($A375="","",VLOOKUP($A375,'Annex 2 EHV charges'!$A:$O,2,0))</f>
        <v/>
      </c>
      <c r="C375" s="105" t="str">
        <f>IF($A375="","",VLOOKUP($A375,'Annex 2 EHV charges'!$A:$O,3,0))</f>
        <v/>
      </c>
      <c r="D375" s="104" t="str">
        <f>IF($A375="","",VLOOKUP($A375,'Annex 2 EHV charges'!$A:$O,7,0))</f>
        <v/>
      </c>
      <c r="E375" s="109" t="str">
        <f>IFERROR(IF(VLOOKUP($A375,'Annex 2 EHV charges'!$A:$O,8,FALSE)=0,"",VLOOKUP($A375,'Annex 2 EHV charges'!$A:$O,8,FALSE)),"")</f>
        <v/>
      </c>
      <c r="F375" s="110" t="str">
        <f>IFERROR(IF(VLOOKUP($A375,'Annex 2 EHV charges'!$A:$O,9,FALSE)=0,"",VLOOKUP($A375,'Annex 2 EHV charges'!$A:$O,9,FALSE)),"")</f>
        <v/>
      </c>
      <c r="G375" s="111" t="str">
        <f>IFERROR(IF(VLOOKUP($A375,'Annex 2 EHV charges'!$A:$O,10,FALSE)=0,"",VLOOKUP($A375,'Annex 2 EHV charges'!$A:$O,10,FALSE)),"")</f>
        <v/>
      </c>
      <c r="H375" s="111" t="str">
        <f>IFERROR(IF(VLOOKUP($A375,'Annex 2 EHV charges'!$A:$O,11,FALSE)=0,"",VLOOKUP($A375,'Annex 2 EHV charges'!$A:$O,11,FALSE)),"")</f>
        <v/>
      </c>
    </row>
    <row r="376" spans="1:8" x14ac:dyDescent="0.2">
      <c r="A376" s="104" t="str">
        <f t="array" ref="A376">IFERROR(INDEX('Annex 2 EHV charges'!$A$11:$A$410, MATCH(0, IF(ISBLANK('Annex 2 EHV charges'!$A$11:$A$410),1, COUNTIF(A$4:$A375, 'Annex 2 EHV charges'!$A$11:$A$410)), 0)),"")</f>
        <v/>
      </c>
      <c r="B376" s="104" t="str">
        <f>IF($A376="","",VLOOKUP($A376,'Annex 2 EHV charges'!$A:$O,2,0))</f>
        <v/>
      </c>
      <c r="C376" s="105" t="str">
        <f>IF($A376="","",VLOOKUP($A376,'Annex 2 EHV charges'!$A:$O,3,0))</f>
        <v/>
      </c>
      <c r="D376" s="104" t="str">
        <f>IF($A376="","",VLOOKUP($A376,'Annex 2 EHV charges'!$A:$O,7,0))</f>
        <v/>
      </c>
      <c r="E376" s="109" t="str">
        <f>IFERROR(IF(VLOOKUP($A376,'Annex 2 EHV charges'!$A:$O,8,FALSE)=0,"",VLOOKUP($A376,'Annex 2 EHV charges'!$A:$O,8,FALSE)),"")</f>
        <v/>
      </c>
      <c r="F376" s="110" t="str">
        <f>IFERROR(IF(VLOOKUP($A376,'Annex 2 EHV charges'!$A:$O,9,FALSE)=0,"",VLOOKUP($A376,'Annex 2 EHV charges'!$A:$O,9,FALSE)),"")</f>
        <v/>
      </c>
      <c r="G376" s="111" t="str">
        <f>IFERROR(IF(VLOOKUP($A376,'Annex 2 EHV charges'!$A:$O,10,FALSE)=0,"",VLOOKUP($A376,'Annex 2 EHV charges'!$A:$O,10,FALSE)),"")</f>
        <v/>
      </c>
      <c r="H376" s="111" t="str">
        <f>IFERROR(IF(VLOOKUP($A376,'Annex 2 EHV charges'!$A:$O,11,FALSE)=0,"",VLOOKUP($A376,'Annex 2 EHV charges'!$A:$O,11,FALSE)),"")</f>
        <v/>
      </c>
    </row>
    <row r="377" spans="1:8" x14ac:dyDescent="0.2">
      <c r="A377" s="104" t="str">
        <f t="array" ref="A377">IFERROR(INDEX('Annex 2 EHV charges'!$A$11:$A$410, MATCH(0, IF(ISBLANK('Annex 2 EHV charges'!$A$11:$A$410),1, COUNTIF(A$4:$A376, 'Annex 2 EHV charges'!$A$11:$A$410)), 0)),"")</f>
        <v/>
      </c>
      <c r="B377" s="104" t="str">
        <f>IF($A377="","",VLOOKUP($A377,'Annex 2 EHV charges'!$A:$O,2,0))</f>
        <v/>
      </c>
      <c r="C377" s="105" t="str">
        <f>IF($A377="","",VLOOKUP($A377,'Annex 2 EHV charges'!$A:$O,3,0))</f>
        <v/>
      </c>
      <c r="D377" s="104" t="str">
        <f>IF($A377="","",VLOOKUP($A377,'Annex 2 EHV charges'!$A:$O,7,0))</f>
        <v/>
      </c>
      <c r="E377" s="109" t="str">
        <f>IFERROR(IF(VLOOKUP($A377,'Annex 2 EHV charges'!$A:$O,8,FALSE)=0,"",VLOOKUP($A377,'Annex 2 EHV charges'!$A:$O,8,FALSE)),"")</f>
        <v/>
      </c>
      <c r="F377" s="110" t="str">
        <f>IFERROR(IF(VLOOKUP($A377,'Annex 2 EHV charges'!$A:$O,9,FALSE)=0,"",VLOOKUP($A377,'Annex 2 EHV charges'!$A:$O,9,FALSE)),"")</f>
        <v/>
      </c>
      <c r="G377" s="111" t="str">
        <f>IFERROR(IF(VLOOKUP($A377,'Annex 2 EHV charges'!$A:$O,10,FALSE)=0,"",VLOOKUP($A377,'Annex 2 EHV charges'!$A:$O,10,FALSE)),"")</f>
        <v/>
      </c>
      <c r="H377" s="111" t="str">
        <f>IFERROR(IF(VLOOKUP($A377,'Annex 2 EHV charges'!$A:$O,11,FALSE)=0,"",VLOOKUP($A377,'Annex 2 EHV charges'!$A:$O,11,FALSE)),"")</f>
        <v/>
      </c>
    </row>
    <row r="378" spans="1:8" x14ac:dyDescent="0.2">
      <c r="A378" s="104" t="str">
        <f t="array" ref="A378">IFERROR(INDEX('Annex 2 EHV charges'!$A$11:$A$410, MATCH(0, IF(ISBLANK('Annex 2 EHV charges'!$A$11:$A$410),1, COUNTIF(A$4:$A377, 'Annex 2 EHV charges'!$A$11:$A$410)), 0)),"")</f>
        <v/>
      </c>
      <c r="B378" s="104" t="str">
        <f>IF($A378="","",VLOOKUP($A378,'Annex 2 EHV charges'!$A:$O,2,0))</f>
        <v/>
      </c>
      <c r="C378" s="105" t="str">
        <f>IF($A378="","",VLOOKUP($A378,'Annex 2 EHV charges'!$A:$O,3,0))</f>
        <v/>
      </c>
      <c r="D378" s="104" t="str">
        <f>IF($A378="","",VLOOKUP($A378,'Annex 2 EHV charges'!$A:$O,7,0))</f>
        <v/>
      </c>
      <c r="E378" s="109" t="str">
        <f>IFERROR(IF(VLOOKUP($A378,'Annex 2 EHV charges'!$A:$O,8,FALSE)=0,"",VLOOKUP($A378,'Annex 2 EHV charges'!$A:$O,8,FALSE)),"")</f>
        <v/>
      </c>
      <c r="F378" s="110" t="str">
        <f>IFERROR(IF(VLOOKUP($A378,'Annex 2 EHV charges'!$A:$O,9,FALSE)=0,"",VLOOKUP($A378,'Annex 2 EHV charges'!$A:$O,9,FALSE)),"")</f>
        <v/>
      </c>
      <c r="G378" s="111" t="str">
        <f>IFERROR(IF(VLOOKUP($A378,'Annex 2 EHV charges'!$A:$O,10,FALSE)=0,"",VLOOKUP($A378,'Annex 2 EHV charges'!$A:$O,10,FALSE)),"")</f>
        <v/>
      </c>
      <c r="H378" s="111" t="str">
        <f>IFERROR(IF(VLOOKUP($A378,'Annex 2 EHV charges'!$A:$O,11,FALSE)=0,"",VLOOKUP($A378,'Annex 2 EHV charges'!$A:$O,11,FALSE)),"")</f>
        <v/>
      </c>
    </row>
    <row r="379" spans="1:8" x14ac:dyDescent="0.2">
      <c r="A379" s="104" t="str">
        <f t="array" ref="A379">IFERROR(INDEX('Annex 2 EHV charges'!$A$11:$A$410, MATCH(0, IF(ISBLANK('Annex 2 EHV charges'!$A$11:$A$410),1, COUNTIF(A$4:$A378, 'Annex 2 EHV charges'!$A$11:$A$410)), 0)),"")</f>
        <v/>
      </c>
      <c r="B379" s="104" t="str">
        <f>IF($A379="","",VLOOKUP($A379,'Annex 2 EHV charges'!$A:$O,2,0))</f>
        <v/>
      </c>
      <c r="C379" s="105" t="str">
        <f>IF($A379="","",VLOOKUP($A379,'Annex 2 EHV charges'!$A:$O,3,0))</f>
        <v/>
      </c>
      <c r="D379" s="104" t="str">
        <f>IF($A379="","",VLOOKUP($A379,'Annex 2 EHV charges'!$A:$O,7,0))</f>
        <v/>
      </c>
      <c r="E379" s="109" t="str">
        <f>IFERROR(IF(VLOOKUP($A379,'Annex 2 EHV charges'!$A:$O,8,FALSE)=0,"",VLOOKUP($A379,'Annex 2 EHV charges'!$A:$O,8,FALSE)),"")</f>
        <v/>
      </c>
      <c r="F379" s="110" t="str">
        <f>IFERROR(IF(VLOOKUP($A379,'Annex 2 EHV charges'!$A:$O,9,FALSE)=0,"",VLOOKUP($A379,'Annex 2 EHV charges'!$A:$O,9,FALSE)),"")</f>
        <v/>
      </c>
      <c r="G379" s="111" t="str">
        <f>IFERROR(IF(VLOOKUP($A379,'Annex 2 EHV charges'!$A:$O,10,FALSE)=0,"",VLOOKUP($A379,'Annex 2 EHV charges'!$A:$O,10,FALSE)),"")</f>
        <v/>
      </c>
      <c r="H379" s="111" t="str">
        <f>IFERROR(IF(VLOOKUP($A379,'Annex 2 EHV charges'!$A:$O,11,FALSE)=0,"",VLOOKUP($A379,'Annex 2 EHV charges'!$A:$O,11,FALSE)),"")</f>
        <v/>
      </c>
    </row>
    <row r="380" spans="1:8" x14ac:dyDescent="0.2">
      <c r="A380" s="104" t="str">
        <f t="array" ref="A380">IFERROR(INDEX('Annex 2 EHV charges'!$A$11:$A$410, MATCH(0, IF(ISBLANK('Annex 2 EHV charges'!$A$11:$A$410),1, COUNTIF(A$4:$A379, 'Annex 2 EHV charges'!$A$11:$A$410)), 0)),"")</f>
        <v/>
      </c>
      <c r="B380" s="104" t="str">
        <f>IF($A380="","",VLOOKUP($A380,'Annex 2 EHV charges'!$A:$O,2,0))</f>
        <v/>
      </c>
      <c r="C380" s="105" t="str">
        <f>IF($A380="","",VLOOKUP($A380,'Annex 2 EHV charges'!$A:$O,3,0))</f>
        <v/>
      </c>
      <c r="D380" s="104" t="str">
        <f>IF($A380="","",VLOOKUP($A380,'Annex 2 EHV charges'!$A:$O,7,0))</f>
        <v/>
      </c>
      <c r="E380" s="109" t="str">
        <f>IFERROR(IF(VLOOKUP($A380,'Annex 2 EHV charges'!$A:$O,8,FALSE)=0,"",VLOOKUP($A380,'Annex 2 EHV charges'!$A:$O,8,FALSE)),"")</f>
        <v/>
      </c>
      <c r="F380" s="110" t="str">
        <f>IFERROR(IF(VLOOKUP($A380,'Annex 2 EHV charges'!$A:$O,9,FALSE)=0,"",VLOOKUP($A380,'Annex 2 EHV charges'!$A:$O,9,FALSE)),"")</f>
        <v/>
      </c>
      <c r="G380" s="111" t="str">
        <f>IFERROR(IF(VLOOKUP($A380,'Annex 2 EHV charges'!$A:$O,10,FALSE)=0,"",VLOOKUP($A380,'Annex 2 EHV charges'!$A:$O,10,FALSE)),"")</f>
        <v/>
      </c>
      <c r="H380" s="111" t="str">
        <f>IFERROR(IF(VLOOKUP($A380,'Annex 2 EHV charges'!$A:$O,11,FALSE)=0,"",VLOOKUP($A380,'Annex 2 EHV charges'!$A:$O,11,FALSE)),"")</f>
        <v/>
      </c>
    </row>
    <row r="381" spans="1:8" x14ac:dyDescent="0.2">
      <c r="A381" s="104" t="str">
        <f t="array" ref="A381">IFERROR(INDEX('Annex 2 EHV charges'!$A$11:$A$410, MATCH(0, IF(ISBLANK('Annex 2 EHV charges'!$A$11:$A$410),1, COUNTIF(A$4:$A380, 'Annex 2 EHV charges'!$A$11:$A$410)), 0)),"")</f>
        <v/>
      </c>
      <c r="B381" s="104" t="str">
        <f>IF($A381="","",VLOOKUP($A381,'Annex 2 EHV charges'!$A:$O,2,0))</f>
        <v/>
      </c>
      <c r="C381" s="105" t="str">
        <f>IF($A381="","",VLOOKUP($A381,'Annex 2 EHV charges'!$A:$O,3,0))</f>
        <v/>
      </c>
      <c r="D381" s="104" t="str">
        <f>IF($A381="","",VLOOKUP($A381,'Annex 2 EHV charges'!$A:$O,7,0))</f>
        <v/>
      </c>
      <c r="E381" s="109" t="str">
        <f>IFERROR(IF(VLOOKUP($A381,'Annex 2 EHV charges'!$A:$O,8,FALSE)=0,"",VLOOKUP($A381,'Annex 2 EHV charges'!$A:$O,8,FALSE)),"")</f>
        <v/>
      </c>
      <c r="F381" s="110" t="str">
        <f>IFERROR(IF(VLOOKUP($A381,'Annex 2 EHV charges'!$A:$O,9,FALSE)=0,"",VLOOKUP($A381,'Annex 2 EHV charges'!$A:$O,9,FALSE)),"")</f>
        <v/>
      </c>
      <c r="G381" s="111" t="str">
        <f>IFERROR(IF(VLOOKUP($A381,'Annex 2 EHV charges'!$A:$O,10,FALSE)=0,"",VLOOKUP($A381,'Annex 2 EHV charges'!$A:$O,10,FALSE)),"")</f>
        <v/>
      </c>
      <c r="H381" s="111" t="str">
        <f>IFERROR(IF(VLOOKUP($A381,'Annex 2 EHV charges'!$A:$O,11,FALSE)=0,"",VLOOKUP($A381,'Annex 2 EHV charges'!$A:$O,11,FALSE)),"")</f>
        <v/>
      </c>
    </row>
    <row r="382" spans="1:8" x14ac:dyDescent="0.2">
      <c r="A382" s="104" t="str">
        <f t="array" ref="A382">IFERROR(INDEX('Annex 2 EHV charges'!$A$11:$A$410, MATCH(0, IF(ISBLANK('Annex 2 EHV charges'!$A$11:$A$410),1, COUNTIF(A$4:$A381, 'Annex 2 EHV charges'!$A$11:$A$410)), 0)),"")</f>
        <v/>
      </c>
      <c r="B382" s="104" t="str">
        <f>IF($A382="","",VLOOKUP($A382,'Annex 2 EHV charges'!$A:$O,2,0))</f>
        <v/>
      </c>
      <c r="C382" s="105" t="str">
        <f>IF($A382="","",VLOOKUP($A382,'Annex 2 EHV charges'!$A:$O,3,0))</f>
        <v/>
      </c>
      <c r="D382" s="104" t="str">
        <f>IF($A382="","",VLOOKUP($A382,'Annex 2 EHV charges'!$A:$O,7,0))</f>
        <v/>
      </c>
      <c r="E382" s="109" t="str">
        <f>IFERROR(IF(VLOOKUP($A382,'Annex 2 EHV charges'!$A:$O,8,FALSE)=0,"",VLOOKUP($A382,'Annex 2 EHV charges'!$A:$O,8,FALSE)),"")</f>
        <v/>
      </c>
      <c r="F382" s="110" t="str">
        <f>IFERROR(IF(VLOOKUP($A382,'Annex 2 EHV charges'!$A:$O,9,FALSE)=0,"",VLOOKUP($A382,'Annex 2 EHV charges'!$A:$O,9,FALSE)),"")</f>
        <v/>
      </c>
      <c r="G382" s="111" t="str">
        <f>IFERROR(IF(VLOOKUP($A382,'Annex 2 EHV charges'!$A:$O,10,FALSE)=0,"",VLOOKUP($A382,'Annex 2 EHV charges'!$A:$O,10,FALSE)),"")</f>
        <v/>
      </c>
      <c r="H382" s="111" t="str">
        <f>IFERROR(IF(VLOOKUP($A382,'Annex 2 EHV charges'!$A:$O,11,FALSE)=0,"",VLOOKUP($A382,'Annex 2 EHV charges'!$A:$O,11,FALSE)),"")</f>
        <v/>
      </c>
    </row>
    <row r="383" spans="1:8" x14ac:dyDescent="0.2">
      <c r="A383" s="104" t="str">
        <f t="array" ref="A383">IFERROR(INDEX('Annex 2 EHV charges'!$A$11:$A$410, MATCH(0, IF(ISBLANK('Annex 2 EHV charges'!$A$11:$A$410),1, COUNTIF(A$4:$A382, 'Annex 2 EHV charges'!$A$11:$A$410)), 0)),"")</f>
        <v/>
      </c>
      <c r="B383" s="104" t="str">
        <f>IF($A383="","",VLOOKUP($A383,'Annex 2 EHV charges'!$A:$O,2,0))</f>
        <v/>
      </c>
      <c r="C383" s="105" t="str">
        <f>IF($A383="","",VLOOKUP($A383,'Annex 2 EHV charges'!$A:$O,3,0))</f>
        <v/>
      </c>
      <c r="D383" s="104" t="str">
        <f>IF($A383="","",VLOOKUP($A383,'Annex 2 EHV charges'!$A:$O,7,0))</f>
        <v/>
      </c>
      <c r="E383" s="109" t="str">
        <f>IFERROR(IF(VLOOKUP($A383,'Annex 2 EHV charges'!$A:$O,8,FALSE)=0,"",VLOOKUP($A383,'Annex 2 EHV charges'!$A:$O,8,FALSE)),"")</f>
        <v/>
      </c>
      <c r="F383" s="110" t="str">
        <f>IFERROR(IF(VLOOKUP($A383,'Annex 2 EHV charges'!$A:$O,9,FALSE)=0,"",VLOOKUP($A383,'Annex 2 EHV charges'!$A:$O,9,FALSE)),"")</f>
        <v/>
      </c>
      <c r="G383" s="111" t="str">
        <f>IFERROR(IF(VLOOKUP($A383,'Annex 2 EHV charges'!$A:$O,10,FALSE)=0,"",VLOOKUP($A383,'Annex 2 EHV charges'!$A:$O,10,FALSE)),"")</f>
        <v/>
      </c>
      <c r="H383" s="111" t="str">
        <f>IFERROR(IF(VLOOKUP($A383,'Annex 2 EHV charges'!$A:$O,11,FALSE)=0,"",VLOOKUP($A383,'Annex 2 EHV charges'!$A:$O,11,FALSE)),"")</f>
        <v/>
      </c>
    </row>
    <row r="384" spans="1:8" x14ac:dyDescent="0.2">
      <c r="A384" s="104" t="str">
        <f t="array" ref="A384">IFERROR(INDEX('Annex 2 EHV charges'!$A$11:$A$410, MATCH(0, IF(ISBLANK('Annex 2 EHV charges'!$A$11:$A$410),1, COUNTIF(A$4:$A383, 'Annex 2 EHV charges'!$A$11:$A$410)), 0)),"")</f>
        <v/>
      </c>
      <c r="B384" s="104" t="str">
        <f>IF($A384="","",VLOOKUP($A384,'Annex 2 EHV charges'!$A:$O,2,0))</f>
        <v/>
      </c>
      <c r="C384" s="105" t="str">
        <f>IF($A384="","",VLOOKUP($A384,'Annex 2 EHV charges'!$A:$O,3,0))</f>
        <v/>
      </c>
      <c r="D384" s="104" t="str">
        <f>IF($A384="","",VLOOKUP($A384,'Annex 2 EHV charges'!$A:$O,7,0))</f>
        <v/>
      </c>
      <c r="E384" s="109" t="str">
        <f>IFERROR(IF(VLOOKUP($A384,'Annex 2 EHV charges'!$A:$O,8,FALSE)=0,"",VLOOKUP($A384,'Annex 2 EHV charges'!$A:$O,8,FALSE)),"")</f>
        <v/>
      </c>
      <c r="F384" s="110" t="str">
        <f>IFERROR(IF(VLOOKUP($A384,'Annex 2 EHV charges'!$A:$O,9,FALSE)=0,"",VLOOKUP($A384,'Annex 2 EHV charges'!$A:$O,9,FALSE)),"")</f>
        <v/>
      </c>
      <c r="G384" s="111" t="str">
        <f>IFERROR(IF(VLOOKUP($A384,'Annex 2 EHV charges'!$A:$O,10,FALSE)=0,"",VLOOKUP($A384,'Annex 2 EHV charges'!$A:$O,10,FALSE)),"")</f>
        <v/>
      </c>
      <c r="H384" s="111" t="str">
        <f>IFERROR(IF(VLOOKUP($A384,'Annex 2 EHV charges'!$A:$O,11,FALSE)=0,"",VLOOKUP($A384,'Annex 2 EHV charges'!$A:$O,11,FALSE)),"")</f>
        <v/>
      </c>
    </row>
    <row r="385" spans="1:8" x14ac:dyDescent="0.2">
      <c r="A385" s="104" t="str">
        <f t="array" ref="A385">IFERROR(INDEX('Annex 2 EHV charges'!$A$11:$A$410, MATCH(0, IF(ISBLANK('Annex 2 EHV charges'!$A$11:$A$410),1, COUNTIF(A$4:$A384, 'Annex 2 EHV charges'!$A$11:$A$410)), 0)),"")</f>
        <v/>
      </c>
      <c r="B385" s="104" t="str">
        <f>IF($A385="","",VLOOKUP($A385,'Annex 2 EHV charges'!$A:$O,2,0))</f>
        <v/>
      </c>
      <c r="C385" s="105" t="str">
        <f>IF($A385="","",VLOOKUP($A385,'Annex 2 EHV charges'!$A:$O,3,0))</f>
        <v/>
      </c>
      <c r="D385" s="104" t="str">
        <f>IF($A385="","",VLOOKUP($A385,'Annex 2 EHV charges'!$A:$O,7,0))</f>
        <v/>
      </c>
      <c r="E385" s="109" t="str">
        <f>IFERROR(IF(VLOOKUP($A385,'Annex 2 EHV charges'!$A:$O,8,FALSE)=0,"",VLOOKUP($A385,'Annex 2 EHV charges'!$A:$O,8,FALSE)),"")</f>
        <v/>
      </c>
      <c r="F385" s="110" t="str">
        <f>IFERROR(IF(VLOOKUP($A385,'Annex 2 EHV charges'!$A:$O,9,FALSE)=0,"",VLOOKUP($A385,'Annex 2 EHV charges'!$A:$O,9,FALSE)),"")</f>
        <v/>
      </c>
      <c r="G385" s="111" t="str">
        <f>IFERROR(IF(VLOOKUP($A385,'Annex 2 EHV charges'!$A:$O,10,FALSE)=0,"",VLOOKUP($A385,'Annex 2 EHV charges'!$A:$O,10,FALSE)),"")</f>
        <v/>
      </c>
      <c r="H385" s="111" t="str">
        <f>IFERROR(IF(VLOOKUP($A385,'Annex 2 EHV charges'!$A:$O,11,FALSE)=0,"",VLOOKUP($A385,'Annex 2 EHV charges'!$A:$O,11,FALSE)),"")</f>
        <v/>
      </c>
    </row>
    <row r="386" spans="1:8" x14ac:dyDescent="0.2">
      <c r="A386" s="104" t="str">
        <f t="array" ref="A386">IFERROR(INDEX('Annex 2 EHV charges'!$A$11:$A$410, MATCH(0, IF(ISBLANK('Annex 2 EHV charges'!$A$11:$A$410),1, COUNTIF(A$4:$A385, 'Annex 2 EHV charges'!$A$11:$A$410)), 0)),"")</f>
        <v/>
      </c>
      <c r="B386" s="104" t="str">
        <f>IF($A386="","",VLOOKUP($A386,'Annex 2 EHV charges'!$A:$O,2,0))</f>
        <v/>
      </c>
      <c r="C386" s="105" t="str">
        <f>IF($A386="","",VLOOKUP($A386,'Annex 2 EHV charges'!$A:$O,3,0))</f>
        <v/>
      </c>
      <c r="D386" s="104" t="str">
        <f>IF($A386="","",VLOOKUP($A386,'Annex 2 EHV charges'!$A:$O,7,0))</f>
        <v/>
      </c>
      <c r="E386" s="109" t="str">
        <f>IFERROR(IF(VLOOKUP($A386,'Annex 2 EHV charges'!$A:$O,8,FALSE)=0,"",VLOOKUP($A386,'Annex 2 EHV charges'!$A:$O,8,FALSE)),"")</f>
        <v/>
      </c>
      <c r="F386" s="110" t="str">
        <f>IFERROR(IF(VLOOKUP($A386,'Annex 2 EHV charges'!$A:$O,9,FALSE)=0,"",VLOOKUP($A386,'Annex 2 EHV charges'!$A:$O,9,FALSE)),"")</f>
        <v/>
      </c>
      <c r="G386" s="111" t="str">
        <f>IFERROR(IF(VLOOKUP($A386,'Annex 2 EHV charges'!$A:$O,10,FALSE)=0,"",VLOOKUP($A386,'Annex 2 EHV charges'!$A:$O,10,FALSE)),"")</f>
        <v/>
      </c>
      <c r="H386" s="111" t="str">
        <f>IFERROR(IF(VLOOKUP($A386,'Annex 2 EHV charges'!$A:$O,11,FALSE)=0,"",VLOOKUP($A386,'Annex 2 EHV charges'!$A:$O,11,FALSE)),"")</f>
        <v/>
      </c>
    </row>
    <row r="387" spans="1:8" x14ac:dyDescent="0.2">
      <c r="A387" s="104" t="str">
        <f t="array" ref="A387">IFERROR(INDEX('Annex 2 EHV charges'!$A$11:$A$410, MATCH(0, IF(ISBLANK('Annex 2 EHV charges'!$A$11:$A$410),1, COUNTIF(A$4:$A386, 'Annex 2 EHV charges'!$A$11:$A$410)), 0)),"")</f>
        <v/>
      </c>
      <c r="B387" s="104" t="str">
        <f>IF($A387="","",VLOOKUP($A387,'Annex 2 EHV charges'!$A:$O,2,0))</f>
        <v/>
      </c>
      <c r="C387" s="105" t="str">
        <f>IF($A387="","",VLOOKUP($A387,'Annex 2 EHV charges'!$A:$O,3,0))</f>
        <v/>
      </c>
      <c r="D387" s="104" t="str">
        <f>IF($A387="","",VLOOKUP($A387,'Annex 2 EHV charges'!$A:$O,7,0))</f>
        <v/>
      </c>
      <c r="E387" s="109" t="str">
        <f>IFERROR(IF(VLOOKUP($A387,'Annex 2 EHV charges'!$A:$O,8,FALSE)=0,"",VLOOKUP($A387,'Annex 2 EHV charges'!$A:$O,8,FALSE)),"")</f>
        <v/>
      </c>
      <c r="F387" s="110" t="str">
        <f>IFERROR(IF(VLOOKUP($A387,'Annex 2 EHV charges'!$A:$O,9,FALSE)=0,"",VLOOKUP($A387,'Annex 2 EHV charges'!$A:$O,9,FALSE)),"")</f>
        <v/>
      </c>
      <c r="G387" s="111" t="str">
        <f>IFERROR(IF(VLOOKUP($A387,'Annex 2 EHV charges'!$A:$O,10,FALSE)=0,"",VLOOKUP($A387,'Annex 2 EHV charges'!$A:$O,10,FALSE)),"")</f>
        <v/>
      </c>
      <c r="H387" s="111" t="str">
        <f>IFERROR(IF(VLOOKUP($A387,'Annex 2 EHV charges'!$A:$O,11,FALSE)=0,"",VLOOKUP($A387,'Annex 2 EHV charges'!$A:$O,11,FALSE)),"")</f>
        <v/>
      </c>
    </row>
    <row r="388" spans="1:8" x14ac:dyDescent="0.2">
      <c r="A388" s="104" t="str">
        <f t="array" ref="A388">IFERROR(INDEX('Annex 2 EHV charges'!$A$11:$A$410, MATCH(0, IF(ISBLANK('Annex 2 EHV charges'!$A$11:$A$410),1, COUNTIF(A$4:$A387, 'Annex 2 EHV charges'!$A$11:$A$410)), 0)),"")</f>
        <v/>
      </c>
      <c r="B388" s="104" t="str">
        <f>IF($A388="","",VLOOKUP($A388,'Annex 2 EHV charges'!$A:$O,2,0))</f>
        <v/>
      </c>
      <c r="C388" s="105" t="str">
        <f>IF($A388="","",VLOOKUP($A388,'Annex 2 EHV charges'!$A:$O,3,0))</f>
        <v/>
      </c>
      <c r="D388" s="104" t="str">
        <f>IF($A388="","",VLOOKUP($A388,'Annex 2 EHV charges'!$A:$O,7,0))</f>
        <v/>
      </c>
      <c r="E388" s="109" t="str">
        <f>IFERROR(IF(VLOOKUP($A388,'Annex 2 EHV charges'!$A:$O,8,FALSE)=0,"",VLOOKUP($A388,'Annex 2 EHV charges'!$A:$O,8,FALSE)),"")</f>
        <v/>
      </c>
      <c r="F388" s="110" t="str">
        <f>IFERROR(IF(VLOOKUP($A388,'Annex 2 EHV charges'!$A:$O,9,FALSE)=0,"",VLOOKUP($A388,'Annex 2 EHV charges'!$A:$O,9,FALSE)),"")</f>
        <v/>
      </c>
      <c r="G388" s="111" t="str">
        <f>IFERROR(IF(VLOOKUP($A388,'Annex 2 EHV charges'!$A:$O,10,FALSE)=0,"",VLOOKUP($A388,'Annex 2 EHV charges'!$A:$O,10,FALSE)),"")</f>
        <v/>
      </c>
      <c r="H388" s="111" t="str">
        <f>IFERROR(IF(VLOOKUP($A388,'Annex 2 EHV charges'!$A:$O,11,FALSE)=0,"",VLOOKUP($A388,'Annex 2 EHV charges'!$A:$O,11,FALSE)),"")</f>
        <v/>
      </c>
    </row>
    <row r="389" spans="1:8" x14ac:dyDescent="0.2">
      <c r="A389" s="104" t="str">
        <f t="array" ref="A389">IFERROR(INDEX('Annex 2 EHV charges'!$A$11:$A$410, MATCH(0, IF(ISBLANK('Annex 2 EHV charges'!$A$11:$A$410),1, COUNTIF(A$4:$A388, 'Annex 2 EHV charges'!$A$11:$A$410)), 0)),"")</f>
        <v/>
      </c>
      <c r="B389" s="104" t="str">
        <f>IF($A389="","",VLOOKUP($A389,'Annex 2 EHV charges'!$A:$O,2,0))</f>
        <v/>
      </c>
      <c r="C389" s="105" t="str">
        <f>IF($A389="","",VLOOKUP($A389,'Annex 2 EHV charges'!$A:$O,3,0))</f>
        <v/>
      </c>
      <c r="D389" s="104" t="str">
        <f>IF($A389="","",VLOOKUP($A389,'Annex 2 EHV charges'!$A:$O,7,0))</f>
        <v/>
      </c>
      <c r="E389" s="109" t="str">
        <f>IFERROR(IF(VLOOKUP($A389,'Annex 2 EHV charges'!$A:$O,8,FALSE)=0,"",VLOOKUP($A389,'Annex 2 EHV charges'!$A:$O,8,FALSE)),"")</f>
        <v/>
      </c>
      <c r="F389" s="110" t="str">
        <f>IFERROR(IF(VLOOKUP($A389,'Annex 2 EHV charges'!$A:$O,9,FALSE)=0,"",VLOOKUP($A389,'Annex 2 EHV charges'!$A:$O,9,FALSE)),"")</f>
        <v/>
      </c>
      <c r="G389" s="111" t="str">
        <f>IFERROR(IF(VLOOKUP($A389,'Annex 2 EHV charges'!$A:$O,10,FALSE)=0,"",VLOOKUP($A389,'Annex 2 EHV charges'!$A:$O,10,FALSE)),"")</f>
        <v/>
      </c>
      <c r="H389" s="111" t="str">
        <f>IFERROR(IF(VLOOKUP($A389,'Annex 2 EHV charges'!$A:$O,11,FALSE)=0,"",VLOOKUP($A389,'Annex 2 EHV charges'!$A:$O,11,FALSE)),"")</f>
        <v/>
      </c>
    </row>
    <row r="390" spans="1:8" x14ac:dyDescent="0.2">
      <c r="A390" s="104" t="str">
        <f t="array" ref="A390">IFERROR(INDEX('Annex 2 EHV charges'!$A$11:$A$410, MATCH(0, IF(ISBLANK('Annex 2 EHV charges'!$A$11:$A$410),1, COUNTIF(A$4:$A389, 'Annex 2 EHV charges'!$A$11:$A$410)), 0)),"")</f>
        <v/>
      </c>
      <c r="B390" s="104" t="str">
        <f>IF($A390="","",VLOOKUP($A390,'Annex 2 EHV charges'!$A:$O,2,0))</f>
        <v/>
      </c>
      <c r="C390" s="105" t="str">
        <f>IF($A390="","",VLOOKUP($A390,'Annex 2 EHV charges'!$A:$O,3,0))</f>
        <v/>
      </c>
      <c r="D390" s="104" t="str">
        <f>IF($A390="","",VLOOKUP($A390,'Annex 2 EHV charges'!$A:$O,7,0))</f>
        <v/>
      </c>
      <c r="E390" s="109" t="str">
        <f>IFERROR(IF(VLOOKUP($A390,'Annex 2 EHV charges'!$A:$O,8,FALSE)=0,"",VLOOKUP($A390,'Annex 2 EHV charges'!$A:$O,8,FALSE)),"")</f>
        <v/>
      </c>
      <c r="F390" s="110" t="str">
        <f>IFERROR(IF(VLOOKUP($A390,'Annex 2 EHV charges'!$A:$O,9,FALSE)=0,"",VLOOKUP($A390,'Annex 2 EHV charges'!$A:$O,9,FALSE)),"")</f>
        <v/>
      </c>
      <c r="G390" s="111" t="str">
        <f>IFERROR(IF(VLOOKUP($A390,'Annex 2 EHV charges'!$A:$O,10,FALSE)=0,"",VLOOKUP($A390,'Annex 2 EHV charges'!$A:$O,10,FALSE)),"")</f>
        <v/>
      </c>
      <c r="H390" s="111" t="str">
        <f>IFERROR(IF(VLOOKUP($A390,'Annex 2 EHV charges'!$A:$O,11,FALSE)=0,"",VLOOKUP($A390,'Annex 2 EHV charges'!$A:$O,11,FALSE)),"")</f>
        <v/>
      </c>
    </row>
    <row r="391" spans="1:8" x14ac:dyDescent="0.2">
      <c r="A391" s="104" t="str">
        <f t="array" ref="A391">IFERROR(INDEX('Annex 2 EHV charges'!$A$11:$A$410, MATCH(0, IF(ISBLANK('Annex 2 EHV charges'!$A$11:$A$410),1, COUNTIF(A$4:$A390, 'Annex 2 EHV charges'!$A$11:$A$410)), 0)),"")</f>
        <v/>
      </c>
      <c r="B391" s="104" t="str">
        <f>IF($A391="","",VLOOKUP($A391,'Annex 2 EHV charges'!$A:$O,2,0))</f>
        <v/>
      </c>
      <c r="C391" s="105" t="str">
        <f>IF($A391="","",VLOOKUP($A391,'Annex 2 EHV charges'!$A:$O,3,0))</f>
        <v/>
      </c>
      <c r="D391" s="104" t="str">
        <f>IF($A391="","",VLOOKUP($A391,'Annex 2 EHV charges'!$A:$O,7,0))</f>
        <v/>
      </c>
      <c r="E391" s="109" t="str">
        <f>IFERROR(IF(VLOOKUP($A391,'Annex 2 EHV charges'!$A:$O,8,FALSE)=0,"",VLOOKUP($A391,'Annex 2 EHV charges'!$A:$O,8,FALSE)),"")</f>
        <v/>
      </c>
      <c r="F391" s="110" t="str">
        <f>IFERROR(IF(VLOOKUP($A391,'Annex 2 EHV charges'!$A:$O,9,FALSE)=0,"",VLOOKUP($A391,'Annex 2 EHV charges'!$A:$O,9,FALSE)),"")</f>
        <v/>
      </c>
      <c r="G391" s="111" t="str">
        <f>IFERROR(IF(VLOOKUP($A391,'Annex 2 EHV charges'!$A:$O,10,FALSE)=0,"",VLOOKUP($A391,'Annex 2 EHV charges'!$A:$O,10,FALSE)),"")</f>
        <v/>
      </c>
      <c r="H391" s="111" t="str">
        <f>IFERROR(IF(VLOOKUP($A391,'Annex 2 EHV charges'!$A:$O,11,FALSE)=0,"",VLOOKUP($A391,'Annex 2 EHV charges'!$A:$O,11,FALSE)),"")</f>
        <v/>
      </c>
    </row>
    <row r="392" spans="1:8" x14ac:dyDescent="0.2">
      <c r="A392" s="104" t="str">
        <f t="array" ref="A392">IFERROR(INDEX('Annex 2 EHV charges'!$A$11:$A$410, MATCH(0, IF(ISBLANK('Annex 2 EHV charges'!$A$11:$A$410),1, COUNTIF(A$4:$A391, 'Annex 2 EHV charges'!$A$11:$A$410)), 0)),"")</f>
        <v/>
      </c>
      <c r="B392" s="104" t="str">
        <f>IF($A392="","",VLOOKUP($A392,'Annex 2 EHV charges'!$A:$O,2,0))</f>
        <v/>
      </c>
      <c r="C392" s="105" t="str">
        <f>IF($A392="","",VLOOKUP($A392,'Annex 2 EHV charges'!$A:$O,3,0))</f>
        <v/>
      </c>
      <c r="D392" s="104" t="str">
        <f>IF($A392="","",VLOOKUP($A392,'Annex 2 EHV charges'!$A:$O,7,0))</f>
        <v/>
      </c>
      <c r="E392" s="109" t="str">
        <f>IFERROR(IF(VLOOKUP($A392,'Annex 2 EHV charges'!$A:$O,8,FALSE)=0,"",VLOOKUP($A392,'Annex 2 EHV charges'!$A:$O,8,FALSE)),"")</f>
        <v/>
      </c>
      <c r="F392" s="110" t="str">
        <f>IFERROR(IF(VLOOKUP($A392,'Annex 2 EHV charges'!$A:$O,9,FALSE)=0,"",VLOOKUP($A392,'Annex 2 EHV charges'!$A:$O,9,FALSE)),"")</f>
        <v/>
      </c>
      <c r="G392" s="111" t="str">
        <f>IFERROR(IF(VLOOKUP($A392,'Annex 2 EHV charges'!$A:$O,10,FALSE)=0,"",VLOOKUP($A392,'Annex 2 EHV charges'!$A:$O,10,FALSE)),"")</f>
        <v/>
      </c>
      <c r="H392" s="111" t="str">
        <f>IFERROR(IF(VLOOKUP($A392,'Annex 2 EHV charges'!$A:$O,11,FALSE)=0,"",VLOOKUP($A392,'Annex 2 EHV charges'!$A:$O,11,FALSE)),"")</f>
        <v/>
      </c>
    </row>
    <row r="393" spans="1:8" x14ac:dyDescent="0.2">
      <c r="A393" s="104" t="str">
        <f t="array" ref="A393">IFERROR(INDEX('Annex 2 EHV charges'!$A$11:$A$410, MATCH(0, IF(ISBLANK('Annex 2 EHV charges'!$A$11:$A$410),1, COUNTIF(A$4:$A392, 'Annex 2 EHV charges'!$A$11:$A$410)), 0)),"")</f>
        <v/>
      </c>
      <c r="B393" s="104" t="str">
        <f>IF($A393="","",VLOOKUP($A393,'Annex 2 EHV charges'!$A:$O,2,0))</f>
        <v/>
      </c>
      <c r="C393" s="105" t="str">
        <f>IF($A393="","",VLOOKUP($A393,'Annex 2 EHV charges'!$A:$O,3,0))</f>
        <v/>
      </c>
      <c r="D393" s="104" t="str">
        <f>IF($A393="","",VLOOKUP($A393,'Annex 2 EHV charges'!$A:$O,7,0))</f>
        <v/>
      </c>
      <c r="E393" s="109" t="str">
        <f>IFERROR(IF(VLOOKUP($A393,'Annex 2 EHV charges'!$A:$O,8,FALSE)=0,"",VLOOKUP($A393,'Annex 2 EHV charges'!$A:$O,8,FALSE)),"")</f>
        <v/>
      </c>
      <c r="F393" s="110" t="str">
        <f>IFERROR(IF(VLOOKUP($A393,'Annex 2 EHV charges'!$A:$O,9,FALSE)=0,"",VLOOKUP($A393,'Annex 2 EHV charges'!$A:$O,9,FALSE)),"")</f>
        <v/>
      </c>
      <c r="G393" s="111" t="str">
        <f>IFERROR(IF(VLOOKUP($A393,'Annex 2 EHV charges'!$A:$O,10,FALSE)=0,"",VLOOKUP($A393,'Annex 2 EHV charges'!$A:$O,10,FALSE)),"")</f>
        <v/>
      </c>
      <c r="H393" s="111" t="str">
        <f>IFERROR(IF(VLOOKUP($A393,'Annex 2 EHV charges'!$A:$O,11,FALSE)=0,"",VLOOKUP($A393,'Annex 2 EHV charges'!$A:$O,11,FALSE)),"")</f>
        <v/>
      </c>
    </row>
    <row r="394" spans="1:8" x14ac:dyDescent="0.2">
      <c r="A394" s="104" t="str">
        <f t="array" ref="A394">IFERROR(INDEX('Annex 2 EHV charges'!$A$11:$A$410, MATCH(0, IF(ISBLANK('Annex 2 EHV charges'!$A$11:$A$410),1, COUNTIF(A$4:$A393, 'Annex 2 EHV charges'!$A$11:$A$410)), 0)),"")</f>
        <v/>
      </c>
      <c r="B394" s="104" t="str">
        <f>IF($A394="","",VLOOKUP($A394,'Annex 2 EHV charges'!$A:$O,2,0))</f>
        <v/>
      </c>
      <c r="C394" s="105" t="str">
        <f>IF($A394="","",VLOOKUP($A394,'Annex 2 EHV charges'!$A:$O,3,0))</f>
        <v/>
      </c>
      <c r="D394" s="104" t="str">
        <f>IF($A394="","",VLOOKUP($A394,'Annex 2 EHV charges'!$A:$O,7,0))</f>
        <v/>
      </c>
      <c r="E394" s="109" t="str">
        <f>IFERROR(IF(VLOOKUP($A394,'Annex 2 EHV charges'!$A:$O,8,FALSE)=0,"",VLOOKUP($A394,'Annex 2 EHV charges'!$A:$O,8,FALSE)),"")</f>
        <v/>
      </c>
      <c r="F394" s="110" t="str">
        <f>IFERROR(IF(VLOOKUP($A394,'Annex 2 EHV charges'!$A:$O,9,FALSE)=0,"",VLOOKUP($A394,'Annex 2 EHV charges'!$A:$O,9,FALSE)),"")</f>
        <v/>
      </c>
      <c r="G394" s="111" t="str">
        <f>IFERROR(IF(VLOOKUP($A394,'Annex 2 EHV charges'!$A:$O,10,FALSE)=0,"",VLOOKUP($A394,'Annex 2 EHV charges'!$A:$O,10,FALSE)),"")</f>
        <v/>
      </c>
      <c r="H394" s="111" t="str">
        <f>IFERROR(IF(VLOOKUP($A394,'Annex 2 EHV charges'!$A:$O,11,FALSE)=0,"",VLOOKUP($A394,'Annex 2 EHV charges'!$A:$O,11,FALSE)),"")</f>
        <v/>
      </c>
    </row>
    <row r="395" spans="1:8" x14ac:dyDescent="0.2">
      <c r="A395" s="104" t="str">
        <f t="array" ref="A395">IFERROR(INDEX('Annex 2 EHV charges'!$A$11:$A$410, MATCH(0, IF(ISBLANK('Annex 2 EHV charges'!$A$11:$A$410),1, COUNTIF(A$4:$A394, 'Annex 2 EHV charges'!$A$11:$A$410)), 0)),"")</f>
        <v/>
      </c>
      <c r="B395" s="104" t="str">
        <f>IF($A395="","",VLOOKUP($A395,'Annex 2 EHV charges'!$A:$O,2,0))</f>
        <v/>
      </c>
      <c r="C395" s="105" t="str">
        <f>IF($A395="","",VLOOKUP($A395,'Annex 2 EHV charges'!$A:$O,3,0))</f>
        <v/>
      </c>
      <c r="D395" s="104" t="str">
        <f>IF($A395="","",VLOOKUP($A395,'Annex 2 EHV charges'!$A:$O,7,0))</f>
        <v/>
      </c>
      <c r="E395" s="109" t="str">
        <f>IFERROR(IF(VLOOKUP($A395,'Annex 2 EHV charges'!$A:$O,8,FALSE)=0,"",VLOOKUP($A395,'Annex 2 EHV charges'!$A:$O,8,FALSE)),"")</f>
        <v/>
      </c>
      <c r="F395" s="110" t="str">
        <f>IFERROR(IF(VLOOKUP($A395,'Annex 2 EHV charges'!$A:$O,9,FALSE)=0,"",VLOOKUP($A395,'Annex 2 EHV charges'!$A:$O,9,FALSE)),"")</f>
        <v/>
      </c>
      <c r="G395" s="111" t="str">
        <f>IFERROR(IF(VLOOKUP($A395,'Annex 2 EHV charges'!$A:$O,10,FALSE)=0,"",VLOOKUP($A395,'Annex 2 EHV charges'!$A:$O,10,FALSE)),"")</f>
        <v/>
      </c>
      <c r="H395" s="111" t="str">
        <f>IFERROR(IF(VLOOKUP($A395,'Annex 2 EHV charges'!$A:$O,11,FALSE)=0,"",VLOOKUP($A395,'Annex 2 EHV charges'!$A:$O,11,FALSE)),"")</f>
        <v/>
      </c>
    </row>
    <row r="396" spans="1:8" x14ac:dyDescent="0.2">
      <c r="A396" s="104" t="str">
        <f t="array" ref="A396">IFERROR(INDEX('Annex 2 EHV charges'!$A$11:$A$410, MATCH(0, IF(ISBLANK('Annex 2 EHV charges'!$A$11:$A$410),1, COUNTIF(A$4:$A395, 'Annex 2 EHV charges'!$A$11:$A$410)), 0)),"")</f>
        <v/>
      </c>
      <c r="B396" s="104" t="str">
        <f>IF($A396="","",VLOOKUP($A396,'Annex 2 EHV charges'!$A:$O,2,0))</f>
        <v/>
      </c>
      <c r="C396" s="105" t="str">
        <f>IF($A396="","",VLOOKUP($A396,'Annex 2 EHV charges'!$A:$O,3,0))</f>
        <v/>
      </c>
      <c r="D396" s="104" t="str">
        <f>IF($A396="","",VLOOKUP($A396,'Annex 2 EHV charges'!$A:$O,7,0))</f>
        <v/>
      </c>
      <c r="E396" s="109" t="str">
        <f>IFERROR(IF(VLOOKUP($A396,'Annex 2 EHV charges'!$A:$O,8,FALSE)=0,"",VLOOKUP($A396,'Annex 2 EHV charges'!$A:$O,8,FALSE)),"")</f>
        <v/>
      </c>
      <c r="F396" s="110" t="str">
        <f>IFERROR(IF(VLOOKUP($A396,'Annex 2 EHV charges'!$A:$O,9,FALSE)=0,"",VLOOKUP($A396,'Annex 2 EHV charges'!$A:$O,9,FALSE)),"")</f>
        <v/>
      </c>
      <c r="G396" s="111" t="str">
        <f>IFERROR(IF(VLOOKUP($A396,'Annex 2 EHV charges'!$A:$O,10,FALSE)=0,"",VLOOKUP($A396,'Annex 2 EHV charges'!$A:$O,10,FALSE)),"")</f>
        <v/>
      </c>
      <c r="H396" s="111" t="str">
        <f>IFERROR(IF(VLOOKUP($A396,'Annex 2 EHV charges'!$A:$O,11,FALSE)=0,"",VLOOKUP($A396,'Annex 2 EHV charges'!$A:$O,11,FALSE)),"")</f>
        <v/>
      </c>
    </row>
    <row r="397" spans="1:8" x14ac:dyDescent="0.2">
      <c r="A397" s="104" t="str">
        <f t="array" ref="A397">IFERROR(INDEX('Annex 2 EHV charges'!$A$11:$A$410, MATCH(0, IF(ISBLANK('Annex 2 EHV charges'!$A$11:$A$410),1, COUNTIF(A$4:$A396, 'Annex 2 EHV charges'!$A$11:$A$410)), 0)),"")</f>
        <v/>
      </c>
      <c r="B397" s="104" t="str">
        <f>IF($A397="","",VLOOKUP($A397,'Annex 2 EHV charges'!$A:$O,2,0))</f>
        <v/>
      </c>
      <c r="C397" s="105" t="str">
        <f>IF($A397="","",VLOOKUP($A397,'Annex 2 EHV charges'!$A:$O,3,0))</f>
        <v/>
      </c>
      <c r="D397" s="104" t="str">
        <f>IF($A397="","",VLOOKUP($A397,'Annex 2 EHV charges'!$A:$O,7,0))</f>
        <v/>
      </c>
      <c r="E397" s="109" t="str">
        <f>IFERROR(IF(VLOOKUP($A397,'Annex 2 EHV charges'!$A:$O,8,FALSE)=0,"",VLOOKUP($A397,'Annex 2 EHV charges'!$A:$O,8,FALSE)),"")</f>
        <v/>
      </c>
      <c r="F397" s="110" t="str">
        <f>IFERROR(IF(VLOOKUP($A397,'Annex 2 EHV charges'!$A:$O,9,FALSE)=0,"",VLOOKUP($A397,'Annex 2 EHV charges'!$A:$O,9,FALSE)),"")</f>
        <v/>
      </c>
      <c r="G397" s="111" t="str">
        <f>IFERROR(IF(VLOOKUP($A397,'Annex 2 EHV charges'!$A:$O,10,FALSE)=0,"",VLOOKUP($A397,'Annex 2 EHV charges'!$A:$O,10,FALSE)),"")</f>
        <v/>
      </c>
      <c r="H397" s="111" t="str">
        <f>IFERROR(IF(VLOOKUP($A397,'Annex 2 EHV charges'!$A:$O,11,FALSE)=0,"",VLOOKUP($A397,'Annex 2 EHV charges'!$A:$O,11,FALSE)),"")</f>
        <v/>
      </c>
    </row>
    <row r="398" spans="1:8" x14ac:dyDescent="0.2">
      <c r="A398" s="104" t="str">
        <f t="array" ref="A398">IFERROR(INDEX('Annex 2 EHV charges'!$A$11:$A$410, MATCH(0, IF(ISBLANK('Annex 2 EHV charges'!$A$11:$A$410),1, COUNTIF(A$4:$A397, 'Annex 2 EHV charges'!$A$11:$A$410)), 0)),"")</f>
        <v/>
      </c>
      <c r="B398" s="104" t="str">
        <f>IF($A398="","",VLOOKUP($A398,'Annex 2 EHV charges'!$A:$O,2,0))</f>
        <v/>
      </c>
      <c r="C398" s="105" t="str">
        <f>IF($A398="","",VLOOKUP($A398,'Annex 2 EHV charges'!$A:$O,3,0))</f>
        <v/>
      </c>
      <c r="D398" s="104" t="str">
        <f>IF($A398="","",VLOOKUP($A398,'Annex 2 EHV charges'!$A:$O,7,0))</f>
        <v/>
      </c>
      <c r="E398" s="109" t="str">
        <f>IFERROR(IF(VLOOKUP($A398,'Annex 2 EHV charges'!$A:$O,8,FALSE)=0,"",VLOOKUP($A398,'Annex 2 EHV charges'!$A:$O,8,FALSE)),"")</f>
        <v/>
      </c>
      <c r="F398" s="110" t="str">
        <f>IFERROR(IF(VLOOKUP($A398,'Annex 2 EHV charges'!$A:$O,9,FALSE)=0,"",VLOOKUP($A398,'Annex 2 EHV charges'!$A:$O,9,FALSE)),"")</f>
        <v/>
      </c>
      <c r="G398" s="111" t="str">
        <f>IFERROR(IF(VLOOKUP($A398,'Annex 2 EHV charges'!$A:$O,10,FALSE)=0,"",VLOOKUP($A398,'Annex 2 EHV charges'!$A:$O,10,FALSE)),"")</f>
        <v/>
      </c>
      <c r="H398" s="111" t="str">
        <f>IFERROR(IF(VLOOKUP($A398,'Annex 2 EHV charges'!$A:$O,11,FALSE)=0,"",VLOOKUP($A398,'Annex 2 EHV charges'!$A:$O,11,FALSE)),"")</f>
        <v/>
      </c>
    </row>
    <row r="399" spans="1:8" x14ac:dyDescent="0.2">
      <c r="A399" s="104" t="str">
        <f t="array" ref="A399">IFERROR(INDEX('Annex 2 EHV charges'!$A$11:$A$410, MATCH(0, IF(ISBLANK('Annex 2 EHV charges'!$A$11:$A$410),1, COUNTIF(A$4:$A398, 'Annex 2 EHV charges'!$A$11:$A$410)), 0)),"")</f>
        <v/>
      </c>
      <c r="B399" s="104" t="str">
        <f>IF($A399="","",VLOOKUP($A399,'Annex 2 EHV charges'!$A:$O,2,0))</f>
        <v/>
      </c>
      <c r="C399" s="105" t="str">
        <f>IF($A399="","",VLOOKUP($A399,'Annex 2 EHV charges'!$A:$O,3,0))</f>
        <v/>
      </c>
      <c r="D399" s="104" t="str">
        <f>IF($A399="","",VLOOKUP($A399,'Annex 2 EHV charges'!$A:$O,7,0))</f>
        <v/>
      </c>
      <c r="E399" s="109" t="str">
        <f>IFERROR(IF(VLOOKUP($A399,'Annex 2 EHV charges'!$A:$O,8,FALSE)=0,"",VLOOKUP($A399,'Annex 2 EHV charges'!$A:$O,8,FALSE)),"")</f>
        <v/>
      </c>
      <c r="F399" s="110" t="str">
        <f>IFERROR(IF(VLOOKUP($A399,'Annex 2 EHV charges'!$A:$O,9,FALSE)=0,"",VLOOKUP($A399,'Annex 2 EHV charges'!$A:$O,9,FALSE)),"")</f>
        <v/>
      </c>
      <c r="G399" s="111" t="str">
        <f>IFERROR(IF(VLOOKUP($A399,'Annex 2 EHV charges'!$A:$O,10,FALSE)=0,"",VLOOKUP($A399,'Annex 2 EHV charges'!$A:$O,10,FALSE)),"")</f>
        <v/>
      </c>
      <c r="H399" s="111" t="str">
        <f>IFERROR(IF(VLOOKUP($A399,'Annex 2 EHV charges'!$A:$O,11,FALSE)=0,"",VLOOKUP($A399,'Annex 2 EHV charges'!$A:$O,11,FALSE)),"")</f>
        <v/>
      </c>
    </row>
    <row r="400" spans="1:8" x14ac:dyDescent="0.2">
      <c r="A400" s="104" t="str">
        <f t="array" ref="A400">IFERROR(INDEX('Annex 2 EHV charges'!$A$11:$A$410, MATCH(0, IF(ISBLANK('Annex 2 EHV charges'!$A$11:$A$410),1, COUNTIF(A$4:$A399, 'Annex 2 EHV charges'!$A$11:$A$410)), 0)),"")</f>
        <v/>
      </c>
      <c r="B400" s="104" t="str">
        <f>IF($A400="","",VLOOKUP($A400,'Annex 2 EHV charges'!$A:$O,2,0))</f>
        <v/>
      </c>
      <c r="C400" s="105" t="str">
        <f>IF($A400="","",VLOOKUP($A400,'Annex 2 EHV charges'!$A:$O,3,0))</f>
        <v/>
      </c>
      <c r="D400" s="104" t="str">
        <f>IF($A400="","",VLOOKUP($A400,'Annex 2 EHV charges'!$A:$O,7,0))</f>
        <v/>
      </c>
      <c r="E400" s="109" t="str">
        <f>IFERROR(IF(VLOOKUP($A400,'Annex 2 EHV charges'!$A:$O,8,FALSE)=0,"",VLOOKUP($A400,'Annex 2 EHV charges'!$A:$O,8,FALSE)),"")</f>
        <v/>
      </c>
      <c r="F400" s="110" t="str">
        <f>IFERROR(IF(VLOOKUP($A400,'Annex 2 EHV charges'!$A:$O,9,FALSE)=0,"",VLOOKUP($A400,'Annex 2 EHV charges'!$A:$O,9,FALSE)),"")</f>
        <v/>
      </c>
      <c r="G400" s="111" t="str">
        <f>IFERROR(IF(VLOOKUP($A400,'Annex 2 EHV charges'!$A:$O,10,FALSE)=0,"",VLOOKUP($A400,'Annex 2 EHV charges'!$A:$O,10,FALSE)),"")</f>
        <v/>
      </c>
      <c r="H400" s="111" t="str">
        <f>IFERROR(IF(VLOOKUP($A400,'Annex 2 EHV charges'!$A:$O,11,FALSE)=0,"",VLOOKUP($A400,'Annex 2 EHV charges'!$A:$O,11,FALSE)),"")</f>
        <v/>
      </c>
    </row>
    <row r="401" spans="1:8" x14ac:dyDescent="0.2">
      <c r="A401" s="104" t="str">
        <f t="array" ref="A401">IFERROR(INDEX('Annex 2 EHV charges'!$A$11:$A$410, MATCH(0, IF(ISBLANK('Annex 2 EHV charges'!$A$11:$A$410),1, COUNTIF(A$4:$A400, 'Annex 2 EHV charges'!$A$11:$A$410)), 0)),"")</f>
        <v/>
      </c>
      <c r="B401" s="104" t="str">
        <f>IF($A401="","",VLOOKUP($A401,'Annex 2 EHV charges'!$A:$O,2,0))</f>
        <v/>
      </c>
      <c r="C401" s="105" t="str">
        <f>IF($A401="","",VLOOKUP($A401,'Annex 2 EHV charges'!$A:$O,3,0))</f>
        <v/>
      </c>
      <c r="D401" s="104" t="str">
        <f>IF($A401="","",VLOOKUP($A401,'Annex 2 EHV charges'!$A:$O,7,0))</f>
        <v/>
      </c>
      <c r="E401" s="109" t="str">
        <f>IFERROR(IF(VLOOKUP($A401,'Annex 2 EHV charges'!$A:$O,8,FALSE)=0,"",VLOOKUP($A401,'Annex 2 EHV charges'!$A:$O,8,FALSE)),"")</f>
        <v/>
      </c>
      <c r="F401" s="110" t="str">
        <f>IFERROR(IF(VLOOKUP($A401,'Annex 2 EHV charges'!$A:$O,9,FALSE)=0,"",VLOOKUP($A401,'Annex 2 EHV charges'!$A:$O,9,FALSE)),"")</f>
        <v/>
      </c>
      <c r="G401" s="111" t="str">
        <f>IFERROR(IF(VLOOKUP($A401,'Annex 2 EHV charges'!$A:$O,10,FALSE)=0,"",VLOOKUP($A401,'Annex 2 EHV charges'!$A:$O,10,FALSE)),"")</f>
        <v/>
      </c>
      <c r="H401" s="111" t="str">
        <f>IFERROR(IF(VLOOKUP($A401,'Annex 2 EHV charges'!$A:$O,11,FALSE)=0,"",VLOOKUP($A401,'Annex 2 EHV charges'!$A:$O,11,FALSE)),"")</f>
        <v/>
      </c>
    </row>
    <row r="402" spans="1:8" x14ac:dyDescent="0.2">
      <c r="A402" s="104" t="str">
        <f t="array" ref="A402">IFERROR(INDEX('Annex 2 EHV charges'!$A$11:$A$410, MATCH(0, IF(ISBLANK('Annex 2 EHV charges'!$A$11:$A$410),1, COUNTIF(A$4:$A401, 'Annex 2 EHV charges'!$A$11:$A$410)), 0)),"")</f>
        <v/>
      </c>
      <c r="B402" s="104" t="str">
        <f>IF($A402="","",VLOOKUP($A402,'Annex 2 EHV charges'!$A:$O,2,0))</f>
        <v/>
      </c>
      <c r="C402" s="105" t="str">
        <f>IF($A402="","",VLOOKUP($A402,'Annex 2 EHV charges'!$A:$O,3,0))</f>
        <v/>
      </c>
      <c r="D402" s="104" t="str">
        <f>IF($A402="","",VLOOKUP($A402,'Annex 2 EHV charges'!$A:$O,7,0))</f>
        <v/>
      </c>
      <c r="E402" s="109" t="str">
        <f>IFERROR(IF(VLOOKUP($A402,'Annex 2 EHV charges'!$A:$O,8,FALSE)=0,"",VLOOKUP($A402,'Annex 2 EHV charges'!$A:$O,8,FALSE)),"")</f>
        <v/>
      </c>
      <c r="F402" s="110" t="str">
        <f>IFERROR(IF(VLOOKUP($A402,'Annex 2 EHV charges'!$A:$O,9,FALSE)=0,"",VLOOKUP($A402,'Annex 2 EHV charges'!$A:$O,9,FALSE)),"")</f>
        <v/>
      </c>
      <c r="G402" s="111" t="str">
        <f>IFERROR(IF(VLOOKUP($A402,'Annex 2 EHV charges'!$A:$O,10,FALSE)=0,"",VLOOKUP($A402,'Annex 2 EHV charges'!$A:$O,10,FALSE)),"")</f>
        <v/>
      </c>
      <c r="H402" s="111" t="str">
        <f>IFERROR(IF(VLOOKUP($A402,'Annex 2 EHV charges'!$A:$O,11,FALSE)=0,"",VLOOKUP($A402,'Annex 2 EHV charges'!$A:$O,11,FALSE)),"")</f>
        <v/>
      </c>
    </row>
    <row r="403" spans="1:8" x14ac:dyDescent="0.2">
      <c r="A403" s="104" t="str">
        <f t="array" ref="A403">IFERROR(INDEX('Annex 2 EHV charges'!$A$11:$A$410, MATCH(0, IF(ISBLANK('Annex 2 EHV charges'!$A$11:$A$410),1, COUNTIF(A$4:$A402, 'Annex 2 EHV charges'!$A$11:$A$410)), 0)),"")</f>
        <v/>
      </c>
      <c r="B403" s="104" t="str">
        <f>IF($A403="","",VLOOKUP($A403,'Annex 2 EHV charges'!$A:$O,2,0))</f>
        <v/>
      </c>
      <c r="C403" s="105" t="str">
        <f>IF($A403="","",VLOOKUP($A403,'Annex 2 EHV charges'!$A:$O,3,0))</f>
        <v/>
      </c>
      <c r="D403" s="104" t="str">
        <f>IF($A403="","",VLOOKUP($A403,'Annex 2 EHV charges'!$A:$O,7,0))</f>
        <v/>
      </c>
      <c r="E403" s="109" t="str">
        <f>IFERROR(IF(VLOOKUP($A403,'Annex 2 EHV charges'!$A:$O,8,FALSE)=0,"",VLOOKUP($A403,'Annex 2 EHV charges'!$A:$O,8,FALSE)),"")</f>
        <v/>
      </c>
      <c r="F403" s="110" t="str">
        <f>IFERROR(IF(VLOOKUP($A403,'Annex 2 EHV charges'!$A:$O,9,FALSE)=0,"",VLOOKUP($A403,'Annex 2 EHV charges'!$A:$O,9,FALSE)),"")</f>
        <v/>
      </c>
      <c r="G403" s="111" t="str">
        <f>IFERROR(IF(VLOOKUP($A403,'Annex 2 EHV charges'!$A:$O,10,FALSE)=0,"",VLOOKUP($A403,'Annex 2 EHV charges'!$A:$O,10,FALSE)),"")</f>
        <v/>
      </c>
      <c r="H403" s="111" t="str">
        <f>IFERROR(IF(VLOOKUP($A403,'Annex 2 EHV charges'!$A:$O,11,FALSE)=0,"",VLOOKUP($A403,'Annex 2 EHV charges'!$A:$O,11,FALSE)),"")</f>
        <v/>
      </c>
    </row>
    <row r="404" spans="1:8" x14ac:dyDescent="0.2">
      <c r="A404" s="104" t="str">
        <f t="array" ref="A404">IFERROR(INDEX('Annex 2 EHV charges'!$A$11:$A$410, MATCH(0, IF(ISBLANK('Annex 2 EHV charges'!$A$11:$A$410),1, COUNTIF(A$4:$A403, 'Annex 2 EHV charges'!$A$11:$A$410)), 0)),"")</f>
        <v/>
      </c>
      <c r="B404" s="104" t="str">
        <f>IF($A404="","",VLOOKUP($A404,'Annex 2 EHV charges'!$A:$O,2,0))</f>
        <v/>
      </c>
      <c r="C404" s="105" t="str">
        <f>IF($A404="","",VLOOKUP($A404,'Annex 2 EHV charges'!$A:$O,3,0))</f>
        <v/>
      </c>
      <c r="D404" s="104" t="str">
        <f>IF($A404="","",VLOOKUP($A404,'Annex 2 EHV charges'!$A:$O,7,0))</f>
        <v/>
      </c>
      <c r="E404" s="109" t="str">
        <f>IFERROR(IF(VLOOKUP($A404,'Annex 2 EHV charges'!$A:$O,8,FALSE)=0,"",VLOOKUP($A404,'Annex 2 EHV charges'!$A:$O,8,FALSE)),"")</f>
        <v/>
      </c>
      <c r="F404" s="110" t="str">
        <f>IFERROR(IF(VLOOKUP($A404,'Annex 2 EHV charges'!$A:$O,9,FALSE)=0,"",VLOOKUP($A404,'Annex 2 EHV charges'!$A:$O,9,FALSE)),"")</f>
        <v/>
      </c>
      <c r="G404" s="111" t="str">
        <f>IFERROR(IF(VLOOKUP($A404,'Annex 2 EHV charges'!$A:$O,10,FALSE)=0,"",VLOOKUP($A404,'Annex 2 EHV charges'!$A:$O,10,FALSE)),"")</f>
        <v/>
      </c>
      <c r="H404" s="111" t="str">
        <f>IFERROR(IF(VLOOKUP($A404,'Annex 2 EHV charges'!$A:$O,11,FALSE)=0,"",VLOOKUP($A404,'Annex 2 EHV charges'!$A:$O,11,FALSE)),"")</f>
        <v/>
      </c>
    </row>
  </sheetData>
  <mergeCells count="2">
    <mergeCell ref="A2:H2"/>
    <mergeCell ref="A1:H1"/>
  </mergeCells>
  <pageMargins left="0.39370078740157483" right="0.39370078740157483" top="0.51181102362204722" bottom="0.74803149606299213" header="0.27559055118110237" footer="0.27559055118110237"/>
  <pageSetup paperSize="9" scale="79" fitToHeight="0" orientation="landscape" r:id="rId1"/>
  <headerFooter differentFirst="1" scaleWithDoc="0">
    <oddHeader>&amp;L&amp;"Arial,Bold"Annex 2a&amp;"Arial,Regular" - Schedule of Import Charges for use of the Distribution System by Designated EHV Properties (including LDNOs with Designated EHV Properties/end-users).</oddHeader>
    <oddFooter xml:space="preserve">&amp;L&amp;8Note: The list of MPANs / MSIDs provided may be incomplete; the DNO reserves the right to apply the listed charges to any other MPANs / MSIDs associated with the site.
&amp;R
</oddFooter>
    <firstHeader>&amp;L&amp;"Arial,Bold"Annex 2a&amp;"Arial,Regular" - Schedule of Import Charges for use of the Distribution System by Designated EHV Properties (including LDNOs with Designated EHV Properties/end-users).</firstHeader>
    <firstFooter xml:space="preserve">&amp;L&amp;8Note: The list of MPANs / MSIDs provided may be incomplete; the DNO reserves the right to apply the listed charges to any other MPANs / MSIDs associated with the site.
&amp;R
</first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O404"/>
  <sheetViews>
    <sheetView zoomScaleNormal="100" zoomScaleSheetLayoutView="100" zoomScalePageLayoutView="55" workbookViewId="0">
      <selection sqref="A1:H1"/>
    </sheetView>
  </sheetViews>
  <sheetFormatPr defaultColWidth="9.140625" defaultRowHeight="12.75" x14ac:dyDescent="0.2"/>
  <cols>
    <col min="1" max="2" width="14.7109375" style="61" customWidth="1"/>
    <col min="3" max="3" width="15.7109375" style="69" bestFit="1" customWidth="1"/>
    <col min="4" max="4" width="50.7109375" style="69" customWidth="1"/>
    <col min="5" max="5" width="14.7109375" style="70" customWidth="1"/>
    <col min="6" max="7" width="14.7109375" style="71" customWidth="1"/>
    <col min="8" max="8" width="14.7109375" style="61" customWidth="1"/>
    <col min="9" max="9" width="15.5703125" style="61" customWidth="1"/>
    <col min="10" max="16384" width="9.140625" style="61"/>
  </cols>
  <sheetData>
    <row r="1" spans="1:15" x14ac:dyDescent="0.2">
      <c r="A1" s="267" t="s">
        <v>116</v>
      </c>
      <c r="B1" s="267"/>
      <c r="C1" s="267"/>
      <c r="D1" s="267"/>
      <c r="E1" s="267"/>
      <c r="F1" s="267"/>
      <c r="G1" s="267"/>
      <c r="H1" s="267"/>
    </row>
    <row r="2" spans="1:15" s="62" customFormat="1" ht="18" x14ac:dyDescent="0.2">
      <c r="A2" s="261" t="str">
        <f>Overview!B4&amp; " - Effective from "&amp;TEXT(Overview!D4,"D MMMM YYYY")&amp;" - "&amp;Overview!E4&amp;" EDCM export charges"</f>
        <v>Western Power Distribution (East Midlands) plc - Effective from 1 April 2021 - Final EDCM export charges</v>
      </c>
      <c r="B2" s="262"/>
      <c r="C2" s="262"/>
      <c r="D2" s="262"/>
      <c r="E2" s="262"/>
      <c r="F2" s="262"/>
      <c r="G2" s="262"/>
      <c r="H2" s="263"/>
    </row>
    <row r="3" spans="1:15" s="95" customFormat="1" ht="18" x14ac:dyDescent="0.2">
      <c r="A3" s="96"/>
      <c r="B3" s="96"/>
      <c r="C3" s="96"/>
      <c r="D3" s="97"/>
      <c r="E3" s="98"/>
      <c r="F3" s="98"/>
      <c r="G3" s="99"/>
      <c r="H3" s="99"/>
      <c r="I3" s="92"/>
      <c r="J3" s="92"/>
      <c r="K3" s="92"/>
      <c r="L3" s="92"/>
      <c r="M3" s="92"/>
      <c r="N3" s="92"/>
      <c r="O3" s="92"/>
    </row>
    <row r="4" spans="1:15" ht="63.75" x14ac:dyDescent="0.2">
      <c r="A4" s="63" t="s">
        <v>104</v>
      </c>
      <c r="B4" s="64" t="s">
        <v>66</v>
      </c>
      <c r="C4" s="63" t="s">
        <v>68</v>
      </c>
      <c r="D4" s="65" t="s">
        <v>59</v>
      </c>
      <c r="E4" s="65" t="str">
        <f>'Annex 2 EHV charges'!L10</f>
        <v>Export
Super Red
unit charge
(p/kWh)</v>
      </c>
      <c r="F4" s="65" t="str">
        <f>'Annex 2 EHV charges'!M10</f>
        <v>Export
fixed charge
(p/day)</v>
      </c>
      <c r="G4" s="65" t="str">
        <f>'Annex 2 EHV charges'!N10</f>
        <v>Export
capacity charge
(p/kVA/day)</v>
      </c>
      <c r="H4" s="65" t="str">
        <f>'Annex 2 EHV charges'!O10</f>
        <v>Export
exceeded capacity charge
(p/kVA/day)</v>
      </c>
    </row>
    <row r="5" spans="1:15" x14ac:dyDescent="0.2">
      <c r="A5" s="105">
        <f t="array" ref="A5">IFERROR(INDEX('Annex 2 EHV charges'!$D$11:$D$410, MATCH(0, IF(ISBLANK('Annex 2 EHV charges'!$D$11:$D$410),1, COUNTIF(A$4:$A4, 'Annex 2 EHV charges'!$D$11:$D$410)), 0)),"")</f>
        <v>479</v>
      </c>
      <c r="B5" s="104">
        <f>IF($A5="","",VLOOKUP($A5,'Annex 2 EHV charges'!$D:$O,2,0))</f>
        <v>479</v>
      </c>
      <c r="C5" s="105">
        <f>IF($A5="","",VLOOKUP($A5,'Annex 2 EHV charges'!$D:$O,3,0))</f>
        <v>1170000982207</v>
      </c>
      <c r="D5" s="104" t="str">
        <f>IF($A5="","",VLOOKUP($A5,'Annex 2 EHV charges'!$D:$O,4,0))</f>
        <v>Lyon Road Gas Gen</v>
      </c>
      <c r="E5" s="106">
        <f>IFERROR(IF(VLOOKUP($A5,'Annex 2 EHV charges'!$D:$O,9,FALSE)=0,"",VLOOKUP($A5,'Annex 2 EHV charges'!$D:$O,9,FALSE)),"")</f>
        <v>-2.1259999999999999</v>
      </c>
      <c r="F5" s="107">
        <f>IFERROR(IF(VLOOKUP($A5,'Annex 2 EHV charges'!$D:$O,10,FALSE)=0,"",VLOOKUP($A5,'Annex 2 EHV charges'!$D:$O,10,FALSE)),"")</f>
        <v>1132.0899999999999</v>
      </c>
      <c r="G5" s="108">
        <f>IFERROR(IF(VLOOKUP($A5,'Annex 2 EHV charges'!$D:$O,11,FALSE)=0,"",VLOOKUP($A5,'Annex 2 EHV charges'!$D:$O,11,FALSE)),"")</f>
        <v>0.05</v>
      </c>
      <c r="H5" s="108">
        <f>IFERROR(IF(VLOOKUP($A5,'Annex 2 EHV charges'!$D:$O,12,FALSE)=0,"",VLOOKUP($A5,'Annex 2 EHV charges'!$D:$O,12,FALSE)),"")</f>
        <v>0.05</v>
      </c>
    </row>
    <row r="6" spans="1:15" x14ac:dyDescent="0.2">
      <c r="A6" s="105">
        <f t="array" ref="A6">IFERROR(INDEX('Annex 2 EHV charges'!$D$11:$D$410, MATCH(0, IF(ISBLANK('Annex 2 EHV charges'!$D$11:$D$410),1, COUNTIF(A$4:$A5, 'Annex 2 EHV charges'!$D$11:$D$410)), 0)),"")</f>
        <v>480</v>
      </c>
      <c r="B6" s="104">
        <f>IF($A6="","",VLOOKUP($A6,'Annex 2 EHV charges'!$D:$O,2,0))</f>
        <v>480</v>
      </c>
      <c r="C6" s="105">
        <f>IF($A6="","",VLOOKUP($A6,'Annex 2 EHV charges'!$D:$O,3,0))</f>
        <v>1170001003928</v>
      </c>
      <c r="D6" s="104" t="str">
        <f>IF($A6="","",VLOOKUP($A6,'Annex 2 EHV charges'!$D:$O,4,0))</f>
        <v>Asher Lane 33kV STOR</v>
      </c>
      <c r="E6" s="106" t="str">
        <f>IFERROR(IF(VLOOKUP($A6,'Annex 2 EHV charges'!$D:$O,9,FALSE)=0,"",VLOOKUP($A6,'Annex 2 EHV charges'!$D:$O,9,FALSE)),"")</f>
        <v/>
      </c>
      <c r="F6" s="107">
        <f>IFERROR(IF(VLOOKUP($A6,'Annex 2 EHV charges'!$D:$O,10,FALSE)=0,"",VLOOKUP($A6,'Annex 2 EHV charges'!$D:$O,10,FALSE)),"")</f>
        <v>2327.94</v>
      </c>
      <c r="G6" s="108">
        <f>IFERROR(IF(VLOOKUP($A6,'Annex 2 EHV charges'!$D:$O,11,FALSE)=0,"",VLOOKUP($A6,'Annex 2 EHV charges'!$D:$O,11,FALSE)),"")</f>
        <v>0.05</v>
      </c>
      <c r="H6" s="108">
        <f>IFERROR(IF(VLOOKUP($A6,'Annex 2 EHV charges'!$D:$O,12,FALSE)=0,"",VLOOKUP($A6,'Annex 2 EHV charges'!$D:$O,12,FALSE)),"")</f>
        <v>0.05</v>
      </c>
    </row>
    <row r="7" spans="1:15" x14ac:dyDescent="0.2">
      <c r="A7" s="105">
        <f t="array" ref="A7">IFERROR(INDEX('Annex 2 EHV charges'!$D$11:$D$410, MATCH(0, IF(ISBLANK('Annex 2 EHV charges'!$D$11:$D$410),1, COUNTIF(A$4:$A6, 'Annex 2 EHV charges'!$D$11:$D$410)), 0)),"")</f>
        <v>481</v>
      </c>
      <c r="B7" s="104">
        <f>IF($A7="","",VLOOKUP($A7,'Annex 2 EHV charges'!$D:$O,2,0))</f>
        <v>481</v>
      </c>
      <c r="C7" s="105">
        <f>IF($A7="","",VLOOKUP($A7,'Annex 2 EHV charges'!$D:$O,3,0))</f>
        <v>1170001052181</v>
      </c>
      <c r="D7" s="104" t="str">
        <f>IF($A7="","",VLOOKUP($A7,'Annex 2 EHV charges'!$D:$O,4,0))</f>
        <v xml:space="preserve">Spondon Peaking STOR </v>
      </c>
      <c r="E7" s="106" t="str">
        <f>IFERROR(IF(VLOOKUP($A7,'Annex 2 EHV charges'!$D:$O,9,FALSE)=0,"",VLOOKUP($A7,'Annex 2 EHV charges'!$D:$O,9,FALSE)),"")</f>
        <v/>
      </c>
      <c r="F7" s="107">
        <f>IFERROR(IF(VLOOKUP($A7,'Annex 2 EHV charges'!$D:$O,10,FALSE)=0,"",VLOOKUP($A7,'Annex 2 EHV charges'!$D:$O,10,FALSE)),"")</f>
        <v>490.76</v>
      </c>
      <c r="G7" s="108">
        <f>IFERROR(IF(VLOOKUP($A7,'Annex 2 EHV charges'!$D:$O,11,FALSE)=0,"",VLOOKUP($A7,'Annex 2 EHV charges'!$D:$O,11,FALSE)),"")</f>
        <v>0.05</v>
      </c>
      <c r="H7" s="108">
        <f>IFERROR(IF(VLOOKUP($A7,'Annex 2 EHV charges'!$D:$O,12,FALSE)=0,"",VLOOKUP($A7,'Annex 2 EHV charges'!$D:$O,12,FALSE)),"")</f>
        <v>0.05</v>
      </c>
    </row>
    <row r="8" spans="1:15" x14ac:dyDescent="0.2">
      <c r="A8" s="105">
        <f t="array" ref="A8">IFERROR(INDEX('Annex 2 EHV charges'!$D$11:$D$410, MATCH(0, IF(ISBLANK('Annex 2 EHV charges'!$D$11:$D$410),1, COUNTIF(A$4:$A7, 'Annex 2 EHV charges'!$D$11:$D$410)), 0)),"")</f>
        <v>482</v>
      </c>
      <c r="B8" s="104">
        <f>IF($A8="","",VLOOKUP($A8,'Annex 2 EHV charges'!$D:$O,2,0))</f>
        <v>482</v>
      </c>
      <c r="C8" s="105">
        <f>IF($A8="","",VLOOKUP($A8,'Annex 2 EHV charges'!$D:$O,3,0))</f>
        <v>1170001103622</v>
      </c>
      <c r="D8" s="104" t="str">
        <f>IF($A8="","",VLOOKUP($A8,'Annex 2 EHV charges'!$D:$O,4,0))</f>
        <v>Walworth farm EES</v>
      </c>
      <c r="E8" s="106">
        <f>IFERROR(IF(VLOOKUP($A8,'Annex 2 EHV charges'!$D:$O,9,FALSE)=0,"",VLOOKUP($A8,'Annex 2 EHV charges'!$D:$O,9,FALSE)),"")</f>
        <v>-0.69199999999999995</v>
      </c>
      <c r="F8" s="107">
        <f>IFERROR(IF(VLOOKUP($A8,'Annex 2 EHV charges'!$D:$O,10,FALSE)=0,"",VLOOKUP($A8,'Annex 2 EHV charges'!$D:$O,10,FALSE)),"")</f>
        <v>42.09</v>
      </c>
      <c r="G8" s="108">
        <f>IFERROR(IF(VLOOKUP($A8,'Annex 2 EHV charges'!$D:$O,11,FALSE)=0,"",VLOOKUP($A8,'Annex 2 EHV charges'!$D:$O,11,FALSE)),"")</f>
        <v>0.05</v>
      </c>
      <c r="H8" s="108">
        <f>IFERROR(IF(VLOOKUP($A8,'Annex 2 EHV charges'!$D:$O,12,FALSE)=0,"",VLOOKUP($A8,'Annex 2 EHV charges'!$D:$O,12,FALSE)),"")</f>
        <v>0.05</v>
      </c>
    </row>
    <row r="9" spans="1:15" x14ac:dyDescent="0.2">
      <c r="A9" s="105">
        <f t="array" ref="A9">IFERROR(INDEX('Annex 2 EHV charges'!$D$11:$D$410, MATCH(0, IF(ISBLANK('Annex 2 EHV charges'!$D$11:$D$410),1, COUNTIF(A$4:$A8, 'Annex 2 EHV charges'!$D$11:$D$410)), 0)),"")</f>
        <v>483</v>
      </c>
      <c r="B9" s="104">
        <f>IF($A9="","",VLOOKUP($A9,'Annex 2 EHV charges'!$D:$O,2,0))</f>
        <v>483</v>
      </c>
      <c r="C9" s="105">
        <f>IF($A9="","",VLOOKUP($A9,'Annex 2 EHV charges'!$D:$O,3,0))</f>
        <v>1170001154343</v>
      </c>
      <c r="D9" s="104" t="str">
        <f>IF($A9="","",VLOOKUP($A9,'Annex 2 EHV charges'!$D:$O,4,0))</f>
        <v>Churchover solar farm new</v>
      </c>
      <c r="E9" s="106" t="str">
        <f>IFERROR(IF(VLOOKUP($A9,'Annex 2 EHV charges'!$D:$O,9,FALSE)=0,"",VLOOKUP($A9,'Annex 2 EHV charges'!$D:$O,9,FALSE)),"")</f>
        <v/>
      </c>
      <c r="F9" s="107">
        <f>IFERROR(IF(VLOOKUP($A9,'Annex 2 EHV charges'!$D:$O,10,FALSE)=0,"",VLOOKUP($A9,'Annex 2 EHV charges'!$D:$O,10,FALSE)),"")</f>
        <v>1512.62</v>
      </c>
      <c r="G9" s="108">
        <f>IFERROR(IF(VLOOKUP($A9,'Annex 2 EHV charges'!$D:$O,11,FALSE)=0,"",VLOOKUP($A9,'Annex 2 EHV charges'!$D:$O,11,FALSE)),"")</f>
        <v>0.05</v>
      </c>
      <c r="H9" s="108">
        <f>IFERROR(IF(VLOOKUP($A9,'Annex 2 EHV charges'!$D:$O,12,FALSE)=0,"",VLOOKUP($A9,'Annex 2 EHV charges'!$D:$O,12,FALSE)),"")</f>
        <v>0.05</v>
      </c>
    </row>
    <row r="10" spans="1:15" x14ac:dyDescent="0.2">
      <c r="A10" s="105">
        <f t="array" ref="A10">IFERROR(INDEX('Annex 2 EHV charges'!$D$11:$D$410, MATCH(0, IF(ISBLANK('Annex 2 EHV charges'!$D$11:$D$410),1, COUNTIF(A$4:$A9, 'Annex 2 EHV charges'!$D$11:$D$410)), 0)),"")</f>
        <v>367</v>
      </c>
      <c r="B10" s="104">
        <f>IF($A10="","",VLOOKUP($A10,'Annex 2 EHV charges'!$D:$O,2,0))</f>
        <v>367</v>
      </c>
      <c r="C10" s="105">
        <f>IF($A10="","",VLOOKUP($A10,'Annex 2 EHV charges'!$D:$O,3,0))</f>
        <v>1170000480699</v>
      </c>
      <c r="D10" s="104" t="str">
        <f>IF($A10="","",VLOOKUP($A10,'Annex 2 EHV charges'!$D:$O,4,0))</f>
        <v>Yew Tree Farm PV</v>
      </c>
      <c r="E10" s="106" t="str">
        <f>IFERROR(IF(VLOOKUP($A10,'Annex 2 EHV charges'!$D:$O,9,FALSE)=0,"",VLOOKUP($A10,'Annex 2 EHV charges'!$D:$O,9,FALSE)),"")</f>
        <v/>
      </c>
      <c r="F10" s="107">
        <f>IFERROR(IF(VLOOKUP($A10,'Annex 2 EHV charges'!$D:$O,10,FALSE)=0,"",VLOOKUP($A10,'Annex 2 EHV charges'!$D:$O,10,FALSE)),"")</f>
        <v>677.94</v>
      </c>
      <c r="G10" s="108">
        <f>IFERROR(IF(VLOOKUP($A10,'Annex 2 EHV charges'!$D:$O,11,FALSE)=0,"",VLOOKUP($A10,'Annex 2 EHV charges'!$D:$O,11,FALSE)),"")</f>
        <v>0.05</v>
      </c>
      <c r="H10" s="108">
        <f>IFERROR(IF(VLOOKUP($A10,'Annex 2 EHV charges'!$D:$O,12,FALSE)=0,"",VLOOKUP($A10,'Annex 2 EHV charges'!$D:$O,12,FALSE)),"")</f>
        <v>0.05</v>
      </c>
    </row>
    <row r="11" spans="1:15" x14ac:dyDescent="0.2">
      <c r="A11" s="105">
        <f t="array" ref="A11">IFERROR(INDEX('Annex 2 EHV charges'!$D$11:$D$410, MATCH(0, IF(ISBLANK('Annex 2 EHV charges'!$D$11:$D$410),1, COUNTIF(A$4:$A10, 'Annex 2 EHV charges'!$D$11:$D$410)), 0)),"")</f>
        <v>368</v>
      </c>
      <c r="B11" s="104">
        <f>IF($A11="","",VLOOKUP($A11,'Annex 2 EHV charges'!$D:$O,2,0))</f>
        <v>368</v>
      </c>
      <c r="C11" s="105">
        <f>IF($A11="","",VLOOKUP($A11,'Annex 2 EHV charges'!$D:$O,3,0))</f>
        <v>1170000487151</v>
      </c>
      <c r="D11" s="104" t="str">
        <f>IF($A11="","",VLOOKUP($A11,'Annex 2 EHV charges'!$D:$O,4,0))</f>
        <v>Cobb Farm Egmanton PV</v>
      </c>
      <c r="E11" s="106" t="str">
        <f>IFERROR(IF(VLOOKUP($A11,'Annex 2 EHV charges'!$D:$O,9,FALSE)=0,"",VLOOKUP($A11,'Annex 2 EHV charges'!$D:$O,9,FALSE)),"")</f>
        <v/>
      </c>
      <c r="F11" s="107">
        <f>IFERROR(IF(VLOOKUP($A11,'Annex 2 EHV charges'!$D:$O,10,FALSE)=0,"",VLOOKUP($A11,'Annex 2 EHV charges'!$D:$O,10,FALSE)),"")</f>
        <v>554.57000000000005</v>
      </c>
      <c r="G11" s="108">
        <f>IFERROR(IF(VLOOKUP($A11,'Annex 2 EHV charges'!$D:$O,11,FALSE)=0,"",VLOOKUP($A11,'Annex 2 EHV charges'!$D:$O,11,FALSE)),"")</f>
        <v>0.05</v>
      </c>
      <c r="H11" s="108">
        <f>IFERROR(IF(VLOOKUP($A11,'Annex 2 EHV charges'!$D:$O,12,FALSE)=0,"",VLOOKUP($A11,'Annex 2 EHV charges'!$D:$O,12,FALSE)),"")</f>
        <v>0.05</v>
      </c>
    </row>
    <row r="12" spans="1:15" x14ac:dyDescent="0.2">
      <c r="A12" s="105">
        <f t="array" ref="A12">IFERROR(INDEX('Annex 2 EHV charges'!$D$11:$D$410, MATCH(0, IF(ISBLANK('Annex 2 EHV charges'!$D$11:$D$410),1, COUNTIF(A$4:$A11, 'Annex 2 EHV charges'!$D$11:$D$410)), 0)),"")</f>
        <v>369</v>
      </c>
      <c r="B12" s="104">
        <f>IF($A12="","",VLOOKUP($A12,'Annex 2 EHV charges'!$D:$O,2,0))</f>
        <v>369</v>
      </c>
      <c r="C12" s="105">
        <f>IF($A12="","",VLOOKUP($A12,'Annex 2 EHV charges'!$D:$O,3,0))</f>
        <v>1170000530969</v>
      </c>
      <c r="D12" s="104" t="str">
        <f>IF($A12="","",VLOOKUP($A12,'Annex 2 EHV charges'!$D:$O,4,0))</f>
        <v>Kelmarsh Wind Farm</v>
      </c>
      <c r="E12" s="106" t="str">
        <f>IFERROR(IF(VLOOKUP($A12,'Annex 2 EHV charges'!$D:$O,9,FALSE)=0,"",VLOOKUP($A12,'Annex 2 EHV charges'!$D:$O,9,FALSE)),"")</f>
        <v/>
      </c>
      <c r="F12" s="107">
        <f>IFERROR(IF(VLOOKUP($A12,'Annex 2 EHV charges'!$D:$O,10,FALSE)=0,"",VLOOKUP($A12,'Annex 2 EHV charges'!$D:$O,10,FALSE)),"")</f>
        <v>7303.3</v>
      </c>
      <c r="G12" s="108">
        <f>IFERROR(IF(VLOOKUP($A12,'Annex 2 EHV charges'!$D:$O,11,FALSE)=0,"",VLOOKUP($A12,'Annex 2 EHV charges'!$D:$O,11,FALSE)),"")</f>
        <v>0.05</v>
      </c>
      <c r="H12" s="108">
        <f>IFERROR(IF(VLOOKUP($A12,'Annex 2 EHV charges'!$D:$O,12,FALSE)=0,"",VLOOKUP($A12,'Annex 2 EHV charges'!$D:$O,12,FALSE)),"")</f>
        <v>0.05</v>
      </c>
    </row>
    <row r="13" spans="1:15" x14ac:dyDescent="0.2">
      <c r="A13" s="105">
        <f t="array" ref="A13">IFERROR(INDEX('Annex 2 EHV charges'!$D$11:$D$410, MATCH(0, IF(ISBLANK('Annex 2 EHV charges'!$D$11:$D$410),1, COUNTIF(A$4:$A12, 'Annex 2 EHV charges'!$D$11:$D$410)), 0)),"")</f>
        <v>370</v>
      </c>
      <c r="B13" s="104">
        <f>IF($A13="","",VLOOKUP($A13,'Annex 2 EHV charges'!$D:$O,2,0))</f>
        <v>370</v>
      </c>
      <c r="C13" s="105">
        <f>IF($A13="","",VLOOKUP($A13,'Annex 2 EHV charges'!$D:$O,3,0))</f>
        <v>1170000535113</v>
      </c>
      <c r="D13" s="104" t="str">
        <f>IF($A13="","",VLOOKUP($A13,'Annex 2 EHV charges'!$D:$O,4,0))</f>
        <v xml:space="preserve">Pebble Hall Farm AD </v>
      </c>
      <c r="E13" s="106" t="str">
        <f>IFERROR(IF(VLOOKUP($A13,'Annex 2 EHV charges'!$D:$O,9,FALSE)=0,"",VLOOKUP($A13,'Annex 2 EHV charges'!$D:$O,9,FALSE)),"")</f>
        <v/>
      </c>
      <c r="F13" s="107">
        <f>IFERROR(IF(VLOOKUP($A13,'Annex 2 EHV charges'!$D:$O,10,FALSE)=0,"",VLOOKUP($A13,'Annex 2 EHV charges'!$D:$O,10,FALSE)),"")</f>
        <v>7698.83</v>
      </c>
      <c r="G13" s="108">
        <f>IFERROR(IF(VLOOKUP($A13,'Annex 2 EHV charges'!$D:$O,11,FALSE)=0,"",VLOOKUP($A13,'Annex 2 EHV charges'!$D:$O,11,FALSE)),"")</f>
        <v>0.05</v>
      </c>
      <c r="H13" s="108">
        <f>IFERROR(IF(VLOOKUP($A13,'Annex 2 EHV charges'!$D:$O,12,FALSE)=0,"",VLOOKUP($A13,'Annex 2 EHV charges'!$D:$O,12,FALSE)),"")</f>
        <v>0.05</v>
      </c>
    </row>
    <row r="14" spans="1:15" x14ac:dyDescent="0.2">
      <c r="A14" s="105">
        <f t="array" ref="A14">IFERROR(INDEX('Annex 2 EHV charges'!$D$11:$D$410, MATCH(0, IF(ISBLANK('Annex 2 EHV charges'!$D$11:$D$410),1, COUNTIF(A$4:$A13, 'Annex 2 EHV charges'!$D$11:$D$410)), 0)),"")</f>
        <v>371</v>
      </c>
      <c r="B14" s="104">
        <f>IF($A14="","",VLOOKUP($A14,'Annex 2 EHV charges'!$D:$O,2,0))</f>
        <v>371</v>
      </c>
      <c r="C14" s="105">
        <f>IF($A14="","",VLOOKUP($A14,'Annex 2 EHV charges'!$D:$O,3,0))</f>
        <v>1170000549240</v>
      </c>
      <c r="D14" s="104" t="str">
        <f>IF($A14="","",VLOOKUP($A14,'Annex 2 EHV charges'!$D:$O,4,0))</f>
        <v>Copley Farm PV Claypole</v>
      </c>
      <c r="E14" s="106" t="str">
        <f>IFERROR(IF(VLOOKUP($A14,'Annex 2 EHV charges'!$D:$O,9,FALSE)=0,"",VLOOKUP($A14,'Annex 2 EHV charges'!$D:$O,9,FALSE)),"")</f>
        <v/>
      </c>
      <c r="F14" s="107">
        <f>IFERROR(IF(VLOOKUP($A14,'Annex 2 EHV charges'!$D:$O,10,FALSE)=0,"",VLOOKUP($A14,'Annex 2 EHV charges'!$D:$O,10,FALSE)),"")</f>
        <v>1063.8599999999999</v>
      </c>
      <c r="G14" s="108">
        <f>IFERROR(IF(VLOOKUP($A14,'Annex 2 EHV charges'!$D:$O,11,FALSE)=0,"",VLOOKUP($A14,'Annex 2 EHV charges'!$D:$O,11,FALSE)),"")</f>
        <v>0.05</v>
      </c>
      <c r="H14" s="108">
        <f>IFERROR(IF(VLOOKUP($A14,'Annex 2 EHV charges'!$D:$O,12,FALSE)=0,"",VLOOKUP($A14,'Annex 2 EHV charges'!$D:$O,12,FALSE)),"")</f>
        <v>0.05</v>
      </c>
    </row>
    <row r="15" spans="1:15" x14ac:dyDescent="0.2">
      <c r="A15" s="105">
        <f t="array" ref="A15">IFERROR(INDEX('Annex 2 EHV charges'!$D$11:$D$410, MATCH(0, IF(ISBLANK('Annex 2 EHV charges'!$D$11:$D$410),1, COUNTIF(A$4:$A14, 'Annex 2 EHV charges'!$D$11:$D$410)), 0)),"")</f>
        <v>372</v>
      </c>
      <c r="B15" s="104">
        <f>IF($A15="","",VLOOKUP($A15,'Annex 2 EHV charges'!$D:$O,2,0))</f>
        <v>372</v>
      </c>
      <c r="C15" s="105">
        <f>IF($A15="","",VLOOKUP($A15,'Annex 2 EHV charges'!$D:$O,3,0))</f>
        <v>1170000549278</v>
      </c>
      <c r="D15" s="104" t="str">
        <f>IF($A15="","",VLOOKUP($A15,'Annex 2 EHV charges'!$D:$O,4,0))</f>
        <v>Greatmoor EFW Calvert</v>
      </c>
      <c r="E15" s="106" t="str">
        <f>IFERROR(IF(VLOOKUP($A15,'Annex 2 EHV charges'!$D:$O,9,FALSE)=0,"",VLOOKUP($A15,'Annex 2 EHV charges'!$D:$O,9,FALSE)),"")</f>
        <v/>
      </c>
      <c r="F15" s="107">
        <f>IFERROR(IF(VLOOKUP($A15,'Annex 2 EHV charges'!$D:$O,10,FALSE)=0,"",VLOOKUP($A15,'Annex 2 EHV charges'!$D:$O,10,FALSE)),"")</f>
        <v>8187.18</v>
      </c>
      <c r="G15" s="108">
        <f>IFERROR(IF(VLOOKUP($A15,'Annex 2 EHV charges'!$D:$O,11,FALSE)=0,"",VLOOKUP($A15,'Annex 2 EHV charges'!$D:$O,11,FALSE)),"")</f>
        <v>0.05</v>
      </c>
      <c r="H15" s="108">
        <f>IFERROR(IF(VLOOKUP($A15,'Annex 2 EHV charges'!$D:$O,12,FALSE)=0,"",VLOOKUP($A15,'Annex 2 EHV charges'!$D:$O,12,FALSE)),"")</f>
        <v>0.05</v>
      </c>
    </row>
    <row r="16" spans="1:15" x14ac:dyDescent="0.2">
      <c r="A16" s="105">
        <f t="array" ref="A16">IFERROR(INDEX('Annex 2 EHV charges'!$D$11:$D$410, MATCH(0, IF(ISBLANK('Annex 2 EHV charges'!$D$11:$D$410),1, COUNTIF(A$4:$A15, 'Annex 2 EHV charges'!$D$11:$D$410)), 0)),"")</f>
        <v>373</v>
      </c>
      <c r="B16" s="104">
        <f>IF($A16="","",VLOOKUP($A16,'Annex 2 EHV charges'!$D:$O,2,0))</f>
        <v>373</v>
      </c>
      <c r="C16" s="105">
        <f>IF($A16="","",VLOOKUP($A16,'Annex 2 EHV charges'!$D:$O,3,0))</f>
        <v>1170000559860</v>
      </c>
      <c r="D16" s="104" t="str">
        <f>IF($A16="","",VLOOKUP($A16,'Annex 2 EHV charges'!$D:$O,4,0))</f>
        <v>Lodge Farm (Calow) PV</v>
      </c>
      <c r="E16" s="106" t="str">
        <f>IFERROR(IF(VLOOKUP($A16,'Annex 2 EHV charges'!$D:$O,9,FALSE)=0,"",VLOOKUP($A16,'Annex 2 EHV charges'!$D:$O,9,FALSE)),"")</f>
        <v/>
      </c>
      <c r="F16" s="107">
        <f>IFERROR(IF(VLOOKUP($A16,'Annex 2 EHV charges'!$D:$O,10,FALSE)=0,"",VLOOKUP($A16,'Annex 2 EHV charges'!$D:$O,10,FALSE)),"")</f>
        <v>412.48</v>
      </c>
      <c r="G16" s="108">
        <f>IFERROR(IF(VLOOKUP($A16,'Annex 2 EHV charges'!$D:$O,11,FALSE)=0,"",VLOOKUP($A16,'Annex 2 EHV charges'!$D:$O,11,FALSE)),"")</f>
        <v>0.05</v>
      </c>
      <c r="H16" s="108">
        <f>IFERROR(IF(VLOOKUP($A16,'Annex 2 EHV charges'!$D:$O,12,FALSE)=0,"",VLOOKUP($A16,'Annex 2 EHV charges'!$D:$O,12,FALSE)),"")</f>
        <v>0.05</v>
      </c>
    </row>
    <row r="17" spans="1:8" x14ac:dyDescent="0.2">
      <c r="A17" s="105">
        <f t="array" ref="A17">IFERROR(INDEX('Annex 2 EHV charges'!$D$11:$D$410, MATCH(0, IF(ISBLANK('Annex 2 EHV charges'!$D$11:$D$410),1, COUNTIF(A$4:$A16, 'Annex 2 EHV charges'!$D$11:$D$410)), 0)),"")</f>
        <v>374</v>
      </c>
      <c r="B17" s="104">
        <f>IF($A17="","",VLOOKUP($A17,'Annex 2 EHV charges'!$D:$O,2,0))</f>
        <v>374</v>
      </c>
      <c r="C17" s="105">
        <f>IF($A17="","",VLOOKUP($A17,'Annex 2 EHV charges'!$D:$O,3,0))</f>
        <v>1170000569850</v>
      </c>
      <c r="D17" s="104" t="str">
        <f>IF($A17="","",VLOOKUP($A17,'Annex 2 EHV charges'!$D:$O,4,0))</f>
        <v>Arkwright Solar PV</v>
      </c>
      <c r="E17" s="106" t="str">
        <f>IFERROR(IF(VLOOKUP($A17,'Annex 2 EHV charges'!$D:$O,9,FALSE)=0,"",VLOOKUP($A17,'Annex 2 EHV charges'!$D:$O,9,FALSE)),"")</f>
        <v/>
      </c>
      <c r="F17" s="107">
        <f>IFERROR(IF(VLOOKUP($A17,'Annex 2 EHV charges'!$D:$O,10,FALSE)=0,"",VLOOKUP($A17,'Annex 2 EHV charges'!$D:$O,10,FALSE)),"")</f>
        <v>1292.8399999999999</v>
      </c>
      <c r="G17" s="108">
        <f>IFERROR(IF(VLOOKUP($A17,'Annex 2 EHV charges'!$D:$O,11,FALSE)=0,"",VLOOKUP($A17,'Annex 2 EHV charges'!$D:$O,11,FALSE)),"")</f>
        <v>0.05</v>
      </c>
      <c r="H17" s="108">
        <f>IFERROR(IF(VLOOKUP($A17,'Annex 2 EHV charges'!$D:$O,12,FALSE)=0,"",VLOOKUP($A17,'Annex 2 EHV charges'!$D:$O,12,FALSE)),"")</f>
        <v>0.05</v>
      </c>
    </row>
    <row r="18" spans="1:8" x14ac:dyDescent="0.2">
      <c r="A18" s="105">
        <f t="array" ref="A18">IFERROR(INDEX('Annex 2 EHV charges'!$D$11:$D$410, MATCH(0, IF(ISBLANK('Annex 2 EHV charges'!$D$11:$D$410),1, COUNTIF(A$4:$A17, 'Annex 2 EHV charges'!$D$11:$D$410)), 0)),"")</f>
        <v>377</v>
      </c>
      <c r="B18" s="104">
        <f>IF($A18="","",VLOOKUP($A18,'Annex 2 EHV charges'!$D:$O,2,0))</f>
        <v>377</v>
      </c>
      <c r="C18" s="105">
        <f>IF($A18="","",VLOOKUP($A18,'Annex 2 EHV charges'!$D:$O,3,0))</f>
        <v>1170000579928</v>
      </c>
      <c r="D18" s="104" t="str">
        <f>IF($A18="","",VLOOKUP($A18,'Annex 2 EHV charges'!$D:$O,4,0))</f>
        <v>Averill Farm PV</v>
      </c>
      <c r="E18" s="106" t="str">
        <f>IFERROR(IF(VLOOKUP($A18,'Annex 2 EHV charges'!$D:$O,9,FALSE)=0,"",VLOOKUP($A18,'Annex 2 EHV charges'!$D:$O,9,FALSE)),"")</f>
        <v/>
      </c>
      <c r="F18" s="107">
        <f>IFERROR(IF(VLOOKUP($A18,'Annex 2 EHV charges'!$D:$O,10,FALSE)=0,"",VLOOKUP($A18,'Annex 2 EHV charges'!$D:$O,10,FALSE)),"")</f>
        <v>1265.55</v>
      </c>
      <c r="G18" s="108">
        <f>IFERROR(IF(VLOOKUP($A18,'Annex 2 EHV charges'!$D:$O,11,FALSE)=0,"",VLOOKUP($A18,'Annex 2 EHV charges'!$D:$O,11,FALSE)),"")</f>
        <v>0.05</v>
      </c>
      <c r="H18" s="108">
        <f>IFERROR(IF(VLOOKUP($A18,'Annex 2 EHV charges'!$D:$O,12,FALSE)=0,"",VLOOKUP($A18,'Annex 2 EHV charges'!$D:$O,12,FALSE)),"")</f>
        <v>0.05</v>
      </c>
    </row>
    <row r="19" spans="1:8" x14ac:dyDescent="0.2">
      <c r="A19" s="105">
        <f t="array" ref="A19">IFERROR(INDEX('Annex 2 EHV charges'!$D$11:$D$410, MATCH(0, IF(ISBLANK('Annex 2 EHV charges'!$D$11:$D$410),1, COUNTIF(A$4:$A18, 'Annex 2 EHV charges'!$D$11:$D$410)), 0)),"")</f>
        <v>378</v>
      </c>
      <c r="B19" s="104">
        <f>IF($A19="","",VLOOKUP($A19,'Annex 2 EHV charges'!$D:$O,2,0))</f>
        <v>378</v>
      </c>
      <c r="C19" s="105">
        <f>IF($A19="","",VLOOKUP($A19,'Annex 2 EHV charges'!$D:$O,3,0))</f>
        <v>1170000582708</v>
      </c>
      <c r="D19" s="104" t="str">
        <f>IF($A19="","",VLOOKUP($A19,'Annex 2 EHV charges'!$D:$O,4,0))</f>
        <v>Marchington Solar PV</v>
      </c>
      <c r="E19" s="106" t="str">
        <f>IFERROR(IF(VLOOKUP($A19,'Annex 2 EHV charges'!$D:$O,9,FALSE)=0,"",VLOOKUP($A19,'Annex 2 EHV charges'!$D:$O,9,FALSE)),"")</f>
        <v/>
      </c>
      <c r="F19" s="107">
        <f>IFERROR(IF(VLOOKUP($A19,'Annex 2 EHV charges'!$D:$O,10,FALSE)=0,"",VLOOKUP($A19,'Annex 2 EHV charges'!$D:$O,10,FALSE)),"")</f>
        <v>467.91</v>
      </c>
      <c r="G19" s="108">
        <f>IFERROR(IF(VLOOKUP($A19,'Annex 2 EHV charges'!$D:$O,11,FALSE)=0,"",VLOOKUP($A19,'Annex 2 EHV charges'!$D:$O,11,FALSE)),"")</f>
        <v>0.05</v>
      </c>
      <c r="H19" s="108">
        <f>IFERROR(IF(VLOOKUP($A19,'Annex 2 EHV charges'!$D:$O,12,FALSE)=0,"",VLOOKUP($A19,'Annex 2 EHV charges'!$D:$O,12,FALSE)),"")</f>
        <v>0.05</v>
      </c>
    </row>
    <row r="20" spans="1:8" x14ac:dyDescent="0.2">
      <c r="A20" s="105">
        <f t="array" ref="A20">IFERROR(INDEX('Annex 2 EHV charges'!$D$11:$D$410, MATCH(0, IF(ISBLANK('Annex 2 EHV charges'!$D$11:$D$410),1, COUNTIF(A$4:$A19, 'Annex 2 EHV charges'!$D$11:$D$410)), 0)),"")</f>
        <v>379</v>
      </c>
      <c r="B20" s="104">
        <f>IF($A20="","",VLOOKUP($A20,'Annex 2 EHV charges'!$D:$O,2,0))</f>
        <v>379</v>
      </c>
      <c r="C20" s="105">
        <f>IF($A20="","",VLOOKUP($A20,'Annex 2 EHV charges'!$D:$O,3,0))</f>
        <v>1170000586508</v>
      </c>
      <c r="D20" s="104" t="str">
        <f>IF($A20="","",VLOOKUP($A20,'Annex 2 EHV charges'!$D:$O,4,0))</f>
        <v>West End Fm Treswell PV</v>
      </c>
      <c r="E20" s="106" t="str">
        <f>IFERROR(IF(VLOOKUP($A20,'Annex 2 EHV charges'!$D:$O,9,FALSE)=0,"",VLOOKUP($A20,'Annex 2 EHV charges'!$D:$O,9,FALSE)),"")</f>
        <v/>
      </c>
      <c r="F20" s="107">
        <f>IFERROR(IF(VLOOKUP($A20,'Annex 2 EHV charges'!$D:$O,10,FALSE)=0,"",VLOOKUP($A20,'Annex 2 EHV charges'!$D:$O,10,FALSE)),"")</f>
        <v>470.24</v>
      </c>
      <c r="G20" s="108">
        <f>IFERROR(IF(VLOOKUP($A20,'Annex 2 EHV charges'!$D:$O,11,FALSE)=0,"",VLOOKUP($A20,'Annex 2 EHV charges'!$D:$O,11,FALSE)),"")</f>
        <v>0.05</v>
      </c>
      <c r="H20" s="108">
        <f>IFERROR(IF(VLOOKUP($A20,'Annex 2 EHV charges'!$D:$O,12,FALSE)=0,"",VLOOKUP($A20,'Annex 2 EHV charges'!$D:$O,12,FALSE)),"")</f>
        <v>0.05</v>
      </c>
    </row>
    <row r="21" spans="1:8" x14ac:dyDescent="0.2">
      <c r="A21" s="105">
        <f t="array" ref="A21">IFERROR(INDEX('Annex 2 EHV charges'!$D$11:$D$410, MATCH(0, IF(ISBLANK('Annex 2 EHV charges'!$D$11:$D$410),1, COUNTIF(A$4:$A20, 'Annex 2 EHV charges'!$D$11:$D$410)), 0)),"")</f>
        <v>380</v>
      </c>
      <c r="B21" s="104">
        <f>IF($A21="","",VLOOKUP($A21,'Annex 2 EHV charges'!$D:$O,2,0))</f>
        <v>380</v>
      </c>
      <c r="C21" s="105">
        <f>IF($A21="","",VLOOKUP($A21,'Annex 2 EHV charges'!$D:$O,3,0))</f>
        <v>1170000586614</v>
      </c>
      <c r="D21" s="104" t="str">
        <f>IF($A21="","",VLOOKUP($A21,'Annex 2 EHV charges'!$D:$O,4,0))</f>
        <v>Fields Farm Southam PV</v>
      </c>
      <c r="E21" s="106" t="str">
        <f>IFERROR(IF(VLOOKUP($A21,'Annex 2 EHV charges'!$D:$O,9,FALSE)=0,"",VLOOKUP($A21,'Annex 2 EHV charges'!$D:$O,9,FALSE)),"")</f>
        <v/>
      </c>
      <c r="F21" s="107">
        <f>IFERROR(IF(VLOOKUP($A21,'Annex 2 EHV charges'!$D:$O,10,FALSE)=0,"",VLOOKUP($A21,'Annex 2 EHV charges'!$D:$O,10,FALSE)),"")</f>
        <v>422.78</v>
      </c>
      <c r="G21" s="108">
        <f>IFERROR(IF(VLOOKUP($A21,'Annex 2 EHV charges'!$D:$O,11,FALSE)=0,"",VLOOKUP($A21,'Annex 2 EHV charges'!$D:$O,11,FALSE)),"")</f>
        <v>0.05</v>
      </c>
      <c r="H21" s="108">
        <f>IFERROR(IF(VLOOKUP($A21,'Annex 2 EHV charges'!$D:$O,12,FALSE)=0,"",VLOOKUP($A21,'Annex 2 EHV charges'!$D:$O,12,FALSE)),"")</f>
        <v>0.05</v>
      </c>
    </row>
    <row r="22" spans="1:8" x14ac:dyDescent="0.2">
      <c r="A22" s="105">
        <f t="array" ref="A22">IFERROR(INDEX('Annex 2 EHV charges'!$D$11:$D$410, MATCH(0, IF(ISBLANK('Annex 2 EHV charges'!$D$11:$D$410),1, COUNTIF(A$4:$A21, 'Annex 2 EHV charges'!$D$11:$D$410)), 0)),"")</f>
        <v>381</v>
      </c>
      <c r="B22" s="104">
        <f>IF($A22="","",VLOOKUP($A22,'Annex 2 EHV charges'!$D:$O,2,0))</f>
        <v>381</v>
      </c>
      <c r="C22" s="105">
        <f>IF($A22="","",VLOOKUP($A22,'Annex 2 EHV charges'!$D:$O,3,0))</f>
        <v>1170000587282</v>
      </c>
      <c r="D22" s="104" t="str">
        <f>IF($A22="","",VLOOKUP($A22,'Annex 2 EHV charges'!$D:$O,4,0))</f>
        <v>Canopus Farm PV</v>
      </c>
      <c r="E22" s="106" t="str">
        <f>IFERROR(IF(VLOOKUP($A22,'Annex 2 EHV charges'!$D:$O,9,FALSE)=0,"",VLOOKUP($A22,'Annex 2 EHV charges'!$D:$O,9,FALSE)),"")</f>
        <v/>
      </c>
      <c r="F22" s="107">
        <f>IFERROR(IF(VLOOKUP($A22,'Annex 2 EHV charges'!$D:$O,10,FALSE)=0,"",VLOOKUP($A22,'Annex 2 EHV charges'!$D:$O,10,FALSE)),"")</f>
        <v>433.42</v>
      </c>
      <c r="G22" s="108">
        <f>IFERROR(IF(VLOOKUP($A22,'Annex 2 EHV charges'!$D:$O,11,FALSE)=0,"",VLOOKUP($A22,'Annex 2 EHV charges'!$D:$O,11,FALSE)),"")</f>
        <v>0.05</v>
      </c>
      <c r="H22" s="108">
        <f>IFERROR(IF(VLOOKUP($A22,'Annex 2 EHV charges'!$D:$O,12,FALSE)=0,"",VLOOKUP($A22,'Annex 2 EHV charges'!$D:$O,12,FALSE)),"")</f>
        <v>0.05</v>
      </c>
    </row>
    <row r="23" spans="1:8" x14ac:dyDescent="0.2">
      <c r="A23" s="105">
        <f t="array" ref="A23">IFERROR(INDEX('Annex 2 EHV charges'!$D$11:$D$410, MATCH(0, IF(ISBLANK('Annex 2 EHV charges'!$D$11:$D$410),1, COUNTIF(A$4:$A22, 'Annex 2 EHV charges'!$D$11:$D$410)), 0)),"")</f>
        <v>382</v>
      </c>
      <c r="B23" s="104">
        <f>IF($A23="","",VLOOKUP($A23,'Annex 2 EHV charges'!$D:$O,2,0))</f>
        <v>382</v>
      </c>
      <c r="C23" s="105">
        <f>IF($A23="","",VLOOKUP($A23,'Annex 2 EHV charges'!$D:$O,3,0))</f>
        <v>1170000594270</v>
      </c>
      <c r="D23" s="104" t="str">
        <f>IF($A23="","",VLOOKUP($A23,'Annex 2 EHV charges'!$D:$O,4,0))</f>
        <v>Lindridge Farm PV</v>
      </c>
      <c r="E23" s="106" t="str">
        <f>IFERROR(IF(VLOOKUP($A23,'Annex 2 EHV charges'!$D:$O,9,FALSE)=0,"",VLOOKUP($A23,'Annex 2 EHV charges'!$D:$O,9,FALSE)),"")</f>
        <v/>
      </c>
      <c r="F23" s="107">
        <f>IFERROR(IF(VLOOKUP($A23,'Annex 2 EHV charges'!$D:$O,10,FALSE)=0,"",VLOOKUP($A23,'Annex 2 EHV charges'!$D:$O,10,FALSE)),"")</f>
        <v>952.11</v>
      </c>
      <c r="G23" s="108">
        <f>IFERROR(IF(VLOOKUP($A23,'Annex 2 EHV charges'!$D:$O,11,FALSE)=0,"",VLOOKUP($A23,'Annex 2 EHV charges'!$D:$O,11,FALSE)),"")</f>
        <v>0.05</v>
      </c>
      <c r="H23" s="108">
        <f>IFERROR(IF(VLOOKUP($A23,'Annex 2 EHV charges'!$D:$O,12,FALSE)=0,"",VLOOKUP($A23,'Annex 2 EHV charges'!$D:$O,12,FALSE)),"")</f>
        <v>0.05</v>
      </c>
    </row>
    <row r="24" spans="1:8" x14ac:dyDescent="0.2">
      <c r="A24" s="105">
        <f t="array" ref="A24">IFERROR(INDEX('Annex 2 EHV charges'!$D$11:$D$410, MATCH(0, IF(ISBLANK('Annex 2 EHV charges'!$D$11:$D$410),1, COUNTIF(A$4:$A23, 'Annex 2 EHV charges'!$D$11:$D$410)), 0)),"")</f>
        <v>383</v>
      </c>
      <c r="B24" s="104">
        <f>IF($A24="","",VLOOKUP($A24,'Annex 2 EHV charges'!$D:$O,2,0))</f>
        <v>383</v>
      </c>
      <c r="C24" s="105">
        <f>IF($A24="","",VLOOKUP($A24,'Annex 2 EHV charges'!$D:$O,3,0))</f>
        <v>1170000594173</v>
      </c>
      <c r="D24" s="104" t="str">
        <f>IF($A24="","",VLOOKUP($A24,'Annex 2 EHV charges'!$D:$O,4,0))</f>
        <v>Thornborough Grnds PV</v>
      </c>
      <c r="E24" s="106" t="str">
        <f>IFERROR(IF(VLOOKUP($A24,'Annex 2 EHV charges'!$D:$O,9,FALSE)=0,"",VLOOKUP($A24,'Annex 2 EHV charges'!$D:$O,9,FALSE)),"")</f>
        <v/>
      </c>
      <c r="F24" s="107">
        <f>IFERROR(IF(VLOOKUP($A24,'Annex 2 EHV charges'!$D:$O,10,FALSE)=0,"",VLOOKUP($A24,'Annex 2 EHV charges'!$D:$O,10,FALSE)),"")</f>
        <v>734.14</v>
      </c>
      <c r="G24" s="108">
        <f>IFERROR(IF(VLOOKUP($A24,'Annex 2 EHV charges'!$D:$O,11,FALSE)=0,"",VLOOKUP($A24,'Annex 2 EHV charges'!$D:$O,11,FALSE)),"")</f>
        <v>0.05</v>
      </c>
      <c r="H24" s="108">
        <f>IFERROR(IF(VLOOKUP($A24,'Annex 2 EHV charges'!$D:$O,12,FALSE)=0,"",VLOOKUP($A24,'Annex 2 EHV charges'!$D:$O,12,FALSE)),"")</f>
        <v>0.05</v>
      </c>
    </row>
    <row r="25" spans="1:8" x14ac:dyDescent="0.2">
      <c r="A25" s="105">
        <f t="array" ref="A25">IFERROR(INDEX('Annex 2 EHV charges'!$D$11:$D$410, MATCH(0, IF(ISBLANK('Annex 2 EHV charges'!$D$11:$D$410),1, COUNTIF(A$4:$A24, 'Annex 2 EHV charges'!$D$11:$D$410)), 0)),"")</f>
        <v>384</v>
      </c>
      <c r="B25" s="104">
        <f>IF($A25="","",VLOOKUP($A25,'Annex 2 EHV charges'!$D:$O,2,0))</f>
        <v>384</v>
      </c>
      <c r="C25" s="105">
        <f>IF($A25="","",VLOOKUP($A25,'Annex 2 EHV charges'!$D:$O,3,0))</f>
        <v>1170000592237</v>
      </c>
      <c r="D25" s="104" t="str">
        <f>IF($A25="","",VLOOKUP($A25,'Annex 2 EHV charges'!$D:$O,4,0))</f>
        <v>Wymeswold Narrow Lane PV</v>
      </c>
      <c r="E25" s="106" t="str">
        <f>IFERROR(IF(VLOOKUP($A25,'Annex 2 EHV charges'!$D:$O,9,FALSE)=0,"",VLOOKUP($A25,'Annex 2 EHV charges'!$D:$O,9,FALSE)),"")</f>
        <v/>
      </c>
      <c r="F25" s="107">
        <f>IFERROR(IF(VLOOKUP($A25,'Annex 2 EHV charges'!$D:$O,10,FALSE)=0,"",VLOOKUP($A25,'Annex 2 EHV charges'!$D:$O,10,FALSE)),"")</f>
        <v>633.15</v>
      </c>
      <c r="G25" s="108">
        <f>IFERROR(IF(VLOOKUP($A25,'Annex 2 EHV charges'!$D:$O,11,FALSE)=0,"",VLOOKUP($A25,'Annex 2 EHV charges'!$D:$O,11,FALSE)),"")</f>
        <v>0.05</v>
      </c>
      <c r="H25" s="108">
        <f>IFERROR(IF(VLOOKUP($A25,'Annex 2 EHV charges'!$D:$O,12,FALSE)=0,"",VLOOKUP($A25,'Annex 2 EHV charges'!$D:$O,12,FALSE)),"")</f>
        <v>0.05</v>
      </c>
    </row>
    <row r="26" spans="1:8" x14ac:dyDescent="0.2">
      <c r="A26" s="105">
        <f t="array" ref="A26">IFERROR(INDEX('Annex 2 EHV charges'!$D$11:$D$410, MATCH(0, IF(ISBLANK('Annex 2 EHV charges'!$D$11:$D$410),1, COUNTIF(A$4:$A25, 'Annex 2 EHV charges'!$D$11:$D$410)), 0)),"")</f>
        <v>385</v>
      </c>
      <c r="B26" s="104">
        <f>IF($A26="","",VLOOKUP($A26,'Annex 2 EHV charges'!$D:$O,2,0))</f>
        <v>385</v>
      </c>
      <c r="C26" s="105">
        <f>IF($A26="","",VLOOKUP($A26,'Annex 2 EHV charges'!$D:$O,3,0))</f>
        <v>1170000598043</v>
      </c>
      <c r="D26" s="104" t="str">
        <f>IF($A26="","",VLOOKUP($A26,'Annex 2 EHV charges'!$D:$O,4,0))</f>
        <v>Manor Farm Horton PV</v>
      </c>
      <c r="E26" s="106" t="str">
        <f>IFERROR(IF(VLOOKUP($A26,'Annex 2 EHV charges'!$D:$O,9,FALSE)=0,"",VLOOKUP($A26,'Annex 2 EHV charges'!$D:$O,9,FALSE)),"")</f>
        <v/>
      </c>
      <c r="F26" s="107">
        <f>IFERROR(IF(VLOOKUP($A26,'Annex 2 EHV charges'!$D:$O,10,FALSE)=0,"",VLOOKUP($A26,'Annex 2 EHV charges'!$D:$O,10,FALSE)),"")</f>
        <v>659.25</v>
      </c>
      <c r="G26" s="108">
        <f>IFERROR(IF(VLOOKUP($A26,'Annex 2 EHV charges'!$D:$O,11,FALSE)=0,"",VLOOKUP($A26,'Annex 2 EHV charges'!$D:$O,11,FALSE)),"")</f>
        <v>0.05</v>
      </c>
      <c r="H26" s="108">
        <f>IFERROR(IF(VLOOKUP($A26,'Annex 2 EHV charges'!$D:$O,12,FALSE)=0,"",VLOOKUP($A26,'Annex 2 EHV charges'!$D:$O,12,FALSE)),"")</f>
        <v>0.05</v>
      </c>
    </row>
    <row r="27" spans="1:8" x14ac:dyDescent="0.2">
      <c r="A27" s="105">
        <f t="array" ref="A27">IFERROR(INDEX('Annex 2 EHV charges'!$D$11:$D$410, MATCH(0, IF(ISBLANK('Annex 2 EHV charges'!$D$11:$D$410),1, COUNTIF(A$4:$A26, 'Annex 2 EHV charges'!$D$11:$D$410)), 0)),"")</f>
        <v>386</v>
      </c>
      <c r="B27" s="104">
        <f>IF($A27="","",VLOOKUP($A27,'Annex 2 EHV charges'!$D:$O,2,0))</f>
        <v>386</v>
      </c>
      <c r="C27" s="105">
        <f>IF($A27="","",VLOOKUP($A27,'Annex 2 EHV charges'!$D:$O,3,0))</f>
        <v>1170000598201</v>
      </c>
      <c r="D27" s="104" t="str">
        <f>IF($A27="","",VLOOKUP($A27,'Annex 2 EHV charges'!$D:$O,4,0))</f>
        <v>Handley Park Farm PV</v>
      </c>
      <c r="E27" s="106" t="str">
        <f>IFERROR(IF(VLOOKUP($A27,'Annex 2 EHV charges'!$D:$O,9,FALSE)=0,"",VLOOKUP($A27,'Annex 2 EHV charges'!$D:$O,9,FALSE)),"")</f>
        <v/>
      </c>
      <c r="F27" s="107">
        <f>IFERROR(IF(VLOOKUP($A27,'Annex 2 EHV charges'!$D:$O,10,FALSE)=0,"",VLOOKUP($A27,'Annex 2 EHV charges'!$D:$O,10,FALSE)),"")</f>
        <v>738.94</v>
      </c>
      <c r="G27" s="108">
        <f>IFERROR(IF(VLOOKUP($A27,'Annex 2 EHV charges'!$D:$O,11,FALSE)=0,"",VLOOKUP($A27,'Annex 2 EHV charges'!$D:$O,11,FALSE)),"")</f>
        <v>0.05</v>
      </c>
      <c r="H27" s="108">
        <f>IFERROR(IF(VLOOKUP($A27,'Annex 2 EHV charges'!$D:$O,12,FALSE)=0,"",VLOOKUP($A27,'Annex 2 EHV charges'!$D:$O,12,FALSE)),"")</f>
        <v>0.05</v>
      </c>
    </row>
    <row r="28" spans="1:8" x14ac:dyDescent="0.2">
      <c r="A28" s="105">
        <f t="array" ref="A28">IFERROR(INDEX('Annex 2 EHV charges'!$D$11:$D$410, MATCH(0, IF(ISBLANK('Annex 2 EHV charges'!$D$11:$D$410),1, COUNTIF(A$4:$A27, 'Annex 2 EHV charges'!$D$11:$D$410)), 0)),"")</f>
        <v>387</v>
      </c>
      <c r="B28" s="104">
        <f>IF($A28="","",VLOOKUP($A28,'Annex 2 EHV charges'!$D:$O,2,0))</f>
        <v>387</v>
      </c>
      <c r="C28" s="105">
        <f>IF($A28="","",VLOOKUP($A28,'Annex 2 EHV charges'!$D:$O,3,0))</f>
        <v>1170000601991</v>
      </c>
      <c r="D28" s="104" t="str">
        <f>IF($A28="","",VLOOKUP($A28,'Annex 2 EHV charges'!$D:$O,4,0))</f>
        <v>Shelton Lodge PV</v>
      </c>
      <c r="E28" s="106" t="str">
        <f>IFERROR(IF(VLOOKUP($A28,'Annex 2 EHV charges'!$D:$O,9,FALSE)=0,"",VLOOKUP($A28,'Annex 2 EHV charges'!$D:$O,9,FALSE)),"")</f>
        <v/>
      </c>
      <c r="F28" s="107">
        <f>IFERROR(IF(VLOOKUP($A28,'Annex 2 EHV charges'!$D:$O,10,FALSE)=0,"",VLOOKUP($A28,'Annex 2 EHV charges'!$D:$O,10,FALSE)),"")</f>
        <v>1771.57</v>
      </c>
      <c r="G28" s="108">
        <f>IFERROR(IF(VLOOKUP($A28,'Annex 2 EHV charges'!$D:$O,11,FALSE)=0,"",VLOOKUP($A28,'Annex 2 EHV charges'!$D:$O,11,FALSE)),"")</f>
        <v>0.05</v>
      </c>
      <c r="H28" s="108">
        <f>IFERROR(IF(VLOOKUP($A28,'Annex 2 EHV charges'!$D:$O,12,FALSE)=0,"",VLOOKUP($A28,'Annex 2 EHV charges'!$D:$O,12,FALSE)),"")</f>
        <v>0.05</v>
      </c>
    </row>
    <row r="29" spans="1:8" x14ac:dyDescent="0.2">
      <c r="A29" s="105">
        <f t="array" ref="A29">IFERROR(INDEX('Annex 2 EHV charges'!$D$11:$D$410, MATCH(0, IF(ISBLANK('Annex 2 EHV charges'!$D$11:$D$410),1, COUNTIF(A$4:$A28, 'Annex 2 EHV charges'!$D$11:$D$410)), 0)),"")</f>
        <v>388</v>
      </c>
      <c r="B29" s="104">
        <f>IF($A29="","",VLOOKUP($A29,'Annex 2 EHV charges'!$D:$O,2,0))</f>
        <v>388</v>
      </c>
      <c r="C29" s="105">
        <f>IF($A29="","",VLOOKUP($A29,'Annex 2 EHV charges'!$D:$O,3,0))</f>
        <v>1170000604050</v>
      </c>
      <c r="D29" s="104" t="str">
        <f>IF($A29="","",VLOOKUP($A29,'Annex 2 EHV charges'!$D:$O,4,0))</f>
        <v>Brafield on the Green PV</v>
      </c>
      <c r="E29" s="106" t="str">
        <f>IFERROR(IF(VLOOKUP($A29,'Annex 2 EHV charges'!$D:$O,9,FALSE)=0,"",VLOOKUP($A29,'Annex 2 EHV charges'!$D:$O,9,FALSE)),"")</f>
        <v/>
      </c>
      <c r="F29" s="107">
        <f>IFERROR(IF(VLOOKUP($A29,'Annex 2 EHV charges'!$D:$O,10,FALSE)=0,"",VLOOKUP($A29,'Annex 2 EHV charges'!$D:$O,10,FALSE)),"")</f>
        <v>1963.81</v>
      </c>
      <c r="G29" s="108">
        <f>IFERROR(IF(VLOOKUP($A29,'Annex 2 EHV charges'!$D:$O,11,FALSE)=0,"",VLOOKUP($A29,'Annex 2 EHV charges'!$D:$O,11,FALSE)),"")</f>
        <v>0.05</v>
      </c>
      <c r="H29" s="108">
        <f>IFERROR(IF(VLOOKUP($A29,'Annex 2 EHV charges'!$D:$O,12,FALSE)=0,"",VLOOKUP($A29,'Annex 2 EHV charges'!$D:$O,12,FALSE)),"")</f>
        <v>0.05</v>
      </c>
    </row>
    <row r="30" spans="1:8" x14ac:dyDescent="0.2">
      <c r="A30" s="105">
        <f t="array" ref="A30">IFERROR(INDEX('Annex 2 EHV charges'!$D$11:$D$410, MATCH(0, IF(ISBLANK('Annex 2 EHV charges'!$D$11:$D$410),1, COUNTIF(A$4:$A29, 'Annex 2 EHV charges'!$D$11:$D$410)), 0)),"")</f>
        <v>389</v>
      </c>
      <c r="B30" s="104">
        <f>IF($A30="","",VLOOKUP($A30,'Annex 2 EHV charges'!$D:$O,2,0))</f>
        <v>389</v>
      </c>
      <c r="C30" s="105">
        <f>IF($A30="","",VLOOKUP($A30,'Annex 2 EHV charges'!$D:$O,3,0))</f>
        <v>1170000605240</v>
      </c>
      <c r="D30" s="104" t="str">
        <f>IF($A30="","",VLOOKUP($A30,'Annex 2 EHV charges'!$D:$O,4,0))</f>
        <v>Sywell PV</v>
      </c>
      <c r="E30" s="106" t="str">
        <f>IFERROR(IF(VLOOKUP($A30,'Annex 2 EHV charges'!$D:$O,9,FALSE)=0,"",VLOOKUP($A30,'Annex 2 EHV charges'!$D:$O,9,FALSE)),"")</f>
        <v/>
      </c>
      <c r="F30" s="107">
        <f>IFERROR(IF(VLOOKUP($A30,'Annex 2 EHV charges'!$D:$O,10,FALSE)=0,"",VLOOKUP($A30,'Annex 2 EHV charges'!$D:$O,10,FALSE)),"")</f>
        <v>7343.24</v>
      </c>
      <c r="G30" s="108">
        <f>IFERROR(IF(VLOOKUP($A30,'Annex 2 EHV charges'!$D:$O,11,FALSE)=0,"",VLOOKUP($A30,'Annex 2 EHV charges'!$D:$O,11,FALSE)),"")</f>
        <v>0.05</v>
      </c>
      <c r="H30" s="108">
        <f>IFERROR(IF(VLOOKUP($A30,'Annex 2 EHV charges'!$D:$O,12,FALSE)=0,"",VLOOKUP($A30,'Annex 2 EHV charges'!$D:$O,12,FALSE)),"")</f>
        <v>0.05</v>
      </c>
    </row>
    <row r="31" spans="1:8" x14ac:dyDescent="0.2">
      <c r="A31" s="105">
        <f t="array" ref="A31">IFERROR(INDEX('Annex 2 EHV charges'!$D$11:$D$410, MATCH(0, IF(ISBLANK('Annex 2 EHV charges'!$D$11:$D$410),1, COUNTIF(A$4:$A30, 'Annex 2 EHV charges'!$D$11:$D$410)), 0)),"")</f>
        <v>390</v>
      </c>
      <c r="B31" s="104">
        <f>IF($A31="","",VLOOKUP($A31,'Annex 2 EHV charges'!$D:$O,2,0))</f>
        <v>390</v>
      </c>
      <c r="C31" s="105">
        <f>IF($A31="","",VLOOKUP($A31,'Annex 2 EHV charges'!$D:$O,3,0))</f>
        <v>1170000615007</v>
      </c>
      <c r="D31" s="104" t="str">
        <f>IF($A31="","",VLOOKUP($A31,'Annex 2 EHV charges'!$D:$O,4,0))</f>
        <v>Holtwood Farm PV</v>
      </c>
      <c r="E31" s="106" t="str">
        <f>IFERROR(IF(VLOOKUP($A31,'Annex 2 EHV charges'!$D:$O,9,FALSE)=0,"",VLOOKUP($A31,'Annex 2 EHV charges'!$D:$O,9,FALSE)),"")</f>
        <v/>
      </c>
      <c r="F31" s="107">
        <f>IFERROR(IF(VLOOKUP($A31,'Annex 2 EHV charges'!$D:$O,10,FALSE)=0,"",VLOOKUP($A31,'Annex 2 EHV charges'!$D:$O,10,FALSE)),"")</f>
        <v>877.79</v>
      </c>
      <c r="G31" s="108">
        <f>IFERROR(IF(VLOOKUP($A31,'Annex 2 EHV charges'!$D:$O,11,FALSE)=0,"",VLOOKUP($A31,'Annex 2 EHV charges'!$D:$O,11,FALSE)),"")</f>
        <v>0.05</v>
      </c>
      <c r="H31" s="108">
        <f>IFERROR(IF(VLOOKUP($A31,'Annex 2 EHV charges'!$D:$O,12,FALSE)=0,"",VLOOKUP($A31,'Annex 2 EHV charges'!$D:$O,12,FALSE)),"")</f>
        <v>0.05</v>
      </c>
    </row>
    <row r="32" spans="1:8" x14ac:dyDescent="0.2">
      <c r="A32" s="105">
        <f t="array" ref="A32">IFERROR(INDEX('Annex 2 EHV charges'!$D$11:$D$410, MATCH(0, IF(ISBLANK('Annex 2 EHV charges'!$D$11:$D$410),1, COUNTIF(A$4:$A31, 'Annex 2 EHV charges'!$D$11:$D$410)), 0)),"")</f>
        <v>391</v>
      </c>
      <c r="B32" s="104">
        <f>IF($A32="","",VLOOKUP($A32,'Annex 2 EHV charges'!$D:$O,2,0))</f>
        <v>391</v>
      </c>
      <c r="C32" s="105">
        <f>IF($A32="","",VLOOKUP($A32,'Annex 2 EHV charges'!$D:$O,3,0))</f>
        <v>1170000614981</v>
      </c>
      <c r="D32" s="104" t="str">
        <f>IF($A32="","",VLOOKUP($A32,'Annex 2 EHV charges'!$D:$O,4,0))</f>
        <v>Drakelow Farm PV</v>
      </c>
      <c r="E32" s="106" t="str">
        <f>IFERROR(IF(VLOOKUP($A32,'Annex 2 EHV charges'!$D:$O,9,FALSE)=0,"",VLOOKUP($A32,'Annex 2 EHV charges'!$D:$O,9,FALSE)),"")</f>
        <v/>
      </c>
      <c r="F32" s="107">
        <f>IFERROR(IF(VLOOKUP($A32,'Annex 2 EHV charges'!$D:$O,10,FALSE)=0,"",VLOOKUP($A32,'Annex 2 EHV charges'!$D:$O,10,FALSE)),"")</f>
        <v>885.14</v>
      </c>
      <c r="G32" s="108">
        <f>IFERROR(IF(VLOOKUP($A32,'Annex 2 EHV charges'!$D:$O,11,FALSE)=0,"",VLOOKUP($A32,'Annex 2 EHV charges'!$D:$O,11,FALSE)),"")</f>
        <v>0.05</v>
      </c>
      <c r="H32" s="108">
        <f>IFERROR(IF(VLOOKUP($A32,'Annex 2 EHV charges'!$D:$O,12,FALSE)=0,"",VLOOKUP($A32,'Annex 2 EHV charges'!$D:$O,12,FALSE)),"")</f>
        <v>0.05</v>
      </c>
    </row>
    <row r="33" spans="1:8" x14ac:dyDescent="0.2">
      <c r="A33" s="105">
        <f t="array" ref="A33">IFERROR(INDEX('Annex 2 EHV charges'!$D$11:$D$410, MATCH(0, IF(ISBLANK('Annex 2 EHV charges'!$D$11:$D$410),1, COUNTIF(A$4:$A32, 'Annex 2 EHV charges'!$D$11:$D$410)), 0)),"")</f>
        <v>392</v>
      </c>
      <c r="B33" s="104">
        <f>IF($A33="","",VLOOKUP($A33,'Annex 2 EHV charges'!$D:$O,2,0))</f>
        <v>392</v>
      </c>
      <c r="C33" s="105">
        <f>IF($A33="","",VLOOKUP($A33,'Annex 2 EHV charges'!$D:$O,3,0))</f>
        <v>1170000619925</v>
      </c>
      <c r="D33" s="104" t="str">
        <f>IF($A33="","",VLOOKUP($A33,'Annex 2 EHV charges'!$D:$O,4,0))</f>
        <v>Stragglethorpe Rd PV</v>
      </c>
      <c r="E33" s="106" t="str">
        <f>IFERROR(IF(VLOOKUP($A33,'Annex 2 EHV charges'!$D:$O,9,FALSE)=0,"",VLOOKUP($A33,'Annex 2 EHV charges'!$D:$O,9,FALSE)),"")</f>
        <v/>
      </c>
      <c r="F33" s="107">
        <f>IFERROR(IF(VLOOKUP($A33,'Annex 2 EHV charges'!$D:$O,10,FALSE)=0,"",VLOOKUP($A33,'Annex 2 EHV charges'!$D:$O,10,FALSE)),"")</f>
        <v>503.21</v>
      </c>
      <c r="G33" s="108">
        <f>IFERROR(IF(VLOOKUP($A33,'Annex 2 EHV charges'!$D:$O,11,FALSE)=0,"",VLOOKUP($A33,'Annex 2 EHV charges'!$D:$O,11,FALSE)),"")</f>
        <v>0.05</v>
      </c>
      <c r="H33" s="108">
        <f>IFERROR(IF(VLOOKUP($A33,'Annex 2 EHV charges'!$D:$O,12,FALSE)=0,"",VLOOKUP($A33,'Annex 2 EHV charges'!$D:$O,12,FALSE)),"")</f>
        <v>0.05</v>
      </c>
    </row>
    <row r="34" spans="1:8" x14ac:dyDescent="0.2">
      <c r="A34" s="105">
        <f t="array" ref="A34">IFERROR(INDEX('Annex 2 EHV charges'!$D$11:$D$410, MATCH(0, IF(ISBLANK('Annex 2 EHV charges'!$D$11:$D$410),1, COUNTIF(A$4:$A33, 'Annex 2 EHV charges'!$D$11:$D$410)), 0)),"")</f>
        <v>393</v>
      </c>
      <c r="B34" s="104">
        <f>IF($A34="","",VLOOKUP($A34,'Annex 2 EHV charges'!$D:$O,2,0))</f>
        <v>393</v>
      </c>
      <c r="C34" s="105">
        <f>IF($A34="","",VLOOKUP($A34,'Annex 2 EHV charges'!$D:$O,3,0))</f>
        <v>1170000627457</v>
      </c>
      <c r="D34" s="104" t="str">
        <f>IF($A34="","",VLOOKUP($A34,'Annex 2 EHV charges'!$D:$O,4,0))</f>
        <v>Oxcroft Solar Farm PV</v>
      </c>
      <c r="E34" s="106" t="str">
        <f>IFERROR(IF(VLOOKUP($A34,'Annex 2 EHV charges'!$D:$O,9,FALSE)=0,"",VLOOKUP($A34,'Annex 2 EHV charges'!$D:$O,9,FALSE)),"")</f>
        <v/>
      </c>
      <c r="F34" s="107">
        <f>IFERROR(IF(VLOOKUP($A34,'Annex 2 EHV charges'!$D:$O,10,FALSE)=0,"",VLOOKUP($A34,'Annex 2 EHV charges'!$D:$O,10,FALSE)),"")</f>
        <v>2816.72</v>
      </c>
      <c r="G34" s="108">
        <f>IFERROR(IF(VLOOKUP($A34,'Annex 2 EHV charges'!$D:$O,11,FALSE)=0,"",VLOOKUP($A34,'Annex 2 EHV charges'!$D:$O,11,FALSE)),"")</f>
        <v>0.05</v>
      </c>
      <c r="H34" s="108">
        <f>IFERROR(IF(VLOOKUP($A34,'Annex 2 EHV charges'!$D:$O,12,FALSE)=0,"",VLOOKUP($A34,'Annex 2 EHV charges'!$D:$O,12,FALSE)),"")</f>
        <v>0.05</v>
      </c>
    </row>
    <row r="35" spans="1:8" x14ac:dyDescent="0.2">
      <c r="A35" s="105">
        <f t="array" ref="A35">IFERROR(INDEX('Annex 2 EHV charges'!$D$11:$D$410, MATCH(0, IF(ISBLANK('Annex 2 EHV charges'!$D$11:$D$410),1, COUNTIF(A$4:$A34, 'Annex 2 EHV charges'!$D$11:$D$410)), 0)),"")</f>
        <v>394</v>
      </c>
      <c r="B35" s="104">
        <f>IF($A35="","",VLOOKUP($A35,'Annex 2 EHV charges'!$D:$O,2,0))</f>
        <v>394</v>
      </c>
      <c r="C35" s="105">
        <f>IF($A35="","",VLOOKUP($A35,'Annex 2 EHV charges'!$D:$O,3,0))</f>
        <v>1170000626825</v>
      </c>
      <c r="D35" s="104" t="str">
        <f>IF($A35="","",VLOOKUP($A35,'Annex 2 EHV charges'!$D:$O,4,0))</f>
        <v>Derby Waste Sinfin EFW</v>
      </c>
      <c r="E35" s="106" t="str">
        <f>IFERROR(IF(VLOOKUP($A35,'Annex 2 EHV charges'!$D:$O,9,FALSE)=0,"",VLOOKUP($A35,'Annex 2 EHV charges'!$D:$O,9,FALSE)),"")</f>
        <v/>
      </c>
      <c r="F35" s="107">
        <f>IFERROR(IF(VLOOKUP($A35,'Annex 2 EHV charges'!$D:$O,10,FALSE)=0,"",VLOOKUP($A35,'Annex 2 EHV charges'!$D:$O,10,FALSE)),"")</f>
        <v>1570.97</v>
      </c>
      <c r="G35" s="108">
        <f>IFERROR(IF(VLOOKUP($A35,'Annex 2 EHV charges'!$D:$O,11,FALSE)=0,"",VLOOKUP($A35,'Annex 2 EHV charges'!$D:$O,11,FALSE)),"")</f>
        <v>0.05</v>
      </c>
      <c r="H35" s="108">
        <f>IFERROR(IF(VLOOKUP($A35,'Annex 2 EHV charges'!$D:$O,12,FALSE)=0,"",VLOOKUP($A35,'Annex 2 EHV charges'!$D:$O,12,FALSE)),"")</f>
        <v>0.05</v>
      </c>
    </row>
    <row r="36" spans="1:8" x14ac:dyDescent="0.2">
      <c r="A36" s="105">
        <f t="array" ref="A36">IFERROR(INDEX('Annex 2 EHV charges'!$D$11:$D$410, MATCH(0, IF(ISBLANK('Annex 2 EHV charges'!$D$11:$D$410),1, COUNTIF(A$4:$A35, 'Annex 2 EHV charges'!$D$11:$D$410)), 0)),"")</f>
        <v>395</v>
      </c>
      <c r="B36" s="104">
        <f>IF($A36="","",VLOOKUP($A36,'Annex 2 EHV charges'!$D:$O,2,0))</f>
        <v>395</v>
      </c>
      <c r="C36" s="105">
        <f>IF($A36="","",VLOOKUP($A36,'Annex 2 EHV charges'!$D:$O,3,0))</f>
        <v>1170000625690</v>
      </c>
      <c r="D36" s="104" t="str">
        <f>IF($A36="","",VLOOKUP($A36,'Annex 2 EHV charges'!$D:$O,4,0))</f>
        <v>Littlewood Farm PV</v>
      </c>
      <c r="E36" s="106" t="str">
        <f>IFERROR(IF(VLOOKUP($A36,'Annex 2 EHV charges'!$D:$O,9,FALSE)=0,"",VLOOKUP($A36,'Annex 2 EHV charges'!$D:$O,9,FALSE)),"")</f>
        <v/>
      </c>
      <c r="F36" s="107">
        <f>IFERROR(IF(VLOOKUP($A36,'Annex 2 EHV charges'!$D:$O,10,FALSE)=0,"",VLOOKUP($A36,'Annex 2 EHV charges'!$D:$O,10,FALSE)),"")</f>
        <v>434.68</v>
      </c>
      <c r="G36" s="108">
        <f>IFERROR(IF(VLOOKUP($A36,'Annex 2 EHV charges'!$D:$O,11,FALSE)=0,"",VLOOKUP($A36,'Annex 2 EHV charges'!$D:$O,11,FALSE)),"")</f>
        <v>0.05</v>
      </c>
      <c r="H36" s="108">
        <f>IFERROR(IF(VLOOKUP($A36,'Annex 2 EHV charges'!$D:$O,12,FALSE)=0,"",VLOOKUP($A36,'Annex 2 EHV charges'!$D:$O,12,FALSE)),"")</f>
        <v>0.05</v>
      </c>
    </row>
    <row r="37" spans="1:8" x14ac:dyDescent="0.2">
      <c r="A37" s="105">
        <f t="array" ref="A37">IFERROR(INDEX('Annex 2 EHV charges'!$D$11:$D$410, MATCH(0, IF(ISBLANK('Annex 2 EHV charges'!$D$11:$D$410),1, COUNTIF(A$4:$A36, 'Annex 2 EHV charges'!$D$11:$D$410)), 0)),"")</f>
        <v>396</v>
      </c>
      <c r="B37" s="104">
        <f>IF($A37="","",VLOOKUP($A37,'Annex 2 EHV charges'!$D:$O,2,0))</f>
        <v>396</v>
      </c>
      <c r="C37" s="105">
        <f>IF($A37="","",VLOOKUP($A37,'Annex 2 EHV charges'!$D:$O,3,0))</f>
        <v>1170000630422</v>
      </c>
      <c r="D37" s="104" t="str">
        <f>IF($A37="","",VLOOKUP($A37,'Annex 2 EHV charges'!$D:$O,4,0))</f>
        <v>Twin Yards Farm PV</v>
      </c>
      <c r="E37" s="106" t="str">
        <f>IFERROR(IF(VLOOKUP($A37,'Annex 2 EHV charges'!$D:$O,9,FALSE)=0,"",VLOOKUP($A37,'Annex 2 EHV charges'!$D:$O,9,FALSE)),"")</f>
        <v/>
      </c>
      <c r="F37" s="107">
        <f>IFERROR(IF(VLOOKUP($A37,'Annex 2 EHV charges'!$D:$O,10,FALSE)=0,"",VLOOKUP($A37,'Annex 2 EHV charges'!$D:$O,10,FALSE)),"")</f>
        <v>572.62</v>
      </c>
      <c r="G37" s="108">
        <f>IFERROR(IF(VLOOKUP($A37,'Annex 2 EHV charges'!$D:$O,11,FALSE)=0,"",VLOOKUP($A37,'Annex 2 EHV charges'!$D:$O,11,FALSE)),"")</f>
        <v>0.05</v>
      </c>
      <c r="H37" s="108">
        <f>IFERROR(IF(VLOOKUP($A37,'Annex 2 EHV charges'!$D:$O,12,FALSE)=0,"",VLOOKUP($A37,'Annex 2 EHV charges'!$D:$O,12,FALSE)),"")</f>
        <v>0.05</v>
      </c>
    </row>
    <row r="38" spans="1:8" x14ac:dyDescent="0.2">
      <c r="A38" s="105">
        <f t="array" ref="A38">IFERROR(INDEX('Annex 2 EHV charges'!$D$11:$D$410, MATCH(0, IF(ISBLANK('Annex 2 EHV charges'!$D$11:$D$410),1, COUNTIF(A$4:$A37, 'Annex 2 EHV charges'!$D$11:$D$410)), 0)),"")</f>
        <v>397</v>
      </c>
      <c r="B38" s="104">
        <f>IF($A38="","",VLOOKUP($A38,'Annex 2 EHV charges'!$D:$O,2,0))</f>
        <v>397</v>
      </c>
      <c r="C38" s="105">
        <f>IF($A38="","",VLOOKUP($A38,'Annex 2 EHV charges'!$D:$O,3,0))</f>
        <v>1170000629659</v>
      </c>
      <c r="D38" s="104" t="str">
        <f>IF($A38="","",VLOOKUP($A38,'Annex 2 EHV charges'!$D:$O,4,0))</f>
        <v>Tower Hayes Farm PV</v>
      </c>
      <c r="E38" s="106" t="str">
        <f>IFERROR(IF(VLOOKUP($A38,'Annex 2 EHV charges'!$D:$O,9,FALSE)=0,"",VLOOKUP($A38,'Annex 2 EHV charges'!$D:$O,9,FALSE)),"")</f>
        <v/>
      </c>
      <c r="F38" s="107">
        <f>IFERROR(IF(VLOOKUP($A38,'Annex 2 EHV charges'!$D:$O,10,FALSE)=0,"",VLOOKUP($A38,'Annex 2 EHV charges'!$D:$O,10,FALSE)),"")</f>
        <v>745.25</v>
      </c>
      <c r="G38" s="108">
        <f>IFERROR(IF(VLOOKUP($A38,'Annex 2 EHV charges'!$D:$O,11,FALSE)=0,"",VLOOKUP($A38,'Annex 2 EHV charges'!$D:$O,11,FALSE)),"")</f>
        <v>0.05</v>
      </c>
      <c r="H38" s="108">
        <f>IFERROR(IF(VLOOKUP($A38,'Annex 2 EHV charges'!$D:$O,12,FALSE)=0,"",VLOOKUP($A38,'Annex 2 EHV charges'!$D:$O,12,FALSE)),"")</f>
        <v>0.05</v>
      </c>
    </row>
    <row r="39" spans="1:8" x14ac:dyDescent="0.2">
      <c r="A39" s="105">
        <f t="array" ref="A39">IFERROR(INDEX('Annex 2 EHV charges'!$D$11:$D$410, MATCH(0, IF(ISBLANK('Annex 2 EHV charges'!$D$11:$D$410),1, COUNTIF(A$4:$A38, 'Annex 2 EHV charges'!$D$11:$D$410)), 0)),"")</f>
        <v>398</v>
      </c>
      <c r="B39" s="104">
        <f>IF($A39="","",VLOOKUP($A39,'Annex 2 EHV charges'!$D:$O,2,0))</f>
        <v>398</v>
      </c>
      <c r="C39" s="105">
        <f>IF($A39="","",VLOOKUP($A39,'Annex 2 EHV charges'!$D:$O,3,0))</f>
        <v>1170000632615</v>
      </c>
      <c r="D39" s="104" t="str">
        <f>IF($A39="","",VLOOKUP($A39,'Annex 2 EHV charges'!$D:$O,4,0))</f>
        <v>The Breck Solar PV</v>
      </c>
      <c r="E39" s="106" t="str">
        <f>IFERROR(IF(VLOOKUP($A39,'Annex 2 EHV charges'!$D:$O,9,FALSE)=0,"",VLOOKUP($A39,'Annex 2 EHV charges'!$D:$O,9,FALSE)),"")</f>
        <v/>
      </c>
      <c r="F39" s="107">
        <f>IFERROR(IF(VLOOKUP($A39,'Annex 2 EHV charges'!$D:$O,10,FALSE)=0,"",VLOOKUP($A39,'Annex 2 EHV charges'!$D:$O,10,FALSE)),"")</f>
        <v>1282.31</v>
      </c>
      <c r="G39" s="108">
        <f>IFERROR(IF(VLOOKUP($A39,'Annex 2 EHV charges'!$D:$O,11,FALSE)=0,"",VLOOKUP($A39,'Annex 2 EHV charges'!$D:$O,11,FALSE)),"")</f>
        <v>0.05</v>
      </c>
      <c r="H39" s="108">
        <f>IFERROR(IF(VLOOKUP($A39,'Annex 2 EHV charges'!$D:$O,12,FALSE)=0,"",VLOOKUP($A39,'Annex 2 EHV charges'!$D:$O,12,FALSE)),"")</f>
        <v>0.05</v>
      </c>
    </row>
    <row r="40" spans="1:8" x14ac:dyDescent="0.2">
      <c r="A40" s="105">
        <f t="array" ref="A40">IFERROR(INDEX('Annex 2 EHV charges'!$D$11:$D$410, MATCH(0, IF(ISBLANK('Annex 2 EHV charges'!$D$11:$D$410),1, COUNTIF(A$4:$A39, 'Annex 2 EHV charges'!$D$11:$D$410)), 0)),"")</f>
        <v>399</v>
      </c>
      <c r="B40" s="104">
        <f>IF($A40="","",VLOOKUP($A40,'Annex 2 EHV charges'!$D:$O,2,0))</f>
        <v>399</v>
      </c>
      <c r="C40" s="105">
        <f>IF($A40="","",VLOOKUP($A40,'Annex 2 EHV charges'!$D:$O,3,0))</f>
        <v>1170000631435</v>
      </c>
      <c r="D40" s="104" t="str">
        <f>IF($A40="","",VLOOKUP($A40,'Annex 2 EHV charges'!$D:$O,4,0))</f>
        <v>Barnby Moor Retford PV</v>
      </c>
      <c r="E40" s="106" t="str">
        <f>IFERROR(IF(VLOOKUP($A40,'Annex 2 EHV charges'!$D:$O,9,FALSE)=0,"",VLOOKUP($A40,'Annex 2 EHV charges'!$D:$O,9,FALSE)),"")</f>
        <v/>
      </c>
      <c r="F40" s="107">
        <f>IFERROR(IF(VLOOKUP($A40,'Annex 2 EHV charges'!$D:$O,10,FALSE)=0,"",VLOOKUP($A40,'Annex 2 EHV charges'!$D:$O,10,FALSE)),"")</f>
        <v>82.13</v>
      </c>
      <c r="G40" s="108">
        <f>IFERROR(IF(VLOOKUP($A40,'Annex 2 EHV charges'!$D:$O,11,FALSE)=0,"",VLOOKUP($A40,'Annex 2 EHV charges'!$D:$O,11,FALSE)),"")</f>
        <v>0.05</v>
      </c>
      <c r="H40" s="108">
        <f>IFERROR(IF(VLOOKUP($A40,'Annex 2 EHV charges'!$D:$O,12,FALSE)=0,"",VLOOKUP($A40,'Annex 2 EHV charges'!$D:$O,12,FALSE)),"")</f>
        <v>0.05</v>
      </c>
    </row>
    <row r="41" spans="1:8" x14ac:dyDescent="0.2">
      <c r="A41" s="105">
        <f t="array" ref="A41">IFERROR(INDEX('Annex 2 EHV charges'!$D$11:$D$410, MATCH(0, IF(ISBLANK('Annex 2 EHV charges'!$D$11:$D$410),1, COUNTIF(A$4:$A40, 'Annex 2 EHV charges'!$D$11:$D$410)), 0)),"")</f>
        <v>400</v>
      </c>
      <c r="B41" s="104">
        <f>IF($A41="","",VLOOKUP($A41,'Annex 2 EHV charges'!$D:$O,2,0))</f>
        <v>400</v>
      </c>
      <c r="C41" s="105">
        <f>IF($A41="","",VLOOKUP($A41,'Annex 2 EHV charges'!$D:$O,3,0))</f>
        <v>1170000636512</v>
      </c>
      <c r="D41" s="104" t="str">
        <f>IF($A41="","",VLOOKUP($A41,'Annex 2 EHV charges'!$D:$O,4,0))</f>
        <v>Lincoln Farm PV</v>
      </c>
      <c r="E41" s="106" t="str">
        <f>IFERROR(IF(VLOOKUP($A41,'Annex 2 EHV charges'!$D:$O,9,FALSE)=0,"",VLOOKUP($A41,'Annex 2 EHV charges'!$D:$O,9,FALSE)),"")</f>
        <v/>
      </c>
      <c r="F41" s="107">
        <f>IFERROR(IF(VLOOKUP($A41,'Annex 2 EHV charges'!$D:$O,10,FALSE)=0,"",VLOOKUP($A41,'Annex 2 EHV charges'!$D:$O,10,FALSE)),"")</f>
        <v>705.23</v>
      </c>
      <c r="G41" s="108">
        <f>IFERROR(IF(VLOOKUP($A41,'Annex 2 EHV charges'!$D:$O,11,FALSE)=0,"",VLOOKUP($A41,'Annex 2 EHV charges'!$D:$O,11,FALSE)),"")</f>
        <v>0.05</v>
      </c>
      <c r="H41" s="108">
        <f>IFERROR(IF(VLOOKUP($A41,'Annex 2 EHV charges'!$D:$O,12,FALSE)=0,"",VLOOKUP($A41,'Annex 2 EHV charges'!$D:$O,12,FALSE)),"")</f>
        <v>0.05</v>
      </c>
    </row>
    <row r="42" spans="1:8" x14ac:dyDescent="0.2">
      <c r="A42" s="105">
        <f t="array" ref="A42">IFERROR(INDEX('Annex 2 EHV charges'!$D$11:$D$410, MATCH(0, IF(ISBLANK('Annex 2 EHV charges'!$D$11:$D$410),1, COUNTIF(A$4:$A41, 'Annex 2 EHV charges'!$D$11:$D$410)), 0)),"")</f>
        <v>401</v>
      </c>
      <c r="B42" s="104">
        <f>IF($A42="","",VLOOKUP($A42,'Annex 2 EHV charges'!$D:$O,2,0))</f>
        <v>401</v>
      </c>
      <c r="C42" s="105">
        <f>IF($A42="","",VLOOKUP($A42,'Annex 2 EHV charges'!$D:$O,3,0))</f>
        <v>1170000652018</v>
      </c>
      <c r="D42" s="104" t="str">
        <f>IF($A42="","",VLOOKUP($A42,'Annex 2 EHV charges'!$D:$O,4,0))</f>
        <v>Drakelow Renewable BIO</v>
      </c>
      <c r="E42" s="106" t="str">
        <f>IFERROR(IF(VLOOKUP($A42,'Annex 2 EHV charges'!$D:$O,9,FALSE)=0,"",VLOOKUP($A42,'Annex 2 EHV charges'!$D:$O,9,FALSE)),"")</f>
        <v/>
      </c>
      <c r="F42" s="107">
        <f>IFERROR(IF(VLOOKUP($A42,'Annex 2 EHV charges'!$D:$O,10,FALSE)=0,"",VLOOKUP($A42,'Annex 2 EHV charges'!$D:$O,10,FALSE)),"")</f>
        <v>466.67</v>
      </c>
      <c r="G42" s="108">
        <f>IFERROR(IF(VLOOKUP($A42,'Annex 2 EHV charges'!$D:$O,11,FALSE)=0,"",VLOOKUP($A42,'Annex 2 EHV charges'!$D:$O,11,FALSE)),"")</f>
        <v>0.05</v>
      </c>
      <c r="H42" s="108">
        <f>IFERROR(IF(VLOOKUP($A42,'Annex 2 EHV charges'!$D:$O,12,FALSE)=0,"",VLOOKUP($A42,'Annex 2 EHV charges'!$D:$O,12,FALSE)),"")</f>
        <v>0.05</v>
      </c>
    </row>
    <row r="43" spans="1:8" x14ac:dyDescent="0.2">
      <c r="A43" s="105">
        <f t="array" ref="A43">IFERROR(INDEX('Annex 2 EHV charges'!$D$11:$D$410, MATCH(0, IF(ISBLANK('Annex 2 EHV charges'!$D$11:$D$410),1, COUNTIF(A$4:$A42, 'Annex 2 EHV charges'!$D$11:$D$410)), 0)),"")</f>
        <v>402</v>
      </c>
      <c r="B43" s="104">
        <f>IF($A43="","",VLOOKUP($A43,'Annex 2 EHV charges'!$D:$O,2,0))</f>
        <v>402</v>
      </c>
      <c r="C43" s="105">
        <f>IF($A43="","",VLOOKUP($A43,'Annex 2 EHV charges'!$D:$O,3,0))</f>
        <v>1170000656893</v>
      </c>
      <c r="D43" s="104" t="str">
        <f>IF($A43="","",VLOOKUP($A43,'Annex 2 EHV charges'!$D:$O,4,0))</f>
        <v>Tetron Point ESS</v>
      </c>
      <c r="E43" s="106" t="str">
        <f>IFERROR(IF(VLOOKUP($A43,'Annex 2 EHV charges'!$D:$O,9,FALSE)=0,"",VLOOKUP($A43,'Annex 2 EHV charges'!$D:$O,9,FALSE)),"")</f>
        <v/>
      </c>
      <c r="F43" s="107">
        <f>IFERROR(IF(VLOOKUP($A43,'Annex 2 EHV charges'!$D:$O,10,FALSE)=0,"",VLOOKUP($A43,'Annex 2 EHV charges'!$D:$O,10,FALSE)),"")</f>
        <v>727.54</v>
      </c>
      <c r="G43" s="108">
        <f>IFERROR(IF(VLOOKUP($A43,'Annex 2 EHV charges'!$D:$O,11,FALSE)=0,"",VLOOKUP($A43,'Annex 2 EHV charges'!$D:$O,11,FALSE)),"")</f>
        <v>0.05</v>
      </c>
      <c r="H43" s="108">
        <f>IFERROR(IF(VLOOKUP($A43,'Annex 2 EHV charges'!$D:$O,12,FALSE)=0,"",VLOOKUP($A43,'Annex 2 EHV charges'!$D:$O,12,FALSE)),"")</f>
        <v>0.05</v>
      </c>
    </row>
    <row r="44" spans="1:8" x14ac:dyDescent="0.2">
      <c r="A44" s="105">
        <f t="array" ref="A44">IFERROR(INDEX('Annex 2 EHV charges'!$D$11:$D$410, MATCH(0, IF(ISBLANK('Annex 2 EHV charges'!$D$11:$D$410),1, COUNTIF(A$4:$A43, 'Annex 2 EHV charges'!$D$11:$D$410)), 0)),"")</f>
        <v>403</v>
      </c>
      <c r="B44" s="104">
        <f>IF($A44="","",VLOOKUP($A44,'Annex 2 EHV charges'!$D:$O,2,0))</f>
        <v>403</v>
      </c>
      <c r="C44" s="105">
        <f>IF($A44="","",VLOOKUP($A44,'Annex 2 EHV charges'!$D:$O,3,0))</f>
        <v>1170000641489</v>
      </c>
      <c r="D44" s="104" t="str">
        <f>IF($A44="","",VLOOKUP($A44,'Annex 2 EHV charges'!$D:$O,4,0))</f>
        <v>Mill Fm Gt Ponton PV</v>
      </c>
      <c r="E44" s="106" t="str">
        <f>IFERROR(IF(VLOOKUP($A44,'Annex 2 EHV charges'!$D:$O,9,FALSE)=0,"",VLOOKUP($A44,'Annex 2 EHV charges'!$D:$O,9,FALSE)),"")</f>
        <v/>
      </c>
      <c r="F44" s="107">
        <f>IFERROR(IF(VLOOKUP($A44,'Annex 2 EHV charges'!$D:$O,10,FALSE)=0,"",VLOOKUP($A44,'Annex 2 EHV charges'!$D:$O,10,FALSE)),"")</f>
        <v>1841.41</v>
      </c>
      <c r="G44" s="108">
        <f>IFERROR(IF(VLOOKUP($A44,'Annex 2 EHV charges'!$D:$O,11,FALSE)=0,"",VLOOKUP($A44,'Annex 2 EHV charges'!$D:$O,11,FALSE)),"")</f>
        <v>0.05</v>
      </c>
      <c r="H44" s="108">
        <f>IFERROR(IF(VLOOKUP($A44,'Annex 2 EHV charges'!$D:$O,12,FALSE)=0,"",VLOOKUP($A44,'Annex 2 EHV charges'!$D:$O,12,FALSE)),"")</f>
        <v>0.05</v>
      </c>
    </row>
    <row r="45" spans="1:8" x14ac:dyDescent="0.2">
      <c r="A45" s="105">
        <f t="array" ref="A45">IFERROR(INDEX('Annex 2 EHV charges'!$D$11:$D$410, MATCH(0, IF(ISBLANK('Annex 2 EHV charges'!$D$11:$D$410),1, COUNTIF(A$4:$A44, 'Annex 2 EHV charges'!$D$11:$D$410)), 0)),"")</f>
        <v>405</v>
      </c>
      <c r="B45" s="104">
        <f>IF($A45="","",VLOOKUP($A45,'Annex 2 EHV charges'!$D:$O,2,0))</f>
        <v>405</v>
      </c>
      <c r="C45" s="105">
        <f>IF($A45="","",VLOOKUP($A45,'Annex 2 EHV charges'!$D:$O,3,0))</f>
        <v>1170000671109</v>
      </c>
      <c r="D45" s="104" t="str">
        <f>IF($A45="","",VLOOKUP($A45,'Annex 2 EHV charges'!$D:$O,4,0))</f>
        <v>Deepdale Solar Fm PV</v>
      </c>
      <c r="E45" s="106" t="str">
        <f>IFERROR(IF(VLOOKUP($A45,'Annex 2 EHV charges'!$D:$O,9,FALSE)=0,"",VLOOKUP($A45,'Annex 2 EHV charges'!$D:$O,9,FALSE)),"")</f>
        <v/>
      </c>
      <c r="F45" s="107">
        <f>IFERROR(IF(VLOOKUP($A45,'Annex 2 EHV charges'!$D:$O,10,FALSE)=0,"",VLOOKUP($A45,'Annex 2 EHV charges'!$D:$O,10,FALSE)),"")</f>
        <v>626.46</v>
      </c>
      <c r="G45" s="108">
        <f>IFERROR(IF(VLOOKUP($A45,'Annex 2 EHV charges'!$D:$O,11,FALSE)=0,"",VLOOKUP($A45,'Annex 2 EHV charges'!$D:$O,11,FALSE)),"")</f>
        <v>0.05</v>
      </c>
      <c r="H45" s="108">
        <f>IFERROR(IF(VLOOKUP($A45,'Annex 2 EHV charges'!$D:$O,12,FALSE)=0,"",VLOOKUP($A45,'Annex 2 EHV charges'!$D:$O,12,FALSE)),"")</f>
        <v>0.05</v>
      </c>
    </row>
    <row r="46" spans="1:8" x14ac:dyDescent="0.2">
      <c r="A46" s="105">
        <f t="array" ref="A46">IFERROR(INDEX('Annex 2 EHV charges'!$D$11:$D$410, MATCH(0, IF(ISBLANK('Annex 2 EHV charges'!$D$11:$D$410),1, COUNTIF(A$4:$A45, 'Annex 2 EHV charges'!$D$11:$D$410)), 0)),"")</f>
        <v>406</v>
      </c>
      <c r="B46" s="104">
        <f>IF($A46="","",VLOOKUP($A46,'Annex 2 EHV charges'!$D:$O,2,0))</f>
        <v>406</v>
      </c>
      <c r="C46" s="105">
        <f>IF($A46="","",VLOOKUP($A46,'Annex 2 EHV charges'!$D:$O,3,0))</f>
        <v>1170000671127</v>
      </c>
      <c r="D46" s="104" t="str">
        <f>IF($A46="","",VLOOKUP($A46,'Annex 2 EHV charges'!$D:$O,4,0))</f>
        <v>Burton Wolds South WF</v>
      </c>
      <c r="E46" s="106" t="str">
        <f>IFERROR(IF(VLOOKUP($A46,'Annex 2 EHV charges'!$D:$O,9,FALSE)=0,"",VLOOKUP($A46,'Annex 2 EHV charges'!$D:$O,9,FALSE)),"")</f>
        <v/>
      </c>
      <c r="F46" s="107">
        <f>IFERROR(IF(VLOOKUP($A46,'Annex 2 EHV charges'!$D:$O,10,FALSE)=0,"",VLOOKUP($A46,'Annex 2 EHV charges'!$D:$O,10,FALSE)),"")</f>
        <v>1648.81</v>
      </c>
      <c r="G46" s="108">
        <f>IFERROR(IF(VLOOKUP($A46,'Annex 2 EHV charges'!$D:$O,11,FALSE)=0,"",VLOOKUP($A46,'Annex 2 EHV charges'!$D:$O,11,FALSE)),"")</f>
        <v>0.05</v>
      </c>
      <c r="H46" s="108">
        <f>IFERROR(IF(VLOOKUP($A46,'Annex 2 EHV charges'!$D:$O,12,FALSE)=0,"",VLOOKUP($A46,'Annex 2 EHV charges'!$D:$O,12,FALSE)),"")</f>
        <v>0.05</v>
      </c>
    </row>
    <row r="47" spans="1:8" x14ac:dyDescent="0.2">
      <c r="A47" s="105">
        <f t="array" ref="A47">IFERROR(INDEX('Annex 2 EHV charges'!$D$11:$D$410, MATCH(0, IF(ISBLANK('Annex 2 EHV charges'!$D$11:$D$410),1, COUNTIF(A$4:$A46, 'Annex 2 EHV charges'!$D$11:$D$410)), 0)),"")</f>
        <v>409</v>
      </c>
      <c r="B47" s="104">
        <f>IF($A47="","",VLOOKUP($A47,'Annex 2 EHV charges'!$D:$O,2,0))</f>
        <v>409</v>
      </c>
      <c r="C47" s="105">
        <f>IF($A47="","",VLOOKUP($A47,'Annex 2 EHV charges'!$D:$O,3,0))</f>
        <v>1170000677280</v>
      </c>
      <c r="D47" s="104" t="str">
        <f>IF($A47="","",VLOOKUP($A47,'Annex 2 EHV charges'!$D:$O,4,0))</f>
        <v>Gawcott Flds PV Commercial</v>
      </c>
      <c r="E47" s="106" t="str">
        <f>IFERROR(IF(VLOOKUP($A47,'Annex 2 EHV charges'!$D:$O,9,FALSE)=0,"",VLOOKUP($A47,'Annex 2 EHV charges'!$D:$O,9,FALSE)),"")</f>
        <v/>
      </c>
      <c r="F47" s="107">
        <f>IFERROR(IF(VLOOKUP($A47,'Annex 2 EHV charges'!$D:$O,10,FALSE)=0,"",VLOOKUP($A47,'Annex 2 EHV charges'!$D:$O,10,FALSE)),"")</f>
        <v>371.16</v>
      </c>
      <c r="G47" s="108">
        <f>IFERROR(IF(VLOOKUP($A47,'Annex 2 EHV charges'!$D:$O,11,FALSE)=0,"",VLOOKUP($A47,'Annex 2 EHV charges'!$D:$O,11,FALSE)),"")</f>
        <v>0.05</v>
      </c>
      <c r="H47" s="108">
        <f>IFERROR(IF(VLOOKUP($A47,'Annex 2 EHV charges'!$D:$O,12,FALSE)=0,"",VLOOKUP($A47,'Annex 2 EHV charges'!$D:$O,12,FALSE)),"")</f>
        <v>0.05</v>
      </c>
    </row>
    <row r="48" spans="1:8" x14ac:dyDescent="0.2">
      <c r="A48" s="105">
        <f t="array" ref="A48">IFERROR(INDEX('Annex 2 EHV charges'!$D$11:$D$410, MATCH(0, IF(ISBLANK('Annex 2 EHV charges'!$D$11:$D$410),1, COUNTIF(A$4:$A47, 'Annex 2 EHV charges'!$D$11:$D$410)), 0)),"")</f>
        <v>410</v>
      </c>
      <c r="B48" s="104">
        <f>IF($A48="","",VLOOKUP($A48,'Annex 2 EHV charges'!$D:$O,2,0))</f>
        <v>410</v>
      </c>
      <c r="C48" s="105">
        <f>IF($A48="","",VLOOKUP($A48,'Annex 2 EHV charges'!$D:$O,3,0))</f>
        <v>1170000677305</v>
      </c>
      <c r="D48" s="104" t="str">
        <f>IF($A48="","",VLOOKUP($A48,'Annex 2 EHV charges'!$D:$O,4,0))</f>
        <v>Gawcott Flds PV Community</v>
      </c>
      <c r="E48" s="106" t="str">
        <f>IFERROR(IF(VLOOKUP($A48,'Annex 2 EHV charges'!$D:$O,9,FALSE)=0,"",VLOOKUP($A48,'Annex 2 EHV charges'!$D:$O,9,FALSE)),"")</f>
        <v/>
      </c>
      <c r="F48" s="107">
        <f>IFERROR(IF(VLOOKUP($A48,'Annex 2 EHV charges'!$D:$O,10,FALSE)=0,"",VLOOKUP($A48,'Annex 2 EHV charges'!$D:$O,10,FALSE)),"")</f>
        <v>425.52</v>
      </c>
      <c r="G48" s="108">
        <f>IFERROR(IF(VLOOKUP($A48,'Annex 2 EHV charges'!$D:$O,11,FALSE)=0,"",VLOOKUP($A48,'Annex 2 EHV charges'!$D:$O,11,FALSE)),"")</f>
        <v>0.05</v>
      </c>
      <c r="H48" s="108">
        <f>IFERROR(IF(VLOOKUP($A48,'Annex 2 EHV charges'!$D:$O,12,FALSE)=0,"",VLOOKUP($A48,'Annex 2 EHV charges'!$D:$O,12,FALSE)),"")</f>
        <v>0.05</v>
      </c>
    </row>
    <row r="49" spans="1:8" x14ac:dyDescent="0.2">
      <c r="A49" s="105">
        <f t="array" ref="A49">IFERROR(INDEX('Annex 2 EHV charges'!$D$11:$D$410, MATCH(0, IF(ISBLANK('Annex 2 EHV charges'!$D$11:$D$410),1, COUNTIF(A$4:$A48, 'Annex 2 EHV charges'!$D$11:$D$410)), 0)),"")</f>
        <v>412</v>
      </c>
      <c r="B49" s="104">
        <f>IF($A49="","",VLOOKUP($A49,'Annex 2 EHV charges'!$D:$O,2,0))</f>
        <v>412</v>
      </c>
      <c r="C49" s="105">
        <f>IF($A49="","",VLOOKUP($A49,'Annex 2 EHV charges'!$D:$O,3,0))</f>
        <v>1170000722757</v>
      </c>
      <c r="D49" s="104" t="str">
        <f>IF($A49="","",VLOOKUP($A49,'Annex 2 EHV charges'!$D:$O,4,0))</f>
        <v>John Brookes Sawmill BIO</v>
      </c>
      <c r="E49" s="106" t="str">
        <f>IFERROR(IF(VLOOKUP($A49,'Annex 2 EHV charges'!$D:$O,9,FALSE)=0,"",VLOOKUP($A49,'Annex 2 EHV charges'!$D:$O,9,FALSE)),"")</f>
        <v/>
      </c>
      <c r="F49" s="107">
        <f>IFERROR(IF(VLOOKUP($A49,'Annex 2 EHV charges'!$D:$O,10,FALSE)=0,"",VLOOKUP($A49,'Annex 2 EHV charges'!$D:$O,10,FALSE)),"")</f>
        <v>3681.94</v>
      </c>
      <c r="G49" s="108">
        <f>IFERROR(IF(VLOOKUP($A49,'Annex 2 EHV charges'!$D:$O,11,FALSE)=0,"",VLOOKUP($A49,'Annex 2 EHV charges'!$D:$O,11,FALSE)),"")</f>
        <v>0.05</v>
      </c>
      <c r="H49" s="108">
        <f>IFERROR(IF(VLOOKUP($A49,'Annex 2 EHV charges'!$D:$O,12,FALSE)=0,"",VLOOKUP($A49,'Annex 2 EHV charges'!$D:$O,12,FALSE)),"")</f>
        <v>0.05</v>
      </c>
    </row>
    <row r="50" spans="1:8" x14ac:dyDescent="0.2">
      <c r="A50" s="105">
        <f t="array" ref="A50">IFERROR(INDEX('Annex 2 EHV charges'!$D$11:$D$410, MATCH(0, IF(ISBLANK('Annex 2 EHV charges'!$D$11:$D$410),1, COUNTIF(A$4:$A49, 'Annex 2 EHV charges'!$D$11:$D$410)), 0)),"")</f>
        <v>413</v>
      </c>
      <c r="B50" s="104">
        <f>IF($A50="","",VLOOKUP($A50,'Annex 2 EHV charges'!$D:$O,2,0))</f>
        <v>413</v>
      </c>
      <c r="C50" s="105">
        <f>IF($A50="","",VLOOKUP($A50,'Annex 2 EHV charges'!$D:$O,3,0))</f>
        <v>1170000724008</v>
      </c>
      <c r="D50" s="104" t="str">
        <f>IF($A50="","",VLOOKUP($A50,'Annex 2 EHV charges'!$D:$O,4,0))</f>
        <v>Hawton Wind Farm WF</v>
      </c>
      <c r="E50" s="106" t="str">
        <f>IFERROR(IF(VLOOKUP($A50,'Annex 2 EHV charges'!$D:$O,9,FALSE)=0,"",VLOOKUP($A50,'Annex 2 EHV charges'!$D:$O,9,FALSE)),"")</f>
        <v/>
      </c>
      <c r="F50" s="107">
        <f>IFERROR(IF(VLOOKUP($A50,'Annex 2 EHV charges'!$D:$O,10,FALSE)=0,"",VLOOKUP($A50,'Annex 2 EHV charges'!$D:$O,10,FALSE)),"")</f>
        <v>1330.29</v>
      </c>
      <c r="G50" s="108">
        <f>IFERROR(IF(VLOOKUP($A50,'Annex 2 EHV charges'!$D:$O,11,FALSE)=0,"",VLOOKUP($A50,'Annex 2 EHV charges'!$D:$O,11,FALSE)),"")</f>
        <v>0.05</v>
      </c>
      <c r="H50" s="108">
        <f>IFERROR(IF(VLOOKUP($A50,'Annex 2 EHV charges'!$D:$O,12,FALSE)=0,"",VLOOKUP($A50,'Annex 2 EHV charges'!$D:$O,12,FALSE)),"")</f>
        <v>0.05</v>
      </c>
    </row>
    <row r="51" spans="1:8" x14ac:dyDescent="0.2">
      <c r="A51" s="105">
        <f t="array" ref="A51">IFERROR(INDEX('Annex 2 EHV charges'!$D$11:$D$410, MATCH(0, IF(ISBLANK('Annex 2 EHV charges'!$D$11:$D$410),1, COUNTIF(A$4:$A50, 'Annex 2 EHV charges'!$D$11:$D$410)), 0)),"")</f>
        <v>414</v>
      </c>
      <c r="B51" s="104">
        <f>IF($A51="","",VLOOKUP($A51,'Annex 2 EHV charges'!$D:$O,2,0))</f>
        <v>414</v>
      </c>
      <c r="C51" s="105">
        <f>IF($A51="","",VLOOKUP($A51,'Annex 2 EHV charges'!$D:$O,3,0))</f>
        <v>1170000726593</v>
      </c>
      <c r="D51" s="104" t="str">
        <f>IF($A51="","",VLOOKUP($A51,'Annex 2 EHV charges'!$D:$O,4,0))</f>
        <v>Blackbridge Farm BIO</v>
      </c>
      <c r="E51" s="106" t="str">
        <f>IFERROR(IF(VLOOKUP($A51,'Annex 2 EHV charges'!$D:$O,9,FALSE)=0,"",VLOOKUP($A51,'Annex 2 EHV charges'!$D:$O,9,FALSE)),"")</f>
        <v/>
      </c>
      <c r="F51" s="107">
        <f>IFERROR(IF(VLOOKUP($A51,'Annex 2 EHV charges'!$D:$O,10,FALSE)=0,"",VLOOKUP($A51,'Annex 2 EHV charges'!$D:$O,10,FALSE)),"")</f>
        <v>2784.7</v>
      </c>
      <c r="G51" s="108">
        <f>IFERROR(IF(VLOOKUP($A51,'Annex 2 EHV charges'!$D:$O,11,FALSE)=0,"",VLOOKUP($A51,'Annex 2 EHV charges'!$D:$O,11,FALSE)),"")</f>
        <v>0.05</v>
      </c>
      <c r="H51" s="108">
        <f>IFERROR(IF(VLOOKUP($A51,'Annex 2 EHV charges'!$D:$O,12,FALSE)=0,"",VLOOKUP($A51,'Annex 2 EHV charges'!$D:$O,12,FALSE)),"")</f>
        <v>0.05</v>
      </c>
    </row>
    <row r="52" spans="1:8" ht="25.5" x14ac:dyDescent="0.2">
      <c r="A52" s="105">
        <f t="array" ref="A52">IFERROR(INDEX('Annex 2 EHV charges'!$D$11:$D$410, MATCH(0, IF(ISBLANK('Annex 2 EHV charges'!$D$11:$D$410),1, COUNTIF(A$4:$A51, 'Annex 2 EHV charges'!$D$11:$D$410)), 0)),"")</f>
        <v>415</v>
      </c>
      <c r="B52" s="104">
        <f>IF($A52="","",VLOOKUP($A52,'Annex 2 EHV charges'!$D:$O,2,0))</f>
        <v>415</v>
      </c>
      <c r="C52" s="105" t="str">
        <f>IF($A52="","",VLOOKUP($A52,'Annex 2 EHV charges'!$D:$O,3,0))</f>
        <v>1170000727230
1170000730001</v>
      </c>
      <c r="D52" s="104" t="str">
        <f>IF($A52="","",VLOOKUP($A52,'Annex 2 EHV charges'!$D:$O,4,0))</f>
        <v>Garnham Close STOR</v>
      </c>
      <c r="E52" s="106" t="str">
        <f>IFERROR(IF(VLOOKUP($A52,'Annex 2 EHV charges'!$D:$O,9,FALSE)=0,"",VLOOKUP($A52,'Annex 2 EHV charges'!$D:$O,9,FALSE)),"")</f>
        <v/>
      </c>
      <c r="F52" s="107">
        <f>IFERROR(IF(VLOOKUP($A52,'Annex 2 EHV charges'!$D:$O,10,FALSE)=0,"",VLOOKUP($A52,'Annex 2 EHV charges'!$D:$O,10,FALSE)),"")</f>
        <v>962.12</v>
      </c>
      <c r="G52" s="108">
        <f>IFERROR(IF(VLOOKUP($A52,'Annex 2 EHV charges'!$D:$O,11,FALSE)=0,"",VLOOKUP($A52,'Annex 2 EHV charges'!$D:$O,11,FALSE)),"")</f>
        <v>0.05</v>
      </c>
      <c r="H52" s="108">
        <f>IFERROR(IF(VLOOKUP($A52,'Annex 2 EHV charges'!$D:$O,12,FALSE)=0,"",VLOOKUP($A52,'Annex 2 EHV charges'!$D:$O,12,FALSE)),"")</f>
        <v>0.05</v>
      </c>
    </row>
    <row r="53" spans="1:8" x14ac:dyDescent="0.2">
      <c r="A53" s="105">
        <f t="array" ref="A53">IFERROR(INDEX('Annex 2 EHV charges'!$D$11:$D$410, MATCH(0, IF(ISBLANK('Annex 2 EHV charges'!$D$11:$D$410),1, COUNTIF(A$4:$A52, 'Annex 2 EHV charges'!$D$11:$D$410)), 0)),"")</f>
        <v>435</v>
      </c>
      <c r="B53" s="104">
        <f>IF($A53="","",VLOOKUP($A53,'Annex 2 EHV charges'!$D:$O,2,0))</f>
        <v>435</v>
      </c>
      <c r="C53" s="105">
        <f>IF($A53="","",VLOOKUP($A53,'Annex 2 EHV charges'!$D:$O,3,0))</f>
        <v>1170000893898</v>
      </c>
      <c r="D53" s="104" t="str">
        <f>IF($A53="","",VLOOKUP($A53,'Annex 2 EHV charges'!$D:$O,4,0))</f>
        <v>RAF Cranwell High G</v>
      </c>
      <c r="E53" s="106" t="str">
        <f>IFERROR(IF(VLOOKUP($A53,'Annex 2 EHV charges'!$D:$O,9,FALSE)=0,"",VLOOKUP($A53,'Annex 2 EHV charges'!$D:$O,9,FALSE)),"")</f>
        <v/>
      </c>
      <c r="F53" s="107">
        <f>IFERROR(IF(VLOOKUP($A53,'Annex 2 EHV charges'!$D:$O,10,FALSE)=0,"",VLOOKUP($A53,'Annex 2 EHV charges'!$D:$O,10,FALSE)),"")</f>
        <v>2.4700000000000002</v>
      </c>
      <c r="G53" s="108">
        <f>IFERROR(IF(VLOOKUP($A53,'Annex 2 EHV charges'!$D:$O,11,FALSE)=0,"",VLOOKUP($A53,'Annex 2 EHV charges'!$D:$O,11,FALSE)),"")</f>
        <v>0.05</v>
      </c>
      <c r="H53" s="108">
        <f>IFERROR(IF(VLOOKUP($A53,'Annex 2 EHV charges'!$D:$O,12,FALSE)=0,"",VLOOKUP($A53,'Annex 2 EHV charges'!$D:$O,12,FALSE)),"")</f>
        <v>0.05</v>
      </c>
    </row>
    <row r="54" spans="1:8" x14ac:dyDescent="0.2">
      <c r="A54" s="105">
        <f t="array" ref="A54">IFERROR(INDEX('Annex 2 EHV charges'!$D$11:$D$410, MATCH(0, IF(ISBLANK('Annex 2 EHV charges'!$D$11:$D$410),1, COUNTIF(A$4:$A53, 'Annex 2 EHV charges'!$D$11:$D$410)), 0)),"")</f>
        <v>418</v>
      </c>
      <c r="B54" s="104">
        <f>IF($A54="","",VLOOKUP($A54,'Annex 2 EHV charges'!$D:$O,2,0))</f>
        <v>418</v>
      </c>
      <c r="C54" s="105">
        <f>IF($A54="","",VLOOKUP($A54,'Annex 2 EHV charges'!$D:$O,3,0))</f>
        <v>1170000751474</v>
      </c>
      <c r="D54" s="104" t="str">
        <f>IF($A54="","",VLOOKUP($A54,'Annex 2 EHV charges'!$D:$O,4,0))</f>
        <v>Hermitage Lane STOR</v>
      </c>
      <c r="E54" s="106" t="str">
        <f>IFERROR(IF(VLOOKUP($A54,'Annex 2 EHV charges'!$D:$O,9,FALSE)=0,"",VLOOKUP($A54,'Annex 2 EHV charges'!$D:$O,9,FALSE)),"")</f>
        <v/>
      </c>
      <c r="F54" s="107">
        <f>IFERROR(IF(VLOOKUP($A54,'Annex 2 EHV charges'!$D:$O,10,FALSE)=0,"",VLOOKUP($A54,'Annex 2 EHV charges'!$D:$O,10,FALSE)),"")</f>
        <v>467.33</v>
      </c>
      <c r="G54" s="108">
        <f>IFERROR(IF(VLOOKUP($A54,'Annex 2 EHV charges'!$D:$O,11,FALSE)=0,"",VLOOKUP($A54,'Annex 2 EHV charges'!$D:$O,11,FALSE)),"")</f>
        <v>0.05</v>
      </c>
      <c r="H54" s="108">
        <f>IFERROR(IF(VLOOKUP($A54,'Annex 2 EHV charges'!$D:$O,12,FALSE)=0,"",VLOOKUP($A54,'Annex 2 EHV charges'!$D:$O,12,FALSE)),"")</f>
        <v>0.05</v>
      </c>
    </row>
    <row r="55" spans="1:8" x14ac:dyDescent="0.2">
      <c r="A55" s="105">
        <f t="array" ref="A55">IFERROR(INDEX('Annex 2 EHV charges'!$D$11:$D$410, MATCH(0, IF(ISBLANK('Annex 2 EHV charges'!$D$11:$D$410),1, COUNTIF(A$4:$A54, 'Annex 2 EHV charges'!$D$11:$D$410)), 0)),"")</f>
        <v>419</v>
      </c>
      <c r="B55" s="104">
        <f>IF($A55="","",VLOOKUP($A55,'Annex 2 EHV charges'!$D:$O,2,0))</f>
        <v>419</v>
      </c>
      <c r="C55" s="105">
        <f>IF($A55="","",VLOOKUP($A55,'Annex 2 EHV charges'!$D:$O,3,0))</f>
        <v>1170000759687</v>
      </c>
      <c r="D55" s="104" t="str">
        <f>IF($A55="","",VLOOKUP($A55,'Annex 2 EHV charges'!$D:$O,4,0))</f>
        <v>Fosse Way Radford Sem PV</v>
      </c>
      <c r="E55" s="106" t="str">
        <f>IFERROR(IF(VLOOKUP($A55,'Annex 2 EHV charges'!$D:$O,9,FALSE)=0,"",VLOOKUP($A55,'Annex 2 EHV charges'!$D:$O,9,FALSE)),"")</f>
        <v/>
      </c>
      <c r="F55" s="107">
        <f>IFERROR(IF(VLOOKUP($A55,'Annex 2 EHV charges'!$D:$O,10,FALSE)=0,"",VLOOKUP($A55,'Annex 2 EHV charges'!$D:$O,10,FALSE)),"")</f>
        <v>3328.79</v>
      </c>
      <c r="G55" s="108">
        <f>IFERROR(IF(VLOOKUP($A55,'Annex 2 EHV charges'!$D:$O,11,FALSE)=0,"",VLOOKUP($A55,'Annex 2 EHV charges'!$D:$O,11,FALSE)),"")</f>
        <v>0.05</v>
      </c>
      <c r="H55" s="108">
        <f>IFERROR(IF(VLOOKUP($A55,'Annex 2 EHV charges'!$D:$O,12,FALSE)=0,"",VLOOKUP($A55,'Annex 2 EHV charges'!$D:$O,12,FALSE)),"")</f>
        <v>0.05</v>
      </c>
    </row>
    <row r="56" spans="1:8" x14ac:dyDescent="0.2">
      <c r="A56" s="105">
        <f t="array" ref="A56">IFERROR(INDEX('Annex 2 EHV charges'!$D$11:$D$410, MATCH(0, IF(ISBLANK('Annex 2 EHV charges'!$D$11:$D$410),1, COUNTIF(A$4:$A55, 'Annex 2 EHV charges'!$D$11:$D$410)), 0)),"")</f>
        <v>420</v>
      </c>
      <c r="B56" s="104">
        <f>IF($A56="","",VLOOKUP($A56,'Annex 2 EHV charges'!$D:$O,2,0))</f>
        <v>420</v>
      </c>
      <c r="C56" s="105">
        <f>IF($A56="","",VLOOKUP($A56,'Annex 2 EHV charges'!$D:$O,3,0))</f>
        <v>1170000761659</v>
      </c>
      <c r="D56" s="104" t="str">
        <f>IF($A56="","",VLOOKUP($A56,'Annex 2 EHV charges'!$D:$O,4,0))</f>
        <v>Meadow Fm Thorpe Lang PV</v>
      </c>
      <c r="E56" s="106" t="str">
        <f>IFERROR(IF(VLOOKUP($A56,'Annex 2 EHV charges'!$D:$O,9,FALSE)=0,"",VLOOKUP($A56,'Annex 2 EHV charges'!$D:$O,9,FALSE)),"")</f>
        <v/>
      </c>
      <c r="F56" s="107">
        <f>IFERROR(IF(VLOOKUP($A56,'Annex 2 EHV charges'!$D:$O,10,FALSE)=0,"",VLOOKUP($A56,'Annex 2 EHV charges'!$D:$O,10,FALSE)),"")</f>
        <v>1782.91</v>
      </c>
      <c r="G56" s="108">
        <f>IFERROR(IF(VLOOKUP($A56,'Annex 2 EHV charges'!$D:$O,11,FALSE)=0,"",VLOOKUP($A56,'Annex 2 EHV charges'!$D:$O,11,FALSE)),"")</f>
        <v>0.05</v>
      </c>
      <c r="H56" s="108">
        <f>IFERROR(IF(VLOOKUP($A56,'Annex 2 EHV charges'!$D:$O,12,FALSE)=0,"",VLOOKUP($A56,'Annex 2 EHV charges'!$D:$O,12,FALSE)),"")</f>
        <v>0.05</v>
      </c>
    </row>
    <row r="57" spans="1:8" x14ac:dyDescent="0.2">
      <c r="A57" s="105">
        <f t="array" ref="A57">IFERROR(INDEX('Annex 2 EHV charges'!$D$11:$D$410, MATCH(0, IF(ISBLANK('Annex 2 EHV charges'!$D$11:$D$410),1, COUNTIF(A$4:$A56, 'Annex 2 EHV charges'!$D$11:$D$410)), 0)),"")</f>
        <v>421</v>
      </c>
      <c r="B57" s="104">
        <f>IF($A57="","",VLOOKUP($A57,'Annex 2 EHV charges'!$D:$O,2,0))</f>
        <v>421</v>
      </c>
      <c r="C57" s="105">
        <f>IF($A57="","",VLOOKUP($A57,'Annex 2 EHV charges'!$D:$O,3,0))</f>
        <v>1170000768566</v>
      </c>
      <c r="D57" s="104" t="str">
        <f>IF($A57="","",VLOOKUP($A57,'Annex 2 EHV charges'!$D:$O,4,0))</f>
        <v>Olney Hyde Farm PV</v>
      </c>
      <c r="E57" s="106" t="str">
        <f>IFERROR(IF(VLOOKUP($A57,'Annex 2 EHV charges'!$D:$O,9,FALSE)=0,"",VLOOKUP($A57,'Annex 2 EHV charges'!$D:$O,9,FALSE)),"")</f>
        <v/>
      </c>
      <c r="F57" s="107">
        <f>IFERROR(IF(VLOOKUP($A57,'Annex 2 EHV charges'!$D:$O,10,FALSE)=0,"",VLOOKUP($A57,'Annex 2 EHV charges'!$D:$O,10,FALSE)),"")</f>
        <v>2305.84</v>
      </c>
      <c r="G57" s="108">
        <f>IFERROR(IF(VLOOKUP($A57,'Annex 2 EHV charges'!$D:$O,11,FALSE)=0,"",VLOOKUP($A57,'Annex 2 EHV charges'!$D:$O,11,FALSE)),"")</f>
        <v>0.05</v>
      </c>
      <c r="H57" s="108">
        <f>IFERROR(IF(VLOOKUP($A57,'Annex 2 EHV charges'!$D:$O,12,FALSE)=0,"",VLOOKUP($A57,'Annex 2 EHV charges'!$D:$O,12,FALSE)),"")</f>
        <v>0.05</v>
      </c>
    </row>
    <row r="58" spans="1:8" x14ac:dyDescent="0.2">
      <c r="A58" s="105">
        <f t="array" ref="A58">IFERROR(INDEX('Annex 2 EHV charges'!$D$11:$D$410, MATCH(0, IF(ISBLANK('Annex 2 EHV charges'!$D$11:$D$410),1, COUNTIF(A$4:$A57, 'Annex 2 EHV charges'!$D$11:$D$410)), 0)),"")</f>
        <v>422</v>
      </c>
      <c r="B58" s="104">
        <f>IF($A58="","",VLOOKUP($A58,'Annex 2 EHV charges'!$D:$O,2,0))</f>
        <v>422</v>
      </c>
      <c r="C58" s="105">
        <f>IF($A58="","",VLOOKUP($A58,'Annex 2 EHV charges'!$D:$O,3,0))</f>
        <v>1170000772465</v>
      </c>
      <c r="D58" s="104" t="str">
        <f>IF($A58="","",VLOOKUP($A58,'Annex 2 EHV charges'!$D:$O,4,0))</f>
        <v>Dayfields Farm PV</v>
      </c>
      <c r="E58" s="106" t="str">
        <f>IFERROR(IF(VLOOKUP($A58,'Annex 2 EHV charges'!$D:$O,9,FALSE)=0,"",VLOOKUP($A58,'Annex 2 EHV charges'!$D:$O,9,FALSE)),"")</f>
        <v/>
      </c>
      <c r="F58" s="107">
        <f>IFERROR(IF(VLOOKUP($A58,'Annex 2 EHV charges'!$D:$O,10,FALSE)=0,"",VLOOKUP($A58,'Annex 2 EHV charges'!$D:$O,10,FALSE)),"")</f>
        <v>749.64</v>
      </c>
      <c r="G58" s="108">
        <f>IFERROR(IF(VLOOKUP($A58,'Annex 2 EHV charges'!$D:$O,11,FALSE)=0,"",VLOOKUP($A58,'Annex 2 EHV charges'!$D:$O,11,FALSE)),"")</f>
        <v>0.05</v>
      </c>
      <c r="H58" s="108">
        <f>IFERROR(IF(VLOOKUP($A58,'Annex 2 EHV charges'!$D:$O,12,FALSE)=0,"",VLOOKUP($A58,'Annex 2 EHV charges'!$D:$O,12,FALSE)),"")</f>
        <v>0.05</v>
      </c>
    </row>
    <row r="59" spans="1:8" x14ac:dyDescent="0.2">
      <c r="A59" s="105">
        <f t="array" ref="A59">IFERROR(INDEX('Annex 2 EHV charges'!$D$11:$D$410, MATCH(0, IF(ISBLANK('Annex 2 EHV charges'!$D$11:$D$410),1, COUNTIF(A$4:$A58, 'Annex 2 EHV charges'!$D$11:$D$410)), 0)),"")</f>
        <v>423</v>
      </c>
      <c r="B59" s="104">
        <f>IF($A59="","",VLOOKUP($A59,'Annex 2 EHV charges'!$D:$O,2,0))</f>
        <v>423</v>
      </c>
      <c r="C59" s="105">
        <f>IF($A59="","",VLOOKUP($A59,'Annex 2 EHV charges'!$D:$O,3,0))</f>
        <v>1170000775721</v>
      </c>
      <c r="D59" s="104" t="str">
        <f>IF($A59="","",VLOOKUP($A59,'Annex 2 EHV charges'!$D:$O,4,0))</f>
        <v>Bolsovermoor Quarry PV</v>
      </c>
      <c r="E59" s="106" t="str">
        <f>IFERROR(IF(VLOOKUP($A59,'Annex 2 EHV charges'!$D:$O,9,FALSE)=0,"",VLOOKUP($A59,'Annex 2 EHV charges'!$D:$O,9,FALSE)),"")</f>
        <v/>
      </c>
      <c r="F59" s="107">
        <f>IFERROR(IF(VLOOKUP($A59,'Annex 2 EHV charges'!$D:$O,10,FALSE)=0,"",VLOOKUP($A59,'Annex 2 EHV charges'!$D:$O,10,FALSE)),"")</f>
        <v>679.35</v>
      </c>
      <c r="G59" s="108">
        <f>IFERROR(IF(VLOOKUP($A59,'Annex 2 EHV charges'!$D:$O,11,FALSE)=0,"",VLOOKUP($A59,'Annex 2 EHV charges'!$D:$O,11,FALSE)),"")</f>
        <v>0.05</v>
      </c>
      <c r="H59" s="108">
        <f>IFERROR(IF(VLOOKUP($A59,'Annex 2 EHV charges'!$D:$O,12,FALSE)=0,"",VLOOKUP($A59,'Annex 2 EHV charges'!$D:$O,12,FALSE)),"")</f>
        <v>0.05</v>
      </c>
    </row>
    <row r="60" spans="1:8" x14ac:dyDescent="0.2">
      <c r="A60" s="105">
        <f t="array" ref="A60">IFERROR(INDEX('Annex 2 EHV charges'!$D$11:$D$410, MATCH(0, IF(ISBLANK('Annex 2 EHV charges'!$D$11:$D$410),1, COUNTIF(A$4:$A59, 'Annex 2 EHV charges'!$D$11:$D$410)), 0)),"")</f>
        <v>424</v>
      </c>
      <c r="B60" s="104">
        <f>IF($A60="","",VLOOKUP($A60,'Annex 2 EHV charges'!$D:$O,2,0))</f>
        <v>424</v>
      </c>
      <c r="C60" s="105">
        <f>IF($A60="","",VLOOKUP($A60,'Annex 2 EHV charges'!$D:$O,3,0))</f>
        <v>1170000775350</v>
      </c>
      <c r="D60" s="104" t="str">
        <f>IF($A60="","",VLOOKUP($A60,'Annex 2 EHV charges'!$D:$O,4,0))</f>
        <v>Bilsthorpe PV</v>
      </c>
      <c r="E60" s="106" t="str">
        <f>IFERROR(IF(VLOOKUP($A60,'Annex 2 EHV charges'!$D:$O,9,FALSE)=0,"",VLOOKUP($A60,'Annex 2 EHV charges'!$D:$O,9,FALSE)),"")</f>
        <v/>
      </c>
      <c r="F60" s="107">
        <f>IFERROR(IF(VLOOKUP($A60,'Annex 2 EHV charges'!$D:$O,10,FALSE)=0,"",VLOOKUP($A60,'Annex 2 EHV charges'!$D:$O,10,FALSE)),"")</f>
        <v>672.92</v>
      </c>
      <c r="G60" s="108">
        <f>IFERROR(IF(VLOOKUP($A60,'Annex 2 EHV charges'!$D:$O,11,FALSE)=0,"",VLOOKUP($A60,'Annex 2 EHV charges'!$D:$O,11,FALSE)),"")</f>
        <v>0.05</v>
      </c>
      <c r="H60" s="108">
        <f>IFERROR(IF(VLOOKUP($A60,'Annex 2 EHV charges'!$D:$O,12,FALSE)=0,"",VLOOKUP($A60,'Annex 2 EHV charges'!$D:$O,12,FALSE)),"")</f>
        <v>0.05</v>
      </c>
    </row>
    <row r="61" spans="1:8" x14ac:dyDescent="0.2">
      <c r="A61" s="105">
        <f t="array" ref="A61">IFERROR(INDEX('Annex 2 EHV charges'!$D$11:$D$410, MATCH(0, IF(ISBLANK('Annex 2 EHV charges'!$D$11:$D$410),1, COUNTIF(A$4:$A60, 'Annex 2 EHV charges'!$D$11:$D$410)), 0)),"")</f>
        <v>425</v>
      </c>
      <c r="B61" s="104">
        <f>IF($A61="","",VLOOKUP($A61,'Annex 2 EHV charges'!$D:$O,2,0))</f>
        <v>425</v>
      </c>
      <c r="C61" s="105">
        <f>IF($A61="","",VLOOKUP($A61,'Annex 2 EHV charges'!$D:$O,3,0))</f>
        <v>1170000773663</v>
      </c>
      <c r="D61" s="104" t="str">
        <f>IF($A61="","",VLOOKUP($A61,'Annex 2 EHV charges'!$D:$O,4,0))</f>
        <v>Carlton Forest STOR</v>
      </c>
      <c r="E61" s="106" t="str">
        <f>IFERROR(IF(VLOOKUP($A61,'Annex 2 EHV charges'!$D:$O,9,FALSE)=0,"",VLOOKUP($A61,'Annex 2 EHV charges'!$D:$O,9,FALSE)),"")</f>
        <v/>
      </c>
      <c r="F61" s="107">
        <f>IFERROR(IF(VLOOKUP($A61,'Annex 2 EHV charges'!$D:$O,10,FALSE)=0,"",VLOOKUP($A61,'Annex 2 EHV charges'!$D:$O,10,FALSE)),"")</f>
        <v>2842.02</v>
      </c>
      <c r="G61" s="108">
        <f>IFERROR(IF(VLOOKUP($A61,'Annex 2 EHV charges'!$D:$O,11,FALSE)=0,"",VLOOKUP($A61,'Annex 2 EHV charges'!$D:$O,11,FALSE)),"")</f>
        <v>0.05</v>
      </c>
      <c r="H61" s="108">
        <f>IFERROR(IF(VLOOKUP($A61,'Annex 2 EHV charges'!$D:$O,12,FALSE)=0,"",VLOOKUP($A61,'Annex 2 EHV charges'!$D:$O,12,FALSE)),"")</f>
        <v>0.05</v>
      </c>
    </row>
    <row r="62" spans="1:8" x14ac:dyDescent="0.2">
      <c r="A62" s="105">
        <f t="array" ref="A62">IFERROR(INDEX('Annex 2 EHV charges'!$D$11:$D$410, MATCH(0, IF(ISBLANK('Annex 2 EHV charges'!$D$11:$D$410),1, COUNTIF(A$4:$A61, 'Annex 2 EHV charges'!$D$11:$D$410)), 0)),"")</f>
        <v>426</v>
      </c>
      <c r="B62" s="104">
        <f>IF($A62="","",VLOOKUP($A62,'Annex 2 EHV charges'!$D:$O,2,0))</f>
        <v>426</v>
      </c>
      <c r="C62" s="105">
        <f>IF($A62="","",VLOOKUP($A62,'Annex 2 EHV charges'!$D:$O,3,0))</f>
        <v>1170000783314</v>
      </c>
      <c r="D62" s="104" t="str">
        <f>IF($A62="","",VLOOKUP($A62,'Annex 2 EHV charges'!$D:$O,4,0))</f>
        <v>Sutton Bonnington PV</v>
      </c>
      <c r="E62" s="106" t="str">
        <f>IFERROR(IF(VLOOKUP($A62,'Annex 2 EHV charges'!$D:$O,9,FALSE)=0,"",VLOOKUP($A62,'Annex 2 EHV charges'!$D:$O,9,FALSE)),"")</f>
        <v/>
      </c>
      <c r="F62" s="107">
        <f>IFERROR(IF(VLOOKUP($A62,'Annex 2 EHV charges'!$D:$O,10,FALSE)=0,"",VLOOKUP($A62,'Annex 2 EHV charges'!$D:$O,10,FALSE)),"")</f>
        <v>433.29</v>
      </c>
      <c r="G62" s="108">
        <f>IFERROR(IF(VLOOKUP($A62,'Annex 2 EHV charges'!$D:$O,11,FALSE)=0,"",VLOOKUP($A62,'Annex 2 EHV charges'!$D:$O,11,FALSE)),"")</f>
        <v>0.05</v>
      </c>
      <c r="H62" s="108">
        <f>IFERROR(IF(VLOOKUP($A62,'Annex 2 EHV charges'!$D:$O,12,FALSE)=0,"",VLOOKUP($A62,'Annex 2 EHV charges'!$D:$O,12,FALSE)),"")</f>
        <v>0.05</v>
      </c>
    </row>
    <row r="63" spans="1:8" x14ac:dyDescent="0.2">
      <c r="A63" s="105">
        <f t="array" ref="A63">IFERROR(INDEX('Annex 2 EHV charges'!$D$11:$D$410, MATCH(0, IF(ISBLANK('Annex 2 EHV charges'!$D$11:$D$410),1, COUNTIF(A$4:$A62, 'Annex 2 EHV charges'!$D$11:$D$410)), 0)),"")</f>
        <v>427</v>
      </c>
      <c r="B63" s="104">
        <f>IF($A63="","",VLOOKUP($A63,'Annex 2 EHV charges'!$D:$O,2,0))</f>
        <v>427</v>
      </c>
      <c r="C63" s="105">
        <f>IF($A63="","",VLOOKUP($A63,'Annex 2 EHV charges'!$D:$O,3,0))</f>
        <v>1170000784498</v>
      </c>
      <c r="D63" s="104" t="str">
        <f>IF($A63="","",VLOOKUP($A63,'Annex 2 EHV charges'!$D:$O,4,0))</f>
        <v>Alfreton Diesel Power</v>
      </c>
      <c r="E63" s="106" t="str">
        <f>IFERROR(IF(VLOOKUP($A63,'Annex 2 EHV charges'!$D:$O,9,FALSE)=0,"",VLOOKUP($A63,'Annex 2 EHV charges'!$D:$O,9,FALSE)),"")</f>
        <v/>
      </c>
      <c r="F63" s="107">
        <f>IFERROR(IF(VLOOKUP($A63,'Annex 2 EHV charges'!$D:$O,10,FALSE)=0,"",VLOOKUP($A63,'Annex 2 EHV charges'!$D:$O,10,FALSE)),"")</f>
        <v>484.78</v>
      </c>
      <c r="G63" s="108">
        <f>IFERROR(IF(VLOOKUP($A63,'Annex 2 EHV charges'!$D:$O,11,FALSE)=0,"",VLOOKUP($A63,'Annex 2 EHV charges'!$D:$O,11,FALSE)),"")</f>
        <v>0.05</v>
      </c>
      <c r="H63" s="108">
        <f>IFERROR(IF(VLOOKUP($A63,'Annex 2 EHV charges'!$D:$O,12,FALSE)=0,"",VLOOKUP($A63,'Annex 2 EHV charges'!$D:$O,12,FALSE)),"")</f>
        <v>0.05</v>
      </c>
    </row>
    <row r="64" spans="1:8" x14ac:dyDescent="0.2">
      <c r="A64" s="105">
        <f t="array" ref="A64">IFERROR(INDEX('Annex 2 EHV charges'!$D$11:$D$410, MATCH(0, IF(ISBLANK('Annex 2 EHV charges'!$D$11:$D$410),1, COUNTIF(A$4:$A63, 'Annex 2 EHV charges'!$D$11:$D$410)), 0)),"")</f>
        <v>428</v>
      </c>
      <c r="B64" s="104">
        <f>IF($A64="","",VLOOKUP($A64,'Annex 2 EHV charges'!$D:$O,2,0))</f>
        <v>428</v>
      </c>
      <c r="C64" s="105">
        <f>IF($A64="","",VLOOKUP($A64,'Annex 2 EHV charges'!$D:$O,3,0))</f>
        <v>1170000790250</v>
      </c>
      <c r="D64" s="104" t="str">
        <f>IF($A64="","",VLOOKUP($A64,'Annex 2 EHV charges'!$D:$O,4,0))</f>
        <v>Green Lane Marchington PV</v>
      </c>
      <c r="E64" s="106" t="str">
        <f>IFERROR(IF(VLOOKUP($A64,'Annex 2 EHV charges'!$D:$O,9,FALSE)=0,"",VLOOKUP($A64,'Annex 2 EHV charges'!$D:$O,9,FALSE)),"")</f>
        <v/>
      </c>
      <c r="F64" s="107">
        <f>IFERROR(IF(VLOOKUP($A64,'Annex 2 EHV charges'!$D:$O,10,FALSE)=0,"",VLOOKUP($A64,'Annex 2 EHV charges'!$D:$O,10,FALSE)),"")</f>
        <v>433.23</v>
      </c>
      <c r="G64" s="108">
        <f>IFERROR(IF(VLOOKUP($A64,'Annex 2 EHV charges'!$D:$O,11,FALSE)=0,"",VLOOKUP($A64,'Annex 2 EHV charges'!$D:$O,11,FALSE)),"")</f>
        <v>0.05</v>
      </c>
      <c r="H64" s="108">
        <f>IFERROR(IF(VLOOKUP($A64,'Annex 2 EHV charges'!$D:$O,12,FALSE)=0,"",VLOOKUP($A64,'Annex 2 EHV charges'!$D:$O,12,FALSE)),"")</f>
        <v>0.05</v>
      </c>
    </row>
    <row r="65" spans="1:8" x14ac:dyDescent="0.2">
      <c r="A65" s="105">
        <f t="array" ref="A65">IFERROR(INDEX('Annex 2 EHV charges'!$D$11:$D$410, MATCH(0, IF(ISBLANK('Annex 2 EHV charges'!$D$11:$D$410),1, COUNTIF(A$4:$A64, 'Annex 2 EHV charges'!$D$11:$D$410)), 0)),"")</f>
        <v>429</v>
      </c>
      <c r="B65" s="104">
        <f>IF($A65="","",VLOOKUP($A65,'Annex 2 EHV charges'!$D:$O,2,0))</f>
        <v>429</v>
      </c>
      <c r="C65" s="105">
        <f>IF($A65="","",VLOOKUP($A65,'Annex 2 EHV charges'!$D:$O,3,0))</f>
        <v>1170000807151</v>
      </c>
      <c r="D65" s="104" t="str">
        <f>IF($A65="","",VLOOKUP($A65,'Annex 2 EHV charges'!$D:$O,4,0))</f>
        <v>Baddesley Park PV</v>
      </c>
      <c r="E65" s="106" t="str">
        <f>IFERROR(IF(VLOOKUP($A65,'Annex 2 EHV charges'!$D:$O,9,FALSE)=0,"",VLOOKUP($A65,'Annex 2 EHV charges'!$D:$O,9,FALSE)),"")</f>
        <v/>
      </c>
      <c r="F65" s="107">
        <f>IFERROR(IF(VLOOKUP($A65,'Annex 2 EHV charges'!$D:$O,10,FALSE)=0,"",VLOOKUP($A65,'Annex 2 EHV charges'!$D:$O,10,FALSE)),"")</f>
        <v>584.07000000000005</v>
      </c>
      <c r="G65" s="108">
        <f>IFERROR(IF(VLOOKUP($A65,'Annex 2 EHV charges'!$D:$O,11,FALSE)=0,"",VLOOKUP($A65,'Annex 2 EHV charges'!$D:$O,11,FALSE)),"")</f>
        <v>0.05</v>
      </c>
      <c r="H65" s="108">
        <f>IFERROR(IF(VLOOKUP($A65,'Annex 2 EHV charges'!$D:$O,12,FALSE)=0,"",VLOOKUP($A65,'Annex 2 EHV charges'!$D:$O,12,FALSE)),"")</f>
        <v>0.05</v>
      </c>
    </row>
    <row r="66" spans="1:8" x14ac:dyDescent="0.2">
      <c r="A66" s="105">
        <f t="array" ref="A66">IFERROR(INDEX('Annex 2 EHV charges'!$D$11:$D$410, MATCH(0, IF(ISBLANK('Annex 2 EHV charges'!$D$11:$D$410),1, COUNTIF(A$4:$A65, 'Annex 2 EHV charges'!$D$11:$D$410)), 0)),"")</f>
        <v>430</v>
      </c>
      <c r="B66" s="104">
        <f>IF($A66="","",VLOOKUP($A66,'Annex 2 EHV charges'!$D:$O,2,0))</f>
        <v>430</v>
      </c>
      <c r="C66" s="105">
        <f>IF($A66="","",VLOOKUP($A66,'Annex 2 EHV charges'!$D:$O,3,0))</f>
        <v>1170000807170</v>
      </c>
      <c r="D66" s="104" t="str">
        <f>IF($A66="","",VLOOKUP($A66,'Annex 2 EHV charges'!$D:$O,4,0))</f>
        <v>Baddesley Pk Biomass</v>
      </c>
      <c r="E66" s="106" t="str">
        <f>IFERROR(IF(VLOOKUP($A66,'Annex 2 EHV charges'!$D:$O,9,FALSE)=0,"",VLOOKUP($A66,'Annex 2 EHV charges'!$D:$O,9,FALSE)),"")</f>
        <v/>
      </c>
      <c r="F66" s="107">
        <f>IFERROR(IF(VLOOKUP($A66,'Annex 2 EHV charges'!$D:$O,10,FALSE)=0,"",VLOOKUP($A66,'Annex 2 EHV charges'!$D:$O,10,FALSE)),"")</f>
        <v>1839.07</v>
      </c>
      <c r="G66" s="108">
        <f>IFERROR(IF(VLOOKUP($A66,'Annex 2 EHV charges'!$D:$O,11,FALSE)=0,"",VLOOKUP($A66,'Annex 2 EHV charges'!$D:$O,11,FALSE)),"")</f>
        <v>0.05</v>
      </c>
      <c r="H66" s="108">
        <f>IFERROR(IF(VLOOKUP($A66,'Annex 2 EHV charges'!$D:$O,12,FALSE)=0,"",VLOOKUP($A66,'Annex 2 EHV charges'!$D:$O,12,FALSE)),"")</f>
        <v>0.05</v>
      </c>
    </row>
    <row r="67" spans="1:8" x14ac:dyDescent="0.2">
      <c r="A67" s="105">
        <f t="array" ref="A67">IFERROR(INDEX('Annex 2 EHV charges'!$D$11:$D$410, MATCH(0, IF(ISBLANK('Annex 2 EHV charges'!$D$11:$D$410),1, COUNTIF(A$4:$A66, 'Annex 2 EHV charges'!$D$11:$D$410)), 0)),"")</f>
        <v>431</v>
      </c>
      <c r="B67" s="104">
        <f>IF($A67="","",VLOOKUP($A67,'Annex 2 EHV charges'!$D:$O,2,0))</f>
        <v>431</v>
      </c>
      <c r="C67" s="105">
        <f>IF($A67="","",VLOOKUP($A67,'Annex 2 EHV charges'!$D:$O,3,0))</f>
        <v>1170000859007</v>
      </c>
      <c r="D67" s="104" t="str">
        <f>IF($A67="","",VLOOKUP($A67,'Annex 2 EHV charges'!$D:$O,4,0))</f>
        <v>Taylor Lane 33kV STOR</v>
      </c>
      <c r="E67" s="106" t="str">
        <f>IFERROR(IF(VLOOKUP($A67,'Annex 2 EHV charges'!$D:$O,9,FALSE)=0,"",VLOOKUP($A67,'Annex 2 EHV charges'!$D:$O,9,FALSE)),"")</f>
        <v/>
      </c>
      <c r="F67" s="107">
        <f>IFERROR(IF(VLOOKUP($A67,'Annex 2 EHV charges'!$D:$O,10,FALSE)=0,"",VLOOKUP($A67,'Annex 2 EHV charges'!$D:$O,10,FALSE)),"")</f>
        <v>532.76</v>
      </c>
      <c r="G67" s="108">
        <f>IFERROR(IF(VLOOKUP($A67,'Annex 2 EHV charges'!$D:$O,11,FALSE)=0,"",VLOOKUP($A67,'Annex 2 EHV charges'!$D:$O,11,FALSE)),"")</f>
        <v>0.05</v>
      </c>
      <c r="H67" s="108">
        <f>IFERROR(IF(VLOOKUP($A67,'Annex 2 EHV charges'!$D:$O,12,FALSE)=0,"",VLOOKUP($A67,'Annex 2 EHV charges'!$D:$O,12,FALSE)),"")</f>
        <v>0.05</v>
      </c>
    </row>
    <row r="68" spans="1:8" x14ac:dyDescent="0.2">
      <c r="A68" s="105">
        <f t="array" ref="A68">IFERROR(INDEX('Annex 2 EHV charges'!$D$11:$D$410, MATCH(0, IF(ISBLANK('Annex 2 EHV charges'!$D$11:$D$410),1, COUNTIF(A$4:$A67, 'Annex 2 EHV charges'!$D$11:$D$410)), 0)),"")</f>
        <v>432</v>
      </c>
      <c r="B68" s="104">
        <f>IF($A68="","",VLOOKUP($A68,'Annex 2 EHV charges'!$D:$O,2,0))</f>
        <v>432</v>
      </c>
      <c r="C68" s="105">
        <f>IF($A68="","",VLOOKUP($A68,'Annex 2 EHV charges'!$D:$O,3,0))</f>
        <v>1170000871324</v>
      </c>
      <c r="D68" s="104" t="str">
        <f>IF($A68="","",VLOOKUP($A68,'Annex 2 EHV charges'!$D:$O,4,0))</f>
        <v>Hill Farm ESS</v>
      </c>
      <c r="E68" s="106">
        <f>IFERROR(IF(VLOOKUP($A68,'Annex 2 EHV charges'!$D:$O,9,FALSE)=0,"",VLOOKUP($A68,'Annex 2 EHV charges'!$D:$O,9,FALSE)),"")</f>
        <v>-0.432</v>
      </c>
      <c r="F68" s="107">
        <f>IFERROR(IF(VLOOKUP($A68,'Annex 2 EHV charges'!$D:$O,10,FALSE)=0,"",VLOOKUP($A68,'Annex 2 EHV charges'!$D:$O,10,FALSE)),"")</f>
        <v>262.88</v>
      </c>
      <c r="G68" s="108">
        <f>IFERROR(IF(VLOOKUP($A68,'Annex 2 EHV charges'!$D:$O,11,FALSE)=0,"",VLOOKUP($A68,'Annex 2 EHV charges'!$D:$O,11,FALSE)),"")</f>
        <v>0.05</v>
      </c>
      <c r="H68" s="108">
        <f>IFERROR(IF(VLOOKUP($A68,'Annex 2 EHV charges'!$D:$O,12,FALSE)=0,"",VLOOKUP($A68,'Annex 2 EHV charges'!$D:$O,12,FALSE)),"")</f>
        <v>0.05</v>
      </c>
    </row>
    <row r="69" spans="1:8" x14ac:dyDescent="0.2">
      <c r="A69" s="105">
        <f t="array" ref="A69">IFERROR(INDEX('Annex 2 EHV charges'!$D$11:$D$410, MATCH(0, IF(ISBLANK('Annex 2 EHV charges'!$D$11:$D$410),1, COUNTIF(A$4:$A68, 'Annex 2 EHV charges'!$D$11:$D$410)), 0)),"")</f>
        <v>433</v>
      </c>
      <c r="B69" s="104">
        <f>IF($A69="","",VLOOKUP($A69,'Annex 2 EHV charges'!$D:$O,2,0))</f>
        <v>433</v>
      </c>
      <c r="C69" s="105">
        <f>IF($A69="","",VLOOKUP($A69,'Annex 2 EHV charges'!$D:$O,3,0))</f>
        <v>1170000871139</v>
      </c>
      <c r="D69" s="104" t="str">
        <f>IF($A69="","",VLOOKUP($A69,'Annex 2 EHV charges'!$D:$O,4,0))</f>
        <v>Leverton ESS</v>
      </c>
      <c r="E69" s="106" t="str">
        <f>IFERROR(IF(VLOOKUP($A69,'Annex 2 EHV charges'!$D:$O,9,FALSE)=0,"",VLOOKUP($A69,'Annex 2 EHV charges'!$D:$O,9,FALSE)),"")</f>
        <v/>
      </c>
      <c r="F69" s="107">
        <f>IFERROR(IF(VLOOKUP($A69,'Annex 2 EHV charges'!$D:$O,10,FALSE)=0,"",VLOOKUP($A69,'Annex 2 EHV charges'!$D:$O,10,FALSE)),"")</f>
        <v>568.13</v>
      </c>
      <c r="G69" s="108">
        <f>IFERROR(IF(VLOOKUP($A69,'Annex 2 EHV charges'!$D:$O,11,FALSE)=0,"",VLOOKUP($A69,'Annex 2 EHV charges'!$D:$O,11,FALSE)),"")</f>
        <v>0.05</v>
      </c>
      <c r="H69" s="108">
        <f>IFERROR(IF(VLOOKUP($A69,'Annex 2 EHV charges'!$D:$O,12,FALSE)=0,"",VLOOKUP($A69,'Annex 2 EHV charges'!$D:$O,12,FALSE)),"")</f>
        <v>0.05</v>
      </c>
    </row>
    <row r="70" spans="1:8" x14ac:dyDescent="0.2">
      <c r="A70" s="105">
        <f t="array" ref="A70">IFERROR(INDEX('Annex 2 EHV charges'!$D$11:$D$410, MATCH(0, IF(ISBLANK('Annex 2 EHV charges'!$D$11:$D$410),1, COUNTIF(A$4:$A69, 'Annex 2 EHV charges'!$D$11:$D$410)), 0)),"")</f>
        <v>434</v>
      </c>
      <c r="B70" s="104">
        <f>IF($A70="","",VLOOKUP($A70,'Annex 2 EHV charges'!$D:$O,2,0))</f>
        <v>434</v>
      </c>
      <c r="C70" s="105">
        <f>IF($A70="","",VLOOKUP($A70,'Annex 2 EHV charges'!$D:$O,3,0))</f>
        <v>1170000884095</v>
      </c>
      <c r="D70" s="104" t="str">
        <f>IF($A70="","",VLOOKUP($A70,'Annex 2 EHV charges'!$D:$O,4,0))</f>
        <v>Nottingham Rd STOR</v>
      </c>
      <c r="E70" s="106" t="str">
        <f>IFERROR(IF(VLOOKUP($A70,'Annex 2 EHV charges'!$D:$O,9,FALSE)=0,"",VLOOKUP($A70,'Annex 2 EHV charges'!$D:$O,9,FALSE)),"")</f>
        <v/>
      </c>
      <c r="F70" s="107">
        <f>IFERROR(IF(VLOOKUP($A70,'Annex 2 EHV charges'!$D:$O,10,FALSE)=0,"",VLOOKUP($A70,'Annex 2 EHV charges'!$D:$O,10,FALSE)),"")</f>
        <v>467.33</v>
      </c>
      <c r="G70" s="108">
        <f>IFERROR(IF(VLOOKUP($A70,'Annex 2 EHV charges'!$D:$O,11,FALSE)=0,"",VLOOKUP($A70,'Annex 2 EHV charges'!$D:$O,11,FALSE)),"")</f>
        <v>0.05</v>
      </c>
      <c r="H70" s="108">
        <f>IFERROR(IF(VLOOKUP($A70,'Annex 2 EHV charges'!$D:$O,12,FALSE)=0,"",VLOOKUP($A70,'Annex 2 EHV charges'!$D:$O,12,FALSE)),"")</f>
        <v>0.05</v>
      </c>
    </row>
    <row r="71" spans="1:8" x14ac:dyDescent="0.2">
      <c r="A71" s="105">
        <f t="array" ref="A71">IFERROR(INDEX('Annex 2 EHV charges'!$D$11:$D$410, MATCH(0, IF(ISBLANK('Annex 2 EHV charges'!$D$11:$D$410),1, COUNTIF(A$4:$A70, 'Annex 2 EHV charges'!$D$11:$D$410)), 0)),"")</f>
        <v>436</v>
      </c>
      <c r="B71" s="104">
        <f>IF($A71="","",VLOOKUP($A71,'Annex 2 EHV charges'!$D:$O,2,0))</f>
        <v>436</v>
      </c>
      <c r="C71" s="105">
        <f>IF($A71="","",VLOOKUP($A71,'Annex 2 EHV charges'!$D:$O,3,0))</f>
        <v>1170000895733</v>
      </c>
      <c r="D71" s="104" t="str">
        <f>IF($A71="","",VLOOKUP($A71,'Annex 2 EHV charges'!$D:$O,4,0))</f>
        <v>Breach Farm ESS</v>
      </c>
      <c r="E71" s="106" t="str">
        <f>IFERROR(IF(VLOOKUP($A71,'Annex 2 EHV charges'!$D:$O,9,FALSE)=0,"",VLOOKUP($A71,'Annex 2 EHV charges'!$D:$O,9,FALSE)),"")</f>
        <v/>
      </c>
      <c r="F71" s="107">
        <f>IFERROR(IF(VLOOKUP($A71,'Annex 2 EHV charges'!$D:$O,10,FALSE)=0,"",VLOOKUP($A71,'Annex 2 EHV charges'!$D:$O,10,FALSE)),"")</f>
        <v>1867.26</v>
      </c>
      <c r="G71" s="108">
        <f>IFERROR(IF(VLOOKUP($A71,'Annex 2 EHV charges'!$D:$O,11,FALSE)=0,"",VLOOKUP($A71,'Annex 2 EHV charges'!$D:$O,11,FALSE)),"")</f>
        <v>0.05</v>
      </c>
      <c r="H71" s="108">
        <f>IFERROR(IF(VLOOKUP($A71,'Annex 2 EHV charges'!$D:$O,12,FALSE)=0,"",VLOOKUP($A71,'Annex 2 EHV charges'!$D:$O,12,FALSE)),"")</f>
        <v>0.05</v>
      </c>
    </row>
    <row r="72" spans="1:8" x14ac:dyDescent="0.2">
      <c r="A72" s="105">
        <f t="array" ref="A72">IFERROR(INDEX('Annex 2 EHV charges'!$D$11:$D$410, MATCH(0, IF(ISBLANK('Annex 2 EHV charges'!$D$11:$D$410),1, COUNTIF(A$4:$A71, 'Annex 2 EHV charges'!$D$11:$D$410)), 0)),"")</f>
        <v>437</v>
      </c>
      <c r="B72" s="104">
        <f>IF($A72="","",VLOOKUP($A72,'Annex 2 EHV charges'!$D:$O,2,0))</f>
        <v>437</v>
      </c>
      <c r="C72" s="105">
        <f>IF($A72="","",VLOOKUP($A72,'Annex 2 EHV charges'!$D:$O,3,0))</f>
        <v>1170000902638</v>
      </c>
      <c r="D72" s="104" t="str">
        <f>IF($A72="","",VLOOKUP($A72,'Annex 2 EHV charges'!$D:$O,4,0))</f>
        <v>Boston Biomass Gen AD</v>
      </c>
      <c r="E72" s="106" t="str">
        <f>IFERROR(IF(VLOOKUP($A72,'Annex 2 EHV charges'!$D:$O,9,FALSE)=0,"",VLOOKUP($A72,'Annex 2 EHV charges'!$D:$O,9,FALSE)),"")</f>
        <v/>
      </c>
      <c r="F72" s="107">
        <f>IFERROR(IF(VLOOKUP($A72,'Annex 2 EHV charges'!$D:$O,10,FALSE)=0,"",VLOOKUP($A72,'Annex 2 EHV charges'!$D:$O,10,FALSE)),"")</f>
        <v>1542.67</v>
      </c>
      <c r="G72" s="108">
        <f>IFERROR(IF(VLOOKUP($A72,'Annex 2 EHV charges'!$D:$O,11,FALSE)=0,"",VLOOKUP($A72,'Annex 2 EHV charges'!$D:$O,11,FALSE)),"")</f>
        <v>0.05</v>
      </c>
      <c r="H72" s="108">
        <f>IFERROR(IF(VLOOKUP($A72,'Annex 2 EHV charges'!$D:$O,12,FALSE)=0,"",VLOOKUP($A72,'Annex 2 EHV charges'!$D:$O,12,FALSE)),"")</f>
        <v>0.05</v>
      </c>
    </row>
    <row r="73" spans="1:8" x14ac:dyDescent="0.2">
      <c r="A73" s="105">
        <f t="array" ref="A73">IFERROR(INDEX('Annex 2 EHV charges'!$D$11:$D$410, MATCH(0, IF(ISBLANK('Annex 2 EHV charges'!$D$11:$D$410),1, COUNTIF(A$4:$A72, 'Annex 2 EHV charges'!$D$11:$D$410)), 0)),"")</f>
        <v>438</v>
      </c>
      <c r="B73" s="104">
        <f>IF($A73="","",VLOOKUP($A73,'Annex 2 EHV charges'!$D:$O,2,0))</f>
        <v>438</v>
      </c>
      <c r="C73" s="105">
        <f>IF($A73="","",VLOOKUP($A73,'Annex 2 EHV charges'!$D:$O,3,0))</f>
        <v>1170000928974</v>
      </c>
      <c r="D73" s="104" t="str">
        <f>IF($A73="","",VLOOKUP($A73,'Annex 2 EHV charges'!$D:$O,4,0))</f>
        <v>Twin Oaks Diesel STOR</v>
      </c>
      <c r="E73" s="106" t="str">
        <f>IFERROR(IF(VLOOKUP($A73,'Annex 2 EHV charges'!$D:$O,9,FALSE)=0,"",VLOOKUP($A73,'Annex 2 EHV charges'!$D:$O,9,FALSE)),"")</f>
        <v/>
      </c>
      <c r="F73" s="107">
        <f>IFERROR(IF(VLOOKUP($A73,'Annex 2 EHV charges'!$D:$O,10,FALSE)=0,"",VLOOKUP($A73,'Annex 2 EHV charges'!$D:$O,10,FALSE)),"")</f>
        <v>418.47</v>
      </c>
      <c r="G73" s="108">
        <f>IFERROR(IF(VLOOKUP($A73,'Annex 2 EHV charges'!$D:$O,11,FALSE)=0,"",VLOOKUP($A73,'Annex 2 EHV charges'!$D:$O,11,FALSE)),"")</f>
        <v>0.05</v>
      </c>
      <c r="H73" s="108">
        <f>IFERROR(IF(VLOOKUP($A73,'Annex 2 EHV charges'!$D:$O,12,FALSE)=0,"",VLOOKUP($A73,'Annex 2 EHV charges'!$D:$O,12,FALSE)),"")</f>
        <v>0.05</v>
      </c>
    </row>
    <row r="74" spans="1:8" x14ac:dyDescent="0.2">
      <c r="A74" s="105">
        <f t="array" ref="A74">IFERROR(INDEX('Annex 2 EHV charges'!$D$11:$D$410, MATCH(0, IF(ISBLANK('Annex 2 EHV charges'!$D$11:$D$410),1, COUNTIF(A$4:$A73, 'Annex 2 EHV charges'!$D$11:$D$410)), 0)),"")</f>
        <v>439</v>
      </c>
      <c r="B74" s="104">
        <f>IF($A74="","",VLOOKUP($A74,'Annex 2 EHV charges'!$D:$O,2,0))</f>
        <v>439</v>
      </c>
      <c r="C74" s="105">
        <f>IF($A74="","",VLOOKUP($A74,'Annex 2 EHV charges'!$D:$O,3,0))</f>
        <v>1170000939920</v>
      </c>
      <c r="D74" s="104" t="str">
        <f>IF($A74="","",VLOOKUP($A74,'Annex 2 EHV charges'!$D:$O,4,0))</f>
        <v>Colwick Private Rd STOR</v>
      </c>
      <c r="E74" s="106" t="str">
        <f>IFERROR(IF(VLOOKUP($A74,'Annex 2 EHV charges'!$D:$O,9,FALSE)=0,"",VLOOKUP($A74,'Annex 2 EHV charges'!$D:$O,9,FALSE)),"")</f>
        <v/>
      </c>
      <c r="F74" s="107">
        <f>IFERROR(IF(VLOOKUP($A74,'Annex 2 EHV charges'!$D:$O,10,FALSE)=0,"",VLOOKUP($A74,'Annex 2 EHV charges'!$D:$O,10,FALSE)),"")</f>
        <v>569.48</v>
      </c>
      <c r="G74" s="108">
        <f>IFERROR(IF(VLOOKUP($A74,'Annex 2 EHV charges'!$D:$O,11,FALSE)=0,"",VLOOKUP($A74,'Annex 2 EHV charges'!$D:$O,11,FALSE)),"")</f>
        <v>0.05</v>
      </c>
      <c r="H74" s="108">
        <f>IFERROR(IF(VLOOKUP($A74,'Annex 2 EHV charges'!$D:$O,12,FALSE)=0,"",VLOOKUP($A74,'Annex 2 EHV charges'!$D:$O,12,FALSE)),"")</f>
        <v>0.05</v>
      </c>
    </row>
    <row r="75" spans="1:8" x14ac:dyDescent="0.2">
      <c r="A75" s="105">
        <f t="array" ref="A75">IFERROR(INDEX('Annex 2 EHV charges'!$D$11:$D$410, MATCH(0, IF(ISBLANK('Annex 2 EHV charges'!$D$11:$D$410),1, COUNTIF(A$4:$A74, 'Annex 2 EHV charges'!$D$11:$D$410)), 0)),"")</f>
        <v>440</v>
      </c>
      <c r="B75" s="104">
        <f>IF($A75="","",VLOOKUP($A75,'Annex 2 EHV charges'!$D:$O,2,0))</f>
        <v>440</v>
      </c>
      <c r="C75" s="105">
        <f>IF($A75="","",VLOOKUP($A75,'Annex 2 EHV charges'!$D:$O,3,0))</f>
        <v>1170000953553</v>
      </c>
      <c r="D75" s="104" t="str">
        <f>IF($A75="","",VLOOKUP($A75,'Annex 2 EHV charges'!$D:$O,4,0))</f>
        <v xml:space="preserve">Mill Fm Caythorpe ESS </v>
      </c>
      <c r="E75" s="106" t="str">
        <f>IFERROR(IF(VLOOKUP($A75,'Annex 2 EHV charges'!$D:$O,9,FALSE)=0,"",VLOOKUP($A75,'Annex 2 EHV charges'!$D:$O,9,FALSE)),"")</f>
        <v/>
      </c>
      <c r="F75" s="107">
        <f>IFERROR(IF(VLOOKUP($A75,'Annex 2 EHV charges'!$D:$O,10,FALSE)=0,"",VLOOKUP($A75,'Annex 2 EHV charges'!$D:$O,10,FALSE)),"")</f>
        <v>213.79</v>
      </c>
      <c r="G75" s="108">
        <f>IFERROR(IF(VLOOKUP($A75,'Annex 2 EHV charges'!$D:$O,11,FALSE)=0,"",VLOOKUP($A75,'Annex 2 EHV charges'!$D:$O,11,FALSE)),"")</f>
        <v>0.05</v>
      </c>
      <c r="H75" s="108">
        <f>IFERROR(IF(VLOOKUP($A75,'Annex 2 EHV charges'!$D:$O,12,FALSE)=0,"",VLOOKUP($A75,'Annex 2 EHV charges'!$D:$O,12,FALSE)),"")</f>
        <v>0.05</v>
      </c>
    </row>
    <row r="76" spans="1:8" x14ac:dyDescent="0.2">
      <c r="A76" s="105">
        <f t="array" ref="A76">IFERROR(INDEX('Annex 2 EHV charges'!$D$11:$D$410, MATCH(0, IF(ISBLANK('Annex 2 EHV charges'!$D$11:$D$410),1, COUNTIF(A$4:$A75, 'Annex 2 EHV charges'!$D$11:$D$410)), 0)),"")</f>
        <v>705</v>
      </c>
      <c r="B76" s="104">
        <f>IF($A76="","",VLOOKUP($A76,'Annex 2 EHV charges'!$D:$O,2,0))</f>
        <v>705</v>
      </c>
      <c r="C76" s="105">
        <f>IF($A76="","",VLOOKUP($A76,'Annex 2 EHV charges'!$D:$O,3,0))</f>
        <v>1170000447725</v>
      </c>
      <c r="D76" s="104" t="str">
        <f>IF($A76="","",VLOOKUP($A76,'Annex 2 EHV charges'!$D:$O,4,0))</f>
        <v>Prestop Park Farm PV</v>
      </c>
      <c r="E76" s="106" t="str">
        <f>IFERROR(IF(VLOOKUP($A76,'Annex 2 EHV charges'!$D:$O,9,FALSE)=0,"",VLOOKUP($A76,'Annex 2 EHV charges'!$D:$O,9,FALSE)),"")</f>
        <v/>
      </c>
      <c r="F76" s="107">
        <f>IFERROR(IF(VLOOKUP($A76,'Annex 2 EHV charges'!$D:$O,10,FALSE)=0,"",VLOOKUP($A76,'Annex 2 EHV charges'!$D:$O,10,FALSE)),"")</f>
        <v>436.57</v>
      </c>
      <c r="G76" s="108">
        <f>IFERROR(IF(VLOOKUP($A76,'Annex 2 EHV charges'!$D:$O,11,FALSE)=0,"",VLOOKUP($A76,'Annex 2 EHV charges'!$D:$O,11,FALSE)),"")</f>
        <v>0.05</v>
      </c>
      <c r="H76" s="108">
        <f>IFERROR(IF(VLOOKUP($A76,'Annex 2 EHV charges'!$D:$O,12,FALSE)=0,"",VLOOKUP($A76,'Annex 2 EHV charges'!$D:$O,12,FALSE)),"")</f>
        <v>0.05</v>
      </c>
    </row>
    <row r="77" spans="1:8" x14ac:dyDescent="0.2">
      <c r="A77" s="105">
        <f t="array" ref="A77">IFERROR(INDEX('Annex 2 EHV charges'!$D$11:$D$410, MATCH(0, IF(ISBLANK('Annex 2 EHV charges'!$D$11:$D$410),1, COUNTIF(A$4:$A76, 'Annex 2 EHV charges'!$D$11:$D$410)), 0)),"")</f>
        <v>706</v>
      </c>
      <c r="B77" s="104">
        <f>IF($A77="","",VLOOKUP($A77,'Annex 2 EHV charges'!$D:$O,2,0))</f>
        <v>706</v>
      </c>
      <c r="C77" s="105">
        <f>IF($A77="","",VLOOKUP($A77,'Annex 2 EHV charges'!$D:$O,3,0))</f>
        <v>1170000447488</v>
      </c>
      <c r="D77" s="104" t="str">
        <f>IF($A77="","",VLOOKUP($A77,'Annex 2 EHV charges'!$D:$O,4,0))</f>
        <v>Smith Hall Farm Solar</v>
      </c>
      <c r="E77" s="106" t="str">
        <f>IFERROR(IF(VLOOKUP($A77,'Annex 2 EHV charges'!$D:$O,9,FALSE)=0,"",VLOOKUP($A77,'Annex 2 EHV charges'!$D:$O,9,FALSE)),"")</f>
        <v/>
      </c>
      <c r="F77" s="107">
        <f>IFERROR(IF(VLOOKUP($A77,'Annex 2 EHV charges'!$D:$O,10,FALSE)=0,"",VLOOKUP($A77,'Annex 2 EHV charges'!$D:$O,10,FALSE)),"")</f>
        <v>735.34</v>
      </c>
      <c r="G77" s="108">
        <f>IFERROR(IF(VLOOKUP($A77,'Annex 2 EHV charges'!$D:$O,11,FALSE)=0,"",VLOOKUP($A77,'Annex 2 EHV charges'!$D:$O,11,FALSE)),"")</f>
        <v>0.05</v>
      </c>
      <c r="H77" s="108">
        <f>IFERROR(IF(VLOOKUP($A77,'Annex 2 EHV charges'!$D:$O,12,FALSE)=0,"",VLOOKUP($A77,'Annex 2 EHV charges'!$D:$O,12,FALSE)),"")</f>
        <v>0.05</v>
      </c>
    </row>
    <row r="78" spans="1:8" x14ac:dyDescent="0.2">
      <c r="A78" s="105">
        <f t="array" ref="A78">IFERROR(INDEX('Annex 2 EHV charges'!$D$11:$D$410, MATCH(0, IF(ISBLANK('Annex 2 EHV charges'!$D$11:$D$410),1, COUNTIF(A$4:$A77, 'Annex 2 EHV charges'!$D$11:$D$410)), 0)),"")</f>
        <v>707</v>
      </c>
      <c r="B78" s="104">
        <f>IF($A78="","",VLOOKUP($A78,'Annex 2 EHV charges'!$D:$O,2,0))</f>
        <v>707</v>
      </c>
      <c r="C78" s="105">
        <f>IF($A78="","",VLOOKUP($A78,'Annex 2 EHV charges'!$D:$O,3,0))</f>
        <v>1170000447502</v>
      </c>
      <c r="D78" s="104" t="str">
        <f>IF($A78="","",VLOOKUP($A78,'Annex 2 EHV charges'!$D:$O,4,0))</f>
        <v>Park Farm Solar Ashby</v>
      </c>
      <c r="E78" s="106" t="str">
        <f>IFERROR(IF(VLOOKUP($A78,'Annex 2 EHV charges'!$D:$O,9,FALSE)=0,"",VLOOKUP($A78,'Annex 2 EHV charges'!$D:$O,9,FALSE)),"")</f>
        <v/>
      </c>
      <c r="F78" s="107">
        <f>IFERROR(IF(VLOOKUP($A78,'Annex 2 EHV charges'!$D:$O,10,FALSE)=0,"",VLOOKUP($A78,'Annex 2 EHV charges'!$D:$O,10,FALSE)),"")</f>
        <v>82.54</v>
      </c>
      <c r="G78" s="108">
        <f>IFERROR(IF(VLOOKUP($A78,'Annex 2 EHV charges'!$D:$O,11,FALSE)=0,"",VLOOKUP($A78,'Annex 2 EHV charges'!$D:$O,11,FALSE)),"")</f>
        <v>0.05</v>
      </c>
      <c r="H78" s="108">
        <f>IFERROR(IF(VLOOKUP($A78,'Annex 2 EHV charges'!$D:$O,12,FALSE)=0,"",VLOOKUP($A78,'Annex 2 EHV charges'!$D:$O,12,FALSE)),"")</f>
        <v>0.05</v>
      </c>
    </row>
    <row r="79" spans="1:8" x14ac:dyDescent="0.2">
      <c r="A79" s="105">
        <f t="array" ref="A79">IFERROR(INDEX('Annex 2 EHV charges'!$D$11:$D$410, MATCH(0, IF(ISBLANK('Annex 2 EHV charges'!$D$11:$D$410),1, COUNTIF(A$4:$A78, 'Annex 2 EHV charges'!$D$11:$D$410)), 0)),"")</f>
        <v>708</v>
      </c>
      <c r="B79" s="104">
        <f>IF($A79="","",VLOOKUP($A79,'Annex 2 EHV charges'!$D:$O,2,0))</f>
        <v>708</v>
      </c>
      <c r="C79" s="105">
        <f>IF($A79="","",VLOOKUP($A79,'Annex 2 EHV charges'!$D:$O,3,0))</f>
        <v>1170000451439</v>
      </c>
      <c r="D79" s="104" t="str">
        <f>IF($A79="","",VLOOKUP($A79,'Annex 2 EHV charges'!$D:$O,4,0))</f>
        <v>Aston House Solar Farm</v>
      </c>
      <c r="E79" s="106" t="str">
        <f>IFERROR(IF(VLOOKUP($A79,'Annex 2 EHV charges'!$D:$O,9,FALSE)=0,"",VLOOKUP($A79,'Annex 2 EHV charges'!$D:$O,9,FALSE)),"")</f>
        <v/>
      </c>
      <c r="F79" s="107">
        <f>IFERROR(IF(VLOOKUP($A79,'Annex 2 EHV charges'!$D:$O,10,FALSE)=0,"",VLOOKUP($A79,'Annex 2 EHV charges'!$D:$O,10,FALSE)),"")</f>
        <v>749.17</v>
      </c>
      <c r="G79" s="108">
        <f>IFERROR(IF(VLOOKUP($A79,'Annex 2 EHV charges'!$D:$O,11,FALSE)=0,"",VLOOKUP($A79,'Annex 2 EHV charges'!$D:$O,11,FALSE)),"")</f>
        <v>0.05</v>
      </c>
      <c r="H79" s="108">
        <f>IFERROR(IF(VLOOKUP($A79,'Annex 2 EHV charges'!$D:$O,12,FALSE)=0,"",VLOOKUP($A79,'Annex 2 EHV charges'!$D:$O,12,FALSE)),"")</f>
        <v>0.05</v>
      </c>
    </row>
    <row r="80" spans="1:8" x14ac:dyDescent="0.2">
      <c r="A80" s="105">
        <f t="array" ref="A80">IFERROR(INDEX('Annex 2 EHV charges'!$D$11:$D$410, MATCH(0, IF(ISBLANK('Annex 2 EHV charges'!$D$11:$D$410),1, COUNTIF(A$4:$A79, 'Annex 2 EHV charges'!$D$11:$D$410)), 0)),"")</f>
        <v>710</v>
      </c>
      <c r="B80" s="104">
        <f>IF($A80="","",VLOOKUP($A80,'Annex 2 EHV charges'!$D:$O,2,0))</f>
        <v>710</v>
      </c>
      <c r="C80" s="105">
        <f>IF($A80="","",VLOOKUP($A80,'Annex 2 EHV charges'!$D:$O,3,0))</f>
        <v>1170000457626</v>
      </c>
      <c r="D80" s="104" t="str">
        <f>IF($A80="","",VLOOKUP($A80,'Annex 2 EHV charges'!$D:$O,4,0))</f>
        <v>Elms Farm Solar Farm</v>
      </c>
      <c r="E80" s="106" t="str">
        <f>IFERROR(IF(VLOOKUP($A80,'Annex 2 EHV charges'!$D:$O,9,FALSE)=0,"",VLOOKUP($A80,'Annex 2 EHV charges'!$D:$O,9,FALSE)),"")</f>
        <v/>
      </c>
      <c r="F80" s="107">
        <f>IFERROR(IF(VLOOKUP($A80,'Annex 2 EHV charges'!$D:$O,10,FALSE)=0,"",VLOOKUP($A80,'Annex 2 EHV charges'!$D:$O,10,FALSE)),"")</f>
        <v>435.69</v>
      </c>
      <c r="G80" s="108">
        <f>IFERROR(IF(VLOOKUP($A80,'Annex 2 EHV charges'!$D:$O,11,FALSE)=0,"",VLOOKUP($A80,'Annex 2 EHV charges'!$D:$O,11,FALSE)),"")</f>
        <v>0.05</v>
      </c>
      <c r="H80" s="108">
        <f>IFERROR(IF(VLOOKUP($A80,'Annex 2 EHV charges'!$D:$O,12,FALSE)=0,"",VLOOKUP($A80,'Annex 2 EHV charges'!$D:$O,12,FALSE)),"")</f>
        <v>0.05</v>
      </c>
    </row>
    <row r="81" spans="1:8" x14ac:dyDescent="0.2">
      <c r="A81" s="105">
        <f t="array" ref="A81">IFERROR(INDEX('Annex 2 EHV charges'!$D$11:$D$410, MATCH(0, IF(ISBLANK('Annex 2 EHV charges'!$D$11:$D$410),1, COUNTIF(A$4:$A80, 'Annex 2 EHV charges'!$D$11:$D$410)), 0)),"")</f>
        <v>711</v>
      </c>
      <c r="B81" s="104">
        <f>IF($A81="","",VLOOKUP($A81,'Annex 2 EHV charges'!$D:$O,2,0))</f>
        <v>711</v>
      </c>
      <c r="C81" s="105">
        <f>IF($A81="","",VLOOKUP($A81,'Annex 2 EHV charges'!$D:$O,3,0))</f>
        <v>1170000458569</v>
      </c>
      <c r="D81" s="104" t="str">
        <f>IF($A81="","",VLOOKUP($A81,'Annex 2 EHV charges'!$D:$O,4,0))</f>
        <v>Morton Solar Farm</v>
      </c>
      <c r="E81" s="106" t="str">
        <f>IFERROR(IF(VLOOKUP($A81,'Annex 2 EHV charges'!$D:$O,9,FALSE)=0,"",VLOOKUP($A81,'Annex 2 EHV charges'!$D:$O,9,FALSE)),"")</f>
        <v/>
      </c>
      <c r="F81" s="107">
        <f>IFERROR(IF(VLOOKUP($A81,'Annex 2 EHV charges'!$D:$O,10,FALSE)=0,"",VLOOKUP($A81,'Annex 2 EHV charges'!$D:$O,10,FALSE)),"")</f>
        <v>750.46</v>
      </c>
      <c r="G81" s="108">
        <f>IFERROR(IF(VLOOKUP($A81,'Annex 2 EHV charges'!$D:$O,11,FALSE)=0,"",VLOOKUP($A81,'Annex 2 EHV charges'!$D:$O,11,FALSE)),"")</f>
        <v>0.05</v>
      </c>
      <c r="H81" s="108">
        <f>IFERROR(IF(VLOOKUP($A81,'Annex 2 EHV charges'!$D:$O,12,FALSE)=0,"",VLOOKUP($A81,'Annex 2 EHV charges'!$D:$O,12,FALSE)),"")</f>
        <v>0.05</v>
      </c>
    </row>
    <row r="82" spans="1:8" x14ac:dyDescent="0.2">
      <c r="A82" s="105">
        <f t="array" ref="A82">IFERROR(INDEX('Annex 2 EHV charges'!$D$11:$D$410, MATCH(0, IF(ISBLANK('Annex 2 EHV charges'!$D$11:$D$410),1, COUNTIF(A$4:$A81, 'Annex 2 EHV charges'!$D$11:$D$410)), 0)),"")</f>
        <v>712</v>
      </c>
      <c r="B82" s="104">
        <f>IF($A82="","",VLOOKUP($A82,'Annex 2 EHV charges'!$D:$O,2,0))</f>
        <v>712</v>
      </c>
      <c r="C82" s="105">
        <f>IF($A82="","",VLOOKUP($A82,'Annex 2 EHV charges'!$D:$O,3,0))</f>
        <v>1170000463160</v>
      </c>
      <c r="D82" s="104" t="str">
        <f>IF($A82="","",VLOOKUP($A82,'Annex 2 EHV charges'!$D:$O,4,0))</f>
        <v>Glebe Farm Podington PV</v>
      </c>
      <c r="E82" s="106" t="str">
        <f>IFERROR(IF(VLOOKUP($A82,'Annex 2 EHV charges'!$D:$O,9,FALSE)=0,"",VLOOKUP($A82,'Annex 2 EHV charges'!$D:$O,9,FALSE)),"")</f>
        <v/>
      </c>
      <c r="F82" s="107">
        <f>IFERROR(IF(VLOOKUP($A82,'Annex 2 EHV charges'!$D:$O,10,FALSE)=0,"",VLOOKUP($A82,'Annex 2 EHV charges'!$D:$O,10,FALSE)),"")</f>
        <v>6751.71</v>
      </c>
      <c r="G82" s="108">
        <f>IFERROR(IF(VLOOKUP($A82,'Annex 2 EHV charges'!$D:$O,11,FALSE)=0,"",VLOOKUP($A82,'Annex 2 EHV charges'!$D:$O,11,FALSE)),"")</f>
        <v>0.05</v>
      </c>
      <c r="H82" s="108">
        <f>IFERROR(IF(VLOOKUP($A82,'Annex 2 EHV charges'!$D:$O,12,FALSE)=0,"",VLOOKUP($A82,'Annex 2 EHV charges'!$D:$O,12,FALSE)),"")</f>
        <v>0.05</v>
      </c>
    </row>
    <row r="83" spans="1:8" x14ac:dyDescent="0.2">
      <c r="A83" s="105">
        <f t="array" ref="A83">IFERROR(INDEX('Annex 2 EHV charges'!$D$11:$D$410, MATCH(0, IF(ISBLANK('Annex 2 EHV charges'!$D$11:$D$410),1, COUNTIF(A$4:$A82, 'Annex 2 EHV charges'!$D$11:$D$410)), 0)),"")</f>
        <v>713</v>
      </c>
      <c r="B83" s="104">
        <f>IF($A83="","",VLOOKUP($A83,'Annex 2 EHV charges'!$D:$O,2,0))</f>
        <v>713</v>
      </c>
      <c r="C83" s="105">
        <f>IF($A83="","",VLOOKUP($A83,'Annex 2 EHV charges'!$D:$O,3,0))</f>
        <v>1170000468024</v>
      </c>
      <c r="D83" s="104" t="str">
        <f>IF($A83="","",VLOOKUP($A83,'Annex 2 EHV charges'!$D:$O,4,0))</f>
        <v>Rolleston Park Solar</v>
      </c>
      <c r="E83" s="106" t="str">
        <f>IFERROR(IF(VLOOKUP($A83,'Annex 2 EHV charges'!$D:$O,9,FALSE)=0,"",VLOOKUP($A83,'Annex 2 EHV charges'!$D:$O,9,FALSE)),"")</f>
        <v/>
      </c>
      <c r="F83" s="107">
        <f>IFERROR(IF(VLOOKUP($A83,'Annex 2 EHV charges'!$D:$O,10,FALSE)=0,"",VLOOKUP($A83,'Annex 2 EHV charges'!$D:$O,10,FALSE)),"")</f>
        <v>958.75</v>
      </c>
      <c r="G83" s="108">
        <f>IFERROR(IF(VLOOKUP($A83,'Annex 2 EHV charges'!$D:$O,11,FALSE)=0,"",VLOOKUP($A83,'Annex 2 EHV charges'!$D:$O,11,FALSE)),"")</f>
        <v>0.05</v>
      </c>
      <c r="H83" s="108">
        <f>IFERROR(IF(VLOOKUP($A83,'Annex 2 EHV charges'!$D:$O,12,FALSE)=0,"",VLOOKUP($A83,'Annex 2 EHV charges'!$D:$O,12,FALSE)),"")</f>
        <v>0.05</v>
      </c>
    </row>
    <row r="84" spans="1:8" x14ac:dyDescent="0.2">
      <c r="A84" s="105">
        <f t="array" ref="A84">IFERROR(INDEX('Annex 2 EHV charges'!$D$11:$D$410, MATCH(0, IF(ISBLANK('Annex 2 EHV charges'!$D$11:$D$410),1, COUNTIF(A$4:$A83, 'Annex 2 EHV charges'!$D$11:$D$410)), 0)),"")</f>
        <v>714</v>
      </c>
      <c r="B84" s="104">
        <f>IF($A84="","",VLOOKUP($A84,'Annex 2 EHV charges'!$D:$O,2,0))</f>
        <v>714</v>
      </c>
      <c r="C84" s="105">
        <f>IF($A84="","",VLOOKUP($A84,'Annex 2 EHV charges'!$D:$O,3,0))</f>
        <v>1170000467581</v>
      </c>
      <c r="D84" s="104" t="str">
        <f>IF($A84="","",VLOOKUP($A84,'Annex 2 EHV charges'!$D:$O,4,0))</f>
        <v>Nowhere Farm PV</v>
      </c>
      <c r="E84" s="106" t="str">
        <f>IFERROR(IF(VLOOKUP($A84,'Annex 2 EHV charges'!$D:$O,9,FALSE)=0,"",VLOOKUP($A84,'Annex 2 EHV charges'!$D:$O,9,FALSE)),"")</f>
        <v/>
      </c>
      <c r="F84" s="107">
        <f>IFERROR(IF(VLOOKUP($A84,'Annex 2 EHV charges'!$D:$O,10,FALSE)=0,"",VLOOKUP($A84,'Annex 2 EHV charges'!$D:$O,10,FALSE)),"")</f>
        <v>1308.77</v>
      </c>
      <c r="G84" s="108">
        <f>IFERROR(IF(VLOOKUP($A84,'Annex 2 EHV charges'!$D:$O,11,FALSE)=0,"",VLOOKUP($A84,'Annex 2 EHV charges'!$D:$O,11,FALSE)),"")</f>
        <v>0.05</v>
      </c>
      <c r="H84" s="108">
        <f>IFERROR(IF(VLOOKUP($A84,'Annex 2 EHV charges'!$D:$O,12,FALSE)=0,"",VLOOKUP($A84,'Annex 2 EHV charges'!$D:$O,12,FALSE)),"")</f>
        <v>0.05</v>
      </c>
    </row>
    <row r="85" spans="1:8" x14ac:dyDescent="0.2">
      <c r="A85" s="105">
        <f t="array" ref="A85">IFERROR(INDEX('Annex 2 EHV charges'!$D$11:$D$410, MATCH(0, IF(ISBLANK('Annex 2 EHV charges'!$D$11:$D$410),1, COUNTIF(A$4:$A84, 'Annex 2 EHV charges'!$D$11:$D$410)), 0)),"")</f>
        <v>716</v>
      </c>
      <c r="B85" s="104">
        <f>IF($A85="","",VLOOKUP($A85,'Annex 2 EHV charges'!$D:$O,2,0))</f>
        <v>716</v>
      </c>
      <c r="C85" s="105">
        <f>IF($A85="","",VLOOKUP($A85,'Annex 2 EHV charges'!$D:$O,3,0))</f>
        <v>1170000467527</v>
      </c>
      <c r="D85" s="104" t="str">
        <f>IF($A85="","",VLOOKUP($A85,'Annex 2 EHV charges'!$D:$O,4,0))</f>
        <v>Chelveston Renewable PV</v>
      </c>
      <c r="E85" s="106" t="str">
        <f>IFERROR(IF(VLOOKUP($A85,'Annex 2 EHV charges'!$D:$O,9,FALSE)=0,"",VLOOKUP($A85,'Annex 2 EHV charges'!$D:$O,9,FALSE)),"")</f>
        <v/>
      </c>
      <c r="F85" s="107">
        <f>IFERROR(IF(VLOOKUP($A85,'Annex 2 EHV charges'!$D:$O,10,FALSE)=0,"",VLOOKUP($A85,'Annex 2 EHV charges'!$D:$O,10,FALSE)),"")</f>
        <v>3358.45</v>
      </c>
      <c r="G85" s="108">
        <f>IFERROR(IF(VLOOKUP($A85,'Annex 2 EHV charges'!$D:$O,11,FALSE)=0,"",VLOOKUP($A85,'Annex 2 EHV charges'!$D:$O,11,FALSE)),"")</f>
        <v>0.05</v>
      </c>
      <c r="H85" s="108">
        <f>IFERROR(IF(VLOOKUP($A85,'Annex 2 EHV charges'!$D:$O,12,FALSE)=0,"",VLOOKUP($A85,'Annex 2 EHV charges'!$D:$O,12,FALSE)),"")</f>
        <v>0.05</v>
      </c>
    </row>
    <row r="86" spans="1:8" x14ac:dyDescent="0.2">
      <c r="A86" s="105">
        <f t="array" ref="A86">IFERROR(INDEX('Annex 2 EHV charges'!$D$11:$D$410, MATCH(0, IF(ISBLANK('Annex 2 EHV charges'!$D$11:$D$410),1, COUNTIF(A$4:$A85, 'Annex 2 EHV charges'!$D$11:$D$410)), 0)),"")</f>
        <v>717</v>
      </c>
      <c r="B86" s="104">
        <f>IF($A86="","",VLOOKUP($A86,'Annex 2 EHV charges'!$D:$O,2,0))</f>
        <v>717</v>
      </c>
      <c r="C86" s="105">
        <f>IF($A86="","",VLOOKUP($A86,'Annex 2 EHV charges'!$D:$O,3,0))</f>
        <v>1170000474107</v>
      </c>
      <c r="D86" s="104" t="str">
        <f>IF($A86="","",VLOOKUP($A86,'Annex 2 EHV charges'!$D:$O,4,0))</f>
        <v>Horsemoor Drove Solar</v>
      </c>
      <c r="E86" s="106" t="str">
        <f>IFERROR(IF(VLOOKUP($A86,'Annex 2 EHV charges'!$D:$O,9,FALSE)=0,"",VLOOKUP($A86,'Annex 2 EHV charges'!$D:$O,9,FALSE)),"")</f>
        <v/>
      </c>
      <c r="F86" s="107">
        <f>IFERROR(IF(VLOOKUP($A86,'Annex 2 EHV charges'!$D:$O,10,FALSE)=0,"",VLOOKUP($A86,'Annex 2 EHV charges'!$D:$O,10,FALSE)),"")</f>
        <v>4304.84</v>
      </c>
      <c r="G86" s="108">
        <f>IFERROR(IF(VLOOKUP($A86,'Annex 2 EHV charges'!$D:$O,11,FALSE)=0,"",VLOOKUP($A86,'Annex 2 EHV charges'!$D:$O,11,FALSE)),"")</f>
        <v>0.05</v>
      </c>
      <c r="H86" s="108">
        <f>IFERROR(IF(VLOOKUP($A86,'Annex 2 EHV charges'!$D:$O,12,FALSE)=0,"",VLOOKUP($A86,'Annex 2 EHV charges'!$D:$O,12,FALSE)),"")</f>
        <v>0.05</v>
      </c>
    </row>
    <row r="87" spans="1:8" x14ac:dyDescent="0.2">
      <c r="A87" s="105">
        <f t="array" ref="A87">IFERROR(INDEX('Annex 2 EHV charges'!$D$11:$D$410, MATCH(0, IF(ISBLANK('Annex 2 EHV charges'!$D$11:$D$410),1, COUNTIF(A$4:$A86, 'Annex 2 EHV charges'!$D$11:$D$410)), 0)),"")</f>
        <v>718</v>
      </c>
      <c r="B87" s="104">
        <f>IF($A87="","",VLOOKUP($A87,'Annex 2 EHV charges'!$D:$O,2,0))</f>
        <v>718</v>
      </c>
      <c r="C87" s="105">
        <f>IF($A87="","",VLOOKUP($A87,'Annex 2 EHV charges'!$D:$O,3,0))</f>
        <v>1170000474445</v>
      </c>
      <c r="D87" s="104" t="str">
        <f>IF($A87="","",VLOOKUP($A87,'Annex 2 EHV charges'!$D:$O,4,0))</f>
        <v>Decoy Farm Crowland PV</v>
      </c>
      <c r="E87" s="106" t="str">
        <f>IFERROR(IF(VLOOKUP($A87,'Annex 2 EHV charges'!$D:$O,9,FALSE)=0,"",VLOOKUP($A87,'Annex 2 EHV charges'!$D:$O,9,FALSE)),"")</f>
        <v/>
      </c>
      <c r="F87" s="107">
        <f>IFERROR(IF(VLOOKUP($A87,'Annex 2 EHV charges'!$D:$O,10,FALSE)=0,"",VLOOKUP($A87,'Annex 2 EHV charges'!$D:$O,10,FALSE)),"")</f>
        <v>393.67</v>
      </c>
      <c r="G87" s="108">
        <f>IFERROR(IF(VLOOKUP($A87,'Annex 2 EHV charges'!$D:$O,11,FALSE)=0,"",VLOOKUP($A87,'Annex 2 EHV charges'!$D:$O,11,FALSE)),"")</f>
        <v>0.05</v>
      </c>
      <c r="H87" s="108">
        <f>IFERROR(IF(VLOOKUP($A87,'Annex 2 EHV charges'!$D:$O,12,FALSE)=0,"",VLOOKUP($A87,'Annex 2 EHV charges'!$D:$O,12,FALSE)),"")</f>
        <v>0.05</v>
      </c>
    </row>
    <row r="88" spans="1:8" x14ac:dyDescent="0.2">
      <c r="A88" s="105">
        <f t="array" ref="A88">IFERROR(INDEX('Annex 2 EHV charges'!$D$11:$D$410, MATCH(0, IF(ISBLANK('Annex 2 EHV charges'!$D$11:$D$410),1, COUNTIF(A$4:$A87, 'Annex 2 EHV charges'!$D$11:$D$410)), 0)),"")</f>
        <v>719</v>
      </c>
      <c r="B88" s="104">
        <f>IF($A88="","",VLOOKUP($A88,'Annex 2 EHV charges'!$D:$O,2,0))</f>
        <v>719</v>
      </c>
      <c r="C88" s="105">
        <f>IF($A88="","",VLOOKUP($A88,'Annex 2 EHV charges'!$D:$O,3,0))</f>
        <v>1170000474427</v>
      </c>
      <c r="D88" s="104" t="str">
        <f>IF($A88="","",VLOOKUP($A88,'Annex 2 EHV charges'!$D:$O,4,0))</f>
        <v>Decoy Farm Crowland Bio</v>
      </c>
      <c r="E88" s="106" t="str">
        <f>IFERROR(IF(VLOOKUP($A88,'Annex 2 EHV charges'!$D:$O,9,FALSE)=0,"",VLOOKUP($A88,'Annex 2 EHV charges'!$D:$O,9,FALSE)),"")</f>
        <v/>
      </c>
      <c r="F88" s="107">
        <f>IFERROR(IF(VLOOKUP($A88,'Annex 2 EHV charges'!$D:$O,10,FALSE)=0,"",VLOOKUP($A88,'Annex 2 EHV charges'!$D:$O,10,FALSE)),"")</f>
        <v>397.08</v>
      </c>
      <c r="G88" s="108">
        <f>IFERROR(IF(VLOOKUP($A88,'Annex 2 EHV charges'!$D:$O,11,FALSE)=0,"",VLOOKUP($A88,'Annex 2 EHV charges'!$D:$O,11,FALSE)),"")</f>
        <v>0.05</v>
      </c>
      <c r="H88" s="108">
        <f>IFERROR(IF(VLOOKUP($A88,'Annex 2 EHV charges'!$D:$O,12,FALSE)=0,"",VLOOKUP($A88,'Annex 2 EHV charges'!$D:$O,12,FALSE)),"")</f>
        <v>0.05</v>
      </c>
    </row>
    <row r="89" spans="1:8" x14ac:dyDescent="0.2">
      <c r="A89" s="105">
        <f t="array" ref="A89">IFERROR(INDEX('Annex 2 EHV charges'!$D$11:$D$410, MATCH(0, IF(ISBLANK('Annex 2 EHV charges'!$D$11:$D$410),1, COUNTIF(A$4:$A88, 'Annex 2 EHV charges'!$D$11:$D$410)), 0)),"")</f>
        <v>720</v>
      </c>
      <c r="B89" s="104">
        <f>IF($A89="","",VLOOKUP($A89,'Annex 2 EHV charges'!$D:$O,2,0))</f>
        <v>720</v>
      </c>
      <c r="C89" s="105">
        <f>IF($A89="","",VLOOKUP($A89,'Annex 2 EHV charges'!$D:$O,3,0))</f>
        <v>1170000474409</v>
      </c>
      <c r="D89" s="104" t="str">
        <f>IF($A89="","",VLOOKUP($A89,'Annex 2 EHV charges'!$D:$O,4,0))</f>
        <v>Decoy Farm Crowland AD</v>
      </c>
      <c r="E89" s="106" t="str">
        <f>IFERROR(IF(VLOOKUP($A89,'Annex 2 EHV charges'!$D:$O,9,FALSE)=0,"",VLOOKUP($A89,'Annex 2 EHV charges'!$D:$O,9,FALSE)),"")</f>
        <v/>
      </c>
      <c r="F89" s="107">
        <f>IFERROR(IF(VLOOKUP($A89,'Annex 2 EHV charges'!$D:$O,10,FALSE)=0,"",VLOOKUP($A89,'Annex 2 EHV charges'!$D:$O,10,FALSE)),"")</f>
        <v>377.85</v>
      </c>
      <c r="G89" s="108">
        <f>IFERROR(IF(VLOOKUP($A89,'Annex 2 EHV charges'!$D:$O,11,FALSE)=0,"",VLOOKUP($A89,'Annex 2 EHV charges'!$D:$O,11,FALSE)),"")</f>
        <v>0.05</v>
      </c>
      <c r="H89" s="108">
        <f>IFERROR(IF(VLOOKUP($A89,'Annex 2 EHV charges'!$D:$O,12,FALSE)=0,"",VLOOKUP($A89,'Annex 2 EHV charges'!$D:$O,12,FALSE)),"")</f>
        <v>0.05</v>
      </c>
    </row>
    <row r="90" spans="1:8" x14ac:dyDescent="0.2">
      <c r="A90" s="105">
        <f t="array" ref="A90">IFERROR(INDEX('Annex 2 EHV charges'!$D$11:$D$410, MATCH(0, IF(ISBLANK('Annex 2 EHV charges'!$D$11:$D$410),1, COUNTIF(A$4:$A89, 'Annex 2 EHV charges'!$D$11:$D$410)), 0)),"")</f>
        <v>600</v>
      </c>
      <c r="B90" s="104">
        <f>IF($A90="","",VLOOKUP($A90,'Annex 2 EHV charges'!$D:$O,2,0))</f>
        <v>600</v>
      </c>
      <c r="C90" s="105" t="str">
        <f>IF($A90="","",VLOOKUP($A90,'Annex 2 EHV charges'!$D:$O,3,0))</f>
        <v/>
      </c>
      <c r="D90" s="104" t="str">
        <f>IF($A90="","",VLOOKUP($A90,'Annex 2 EHV charges'!$D:$O,4,0))</f>
        <v>Network Rail Bytham</v>
      </c>
      <c r="E90" s="106" t="str">
        <f>IFERROR(IF(VLOOKUP($A90,'Annex 2 EHV charges'!$D:$O,9,FALSE)=0,"",VLOOKUP($A90,'Annex 2 EHV charges'!$D:$O,9,FALSE)),"")</f>
        <v/>
      </c>
      <c r="F90" s="107" t="str">
        <f>IFERROR(IF(VLOOKUP($A90,'Annex 2 EHV charges'!$D:$O,10,FALSE)=0,"",VLOOKUP($A90,'Annex 2 EHV charges'!$D:$O,10,FALSE)),"")</f>
        <v/>
      </c>
      <c r="G90" s="108" t="str">
        <f>IFERROR(IF(VLOOKUP($A90,'Annex 2 EHV charges'!$D:$O,11,FALSE)=0,"",VLOOKUP($A90,'Annex 2 EHV charges'!$D:$O,11,FALSE)),"")</f>
        <v/>
      </c>
      <c r="H90" s="108" t="str">
        <f>IFERROR(IF(VLOOKUP($A90,'Annex 2 EHV charges'!$D:$O,12,FALSE)=0,"",VLOOKUP($A90,'Annex 2 EHV charges'!$D:$O,12,FALSE)),"")</f>
        <v/>
      </c>
    </row>
    <row r="91" spans="1:8" x14ac:dyDescent="0.2">
      <c r="A91" s="105">
        <f t="array" ref="A91">IFERROR(INDEX('Annex 2 EHV charges'!$D$11:$D$410, MATCH(0, IF(ISBLANK('Annex 2 EHV charges'!$D$11:$D$410),1, COUNTIF(A$4:$A90, 'Annex 2 EHV charges'!$D$11:$D$410)), 0)),"")</f>
        <v>601</v>
      </c>
      <c r="B91" s="104">
        <f>IF($A91="","",VLOOKUP($A91,'Annex 2 EHV charges'!$D:$O,2,0))</f>
        <v>601</v>
      </c>
      <c r="C91" s="105">
        <f>IF($A91="","",VLOOKUP($A91,'Annex 2 EHV charges'!$D:$O,3,0))</f>
        <v>1100050641453</v>
      </c>
      <c r="D91" s="104" t="str">
        <f>IF($A91="","",VLOOKUP($A91,'Annex 2 EHV charges'!$D:$O,4,0))</f>
        <v>Network Rail Grantham</v>
      </c>
      <c r="E91" s="106" t="str">
        <f>IFERROR(IF(VLOOKUP($A91,'Annex 2 EHV charges'!$D:$O,9,FALSE)=0,"",VLOOKUP($A91,'Annex 2 EHV charges'!$D:$O,9,FALSE)),"")</f>
        <v/>
      </c>
      <c r="F91" s="107" t="str">
        <f>IFERROR(IF(VLOOKUP($A91,'Annex 2 EHV charges'!$D:$O,10,FALSE)=0,"",VLOOKUP($A91,'Annex 2 EHV charges'!$D:$O,10,FALSE)),"")</f>
        <v/>
      </c>
      <c r="G91" s="108" t="str">
        <f>IFERROR(IF(VLOOKUP($A91,'Annex 2 EHV charges'!$D:$O,11,FALSE)=0,"",VLOOKUP($A91,'Annex 2 EHV charges'!$D:$O,11,FALSE)),"")</f>
        <v/>
      </c>
      <c r="H91" s="108" t="str">
        <f>IFERROR(IF(VLOOKUP($A91,'Annex 2 EHV charges'!$D:$O,12,FALSE)=0,"",VLOOKUP($A91,'Annex 2 EHV charges'!$D:$O,12,FALSE)),"")</f>
        <v/>
      </c>
    </row>
    <row r="92" spans="1:8" x14ac:dyDescent="0.2">
      <c r="A92" s="105">
        <f t="array" ref="A92">IFERROR(INDEX('Annex 2 EHV charges'!$D$11:$D$410, MATCH(0, IF(ISBLANK('Annex 2 EHV charges'!$D$11:$D$410),1, COUNTIF(A$4:$A91, 'Annex 2 EHV charges'!$D$11:$D$410)), 0)),"")</f>
        <v>602</v>
      </c>
      <c r="B92" s="104">
        <f>IF($A92="","",VLOOKUP($A92,'Annex 2 EHV charges'!$D:$O,2,0))</f>
        <v>602</v>
      </c>
      <c r="C92" s="105">
        <f>IF($A92="","",VLOOKUP($A92,'Annex 2 EHV charges'!$D:$O,3,0))</f>
        <v>1100050106971</v>
      </c>
      <c r="D92" s="104" t="str">
        <f>IF($A92="","",VLOOKUP($A92,'Annex 2 EHV charges'!$D:$O,4,0))</f>
        <v>Network Rail Staythorpe</v>
      </c>
      <c r="E92" s="106" t="str">
        <f>IFERROR(IF(VLOOKUP($A92,'Annex 2 EHV charges'!$D:$O,9,FALSE)=0,"",VLOOKUP($A92,'Annex 2 EHV charges'!$D:$O,9,FALSE)),"")</f>
        <v/>
      </c>
      <c r="F92" s="107" t="str">
        <f>IFERROR(IF(VLOOKUP($A92,'Annex 2 EHV charges'!$D:$O,10,FALSE)=0,"",VLOOKUP($A92,'Annex 2 EHV charges'!$D:$O,10,FALSE)),"")</f>
        <v/>
      </c>
      <c r="G92" s="108" t="str">
        <f>IFERROR(IF(VLOOKUP($A92,'Annex 2 EHV charges'!$D:$O,11,FALSE)=0,"",VLOOKUP($A92,'Annex 2 EHV charges'!$D:$O,11,FALSE)),"")</f>
        <v/>
      </c>
      <c r="H92" s="108" t="str">
        <f>IFERROR(IF(VLOOKUP($A92,'Annex 2 EHV charges'!$D:$O,12,FALSE)=0,"",VLOOKUP($A92,'Annex 2 EHV charges'!$D:$O,12,FALSE)),"")</f>
        <v/>
      </c>
    </row>
    <row r="93" spans="1:8" x14ac:dyDescent="0.2">
      <c r="A93" s="105">
        <f t="array" ref="A93">IFERROR(INDEX('Annex 2 EHV charges'!$D$11:$D$410, MATCH(0, IF(ISBLANK('Annex 2 EHV charges'!$D$11:$D$410),1, COUNTIF(A$4:$A92, 'Annex 2 EHV charges'!$D$11:$D$410)), 0)),"")</f>
        <v>603</v>
      </c>
      <c r="B93" s="104">
        <f>IF($A93="","",VLOOKUP($A93,'Annex 2 EHV charges'!$D:$O,2,0))</f>
        <v>603</v>
      </c>
      <c r="C93" s="105">
        <f>IF($A93="","",VLOOKUP($A93,'Annex 2 EHV charges'!$D:$O,3,0))</f>
        <v>1100050314637</v>
      </c>
      <c r="D93" s="104" t="str">
        <f>IF($A93="","",VLOOKUP($A93,'Annex 2 EHV charges'!$D:$O,4,0))</f>
        <v>Network Rail Retford</v>
      </c>
      <c r="E93" s="106" t="str">
        <f>IFERROR(IF(VLOOKUP($A93,'Annex 2 EHV charges'!$D:$O,9,FALSE)=0,"",VLOOKUP($A93,'Annex 2 EHV charges'!$D:$O,9,FALSE)),"")</f>
        <v/>
      </c>
      <c r="F93" s="107" t="str">
        <f>IFERROR(IF(VLOOKUP($A93,'Annex 2 EHV charges'!$D:$O,10,FALSE)=0,"",VLOOKUP($A93,'Annex 2 EHV charges'!$D:$O,10,FALSE)),"")</f>
        <v/>
      </c>
      <c r="G93" s="108" t="str">
        <f>IFERROR(IF(VLOOKUP($A93,'Annex 2 EHV charges'!$D:$O,11,FALSE)=0,"",VLOOKUP($A93,'Annex 2 EHV charges'!$D:$O,11,FALSE)),"")</f>
        <v/>
      </c>
      <c r="H93" s="108" t="str">
        <f>IFERROR(IF(VLOOKUP($A93,'Annex 2 EHV charges'!$D:$O,12,FALSE)=0,"",VLOOKUP($A93,'Annex 2 EHV charges'!$D:$O,12,FALSE)),"")</f>
        <v/>
      </c>
    </row>
    <row r="94" spans="1:8" x14ac:dyDescent="0.2">
      <c r="A94" s="105">
        <f t="array" ref="A94">IFERROR(INDEX('Annex 2 EHV charges'!$D$11:$D$410, MATCH(0, IF(ISBLANK('Annex 2 EHV charges'!$D$11:$D$410),1, COUNTIF(A$4:$A93, 'Annex 2 EHV charges'!$D$11:$D$410)), 0)),"")</f>
        <v>684</v>
      </c>
      <c r="B94" s="104">
        <f>IF($A94="","",VLOOKUP($A94,'Annex 2 EHV charges'!$D:$O,2,0))</f>
        <v>684</v>
      </c>
      <c r="C94" s="105">
        <f>IF($A94="","",VLOOKUP($A94,'Annex 2 EHV charges'!$D:$O,3,0))</f>
        <v>1170000817034</v>
      </c>
      <c r="D94" s="104" t="str">
        <f>IF($A94="","",VLOOKUP($A94,'Annex 2 EHV charges'!$D:$O,4,0))</f>
        <v>University of Warwick</v>
      </c>
      <c r="E94" s="106" t="str">
        <f>IFERROR(IF(VLOOKUP($A94,'Annex 2 EHV charges'!$D:$O,9,FALSE)=0,"",VLOOKUP($A94,'Annex 2 EHV charges'!$D:$O,9,FALSE)),"")</f>
        <v/>
      </c>
      <c r="F94" s="107">
        <f>IFERROR(IF(VLOOKUP($A94,'Annex 2 EHV charges'!$D:$O,10,FALSE)=0,"",VLOOKUP($A94,'Annex 2 EHV charges'!$D:$O,10,FALSE)),"")</f>
        <v>144.07</v>
      </c>
      <c r="G94" s="108">
        <f>IFERROR(IF(VLOOKUP($A94,'Annex 2 EHV charges'!$D:$O,11,FALSE)=0,"",VLOOKUP($A94,'Annex 2 EHV charges'!$D:$O,11,FALSE)),"")</f>
        <v>0.05</v>
      </c>
      <c r="H94" s="108">
        <f>IFERROR(IF(VLOOKUP($A94,'Annex 2 EHV charges'!$D:$O,12,FALSE)=0,"",VLOOKUP($A94,'Annex 2 EHV charges'!$D:$O,12,FALSE)),"")</f>
        <v>0.05</v>
      </c>
    </row>
    <row r="95" spans="1:8" x14ac:dyDescent="0.2">
      <c r="A95" s="105">
        <f t="array" ref="A95">IFERROR(INDEX('Annex 2 EHV charges'!$D$11:$D$410, MATCH(0, IF(ISBLANK('Annex 2 EHV charges'!$D$11:$D$410),1, COUNTIF(A$4:$A94, 'Annex 2 EHV charges'!$D$11:$D$410)), 0)),"")</f>
        <v>416</v>
      </c>
      <c r="B95" s="104">
        <f>IF($A95="","",VLOOKUP($A95,'Annex 2 EHV charges'!$D:$O,2,0))</f>
        <v>416</v>
      </c>
      <c r="C95" s="105">
        <f>IF($A95="","",VLOOKUP($A95,'Annex 2 EHV charges'!$D:$O,3,0))</f>
        <v>1170000730127</v>
      </c>
      <c r="D95" s="104" t="str">
        <f>IF($A95="","",VLOOKUP($A95,'Annex 2 EHV charges'!$D:$O,4,0))</f>
        <v>Bombardier</v>
      </c>
      <c r="E95" s="106" t="str">
        <f>IFERROR(IF(VLOOKUP($A95,'Annex 2 EHV charges'!$D:$O,9,FALSE)=0,"",VLOOKUP($A95,'Annex 2 EHV charges'!$D:$O,9,FALSE)),"")</f>
        <v/>
      </c>
      <c r="F95" s="107">
        <f>IFERROR(IF(VLOOKUP($A95,'Annex 2 EHV charges'!$D:$O,10,FALSE)=0,"",VLOOKUP($A95,'Annex 2 EHV charges'!$D:$O,10,FALSE)),"")</f>
        <v>328.26</v>
      </c>
      <c r="G95" s="108">
        <f>IFERROR(IF(VLOOKUP($A95,'Annex 2 EHV charges'!$D:$O,11,FALSE)=0,"",VLOOKUP($A95,'Annex 2 EHV charges'!$D:$O,11,FALSE)),"")</f>
        <v>0.05</v>
      </c>
      <c r="H95" s="108">
        <f>IFERROR(IF(VLOOKUP($A95,'Annex 2 EHV charges'!$D:$O,12,FALSE)=0,"",VLOOKUP($A95,'Annex 2 EHV charges'!$D:$O,12,FALSE)),"")</f>
        <v>0.05</v>
      </c>
    </row>
    <row r="96" spans="1:8" x14ac:dyDescent="0.2">
      <c r="A96" s="105">
        <f t="array" ref="A96">IFERROR(INDEX('Annex 2 EHV charges'!$D$11:$D$410, MATCH(0, IF(ISBLANK('Annex 2 EHV charges'!$D$11:$D$410),1, COUNTIF(A$4:$A95, 'Annex 2 EHV charges'!$D$11:$D$410)), 0)),"")</f>
        <v>7043</v>
      </c>
      <c r="B96" s="104">
        <f>IF($A96="","",VLOOKUP($A96,'Annex 2 EHV charges'!$D:$O,2,0))</f>
        <v>7043</v>
      </c>
      <c r="C96" s="105">
        <f>IF($A96="","",VLOOKUP($A96,'Annex 2 EHV charges'!$D:$O,3,0))</f>
        <v>7043</v>
      </c>
      <c r="D96" s="104" t="str">
        <f>IF($A96="","",VLOOKUP($A96,'Annex 2 EHV charges'!$D:$O,4,0))</f>
        <v>Derwent</v>
      </c>
      <c r="E96" s="106" t="str">
        <f>IFERROR(IF(VLOOKUP($A96,'Annex 2 EHV charges'!$D:$O,9,FALSE)=0,"",VLOOKUP($A96,'Annex 2 EHV charges'!$D:$O,9,FALSE)),"")</f>
        <v/>
      </c>
      <c r="F96" s="107" t="str">
        <f>IFERROR(IF(VLOOKUP($A96,'Annex 2 EHV charges'!$D:$O,10,FALSE)=0,"",VLOOKUP($A96,'Annex 2 EHV charges'!$D:$O,10,FALSE)),"")</f>
        <v/>
      </c>
      <c r="G96" s="108" t="str">
        <f>IFERROR(IF(VLOOKUP($A96,'Annex 2 EHV charges'!$D:$O,11,FALSE)=0,"",VLOOKUP($A96,'Annex 2 EHV charges'!$D:$O,11,FALSE)),"")</f>
        <v/>
      </c>
      <c r="H96" s="108" t="str">
        <f>IFERROR(IF(VLOOKUP($A96,'Annex 2 EHV charges'!$D:$O,12,FALSE)=0,"",VLOOKUP($A96,'Annex 2 EHV charges'!$D:$O,12,FALSE)),"")</f>
        <v/>
      </c>
    </row>
    <row r="97" spans="1:8" x14ac:dyDescent="0.2">
      <c r="A97" s="105">
        <f t="array" ref="A97">IFERROR(INDEX('Annex 2 EHV charges'!$D$11:$D$410, MATCH(0, IF(ISBLANK('Annex 2 EHV charges'!$D$11:$D$410),1, COUNTIF(A$4:$A96, 'Annex 2 EHV charges'!$D$11:$D$410)), 0)),"")</f>
        <v>610</v>
      </c>
      <c r="B97" s="104">
        <f>IF($A97="","",VLOOKUP($A97,'Annex 2 EHV charges'!$D:$O,2,0))</f>
        <v>610</v>
      </c>
      <c r="C97" s="105">
        <f>IF($A97="","",VLOOKUP($A97,'Annex 2 EHV charges'!$D:$O,3,0))</f>
        <v>1100050222428</v>
      </c>
      <c r="D97" s="104" t="str">
        <f>IF($A97="","",VLOOKUP($A97,'Annex 2 EHV charges'!$D:$O,4,0))</f>
        <v>Derby Co-Generation</v>
      </c>
      <c r="E97" s="106" t="str">
        <f>IFERROR(IF(VLOOKUP($A97,'Annex 2 EHV charges'!$D:$O,9,FALSE)=0,"",VLOOKUP($A97,'Annex 2 EHV charges'!$D:$O,9,FALSE)),"")</f>
        <v/>
      </c>
      <c r="F97" s="107" t="str">
        <f>IFERROR(IF(VLOOKUP($A97,'Annex 2 EHV charges'!$D:$O,10,FALSE)=0,"",VLOOKUP($A97,'Annex 2 EHV charges'!$D:$O,10,FALSE)),"")</f>
        <v/>
      </c>
      <c r="G97" s="108" t="str">
        <f>IFERROR(IF(VLOOKUP($A97,'Annex 2 EHV charges'!$D:$O,11,FALSE)=0,"",VLOOKUP($A97,'Annex 2 EHV charges'!$D:$O,11,FALSE)),"")</f>
        <v/>
      </c>
      <c r="H97" s="108" t="str">
        <f>IFERROR(IF(VLOOKUP($A97,'Annex 2 EHV charges'!$D:$O,12,FALSE)=0,"",VLOOKUP($A97,'Annex 2 EHV charges'!$D:$O,12,FALSE)),"")</f>
        <v/>
      </c>
    </row>
    <row r="98" spans="1:8" x14ac:dyDescent="0.2">
      <c r="A98" s="105">
        <f t="array" ref="A98">IFERROR(INDEX('Annex 2 EHV charges'!$D$11:$D$410, MATCH(0, IF(ISBLANK('Annex 2 EHV charges'!$D$11:$D$410),1, COUNTIF(A$4:$A97, 'Annex 2 EHV charges'!$D$11:$D$410)), 0)),"")</f>
        <v>609</v>
      </c>
      <c r="B98" s="104">
        <f>IF($A98="","",VLOOKUP($A98,'Annex 2 EHV charges'!$D:$O,2,0))</f>
        <v>609</v>
      </c>
      <c r="C98" s="105">
        <f>IF($A98="","",VLOOKUP($A98,'Annex 2 EHV charges'!$D:$O,3,0))</f>
        <v>1100050222552</v>
      </c>
      <c r="D98" s="104" t="str">
        <f>IF($A98="","",VLOOKUP($A98,'Annex 2 EHV charges'!$D:$O,4,0))</f>
        <v>ABR Foods</v>
      </c>
      <c r="E98" s="106" t="str">
        <f>IFERROR(IF(VLOOKUP($A98,'Annex 2 EHV charges'!$D:$O,9,FALSE)=0,"",VLOOKUP($A98,'Annex 2 EHV charges'!$D:$O,9,FALSE)),"")</f>
        <v/>
      </c>
      <c r="F98" s="107" t="str">
        <f>IFERROR(IF(VLOOKUP($A98,'Annex 2 EHV charges'!$D:$O,10,FALSE)=0,"",VLOOKUP($A98,'Annex 2 EHV charges'!$D:$O,10,FALSE)),"")</f>
        <v/>
      </c>
      <c r="G98" s="108" t="str">
        <f>IFERROR(IF(VLOOKUP($A98,'Annex 2 EHV charges'!$D:$O,11,FALSE)=0,"",VLOOKUP($A98,'Annex 2 EHV charges'!$D:$O,11,FALSE)),"")</f>
        <v/>
      </c>
      <c r="H98" s="108" t="str">
        <f>IFERROR(IF(VLOOKUP($A98,'Annex 2 EHV charges'!$D:$O,12,FALSE)=0,"",VLOOKUP($A98,'Annex 2 EHV charges'!$D:$O,12,FALSE)),"")</f>
        <v/>
      </c>
    </row>
    <row r="99" spans="1:8" x14ac:dyDescent="0.2">
      <c r="A99" s="105">
        <f t="array" ref="A99">IFERROR(INDEX('Annex 2 EHV charges'!$D$11:$D$410, MATCH(0, IF(ISBLANK('Annex 2 EHV charges'!$D$11:$D$410),1, COUNTIF(A$4:$A98, 'Annex 2 EHV charges'!$D$11:$D$410)), 0)),"")</f>
        <v>635</v>
      </c>
      <c r="B99" s="104">
        <f>IF($A99="","",VLOOKUP($A99,'Annex 2 EHV charges'!$D:$O,2,0))</f>
        <v>635</v>
      </c>
      <c r="C99" s="105">
        <f>IF($A99="","",VLOOKUP($A99,'Annex 2 EHV charges'!$D:$O,3,0))</f>
        <v>1160001236229</v>
      </c>
      <c r="D99" s="104" t="str">
        <f>IF($A99="","",VLOOKUP($A99,'Annex 2 EHV charges'!$D:$O,4,0))</f>
        <v>Petsoe Wind Farm</v>
      </c>
      <c r="E99" s="106" t="str">
        <f>IFERROR(IF(VLOOKUP($A99,'Annex 2 EHV charges'!$D:$O,9,FALSE)=0,"",VLOOKUP($A99,'Annex 2 EHV charges'!$D:$O,9,FALSE)),"")</f>
        <v/>
      </c>
      <c r="F99" s="107">
        <f>IFERROR(IF(VLOOKUP($A99,'Annex 2 EHV charges'!$D:$O,10,FALSE)=0,"",VLOOKUP($A99,'Annex 2 EHV charges'!$D:$O,10,FALSE)),"")</f>
        <v>1305.56</v>
      </c>
      <c r="G99" s="108">
        <f>IFERROR(IF(VLOOKUP($A99,'Annex 2 EHV charges'!$D:$O,11,FALSE)=0,"",VLOOKUP($A99,'Annex 2 EHV charges'!$D:$O,11,FALSE)),"")</f>
        <v>0.05</v>
      </c>
      <c r="H99" s="108">
        <f>IFERROR(IF(VLOOKUP($A99,'Annex 2 EHV charges'!$D:$O,12,FALSE)=0,"",VLOOKUP($A99,'Annex 2 EHV charges'!$D:$O,12,FALSE)),"")</f>
        <v>0.05</v>
      </c>
    </row>
    <row r="100" spans="1:8" x14ac:dyDescent="0.2">
      <c r="A100" s="105">
        <f t="array" ref="A100">IFERROR(INDEX('Annex 2 EHV charges'!$D$11:$D$410, MATCH(0, IF(ISBLANK('Annex 2 EHV charges'!$D$11:$D$410),1, COUNTIF(A$4:$A99, 'Annex 2 EHV charges'!$D$11:$D$410)), 0)),"")</f>
        <v>700</v>
      </c>
      <c r="B100" s="104">
        <f>IF($A100="","",VLOOKUP($A100,'Annex 2 EHV charges'!$D:$O,2,0))</f>
        <v>700</v>
      </c>
      <c r="C100" s="105">
        <f>IF($A100="","",VLOOKUP($A100,'Annex 2 EHV charges'!$D:$O,3,0))</f>
        <v>1170000330966</v>
      </c>
      <c r="D100" s="104" t="str">
        <f>IF($A100="","",VLOOKUP($A100,'Annex 2 EHV charges'!$D:$O,4,0))</f>
        <v>Castle Cement</v>
      </c>
      <c r="E100" s="106" t="str">
        <f>IFERROR(IF(VLOOKUP($A100,'Annex 2 EHV charges'!$D:$O,9,FALSE)=0,"",VLOOKUP($A100,'Annex 2 EHV charges'!$D:$O,9,FALSE)),"")</f>
        <v/>
      </c>
      <c r="F100" s="107">
        <f>IFERROR(IF(VLOOKUP($A100,'Annex 2 EHV charges'!$D:$O,10,FALSE)=0,"",VLOOKUP($A100,'Annex 2 EHV charges'!$D:$O,10,FALSE)),"")</f>
        <v>145.31</v>
      </c>
      <c r="G100" s="108">
        <f>IFERROR(IF(VLOOKUP($A100,'Annex 2 EHV charges'!$D:$O,11,FALSE)=0,"",VLOOKUP($A100,'Annex 2 EHV charges'!$D:$O,11,FALSE)),"")</f>
        <v>0.05</v>
      </c>
      <c r="H100" s="108">
        <f>IFERROR(IF(VLOOKUP($A100,'Annex 2 EHV charges'!$D:$O,12,FALSE)=0,"",VLOOKUP($A100,'Annex 2 EHV charges'!$D:$O,12,FALSE)),"")</f>
        <v>0.05</v>
      </c>
    </row>
    <row r="101" spans="1:8" x14ac:dyDescent="0.2">
      <c r="A101" s="105">
        <f t="array" ref="A101">IFERROR(INDEX('Annex 2 EHV charges'!$D$11:$D$410, MATCH(0, IF(ISBLANK('Annex 2 EHV charges'!$D$11:$D$410),1, COUNTIF(A$4:$A100, 'Annex 2 EHV charges'!$D$11:$D$410)), 0)),"")</f>
        <v>632</v>
      </c>
      <c r="B101" s="104">
        <f>IF($A101="","",VLOOKUP($A101,'Annex 2 EHV charges'!$D:$O,2,0))</f>
        <v>632</v>
      </c>
      <c r="C101" s="105">
        <f>IF($A101="","",VLOOKUP($A101,'Annex 2 EHV charges'!$D:$O,3,0))</f>
        <v>1100050222604</v>
      </c>
      <c r="D101" s="104" t="str">
        <f>IF($A101="","",VLOOKUP($A101,'Annex 2 EHV charges'!$D:$O,4,0))</f>
        <v>Coventry &amp; Solihull Waste</v>
      </c>
      <c r="E101" s="106" t="str">
        <f>IFERROR(IF(VLOOKUP($A101,'Annex 2 EHV charges'!$D:$O,9,FALSE)=0,"",VLOOKUP($A101,'Annex 2 EHV charges'!$D:$O,9,FALSE)),"")</f>
        <v/>
      </c>
      <c r="F101" s="107" t="str">
        <f>IFERROR(IF(VLOOKUP($A101,'Annex 2 EHV charges'!$D:$O,10,FALSE)=0,"",VLOOKUP($A101,'Annex 2 EHV charges'!$D:$O,10,FALSE)),"")</f>
        <v/>
      </c>
      <c r="G101" s="108" t="str">
        <f>IFERROR(IF(VLOOKUP($A101,'Annex 2 EHV charges'!$D:$O,11,FALSE)=0,"",VLOOKUP($A101,'Annex 2 EHV charges'!$D:$O,11,FALSE)),"")</f>
        <v/>
      </c>
      <c r="H101" s="108" t="str">
        <f>IFERROR(IF(VLOOKUP($A101,'Annex 2 EHV charges'!$D:$O,12,FALSE)=0,"",VLOOKUP($A101,'Annex 2 EHV charges'!$D:$O,12,FALSE)),"")</f>
        <v/>
      </c>
    </row>
    <row r="102" spans="1:8" x14ac:dyDescent="0.2">
      <c r="A102" s="105">
        <f t="array" ref="A102">IFERROR(INDEX('Annex 2 EHV charges'!$D$11:$D$410, MATCH(0, IF(ISBLANK('Annex 2 EHV charges'!$D$11:$D$410),1, COUNTIF(A$4:$A101, 'Annex 2 EHV charges'!$D$11:$D$410)), 0)),"")</f>
        <v>611</v>
      </c>
      <c r="B102" s="104">
        <f>IF($A102="","",VLOOKUP($A102,'Annex 2 EHV charges'!$D:$O,2,0))</f>
        <v>611</v>
      </c>
      <c r="C102" s="105">
        <f>IF($A102="","",VLOOKUP($A102,'Annex 2 EHV charges'!$D:$O,3,0))</f>
        <v>1170000014584</v>
      </c>
      <c r="D102" s="104" t="str">
        <f>IF($A102="","",VLOOKUP($A102,'Annex 2 EHV charges'!$D:$O,4,0))</f>
        <v>Bentinck Generation</v>
      </c>
      <c r="E102" s="106" t="str">
        <f>IFERROR(IF(VLOOKUP($A102,'Annex 2 EHV charges'!$D:$O,9,FALSE)=0,"",VLOOKUP($A102,'Annex 2 EHV charges'!$D:$O,9,FALSE)),"")</f>
        <v/>
      </c>
      <c r="F102" s="107">
        <f>IFERROR(IF(VLOOKUP($A102,'Annex 2 EHV charges'!$D:$O,10,FALSE)=0,"",VLOOKUP($A102,'Annex 2 EHV charges'!$D:$O,10,FALSE)),"")</f>
        <v>308.39999999999998</v>
      </c>
      <c r="G102" s="108">
        <f>IFERROR(IF(VLOOKUP($A102,'Annex 2 EHV charges'!$D:$O,11,FALSE)=0,"",VLOOKUP($A102,'Annex 2 EHV charges'!$D:$O,11,FALSE)),"")</f>
        <v>0.05</v>
      </c>
      <c r="H102" s="108">
        <f>IFERROR(IF(VLOOKUP($A102,'Annex 2 EHV charges'!$D:$O,12,FALSE)=0,"",VLOOKUP($A102,'Annex 2 EHV charges'!$D:$O,12,FALSE)),"")</f>
        <v>0.05</v>
      </c>
    </row>
    <row r="103" spans="1:8" x14ac:dyDescent="0.2">
      <c r="A103" s="105">
        <f t="array" ref="A103">IFERROR(INDEX('Annex 2 EHV charges'!$D$11:$D$410, MATCH(0, IF(ISBLANK('Annex 2 EHV charges'!$D$11:$D$410),1, COUNTIF(A$4:$A102, 'Annex 2 EHV charges'!$D$11:$D$410)), 0)),"")</f>
        <v>640</v>
      </c>
      <c r="B103" s="104">
        <f>IF($A103="","",VLOOKUP($A103,'Annex 2 EHV charges'!$D:$O,2,0))</f>
        <v>640</v>
      </c>
      <c r="C103" s="105">
        <f>IF($A103="","",VLOOKUP($A103,'Annex 2 EHV charges'!$D:$O,3,0))</f>
        <v>1160001479030</v>
      </c>
      <c r="D103" s="104" t="str">
        <f>IF($A103="","",VLOOKUP($A103,'Annex 2 EHV charges'!$D:$O,4,0))</f>
        <v>Asfordby 132kV</v>
      </c>
      <c r="E103" s="106" t="str">
        <f>IFERROR(IF(VLOOKUP($A103,'Annex 2 EHV charges'!$D:$O,9,FALSE)=0,"",VLOOKUP($A103,'Annex 2 EHV charges'!$D:$O,9,FALSE)),"")</f>
        <v/>
      </c>
      <c r="F103" s="107">
        <f>IFERROR(IF(VLOOKUP($A103,'Annex 2 EHV charges'!$D:$O,10,FALSE)=0,"",VLOOKUP($A103,'Annex 2 EHV charges'!$D:$O,10,FALSE)),"")</f>
        <v>7044.44</v>
      </c>
      <c r="G103" s="108">
        <f>IFERROR(IF(VLOOKUP($A103,'Annex 2 EHV charges'!$D:$O,11,FALSE)=0,"",VLOOKUP($A103,'Annex 2 EHV charges'!$D:$O,11,FALSE)),"")</f>
        <v>0.05</v>
      </c>
      <c r="H103" s="108">
        <f>IFERROR(IF(VLOOKUP($A103,'Annex 2 EHV charges'!$D:$O,12,FALSE)=0,"",VLOOKUP($A103,'Annex 2 EHV charges'!$D:$O,12,FALSE)),"")</f>
        <v>0.05</v>
      </c>
    </row>
    <row r="104" spans="1:8" x14ac:dyDescent="0.2">
      <c r="A104" s="105">
        <f t="array" ref="A104">IFERROR(INDEX('Annex 2 EHV charges'!$D$11:$D$410, MATCH(0, IF(ISBLANK('Annex 2 EHV charges'!$D$11:$D$410),1, COUNTIF(A$4:$A103, 'Annex 2 EHV charges'!$D$11:$D$410)), 0)),"")</f>
        <v>612</v>
      </c>
      <c r="B104" s="104">
        <f>IF($A104="","",VLOOKUP($A104,'Annex 2 EHV charges'!$D:$O,2,0))</f>
        <v>612</v>
      </c>
      <c r="C104" s="105">
        <f>IF($A104="","",VLOOKUP($A104,'Annex 2 EHV charges'!$D:$O,3,0))</f>
        <v>1100770095541</v>
      </c>
      <c r="D104" s="104" t="str">
        <f>IF($A104="","",VLOOKUP($A104,'Annex 2 EHV charges'!$D:$O,4,0))</f>
        <v>Calvert Landfill EFW</v>
      </c>
      <c r="E104" s="106" t="str">
        <f>IFERROR(IF(VLOOKUP($A104,'Annex 2 EHV charges'!$D:$O,9,FALSE)=0,"",VLOOKUP($A104,'Annex 2 EHV charges'!$D:$O,9,FALSE)),"")</f>
        <v/>
      </c>
      <c r="F104" s="107" t="str">
        <f>IFERROR(IF(VLOOKUP($A104,'Annex 2 EHV charges'!$D:$O,10,FALSE)=0,"",VLOOKUP($A104,'Annex 2 EHV charges'!$D:$O,10,FALSE)),"")</f>
        <v/>
      </c>
      <c r="G104" s="108" t="str">
        <f>IFERROR(IF(VLOOKUP($A104,'Annex 2 EHV charges'!$D:$O,11,FALSE)=0,"",VLOOKUP($A104,'Annex 2 EHV charges'!$D:$O,11,FALSE)),"")</f>
        <v/>
      </c>
      <c r="H104" s="108" t="str">
        <f>IFERROR(IF(VLOOKUP($A104,'Annex 2 EHV charges'!$D:$O,12,FALSE)=0,"",VLOOKUP($A104,'Annex 2 EHV charges'!$D:$O,12,FALSE)),"")</f>
        <v/>
      </c>
    </row>
    <row r="105" spans="1:8" x14ac:dyDescent="0.2">
      <c r="A105" s="105">
        <f t="array" ref="A105">IFERROR(INDEX('Annex 2 EHV charges'!$D$11:$D$410, MATCH(0, IF(ISBLANK('Annex 2 EHV charges'!$D$11:$D$410),1, COUNTIF(A$4:$A104, 'Annex 2 EHV charges'!$D$11:$D$410)), 0)),"")</f>
        <v>613</v>
      </c>
      <c r="B105" s="104">
        <f>IF($A105="","",VLOOKUP($A105,'Annex 2 EHV charges'!$D:$O,2,0))</f>
        <v>613</v>
      </c>
      <c r="C105" s="105">
        <f>IF($A105="","",VLOOKUP($A105,'Annex 2 EHV charges'!$D:$O,3,0))</f>
        <v>1100770104693</v>
      </c>
      <c r="D105" s="104" t="str">
        <f>IF($A105="","",VLOOKUP($A105,'Annex 2 EHV charges'!$D:$O,4,0))</f>
        <v>Weldon Landfill</v>
      </c>
      <c r="E105" s="106" t="str">
        <f>IFERROR(IF(VLOOKUP($A105,'Annex 2 EHV charges'!$D:$O,9,FALSE)=0,"",VLOOKUP($A105,'Annex 2 EHV charges'!$D:$O,9,FALSE)),"")</f>
        <v/>
      </c>
      <c r="F105" s="107" t="str">
        <f>IFERROR(IF(VLOOKUP($A105,'Annex 2 EHV charges'!$D:$O,10,FALSE)=0,"",VLOOKUP($A105,'Annex 2 EHV charges'!$D:$O,10,FALSE)),"")</f>
        <v/>
      </c>
      <c r="G105" s="108" t="str">
        <f>IFERROR(IF(VLOOKUP($A105,'Annex 2 EHV charges'!$D:$O,11,FALSE)=0,"",VLOOKUP($A105,'Annex 2 EHV charges'!$D:$O,11,FALSE)),"")</f>
        <v/>
      </c>
      <c r="H105" s="108" t="str">
        <f>IFERROR(IF(VLOOKUP($A105,'Annex 2 EHV charges'!$D:$O,12,FALSE)=0,"",VLOOKUP($A105,'Annex 2 EHV charges'!$D:$O,12,FALSE)),"")</f>
        <v/>
      </c>
    </row>
    <row r="106" spans="1:8" x14ac:dyDescent="0.2">
      <c r="A106" s="105">
        <f t="array" ref="A106">IFERROR(INDEX('Annex 2 EHV charges'!$D$11:$D$410, MATCH(0, IF(ISBLANK('Annex 2 EHV charges'!$D$11:$D$410),1, COUNTIF(A$4:$A105, 'Annex 2 EHV charges'!$D$11:$D$410)), 0)),"")</f>
        <v>614</v>
      </c>
      <c r="B106" s="104">
        <f>IF($A106="","",VLOOKUP($A106,'Annex 2 EHV charges'!$D:$O,2,0))</f>
        <v>614</v>
      </c>
      <c r="C106" s="105">
        <f>IF($A106="","",VLOOKUP($A106,'Annex 2 EHV charges'!$D:$O,3,0))</f>
        <v>1100770099927</v>
      </c>
      <c r="D106" s="104" t="str">
        <f>IF($A106="","",VLOOKUP($A106,'Annex 2 EHV charges'!$D:$O,4,0))</f>
        <v>Goosy Lodge Power</v>
      </c>
      <c r="E106" s="106" t="str">
        <f>IFERROR(IF(VLOOKUP($A106,'Annex 2 EHV charges'!$D:$O,9,FALSE)=0,"",VLOOKUP($A106,'Annex 2 EHV charges'!$D:$O,9,FALSE)),"")</f>
        <v/>
      </c>
      <c r="F106" s="107" t="str">
        <f>IFERROR(IF(VLOOKUP($A106,'Annex 2 EHV charges'!$D:$O,10,FALSE)=0,"",VLOOKUP($A106,'Annex 2 EHV charges'!$D:$O,10,FALSE)),"")</f>
        <v/>
      </c>
      <c r="G106" s="108" t="str">
        <f>IFERROR(IF(VLOOKUP($A106,'Annex 2 EHV charges'!$D:$O,11,FALSE)=0,"",VLOOKUP($A106,'Annex 2 EHV charges'!$D:$O,11,FALSE)),"")</f>
        <v/>
      </c>
      <c r="H106" s="108" t="str">
        <f>IFERROR(IF(VLOOKUP($A106,'Annex 2 EHV charges'!$D:$O,12,FALSE)=0,"",VLOOKUP($A106,'Annex 2 EHV charges'!$D:$O,12,FALSE)),"")</f>
        <v/>
      </c>
    </row>
    <row r="107" spans="1:8" x14ac:dyDescent="0.2">
      <c r="A107" s="105">
        <f t="array" ref="A107">IFERROR(INDEX('Annex 2 EHV charges'!$D$11:$D$410, MATCH(0, IF(ISBLANK('Annex 2 EHV charges'!$D$11:$D$410),1, COUNTIF(A$4:$A106, 'Annex 2 EHV charges'!$D$11:$D$410)), 0)),"")</f>
        <v>615</v>
      </c>
      <c r="B107" s="104">
        <f>IF($A107="","",VLOOKUP($A107,'Annex 2 EHV charges'!$D:$O,2,0))</f>
        <v>615</v>
      </c>
      <c r="C107" s="105">
        <f>IF($A107="","",VLOOKUP($A107,'Annex 2 EHV charges'!$D:$O,3,0))</f>
        <v>1160000226336</v>
      </c>
      <c r="D107" s="104" t="str">
        <f>IF($A107="","",VLOOKUP($A107,'Annex 2 EHV charges'!$D:$O,4,0))</f>
        <v>Burton Wolds Wind Farm</v>
      </c>
      <c r="E107" s="106" t="str">
        <f>IFERROR(IF(VLOOKUP($A107,'Annex 2 EHV charges'!$D:$O,9,FALSE)=0,"",VLOOKUP($A107,'Annex 2 EHV charges'!$D:$O,9,FALSE)),"")</f>
        <v/>
      </c>
      <c r="F107" s="107" t="str">
        <f>IFERROR(IF(VLOOKUP($A107,'Annex 2 EHV charges'!$D:$O,10,FALSE)=0,"",VLOOKUP($A107,'Annex 2 EHV charges'!$D:$O,10,FALSE)),"")</f>
        <v/>
      </c>
      <c r="G107" s="108" t="str">
        <f>IFERROR(IF(VLOOKUP($A107,'Annex 2 EHV charges'!$D:$O,11,FALSE)=0,"",VLOOKUP($A107,'Annex 2 EHV charges'!$D:$O,11,FALSE)),"")</f>
        <v/>
      </c>
      <c r="H107" s="108" t="str">
        <f>IFERROR(IF(VLOOKUP($A107,'Annex 2 EHV charges'!$D:$O,12,FALSE)=0,"",VLOOKUP($A107,'Annex 2 EHV charges'!$D:$O,12,FALSE)),"")</f>
        <v/>
      </c>
    </row>
    <row r="108" spans="1:8" x14ac:dyDescent="0.2">
      <c r="A108" s="105">
        <f t="array" ref="A108">IFERROR(INDEX('Annex 2 EHV charges'!$D$11:$D$410, MATCH(0, IF(ISBLANK('Annex 2 EHV charges'!$D$11:$D$410),1, COUNTIF(A$4:$A107, 'Annex 2 EHV charges'!$D$11:$D$410)), 0)),"")</f>
        <v>616</v>
      </c>
      <c r="B108" s="104">
        <f>IF($A108="","",VLOOKUP($A108,'Annex 2 EHV charges'!$D:$O,2,0))</f>
        <v>616</v>
      </c>
      <c r="C108" s="105" t="str">
        <f>IF($A108="","",VLOOKUP($A108,'Annex 2 EHV charges'!$D:$O,3,0))</f>
        <v/>
      </c>
      <c r="D108" s="104" t="str">
        <f>IF($A108="","",VLOOKUP($A108,'Annex 2 EHV charges'!$D:$O,4,0))</f>
        <v>Network Rail Bretton</v>
      </c>
      <c r="E108" s="106" t="str">
        <f>IFERROR(IF(VLOOKUP($A108,'Annex 2 EHV charges'!$D:$O,9,FALSE)=0,"",VLOOKUP($A108,'Annex 2 EHV charges'!$D:$O,9,FALSE)),"")</f>
        <v/>
      </c>
      <c r="F108" s="107" t="str">
        <f>IFERROR(IF(VLOOKUP($A108,'Annex 2 EHV charges'!$D:$O,10,FALSE)=0,"",VLOOKUP($A108,'Annex 2 EHV charges'!$D:$O,10,FALSE)),"")</f>
        <v/>
      </c>
      <c r="G108" s="108" t="str">
        <f>IFERROR(IF(VLOOKUP($A108,'Annex 2 EHV charges'!$D:$O,11,FALSE)=0,"",VLOOKUP($A108,'Annex 2 EHV charges'!$D:$O,11,FALSE)),"")</f>
        <v/>
      </c>
      <c r="H108" s="108" t="str">
        <f>IFERROR(IF(VLOOKUP($A108,'Annex 2 EHV charges'!$D:$O,12,FALSE)=0,"",VLOOKUP($A108,'Annex 2 EHV charges'!$D:$O,12,FALSE)),"")</f>
        <v/>
      </c>
    </row>
    <row r="109" spans="1:8" x14ac:dyDescent="0.2">
      <c r="A109" s="105">
        <f t="array" ref="A109">IFERROR(INDEX('Annex 2 EHV charges'!$D$11:$D$410, MATCH(0, IF(ISBLANK('Annex 2 EHV charges'!$D$11:$D$410),1, COUNTIF(A$4:$A108, 'Annex 2 EHV charges'!$D$11:$D$410)), 0)),"")</f>
        <v>617</v>
      </c>
      <c r="B109" s="104">
        <f>IF($A109="","",VLOOKUP($A109,'Annex 2 EHV charges'!$D:$O,2,0))</f>
        <v>617</v>
      </c>
      <c r="C109" s="105">
        <f>IF($A109="","",VLOOKUP($A109,'Annex 2 EHV charges'!$D:$O,3,0))</f>
        <v>1100770683377</v>
      </c>
      <c r="D109" s="104" t="str">
        <f>IF($A109="","",VLOOKUP($A109,'Annex 2 EHV charges'!$D:$O,4,0))</f>
        <v>Bambers Farm Wind Farm</v>
      </c>
      <c r="E109" s="106" t="str">
        <f>IFERROR(IF(VLOOKUP($A109,'Annex 2 EHV charges'!$D:$O,9,FALSE)=0,"",VLOOKUP($A109,'Annex 2 EHV charges'!$D:$O,9,FALSE)),"")</f>
        <v/>
      </c>
      <c r="F109" s="107" t="str">
        <f>IFERROR(IF(VLOOKUP($A109,'Annex 2 EHV charges'!$D:$O,10,FALSE)=0,"",VLOOKUP($A109,'Annex 2 EHV charges'!$D:$O,10,FALSE)),"")</f>
        <v/>
      </c>
      <c r="G109" s="108" t="str">
        <f>IFERROR(IF(VLOOKUP($A109,'Annex 2 EHV charges'!$D:$O,11,FALSE)=0,"",VLOOKUP($A109,'Annex 2 EHV charges'!$D:$O,11,FALSE)),"")</f>
        <v/>
      </c>
      <c r="H109" s="108" t="str">
        <f>IFERROR(IF(VLOOKUP($A109,'Annex 2 EHV charges'!$D:$O,12,FALSE)=0,"",VLOOKUP($A109,'Annex 2 EHV charges'!$D:$O,12,FALSE)),"")</f>
        <v/>
      </c>
    </row>
    <row r="110" spans="1:8" x14ac:dyDescent="0.2">
      <c r="A110" s="105">
        <f t="array" ref="A110">IFERROR(INDEX('Annex 2 EHV charges'!$D$11:$D$410, MATCH(0, IF(ISBLANK('Annex 2 EHV charges'!$D$11:$D$410),1, COUNTIF(A$4:$A109, 'Annex 2 EHV charges'!$D$11:$D$410)), 0)),"")</f>
        <v>618</v>
      </c>
      <c r="B110" s="104">
        <f>IF($A110="","",VLOOKUP($A110,'Annex 2 EHV charges'!$D:$O,2,0))</f>
        <v>618</v>
      </c>
      <c r="C110" s="105">
        <f>IF($A110="","",VLOOKUP($A110,'Annex 2 EHV charges'!$D:$O,3,0))</f>
        <v>1160000213610</v>
      </c>
      <c r="D110" s="104" t="str">
        <f>IF($A110="","",VLOOKUP($A110,'Annex 2 EHV charges'!$D:$O,4,0))</f>
        <v>Vine House Wind Farm</v>
      </c>
      <c r="E110" s="106" t="str">
        <f>IFERROR(IF(VLOOKUP($A110,'Annex 2 EHV charges'!$D:$O,9,FALSE)=0,"",VLOOKUP($A110,'Annex 2 EHV charges'!$D:$O,9,FALSE)),"")</f>
        <v/>
      </c>
      <c r="F110" s="107" t="str">
        <f>IFERROR(IF(VLOOKUP($A110,'Annex 2 EHV charges'!$D:$O,10,FALSE)=0,"",VLOOKUP($A110,'Annex 2 EHV charges'!$D:$O,10,FALSE)),"")</f>
        <v/>
      </c>
      <c r="G110" s="108" t="str">
        <f>IFERROR(IF(VLOOKUP($A110,'Annex 2 EHV charges'!$D:$O,11,FALSE)=0,"",VLOOKUP($A110,'Annex 2 EHV charges'!$D:$O,11,FALSE)),"")</f>
        <v/>
      </c>
      <c r="H110" s="108" t="str">
        <f>IFERROR(IF(VLOOKUP($A110,'Annex 2 EHV charges'!$D:$O,12,FALSE)=0,"",VLOOKUP($A110,'Annex 2 EHV charges'!$D:$O,12,FALSE)),"")</f>
        <v/>
      </c>
    </row>
    <row r="111" spans="1:8" x14ac:dyDescent="0.2">
      <c r="A111" s="105">
        <f t="array" ref="A111">IFERROR(INDEX('Annex 2 EHV charges'!$D$11:$D$410, MATCH(0, IF(ISBLANK('Annex 2 EHV charges'!$D$11:$D$410),1, COUNTIF(A$4:$A110, 'Annex 2 EHV charges'!$D$11:$D$410)), 0)),"")</f>
        <v>619</v>
      </c>
      <c r="B111" s="104">
        <f>IF($A111="","",VLOOKUP($A111,'Annex 2 EHV charges'!$D:$O,2,0))</f>
        <v>619</v>
      </c>
      <c r="C111" s="105">
        <f>IF($A111="","",VLOOKUP($A111,'Annex 2 EHV charges'!$D:$O,3,0))</f>
        <v>1160000154160</v>
      </c>
      <c r="D111" s="104" t="str">
        <f>IF($A111="","",VLOOKUP($A111,'Annex 2 EHV charges'!$D:$O,4,0))</f>
        <v>Red House Wind Farm</v>
      </c>
      <c r="E111" s="106" t="str">
        <f>IFERROR(IF(VLOOKUP($A111,'Annex 2 EHV charges'!$D:$O,9,FALSE)=0,"",VLOOKUP($A111,'Annex 2 EHV charges'!$D:$O,9,FALSE)),"")</f>
        <v/>
      </c>
      <c r="F111" s="107" t="str">
        <f>IFERROR(IF(VLOOKUP($A111,'Annex 2 EHV charges'!$D:$O,10,FALSE)=0,"",VLOOKUP($A111,'Annex 2 EHV charges'!$D:$O,10,FALSE)),"")</f>
        <v/>
      </c>
      <c r="G111" s="108" t="str">
        <f>IFERROR(IF(VLOOKUP($A111,'Annex 2 EHV charges'!$D:$O,11,FALSE)=0,"",VLOOKUP($A111,'Annex 2 EHV charges'!$D:$O,11,FALSE)),"")</f>
        <v/>
      </c>
      <c r="H111" s="108" t="str">
        <f>IFERROR(IF(VLOOKUP($A111,'Annex 2 EHV charges'!$D:$O,12,FALSE)=0,"",VLOOKUP($A111,'Annex 2 EHV charges'!$D:$O,12,FALSE)),"")</f>
        <v/>
      </c>
    </row>
    <row r="112" spans="1:8" x14ac:dyDescent="0.2">
      <c r="A112" s="105">
        <f t="array" ref="A112">IFERROR(INDEX('Annex 2 EHV charges'!$D$11:$D$410, MATCH(0, IF(ISBLANK('Annex 2 EHV charges'!$D$11:$D$410),1, COUNTIF(A$4:$A111, 'Annex 2 EHV charges'!$D$11:$D$410)), 0)),"")</f>
        <v>620</v>
      </c>
      <c r="B112" s="104">
        <f>IF($A112="","",VLOOKUP($A112,'Annex 2 EHV charges'!$D:$O,2,0))</f>
        <v>620</v>
      </c>
      <c r="C112" s="105">
        <f>IF($A112="","",VLOOKUP($A112,'Annex 2 EHV charges'!$D:$O,3,0))</f>
        <v>1160000186560</v>
      </c>
      <c r="D112" s="104" t="str">
        <f>IF($A112="","",VLOOKUP($A112,'Annex 2 EHV charges'!$D:$O,4,0))</f>
        <v>Daneshill Landfill</v>
      </c>
      <c r="E112" s="106" t="str">
        <f>IFERROR(IF(VLOOKUP($A112,'Annex 2 EHV charges'!$D:$O,9,FALSE)=0,"",VLOOKUP($A112,'Annex 2 EHV charges'!$D:$O,9,FALSE)),"")</f>
        <v/>
      </c>
      <c r="F112" s="107" t="str">
        <f>IFERROR(IF(VLOOKUP($A112,'Annex 2 EHV charges'!$D:$O,10,FALSE)=0,"",VLOOKUP($A112,'Annex 2 EHV charges'!$D:$O,10,FALSE)),"")</f>
        <v/>
      </c>
      <c r="G112" s="108" t="str">
        <f>IFERROR(IF(VLOOKUP($A112,'Annex 2 EHV charges'!$D:$O,11,FALSE)=0,"",VLOOKUP($A112,'Annex 2 EHV charges'!$D:$O,11,FALSE)),"")</f>
        <v/>
      </c>
      <c r="H112" s="108" t="str">
        <f>IFERROR(IF(VLOOKUP($A112,'Annex 2 EHV charges'!$D:$O,12,FALSE)=0,"",VLOOKUP($A112,'Annex 2 EHV charges'!$D:$O,12,FALSE)),"")</f>
        <v/>
      </c>
    </row>
    <row r="113" spans="1:8" x14ac:dyDescent="0.2">
      <c r="A113" s="105">
        <f t="array" ref="A113">IFERROR(INDEX('Annex 2 EHV charges'!$D$11:$D$410, MATCH(0, IF(ISBLANK('Annex 2 EHV charges'!$D$11:$D$410),1, COUNTIF(A$4:$A112, 'Annex 2 EHV charges'!$D$11:$D$410)), 0)),"")</f>
        <v>621</v>
      </c>
      <c r="B113" s="104">
        <f>IF($A113="","",VLOOKUP($A113,'Annex 2 EHV charges'!$D:$O,2,0))</f>
        <v>621</v>
      </c>
      <c r="C113" s="105">
        <f>IF($A113="","",VLOOKUP($A113,'Annex 2 EHV charges'!$D:$O,3,0))</f>
        <v>1130000079897</v>
      </c>
      <c r="D113" s="104" t="str">
        <f>IF($A113="","",VLOOKUP($A113,'Annex 2 EHV charges'!$D:$O,4,0))</f>
        <v>Newton Longville Landfill</v>
      </c>
      <c r="E113" s="106">
        <f>IFERROR(IF(VLOOKUP($A113,'Annex 2 EHV charges'!$D:$O,9,FALSE)=0,"",VLOOKUP($A113,'Annex 2 EHV charges'!$D:$O,9,FALSE)),"")</f>
        <v>-1.4670000000000001</v>
      </c>
      <c r="F113" s="107">
        <f>IFERROR(IF(VLOOKUP($A113,'Annex 2 EHV charges'!$D:$O,10,FALSE)=0,"",VLOOKUP($A113,'Annex 2 EHV charges'!$D:$O,10,FALSE)),"")</f>
        <v>2203.65</v>
      </c>
      <c r="G113" s="108">
        <f>IFERROR(IF(VLOOKUP($A113,'Annex 2 EHV charges'!$D:$O,11,FALSE)=0,"",VLOOKUP($A113,'Annex 2 EHV charges'!$D:$O,11,FALSE)),"")</f>
        <v>0.05</v>
      </c>
      <c r="H113" s="108">
        <f>IFERROR(IF(VLOOKUP($A113,'Annex 2 EHV charges'!$D:$O,12,FALSE)=0,"",VLOOKUP($A113,'Annex 2 EHV charges'!$D:$O,12,FALSE)),"")</f>
        <v>0.05</v>
      </c>
    </row>
    <row r="114" spans="1:8" x14ac:dyDescent="0.2">
      <c r="A114" s="105">
        <f t="array" ref="A114">IFERROR(INDEX('Annex 2 EHV charges'!$D$11:$D$410, MATCH(0, IF(ISBLANK('Annex 2 EHV charges'!$D$11:$D$410),1, COUNTIF(A$4:$A113, 'Annex 2 EHV charges'!$D$11:$D$410)), 0)),"")</f>
        <v>622</v>
      </c>
      <c r="B114" s="104">
        <f>IF($A114="","",VLOOKUP($A114,'Annex 2 EHV charges'!$D:$O,2,0))</f>
        <v>622</v>
      </c>
      <c r="C114" s="105">
        <f>IF($A114="","",VLOOKUP($A114,'Annex 2 EHV charges'!$D:$O,3,0))</f>
        <v>1160000909840</v>
      </c>
      <c r="D114" s="104" t="str">
        <f>IF($A114="","",VLOOKUP($A114,'Annex 2 EHV charges'!$D:$O,4,0))</f>
        <v>Hollies Wind Farm</v>
      </c>
      <c r="E114" s="106" t="str">
        <f>IFERROR(IF(VLOOKUP($A114,'Annex 2 EHV charges'!$D:$O,9,FALSE)=0,"",VLOOKUP($A114,'Annex 2 EHV charges'!$D:$O,9,FALSE)),"")</f>
        <v/>
      </c>
      <c r="F114" s="107">
        <f>IFERROR(IF(VLOOKUP($A114,'Annex 2 EHV charges'!$D:$O,10,FALSE)=0,"",VLOOKUP($A114,'Annex 2 EHV charges'!$D:$O,10,FALSE)),"")</f>
        <v>410.17</v>
      </c>
      <c r="G114" s="108">
        <f>IFERROR(IF(VLOOKUP($A114,'Annex 2 EHV charges'!$D:$O,11,FALSE)=0,"",VLOOKUP($A114,'Annex 2 EHV charges'!$D:$O,11,FALSE)),"")</f>
        <v>0.05</v>
      </c>
      <c r="H114" s="108">
        <f>IFERROR(IF(VLOOKUP($A114,'Annex 2 EHV charges'!$D:$O,12,FALSE)=0,"",VLOOKUP($A114,'Annex 2 EHV charges'!$D:$O,12,FALSE)),"")</f>
        <v>0.05</v>
      </c>
    </row>
    <row r="115" spans="1:8" x14ac:dyDescent="0.2">
      <c r="A115" s="105">
        <f t="array" ref="A115">IFERROR(INDEX('Annex 2 EHV charges'!$D$11:$D$410, MATCH(0, IF(ISBLANK('Annex 2 EHV charges'!$D$11:$D$410),1, COUNTIF(A$4:$A114, 'Annex 2 EHV charges'!$D$11:$D$410)), 0)),"")</f>
        <v>629</v>
      </c>
      <c r="B115" s="104">
        <f>IF($A115="","",VLOOKUP($A115,'Annex 2 EHV charges'!$D:$O,2,0))</f>
        <v>629</v>
      </c>
      <c r="C115" s="105">
        <f>IF($A115="","",VLOOKUP($A115,'Annex 2 EHV charges'!$D:$O,3,0))</f>
        <v>1130000044013</v>
      </c>
      <c r="D115" s="104" t="str">
        <f>IF($A115="","",VLOOKUP($A115,'Annex 2 EHV charges'!$D:$O,4,0))</f>
        <v>Lynn Wind Farm</v>
      </c>
      <c r="E115" s="106" t="str">
        <f>IFERROR(IF(VLOOKUP($A115,'Annex 2 EHV charges'!$D:$O,9,FALSE)=0,"",VLOOKUP($A115,'Annex 2 EHV charges'!$D:$O,9,FALSE)),"")</f>
        <v/>
      </c>
      <c r="F115" s="107" t="str">
        <f>IFERROR(IF(VLOOKUP($A115,'Annex 2 EHV charges'!$D:$O,10,FALSE)=0,"",VLOOKUP($A115,'Annex 2 EHV charges'!$D:$O,10,FALSE)),"")</f>
        <v/>
      </c>
      <c r="G115" s="108" t="str">
        <f>IFERROR(IF(VLOOKUP($A115,'Annex 2 EHV charges'!$D:$O,11,FALSE)=0,"",VLOOKUP($A115,'Annex 2 EHV charges'!$D:$O,11,FALSE)),"")</f>
        <v/>
      </c>
      <c r="H115" s="108" t="str">
        <f>IFERROR(IF(VLOOKUP($A115,'Annex 2 EHV charges'!$D:$O,12,FALSE)=0,"",VLOOKUP($A115,'Annex 2 EHV charges'!$D:$O,12,FALSE)),"")</f>
        <v/>
      </c>
    </row>
    <row r="116" spans="1:8" x14ac:dyDescent="0.2">
      <c r="A116" s="105">
        <f t="array" ref="A116">IFERROR(INDEX('Annex 2 EHV charges'!$D$11:$D$410, MATCH(0, IF(ISBLANK('Annex 2 EHV charges'!$D$11:$D$410),1, COUNTIF(A$4:$A115, 'Annex 2 EHV charges'!$D$11:$D$410)), 0)),"")</f>
        <v>630</v>
      </c>
      <c r="B116" s="104">
        <f>IF($A116="","",VLOOKUP($A116,'Annex 2 EHV charges'!$D:$O,2,0))</f>
        <v>630</v>
      </c>
      <c r="C116" s="105">
        <f>IF($A116="","",VLOOKUP($A116,'Annex 2 EHV charges'!$D:$O,3,0))</f>
        <v>1130000044031</v>
      </c>
      <c r="D116" s="104" t="str">
        <f>IF($A116="","",VLOOKUP($A116,'Annex 2 EHV charges'!$D:$O,4,0))</f>
        <v>Inner Dowsing Wind Farm</v>
      </c>
      <c r="E116" s="106" t="str">
        <f>IFERROR(IF(VLOOKUP($A116,'Annex 2 EHV charges'!$D:$O,9,FALSE)=0,"",VLOOKUP($A116,'Annex 2 EHV charges'!$D:$O,9,FALSE)),"")</f>
        <v/>
      </c>
      <c r="F116" s="107" t="str">
        <f>IFERROR(IF(VLOOKUP($A116,'Annex 2 EHV charges'!$D:$O,10,FALSE)=0,"",VLOOKUP($A116,'Annex 2 EHV charges'!$D:$O,10,FALSE)),"")</f>
        <v/>
      </c>
      <c r="G116" s="108" t="str">
        <f>IFERROR(IF(VLOOKUP($A116,'Annex 2 EHV charges'!$D:$O,11,FALSE)=0,"",VLOOKUP($A116,'Annex 2 EHV charges'!$D:$O,11,FALSE)),"")</f>
        <v/>
      </c>
      <c r="H116" s="108" t="str">
        <f>IFERROR(IF(VLOOKUP($A116,'Annex 2 EHV charges'!$D:$O,12,FALSE)=0,"",VLOOKUP($A116,'Annex 2 EHV charges'!$D:$O,12,FALSE)),"")</f>
        <v/>
      </c>
    </row>
    <row r="117" spans="1:8" x14ac:dyDescent="0.2">
      <c r="A117" s="105">
        <f t="array" ref="A117">IFERROR(INDEX('Annex 2 EHV charges'!$D$11:$D$410, MATCH(0, IF(ISBLANK('Annex 2 EHV charges'!$D$11:$D$410),1, COUNTIF(A$4:$A116, 'Annex 2 EHV charges'!$D$11:$D$410)), 0)),"")</f>
        <v>631</v>
      </c>
      <c r="B117" s="104">
        <f>IF($A117="","",VLOOKUP($A117,'Annex 2 EHV charges'!$D:$O,2,0))</f>
        <v>631</v>
      </c>
      <c r="C117" s="105">
        <f>IF($A117="","",VLOOKUP($A117,'Annex 2 EHV charges'!$D:$O,3,0))</f>
        <v>1160000999046</v>
      </c>
      <c r="D117" s="104" t="str">
        <f>IF($A117="","",VLOOKUP($A117,'Annex 2 EHV charges'!$D:$O,4,0))</f>
        <v>Bicker Fen Wind Farm</v>
      </c>
      <c r="E117" s="106" t="str">
        <f>IFERROR(IF(VLOOKUP($A117,'Annex 2 EHV charges'!$D:$O,9,FALSE)=0,"",VLOOKUP($A117,'Annex 2 EHV charges'!$D:$O,9,FALSE)),"")</f>
        <v/>
      </c>
      <c r="F117" s="107">
        <f>IFERROR(IF(VLOOKUP($A117,'Annex 2 EHV charges'!$D:$O,10,FALSE)=0,"",VLOOKUP($A117,'Annex 2 EHV charges'!$D:$O,10,FALSE)),"")</f>
        <v>2412.0300000000002</v>
      </c>
      <c r="G117" s="108">
        <f>IFERROR(IF(VLOOKUP($A117,'Annex 2 EHV charges'!$D:$O,11,FALSE)=0,"",VLOOKUP($A117,'Annex 2 EHV charges'!$D:$O,11,FALSE)),"")</f>
        <v>0.05</v>
      </c>
      <c r="H117" s="108">
        <f>IFERROR(IF(VLOOKUP($A117,'Annex 2 EHV charges'!$D:$O,12,FALSE)=0,"",VLOOKUP($A117,'Annex 2 EHV charges'!$D:$O,12,FALSE)),"")</f>
        <v>0.05</v>
      </c>
    </row>
    <row r="118" spans="1:8" x14ac:dyDescent="0.2">
      <c r="A118" s="105">
        <f t="array" ref="A118">IFERROR(INDEX('Annex 2 EHV charges'!$D$11:$D$410, MATCH(0, IF(ISBLANK('Annex 2 EHV charges'!$D$11:$D$410),1, COUNTIF(A$4:$A117, 'Annex 2 EHV charges'!$D$11:$D$410)), 0)),"")</f>
        <v>634</v>
      </c>
      <c r="B118" s="104">
        <f>IF($A118="","",VLOOKUP($A118,'Annex 2 EHV charges'!$D:$O,2,0))</f>
        <v>634</v>
      </c>
      <c r="C118" s="105">
        <f>IF($A118="","",VLOOKUP($A118,'Annex 2 EHV charges'!$D:$O,3,0))</f>
        <v>1100050222473</v>
      </c>
      <c r="D118" s="104" t="str">
        <f>IF($A118="","",VLOOKUP($A118,'Annex 2 EHV charges'!$D:$O,4,0))</f>
        <v>London Road Heat Station</v>
      </c>
      <c r="E118" s="106" t="str">
        <f>IFERROR(IF(VLOOKUP($A118,'Annex 2 EHV charges'!$D:$O,9,FALSE)=0,"",VLOOKUP($A118,'Annex 2 EHV charges'!$D:$O,9,FALSE)),"")</f>
        <v/>
      </c>
      <c r="F118" s="107">
        <f>IFERROR(IF(VLOOKUP($A118,'Annex 2 EHV charges'!$D:$O,10,FALSE)=0,"",VLOOKUP($A118,'Annex 2 EHV charges'!$D:$O,10,FALSE)),"")</f>
        <v>535.35</v>
      </c>
      <c r="G118" s="108">
        <f>IFERROR(IF(VLOOKUP($A118,'Annex 2 EHV charges'!$D:$O,11,FALSE)=0,"",VLOOKUP($A118,'Annex 2 EHV charges'!$D:$O,11,FALSE)),"")</f>
        <v>0.05</v>
      </c>
      <c r="H118" s="108">
        <f>IFERROR(IF(VLOOKUP($A118,'Annex 2 EHV charges'!$D:$O,12,FALSE)=0,"",VLOOKUP($A118,'Annex 2 EHV charges'!$D:$O,12,FALSE)),"")</f>
        <v>0.05</v>
      </c>
    </row>
    <row r="119" spans="1:8" x14ac:dyDescent="0.2">
      <c r="A119" s="105">
        <f t="array" ref="A119">IFERROR(INDEX('Annex 2 EHV charges'!$D$11:$D$410, MATCH(0, IF(ISBLANK('Annex 2 EHV charges'!$D$11:$D$410),1, COUNTIF(A$4:$A118, 'Annex 2 EHV charges'!$D$11:$D$410)), 0)),"")</f>
        <v>633</v>
      </c>
      <c r="B119" s="104">
        <f>IF($A119="","",VLOOKUP($A119,'Annex 2 EHV charges'!$D:$O,2,0))</f>
        <v>633</v>
      </c>
      <c r="C119" s="105">
        <f>IF($A119="","",VLOOKUP($A119,'Annex 2 EHV charges'!$D:$O,3,0))</f>
        <v>1160001253321</v>
      </c>
      <c r="D119" s="104" t="str">
        <f>IF($A119="","",VLOOKUP($A119,'Annex 2 EHV charges'!$D:$O,4,0))</f>
        <v>Lindhurst Wind Farm</v>
      </c>
      <c r="E119" s="106" t="str">
        <f>IFERROR(IF(VLOOKUP($A119,'Annex 2 EHV charges'!$D:$O,9,FALSE)=0,"",VLOOKUP($A119,'Annex 2 EHV charges'!$D:$O,9,FALSE)),"")</f>
        <v/>
      </c>
      <c r="F119" s="107">
        <f>IFERROR(IF(VLOOKUP($A119,'Annex 2 EHV charges'!$D:$O,10,FALSE)=0,"",VLOOKUP($A119,'Annex 2 EHV charges'!$D:$O,10,FALSE)),"")</f>
        <v>3605.66</v>
      </c>
      <c r="G119" s="108">
        <f>IFERROR(IF(VLOOKUP($A119,'Annex 2 EHV charges'!$D:$O,11,FALSE)=0,"",VLOOKUP($A119,'Annex 2 EHV charges'!$D:$O,11,FALSE)),"")</f>
        <v>0.05</v>
      </c>
      <c r="H119" s="108">
        <f>IFERROR(IF(VLOOKUP($A119,'Annex 2 EHV charges'!$D:$O,12,FALSE)=0,"",VLOOKUP($A119,'Annex 2 EHV charges'!$D:$O,12,FALSE)),"")</f>
        <v>0.05</v>
      </c>
    </row>
    <row r="120" spans="1:8" x14ac:dyDescent="0.2">
      <c r="A120" s="105">
        <f t="array" ref="A120">IFERROR(INDEX('Annex 2 EHV charges'!$D$11:$D$410, MATCH(0, IF(ISBLANK('Annex 2 EHV charges'!$D$11:$D$410),1, COUNTIF(A$4:$A119, 'Annex 2 EHV charges'!$D$11:$D$410)), 0)),"")</f>
        <v>636</v>
      </c>
      <c r="B120" s="104">
        <f>IF($A120="","",VLOOKUP($A120,'Annex 2 EHV charges'!$D:$O,2,0))</f>
        <v>636</v>
      </c>
      <c r="C120" s="105">
        <f>IF($A120="","",VLOOKUP($A120,'Annex 2 EHV charges'!$D:$O,3,0))</f>
        <v>1100050222464</v>
      </c>
      <c r="D120" s="104" t="str">
        <f>IF($A120="","",VLOOKUP($A120,'Annex 2 EHV charges'!$D:$O,4,0))</f>
        <v>Boots Thane Road</v>
      </c>
      <c r="E120" s="106" t="str">
        <f>IFERROR(IF(VLOOKUP($A120,'Annex 2 EHV charges'!$D:$O,9,FALSE)=0,"",VLOOKUP($A120,'Annex 2 EHV charges'!$D:$O,9,FALSE)),"")</f>
        <v/>
      </c>
      <c r="F120" s="107" t="str">
        <f>IFERROR(IF(VLOOKUP($A120,'Annex 2 EHV charges'!$D:$O,10,FALSE)=0,"",VLOOKUP($A120,'Annex 2 EHV charges'!$D:$O,10,FALSE)),"")</f>
        <v/>
      </c>
      <c r="G120" s="108" t="str">
        <f>IFERROR(IF(VLOOKUP($A120,'Annex 2 EHV charges'!$D:$O,11,FALSE)=0,"",VLOOKUP($A120,'Annex 2 EHV charges'!$D:$O,11,FALSE)),"")</f>
        <v/>
      </c>
      <c r="H120" s="108" t="str">
        <f>IFERROR(IF(VLOOKUP($A120,'Annex 2 EHV charges'!$D:$O,12,FALSE)=0,"",VLOOKUP($A120,'Annex 2 EHV charges'!$D:$O,12,FALSE)),"")</f>
        <v/>
      </c>
    </row>
    <row r="121" spans="1:8" x14ac:dyDescent="0.2">
      <c r="A121" s="105">
        <f t="array" ref="A121">IFERROR(INDEX('Annex 2 EHV charges'!$D$11:$D$410, MATCH(0, IF(ISBLANK('Annex 2 EHV charges'!$D$11:$D$410),1, COUNTIF(A$4:$A120, 'Annex 2 EHV charges'!$D$11:$D$410)), 0)),"")</f>
        <v>608</v>
      </c>
      <c r="B121" s="104">
        <f>IF($A121="","",VLOOKUP($A121,'Annex 2 EHV charges'!$D:$O,2,0))</f>
        <v>608</v>
      </c>
      <c r="C121" s="105">
        <f>IF($A121="","",VLOOKUP($A121,'Annex 2 EHV charges'!$D:$O,3,0))</f>
        <v>1100050222446</v>
      </c>
      <c r="D121" s="104" t="str">
        <f>IF($A121="","",VLOOKUP($A121,'Annex 2 EHV charges'!$D:$O,4,0))</f>
        <v>QMC</v>
      </c>
      <c r="E121" s="106" t="str">
        <f>IFERROR(IF(VLOOKUP($A121,'Annex 2 EHV charges'!$D:$O,9,FALSE)=0,"",VLOOKUP($A121,'Annex 2 EHV charges'!$D:$O,9,FALSE)),"")</f>
        <v/>
      </c>
      <c r="F121" s="107" t="str">
        <f>IFERROR(IF(VLOOKUP($A121,'Annex 2 EHV charges'!$D:$O,10,FALSE)=0,"",VLOOKUP($A121,'Annex 2 EHV charges'!$D:$O,10,FALSE)),"")</f>
        <v/>
      </c>
      <c r="G121" s="108" t="str">
        <f>IFERROR(IF(VLOOKUP($A121,'Annex 2 EHV charges'!$D:$O,11,FALSE)=0,"",VLOOKUP($A121,'Annex 2 EHV charges'!$D:$O,11,FALSE)),"")</f>
        <v/>
      </c>
      <c r="H121" s="108" t="str">
        <f>IFERROR(IF(VLOOKUP($A121,'Annex 2 EHV charges'!$D:$O,12,FALSE)=0,"",VLOOKUP($A121,'Annex 2 EHV charges'!$D:$O,12,FALSE)),"")</f>
        <v/>
      </c>
    </row>
    <row r="122" spans="1:8" x14ac:dyDescent="0.2">
      <c r="A122" s="105">
        <f t="array" ref="A122">IFERROR(INDEX('Annex 2 EHV charges'!$D$11:$D$410, MATCH(0, IF(ISBLANK('Annex 2 EHV charges'!$D$11:$D$410),1, COUNTIF(A$4:$A121, 'Annex 2 EHV charges'!$D$11:$D$410)), 0)),"")</f>
        <v>637</v>
      </c>
      <c r="B122" s="104">
        <f>IF($A122="","",VLOOKUP($A122,'Annex 2 EHV charges'!$D:$O,2,0))</f>
        <v>637</v>
      </c>
      <c r="C122" s="105">
        <f>IF($A122="","",VLOOKUP($A122,'Annex 2 EHV charges'!$D:$O,3,0))</f>
        <v>1160001059394</v>
      </c>
      <c r="D122" s="104" t="str">
        <f>IF($A122="","",VLOOKUP($A122,'Annex 2 EHV charges'!$D:$O,4,0))</f>
        <v>B&amp;Q Manton</v>
      </c>
      <c r="E122" s="106" t="str">
        <f>IFERROR(IF(VLOOKUP($A122,'Annex 2 EHV charges'!$D:$O,9,FALSE)=0,"",VLOOKUP($A122,'Annex 2 EHV charges'!$D:$O,9,FALSE)),"")</f>
        <v/>
      </c>
      <c r="F122" s="107">
        <f>IFERROR(IF(VLOOKUP($A122,'Annex 2 EHV charges'!$D:$O,10,FALSE)=0,"",VLOOKUP($A122,'Annex 2 EHV charges'!$D:$O,10,FALSE)),"")</f>
        <v>169.75</v>
      </c>
      <c r="G122" s="108">
        <f>IFERROR(IF(VLOOKUP($A122,'Annex 2 EHV charges'!$D:$O,11,FALSE)=0,"",VLOOKUP($A122,'Annex 2 EHV charges'!$D:$O,11,FALSE)),"")</f>
        <v>0.05</v>
      </c>
      <c r="H122" s="108">
        <f>IFERROR(IF(VLOOKUP($A122,'Annex 2 EHV charges'!$D:$O,12,FALSE)=0,"",VLOOKUP($A122,'Annex 2 EHV charges'!$D:$O,12,FALSE)),"")</f>
        <v>0.05</v>
      </c>
    </row>
    <row r="123" spans="1:8" x14ac:dyDescent="0.2">
      <c r="A123" s="105">
        <f t="array" ref="A123">IFERROR(INDEX('Annex 2 EHV charges'!$D$11:$D$410, MATCH(0, IF(ISBLANK('Annex 2 EHV charges'!$D$11:$D$410),1, COUNTIF(A$4:$A122, 'Annex 2 EHV charges'!$D$11:$D$410)), 0)),"")</f>
        <v>638</v>
      </c>
      <c r="B123" s="104">
        <f>IF($A123="","",VLOOKUP($A123,'Annex 2 EHV charges'!$D:$O,2,0))</f>
        <v>638</v>
      </c>
      <c r="C123" s="105">
        <f>IF($A123="","",VLOOKUP($A123,'Annex 2 EHV charges'!$D:$O,3,0))</f>
        <v>1160001363380</v>
      </c>
      <c r="D123" s="104" t="str">
        <f>IF($A123="","",VLOOKUP($A123,'Annex 2 EHV charges'!$D:$O,4,0))</f>
        <v>Low Spinney Wind Farm</v>
      </c>
      <c r="E123" s="106" t="str">
        <f>IFERROR(IF(VLOOKUP($A123,'Annex 2 EHV charges'!$D:$O,9,FALSE)=0,"",VLOOKUP($A123,'Annex 2 EHV charges'!$D:$O,9,FALSE)),"")</f>
        <v/>
      </c>
      <c r="F123" s="107">
        <f>IFERROR(IF(VLOOKUP($A123,'Annex 2 EHV charges'!$D:$O,10,FALSE)=0,"",VLOOKUP($A123,'Annex 2 EHV charges'!$D:$O,10,FALSE)),"")</f>
        <v>3804.65</v>
      </c>
      <c r="G123" s="108">
        <f>IFERROR(IF(VLOOKUP($A123,'Annex 2 EHV charges'!$D:$O,11,FALSE)=0,"",VLOOKUP($A123,'Annex 2 EHV charges'!$D:$O,11,FALSE)),"")</f>
        <v>0.05</v>
      </c>
      <c r="H123" s="108">
        <f>IFERROR(IF(VLOOKUP($A123,'Annex 2 EHV charges'!$D:$O,12,FALSE)=0,"",VLOOKUP($A123,'Annex 2 EHV charges'!$D:$O,12,FALSE)),"")</f>
        <v>0.05</v>
      </c>
    </row>
    <row r="124" spans="1:8" x14ac:dyDescent="0.2">
      <c r="A124" s="105">
        <f t="array" ref="A124">IFERROR(INDEX('Annex 2 EHV charges'!$D$11:$D$410, MATCH(0, IF(ISBLANK('Annex 2 EHV charges'!$D$11:$D$410),1, COUNTIF(A$4:$A123, 'Annex 2 EHV charges'!$D$11:$D$410)), 0)),"")</f>
        <v>639</v>
      </c>
      <c r="B124" s="104">
        <f>IF($A124="","",VLOOKUP($A124,'Annex 2 EHV charges'!$D:$O,2,0))</f>
        <v>639</v>
      </c>
      <c r="C124" s="105">
        <f>IF($A124="","",VLOOKUP($A124,'Annex 2 EHV charges'!$D:$O,3,0))</f>
        <v>1160001457408</v>
      </c>
      <c r="D124" s="104" t="str">
        <f>IF($A124="","",VLOOKUP($A124,'Annex 2 EHV charges'!$D:$O,4,0))</f>
        <v>Swinford Wind Farm</v>
      </c>
      <c r="E124" s="106" t="str">
        <f>IFERROR(IF(VLOOKUP($A124,'Annex 2 EHV charges'!$D:$O,9,FALSE)=0,"",VLOOKUP($A124,'Annex 2 EHV charges'!$D:$O,9,FALSE)),"")</f>
        <v/>
      </c>
      <c r="F124" s="107">
        <f>IFERROR(IF(VLOOKUP($A124,'Annex 2 EHV charges'!$D:$O,10,FALSE)=0,"",VLOOKUP($A124,'Annex 2 EHV charges'!$D:$O,10,FALSE)),"")</f>
        <v>3289.19</v>
      </c>
      <c r="G124" s="108">
        <f>IFERROR(IF(VLOOKUP($A124,'Annex 2 EHV charges'!$D:$O,11,FALSE)=0,"",VLOOKUP($A124,'Annex 2 EHV charges'!$D:$O,11,FALSE)),"")</f>
        <v>0.05</v>
      </c>
      <c r="H124" s="108">
        <f>IFERROR(IF(VLOOKUP($A124,'Annex 2 EHV charges'!$D:$O,12,FALSE)=0,"",VLOOKUP($A124,'Annex 2 EHV charges'!$D:$O,12,FALSE)),"")</f>
        <v>0.05</v>
      </c>
    </row>
    <row r="125" spans="1:8" x14ac:dyDescent="0.2">
      <c r="A125" s="105">
        <f t="array" ref="A125">IFERROR(INDEX('Annex 2 EHV charges'!$D$11:$D$410, MATCH(0, IF(ISBLANK('Annex 2 EHV charges'!$D$11:$D$410),1, COUNTIF(A$4:$A124, 'Annex 2 EHV charges'!$D$11:$D$410)), 0)),"")</f>
        <v>641</v>
      </c>
      <c r="B125" s="104">
        <f>IF($A125="","",VLOOKUP($A125,'Annex 2 EHV charges'!$D:$O,2,0))</f>
        <v>641</v>
      </c>
      <c r="C125" s="105">
        <f>IF($A125="","",VLOOKUP($A125,'Annex 2 EHV charges'!$D:$O,3,0))</f>
        <v>1170000117980</v>
      </c>
      <c r="D125" s="104" t="str">
        <f>IF($A125="","",VLOOKUP($A125,'Annex 2 EHV charges'!$D:$O,4,0))</f>
        <v>Yelvertoft Wind Farm</v>
      </c>
      <c r="E125" s="106" t="str">
        <f>IFERROR(IF(VLOOKUP($A125,'Annex 2 EHV charges'!$D:$O,9,FALSE)=0,"",VLOOKUP($A125,'Annex 2 EHV charges'!$D:$O,9,FALSE)),"")</f>
        <v/>
      </c>
      <c r="F125" s="107">
        <f>IFERROR(IF(VLOOKUP($A125,'Annex 2 EHV charges'!$D:$O,10,FALSE)=0,"",VLOOKUP($A125,'Annex 2 EHV charges'!$D:$O,10,FALSE)),"")</f>
        <v>3120.57</v>
      </c>
      <c r="G125" s="108">
        <f>IFERROR(IF(VLOOKUP($A125,'Annex 2 EHV charges'!$D:$O,11,FALSE)=0,"",VLOOKUP($A125,'Annex 2 EHV charges'!$D:$O,11,FALSE)),"")</f>
        <v>0.05</v>
      </c>
      <c r="H125" s="108">
        <f>IFERROR(IF(VLOOKUP($A125,'Annex 2 EHV charges'!$D:$O,12,FALSE)=0,"",VLOOKUP($A125,'Annex 2 EHV charges'!$D:$O,12,FALSE)),"")</f>
        <v>0.05</v>
      </c>
    </row>
    <row r="126" spans="1:8" x14ac:dyDescent="0.2">
      <c r="A126" s="105">
        <f t="array" ref="A126">IFERROR(INDEX('Annex 2 EHV charges'!$D$11:$D$410, MATCH(0, IF(ISBLANK('Annex 2 EHV charges'!$D$11:$D$410),1, COUNTIF(A$4:$A125, 'Annex 2 EHV charges'!$D$11:$D$410)), 0)),"")</f>
        <v>650</v>
      </c>
      <c r="B126" s="104">
        <f>IF($A126="","",VLOOKUP($A126,'Annex 2 EHV charges'!$D:$O,2,0))</f>
        <v>650</v>
      </c>
      <c r="C126" s="105">
        <f>IF($A126="","",VLOOKUP($A126,'Annex 2 EHV charges'!$D:$O,3,0))</f>
        <v>1170000199798</v>
      </c>
      <c r="D126" s="104" t="str">
        <f>IF($A126="","",VLOOKUP($A126,'Annex 2 EHV charges'!$D:$O,4,0))</f>
        <v>Burton Wolds Wind Farm phase 2</v>
      </c>
      <c r="E126" s="106" t="str">
        <f>IFERROR(IF(VLOOKUP($A126,'Annex 2 EHV charges'!$D:$O,9,FALSE)=0,"",VLOOKUP($A126,'Annex 2 EHV charges'!$D:$O,9,FALSE)),"")</f>
        <v/>
      </c>
      <c r="F126" s="107">
        <f>IFERROR(IF(VLOOKUP($A126,'Annex 2 EHV charges'!$D:$O,10,FALSE)=0,"",VLOOKUP($A126,'Annex 2 EHV charges'!$D:$O,10,FALSE)),"")</f>
        <v>2654.5</v>
      </c>
      <c r="G126" s="108">
        <f>IFERROR(IF(VLOOKUP($A126,'Annex 2 EHV charges'!$D:$O,11,FALSE)=0,"",VLOOKUP($A126,'Annex 2 EHV charges'!$D:$O,11,FALSE)),"")</f>
        <v>0.05</v>
      </c>
      <c r="H126" s="108">
        <f>IFERROR(IF(VLOOKUP($A126,'Annex 2 EHV charges'!$D:$O,12,FALSE)=0,"",VLOOKUP($A126,'Annex 2 EHV charges'!$D:$O,12,FALSE)),"")</f>
        <v>0.05</v>
      </c>
    </row>
    <row r="127" spans="1:8" x14ac:dyDescent="0.2">
      <c r="A127" s="105">
        <f t="array" ref="A127">IFERROR(INDEX('Annex 2 EHV charges'!$D$11:$D$410, MATCH(0, IF(ISBLANK('Annex 2 EHV charges'!$D$11:$D$410),1, COUNTIF(A$4:$A126, 'Annex 2 EHV charges'!$D$11:$D$410)), 0)),"")</f>
        <v>651</v>
      </c>
      <c r="B127" s="104">
        <f>IF($A127="","",VLOOKUP($A127,'Annex 2 EHV charges'!$D:$O,2,0))</f>
        <v>651</v>
      </c>
      <c r="C127" s="105">
        <f>IF($A127="","",VLOOKUP($A127,'Annex 2 EHV charges'!$D:$O,3,0))</f>
        <v>1170000137588</v>
      </c>
      <c r="D127" s="104" t="str">
        <f>IF($A127="","",VLOOKUP($A127,'Annex 2 EHV charges'!$D:$O,4,0))</f>
        <v>Shacks Barn PV</v>
      </c>
      <c r="E127" s="106" t="str">
        <f>IFERROR(IF(VLOOKUP($A127,'Annex 2 EHV charges'!$D:$O,9,FALSE)=0,"",VLOOKUP($A127,'Annex 2 EHV charges'!$D:$O,9,FALSE)),"")</f>
        <v/>
      </c>
      <c r="F127" s="107">
        <f>IFERROR(IF(VLOOKUP($A127,'Annex 2 EHV charges'!$D:$O,10,FALSE)=0,"",VLOOKUP($A127,'Annex 2 EHV charges'!$D:$O,10,FALSE)),"")</f>
        <v>567.04</v>
      </c>
      <c r="G127" s="108">
        <f>IFERROR(IF(VLOOKUP($A127,'Annex 2 EHV charges'!$D:$O,11,FALSE)=0,"",VLOOKUP($A127,'Annex 2 EHV charges'!$D:$O,11,FALSE)),"")</f>
        <v>0.05</v>
      </c>
      <c r="H127" s="108">
        <f>IFERROR(IF(VLOOKUP($A127,'Annex 2 EHV charges'!$D:$O,12,FALSE)=0,"",VLOOKUP($A127,'Annex 2 EHV charges'!$D:$O,12,FALSE)),"")</f>
        <v>0.05</v>
      </c>
    </row>
    <row r="128" spans="1:8" x14ac:dyDescent="0.2">
      <c r="A128" s="105">
        <f t="array" ref="A128">IFERROR(INDEX('Annex 2 EHV charges'!$D$11:$D$410, MATCH(0, IF(ISBLANK('Annex 2 EHV charges'!$D$11:$D$410),1, COUNTIF(A$4:$A127, 'Annex 2 EHV charges'!$D$11:$D$410)), 0)),"")</f>
        <v>642</v>
      </c>
      <c r="B128" s="104">
        <f>IF($A128="","",VLOOKUP($A128,'Annex 2 EHV charges'!$D:$O,2,0))</f>
        <v>642</v>
      </c>
      <c r="C128" s="105">
        <f>IF($A128="","",VLOOKUP($A128,'Annex 2 EHV charges'!$D:$O,3,0))</f>
        <v>1170000112486</v>
      </c>
      <c r="D128" s="104" t="str">
        <f>IF($A128="","",VLOOKUP($A128,'Annex 2 EHV charges'!$D:$O,4,0))</f>
        <v>North Hykeham EFW</v>
      </c>
      <c r="E128" s="106" t="str">
        <f>IFERROR(IF(VLOOKUP($A128,'Annex 2 EHV charges'!$D:$O,9,FALSE)=0,"",VLOOKUP($A128,'Annex 2 EHV charges'!$D:$O,9,FALSE)),"")</f>
        <v/>
      </c>
      <c r="F128" s="107">
        <f>IFERROR(IF(VLOOKUP($A128,'Annex 2 EHV charges'!$D:$O,10,FALSE)=0,"",VLOOKUP($A128,'Annex 2 EHV charges'!$D:$O,10,FALSE)),"")</f>
        <v>134.82</v>
      </c>
      <c r="G128" s="108">
        <f>IFERROR(IF(VLOOKUP($A128,'Annex 2 EHV charges'!$D:$O,11,FALSE)=0,"",VLOOKUP($A128,'Annex 2 EHV charges'!$D:$O,11,FALSE)),"")</f>
        <v>0.05</v>
      </c>
      <c r="H128" s="108">
        <f>IFERROR(IF(VLOOKUP($A128,'Annex 2 EHV charges'!$D:$O,12,FALSE)=0,"",VLOOKUP($A128,'Annex 2 EHV charges'!$D:$O,12,FALSE)),"")</f>
        <v>0.05</v>
      </c>
    </row>
    <row r="129" spans="1:8" x14ac:dyDescent="0.2">
      <c r="A129" s="105">
        <f t="array" ref="A129">IFERROR(INDEX('Annex 2 EHV charges'!$D$11:$D$410, MATCH(0, IF(ISBLANK('Annex 2 EHV charges'!$D$11:$D$410),1, COUNTIF(A$4:$A128, 'Annex 2 EHV charges'!$D$11:$D$410)), 0)),"")</f>
        <v>643</v>
      </c>
      <c r="B129" s="104">
        <f>IF($A129="","",VLOOKUP($A129,'Annex 2 EHV charges'!$D:$O,2,0))</f>
        <v>643</v>
      </c>
      <c r="C129" s="105">
        <f>IF($A129="","",VLOOKUP($A129,'Annex 2 EHV charges'!$D:$O,3,0))</f>
        <v>1160001415356</v>
      </c>
      <c r="D129" s="104" t="str">
        <f>IF($A129="","",VLOOKUP($A129,'Annex 2 EHV charges'!$D:$O,4,0))</f>
        <v>Sleaford Renewable Energy Plant</v>
      </c>
      <c r="E129" s="106" t="str">
        <f>IFERROR(IF(VLOOKUP($A129,'Annex 2 EHV charges'!$D:$O,9,FALSE)=0,"",VLOOKUP($A129,'Annex 2 EHV charges'!$D:$O,9,FALSE)),"")</f>
        <v/>
      </c>
      <c r="F129" s="107">
        <f>IFERROR(IF(VLOOKUP($A129,'Annex 2 EHV charges'!$D:$O,10,FALSE)=0,"",VLOOKUP($A129,'Annex 2 EHV charges'!$D:$O,10,FALSE)),"")</f>
        <v>1444.74</v>
      </c>
      <c r="G129" s="108">
        <f>IFERROR(IF(VLOOKUP($A129,'Annex 2 EHV charges'!$D:$O,11,FALSE)=0,"",VLOOKUP($A129,'Annex 2 EHV charges'!$D:$O,11,FALSE)),"")</f>
        <v>0.05</v>
      </c>
      <c r="H129" s="108">
        <f>IFERROR(IF(VLOOKUP($A129,'Annex 2 EHV charges'!$D:$O,12,FALSE)=0,"",VLOOKUP($A129,'Annex 2 EHV charges'!$D:$O,12,FALSE)),"")</f>
        <v>0.05</v>
      </c>
    </row>
    <row r="130" spans="1:8" x14ac:dyDescent="0.2">
      <c r="A130" s="105">
        <f t="array" ref="A130">IFERROR(INDEX('Annex 2 EHV charges'!$D$11:$D$410, MATCH(0, IF(ISBLANK('Annex 2 EHV charges'!$D$11:$D$410),1, COUNTIF(A$4:$A129, 'Annex 2 EHV charges'!$D$11:$D$410)), 0)),"")</f>
        <v>644</v>
      </c>
      <c r="B130" s="104">
        <f>IF($A130="","",VLOOKUP($A130,'Annex 2 EHV charges'!$D:$O,2,0))</f>
        <v>644</v>
      </c>
      <c r="C130" s="105">
        <f>IF($A130="","",VLOOKUP($A130,'Annex 2 EHV charges'!$D:$O,3,0))</f>
        <v>1170000059186</v>
      </c>
      <c r="D130" s="104" t="str">
        <f>IF($A130="","",VLOOKUP($A130,'Annex 2 EHV charges'!$D:$O,4,0))</f>
        <v>Bilsthorpe Wind Farm</v>
      </c>
      <c r="E130" s="106" t="str">
        <f>IFERROR(IF(VLOOKUP($A130,'Annex 2 EHV charges'!$D:$O,9,FALSE)=0,"",VLOOKUP($A130,'Annex 2 EHV charges'!$D:$O,9,FALSE)),"")</f>
        <v/>
      </c>
      <c r="F130" s="107">
        <f>IFERROR(IF(VLOOKUP($A130,'Annex 2 EHV charges'!$D:$O,10,FALSE)=0,"",VLOOKUP($A130,'Annex 2 EHV charges'!$D:$O,10,FALSE)),"")</f>
        <v>439.96</v>
      </c>
      <c r="G130" s="108">
        <f>IFERROR(IF(VLOOKUP($A130,'Annex 2 EHV charges'!$D:$O,11,FALSE)=0,"",VLOOKUP($A130,'Annex 2 EHV charges'!$D:$O,11,FALSE)),"")</f>
        <v>0.05</v>
      </c>
      <c r="H130" s="108">
        <f>IFERROR(IF(VLOOKUP($A130,'Annex 2 EHV charges'!$D:$O,12,FALSE)=0,"",VLOOKUP($A130,'Annex 2 EHV charges'!$D:$O,12,FALSE)),"")</f>
        <v>0.05</v>
      </c>
    </row>
    <row r="131" spans="1:8" x14ac:dyDescent="0.2">
      <c r="A131" s="105">
        <f t="array" ref="A131">IFERROR(INDEX('Annex 2 EHV charges'!$D$11:$D$410, MATCH(0, IF(ISBLANK('Annex 2 EHV charges'!$D$11:$D$410),1, COUNTIF(A$4:$A130, 'Annex 2 EHV charges'!$D$11:$D$410)), 0)),"")</f>
        <v>645</v>
      </c>
      <c r="B131" s="104">
        <f>IF($A131="","",VLOOKUP($A131,'Annex 2 EHV charges'!$D:$O,2,0))</f>
        <v>645</v>
      </c>
      <c r="C131" s="105">
        <f>IF($A131="","",VLOOKUP($A131,'Annex 2 EHV charges'!$D:$O,3,0))</f>
        <v>1170000117953</v>
      </c>
      <c r="D131" s="104" t="str">
        <f>IF($A131="","",VLOOKUP($A131,'Annex 2 EHV charges'!$D:$O,4,0))</f>
        <v>Old Dalby Lodge Wind Farm</v>
      </c>
      <c r="E131" s="106" t="str">
        <f>IFERROR(IF(VLOOKUP($A131,'Annex 2 EHV charges'!$D:$O,9,FALSE)=0,"",VLOOKUP($A131,'Annex 2 EHV charges'!$D:$O,9,FALSE)),"")</f>
        <v/>
      </c>
      <c r="F131" s="107">
        <f>IFERROR(IF(VLOOKUP($A131,'Annex 2 EHV charges'!$D:$O,10,FALSE)=0,"",VLOOKUP($A131,'Annex 2 EHV charges'!$D:$O,10,FALSE)),"")</f>
        <v>524.69000000000005</v>
      </c>
      <c r="G131" s="108">
        <f>IFERROR(IF(VLOOKUP($A131,'Annex 2 EHV charges'!$D:$O,11,FALSE)=0,"",VLOOKUP($A131,'Annex 2 EHV charges'!$D:$O,11,FALSE)),"")</f>
        <v>0.05</v>
      </c>
      <c r="H131" s="108">
        <f>IFERROR(IF(VLOOKUP($A131,'Annex 2 EHV charges'!$D:$O,12,FALSE)=0,"",VLOOKUP($A131,'Annex 2 EHV charges'!$D:$O,12,FALSE)),"")</f>
        <v>0.05</v>
      </c>
    </row>
    <row r="132" spans="1:8" x14ac:dyDescent="0.2">
      <c r="A132" s="105">
        <f t="array" ref="A132">IFERROR(INDEX('Annex 2 EHV charges'!$D$11:$D$410, MATCH(0, IF(ISBLANK('Annex 2 EHV charges'!$D$11:$D$410),1, COUNTIF(A$4:$A131, 'Annex 2 EHV charges'!$D$11:$D$410)), 0)),"")</f>
        <v>652</v>
      </c>
      <c r="B132" s="104">
        <f>IF($A132="","",VLOOKUP($A132,'Annex 2 EHV charges'!$D:$O,2,0))</f>
        <v>652</v>
      </c>
      <c r="C132" s="105">
        <f>IF($A132="","",VLOOKUP($A132,'Annex 2 EHV charges'!$D:$O,3,0))</f>
        <v>1170000146680</v>
      </c>
      <c r="D132" s="104" t="str">
        <f>IF($A132="","",VLOOKUP($A132,'Annex 2 EHV charges'!$D:$O,4,0))</f>
        <v>Willoughby STOR generation</v>
      </c>
      <c r="E132" s="106" t="str">
        <f>IFERROR(IF(VLOOKUP($A132,'Annex 2 EHV charges'!$D:$O,9,FALSE)=0,"",VLOOKUP($A132,'Annex 2 EHV charges'!$D:$O,9,FALSE)),"")</f>
        <v/>
      </c>
      <c r="F132" s="107">
        <f>IFERROR(IF(VLOOKUP($A132,'Annex 2 EHV charges'!$D:$O,10,FALSE)=0,"",VLOOKUP($A132,'Annex 2 EHV charges'!$D:$O,10,FALSE)),"")</f>
        <v>188.68</v>
      </c>
      <c r="G132" s="108">
        <f>IFERROR(IF(VLOOKUP($A132,'Annex 2 EHV charges'!$D:$O,11,FALSE)=0,"",VLOOKUP($A132,'Annex 2 EHV charges'!$D:$O,11,FALSE)),"")</f>
        <v>0.05</v>
      </c>
      <c r="H132" s="108">
        <f>IFERROR(IF(VLOOKUP($A132,'Annex 2 EHV charges'!$D:$O,12,FALSE)=0,"",VLOOKUP($A132,'Annex 2 EHV charges'!$D:$O,12,FALSE)),"")</f>
        <v>0.05</v>
      </c>
    </row>
    <row r="133" spans="1:8" x14ac:dyDescent="0.2">
      <c r="A133" s="105">
        <f t="array" ref="A133">IFERROR(INDEX('Annex 2 EHV charges'!$D$11:$D$410, MATCH(0, IF(ISBLANK('Annex 2 EHV charges'!$D$11:$D$410),1, COUNTIF(A$4:$A132, 'Annex 2 EHV charges'!$D$11:$D$410)), 0)),"")</f>
        <v>647</v>
      </c>
      <c r="B133" s="104">
        <f>IF($A133="","",VLOOKUP($A133,'Annex 2 EHV charges'!$D:$O,2,0))</f>
        <v>647</v>
      </c>
      <c r="C133" s="105">
        <f>IF($A133="","",VLOOKUP($A133,'Annex 2 EHV charges'!$D:$O,3,0))</f>
        <v>1170000110610</v>
      </c>
      <c r="D133" s="104" t="str">
        <f>IF($A133="","",VLOOKUP($A133,'Annex 2 EHV charges'!$D:$O,4,0))</f>
        <v>The Grange Wind Farm</v>
      </c>
      <c r="E133" s="106" t="str">
        <f>IFERROR(IF(VLOOKUP($A133,'Annex 2 EHV charges'!$D:$O,9,FALSE)=0,"",VLOOKUP($A133,'Annex 2 EHV charges'!$D:$O,9,FALSE)),"")</f>
        <v/>
      </c>
      <c r="F133" s="107">
        <f>IFERROR(IF(VLOOKUP($A133,'Annex 2 EHV charges'!$D:$O,10,FALSE)=0,"",VLOOKUP($A133,'Annex 2 EHV charges'!$D:$O,10,FALSE)),"")</f>
        <v>3761.04</v>
      </c>
      <c r="G133" s="108">
        <f>IFERROR(IF(VLOOKUP($A133,'Annex 2 EHV charges'!$D:$O,11,FALSE)=0,"",VLOOKUP($A133,'Annex 2 EHV charges'!$D:$O,11,FALSE)),"")</f>
        <v>0.05</v>
      </c>
      <c r="H133" s="108">
        <f>IFERROR(IF(VLOOKUP($A133,'Annex 2 EHV charges'!$D:$O,12,FALSE)=0,"",VLOOKUP($A133,'Annex 2 EHV charges'!$D:$O,12,FALSE)),"")</f>
        <v>0.05</v>
      </c>
    </row>
    <row r="134" spans="1:8" x14ac:dyDescent="0.2">
      <c r="A134" s="105">
        <f t="array" ref="A134">IFERROR(INDEX('Annex 2 EHV charges'!$D$11:$D$410, MATCH(0, IF(ISBLANK('Annex 2 EHV charges'!$D$11:$D$410),1, COUNTIF(A$4:$A133, 'Annex 2 EHV charges'!$D$11:$D$410)), 0)),"")</f>
        <v>648</v>
      </c>
      <c r="B134" s="104">
        <f>IF($A134="","",VLOOKUP($A134,'Annex 2 EHV charges'!$D:$O,2,0))</f>
        <v>648</v>
      </c>
      <c r="C134" s="105">
        <f>IF($A134="","",VLOOKUP($A134,'Annex 2 EHV charges'!$D:$O,3,0))</f>
        <v>1170000111890</v>
      </c>
      <c r="D134" s="104" t="str">
        <f>IF($A134="","",VLOOKUP($A134,'Annex 2 EHV charges'!$D:$O,4,0))</f>
        <v>Clay Lake STOR</v>
      </c>
      <c r="E134" s="106" t="str">
        <f>IFERROR(IF(VLOOKUP($A134,'Annex 2 EHV charges'!$D:$O,9,FALSE)=0,"",VLOOKUP($A134,'Annex 2 EHV charges'!$D:$O,9,FALSE)),"")</f>
        <v/>
      </c>
      <c r="F134" s="107">
        <f>IFERROR(IF(VLOOKUP($A134,'Annex 2 EHV charges'!$D:$O,10,FALSE)=0,"",VLOOKUP($A134,'Annex 2 EHV charges'!$D:$O,10,FALSE)),"")</f>
        <v>158.44</v>
      </c>
      <c r="G134" s="108">
        <f>IFERROR(IF(VLOOKUP($A134,'Annex 2 EHV charges'!$D:$O,11,FALSE)=0,"",VLOOKUP($A134,'Annex 2 EHV charges'!$D:$O,11,FALSE)),"")</f>
        <v>0.05</v>
      </c>
      <c r="H134" s="108">
        <f>IFERROR(IF(VLOOKUP($A134,'Annex 2 EHV charges'!$D:$O,12,FALSE)=0,"",VLOOKUP($A134,'Annex 2 EHV charges'!$D:$O,12,FALSE)),"")</f>
        <v>0.05</v>
      </c>
    </row>
    <row r="135" spans="1:8" x14ac:dyDescent="0.2">
      <c r="A135" s="105">
        <f t="array" ref="A135">IFERROR(INDEX('Annex 2 EHV charges'!$D$11:$D$410, MATCH(0, IF(ISBLANK('Annex 2 EHV charges'!$D$11:$D$410),1, COUNTIF(A$4:$A134, 'Annex 2 EHV charges'!$D$11:$D$410)), 0)),"")</f>
        <v>649</v>
      </c>
      <c r="B135" s="104">
        <f>IF($A135="","",VLOOKUP($A135,'Annex 2 EHV charges'!$D:$O,2,0))</f>
        <v>649</v>
      </c>
      <c r="C135" s="105">
        <f>IF($A135="","",VLOOKUP($A135,'Annex 2 EHV charges'!$D:$O,3,0))</f>
        <v>1170000113452</v>
      </c>
      <c r="D135" s="104" t="str">
        <f>IF($A135="","",VLOOKUP($A135,'Annex 2 EHV charges'!$D:$O,4,0))</f>
        <v>Balderton STOR</v>
      </c>
      <c r="E135" s="106">
        <f>IFERROR(IF(VLOOKUP($A135,'Annex 2 EHV charges'!$D:$O,9,FALSE)=0,"",VLOOKUP($A135,'Annex 2 EHV charges'!$D:$O,9,FALSE)),"")</f>
        <v>-0.14000000000000001</v>
      </c>
      <c r="F135" s="107">
        <f>IFERROR(IF(VLOOKUP($A135,'Annex 2 EHV charges'!$D:$O,10,FALSE)=0,"",VLOOKUP($A135,'Annex 2 EHV charges'!$D:$O,10,FALSE)),"")</f>
        <v>158.96</v>
      </c>
      <c r="G135" s="108">
        <f>IFERROR(IF(VLOOKUP($A135,'Annex 2 EHV charges'!$D:$O,11,FALSE)=0,"",VLOOKUP($A135,'Annex 2 EHV charges'!$D:$O,11,FALSE)),"")</f>
        <v>0.05</v>
      </c>
      <c r="H135" s="108">
        <f>IFERROR(IF(VLOOKUP($A135,'Annex 2 EHV charges'!$D:$O,12,FALSE)=0,"",VLOOKUP($A135,'Annex 2 EHV charges'!$D:$O,12,FALSE)),"")</f>
        <v>0.05</v>
      </c>
    </row>
    <row r="136" spans="1:8" x14ac:dyDescent="0.2">
      <c r="A136" s="105">
        <f t="array" ref="A136">IFERROR(INDEX('Annex 2 EHV charges'!$D$11:$D$410, MATCH(0, IF(ISBLANK('Annex 2 EHV charges'!$D$11:$D$410),1, COUNTIF(A$4:$A135, 'Annex 2 EHV charges'!$D$11:$D$410)), 0)),"")</f>
        <v>653</v>
      </c>
      <c r="B136" s="104">
        <f>IF($A136="","",VLOOKUP($A136,'Annex 2 EHV charges'!$D:$O,2,0))</f>
        <v>653</v>
      </c>
      <c r="C136" s="105">
        <f>IF($A136="","",VLOOKUP($A136,'Annex 2 EHV charges'!$D:$O,3,0))</f>
        <v>1170000172963</v>
      </c>
      <c r="D136" s="104" t="str">
        <f>IF($A136="","",VLOOKUP($A136,'Annex 2 EHV charges'!$D:$O,4,0))</f>
        <v>Wymeswold Solar Park</v>
      </c>
      <c r="E136" s="106" t="str">
        <f>IFERROR(IF(VLOOKUP($A136,'Annex 2 EHV charges'!$D:$O,9,FALSE)=0,"",VLOOKUP($A136,'Annex 2 EHV charges'!$D:$O,9,FALSE)),"")</f>
        <v/>
      </c>
      <c r="F136" s="107">
        <f>IFERROR(IF(VLOOKUP($A136,'Annex 2 EHV charges'!$D:$O,10,FALSE)=0,"",VLOOKUP($A136,'Annex 2 EHV charges'!$D:$O,10,FALSE)),"")</f>
        <v>3233.85</v>
      </c>
      <c r="G136" s="108">
        <f>IFERROR(IF(VLOOKUP($A136,'Annex 2 EHV charges'!$D:$O,11,FALSE)=0,"",VLOOKUP($A136,'Annex 2 EHV charges'!$D:$O,11,FALSE)),"")</f>
        <v>0.05</v>
      </c>
      <c r="H136" s="108">
        <f>IFERROR(IF(VLOOKUP($A136,'Annex 2 EHV charges'!$D:$O,12,FALSE)=0,"",VLOOKUP($A136,'Annex 2 EHV charges'!$D:$O,12,FALSE)),"")</f>
        <v>0.05</v>
      </c>
    </row>
    <row r="137" spans="1:8" x14ac:dyDescent="0.2">
      <c r="A137" s="105">
        <f t="array" ref="A137">IFERROR(INDEX('Annex 2 EHV charges'!$D$11:$D$410, MATCH(0, IF(ISBLANK('Annex 2 EHV charges'!$D$11:$D$410),1, COUNTIF(A$4:$A136, 'Annex 2 EHV charges'!$D$11:$D$410)), 0)),"")</f>
        <v>654</v>
      </c>
      <c r="B137" s="104">
        <f>IF($A137="","",VLOOKUP($A137,'Annex 2 EHV charges'!$D:$O,2,0))</f>
        <v>654</v>
      </c>
      <c r="C137" s="105">
        <f>IF($A137="","",VLOOKUP($A137,'Annex 2 EHV charges'!$D:$O,3,0))</f>
        <v>1170000722701</v>
      </c>
      <c r="D137" s="104" t="str">
        <f>IF($A137="","",VLOOKUP($A137,'Annex 2 EHV charges'!$D:$O,4,0))</f>
        <v>French Farm Wind Farm</v>
      </c>
      <c r="E137" s="106" t="str">
        <f>IFERROR(IF(VLOOKUP($A137,'Annex 2 EHV charges'!$D:$O,9,FALSE)=0,"",VLOOKUP($A137,'Annex 2 EHV charges'!$D:$O,9,FALSE)),"")</f>
        <v/>
      </c>
      <c r="F137" s="107">
        <f>IFERROR(IF(VLOOKUP($A137,'Annex 2 EHV charges'!$D:$O,10,FALSE)=0,"",VLOOKUP($A137,'Annex 2 EHV charges'!$D:$O,10,FALSE)),"")</f>
        <v>3002.25</v>
      </c>
      <c r="G137" s="108">
        <f>IFERROR(IF(VLOOKUP($A137,'Annex 2 EHV charges'!$D:$O,11,FALSE)=0,"",VLOOKUP($A137,'Annex 2 EHV charges'!$D:$O,11,FALSE)),"")</f>
        <v>0.05</v>
      </c>
      <c r="H137" s="108">
        <f>IFERROR(IF(VLOOKUP($A137,'Annex 2 EHV charges'!$D:$O,12,FALSE)=0,"",VLOOKUP($A137,'Annex 2 EHV charges'!$D:$O,12,FALSE)),"")</f>
        <v>0.05</v>
      </c>
    </row>
    <row r="138" spans="1:8" x14ac:dyDescent="0.2">
      <c r="A138" s="105">
        <f t="array" ref="A138">IFERROR(INDEX('Annex 2 EHV charges'!$D$11:$D$410, MATCH(0, IF(ISBLANK('Annex 2 EHV charges'!$D$11:$D$410),1, COUNTIF(A$4:$A137, 'Annex 2 EHV charges'!$D$11:$D$410)), 0)),"")</f>
        <v>646</v>
      </c>
      <c r="B138" s="104">
        <f>IF($A138="","",VLOOKUP($A138,'Annex 2 EHV charges'!$D:$O,2,0))</f>
        <v>646</v>
      </c>
      <c r="C138" s="105">
        <f>IF($A138="","",VLOOKUP($A138,'Annex 2 EHV charges'!$D:$O,3,0))</f>
        <v>1170000398495</v>
      </c>
      <c r="D138" s="104" t="str">
        <f>IF($A138="","",VLOOKUP($A138,'Annex 2 EHV charges'!$D:$O,4,0))</f>
        <v>Lilbourne Wind Farm</v>
      </c>
      <c r="E138" s="106" t="str">
        <f>IFERROR(IF(VLOOKUP($A138,'Annex 2 EHV charges'!$D:$O,9,FALSE)=0,"",VLOOKUP($A138,'Annex 2 EHV charges'!$D:$O,9,FALSE)),"")</f>
        <v/>
      </c>
      <c r="F138" s="107">
        <f>IFERROR(IF(VLOOKUP($A138,'Annex 2 EHV charges'!$D:$O,10,FALSE)=0,"",VLOOKUP($A138,'Annex 2 EHV charges'!$D:$O,10,FALSE)),"")</f>
        <v>964.75</v>
      </c>
      <c r="G138" s="108">
        <f>IFERROR(IF(VLOOKUP($A138,'Annex 2 EHV charges'!$D:$O,11,FALSE)=0,"",VLOOKUP($A138,'Annex 2 EHV charges'!$D:$O,11,FALSE)),"")</f>
        <v>0.05</v>
      </c>
      <c r="H138" s="108">
        <f>IFERROR(IF(VLOOKUP($A138,'Annex 2 EHV charges'!$D:$O,12,FALSE)=0,"",VLOOKUP($A138,'Annex 2 EHV charges'!$D:$O,12,FALSE)),"")</f>
        <v>0.05</v>
      </c>
    </row>
    <row r="139" spans="1:8" x14ac:dyDescent="0.2">
      <c r="A139" s="105">
        <f t="array" ref="A139">IFERROR(INDEX('Annex 2 EHV charges'!$D$11:$D$410, MATCH(0, IF(ISBLANK('Annex 2 EHV charges'!$D$11:$D$410),1, COUNTIF(A$4:$A138, 'Annex 2 EHV charges'!$D$11:$D$410)), 0)),"")</f>
        <v>655</v>
      </c>
      <c r="B139" s="104">
        <f>IF($A139="","",VLOOKUP($A139,'Annex 2 EHV charges'!$D:$O,2,0))</f>
        <v>655</v>
      </c>
      <c r="C139" s="105">
        <f>IF($A139="","",VLOOKUP($A139,'Annex 2 EHV charges'!$D:$O,3,0))</f>
        <v>1170000154547</v>
      </c>
      <c r="D139" s="104" t="str">
        <f>IF($A139="","",VLOOKUP($A139,'Annex 2 EHV charges'!$D:$O,4,0))</f>
        <v>Chelvaston Renewable</v>
      </c>
      <c r="E139" s="106" t="str">
        <f>IFERROR(IF(VLOOKUP($A139,'Annex 2 EHV charges'!$D:$O,9,FALSE)=0,"",VLOOKUP($A139,'Annex 2 EHV charges'!$D:$O,9,FALSE)),"")</f>
        <v/>
      </c>
      <c r="F139" s="107">
        <f>IFERROR(IF(VLOOKUP($A139,'Annex 2 EHV charges'!$D:$O,10,FALSE)=0,"",VLOOKUP($A139,'Annex 2 EHV charges'!$D:$O,10,FALSE)),"")</f>
        <v>3833.62</v>
      </c>
      <c r="G139" s="108">
        <f>IFERROR(IF(VLOOKUP($A139,'Annex 2 EHV charges'!$D:$O,11,FALSE)=0,"",VLOOKUP($A139,'Annex 2 EHV charges'!$D:$O,11,FALSE)),"")</f>
        <v>0.05</v>
      </c>
      <c r="H139" s="108">
        <f>IFERROR(IF(VLOOKUP($A139,'Annex 2 EHV charges'!$D:$O,12,FALSE)=0,"",VLOOKUP($A139,'Annex 2 EHV charges'!$D:$O,12,FALSE)),"")</f>
        <v>0.05</v>
      </c>
    </row>
    <row r="140" spans="1:8" x14ac:dyDescent="0.2">
      <c r="A140" s="105">
        <f t="array" ref="A140">IFERROR(INDEX('Annex 2 EHV charges'!$D$11:$D$410, MATCH(0, IF(ISBLANK('Annex 2 EHV charges'!$D$11:$D$410),1, COUNTIF(A$4:$A139, 'Annex 2 EHV charges'!$D$11:$D$410)), 0)),"")</f>
        <v>656</v>
      </c>
      <c r="B140" s="104">
        <f>IF($A140="","",VLOOKUP($A140,'Annex 2 EHV charges'!$D:$O,2,0))</f>
        <v>656</v>
      </c>
      <c r="C140" s="105">
        <f>IF($A140="","",VLOOKUP($A140,'Annex 2 EHV charges'!$D:$O,3,0))</f>
        <v>1170000174836</v>
      </c>
      <c r="D140" s="104" t="str">
        <f>IF($A140="","",VLOOKUP($A140,'Annex 2 EHV charges'!$D:$O,4,0))</f>
        <v>Beachampton Solar Farm</v>
      </c>
      <c r="E140" s="106" t="str">
        <f>IFERROR(IF(VLOOKUP($A140,'Annex 2 EHV charges'!$D:$O,9,FALSE)=0,"",VLOOKUP($A140,'Annex 2 EHV charges'!$D:$O,9,FALSE)),"")</f>
        <v/>
      </c>
      <c r="F140" s="107">
        <f>IFERROR(IF(VLOOKUP($A140,'Annex 2 EHV charges'!$D:$O,10,FALSE)=0,"",VLOOKUP($A140,'Annex 2 EHV charges'!$D:$O,10,FALSE)),"")</f>
        <v>604.25</v>
      </c>
      <c r="G140" s="108">
        <f>IFERROR(IF(VLOOKUP($A140,'Annex 2 EHV charges'!$D:$O,11,FALSE)=0,"",VLOOKUP($A140,'Annex 2 EHV charges'!$D:$O,11,FALSE)),"")</f>
        <v>0.05</v>
      </c>
      <c r="H140" s="108">
        <f>IFERROR(IF(VLOOKUP($A140,'Annex 2 EHV charges'!$D:$O,12,FALSE)=0,"",VLOOKUP($A140,'Annex 2 EHV charges'!$D:$O,12,FALSE)),"")</f>
        <v>0.05</v>
      </c>
    </row>
    <row r="141" spans="1:8" x14ac:dyDescent="0.2">
      <c r="A141" s="105">
        <f t="array" ref="A141">IFERROR(INDEX('Annex 2 EHV charges'!$D$11:$D$410, MATCH(0, IF(ISBLANK('Annex 2 EHV charges'!$D$11:$D$410),1, COUNTIF(A$4:$A140, 'Annex 2 EHV charges'!$D$11:$D$410)), 0)),"")</f>
        <v>657</v>
      </c>
      <c r="B141" s="104">
        <f>IF($A141="","",VLOOKUP($A141,'Annex 2 EHV charges'!$D:$O,2,0))</f>
        <v>657</v>
      </c>
      <c r="C141" s="105">
        <f>IF($A141="","",VLOOKUP($A141,'Annex 2 EHV charges'!$D:$O,3,0))</f>
        <v>1170000182970</v>
      </c>
      <c r="D141" s="104" t="str">
        <f>IF($A141="","",VLOOKUP($A141,'Annex 2 EHV charges'!$D:$O,4,0))</f>
        <v>Croft End Solar Farm</v>
      </c>
      <c r="E141" s="106" t="str">
        <f>IFERROR(IF(VLOOKUP($A141,'Annex 2 EHV charges'!$D:$O,9,FALSE)=0,"",VLOOKUP($A141,'Annex 2 EHV charges'!$D:$O,9,FALSE)),"")</f>
        <v/>
      </c>
      <c r="F141" s="107">
        <f>IFERROR(IF(VLOOKUP($A141,'Annex 2 EHV charges'!$D:$O,10,FALSE)=0,"",VLOOKUP($A141,'Annex 2 EHV charges'!$D:$O,10,FALSE)),"")</f>
        <v>729.76</v>
      </c>
      <c r="G141" s="108">
        <f>IFERROR(IF(VLOOKUP($A141,'Annex 2 EHV charges'!$D:$O,11,FALSE)=0,"",VLOOKUP($A141,'Annex 2 EHV charges'!$D:$O,11,FALSE)),"")</f>
        <v>0.05</v>
      </c>
      <c r="H141" s="108">
        <f>IFERROR(IF(VLOOKUP($A141,'Annex 2 EHV charges'!$D:$O,12,FALSE)=0,"",VLOOKUP($A141,'Annex 2 EHV charges'!$D:$O,12,FALSE)),"")</f>
        <v>0.05</v>
      </c>
    </row>
    <row r="142" spans="1:8" x14ac:dyDescent="0.2">
      <c r="A142" s="105">
        <f t="array" ref="A142">IFERROR(INDEX('Annex 2 EHV charges'!$D$11:$D$410, MATCH(0, IF(ISBLANK('Annex 2 EHV charges'!$D$11:$D$410),1, COUNTIF(A$4:$A141, 'Annex 2 EHV charges'!$D$11:$D$410)), 0)),"")</f>
        <v>658</v>
      </c>
      <c r="B142" s="104">
        <f>IF($A142="","",VLOOKUP($A142,'Annex 2 EHV charges'!$D:$O,2,0))</f>
        <v>658</v>
      </c>
      <c r="C142" s="105">
        <f>IF($A142="","",VLOOKUP($A142,'Annex 2 EHV charges'!$D:$O,3,0))</f>
        <v>1170000233570</v>
      </c>
      <c r="D142" s="104" t="str">
        <f>IF($A142="","",VLOOKUP($A142,'Annex 2 EHV charges'!$D:$O,4,0))</f>
        <v>M1 Wind farm</v>
      </c>
      <c r="E142" s="106" t="str">
        <f>IFERROR(IF(VLOOKUP($A142,'Annex 2 EHV charges'!$D:$O,9,FALSE)=0,"",VLOOKUP($A142,'Annex 2 EHV charges'!$D:$O,9,FALSE)),"")</f>
        <v/>
      </c>
      <c r="F142" s="107">
        <f>IFERROR(IF(VLOOKUP($A142,'Annex 2 EHV charges'!$D:$O,10,FALSE)=0,"",VLOOKUP($A142,'Annex 2 EHV charges'!$D:$O,10,FALSE)),"")</f>
        <v>392.52</v>
      </c>
      <c r="G142" s="108">
        <f>IFERROR(IF(VLOOKUP($A142,'Annex 2 EHV charges'!$D:$O,11,FALSE)=0,"",VLOOKUP($A142,'Annex 2 EHV charges'!$D:$O,11,FALSE)),"")</f>
        <v>0.05</v>
      </c>
      <c r="H142" s="108">
        <f>IFERROR(IF(VLOOKUP($A142,'Annex 2 EHV charges'!$D:$O,12,FALSE)=0,"",VLOOKUP($A142,'Annex 2 EHV charges'!$D:$O,12,FALSE)),"")</f>
        <v>0.05</v>
      </c>
    </row>
    <row r="143" spans="1:8" x14ac:dyDescent="0.2">
      <c r="A143" s="105">
        <f t="array" ref="A143">IFERROR(INDEX('Annex 2 EHV charges'!$D$11:$D$410, MATCH(0, IF(ISBLANK('Annex 2 EHV charges'!$D$11:$D$410),1, COUNTIF(A$4:$A142, 'Annex 2 EHV charges'!$D$11:$D$410)), 0)),"")</f>
        <v>659</v>
      </c>
      <c r="B143" s="104">
        <f>IF($A143="","",VLOOKUP($A143,'Annex 2 EHV charges'!$D:$O,2,0))</f>
        <v>659</v>
      </c>
      <c r="C143" s="105">
        <f>IF($A143="","",VLOOKUP($A143,'Annex 2 EHV charges'!$D:$O,3,0))</f>
        <v>1170000265280</v>
      </c>
      <c r="D143" s="104" t="str">
        <f>IF($A143="","",VLOOKUP($A143,'Annex 2 EHV charges'!$D:$O,4,0))</f>
        <v>Leamington STOR</v>
      </c>
      <c r="E143" s="106">
        <f>IFERROR(IF(VLOOKUP($A143,'Annex 2 EHV charges'!$D:$O,9,FALSE)=0,"",VLOOKUP($A143,'Annex 2 EHV charges'!$D:$O,9,FALSE)),"")</f>
        <v>-0.53400000000000003</v>
      </c>
      <c r="F143" s="107">
        <f>IFERROR(IF(VLOOKUP($A143,'Annex 2 EHV charges'!$D:$O,10,FALSE)=0,"",VLOOKUP($A143,'Annex 2 EHV charges'!$D:$O,10,FALSE)),"")</f>
        <v>1561.42</v>
      </c>
      <c r="G143" s="108">
        <f>IFERROR(IF(VLOOKUP($A143,'Annex 2 EHV charges'!$D:$O,11,FALSE)=0,"",VLOOKUP($A143,'Annex 2 EHV charges'!$D:$O,11,FALSE)),"")</f>
        <v>0.05</v>
      </c>
      <c r="H143" s="108">
        <f>IFERROR(IF(VLOOKUP($A143,'Annex 2 EHV charges'!$D:$O,12,FALSE)=0,"",VLOOKUP($A143,'Annex 2 EHV charges'!$D:$O,12,FALSE)),"")</f>
        <v>0.05</v>
      </c>
    </row>
    <row r="144" spans="1:8" x14ac:dyDescent="0.2">
      <c r="A144" s="105">
        <f t="array" ref="A144">IFERROR(INDEX('Annex 2 EHV charges'!$D$11:$D$410, MATCH(0, IF(ISBLANK('Annex 2 EHV charges'!$D$11:$D$410),1, COUNTIF(A$4:$A143, 'Annex 2 EHV charges'!$D$11:$D$410)), 0)),"")</f>
        <v>660</v>
      </c>
      <c r="B144" s="104">
        <f>IF($A144="","",VLOOKUP($A144,'Annex 2 EHV charges'!$D:$O,2,0))</f>
        <v>660</v>
      </c>
      <c r="C144" s="105">
        <f>IF($A144="","",VLOOKUP($A144,'Annex 2 EHV charges'!$D:$O,3,0))</f>
        <v>1170000280117</v>
      </c>
      <c r="D144" s="104" t="str">
        <f>IF($A144="","",VLOOKUP($A144,'Annex 2 EHV charges'!$D:$O,4,0))</f>
        <v>Low Farm Anaerobic Dig</v>
      </c>
      <c r="E144" s="106" t="str">
        <f>IFERROR(IF(VLOOKUP($A144,'Annex 2 EHV charges'!$D:$O,9,FALSE)=0,"",VLOOKUP($A144,'Annex 2 EHV charges'!$D:$O,9,FALSE)),"")</f>
        <v/>
      </c>
      <c r="F144" s="107">
        <f>IFERROR(IF(VLOOKUP($A144,'Annex 2 EHV charges'!$D:$O,10,FALSE)=0,"",VLOOKUP($A144,'Annex 2 EHV charges'!$D:$O,10,FALSE)),"")</f>
        <v>63.14</v>
      </c>
      <c r="G144" s="108">
        <f>IFERROR(IF(VLOOKUP($A144,'Annex 2 EHV charges'!$D:$O,11,FALSE)=0,"",VLOOKUP($A144,'Annex 2 EHV charges'!$D:$O,11,FALSE)),"")</f>
        <v>0.05</v>
      </c>
      <c r="H144" s="108">
        <f>IFERROR(IF(VLOOKUP($A144,'Annex 2 EHV charges'!$D:$O,12,FALSE)=0,"",VLOOKUP($A144,'Annex 2 EHV charges'!$D:$O,12,FALSE)),"")</f>
        <v>0.05</v>
      </c>
    </row>
    <row r="145" spans="1:8" x14ac:dyDescent="0.2">
      <c r="A145" s="105">
        <f t="array" ref="A145">IFERROR(INDEX('Annex 2 EHV charges'!$D$11:$D$410, MATCH(0, IF(ISBLANK('Annex 2 EHV charges'!$D$11:$D$410),1, COUNTIF(A$4:$A144, 'Annex 2 EHV charges'!$D$11:$D$410)), 0)),"")</f>
        <v>691</v>
      </c>
      <c r="B145" s="104">
        <f>IF($A145="","",VLOOKUP($A145,'Annex 2 EHV charges'!$D:$O,2,0))</f>
        <v>691</v>
      </c>
      <c r="C145" s="105">
        <f>IF($A145="","",VLOOKUP($A145,'Annex 2 EHV charges'!$D:$O,3,0))</f>
        <v>1170000280970</v>
      </c>
      <c r="D145" s="104" t="str">
        <f>IF($A145="","",VLOOKUP($A145,'Annex 2 EHV charges'!$D:$O,4,0))</f>
        <v>Turweston Airfield Solar Farm</v>
      </c>
      <c r="E145" s="106" t="str">
        <f>IFERROR(IF(VLOOKUP($A145,'Annex 2 EHV charges'!$D:$O,9,FALSE)=0,"",VLOOKUP($A145,'Annex 2 EHV charges'!$D:$O,9,FALSE)),"")</f>
        <v/>
      </c>
      <c r="F145" s="107">
        <f>IFERROR(IF(VLOOKUP($A145,'Annex 2 EHV charges'!$D:$O,10,FALSE)=0,"",VLOOKUP($A145,'Annex 2 EHV charges'!$D:$O,10,FALSE)),"")</f>
        <v>478.34</v>
      </c>
      <c r="G145" s="108">
        <f>IFERROR(IF(VLOOKUP($A145,'Annex 2 EHV charges'!$D:$O,11,FALSE)=0,"",VLOOKUP($A145,'Annex 2 EHV charges'!$D:$O,11,FALSE)),"")</f>
        <v>0.05</v>
      </c>
      <c r="H145" s="108">
        <f>IFERROR(IF(VLOOKUP($A145,'Annex 2 EHV charges'!$D:$O,12,FALSE)=0,"",VLOOKUP($A145,'Annex 2 EHV charges'!$D:$O,12,FALSE)),"")</f>
        <v>0.05</v>
      </c>
    </row>
    <row r="146" spans="1:8" x14ac:dyDescent="0.2">
      <c r="A146" s="105">
        <f t="array" ref="A146">IFERROR(INDEX('Annex 2 EHV charges'!$D$11:$D$410, MATCH(0, IF(ISBLANK('Annex 2 EHV charges'!$D$11:$D$410),1, COUNTIF(A$4:$A145, 'Annex 2 EHV charges'!$D$11:$D$410)), 0)),"")</f>
        <v>692</v>
      </c>
      <c r="B146" s="104">
        <f>IF($A146="","",VLOOKUP($A146,'Annex 2 EHV charges'!$D:$O,2,0))</f>
        <v>692</v>
      </c>
      <c r="C146" s="105">
        <f>IF($A146="","",VLOOKUP($A146,'Annex 2 EHV charges'!$D:$O,3,0))</f>
        <v>1170000281193</v>
      </c>
      <c r="D146" s="104" t="str">
        <f>IF($A146="","",VLOOKUP($A146,'Annex 2 EHV charges'!$D:$O,4,0))</f>
        <v>Burton Pedwardine Solar</v>
      </c>
      <c r="E146" s="106" t="str">
        <f>IFERROR(IF(VLOOKUP($A146,'Annex 2 EHV charges'!$D:$O,9,FALSE)=0,"",VLOOKUP($A146,'Annex 2 EHV charges'!$D:$O,9,FALSE)),"")</f>
        <v/>
      </c>
      <c r="F146" s="107">
        <f>IFERROR(IF(VLOOKUP($A146,'Annex 2 EHV charges'!$D:$O,10,FALSE)=0,"",VLOOKUP($A146,'Annex 2 EHV charges'!$D:$O,10,FALSE)),"")</f>
        <v>951.44</v>
      </c>
      <c r="G146" s="108">
        <f>IFERROR(IF(VLOOKUP($A146,'Annex 2 EHV charges'!$D:$O,11,FALSE)=0,"",VLOOKUP($A146,'Annex 2 EHV charges'!$D:$O,11,FALSE)),"")</f>
        <v>0.05</v>
      </c>
      <c r="H146" s="108">
        <f>IFERROR(IF(VLOOKUP($A146,'Annex 2 EHV charges'!$D:$O,12,FALSE)=0,"",VLOOKUP($A146,'Annex 2 EHV charges'!$D:$O,12,FALSE)),"")</f>
        <v>0.05</v>
      </c>
    </row>
    <row r="147" spans="1:8" x14ac:dyDescent="0.2">
      <c r="A147" s="105">
        <f t="array" ref="A147">IFERROR(INDEX('Annex 2 EHV charges'!$D$11:$D$410, MATCH(0, IF(ISBLANK('Annex 2 EHV charges'!$D$11:$D$410),1, COUNTIF(A$4:$A146, 'Annex 2 EHV charges'!$D$11:$D$410)), 0)),"")</f>
        <v>693</v>
      </c>
      <c r="B147" s="104">
        <f>IF($A147="","",VLOOKUP($A147,'Annex 2 EHV charges'!$D:$O,2,0))</f>
        <v>693</v>
      </c>
      <c r="C147" s="105">
        <f>IF($A147="","",VLOOKUP($A147,'Annex 2 EHV charges'!$D:$O,3,0))</f>
        <v>1170000306918</v>
      </c>
      <c r="D147" s="104" t="str">
        <f>IF($A147="","",VLOOKUP($A147,'Annex 2 EHV charges'!$D:$O,4,0))</f>
        <v>Little Morton Farm Solar</v>
      </c>
      <c r="E147" s="106" t="str">
        <f>IFERROR(IF(VLOOKUP($A147,'Annex 2 EHV charges'!$D:$O,9,FALSE)=0,"",VLOOKUP($A147,'Annex 2 EHV charges'!$D:$O,9,FALSE)),"")</f>
        <v/>
      </c>
      <c r="F147" s="107">
        <f>IFERROR(IF(VLOOKUP($A147,'Annex 2 EHV charges'!$D:$O,10,FALSE)=0,"",VLOOKUP($A147,'Annex 2 EHV charges'!$D:$O,10,FALSE)),"")</f>
        <v>608.38</v>
      </c>
      <c r="G147" s="108">
        <f>IFERROR(IF(VLOOKUP($A147,'Annex 2 EHV charges'!$D:$O,11,FALSE)=0,"",VLOOKUP($A147,'Annex 2 EHV charges'!$D:$O,11,FALSE)),"")</f>
        <v>0.05</v>
      </c>
      <c r="H147" s="108">
        <f>IFERROR(IF(VLOOKUP($A147,'Annex 2 EHV charges'!$D:$O,12,FALSE)=0,"",VLOOKUP($A147,'Annex 2 EHV charges'!$D:$O,12,FALSE)),"")</f>
        <v>0.05</v>
      </c>
    </row>
    <row r="148" spans="1:8" x14ac:dyDescent="0.2">
      <c r="A148" s="105">
        <f t="array" ref="A148">IFERROR(INDEX('Annex 2 EHV charges'!$D$11:$D$410, MATCH(0, IF(ISBLANK('Annex 2 EHV charges'!$D$11:$D$410),1, COUNTIF(A$4:$A147, 'Annex 2 EHV charges'!$D$11:$D$410)), 0)),"")</f>
        <v>694</v>
      </c>
      <c r="B148" s="104">
        <f>IF($A148="","",VLOOKUP($A148,'Annex 2 EHV charges'!$D:$O,2,0))</f>
        <v>694</v>
      </c>
      <c r="C148" s="105">
        <f>IF($A148="","",VLOOKUP($A148,'Annex 2 EHV charges'!$D:$O,3,0))</f>
        <v>1170000306893</v>
      </c>
      <c r="D148" s="104" t="str">
        <f>IF($A148="","",VLOOKUP($A148,'Annex 2 EHV charges'!$D:$O,4,0))</f>
        <v>Lodge Farm Solar Park</v>
      </c>
      <c r="E148" s="106" t="str">
        <f>IFERROR(IF(VLOOKUP($A148,'Annex 2 EHV charges'!$D:$O,9,FALSE)=0,"",VLOOKUP($A148,'Annex 2 EHV charges'!$D:$O,9,FALSE)),"")</f>
        <v/>
      </c>
      <c r="F148" s="107">
        <f>IFERROR(IF(VLOOKUP($A148,'Annex 2 EHV charges'!$D:$O,10,FALSE)=0,"",VLOOKUP($A148,'Annex 2 EHV charges'!$D:$O,10,FALSE)),"")</f>
        <v>1357.79</v>
      </c>
      <c r="G148" s="108">
        <f>IFERROR(IF(VLOOKUP($A148,'Annex 2 EHV charges'!$D:$O,11,FALSE)=0,"",VLOOKUP($A148,'Annex 2 EHV charges'!$D:$O,11,FALSE)),"")</f>
        <v>0.05</v>
      </c>
      <c r="H148" s="108">
        <f>IFERROR(IF(VLOOKUP($A148,'Annex 2 EHV charges'!$D:$O,12,FALSE)=0,"",VLOOKUP($A148,'Annex 2 EHV charges'!$D:$O,12,FALSE)),"")</f>
        <v>0.05</v>
      </c>
    </row>
    <row r="149" spans="1:8" x14ac:dyDescent="0.2">
      <c r="A149" s="105">
        <f t="array" ref="A149">IFERROR(INDEX('Annex 2 EHV charges'!$D$11:$D$410, MATCH(0, IF(ISBLANK('Annex 2 EHV charges'!$D$11:$D$410),1, COUNTIF(A$4:$A148, 'Annex 2 EHV charges'!$D$11:$D$410)), 0)),"")</f>
        <v>695</v>
      </c>
      <c r="B149" s="104">
        <f>IF($A149="","",VLOOKUP($A149,'Annex 2 EHV charges'!$D:$O,2,0))</f>
        <v>695</v>
      </c>
      <c r="C149" s="105">
        <f>IF($A149="","",VLOOKUP($A149,'Annex 2 EHV charges'!$D:$O,3,0))</f>
        <v>1170000313171</v>
      </c>
      <c r="D149" s="104" t="str">
        <f>IF($A149="","",VLOOKUP($A149,'Annex 2 EHV charges'!$D:$O,4,0))</f>
        <v>Ermine Farm PV</v>
      </c>
      <c r="E149" s="106" t="str">
        <f>IFERROR(IF(VLOOKUP($A149,'Annex 2 EHV charges'!$D:$O,9,FALSE)=0,"",VLOOKUP($A149,'Annex 2 EHV charges'!$D:$O,9,FALSE)),"")</f>
        <v/>
      </c>
      <c r="F149" s="107">
        <f>IFERROR(IF(VLOOKUP($A149,'Annex 2 EHV charges'!$D:$O,10,FALSE)=0,"",VLOOKUP($A149,'Annex 2 EHV charges'!$D:$O,10,FALSE)),"")</f>
        <v>7477.52</v>
      </c>
      <c r="G149" s="108">
        <f>IFERROR(IF(VLOOKUP($A149,'Annex 2 EHV charges'!$D:$O,11,FALSE)=0,"",VLOOKUP($A149,'Annex 2 EHV charges'!$D:$O,11,FALSE)),"")</f>
        <v>0.05</v>
      </c>
      <c r="H149" s="108">
        <f>IFERROR(IF(VLOOKUP($A149,'Annex 2 EHV charges'!$D:$O,12,FALSE)=0,"",VLOOKUP($A149,'Annex 2 EHV charges'!$D:$O,12,FALSE)),"")</f>
        <v>0.05</v>
      </c>
    </row>
    <row r="150" spans="1:8" x14ac:dyDescent="0.2">
      <c r="A150" s="105">
        <f t="array" ref="A150">IFERROR(INDEX('Annex 2 EHV charges'!$D$11:$D$410, MATCH(0, IF(ISBLANK('Annex 2 EHV charges'!$D$11:$D$410),1, COUNTIF(A$4:$A149, 'Annex 2 EHV charges'!$D$11:$D$410)), 0)),"")</f>
        <v>696</v>
      </c>
      <c r="B150" s="104">
        <f>IF($A150="","",VLOOKUP($A150,'Annex 2 EHV charges'!$D:$O,2,0))</f>
        <v>696</v>
      </c>
      <c r="C150" s="105">
        <f>IF($A150="","",VLOOKUP($A150,'Annex 2 EHV charges'!$D:$O,3,0))</f>
        <v>1170000319243</v>
      </c>
      <c r="D150" s="104" t="str">
        <f>IF($A150="","",VLOOKUP($A150,'Annex 2 EHV charges'!$D:$O,4,0))</f>
        <v>Ridge Solar Park</v>
      </c>
      <c r="E150" s="106" t="str">
        <f>IFERROR(IF(VLOOKUP($A150,'Annex 2 EHV charges'!$D:$O,9,FALSE)=0,"",VLOOKUP($A150,'Annex 2 EHV charges'!$D:$O,9,FALSE)),"")</f>
        <v/>
      </c>
      <c r="F150" s="107">
        <f>IFERROR(IF(VLOOKUP($A150,'Annex 2 EHV charges'!$D:$O,10,FALSE)=0,"",VLOOKUP($A150,'Annex 2 EHV charges'!$D:$O,10,FALSE)),"")</f>
        <v>564.28</v>
      </c>
      <c r="G150" s="108">
        <f>IFERROR(IF(VLOOKUP($A150,'Annex 2 EHV charges'!$D:$O,11,FALSE)=0,"",VLOOKUP($A150,'Annex 2 EHV charges'!$D:$O,11,FALSE)),"")</f>
        <v>0.05</v>
      </c>
      <c r="H150" s="108">
        <f>IFERROR(IF(VLOOKUP($A150,'Annex 2 EHV charges'!$D:$O,12,FALSE)=0,"",VLOOKUP($A150,'Annex 2 EHV charges'!$D:$O,12,FALSE)),"")</f>
        <v>0.05</v>
      </c>
    </row>
    <row r="151" spans="1:8" x14ac:dyDescent="0.2">
      <c r="A151" s="105">
        <f t="array" ref="A151">IFERROR(INDEX('Annex 2 EHV charges'!$D$11:$D$410, MATCH(0, IF(ISBLANK('Annex 2 EHV charges'!$D$11:$D$410),1, COUNTIF(A$4:$A150, 'Annex 2 EHV charges'!$D$11:$D$410)), 0)),"")</f>
        <v>697</v>
      </c>
      <c r="B151" s="104">
        <f>IF($A151="","",VLOOKUP($A151,'Annex 2 EHV charges'!$D:$O,2,0))</f>
        <v>697</v>
      </c>
      <c r="C151" s="105">
        <f>IF($A151="","",VLOOKUP($A151,'Annex 2 EHV charges'!$D:$O,3,0))</f>
        <v>1170000325292</v>
      </c>
      <c r="D151" s="104" t="str">
        <f>IF($A151="","",VLOOKUP($A151,'Annex 2 EHV charges'!$D:$O,4,0))</f>
        <v>Winwick Wind Farm</v>
      </c>
      <c r="E151" s="106" t="str">
        <f>IFERROR(IF(VLOOKUP($A151,'Annex 2 EHV charges'!$D:$O,9,FALSE)=0,"",VLOOKUP($A151,'Annex 2 EHV charges'!$D:$O,9,FALSE)),"")</f>
        <v/>
      </c>
      <c r="F151" s="107">
        <f>IFERROR(IF(VLOOKUP($A151,'Annex 2 EHV charges'!$D:$O,10,FALSE)=0,"",VLOOKUP($A151,'Annex 2 EHV charges'!$D:$O,10,FALSE)),"")</f>
        <v>82.34</v>
      </c>
      <c r="G151" s="108">
        <f>IFERROR(IF(VLOOKUP($A151,'Annex 2 EHV charges'!$D:$O,11,FALSE)=0,"",VLOOKUP($A151,'Annex 2 EHV charges'!$D:$O,11,FALSE)),"")</f>
        <v>0.05</v>
      </c>
      <c r="H151" s="108">
        <f>IFERROR(IF(VLOOKUP($A151,'Annex 2 EHV charges'!$D:$O,12,FALSE)=0,"",VLOOKUP($A151,'Annex 2 EHV charges'!$D:$O,12,FALSE)),"")</f>
        <v>0.05</v>
      </c>
    </row>
    <row r="152" spans="1:8" x14ac:dyDescent="0.2">
      <c r="A152" s="105">
        <f t="array" ref="A152">IFERROR(INDEX('Annex 2 EHV charges'!$D$11:$D$410, MATCH(0, IF(ISBLANK('Annex 2 EHV charges'!$D$11:$D$410),1, COUNTIF(A$4:$A151, 'Annex 2 EHV charges'!$D$11:$D$410)), 0)),"")</f>
        <v>698</v>
      </c>
      <c r="B152" s="104">
        <f>IF($A152="","",VLOOKUP($A152,'Annex 2 EHV charges'!$D:$O,2,0))</f>
        <v>698</v>
      </c>
      <c r="C152" s="105">
        <f>IF($A152="","",VLOOKUP($A152,'Annex 2 EHV charges'!$D:$O,3,0))</f>
        <v>1170000325317</v>
      </c>
      <c r="D152" s="104" t="str">
        <f>IF($A152="","",VLOOKUP($A152,'Annex 2 EHV charges'!$D:$O,4,0))</f>
        <v>Watford Lodge Wind Farm</v>
      </c>
      <c r="E152" s="106" t="str">
        <f>IFERROR(IF(VLOOKUP($A152,'Annex 2 EHV charges'!$D:$O,9,FALSE)=0,"",VLOOKUP($A152,'Annex 2 EHV charges'!$D:$O,9,FALSE)),"")</f>
        <v/>
      </c>
      <c r="F152" s="107">
        <f>IFERROR(IF(VLOOKUP($A152,'Annex 2 EHV charges'!$D:$O,10,FALSE)=0,"",VLOOKUP($A152,'Annex 2 EHV charges'!$D:$O,10,FALSE)),"")</f>
        <v>4082.64</v>
      </c>
      <c r="G152" s="108">
        <f>IFERROR(IF(VLOOKUP($A152,'Annex 2 EHV charges'!$D:$O,11,FALSE)=0,"",VLOOKUP($A152,'Annex 2 EHV charges'!$D:$O,11,FALSE)),"")</f>
        <v>0.05</v>
      </c>
      <c r="H152" s="108">
        <f>IFERROR(IF(VLOOKUP($A152,'Annex 2 EHV charges'!$D:$O,12,FALSE)=0,"",VLOOKUP($A152,'Annex 2 EHV charges'!$D:$O,12,FALSE)),"")</f>
        <v>0.05</v>
      </c>
    </row>
    <row r="153" spans="1:8" x14ac:dyDescent="0.2">
      <c r="A153" s="105">
        <f t="array" ref="A153">IFERROR(INDEX('Annex 2 EHV charges'!$D$11:$D$410, MATCH(0, IF(ISBLANK('Annex 2 EHV charges'!$D$11:$D$410),1, COUNTIF(A$4:$A152, 'Annex 2 EHV charges'!$D$11:$D$410)), 0)),"")</f>
        <v>699</v>
      </c>
      <c r="B153" s="104">
        <f>IF($A153="","",VLOOKUP($A153,'Annex 2 EHV charges'!$D:$O,2,0))</f>
        <v>699</v>
      </c>
      <c r="C153" s="105">
        <f>IF($A153="","",VLOOKUP($A153,'Annex 2 EHV charges'!$D:$O,3,0))</f>
        <v>1170000326463</v>
      </c>
      <c r="D153" s="104" t="str">
        <f>IF($A153="","",VLOOKUP($A153,'Annex 2 EHV charges'!$D:$O,4,0))</f>
        <v>Leverton Solar Park</v>
      </c>
      <c r="E153" s="106" t="str">
        <f>IFERROR(IF(VLOOKUP($A153,'Annex 2 EHV charges'!$D:$O,9,FALSE)=0,"",VLOOKUP($A153,'Annex 2 EHV charges'!$D:$O,9,FALSE)),"")</f>
        <v/>
      </c>
      <c r="F153" s="107">
        <f>IFERROR(IF(VLOOKUP($A153,'Annex 2 EHV charges'!$D:$O,10,FALSE)=0,"",VLOOKUP($A153,'Annex 2 EHV charges'!$D:$O,10,FALSE)),"")</f>
        <v>428.24</v>
      </c>
      <c r="G153" s="108">
        <f>IFERROR(IF(VLOOKUP($A153,'Annex 2 EHV charges'!$D:$O,11,FALSE)=0,"",VLOOKUP($A153,'Annex 2 EHV charges'!$D:$O,11,FALSE)),"")</f>
        <v>0.05</v>
      </c>
      <c r="H153" s="108">
        <f>IFERROR(IF(VLOOKUP($A153,'Annex 2 EHV charges'!$D:$O,12,FALSE)=0,"",VLOOKUP($A153,'Annex 2 EHV charges'!$D:$O,12,FALSE)),"")</f>
        <v>0.05</v>
      </c>
    </row>
    <row r="154" spans="1:8" x14ac:dyDescent="0.2">
      <c r="A154" s="105">
        <f t="array" ref="A154">IFERROR(INDEX('Annex 2 EHV charges'!$D$11:$D$410, MATCH(0, IF(ISBLANK('Annex 2 EHV charges'!$D$11:$D$410),1, COUNTIF(A$4:$A153, 'Annex 2 EHV charges'!$D$11:$D$410)), 0)),"")</f>
        <v>701</v>
      </c>
      <c r="B154" s="104">
        <f>IF($A154="","",VLOOKUP($A154,'Annex 2 EHV charges'!$D:$O,2,0))</f>
        <v>701</v>
      </c>
      <c r="C154" s="105">
        <f>IF($A154="","",VLOOKUP($A154,'Annex 2 EHV charges'!$D:$O,3,0))</f>
        <v>1170000337517</v>
      </c>
      <c r="D154" s="104" t="str">
        <f>IF($A154="","",VLOOKUP($A154,'Annex 2 EHV charges'!$D:$O,4,0))</f>
        <v>Burton Pedwardine Phase 2</v>
      </c>
      <c r="E154" s="106" t="str">
        <f>IFERROR(IF(VLOOKUP($A154,'Annex 2 EHV charges'!$D:$O,9,FALSE)=0,"",VLOOKUP($A154,'Annex 2 EHV charges'!$D:$O,9,FALSE)),"")</f>
        <v/>
      </c>
      <c r="F154" s="107">
        <f>IFERROR(IF(VLOOKUP($A154,'Annex 2 EHV charges'!$D:$O,10,FALSE)=0,"",VLOOKUP($A154,'Annex 2 EHV charges'!$D:$O,10,FALSE)),"")</f>
        <v>937.35</v>
      </c>
      <c r="G154" s="108">
        <f>IFERROR(IF(VLOOKUP($A154,'Annex 2 EHV charges'!$D:$O,11,FALSE)=0,"",VLOOKUP($A154,'Annex 2 EHV charges'!$D:$O,11,FALSE)),"")</f>
        <v>0.05</v>
      </c>
      <c r="H154" s="108">
        <f>IFERROR(IF(VLOOKUP($A154,'Annex 2 EHV charges'!$D:$O,12,FALSE)=0,"",VLOOKUP($A154,'Annex 2 EHV charges'!$D:$O,12,FALSE)),"")</f>
        <v>0.05</v>
      </c>
    </row>
    <row r="155" spans="1:8" x14ac:dyDescent="0.2">
      <c r="A155" s="105">
        <f t="array" ref="A155">IFERROR(INDEX('Annex 2 EHV charges'!$D$11:$D$410, MATCH(0, IF(ISBLANK('Annex 2 EHV charges'!$D$11:$D$410),1, COUNTIF(A$4:$A154, 'Annex 2 EHV charges'!$D$11:$D$410)), 0)),"")</f>
        <v>702</v>
      </c>
      <c r="B155" s="104">
        <f>IF($A155="","",VLOOKUP($A155,'Annex 2 EHV charges'!$D:$O,2,0))</f>
        <v>702</v>
      </c>
      <c r="C155" s="105">
        <f>IF($A155="","",VLOOKUP($A155,'Annex 2 EHV charges'!$D:$O,3,0))</f>
        <v>1170000369086</v>
      </c>
      <c r="D155" s="104" t="str">
        <f>IF($A155="","",VLOOKUP($A155,'Annex 2 EHV charges'!$D:$O,4,0))</f>
        <v>Hartwell Solar Farm</v>
      </c>
      <c r="E155" s="106" t="str">
        <f>IFERROR(IF(VLOOKUP($A155,'Annex 2 EHV charges'!$D:$O,9,FALSE)=0,"",VLOOKUP($A155,'Annex 2 EHV charges'!$D:$O,9,FALSE)),"")</f>
        <v/>
      </c>
      <c r="F155" s="107">
        <f>IFERROR(IF(VLOOKUP($A155,'Annex 2 EHV charges'!$D:$O,10,FALSE)=0,"",VLOOKUP($A155,'Annex 2 EHV charges'!$D:$O,10,FALSE)),"")</f>
        <v>3222.08</v>
      </c>
      <c r="G155" s="108">
        <f>IFERROR(IF(VLOOKUP($A155,'Annex 2 EHV charges'!$D:$O,11,FALSE)=0,"",VLOOKUP($A155,'Annex 2 EHV charges'!$D:$O,11,FALSE)),"")</f>
        <v>0.05</v>
      </c>
      <c r="H155" s="108">
        <f>IFERROR(IF(VLOOKUP($A155,'Annex 2 EHV charges'!$D:$O,12,FALSE)=0,"",VLOOKUP($A155,'Annex 2 EHV charges'!$D:$O,12,FALSE)),"")</f>
        <v>0.05</v>
      </c>
    </row>
    <row r="156" spans="1:8" x14ac:dyDescent="0.2">
      <c r="A156" s="105">
        <f t="array" ref="A156">IFERROR(INDEX('Annex 2 EHV charges'!$D$11:$D$410, MATCH(0, IF(ISBLANK('Annex 2 EHV charges'!$D$11:$D$410),1, COUNTIF(A$4:$A155, 'Annex 2 EHV charges'!$D$11:$D$410)), 0)),"")</f>
        <v>703</v>
      </c>
      <c r="B156" s="104">
        <f>IF($A156="","",VLOOKUP($A156,'Annex 2 EHV charges'!$D:$O,2,0))</f>
        <v>703</v>
      </c>
      <c r="C156" s="105">
        <f>IF($A156="","",VLOOKUP($A156,'Annex 2 EHV charges'!$D:$O,3,0))</f>
        <v>1170000369110</v>
      </c>
      <c r="D156" s="104" t="str">
        <f>IF($A156="","",VLOOKUP($A156,'Annex 2 EHV charges'!$D:$O,4,0))</f>
        <v>Eakley Lanes Solar North</v>
      </c>
      <c r="E156" s="106" t="str">
        <f>IFERROR(IF(VLOOKUP($A156,'Annex 2 EHV charges'!$D:$O,9,FALSE)=0,"",VLOOKUP($A156,'Annex 2 EHV charges'!$D:$O,9,FALSE)),"")</f>
        <v/>
      </c>
      <c r="F156" s="107">
        <f>IFERROR(IF(VLOOKUP($A156,'Annex 2 EHV charges'!$D:$O,10,FALSE)=0,"",VLOOKUP($A156,'Annex 2 EHV charges'!$D:$O,10,FALSE)),"")</f>
        <v>1529.69</v>
      </c>
      <c r="G156" s="108">
        <f>IFERROR(IF(VLOOKUP($A156,'Annex 2 EHV charges'!$D:$O,11,FALSE)=0,"",VLOOKUP($A156,'Annex 2 EHV charges'!$D:$O,11,FALSE)),"")</f>
        <v>0.05</v>
      </c>
      <c r="H156" s="108">
        <f>IFERROR(IF(VLOOKUP($A156,'Annex 2 EHV charges'!$D:$O,12,FALSE)=0,"",VLOOKUP($A156,'Annex 2 EHV charges'!$D:$O,12,FALSE)),"")</f>
        <v>0.05</v>
      </c>
    </row>
    <row r="157" spans="1:8" x14ac:dyDescent="0.2">
      <c r="A157" s="105">
        <f t="array" ref="A157">IFERROR(INDEX('Annex 2 EHV charges'!$D$11:$D$410, MATCH(0, IF(ISBLANK('Annex 2 EHV charges'!$D$11:$D$410),1, COUNTIF(A$4:$A156, 'Annex 2 EHV charges'!$D$11:$D$410)), 0)),"")</f>
        <v>704</v>
      </c>
      <c r="B157" s="104">
        <f>IF($A157="","",VLOOKUP($A157,'Annex 2 EHV charges'!$D:$O,2,0))</f>
        <v>704</v>
      </c>
      <c r="C157" s="105">
        <f>IF($A157="","",VLOOKUP($A157,'Annex 2 EHV charges'!$D:$O,3,0))</f>
        <v>1170000369147</v>
      </c>
      <c r="D157" s="104" t="str">
        <f>IF($A157="","",VLOOKUP($A157,'Annex 2 EHV charges'!$D:$O,4,0))</f>
        <v>Eakley Lanes Solar South</v>
      </c>
      <c r="E157" s="106" t="str">
        <f>IFERROR(IF(VLOOKUP($A157,'Annex 2 EHV charges'!$D:$O,9,FALSE)=0,"",VLOOKUP($A157,'Annex 2 EHV charges'!$D:$O,9,FALSE)),"")</f>
        <v/>
      </c>
      <c r="F157" s="107">
        <f>IFERROR(IF(VLOOKUP($A157,'Annex 2 EHV charges'!$D:$O,10,FALSE)=0,"",VLOOKUP($A157,'Annex 2 EHV charges'!$D:$O,10,FALSE)),"")</f>
        <v>377.68</v>
      </c>
      <c r="G157" s="108">
        <f>IFERROR(IF(VLOOKUP($A157,'Annex 2 EHV charges'!$D:$O,11,FALSE)=0,"",VLOOKUP($A157,'Annex 2 EHV charges'!$D:$O,11,FALSE)),"")</f>
        <v>0.05</v>
      </c>
      <c r="H157" s="108">
        <f>IFERROR(IF(VLOOKUP($A157,'Annex 2 EHV charges'!$D:$O,12,FALSE)=0,"",VLOOKUP($A157,'Annex 2 EHV charges'!$D:$O,12,FALSE)),"")</f>
        <v>0.05</v>
      </c>
    </row>
    <row r="158" spans="1:8" x14ac:dyDescent="0.2">
      <c r="A158" s="105">
        <f t="array" ref="A158">IFERROR(INDEX('Annex 2 EHV charges'!$D$11:$D$410, MATCH(0, IF(ISBLANK('Annex 2 EHV charges'!$D$11:$D$410),1, COUNTIF(A$4:$A157, 'Annex 2 EHV charges'!$D$11:$D$410)), 0)),"")</f>
        <v>661</v>
      </c>
      <c r="B158" s="104">
        <f>IF($A158="","",VLOOKUP($A158,'Annex 2 EHV charges'!$D:$O,2,0))</f>
        <v>661</v>
      </c>
      <c r="C158" s="105">
        <f>IF($A158="","",VLOOKUP($A158,'Annex 2 EHV charges'!$D:$O,3,0))</f>
        <v>1170000388752</v>
      </c>
      <c r="D158" s="104" t="str">
        <f>IF($A158="","",VLOOKUP($A158,'Annex 2 EHV charges'!$D:$O,4,0))</f>
        <v>Welbeck Colliery PV</v>
      </c>
      <c r="E158" s="106" t="str">
        <f>IFERROR(IF(VLOOKUP($A158,'Annex 2 EHV charges'!$D:$O,9,FALSE)=0,"",VLOOKUP($A158,'Annex 2 EHV charges'!$D:$O,9,FALSE)),"")</f>
        <v/>
      </c>
      <c r="F158" s="107">
        <f>IFERROR(IF(VLOOKUP($A158,'Annex 2 EHV charges'!$D:$O,10,FALSE)=0,"",VLOOKUP($A158,'Annex 2 EHV charges'!$D:$O,10,FALSE)),"")</f>
        <v>745.95</v>
      </c>
      <c r="G158" s="108">
        <f>IFERROR(IF(VLOOKUP($A158,'Annex 2 EHV charges'!$D:$O,11,FALSE)=0,"",VLOOKUP($A158,'Annex 2 EHV charges'!$D:$O,11,FALSE)),"")</f>
        <v>0.05</v>
      </c>
      <c r="H158" s="108">
        <f>IFERROR(IF(VLOOKUP($A158,'Annex 2 EHV charges'!$D:$O,12,FALSE)=0,"",VLOOKUP($A158,'Annex 2 EHV charges'!$D:$O,12,FALSE)),"")</f>
        <v>0.05</v>
      </c>
    </row>
    <row r="159" spans="1:8" x14ac:dyDescent="0.2">
      <c r="A159" s="105">
        <f t="array" ref="A159">IFERROR(INDEX('Annex 2 EHV charges'!$D$11:$D$410, MATCH(0, IF(ISBLANK('Annex 2 EHV charges'!$D$11:$D$410),1, COUNTIF(A$4:$A158, 'Annex 2 EHV charges'!$D$11:$D$410)), 0)),"")</f>
        <v>662</v>
      </c>
      <c r="B159" s="104">
        <f>IF($A159="","",VLOOKUP($A159,'Annex 2 EHV charges'!$D:$O,2,0))</f>
        <v>662</v>
      </c>
      <c r="C159" s="105">
        <f>IF($A159="","",VLOOKUP($A159,'Annex 2 EHV charges'!$D:$O,3,0))</f>
        <v>1170000394979</v>
      </c>
      <c r="D159" s="104" t="str">
        <f>IF($A159="","",VLOOKUP($A159,'Annex 2 EHV charges'!$D:$O,4,0))</f>
        <v>Newton Road PV</v>
      </c>
      <c r="E159" s="106" t="str">
        <f>IFERROR(IF(VLOOKUP($A159,'Annex 2 EHV charges'!$D:$O,9,FALSE)=0,"",VLOOKUP($A159,'Annex 2 EHV charges'!$D:$O,9,FALSE)),"")</f>
        <v/>
      </c>
      <c r="F159" s="107">
        <f>IFERROR(IF(VLOOKUP($A159,'Annex 2 EHV charges'!$D:$O,10,FALSE)=0,"",VLOOKUP($A159,'Annex 2 EHV charges'!$D:$O,10,FALSE)),"")</f>
        <v>577.41999999999996</v>
      </c>
      <c r="G159" s="108">
        <f>IFERROR(IF(VLOOKUP($A159,'Annex 2 EHV charges'!$D:$O,11,FALSE)=0,"",VLOOKUP($A159,'Annex 2 EHV charges'!$D:$O,11,FALSE)),"")</f>
        <v>0.05</v>
      </c>
      <c r="H159" s="108">
        <f>IFERROR(IF(VLOOKUP($A159,'Annex 2 EHV charges'!$D:$O,12,FALSE)=0,"",VLOOKUP($A159,'Annex 2 EHV charges'!$D:$O,12,FALSE)),"")</f>
        <v>0.05</v>
      </c>
    </row>
    <row r="160" spans="1:8" x14ac:dyDescent="0.2">
      <c r="A160" s="105">
        <f t="array" ref="A160">IFERROR(INDEX('Annex 2 EHV charges'!$D$11:$D$410, MATCH(0, IF(ISBLANK('Annex 2 EHV charges'!$D$11:$D$410),1, COUNTIF(A$4:$A159, 'Annex 2 EHV charges'!$D$11:$D$410)), 0)),"")</f>
        <v>663</v>
      </c>
      <c r="B160" s="104">
        <f>IF($A160="","",VLOOKUP($A160,'Annex 2 EHV charges'!$D:$O,2,0))</f>
        <v>663</v>
      </c>
      <c r="C160" s="105">
        <f>IF($A160="","",VLOOKUP($A160,'Annex 2 EHV charges'!$D:$O,3,0))</f>
        <v>1170000395963</v>
      </c>
      <c r="D160" s="104" t="str">
        <f>IF($A160="","",VLOOKUP($A160,'Annex 2 EHV charges'!$D:$O,4,0))</f>
        <v>New Albion Wind Farm</v>
      </c>
      <c r="E160" s="106" t="str">
        <f>IFERROR(IF(VLOOKUP($A160,'Annex 2 EHV charges'!$D:$O,9,FALSE)=0,"",VLOOKUP($A160,'Annex 2 EHV charges'!$D:$O,9,FALSE)),"")</f>
        <v/>
      </c>
      <c r="F160" s="107">
        <f>IFERROR(IF(VLOOKUP($A160,'Annex 2 EHV charges'!$D:$O,10,FALSE)=0,"",VLOOKUP($A160,'Annex 2 EHV charges'!$D:$O,10,FALSE)),"")</f>
        <v>3415.78</v>
      </c>
      <c r="G160" s="108">
        <f>IFERROR(IF(VLOOKUP($A160,'Annex 2 EHV charges'!$D:$O,11,FALSE)=0,"",VLOOKUP($A160,'Annex 2 EHV charges'!$D:$O,11,FALSE)),"")</f>
        <v>0.05</v>
      </c>
      <c r="H160" s="108">
        <f>IFERROR(IF(VLOOKUP($A160,'Annex 2 EHV charges'!$D:$O,12,FALSE)=0,"",VLOOKUP($A160,'Annex 2 EHV charges'!$D:$O,12,FALSE)),"")</f>
        <v>0.05</v>
      </c>
    </row>
    <row r="161" spans="1:8" x14ac:dyDescent="0.2">
      <c r="A161" s="105">
        <f t="array" ref="A161">IFERROR(INDEX('Annex 2 EHV charges'!$D$11:$D$410, MATCH(0, IF(ISBLANK('Annex 2 EHV charges'!$D$11:$D$410),1, COUNTIF(A$4:$A160, 'Annex 2 EHV charges'!$D$11:$D$410)), 0)),"")</f>
        <v>664</v>
      </c>
      <c r="B161" s="104">
        <f>IF($A161="","",VLOOKUP($A161,'Annex 2 EHV charges'!$D:$O,2,0))</f>
        <v>664</v>
      </c>
      <c r="C161" s="105">
        <f>IF($A161="","",VLOOKUP($A161,'Annex 2 EHV charges'!$D:$O,3,0))</f>
        <v>1170000400781</v>
      </c>
      <c r="D161" s="104" t="str">
        <f>IF($A161="","",VLOOKUP($A161,'Annex 2 EHV charges'!$D:$O,4,0))</f>
        <v>Moat Farm PV</v>
      </c>
      <c r="E161" s="106" t="str">
        <f>IFERROR(IF(VLOOKUP($A161,'Annex 2 EHV charges'!$D:$O,9,FALSE)=0,"",VLOOKUP($A161,'Annex 2 EHV charges'!$D:$O,9,FALSE)),"")</f>
        <v/>
      </c>
      <c r="F161" s="107">
        <f>IFERROR(IF(VLOOKUP($A161,'Annex 2 EHV charges'!$D:$O,10,FALSE)=0,"",VLOOKUP($A161,'Annex 2 EHV charges'!$D:$O,10,FALSE)),"")</f>
        <v>1321.59</v>
      </c>
      <c r="G161" s="108">
        <f>IFERROR(IF(VLOOKUP($A161,'Annex 2 EHV charges'!$D:$O,11,FALSE)=0,"",VLOOKUP($A161,'Annex 2 EHV charges'!$D:$O,11,FALSE)),"")</f>
        <v>0.05</v>
      </c>
      <c r="H161" s="108">
        <f>IFERROR(IF(VLOOKUP($A161,'Annex 2 EHV charges'!$D:$O,12,FALSE)=0,"",VLOOKUP($A161,'Annex 2 EHV charges'!$D:$O,12,FALSE)),"")</f>
        <v>0.05</v>
      </c>
    </row>
    <row r="162" spans="1:8" x14ac:dyDescent="0.2">
      <c r="A162" s="105">
        <f t="array" ref="A162">IFERROR(INDEX('Annex 2 EHV charges'!$D$11:$D$410, MATCH(0, IF(ISBLANK('Annex 2 EHV charges'!$D$11:$D$410),1, COUNTIF(A$4:$A161, 'Annex 2 EHV charges'!$D$11:$D$410)), 0)),"")</f>
        <v>665</v>
      </c>
      <c r="B162" s="104">
        <f>IF($A162="","",VLOOKUP($A162,'Annex 2 EHV charges'!$D:$O,2,0))</f>
        <v>665</v>
      </c>
      <c r="C162" s="105">
        <f>IF($A162="","",VLOOKUP($A162,'Annex 2 EHV charges'!$D:$O,3,0))</f>
        <v>1170000407884</v>
      </c>
      <c r="D162" s="104" t="str">
        <f>IF($A162="","",VLOOKUP($A162,'Annex 2 EHV charges'!$D:$O,4,0))</f>
        <v>Bilsthorpe Solar</v>
      </c>
      <c r="E162" s="106" t="str">
        <f>IFERROR(IF(VLOOKUP($A162,'Annex 2 EHV charges'!$D:$O,9,FALSE)=0,"",VLOOKUP($A162,'Annex 2 EHV charges'!$D:$O,9,FALSE)),"")</f>
        <v/>
      </c>
      <c r="F162" s="107">
        <f>IFERROR(IF(VLOOKUP($A162,'Annex 2 EHV charges'!$D:$O,10,FALSE)=0,"",VLOOKUP($A162,'Annex 2 EHV charges'!$D:$O,10,FALSE)),"")</f>
        <v>992.37</v>
      </c>
      <c r="G162" s="108">
        <f>IFERROR(IF(VLOOKUP($A162,'Annex 2 EHV charges'!$D:$O,11,FALSE)=0,"",VLOOKUP($A162,'Annex 2 EHV charges'!$D:$O,11,FALSE)),"")</f>
        <v>0.05</v>
      </c>
      <c r="H162" s="108">
        <f>IFERROR(IF(VLOOKUP($A162,'Annex 2 EHV charges'!$D:$O,12,FALSE)=0,"",VLOOKUP($A162,'Annex 2 EHV charges'!$D:$O,12,FALSE)),"")</f>
        <v>0.05</v>
      </c>
    </row>
    <row r="163" spans="1:8" x14ac:dyDescent="0.2">
      <c r="A163" s="105">
        <f t="array" ref="A163">IFERROR(INDEX('Annex 2 EHV charges'!$D$11:$D$410, MATCH(0, IF(ISBLANK('Annex 2 EHV charges'!$D$11:$D$410),1, COUNTIF(A$4:$A162, 'Annex 2 EHV charges'!$D$11:$D$410)), 0)),"")</f>
        <v>666</v>
      </c>
      <c r="B163" s="104">
        <f>IF($A163="","",VLOOKUP($A163,'Annex 2 EHV charges'!$D:$O,2,0))</f>
        <v>666</v>
      </c>
      <c r="C163" s="105">
        <f>IF($A163="","",VLOOKUP($A163,'Annex 2 EHV charges'!$D:$O,3,0))</f>
        <v>1170000409701</v>
      </c>
      <c r="D163" s="104" t="str">
        <f>IF($A163="","",VLOOKUP($A163,'Annex 2 EHV charges'!$D:$O,4,0))</f>
        <v>Hall Farm PV</v>
      </c>
      <c r="E163" s="106" t="str">
        <f>IFERROR(IF(VLOOKUP($A163,'Annex 2 EHV charges'!$D:$O,9,FALSE)=0,"",VLOOKUP($A163,'Annex 2 EHV charges'!$D:$O,9,FALSE)),"")</f>
        <v/>
      </c>
      <c r="F163" s="107">
        <f>IFERROR(IF(VLOOKUP($A163,'Annex 2 EHV charges'!$D:$O,10,FALSE)=0,"",VLOOKUP($A163,'Annex 2 EHV charges'!$D:$O,10,FALSE)),"")</f>
        <v>840.58</v>
      </c>
      <c r="G163" s="108">
        <f>IFERROR(IF(VLOOKUP($A163,'Annex 2 EHV charges'!$D:$O,11,FALSE)=0,"",VLOOKUP($A163,'Annex 2 EHV charges'!$D:$O,11,FALSE)),"")</f>
        <v>0.05</v>
      </c>
      <c r="H163" s="108">
        <f>IFERROR(IF(VLOOKUP($A163,'Annex 2 EHV charges'!$D:$O,12,FALSE)=0,"",VLOOKUP($A163,'Annex 2 EHV charges'!$D:$O,12,FALSE)),"")</f>
        <v>0.05</v>
      </c>
    </row>
    <row r="164" spans="1:8" x14ac:dyDescent="0.2">
      <c r="A164" s="105">
        <f t="array" ref="A164">IFERROR(INDEX('Annex 2 EHV charges'!$D$11:$D$410, MATCH(0, IF(ISBLANK('Annex 2 EHV charges'!$D$11:$D$410),1, COUNTIF(A$4:$A163, 'Annex 2 EHV charges'!$D$11:$D$410)), 0)),"")</f>
        <v>667</v>
      </c>
      <c r="B164" s="104">
        <f>IF($A164="","",VLOOKUP($A164,'Annex 2 EHV charges'!$D:$O,2,0))</f>
        <v>667</v>
      </c>
      <c r="C164" s="105">
        <f>IF($A164="","",VLOOKUP($A164,'Annex 2 EHV charges'!$D:$O,3,0))</f>
        <v>1170000415955</v>
      </c>
      <c r="D164" s="104" t="str">
        <f>IF($A164="","",VLOOKUP($A164,'Annex 2 EHV charges'!$D:$O,4,0))</f>
        <v>Gaultney Solar Park</v>
      </c>
      <c r="E164" s="106" t="str">
        <f>IFERROR(IF(VLOOKUP($A164,'Annex 2 EHV charges'!$D:$O,9,FALSE)=0,"",VLOOKUP($A164,'Annex 2 EHV charges'!$D:$O,9,FALSE)),"")</f>
        <v/>
      </c>
      <c r="F164" s="107">
        <f>IFERROR(IF(VLOOKUP($A164,'Annex 2 EHV charges'!$D:$O,10,FALSE)=0,"",VLOOKUP($A164,'Annex 2 EHV charges'!$D:$O,10,FALSE)),"")</f>
        <v>471.87</v>
      </c>
      <c r="G164" s="108">
        <f>IFERROR(IF(VLOOKUP($A164,'Annex 2 EHV charges'!$D:$O,11,FALSE)=0,"",VLOOKUP($A164,'Annex 2 EHV charges'!$D:$O,11,FALSE)),"")</f>
        <v>0.05</v>
      </c>
      <c r="H164" s="108">
        <f>IFERROR(IF(VLOOKUP($A164,'Annex 2 EHV charges'!$D:$O,12,FALSE)=0,"",VLOOKUP($A164,'Annex 2 EHV charges'!$D:$O,12,FALSE)),"")</f>
        <v>0.05</v>
      </c>
    </row>
    <row r="165" spans="1:8" x14ac:dyDescent="0.2">
      <c r="A165" s="105">
        <f t="array" ref="A165">IFERROR(INDEX('Annex 2 EHV charges'!$D$11:$D$410, MATCH(0, IF(ISBLANK('Annex 2 EHV charges'!$D$11:$D$410),1, COUNTIF(A$4:$A164, 'Annex 2 EHV charges'!$D$11:$D$410)), 0)),"")</f>
        <v>668</v>
      </c>
      <c r="B165" s="104">
        <f>IF($A165="","",VLOOKUP($A165,'Annex 2 EHV charges'!$D:$O,2,0))</f>
        <v>668</v>
      </c>
      <c r="C165" s="105">
        <f>IF($A165="","",VLOOKUP($A165,'Annex 2 EHV charges'!$D:$O,3,0))</f>
        <v>1170000413708</v>
      </c>
      <c r="D165" s="104" t="str">
        <f>IF($A165="","",VLOOKUP($A165,'Annex 2 EHV charges'!$D:$O,4,0))</f>
        <v>Fiskerton Solar Farm</v>
      </c>
      <c r="E165" s="106" t="str">
        <f>IFERROR(IF(VLOOKUP($A165,'Annex 2 EHV charges'!$D:$O,9,FALSE)=0,"",VLOOKUP($A165,'Annex 2 EHV charges'!$D:$O,9,FALSE)),"")</f>
        <v/>
      </c>
      <c r="F165" s="107">
        <f>IFERROR(IF(VLOOKUP($A165,'Annex 2 EHV charges'!$D:$O,10,FALSE)=0,"",VLOOKUP($A165,'Annex 2 EHV charges'!$D:$O,10,FALSE)),"")</f>
        <v>2610.64</v>
      </c>
      <c r="G165" s="108">
        <f>IFERROR(IF(VLOOKUP($A165,'Annex 2 EHV charges'!$D:$O,11,FALSE)=0,"",VLOOKUP($A165,'Annex 2 EHV charges'!$D:$O,11,FALSE)),"")</f>
        <v>0.05</v>
      </c>
      <c r="H165" s="108">
        <f>IFERROR(IF(VLOOKUP($A165,'Annex 2 EHV charges'!$D:$O,12,FALSE)=0,"",VLOOKUP($A165,'Annex 2 EHV charges'!$D:$O,12,FALSE)),"")</f>
        <v>0.05</v>
      </c>
    </row>
    <row r="166" spans="1:8" x14ac:dyDescent="0.2">
      <c r="A166" s="105">
        <f t="array" ref="A166">IFERROR(INDEX('Annex 2 EHV charges'!$D$11:$D$410, MATCH(0, IF(ISBLANK('Annex 2 EHV charges'!$D$11:$D$410),1, COUNTIF(A$4:$A165, 'Annex 2 EHV charges'!$D$11:$D$410)), 0)),"")</f>
        <v>669</v>
      </c>
      <c r="B166" s="104">
        <f>IF($A166="","",VLOOKUP($A166,'Annex 2 EHV charges'!$D:$O,2,0))</f>
        <v>669</v>
      </c>
      <c r="C166" s="105">
        <f>IF($A166="","",VLOOKUP($A166,'Annex 2 EHV charges'!$D:$O,3,0))</f>
        <v>1170000424913</v>
      </c>
      <c r="D166" s="104" t="str">
        <f>IF($A166="","",VLOOKUP($A166,'Annex 2 EHV charges'!$D:$O,4,0))</f>
        <v>Mount Mill Solar Park</v>
      </c>
      <c r="E166" s="106" t="str">
        <f>IFERROR(IF(VLOOKUP($A166,'Annex 2 EHV charges'!$D:$O,9,FALSE)=0,"",VLOOKUP($A166,'Annex 2 EHV charges'!$D:$O,9,FALSE)),"")</f>
        <v/>
      </c>
      <c r="F166" s="107">
        <f>IFERROR(IF(VLOOKUP($A166,'Annex 2 EHV charges'!$D:$O,10,FALSE)=0,"",VLOOKUP($A166,'Annex 2 EHV charges'!$D:$O,10,FALSE)),"")</f>
        <v>888.19</v>
      </c>
      <c r="G166" s="108">
        <f>IFERROR(IF(VLOOKUP($A166,'Annex 2 EHV charges'!$D:$O,11,FALSE)=0,"",VLOOKUP($A166,'Annex 2 EHV charges'!$D:$O,11,FALSE)),"")</f>
        <v>0.05</v>
      </c>
      <c r="H166" s="108">
        <f>IFERROR(IF(VLOOKUP($A166,'Annex 2 EHV charges'!$D:$O,12,FALSE)=0,"",VLOOKUP($A166,'Annex 2 EHV charges'!$D:$O,12,FALSE)),"")</f>
        <v>0.05</v>
      </c>
    </row>
    <row r="167" spans="1:8" x14ac:dyDescent="0.2">
      <c r="A167" s="105">
        <f t="array" ref="A167">IFERROR(INDEX('Annex 2 EHV charges'!$D$11:$D$410, MATCH(0, IF(ISBLANK('Annex 2 EHV charges'!$D$11:$D$410),1, COUNTIF(A$4:$A166, 'Annex 2 EHV charges'!$D$11:$D$410)), 0)),"")</f>
        <v>670</v>
      </c>
      <c r="B167" s="104">
        <f>IF($A167="","",VLOOKUP($A167,'Annex 2 EHV charges'!$D:$O,2,0))</f>
        <v>670</v>
      </c>
      <c r="C167" s="105">
        <f>IF($A167="","",VLOOKUP($A167,'Annex 2 EHV charges'!$D:$O,3,0))</f>
        <v>1170000427180</v>
      </c>
      <c r="D167" s="104" t="str">
        <f>IF($A167="","",VLOOKUP($A167,'Annex 2 EHV charges'!$D:$O,4,0))</f>
        <v>Podington Airfield WF</v>
      </c>
      <c r="E167" s="106" t="str">
        <f>IFERROR(IF(VLOOKUP($A167,'Annex 2 EHV charges'!$D:$O,9,FALSE)=0,"",VLOOKUP($A167,'Annex 2 EHV charges'!$D:$O,9,FALSE)),"")</f>
        <v/>
      </c>
      <c r="F167" s="107">
        <f>IFERROR(IF(VLOOKUP($A167,'Annex 2 EHV charges'!$D:$O,10,FALSE)=0,"",VLOOKUP($A167,'Annex 2 EHV charges'!$D:$O,10,FALSE)),"")</f>
        <v>5602.91</v>
      </c>
      <c r="G167" s="108">
        <f>IFERROR(IF(VLOOKUP($A167,'Annex 2 EHV charges'!$D:$O,11,FALSE)=0,"",VLOOKUP($A167,'Annex 2 EHV charges'!$D:$O,11,FALSE)),"")</f>
        <v>0.05</v>
      </c>
      <c r="H167" s="108">
        <f>IFERROR(IF(VLOOKUP($A167,'Annex 2 EHV charges'!$D:$O,12,FALSE)=0,"",VLOOKUP($A167,'Annex 2 EHV charges'!$D:$O,12,FALSE)),"")</f>
        <v>0.05</v>
      </c>
    </row>
    <row r="168" spans="1:8" x14ac:dyDescent="0.2">
      <c r="A168" s="105">
        <f t="array" ref="A168">IFERROR(INDEX('Annex 2 EHV charges'!$D$11:$D$410, MATCH(0, IF(ISBLANK('Annex 2 EHV charges'!$D$11:$D$410),1, COUNTIF(A$4:$A167, 'Annex 2 EHV charges'!$D$11:$D$410)), 0)),"")</f>
        <v>671</v>
      </c>
      <c r="B168" s="104">
        <f>IF($A168="","",VLOOKUP($A168,'Annex 2 EHV charges'!$D:$O,2,0))</f>
        <v>671</v>
      </c>
      <c r="C168" s="105">
        <f>IF($A168="","",VLOOKUP($A168,'Annex 2 EHV charges'!$D:$O,3,0))</f>
        <v>1170000428537</v>
      </c>
      <c r="D168" s="104" t="str">
        <f>IF($A168="","",VLOOKUP($A168,'Annex 2 EHV charges'!$D:$O,4,0))</f>
        <v>Branston South PV Farm</v>
      </c>
      <c r="E168" s="106" t="str">
        <f>IFERROR(IF(VLOOKUP($A168,'Annex 2 EHV charges'!$D:$O,9,FALSE)=0,"",VLOOKUP($A168,'Annex 2 EHV charges'!$D:$O,9,FALSE)),"")</f>
        <v/>
      </c>
      <c r="F168" s="107">
        <f>IFERROR(IF(VLOOKUP($A168,'Annex 2 EHV charges'!$D:$O,10,FALSE)=0,"",VLOOKUP($A168,'Annex 2 EHV charges'!$D:$O,10,FALSE)),"")</f>
        <v>1240.54</v>
      </c>
      <c r="G168" s="108">
        <f>IFERROR(IF(VLOOKUP($A168,'Annex 2 EHV charges'!$D:$O,11,FALSE)=0,"",VLOOKUP($A168,'Annex 2 EHV charges'!$D:$O,11,FALSE)),"")</f>
        <v>0.05</v>
      </c>
      <c r="H168" s="108">
        <f>IFERROR(IF(VLOOKUP($A168,'Annex 2 EHV charges'!$D:$O,12,FALSE)=0,"",VLOOKUP($A168,'Annex 2 EHV charges'!$D:$O,12,FALSE)),"")</f>
        <v>0.05</v>
      </c>
    </row>
    <row r="169" spans="1:8" x14ac:dyDescent="0.2">
      <c r="A169" s="105">
        <f t="array" ref="A169">IFERROR(INDEX('Annex 2 EHV charges'!$D$11:$D$410, MATCH(0, IF(ISBLANK('Annex 2 EHV charges'!$D$11:$D$410),1, COUNTIF(A$4:$A168, 'Annex 2 EHV charges'!$D$11:$D$410)), 0)),"")</f>
        <v>672</v>
      </c>
      <c r="B169" s="104">
        <f>IF($A169="","",VLOOKUP($A169,'Annex 2 EHV charges'!$D:$O,2,0))</f>
        <v>672</v>
      </c>
      <c r="C169" s="105">
        <f>IF($A169="","",VLOOKUP($A169,'Annex 2 EHV charges'!$D:$O,3,0))</f>
        <v>1170000430191</v>
      </c>
      <c r="D169" s="104" t="str">
        <f>IF($A169="","",VLOOKUP($A169,'Annex 2 EHV charges'!$D:$O,4,0))</f>
        <v>Eakring Solar Farm</v>
      </c>
      <c r="E169" s="106" t="str">
        <f>IFERROR(IF(VLOOKUP($A169,'Annex 2 EHV charges'!$D:$O,9,FALSE)=0,"",VLOOKUP($A169,'Annex 2 EHV charges'!$D:$O,9,FALSE)),"")</f>
        <v/>
      </c>
      <c r="F169" s="107">
        <f>IFERROR(IF(VLOOKUP($A169,'Annex 2 EHV charges'!$D:$O,10,FALSE)=0,"",VLOOKUP($A169,'Annex 2 EHV charges'!$D:$O,10,FALSE)),"")</f>
        <v>469.43</v>
      </c>
      <c r="G169" s="108">
        <f>IFERROR(IF(VLOOKUP($A169,'Annex 2 EHV charges'!$D:$O,11,FALSE)=0,"",VLOOKUP($A169,'Annex 2 EHV charges'!$D:$O,11,FALSE)),"")</f>
        <v>0.05</v>
      </c>
      <c r="H169" s="108">
        <f>IFERROR(IF(VLOOKUP($A169,'Annex 2 EHV charges'!$D:$O,12,FALSE)=0,"",VLOOKUP($A169,'Annex 2 EHV charges'!$D:$O,12,FALSE)),"")</f>
        <v>0.05</v>
      </c>
    </row>
    <row r="170" spans="1:8" x14ac:dyDescent="0.2">
      <c r="A170" s="105">
        <f t="array" ref="A170">IFERROR(INDEX('Annex 2 EHV charges'!$D$11:$D$410, MATCH(0, IF(ISBLANK('Annex 2 EHV charges'!$D$11:$D$410),1, COUNTIF(A$4:$A169, 'Annex 2 EHV charges'!$D$11:$D$410)), 0)),"")</f>
        <v>673</v>
      </c>
      <c r="B170" s="104">
        <f>IF($A170="","",VLOOKUP($A170,'Annex 2 EHV charges'!$D:$O,2,0))</f>
        <v>673</v>
      </c>
      <c r="C170" s="105">
        <f>IF($A170="","",VLOOKUP($A170,'Annex 2 EHV charges'!$D:$O,3,0))</f>
        <v>1170000439886</v>
      </c>
      <c r="D170" s="104" t="str">
        <f>IF($A170="","",VLOOKUP($A170,'Annex 2 EHV charges'!$D:$O,4,0))</f>
        <v>Ragdale PV Solar Park</v>
      </c>
      <c r="E170" s="106" t="str">
        <f>IFERROR(IF(VLOOKUP($A170,'Annex 2 EHV charges'!$D:$O,9,FALSE)=0,"",VLOOKUP($A170,'Annex 2 EHV charges'!$D:$O,9,FALSE)),"")</f>
        <v/>
      </c>
      <c r="F170" s="107">
        <f>IFERROR(IF(VLOOKUP($A170,'Annex 2 EHV charges'!$D:$O,10,FALSE)=0,"",VLOOKUP($A170,'Annex 2 EHV charges'!$D:$O,10,FALSE)),"")</f>
        <v>79.31</v>
      </c>
      <c r="G170" s="108">
        <f>IFERROR(IF(VLOOKUP($A170,'Annex 2 EHV charges'!$D:$O,11,FALSE)=0,"",VLOOKUP($A170,'Annex 2 EHV charges'!$D:$O,11,FALSE)),"")</f>
        <v>0.05</v>
      </c>
      <c r="H170" s="108">
        <f>IFERROR(IF(VLOOKUP($A170,'Annex 2 EHV charges'!$D:$O,12,FALSE)=0,"",VLOOKUP($A170,'Annex 2 EHV charges'!$D:$O,12,FALSE)),"")</f>
        <v>0.05</v>
      </c>
    </row>
    <row r="171" spans="1:8" x14ac:dyDescent="0.2">
      <c r="A171" s="105">
        <f t="array" ref="A171">IFERROR(INDEX('Annex 2 EHV charges'!$D$11:$D$410, MATCH(0, IF(ISBLANK('Annex 2 EHV charges'!$D$11:$D$410),1, COUNTIF(A$4:$A170, 'Annex 2 EHV charges'!$D$11:$D$410)), 0)),"")</f>
        <v>674</v>
      </c>
      <c r="B171" s="104">
        <f>IF($A171="","",VLOOKUP($A171,'Annex 2 EHV charges'!$D:$O,2,0))</f>
        <v>674</v>
      </c>
      <c r="C171" s="105">
        <f>IF($A171="","",VLOOKUP($A171,'Annex 2 EHV charges'!$D:$O,3,0))</f>
        <v>1170000438321</v>
      </c>
      <c r="D171" s="104" t="str">
        <f>IF($A171="","",VLOOKUP($A171,'Annex 2 EHV charges'!$D:$O,4,0))</f>
        <v>Thoresby Solar Farm</v>
      </c>
      <c r="E171" s="106" t="str">
        <f>IFERROR(IF(VLOOKUP($A171,'Annex 2 EHV charges'!$D:$O,9,FALSE)=0,"",VLOOKUP($A171,'Annex 2 EHV charges'!$D:$O,9,FALSE)),"")</f>
        <v/>
      </c>
      <c r="F171" s="107">
        <f>IFERROR(IF(VLOOKUP($A171,'Annex 2 EHV charges'!$D:$O,10,FALSE)=0,"",VLOOKUP($A171,'Annex 2 EHV charges'!$D:$O,10,FALSE)),"")</f>
        <v>814.31</v>
      </c>
      <c r="G171" s="108">
        <f>IFERROR(IF(VLOOKUP($A171,'Annex 2 EHV charges'!$D:$O,11,FALSE)=0,"",VLOOKUP($A171,'Annex 2 EHV charges'!$D:$O,11,FALSE)),"")</f>
        <v>0.05</v>
      </c>
      <c r="H171" s="108">
        <f>IFERROR(IF(VLOOKUP($A171,'Annex 2 EHV charges'!$D:$O,12,FALSE)=0,"",VLOOKUP($A171,'Annex 2 EHV charges'!$D:$O,12,FALSE)),"")</f>
        <v>0.05</v>
      </c>
    </row>
    <row r="172" spans="1:8" x14ac:dyDescent="0.2">
      <c r="A172" s="105">
        <f t="array" ref="A172">IFERROR(INDEX('Annex 2 EHV charges'!$D$11:$D$410, MATCH(0, IF(ISBLANK('Annex 2 EHV charges'!$D$11:$D$410),1, COUNTIF(A$4:$A171, 'Annex 2 EHV charges'!$D$11:$D$410)), 0)),"")</f>
        <v>675</v>
      </c>
      <c r="B172" s="104">
        <f>IF($A172="","",VLOOKUP($A172,'Annex 2 EHV charges'!$D:$O,2,0))</f>
        <v>675</v>
      </c>
      <c r="C172" s="105">
        <f>IF($A172="","",VLOOKUP($A172,'Annex 2 EHV charges'!$D:$O,3,0))</f>
        <v>1170000437220</v>
      </c>
      <c r="D172" s="104" t="str">
        <f>IF($A172="","",VLOOKUP($A172,'Annex 2 EHV charges'!$D:$O,4,0))</f>
        <v>Welbeck Solar Farm</v>
      </c>
      <c r="E172" s="106" t="str">
        <f>IFERROR(IF(VLOOKUP($A172,'Annex 2 EHV charges'!$D:$O,9,FALSE)=0,"",VLOOKUP($A172,'Annex 2 EHV charges'!$D:$O,9,FALSE)),"")</f>
        <v/>
      </c>
      <c r="F172" s="107">
        <f>IFERROR(IF(VLOOKUP($A172,'Annex 2 EHV charges'!$D:$O,10,FALSE)=0,"",VLOOKUP($A172,'Annex 2 EHV charges'!$D:$O,10,FALSE)),"")</f>
        <v>748.04</v>
      </c>
      <c r="G172" s="108">
        <f>IFERROR(IF(VLOOKUP($A172,'Annex 2 EHV charges'!$D:$O,11,FALSE)=0,"",VLOOKUP($A172,'Annex 2 EHV charges'!$D:$O,11,FALSE)),"")</f>
        <v>0.05</v>
      </c>
      <c r="H172" s="108">
        <f>IFERROR(IF(VLOOKUP($A172,'Annex 2 EHV charges'!$D:$O,12,FALSE)=0,"",VLOOKUP($A172,'Annex 2 EHV charges'!$D:$O,12,FALSE)),"")</f>
        <v>0.05</v>
      </c>
    </row>
    <row r="173" spans="1:8" x14ac:dyDescent="0.2">
      <c r="A173" s="105">
        <f t="array" ref="A173">IFERROR(INDEX('Annex 2 EHV charges'!$D$11:$D$410, MATCH(0, IF(ISBLANK('Annex 2 EHV charges'!$D$11:$D$410),1, COUNTIF(A$4:$A172, 'Annex 2 EHV charges'!$D$11:$D$410)), 0)),"")</f>
        <v>676</v>
      </c>
      <c r="B173" s="104">
        <f>IF($A173="","",VLOOKUP($A173,'Annex 2 EHV charges'!$D:$O,2,0))</f>
        <v>676</v>
      </c>
      <c r="C173" s="105">
        <f>IF($A173="","",VLOOKUP($A173,'Annex 2 EHV charges'!$D:$O,3,0))</f>
        <v>1170000444681</v>
      </c>
      <c r="D173" s="104" t="str">
        <f>IF($A173="","",VLOOKUP($A173,'Annex 2 EHV charges'!$D:$O,4,0))</f>
        <v>Atherstone Solar Farm</v>
      </c>
      <c r="E173" s="106" t="str">
        <f>IFERROR(IF(VLOOKUP($A173,'Annex 2 EHV charges'!$D:$O,9,FALSE)=0,"",VLOOKUP($A173,'Annex 2 EHV charges'!$D:$O,9,FALSE)),"")</f>
        <v/>
      </c>
      <c r="F173" s="107">
        <f>IFERROR(IF(VLOOKUP($A173,'Annex 2 EHV charges'!$D:$O,10,FALSE)=0,"",VLOOKUP($A173,'Annex 2 EHV charges'!$D:$O,10,FALSE)),"")</f>
        <v>751.04</v>
      </c>
      <c r="G173" s="108">
        <f>IFERROR(IF(VLOOKUP($A173,'Annex 2 EHV charges'!$D:$O,11,FALSE)=0,"",VLOOKUP($A173,'Annex 2 EHV charges'!$D:$O,11,FALSE)),"")</f>
        <v>0.05</v>
      </c>
      <c r="H173" s="108">
        <f>IFERROR(IF(VLOOKUP($A173,'Annex 2 EHV charges'!$D:$O,12,FALSE)=0,"",VLOOKUP($A173,'Annex 2 EHV charges'!$D:$O,12,FALSE)),"")</f>
        <v>0.05</v>
      </c>
    </row>
    <row r="174" spans="1:8" x14ac:dyDescent="0.2">
      <c r="A174" s="105">
        <f t="array" ref="A174">IFERROR(INDEX('Annex 2 EHV charges'!$D$11:$D$410, MATCH(0, IF(ISBLANK('Annex 2 EHV charges'!$D$11:$D$410),1, COUNTIF(A$4:$A173, 'Annex 2 EHV charges'!$D$11:$D$410)), 0)),"")</f>
        <v>677</v>
      </c>
      <c r="B174" s="104">
        <f>IF($A174="","",VLOOKUP($A174,'Annex 2 EHV charges'!$D:$O,2,0))</f>
        <v>677</v>
      </c>
      <c r="C174" s="105">
        <f>IF($A174="","",VLOOKUP($A174,'Annex 2 EHV charges'!$D:$O,3,0))</f>
        <v>1170000445133</v>
      </c>
      <c r="D174" s="104" t="str">
        <f>IF($A174="","",VLOOKUP($A174,'Annex 2 EHV charges'!$D:$O,4,0))</f>
        <v>Babworth Estate PV Farm</v>
      </c>
      <c r="E174" s="106" t="str">
        <f>IFERROR(IF(VLOOKUP($A174,'Annex 2 EHV charges'!$D:$O,9,FALSE)=0,"",VLOOKUP($A174,'Annex 2 EHV charges'!$D:$O,9,FALSE)),"")</f>
        <v/>
      </c>
      <c r="F174" s="107">
        <f>IFERROR(IF(VLOOKUP($A174,'Annex 2 EHV charges'!$D:$O,10,FALSE)=0,"",VLOOKUP($A174,'Annex 2 EHV charges'!$D:$O,10,FALSE)),"")</f>
        <v>674.46</v>
      </c>
      <c r="G174" s="108">
        <f>IFERROR(IF(VLOOKUP($A174,'Annex 2 EHV charges'!$D:$O,11,FALSE)=0,"",VLOOKUP($A174,'Annex 2 EHV charges'!$D:$O,11,FALSE)),"")</f>
        <v>0.05</v>
      </c>
      <c r="H174" s="108">
        <f>IFERROR(IF(VLOOKUP($A174,'Annex 2 EHV charges'!$D:$O,12,FALSE)=0,"",VLOOKUP($A174,'Annex 2 EHV charges'!$D:$O,12,FALSE)),"")</f>
        <v>0.05</v>
      </c>
    </row>
    <row r="175" spans="1:8" x14ac:dyDescent="0.2">
      <c r="A175" s="105">
        <f t="array" ref="A175">IFERROR(INDEX('Annex 2 EHV charges'!$D$11:$D$410, MATCH(0, IF(ISBLANK('Annex 2 EHV charges'!$D$11:$D$410),1, COUNTIF(A$4:$A174, 'Annex 2 EHV charges'!$D$11:$D$410)), 0)),"")</f>
        <v>679</v>
      </c>
      <c r="B175" s="104">
        <f>IF($A175="","",VLOOKUP($A175,'Annex 2 EHV charges'!$D:$O,2,0))</f>
        <v>679</v>
      </c>
      <c r="C175" s="105">
        <f>IF($A175="","",VLOOKUP($A175,'Annex 2 EHV charges'!$D:$O,3,0))</f>
        <v>1170000446606</v>
      </c>
      <c r="D175" s="104" t="str">
        <f>IF($A175="","",VLOOKUP($A175,'Annex 2 EHV charges'!$D:$O,4,0))</f>
        <v>Homestead Farm Solar Park</v>
      </c>
      <c r="E175" s="106" t="str">
        <f>IFERROR(IF(VLOOKUP($A175,'Annex 2 EHV charges'!$D:$O,9,FALSE)=0,"",VLOOKUP($A175,'Annex 2 EHV charges'!$D:$O,9,FALSE)),"")</f>
        <v/>
      </c>
      <c r="F175" s="107">
        <f>IFERROR(IF(VLOOKUP($A175,'Annex 2 EHV charges'!$D:$O,10,FALSE)=0,"",VLOOKUP($A175,'Annex 2 EHV charges'!$D:$O,10,FALSE)),"")</f>
        <v>890.95</v>
      </c>
      <c r="G175" s="108">
        <f>IFERROR(IF(VLOOKUP($A175,'Annex 2 EHV charges'!$D:$O,11,FALSE)=0,"",VLOOKUP($A175,'Annex 2 EHV charges'!$D:$O,11,FALSE)),"")</f>
        <v>0.05</v>
      </c>
      <c r="H175" s="108">
        <f>IFERROR(IF(VLOOKUP($A175,'Annex 2 EHV charges'!$D:$O,12,FALSE)=0,"",VLOOKUP($A175,'Annex 2 EHV charges'!$D:$O,12,FALSE)),"")</f>
        <v>0.05</v>
      </c>
    </row>
    <row r="176" spans="1:8" x14ac:dyDescent="0.2">
      <c r="A176" s="105">
        <f t="array" ref="A176">IFERROR(INDEX('Annex 2 EHV charges'!$D$11:$D$410, MATCH(0, IF(ISBLANK('Annex 2 EHV charges'!$D$11:$D$410),1, COUNTIF(A$4:$A175, 'Annex 2 EHV charges'!$D$11:$D$410)), 0)),"")</f>
        <v>680</v>
      </c>
      <c r="B176" s="104">
        <f>IF($A176="","",VLOOKUP($A176,'Annex 2 EHV charges'!$D:$O,2,0))</f>
        <v>680</v>
      </c>
      <c r="C176" s="105">
        <f>IF($A176="","",VLOOKUP($A176,'Annex 2 EHV charges'!$D:$O,3,0))</f>
        <v>1170000447042</v>
      </c>
      <c r="D176" s="104" t="str">
        <f>IF($A176="","",VLOOKUP($A176,'Annex 2 EHV charges'!$D:$O,4,0))</f>
        <v>Grange Solar Farm</v>
      </c>
      <c r="E176" s="106" t="str">
        <f>IFERROR(IF(VLOOKUP($A176,'Annex 2 EHV charges'!$D:$O,9,FALSE)=0,"",VLOOKUP($A176,'Annex 2 EHV charges'!$D:$O,9,FALSE)),"")</f>
        <v/>
      </c>
      <c r="F176" s="107">
        <f>IFERROR(IF(VLOOKUP($A176,'Annex 2 EHV charges'!$D:$O,10,FALSE)=0,"",VLOOKUP($A176,'Annex 2 EHV charges'!$D:$O,10,FALSE)),"")</f>
        <v>434.06</v>
      </c>
      <c r="G176" s="108">
        <f>IFERROR(IF(VLOOKUP($A176,'Annex 2 EHV charges'!$D:$O,11,FALSE)=0,"",VLOOKUP($A176,'Annex 2 EHV charges'!$D:$O,11,FALSE)),"")</f>
        <v>0.05</v>
      </c>
      <c r="H176" s="108">
        <f>IFERROR(IF(VLOOKUP($A176,'Annex 2 EHV charges'!$D:$O,12,FALSE)=0,"",VLOOKUP($A176,'Annex 2 EHV charges'!$D:$O,12,FALSE)),"")</f>
        <v>0.05</v>
      </c>
    </row>
    <row r="177" spans="1:8" x14ac:dyDescent="0.2">
      <c r="A177" s="105">
        <f t="array" ref="A177">IFERROR(INDEX('Annex 2 EHV charges'!$D$11:$D$410, MATCH(0, IF(ISBLANK('Annex 2 EHV charges'!$D$11:$D$410),1, COUNTIF(A$4:$A176, 'Annex 2 EHV charges'!$D$11:$D$410)), 0)),"")</f>
        <v>375</v>
      </c>
      <c r="B177" s="104">
        <f>IF($A177="","",VLOOKUP($A177,'Annex 2 EHV charges'!$D:$O,2,0))</f>
        <v>375</v>
      </c>
      <c r="C177" s="105">
        <f>IF($A177="","",VLOOKUP($A177,'Annex 2 EHV charges'!$D:$O,3,0))</f>
        <v>1170000579254</v>
      </c>
      <c r="D177" s="104" t="str">
        <f>IF($A177="","",VLOOKUP($A177,'Annex 2 EHV charges'!$D:$O,4,0))</f>
        <v>Langar Commercial PV</v>
      </c>
      <c r="E177" s="106" t="str">
        <f>IFERROR(IF(VLOOKUP($A177,'Annex 2 EHV charges'!$D:$O,9,FALSE)=0,"",VLOOKUP($A177,'Annex 2 EHV charges'!$D:$O,9,FALSE)),"")</f>
        <v/>
      </c>
      <c r="F177" s="107">
        <f>IFERROR(IF(VLOOKUP($A177,'Annex 2 EHV charges'!$D:$O,10,FALSE)=0,"",VLOOKUP($A177,'Annex 2 EHV charges'!$D:$O,10,FALSE)),"")</f>
        <v>217.42</v>
      </c>
      <c r="G177" s="108">
        <f>IFERROR(IF(VLOOKUP($A177,'Annex 2 EHV charges'!$D:$O,11,FALSE)=0,"",VLOOKUP($A177,'Annex 2 EHV charges'!$D:$O,11,FALSE)),"")</f>
        <v>0.05</v>
      </c>
      <c r="H177" s="108">
        <f>IFERROR(IF(VLOOKUP($A177,'Annex 2 EHV charges'!$D:$O,12,FALSE)=0,"",VLOOKUP($A177,'Annex 2 EHV charges'!$D:$O,12,FALSE)),"")</f>
        <v>0.05</v>
      </c>
    </row>
    <row r="178" spans="1:8" x14ac:dyDescent="0.2">
      <c r="A178" s="105">
        <f t="array" ref="A178">IFERROR(INDEX('Annex 2 EHV charges'!$D$11:$D$410, MATCH(0, IF(ISBLANK('Annex 2 EHV charges'!$D$11:$D$410),1, COUNTIF(A$4:$A177, 'Annex 2 EHV charges'!$D$11:$D$410)), 0)),"")</f>
        <v>417</v>
      </c>
      <c r="B178" s="104">
        <f>IF($A178="","",VLOOKUP($A178,'Annex 2 EHV charges'!$D:$O,2,0))</f>
        <v>417</v>
      </c>
      <c r="C178" s="105">
        <f>IF($A178="","",VLOOKUP($A178,'Annex 2 EHV charges'!$D:$O,3,0))</f>
        <v>1170000740808</v>
      </c>
      <c r="D178" s="104" t="str">
        <f>IF($A178="","",VLOOKUP($A178,'Annex 2 EHV charges'!$D:$O,4,0))</f>
        <v>Langar PV Community</v>
      </c>
      <c r="E178" s="106" t="str">
        <f>IFERROR(IF(VLOOKUP($A178,'Annex 2 EHV charges'!$D:$O,9,FALSE)=0,"",VLOOKUP($A178,'Annex 2 EHV charges'!$D:$O,9,FALSE)),"")</f>
        <v/>
      </c>
      <c r="F178" s="107">
        <f>IFERROR(IF(VLOOKUP($A178,'Annex 2 EHV charges'!$D:$O,10,FALSE)=0,"",VLOOKUP($A178,'Annex 2 EHV charges'!$D:$O,10,FALSE)),"")</f>
        <v>217.42</v>
      </c>
      <c r="G178" s="108">
        <f>IFERROR(IF(VLOOKUP($A178,'Annex 2 EHV charges'!$D:$O,11,FALSE)=0,"",VLOOKUP($A178,'Annex 2 EHV charges'!$D:$O,11,FALSE)),"")</f>
        <v>0.05</v>
      </c>
      <c r="H178" s="108">
        <f>IFERROR(IF(VLOOKUP($A178,'Annex 2 EHV charges'!$D:$O,12,FALSE)=0,"",VLOOKUP($A178,'Annex 2 EHV charges'!$D:$O,12,FALSE)),"")</f>
        <v>0.05</v>
      </c>
    </row>
    <row r="179" spans="1:8" x14ac:dyDescent="0.2">
      <c r="A179" s="105">
        <f t="array" ref="A179">IFERROR(INDEX('Annex 2 EHV charges'!$D$11:$D$410, MATCH(0, IF(ISBLANK('Annex 2 EHV charges'!$D$11:$D$410),1, COUNTIF(A$4:$A178, 'Annex 2 EHV charges'!$D$11:$D$410)), 0)),"")</f>
        <v>2034</v>
      </c>
      <c r="B179" s="104">
        <f>IF($A179="","",VLOOKUP($A179,'Annex 2 EHV charges'!$D:$O,2,0))</f>
        <v>2034</v>
      </c>
      <c r="C179" s="105">
        <f>IF($A179="","",VLOOKUP($A179,'Annex 2 EHV charges'!$D:$O,3,0))</f>
        <v>2034</v>
      </c>
      <c r="D179" s="104" t="str">
        <f>IF($A179="","",VLOOKUP($A179,'Annex 2 EHV charges'!$D:$O,4,0))</f>
        <v>Grendon/Huntingdon Interconnector</v>
      </c>
      <c r="E179" s="106" t="str">
        <f>IFERROR(IF(VLOOKUP($A179,'Annex 2 EHV charges'!$D:$O,9,FALSE)=0,"",VLOOKUP($A179,'Annex 2 EHV charges'!$D:$O,9,FALSE)),"")</f>
        <v/>
      </c>
      <c r="F179" s="107" t="str">
        <f>IFERROR(IF(VLOOKUP($A179,'Annex 2 EHV charges'!$D:$O,10,FALSE)=0,"",VLOOKUP($A179,'Annex 2 EHV charges'!$D:$O,10,FALSE)),"")</f>
        <v/>
      </c>
      <c r="G179" s="108" t="str">
        <f>IFERROR(IF(VLOOKUP($A179,'Annex 2 EHV charges'!$D:$O,11,FALSE)=0,"",VLOOKUP($A179,'Annex 2 EHV charges'!$D:$O,11,FALSE)),"")</f>
        <v/>
      </c>
      <c r="H179" s="108" t="str">
        <f>IFERROR(IF(VLOOKUP($A179,'Annex 2 EHV charges'!$D:$O,12,FALSE)=0,"",VLOOKUP($A179,'Annex 2 EHV charges'!$D:$O,12,FALSE)),"")</f>
        <v/>
      </c>
    </row>
    <row r="180" spans="1:8" x14ac:dyDescent="0.2">
      <c r="A180" s="105">
        <f t="array" ref="A180">IFERROR(INDEX('Annex 2 EHV charges'!$D$11:$D$410, MATCH(0, IF(ISBLANK('Annex 2 EHV charges'!$D$11:$D$410),1, COUNTIF(A$4:$A179, 'Annex 2 EHV charges'!$D$11:$D$410)), 0)),"")</f>
        <v>7015</v>
      </c>
      <c r="B180" s="104">
        <f>IF($A180="","",VLOOKUP($A180,'Annex 2 EHV charges'!$D:$O,2,0))</f>
        <v>7015</v>
      </c>
      <c r="C180" s="105">
        <f>IF($A180="","",VLOOKUP($A180,'Annex 2 EHV charges'!$D:$O,3,0))</f>
        <v>7015</v>
      </c>
      <c r="D180" s="104" t="str">
        <f>IF($A180="","",VLOOKUP($A180,'Annex 2 EHV charges'!$D:$O,4,0))</f>
        <v>Corby Power generation</v>
      </c>
      <c r="E180" s="106" t="str">
        <f>IFERROR(IF(VLOOKUP($A180,'Annex 2 EHV charges'!$D:$O,9,FALSE)=0,"",VLOOKUP($A180,'Annex 2 EHV charges'!$D:$O,9,FALSE)),"")</f>
        <v/>
      </c>
      <c r="F180" s="107">
        <f>IFERROR(IF(VLOOKUP($A180,'Annex 2 EHV charges'!$D:$O,10,FALSE)=0,"",VLOOKUP($A180,'Annex 2 EHV charges'!$D:$O,10,FALSE)),"")</f>
        <v>440.86</v>
      </c>
      <c r="G180" s="108">
        <f>IFERROR(IF(VLOOKUP($A180,'Annex 2 EHV charges'!$D:$O,11,FALSE)=0,"",VLOOKUP($A180,'Annex 2 EHV charges'!$D:$O,11,FALSE)),"")</f>
        <v>0.05</v>
      </c>
      <c r="H180" s="108">
        <f>IFERROR(IF(VLOOKUP($A180,'Annex 2 EHV charges'!$D:$O,12,FALSE)=0,"",VLOOKUP($A180,'Annex 2 EHV charges'!$D:$O,12,FALSE)),"")</f>
        <v>0.05</v>
      </c>
    </row>
    <row r="181" spans="1:8" x14ac:dyDescent="0.2">
      <c r="A181" s="105">
        <f t="array" ref="A181">IFERROR(INDEX('Annex 2 EHV charges'!$D$11:$D$410, MATCH(0, IF(ISBLANK('Annex 2 EHV charges'!$D$11:$D$410),1, COUNTIF(A$4:$A180, 'Annex 2 EHV charges'!$D$11:$D$410)), 0)),"")</f>
        <v>7316</v>
      </c>
      <c r="B181" s="104">
        <f>IF($A181="","",VLOOKUP($A181,'Annex 2 EHV charges'!$D:$O,2,0))</f>
        <v>7316</v>
      </c>
      <c r="C181" s="105">
        <f>IF($A181="","",VLOOKUP($A181,'Annex 2 EHV charges'!$D:$O,3,0))</f>
        <v>7316</v>
      </c>
      <c r="D181" s="104" t="str">
        <f>IF($A181="","",VLOOKUP($A181,'Annex 2 EHV charges'!$D:$O,4,0))</f>
        <v>Redfield Road 1 STOR</v>
      </c>
      <c r="E181" s="106" t="str">
        <f>IFERROR(IF(VLOOKUP($A181,'Annex 2 EHV charges'!$D:$O,9,FALSE)=0,"",VLOOKUP($A181,'Annex 2 EHV charges'!$D:$O,9,FALSE)),"")</f>
        <v/>
      </c>
      <c r="F181" s="107">
        <f>IFERROR(IF(VLOOKUP($A181,'Annex 2 EHV charges'!$D:$O,10,FALSE)=0,"",VLOOKUP($A181,'Annex 2 EHV charges'!$D:$O,10,FALSE)),"")</f>
        <v>388.17</v>
      </c>
      <c r="G181" s="108">
        <f>IFERROR(IF(VLOOKUP($A181,'Annex 2 EHV charges'!$D:$O,11,FALSE)=0,"",VLOOKUP($A181,'Annex 2 EHV charges'!$D:$O,11,FALSE)),"")</f>
        <v>0.05</v>
      </c>
      <c r="H181" s="108">
        <f>IFERROR(IF(VLOOKUP($A181,'Annex 2 EHV charges'!$D:$O,12,FALSE)=0,"",VLOOKUP($A181,'Annex 2 EHV charges'!$D:$O,12,FALSE)),"")</f>
        <v>0.05</v>
      </c>
    </row>
    <row r="182" spans="1:8" x14ac:dyDescent="0.2">
      <c r="A182" s="105">
        <f t="array" ref="A182">IFERROR(INDEX('Annex 2 EHV charges'!$D$11:$D$410, MATCH(0, IF(ISBLANK('Annex 2 EHV charges'!$D$11:$D$410),1, COUNTIF(A$4:$A181, 'Annex 2 EHV charges'!$D$11:$D$410)), 0)),"")</f>
        <v>7325</v>
      </c>
      <c r="B182" s="104">
        <f>IF($A182="","",VLOOKUP($A182,'Annex 2 EHV charges'!$D:$O,2,0))</f>
        <v>7325</v>
      </c>
      <c r="C182" s="105">
        <f>IF($A182="","",VLOOKUP($A182,'Annex 2 EHV charges'!$D:$O,3,0))</f>
        <v>7325</v>
      </c>
      <c r="D182" s="104" t="str">
        <f>IF($A182="","",VLOOKUP($A182,'Annex 2 EHV charges'!$D:$O,4,0))</f>
        <v>Trafalgar Pk Gas STOR</v>
      </c>
      <c r="E182" s="106" t="str">
        <f>IFERROR(IF(VLOOKUP($A182,'Annex 2 EHV charges'!$D:$O,9,FALSE)=0,"",VLOOKUP($A182,'Annex 2 EHV charges'!$D:$O,9,FALSE)),"")</f>
        <v/>
      </c>
      <c r="F182" s="107">
        <f>IFERROR(IF(VLOOKUP($A182,'Annex 2 EHV charges'!$D:$O,10,FALSE)=0,"",VLOOKUP($A182,'Annex 2 EHV charges'!$D:$O,10,FALSE)),"")</f>
        <v>520.86</v>
      </c>
      <c r="G182" s="108">
        <f>IFERROR(IF(VLOOKUP($A182,'Annex 2 EHV charges'!$D:$O,11,FALSE)=0,"",VLOOKUP($A182,'Annex 2 EHV charges'!$D:$O,11,FALSE)),"")</f>
        <v>0.05</v>
      </c>
      <c r="H182" s="108">
        <f>IFERROR(IF(VLOOKUP($A182,'Annex 2 EHV charges'!$D:$O,12,FALSE)=0,"",VLOOKUP($A182,'Annex 2 EHV charges'!$D:$O,12,FALSE)),"")</f>
        <v>0.05</v>
      </c>
    </row>
    <row r="183" spans="1:8" x14ac:dyDescent="0.2">
      <c r="A183" s="105">
        <f t="array" ref="A183">IFERROR(INDEX('Annex 2 EHV charges'!$D$11:$D$410, MATCH(0, IF(ISBLANK('Annex 2 EHV charges'!$D$11:$D$410),1, COUNTIF(A$4:$A182, 'Annex 2 EHV charges'!$D$11:$D$410)), 0)),"")</f>
        <v>7327</v>
      </c>
      <c r="B183" s="104">
        <f>IF($A183="","",VLOOKUP($A183,'Annex 2 EHV charges'!$D:$O,2,0))</f>
        <v>7327</v>
      </c>
      <c r="C183" s="105">
        <f>IF($A183="","",VLOOKUP($A183,'Annex 2 EHV charges'!$D:$O,3,0))</f>
        <v>7327</v>
      </c>
      <c r="D183" s="104" t="str">
        <f>IF($A183="","",VLOOKUP($A183,'Annex 2 EHV charges'!$D:$O,4,0))</f>
        <v>Redfield Road B STOR</v>
      </c>
      <c r="E183" s="106" t="str">
        <f>IFERROR(IF(VLOOKUP($A183,'Annex 2 EHV charges'!$D:$O,9,FALSE)=0,"",VLOOKUP($A183,'Annex 2 EHV charges'!$D:$O,9,FALSE)),"")</f>
        <v/>
      </c>
      <c r="F183" s="107">
        <f>IFERROR(IF(VLOOKUP($A183,'Annex 2 EHV charges'!$D:$O,10,FALSE)=0,"",VLOOKUP($A183,'Annex 2 EHV charges'!$D:$O,10,FALSE)),"")</f>
        <v>1655.86</v>
      </c>
      <c r="G183" s="108">
        <f>IFERROR(IF(VLOOKUP($A183,'Annex 2 EHV charges'!$D:$O,11,FALSE)=0,"",VLOOKUP($A183,'Annex 2 EHV charges'!$D:$O,11,FALSE)),"")</f>
        <v>0.05</v>
      </c>
      <c r="H183" s="108">
        <f>IFERROR(IF(VLOOKUP($A183,'Annex 2 EHV charges'!$D:$O,12,FALSE)=0,"",VLOOKUP($A183,'Annex 2 EHV charges'!$D:$O,12,FALSE)),"")</f>
        <v>0.05</v>
      </c>
    </row>
    <row r="184" spans="1:8" x14ac:dyDescent="0.2">
      <c r="A184" s="105">
        <f t="array" ref="A184">IFERROR(INDEX('Annex 2 EHV charges'!$D$11:$D$410, MATCH(0, IF(ISBLANK('Annex 2 EHV charges'!$D$11:$D$410),1, COUNTIF(A$4:$A183, 'Annex 2 EHV charges'!$D$11:$D$410)), 0)),"")</f>
        <v>10501</v>
      </c>
      <c r="B184" s="104">
        <f>IF($A184="","",VLOOKUP($A184,'Annex 2 EHV charges'!$D:$O,2,0))</f>
        <v>10501</v>
      </c>
      <c r="C184" s="105" t="str">
        <f>IF($A184="","",VLOOKUP($A184,'Annex 2 EHV charges'!$D:$O,3,0))</f>
        <v/>
      </c>
      <c r="D184" s="104" t="str">
        <f>IF($A184="","",VLOOKUP($A184,'Annex 2 EHV charges'!$D:$O,4,0))</f>
        <v>Watnall Brickworks</v>
      </c>
      <c r="E184" s="106" t="str">
        <f>IFERROR(IF(VLOOKUP($A184,'Annex 2 EHV charges'!$D:$O,9,FALSE)=0,"",VLOOKUP($A184,'Annex 2 EHV charges'!$D:$O,9,FALSE)),"")</f>
        <v/>
      </c>
      <c r="F184" s="107">
        <f>IFERROR(IF(VLOOKUP($A184,'Annex 2 EHV charges'!$D:$O,10,FALSE)=0,"",VLOOKUP($A184,'Annex 2 EHV charges'!$D:$O,10,FALSE)),"")</f>
        <v>436.82</v>
      </c>
      <c r="G184" s="108">
        <f>IFERROR(IF(VLOOKUP($A184,'Annex 2 EHV charges'!$D:$O,11,FALSE)=0,"",VLOOKUP($A184,'Annex 2 EHV charges'!$D:$O,11,FALSE)),"")</f>
        <v>0.05</v>
      </c>
      <c r="H184" s="108">
        <f>IFERROR(IF(VLOOKUP($A184,'Annex 2 EHV charges'!$D:$O,12,FALSE)=0,"",VLOOKUP($A184,'Annex 2 EHV charges'!$D:$O,12,FALSE)),"")</f>
        <v>0.05</v>
      </c>
    </row>
    <row r="185" spans="1:8" x14ac:dyDescent="0.2">
      <c r="A185" s="105" t="str">
        <f t="array" ref="A185">IFERROR(INDEX('Annex 2 EHV charges'!$D$11:$D$410, MATCH(0, IF(ISBLANK('Annex 2 EHV charges'!$D$11:$D$410),1, COUNTIF(A$4:$A184, 'Annex 2 EHV charges'!$D$11:$D$410)), 0)),"")</f>
        <v>New Export 1</v>
      </c>
      <c r="B185" s="104" t="str">
        <f>IF($A185="","",VLOOKUP($A185,'Annex 2 EHV charges'!$D:$O,2,0))</f>
        <v>New Export 1</v>
      </c>
      <c r="C185" s="105" t="str">
        <f>IF($A185="","",VLOOKUP($A185,'Annex 2 EHV charges'!$D:$O,3,0))</f>
        <v>New Export 1</v>
      </c>
      <c r="D185" s="104" t="str">
        <f>IF($A185="","",VLOOKUP($A185,'Annex 2 EHV charges'!$D:$O,4,0))</f>
        <v>Ansty Park EES</v>
      </c>
      <c r="E185" s="106" t="str">
        <f>IFERROR(IF(VLOOKUP($A185,'Annex 2 EHV charges'!$D:$O,9,FALSE)=0,"",VLOOKUP($A185,'Annex 2 EHV charges'!$D:$O,9,FALSE)),"")</f>
        <v/>
      </c>
      <c r="F185" s="107">
        <f>IFERROR(IF(VLOOKUP($A185,'Annex 2 EHV charges'!$D:$O,10,FALSE)=0,"",VLOOKUP($A185,'Annex 2 EHV charges'!$D:$O,10,FALSE)),"")</f>
        <v>271.66000000000003</v>
      </c>
      <c r="G185" s="108">
        <f>IFERROR(IF(VLOOKUP($A185,'Annex 2 EHV charges'!$D:$O,11,FALSE)=0,"",VLOOKUP($A185,'Annex 2 EHV charges'!$D:$O,11,FALSE)),"")</f>
        <v>0.05</v>
      </c>
      <c r="H185" s="108">
        <f>IFERROR(IF(VLOOKUP($A185,'Annex 2 EHV charges'!$D:$O,12,FALSE)=0,"",VLOOKUP($A185,'Annex 2 EHV charges'!$D:$O,12,FALSE)),"")</f>
        <v>0.05</v>
      </c>
    </row>
    <row r="186" spans="1:8" x14ac:dyDescent="0.2">
      <c r="A186" s="105" t="str">
        <f t="array" ref="A186">IFERROR(INDEX('Annex 2 EHV charges'!$D$11:$D$410, MATCH(0, IF(ISBLANK('Annex 2 EHV charges'!$D$11:$D$410),1, COUNTIF(A$4:$A185, 'Annex 2 EHV charges'!$D$11:$D$410)), 0)),"")</f>
        <v>New Export 2</v>
      </c>
      <c r="B186" s="104" t="str">
        <f>IF($A186="","",VLOOKUP($A186,'Annex 2 EHV charges'!$D:$O,2,0))</f>
        <v>New Export 2</v>
      </c>
      <c r="C186" s="105" t="str">
        <f>IF($A186="","",VLOOKUP($A186,'Annex 2 EHV charges'!$D:$O,3,0))</f>
        <v>New Export 2</v>
      </c>
      <c r="D186" s="104" t="str">
        <f>IF($A186="","",VLOOKUP($A186,'Annex 2 EHV charges'!$D:$O,4,0))</f>
        <v>Asfordby B STOR</v>
      </c>
      <c r="E186" s="106" t="str">
        <f>IFERROR(IF(VLOOKUP($A186,'Annex 2 EHV charges'!$D:$O,9,FALSE)=0,"",VLOOKUP($A186,'Annex 2 EHV charges'!$D:$O,9,FALSE)),"")</f>
        <v/>
      </c>
      <c r="F186" s="107">
        <f>IFERROR(IF(VLOOKUP($A186,'Annex 2 EHV charges'!$D:$O,10,FALSE)=0,"",VLOOKUP($A186,'Annex 2 EHV charges'!$D:$O,10,FALSE)),"")</f>
        <v>398.64</v>
      </c>
      <c r="G186" s="108">
        <f>IFERROR(IF(VLOOKUP($A186,'Annex 2 EHV charges'!$D:$O,11,FALSE)=0,"",VLOOKUP($A186,'Annex 2 EHV charges'!$D:$O,11,FALSE)),"")</f>
        <v>0.05</v>
      </c>
      <c r="H186" s="108">
        <f>IFERROR(IF(VLOOKUP($A186,'Annex 2 EHV charges'!$D:$O,12,FALSE)=0,"",VLOOKUP($A186,'Annex 2 EHV charges'!$D:$O,12,FALSE)),"")</f>
        <v>0.05</v>
      </c>
    </row>
    <row r="187" spans="1:8" x14ac:dyDescent="0.2">
      <c r="A187" s="105" t="str">
        <f t="array" ref="A187">IFERROR(INDEX('Annex 2 EHV charges'!$D$11:$D$410, MATCH(0, IF(ISBLANK('Annex 2 EHV charges'!$D$11:$D$410),1, COUNTIF(A$4:$A186, 'Annex 2 EHV charges'!$D$11:$D$410)), 0)),"")</f>
        <v>New Export 3</v>
      </c>
      <c r="B187" s="104" t="str">
        <f>IF($A187="","",VLOOKUP($A187,'Annex 2 EHV charges'!$D:$O,2,0))</f>
        <v>New Export 3</v>
      </c>
      <c r="C187" s="105" t="str">
        <f>IF($A187="","",VLOOKUP($A187,'Annex 2 EHV charges'!$D:$O,3,0))</f>
        <v>New Export 3</v>
      </c>
      <c r="D187" s="104" t="str">
        <f>IF($A187="","",VLOOKUP($A187,'Annex 2 EHV charges'!$D:$O,4,0))</f>
        <v>Ashland Farm PV</v>
      </c>
      <c r="E187" s="106" t="str">
        <f>IFERROR(IF(VLOOKUP($A187,'Annex 2 EHV charges'!$D:$O,9,FALSE)=0,"",VLOOKUP($A187,'Annex 2 EHV charges'!$D:$O,9,FALSE)),"")</f>
        <v/>
      </c>
      <c r="F187" s="107">
        <f>IFERROR(IF(VLOOKUP($A187,'Annex 2 EHV charges'!$D:$O,10,FALSE)=0,"",VLOOKUP($A187,'Annex 2 EHV charges'!$D:$O,10,FALSE)),"")</f>
        <v>883.6</v>
      </c>
      <c r="G187" s="108">
        <f>IFERROR(IF(VLOOKUP($A187,'Annex 2 EHV charges'!$D:$O,11,FALSE)=0,"",VLOOKUP($A187,'Annex 2 EHV charges'!$D:$O,11,FALSE)),"")</f>
        <v>0.05</v>
      </c>
      <c r="H187" s="108">
        <f>IFERROR(IF(VLOOKUP($A187,'Annex 2 EHV charges'!$D:$O,12,FALSE)=0,"",VLOOKUP($A187,'Annex 2 EHV charges'!$D:$O,12,FALSE)),"")</f>
        <v>0.05</v>
      </c>
    </row>
    <row r="188" spans="1:8" x14ac:dyDescent="0.2">
      <c r="A188" s="105" t="str">
        <f t="array" ref="A188">IFERROR(INDEX('Annex 2 EHV charges'!$D$11:$D$410, MATCH(0, IF(ISBLANK('Annex 2 EHV charges'!$D$11:$D$410),1, COUNTIF(A$4:$A187, 'Annex 2 EHV charges'!$D$11:$D$410)), 0)),"")</f>
        <v>New Export 4</v>
      </c>
      <c r="B188" s="104" t="str">
        <f>IF($A188="","",VLOOKUP($A188,'Annex 2 EHV charges'!$D:$O,2,0))</f>
        <v>New Export 4</v>
      </c>
      <c r="C188" s="105" t="str">
        <f>IF($A188="","",VLOOKUP($A188,'Annex 2 EHV charges'!$D:$O,3,0))</f>
        <v>New Export 4</v>
      </c>
      <c r="D188" s="104" t="str">
        <f>IF($A188="","",VLOOKUP($A188,'Annex 2 EHV charges'!$D:$O,4,0))</f>
        <v>Attfields Farm Generation</v>
      </c>
      <c r="E188" s="106" t="str">
        <f>IFERROR(IF(VLOOKUP($A188,'Annex 2 EHV charges'!$D:$O,9,FALSE)=0,"",VLOOKUP($A188,'Annex 2 EHV charges'!$D:$O,9,FALSE)),"")</f>
        <v/>
      </c>
      <c r="F188" s="107">
        <f>IFERROR(IF(VLOOKUP($A188,'Annex 2 EHV charges'!$D:$O,10,FALSE)=0,"",VLOOKUP($A188,'Annex 2 EHV charges'!$D:$O,10,FALSE)),"")</f>
        <v>474.13</v>
      </c>
      <c r="G188" s="108">
        <f>IFERROR(IF(VLOOKUP($A188,'Annex 2 EHV charges'!$D:$O,11,FALSE)=0,"",VLOOKUP($A188,'Annex 2 EHV charges'!$D:$O,11,FALSE)),"")</f>
        <v>0.05</v>
      </c>
      <c r="H188" s="108">
        <f>IFERROR(IF(VLOOKUP($A188,'Annex 2 EHV charges'!$D:$O,12,FALSE)=0,"",VLOOKUP($A188,'Annex 2 EHV charges'!$D:$O,12,FALSE)),"")</f>
        <v>0.05</v>
      </c>
    </row>
    <row r="189" spans="1:8" x14ac:dyDescent="0.2">
      <c r="A189" s="105" t="str">
        <f t="array" ref="A189">IFERROR(INDEX('Annex 2 EHV charges'!$D$11:$D$410, MATCH(0, IF(ISBLANK('Annex 2 EHV charges'!$D$11:$D$410),1, COUNTIF(A$4:$A188, 'Annex 2 EHV charges'!$D$11:$D$410)), 0)),"")</f>
        <v>New Export 5</v>
      </c>
      <c r="B189" s="104" t="str">
        <f>IF($A189="","",VLOOKUP($A189,'Annex 2 EHV charges'!$D:$O,2,0))</f>
        <v>New Export 5</v>
      </c>
      <c r="C189" s="105" t="str">
        <f>IF($A189="","",VLOOKUP($A189,'Annex 2 EHV charges'!$D:$O,3,0))</f>
        <v>New Export 5</v>
      </c>
      <c r="D189" s="104" t="str">
        <f>IF($A189="","",VLOOKUP($A189,'Annex 2 EHV charges'!$D:$O,4,0))</f>
        <v>Back Lane ESS</v>
      </c>
      <c r="E189" s="106" t="str">
        <f>IFERROR(IF(VLOOKUP($A189,'Annex 2 EHV charges'!$D:$O,9,FALSE)=0,"",VLOOKUP($A189,'Annex 2 EHV charges'!$D:$O,9,FALSE)),"")</f>
        <v/>
      </c>
      <c r="F189" s="107">
        <f>IFERROR(IF(VLOOKUP($A189,'Annex 2 EHV charges'!$D:$O,10,FALSE)=0,"",VLOOKUP($A189,'Annex 2 EHV charges'!$D:$O,10,FALSE)),"")</f>
        <v>673.44</v>
      </c>
      <c r="G189" s="108">
        <f>IFERROR(IF(VLOOKUP($A189,'Annex 2 EHV charges'!$D:$O,11,FALSE)=0,"",VLOOKUP($A189,'Annex 2 EHV charges'!$D:$O,11,FALSE)),"")</f>
        <v>0.05</v>
      </c>
      <c r="H189" s="108">
        <f>IFERROR(IF(VLOOKUP($A189,'Annex 2 EHV charges'!$D:$O,12,FALSE)=0,"",VLOOKUP($A189,'Annex 2 EHV charges'!$D:$O,12,FALSE)),"")</f>
        <v>0.05</v>
      </c>
    </row>
    <row r="190" spans="1:8" x14ac:dyDescent="0.2">
      <c r="A190" s="105" t="str">
        <f t="array" ref="A190">IFERROR(INDEX('Annex 2 EHV charges'!$D$11:$D$410, MATCH(0, IF(ISBLANK('Annex 2 EHV charges'!$D$11:$D$410),1, COUNTIF(A$4:$A189, 'Annex 2 EHV charges'!$D$11:$D$410)), 0)),"")</f>
        <v>New Export 6</v>
      </c>
      <c r="B190" s="104" t="str">
        <f>IF($A190="","",VLOOKUP($A190,'Annex 2 EHV charges'!$D:$O,2,0))</f>
        <v>New Export 6</v>
      </c>
      <c r="C190" s="105" t="str">
        <f>IF($A190="","",VLOOKUP($A190,'Annex 2 EHV charges'!$D:$O,3,0))</f>
        <v>New Export 6</v>
      </c>
      <c r="D190" s="104" t="str">
        <f>IF($A190="","",VLOOKUP($A190,'Annex 2 EHV charges'!$D:$O,4,0))</f>
        <v>Battery Ln Boston ESS</v>
      </c>
      <c r="E190" s="106" t="str">
        <f>IFERROR(IF(VLOOKUP($A190,'Annex 2 EHV charges'!$D:$O,9,FALSE)=0,"",VLOOKUP($A190,'Annex 2 EHV charges'!$D:$O,9,FALSE)),"")</f>
        <v/>
      </c>
      <c r="F190" s="107">
        <f>IFERROR(IF(VLOOKUP($A190,'Annex 2 EHV charges'!$D:$O,10,FALSE)=0,"",VLOOKUP($A190,'Annex 2 EHV charges'!$D:$O,10,FALSE)),"")</f>
        <v>201.52</v>
      </c>
      <c r="G190" s="108">
        <f>IFERROR(IF(VLOOKUP($A190,'Annex 2 EHV charges'!$D:$O,11,FALSE)=0,"",VLOOKUP($A190,'Annex 2 EHV charges'!$D:$O,11,FALSE)),"")</f>
        <v>0.05</v>
      </c>
      <c r="H190" s="108">
        <f>IFERROR(IF(VLOOKUP($A190,'Annex 2 EHV charges'!$D:$O,12,FALSE)=0,"",VLOOKUP($A190,'Annex 2 EHV charges'!$D:$O,12,FALSE)),"")</f>
        <v>0.05</v>
      </c>
    </row>
    <row r="191" spans="1:8" x14ac:dyDescent="0.2">
      <c r="A191" s="105" t="str">
        <f t="array" ref="A191">IFERROR(INDEX('Annex 2 EHV charges'!$D$11:$D$410, MATCH(0, IF(ISBLANK('Annex 2 EHV charges'!$D$11:$D$410),1, COUNTIF(A$4:$A190, 'Annex 2 EHV charges'!$D$11:$D$410)), 0)),"")</f>
        <v>New Export 7</v>
      </c>
      <c r="B191" s="104" t="str">
        <f>IF($A191="","",VLOOKUP($A191,'Annex 2 EHV charges'!$D:$O,2,0))</f>
        <v>New Export 7</v>
      </c>
      <c r="C191" s="105" t="str">
        <f>IF($A191="","",VLOOKUP($A191,'Annex 2 EHV charges'!$D:$O,3,0))</f>
        <v>New Export 7</v>
      </c>
      <c r="D191" s="104" t="str">
        <f>IF($A191="","",VLOOKUP($A191,'Annex 2 EHV charges'!$D:$O,4,0))</f>
        <v>Branston Potato Farm</v>
      </c>
      <c r="E191" s="106" t="str">
        <f>IFERROR(IF(VLOOKUP($A191,'Annex 2 EHV charges'!$D:$O,9,FALSE)=0,"",VLOOKUP($A191,'Annex 2 EHV charges'!$D:$O,9,FALSE)),"")</f>
        <v/>
      </c>
      <c r="F191" s="107">
        <f>IFERROR(IF(VLOOKUP($A191,'Annex 2 EHV charges'!$D:$O,10,FALSE)=0,"",VLOOKUP($A191,'Annex 2 EHV charges'!$D:$O,10,FALSE)),"")</f>
        <v>1643.99</v>
      </c>
      <c r="G191" s="108">
        <f>IFERROR(IF(VLOOKUP($A191,'Annex 2 EHV charges'!$D:$O,11,FALSE)=0,"",VLOOKUP($A191,'Annex 2 EHV charges'!$D:$O,11,FALSE)),"")</f>
        <v>0.05</v>
      </c>
      <c r="H191" s="108">
        <f>IFERROR(IF(VLOOKUP($A191,'Annex 2 EHV charges'!$D:$O,12,FALSE)=0,"",VLOOKUP($A191,'Annex 2 EHV charges'!$D:$O,12,FALSE)),"")</f>
        <v>0.05</v>
      </c>
    </row>
    <row r="192" spans="1:8" x14ac:dyDescent="0.2">
      <c r="A192" s="105" t="str">
        <f t="array" ref="A192">IFERROR(INDEX('Annex 2 EHV charges'!$D$11:$D$410, MATCH(0, IF(ISBLANK('Annex 2 EHV charges'!$D$11:$D$410),1, COUNTIF(A$4:$A191, 'Annex 2 EHV charges'!$D$11:$D$410)), 0)),"")</f>
        <v>New Export 8</v>
      </c>
      <c r="B192" s="104" t="str">
        <f>IF($A192="","",VLOOKUP($A192,'Annex 2 EHV charges'!$D:$O,2,0))</f>
        <v>New Export 8</v>
      </c>
      <c r="C192" s="105" t="str">
        <f>IF($A192="","",VLOOKUP($A192,'Annex 2 EHV charges'!$D:$O,3,0))</f>
        <v>New Export 8</v>
      </c>
      <c r="D192" s="104" t="str">
        <f>IF($A192="","",VLOOKUP($A192,'Annex 2 EHV charges'!$D:$O,4,0))</f>
        <v>Breach Farm 132</v>
      </c>
      <c r="E192" s="106" t="str">
        <f>IFERROR(IF(VLOOKUP($A192,'Annex 2 EHV charges'!$D:$O,9,FALSE)=0,"",VLOOKUP($A192,'Annex 2 EHV charges'!$D:$O,9,FALSE)),"")</f>
        <v/>
      </c>
      <c r="F192" s="107">
        <f>IFERROR(IF(VLOOKUP($A192,'Annex 2 EHV charges'!$D:$O,10,FALSE)=0,"",VLOOKUP($A192,'Annex 2 EHV charges'!$D:$O,10,FALSE)),"")</f>
        <v>2375.3000000000002</v>
      </c>
      <c r="G192" s="108">
        <f>IFERROR(IF(VLOOKUP($A192,'Annex 2 EHV charges'!$D:$O,11,FALSE)=0,"",VLOOKUP($A192,'Annex 2 EHV charges'!$D:$O,11,FALSE)),"")</f>
        <v>0.05</v>
      </c>
      <c r="H192" s="108">
        <f>IFERROR(IF(VLOOKUP($A192,'Annex 2 EHV charges'!$D:$O,12,FALSE)=0,"",VLOOKUP($A192,'Annex 2 EHV charges'!$D:$O,12,FALSE)),"")</f>
        <v>0.05</v>
      </c>
    </row>
    <row r="193" spans="1:8" x14ac:dyDescent="0.2">
      <c r="A193" s="105" t="str">
        <f t="array" ref="A193">IFERROR(INDEX('Annex 2 EHV charges'!$D$11:$D$410, MATCH(0, IF(ISBLANK('Annex 2 EHV charges'!$D$11:$D$410),1, COUNTIF(A$4:$A192, 'Annex 2 EHV charges'!$D$11:$D$410)), 0)),"")</f>
        <v>New Export 9</v>
      </c>
      <c r="B193" s="104" t="str">
        <f>IF($A193="","",VLOOKUP($A193,'Annex 2 EHV charges'!$D:$O,2,0))</f>
        <v>New Export 9</v>
      </c>
      <c r="C193" s="105" t="str">
        <f>IF($A193="","",VLOOKUP($A193,'Annex 2 EHV charges'!$D:$O,3,0))</f>
        <v>New Export 9</v>
      </c>
      <c r="D193" s="104" t="str">
        <f>IF($A193="","",VLOOKUP($A193,'Annex 2 EHV charges'!$D:$O,4,0))</f>
        <v>Burton Pedwardine Ph1</v>
      </c>
      <c r="E193" s="106" t="str">
        <f>IFERROR(IF(VLOOKUP($A193,'Annex 2 EHV charges'!$D:$O,9,FALSE)=0,"",VLOOKUP($A193,'Annex 2 EHV charges'!$D:$O,9,FALSE)),"")</f>
        <v/>
      </c>
      <c r="F193" s="107">
        <f>IFERROR(IF(VLOOKUP($A193,'Annex 2 EHV charges'!$D:$O,10,FALSE)=0,"",VLOOKUP($A193,'Annex 2 EHV charges'!$D:$O,10,FALSE)),"")</f>
        <v>951.07</v>
      </c>
      <c r="G193" s="108">
        <f>IFERROR(IF(VLOOKUP($A193,'Annex 2 EHV charges'!$D:$O,11,FALSE)=0,"",VLOOKUP($A193,'Annex 2 EHV charges'!$D:$O,11,FALSE)),"")</f>
        <v>0.05</v>
      </c>
      <c r="H193" s="108">
        <f>IFERROR(IF(VLOOKUP($A193,'Annex 2 EHV charges'!$D:$O,12,FALSE)=0,"",VLOOKUP($A193,'Annex 2 EHV charges'!$D:$O,12,FALSE)),"")</f>
        <v>0.05</v>
      </c>
    </row>
    <row r="194" spans="1:8" x14ac:dyDescent="0.2">
      <c r="A194" s="105" t="str">
        <f t="array" ref="A194">IFERROR(INDEX('Annex 2 EHV charges'!$D$11:$D$410, MATCH(0, IF(ISBLANK('Annex 2 EHV charges'!$D$11:$D$410),1, COUNTIF(A$4:$A193, 'Annex 2 EHV charges'!$D$11:$D$410)), 0)),"")</f>
        <v>New Export 10</v>
      </c>
      <c r="B194" s="104" t="str">
        <f>IF($A194="","",VLOOKUP($A194,'Annex 2 EHV charges'!$D:$O,2,0))</f>
        <v>New Export 10</v>
      </c>
      <c r="C194" s="105" t="str">
        <f>IF($A194="","",VLOOKUP($A194,'Annex 2 EHV charges'!$D:$O,3,0))</f>
        <v>New Export 10</v>
      </c>
      <c r="D194" s="104" t="str">
        <f>IF($A194="","",VLOOKUP($A194,'Annex 2 EHV charges'!$D:$O,4,0))</f>
        <v>Church Field ESS &amp; PV</v>
      </c>
      <c r="E194" s="106" t="str">
        <f>IFERROR(IF(VLOOKUP($A194,'Annex 2 EHV charges'!$D:$O,9,FALSE)=0,"",VLOOKUP($A194,'Annex 2 EHV charges'!$D:$O,9,FALSE)),"")</f>
        <v/>
      </c>
      <c r="F194" s="107">
        <f>IFERROR(IF(VLOOKUP($A194,'Annex 2 EHV charges'!$D:$O,10,FALSE)=0,"",VLOOKUP($A194,'Annex 2 EHV charges'!$D:$O,10,FALSE)),"")</f>
        <v>514.54999999999995</v>
      </c>
      <c r="G194" s="108">
        <f>IFERROR(IF(VLOOKUP($A194,'Annex 2 EHV charges'!$D:$O,11,FALSE)=0,"",VLOOKUP($A194,'Annex 2 EHV charges'!$D:$O,11,FALSE)),"")</f>
        <v>0.05</v>
      </c>
      <c r="H194" s="108">
        <f>IFERROR(IF(VLOOKUP($A194,'Annex 2 EHV charges'!$D:$O,12,FALSE)=0,"",VLOOKUP($A194,'Annex 2 EHV charges'!$D:$O,12,FALSE)),"")</f>
        <v>0.05</v>
      </c>
    </row>
    <row r="195" spans="1:8" x14ac:dyDescent="0.2">
      <c r="A195" s="105" t="str">
        <f t="array" ref="A195">IFERROR(INDEX('Annex 2 EHV charges'!$D$11:$D$410, MATCH(0, IF(ISBLANK('Annex 2 EHV charges'!$D$11:$D$410),1, COUNTIF(A$4:$A194, 'Annex 2 EHV charges'!$D$11:$D$410)), 0)),"")</f>
        <v>New Export 11</v>
      </c>
      <c r="B195" s="104" t="str">
        <f>IF($A195="","",VLOOKUP($A195,'Annex 2 EHV charges'!$D:$O,2,0))</f>
        <v>New Export 11</v>
      </c>
      <c r="C195" s="105" t="str">
        <f>IF($A195="","",VLOOKUP($A195,'Annex 2 EHV charges'!$D:$O,3,0))</f>
        <v>New Export 11</v>
      </c>
      <c r="D195" s="104" t="str">
        <f>IF($A195="","",VLOOKUP($A195,'Annex 2 EHV charges'!$D:$O,4,0))</f>
        <v>Clay Cross EFW</v>
      </c>
      <c r="E195" s="106" t="str">
        <f>IFERROR(IF(VLOOKUP($A195,'Annex 2 EHV charges'!$D:$O,9,FALSE)=0,"",VLOOKUP($A195,'Annex 2 EHV charges'!$D:$O,9,FALSE)),"")</f>
        <v/>
      </c>
      <c r="F195" s="107">
        <f>IFERROR(IF(VLOOKUP($A195,'Annex 2 EHV charges'!$D:$O,10,FALSE)=0,"",VLOOKUP($A195,'Annex 2 EHV charges'!$D:$O,10,FALSE)),"")</f>
        <v>1361.05</v>
      </c>
      <c r="G195" s="108">
        <f>IFERROR(IF(VLOOKUP($A195,'Annex 2 EHV charges'!$D:$O,11,FALSE)=0,"",VLOOKUP($A195,'Annex 2 EHV charges'!$D:$O,11,FALSE)),"")</f>
        <v>0.05</v>
      </c>
      <c r="H195" s="108">
        <f>IFERROR(IF(VLOOKUP($A195,'Annex 2 EHV charges'!$D:$O,12,FALSE)=0,"",VLOOKUP($A195,'Annex 2 EHV charges'!$D:$O,12,FALSE)),"")</f>
        <v>0.05</v>
      </c>
    </row>
    <row r="196" spans="1:8" x14ac:dyDescent="0.2">
      <c r="A196" s="105" t="str">
        <f t="array" ref="A196">IFERROR(INDEX('Annex 2 EHV charges'!$D$11:$D$410, MATCH(0, IF(ISBLANK('Annex 2 EHV charges'!$D$11:$D$410),1, COUNTIF(A$4:$A195, 'Annex 2 EHV charges'!$D$11:$D$410)), 0)),"")</f>
        <v>New Export 12</v>
      </c>
      <c r="B196" s="104" t="str">
        <f>IF($A196="","",VLOOKUP($A196,'Annex 2 EHV charges'!$D:$O,2,0))</f>
        <v>New Export 12</v>
      </c>
      <c r="C196" s="105" t="str">
        <f>IF($A196="","",VLOOKUP($A196,'Annex 2 EHV charges'!$D:$O,3,0))</f>
        <v>New Export 12</v>
      </c>
      <c r="D196" s="104" t="str">
        <f>IF($A196="","",VLOOKUP($A196,'Annex 2 EHV charges'!$D:$O,4,0))</f>
        <v>Cogenhoe Road 1 ESS</v>
      </c>
      <c r="E196" s="106" t="str">
        <f>IFERROR(IF(VLOOKUP($A196,'Annex 2 EHV charges'!$D:$O,9,FALSE)=0,"",VLOOKUP($A196,'Annex 2 EHV charges'!$D:$O,9,FALSE)),"")</f>
        <v/>
      </c>
      <c r="F196" s="107">
        <f>IFERROR(IF(VLOOKUP($A196,'Annex 2 EHV charges'!$D:$O,10,FALSE)=0,"",VLOOKUP($A196,'Annex 2 EHV charges'!$D:$O,10,FALSE)),"")</f>
        <v>1628.54</v>
      </c>
      <c r="G196" s="108">
        <f>IFERROR(IF(VLOOKUP($A196,'Annex 2 EHV charges'!$D:$O,11,FALSE)=0,"",VLOOKUP($A196,'Annex 2 EHV charges'!$D:$O,11,FALSE)),"")</f>
        <v>0.05</v>
      </c>
      <c r="H196" s="108">
        <f>IFERROR(IF(VLOOKUP($A196,'Annex 2 EHV charges'!$D:$O,12,FALSE)=0,"",VLOOKUP($A196,'Annex 2 EHV charges'!$D:$O,12,FALSE)),"")</f>
        <v>0.05</v>
      </c>
    </row>
    <row r="197" spans="1:8" x14ac:dyDescent="0.2">
      <c r="A197" s="105" t="str">
        <f t="array" ref="A197">IFERROR(INDEX('Annex 2 EHV charges'!$D$11:$D$410, MATCH(0, IF(ISBLANK('Annex 2 EHV charges'!$D$11:$D$410),1, COUNTIF(A$4:$A196, 'Annex 2 EHV charges'!$D$11:$D$410)), 0)),"")</f>
        <v>New Export 13</v>
      </c>
      <c r="B197" s="104" t="str">
        <f>IF($A197="","",VLOOKUP($A197,'Annex 2 EHV charges'!$D:$O,2,0))</f>
        <v>New Export 13</v>
      </c>
      <c r="C197" s="105" t="str">
        <f>IF($A197="","",VLOOKUP($A197,'Annex 2 EHV charges'!$D:$O,3,0))</f>
        <v>New Export 13</v>
      </c>
      <c r="D197" s="104" t="str">
        <f>IF($A197="","",VLOOKUP($A197,'Annex 2 EHV charges'!$D:$O,4,0))</f>
        <v>Coney Grey</v>
      </c>
      <c r="E197" s="106" t="str">
        <f>IFERROR(IF(VLOOKUP($A197,'Annex 2 EHV charges'!$D:$O,9,FALSE)=0,"",VLOOKUP($A197,'Annex 2 EHV charges'!$D:$O,9,FALSE)),"")</f>
        <v/>
      </c>
      <c r="F197" s="107">
        <f>IFERROR(IF(VLOOKUP($A197,'Annex 2 EHV charges'!$D:$O,10,FALSE)=0,"",VLOOKUP($A197,'Annex 2 EHV charges'!$D:$O,10,FALSE)),"")</f>
        <v>468.49</v>
      </c>
      <c r="G197" s="108">
        <f>IFERROR(IF(VLOOKUP($A197,'Annex 2 EHV charges'!$D:$O,11,FALSE)=0,"",VLOOKUP($A197,'Annex 2 EHV charges'!$D:$O,11,FALSE)),"")</f>
        <v>0.05</v>
      </c>
      <c r="H197" s="108">
        <f>IFERROR(IF(VLOOKUP($A197,'Annex 2 EHV charges'!$D:$O,12,FALSE)=0,"",VLOOKUP($A197,'Annex 2 EHV charges'!$D:$O,12,FALSE)),"")</f>
        <v>0.05</v>
      </c>
    </row>
    <row r="198" spans="1:8" x14ac:dyDescent="0.2">
      <c r="A198" s="105" t="str">
        <f t="array" ref="A198">IFERROR(INDEX('Annex 2 EHV charges'!$D$11:$D$410, MATCH(0, IF(ISBLANK('Annex 2 EHV charges'!$D$11:$D$410),1, COUNTIF(A$4:$A197, 'Annex 2 EHV charges'!$D$11:$D$410)), 0)),"")</f>
        <v>New Export 14</v>
      </c>
      <c r="B198" s="104" t="str">
        <f>IF($A198="","",VLOOKUP($A198,'Annex 2 EHV charges'!$D:$O,2,0))</f>
        <v>New Export 14</v>
      </c>
      <c r="C198" s="105" t="str">
        <f>IF($A198="","",VLOOKUP($A198,'Annex 2 EHV charges'!$D:$O,3,0))</f>
        <v>New Export 14</v>
      </c>
      <c r="D198" s="104" t="str">
        <f>IF($A198="","",VLOOKUP($A198,'Annex 2 EHV charges'!$D:$O,4,0))</f>
        <v>Decoy Farm Crowland WF</v>
      </c>
      <c r="E198" s="106" t="str">
        <f>IFERROR(IF(VLOOKUP($A198,'Annex 2 EHV charges'!$D:$O,9,FALSE)=0,"",VLOOKUP($A198,'Annex 2 EHV charges'!$D:$O,9,FALSE)),"")</f>
        <v/>
      </c>
      <c r="F198" s="107">
        <f>IFERROR(IF(VLOOKUP($A198,'Annex 2 EHV charges'!$D:$O,10,FALSE)=0,"",VLOOKUP($A198,'Annex 2 EHV charges'!$D:$O,10,FALSE)),"")</f>
        <v>467.98</v>
      </c>
      <c r="G198" s="108">
        <f>IFERROR(IF(VLOOKUP($A198,'Annex 2 EHV charges'!$D:$O,11,FALSE)=0,"",VLOOKUP($A198,'Annex 2 EHV charges'!$D:$O,11,FALSE)),"")</f>
        <v>0.05</v>
      </c>
      <c r="H198" s="108">
        <f>IFERROR(IF(VLOOKUP($A198,'Annex 2 EHV charges'!$D:$O,12,FALSE)=0,"",VLOOKUP($A198,'Annex 2 EHV charges'!$D:$O,12,FALSE)),"")</f>
        <v>0.05</v>
      </c>
    </row>
    <row r="199" spans="1:8" x14ac:dyDescent="0.2">
      <c r="A199" s="105" t="str">
        <f t="array" ref="A199">IFERROR(INDEX('Annex 2 EHV charges'!$D$11:$D$410, MATCH(0, IF(ISBLANK('Annex 2 EHV charges'!$D$11:$D$410),1, COUNTIF(A$4:$A198, 'Annex 2 EHV charges'!$D$11:$D$410)), 0)),"")</f>
        <v>New Export 15</v>
      </c>
      <c r="B199" s="104" t="str">
        <f>IF($A199="","",VLOOKUP($A199,'Annex 2 EHV charges'!$D:$O,2,0))</f>
        <v>New Export 15</v>
      </c>
      <c r="C199" s="105" t="str">
        <f>IF($A199="","",VLOOKUP($A199,'Annex 2 EHV charges'!$D:$O,3,0))</f>
        <v>New Export 15</v>
      </c>
      <c r="D199" s="104" t="str">
        <f>IF($A199="","",VLOOKUP($A199,'Annex 2 EHV charges'!$D:$O,4,0))</f>
        <v>Denby Transport</v>
      </c>
      <c r="E199" s="106" t="str">
        <f>IFERROR(IF(VLOOKUP($A199,'Annex 2 EHV charges'!$D:$O,9,FALSE)=0,"",VLOOKUP($A199,'Annex 2 EHV charges'!$D:$O,9,FALSE)),"")</f>
        <v/>
      </c>
      <c r="F199" s="107">
        <f>IFERROR(IF(VLOOKUP($A199,'Annex 2 EHV charges'!$D:$O,10,FALSE)=0,"",VLOOKUP($A199,'Annex 2 EHV charges'!$D:$O,10,FALSE)),"")</f>
        <v>1369.73</v>
      </c>
      <c r="G199" s="108">
        <f>IFERROR(IF(VLOOKUP($A199,'Annex 2 EHV charges'!$D:$O,11,FALSE)=0,"",VLOOKUP($A199,'Annex 2 EHV charges'!$D:$O,11,FALSE)),"")</f>
        <v>0.05</v>
      </c>
      <c r="H199" s="108">
        <f>IFERROR(IF(VLOOKUP($A199,'Annex 2 EHV charges'!$D:$O,12,FALSE)=0,"",VLOOKUP($A199,'Annex 2 EHV charges'!$D:$O,12,FALSE)),"")</f>
        <v>0.05</v>
      </c>
    </row>
    <row r="200" spans="1:8" x14ac:dyDescent="0.2">
      <c r="A200" s="105" t="str">
        <f t="array" ref="A200">IFERROR(INDEX('Annex 2 EHV charges'!$D$11:$D$410, MATCH(0, IF(ISBLANK('Annex 2 EHV charges'!$D$11:$D$410),1, COUNTIF(A$4:$A199, 'Annex 2 EHV charges'!$D$11:$D$410)), 0)),"")</f>
        <v>New Export 16</v>
      </c>
      <c r="B200" s="104" t="str">
        <f>IF($A200="","",VLOOKUP($A200,'Annex 2 EHV charges'!$D:$O,2,0))</f>
        <v>New Export 16</v>
      </c>
      <c r="C200" s="105" t="str">
        <f>IF($A200="","",VLOOKUP($A200,'Annex 2 EHV charges'!$D:$O,3,0))</f>
        <v>New Export 16</v>
      </c>
      <c r="D200" s="104" t="str">
        <f>IF($A200="","",VLOOKUP($A200,'Annex 2 EHV charges'!$D:$O,4,0))</f>
        <v>Desford Road ESS</v>
      </c>
      <c r="E200" s="106" t="str">
        <f>IFERROR(IF(VLOOKUP($A200,'Annex 2 EHV charges'!$D:$O,9,FALSE)=0,"",VLOOKUP($A200,'Annex 2 EHV charges'!$D:$O,9,FALSE)),"")</f>
        <v/>
      </c>
      <c r="F200" s="107">
        <f>IFERROR(IF(VLOOKUP($A200,'Annex 2 EHV charges'!$D:$O,10,FALSE)=0,"",VLOOKUP($A200,'Annex 2 EHV charges'!$D:$O,10,FALSE)),"")</f>
        <v>276.51</v>
      </c>
      <c r="G200" s="108">
        <f>IFERROR(IF(VLOOKUP($A200,'Annex 2 EHV charges'!$D:$O,11,FALSE)=0,"",VLOOKUP($A200,'Annex 2 EHV charges'!$D:$O,11,FALSE)),"")</f>
        <v>0.05</v>
      </c>
      <c r="H200" s="108">
        <f>IFERROR(IF(VLOOKUP($A200,'Annex 2 EHV charges'!$D:$O,12,FALSE)=0,"",VLOOKUP($A200,'Annex 2 EHV charges'!$D:$O,12,FALSE)),"")</f>
        <v>0.05</v>
      </c>
    </row>
    <row r="201" spans="1:8" x14ac:dyDescent="0.2">
      <c r="A201" s="105" t="str">
        <f t="array" ref="A201">IFERROR(INDEX('Annex 2 EHV charges'!$D$11:$D$410, MATCH(0, IF(ISBLANK('Annex 2 EHV charges'!$D$11:$D$410),1, COUNTIF(A$4:$A200, 'Annex 2 EHV charges'!$D$11:$D$410)), 0)),"")</f>
        <v>New Export 17</v>
      </c>
      <c r="B201" s="104" t="str">
        <f>IF($A201="","",VLOOKUP($A201,'Annex 2 EHV charges'!$D:$O,2,0))</f>
        <v>New Export 17</v>
      </c>
      <c r="C201" s="105" t="str">
        <f>IF($A201="","",VLOOKUP($A201,'Annex 2 EHV charges'!$D:$O,3,0))</f>
        <v>New Export 17</v>
      </c>
      <c r="D201" s="104" t="str">
        <f>IF($A201="","",VLOOKUP($A201,'Annex 2 EHV charges'!$D:$O,4,0))</f>
        <v>Dunsby STOR</v>
      </c>
      <c r="E201" s="106">
        <f>IFERROR(IF(VLOOKUP($A201,'Annex 2 EHV charges'!$D:$O,9,FALSE)=0,"",VLOOKUP($A201,'Annex 2 EHV charges'!$D:$O,9,FALSE)),"")</f>
        <v>-2.1259999999999999</v>
      </c>
      <c r="F201" s="107">
        <f>IFERROR(IF(VLOOKUP($A201,'Annex 2 EHV charges'!$D:$O,10,FALSE)=0,"",VLOOKUP($A201,'Annex 2 EHV charges'!$D:$O,10,FALSE)),"")</f>
        <v>599.82000000000005</v>
      </c>
      <c r="G201" s="108">
        <f>IFERROR(IF(VLOOKUP($A201,'Annex 2 EHV charges'!$D:$O,11,FALSE)=0,"",VLOOKUP($A201,'Annex 2 EHV charges'!$D:$O,11,FALSE)),"")</f>
        <v>0.05</v>
      </c>
      <c r="H201" s="108">
        <f>IFERROR(IF(VLOOKUP($A201,'Annex 2 EHV charges'!$D:$O,12,FALSE)=0,"",VLOOKUP($A201,'Annex 2 EHV charges'!$D:$O,12,FALSE)),"")</f>
        <v>0.05</v>
      </c>
    </row>
    <row r="202" spans="1:8" x14ac:dyDescent="0.2">
      <c r="A202" s="105" t="str">
        <f t="array" ref="A202">IFERROR(INDEX('Annex 2 EHV charges'!$D$11:$D$410, MATCH(0, IF(ISBLANK('Annex 2 EHV charges'!$D$11:$D$410),1, COUNTIF(A$4:$A201, 'Annex 2 EHV charges'!$D$11:$D$410)), 0)),"")</f>
        <v>New Export 18</v>
      </c>
      <c r="B202" s="104" t="str">
        <f>IF($A202="","",VLOOKUP($A202,'Annex 2 EHV charges'!$D:$O,2,0))</f>
        <v>New Export 18</v>
      </c>
      <c r="C202" s="105" t="str">
        <f>IF($A202="","",VLOOKUP($A202,'Annex 2 EHV charges'!$D:$O,3,0))</f>
        <v>New Export 18</v>
      </c>
      <c r="D202" s="104" t="str">
        <f>IF($A202="","",VLOOKUP($A202,'Annex 2 EHV charges'!$D:$O,4,0))</f>
        <v xml:space="preserve">Eakring Road, Bilsthorpe </v>
      </c>
      <c r="E202" s="106" t="str">
        <f>IFERROR(IF(VLOOKUP($A202,'Annex 2 EHV charges'!$D:$O,9,FALSE)=0,"",VLOOKUP($A202,'Annex 2 EHV charges'!$D:$O,9,FALSE)),"")</f>
        <v/>
      </c>
      <c r="F202" s="107">
        <f>IFERROR(IF(VLOOKUP($A202,'Annex 2 EHV charges'!$D:$O,10,FALSE)=0,"",VLOOKUP($A202,'Annex 2 EHV charges'!$D:$O,10,FALSE)),"")</f>
        <v>7597.64</v>
      </c>
      <c r="G202" s="108">
        <f>IFERROR(IF(VLOOKUP($A202,'Annex 2 EHV charges'!$D:$O,11,FALSE)=0,"",VLOOKUP($A202,'Annex 2 EHV charges'!$D:$O,11,FALSE)),"")</f>
        <v>0.05</v>
      </c>
      <c r="H202" s="108">
        <f>IFERROR(IF(VLOOKUP($A202,'Annex 2 EHV charges'!$D:$O,12,FALSE)=0,"",VLOOKUP($A202,'Annex 2 EHV charges'!$D:$O,12,FALSE)),"")</f>
        <v>0.05</v>
      </c>
    </row>
    <row r="203" spans="1:8" x14ac:dyDescent="0.2">
      <c r="A203" s="105" t="str">
        <f t="array" ref="A203">IFERROR(INDEX('Annex 2 EHV charges'!$D$11:$D$410, MATCH(0, IF(ISBLANK('Annex 2 EHV charges'!$D$11:$D$410),1, COUNTIF(A$4:$A202, 'Annex 2 EHV charges'!$D$11:$D$410)), 0)),"")</f>
        <v>New Export 19</v>
      </c>
      <c r="B203" s="104" t="str">
        <f>IF($A203="","",VLOOKUP($A203,'Annex 2 EHV charges'!$D:$O,2,0))</f>
        <v>New Export 19</v>
      </c>
      <c r="C203" s="105" t="str">
        <f>IF($A203="","",VLOOKUP($A203,'Annex 2 EHV charges'!$D:$O,3,0))</f>
        <v>New Export 19</v>
      </c>
      <c r="D203" s="104" t="str">
        <f>IF($A203="","",VLOOKUP($A203,'Annex 2 EHV charges'!$D:$O,4,0))</f>
        <v>East Wood End PV</v>
      </c>
      <c r="E203" s="106" t="str">
        <f>IFERROR(IF(VLOOKUP($A203,'Annex 2 EHV charges'!$D:$O,9,FALSE)=0,"",VLOOKUP($A203,'Annex 2 EHV charges'!$D:$O,9,FALSE)),"")</f>
        <v/>
      </c>
      <c r="F203" s="107">
        <f>IFERROR(IF(VLOOKUP($A203,'Annex 2 EHV charges'!$D:$O,10,FALSE)=0,"",VLOOKUP($A203,'Annex 2 EHV charges'!$D:$O,10,FALSE)),"")</f>
        <v>1299.49</v>
      </c>
      <c r="G203" s="108">
        <f>IFERROR(IF(VLOOKUP($A203,'Annex 2 EHV charges'!$D:$O,11,FALSE)=0,"",VLOOKUP($A203,'Annex 2 EHV charges'!$D:$O,11,FALSE)),"")</f>
        <v>0.05</v>
      </c>
      <c r="H203" s="108">
        <f>IFERROR(IF(VLOOKUP($A203,'Annex 2 EHV charges'!$D:$O,12,FALSE)=0,"",VLOOKUP($A203,'Annex 2 EHV charges'!$D:$O,12,FALSE)),"")</f>
        <v>0.05</v>
      </c>
    </row>
    <row r="204" spans="1:8" x14ac:dyDescent="0.2">
      <c r="A204" s="105" t="str">
        <f t="array" ref="A204">IFERROR(INDEX('Annex 2 EHV charges'!$D$11:$D$410, MATCH(0, IF(ISBLANK('Annex 2 EHV charges'!$D$11:$D$410),1, COUNTIF(A$4:$A203, 'Annex 2 EHV charges'!$D$11:$D$410)), 0)),"")</f>
        <v>New Export 20</v>
      </c>
      <c r="B204" s="104" t="str">
        <f>IF($A204="","",VLOOKUP($A204,'Annex 2 EHV charges'!$D:$O,2,0))</f>
        <v>New Export 20</v>
      </c>
      <c r="C204" s="105" t="str">
        <f>IF($A204="","",VLOOKUP($A204,'Annex 2 EHV charges'!$D:$O,3,0))</f>
        <v>New Export 20</v>
      </c>
      <c r="D204" s="104" t="str">
        <f>IF($A204="","",VLOOKUP($A204,'Annex 2 EHV charges'!$D:$O,4,0))</f>
        <v>Falcon Works Gas Farm</v>
      </c>
      <c r="E204" s="106" t="str">
        <f>IFERROR(IF(VLOOKUP($A204,'Annex 2 EHV charges'!$D:$O,9,FALSE)=0,"",VLOOKUP($A204,'Annex 2 EHV charges'!$D:$O,9,FALSE)),"")</f>
        <v/>
      </c>
      <c r="F204" s="107">
        <f>IFERROR(IF(VLOOKUP($A204,'Annex 2 EHV charges'!$D:$O,10,FALSE)=0,"",VLOOKUP($A204,'Annex 2 EHV charges'!$D:$O,10,FALSE)),"")</f>
        <v>542.55999999999995</v>
      </c>
      <c r="G204" s="108">
        <f>IFERROR(IF(VLOOKUP($A204,'Annex 2 EHV charges'!$D:$O,11,FALSE)=0,"",VLOOKUP($A204,'Annex 2 EHV charges'!$D:$O,11,FALSE)),"")</f>
        <v>0.05</v>
      </c>
      <c r="H204" s="108">
        <f>IFERROR(IF(VLOOKUP($A204,'Annex 2 EHV charges'!$D:$O,12,FALSE)=0,"",VLOOKUP($A204,'Annex 2 EHV charges'!$D:$O,12,FALSE)),"")</f>
        <v>0.05</v>
      </c>
    </row>
    <row r="205" spans="1:8" x14ac:dyDescent="0.2">
      <c r="A205" s="105" t="str">
        <f t="array" ref="A205">IFERROR(INDEX('Annex 2 EHV charges'!$D$11:$D$410, MATCH(0, IF(ISBLANK('Annex 2 EHV charges'!$D$11:$D$410),1, COUNTIF(A$4:$A204, 'Annex 2 EHV charges'!$D$11:$D$410)), 0)),"")</f>
        <v>New Export 21</v>
      </c>
      <c r="B205" s="104" t="str">
        <f>IF($A205="","",VLOOKUP($A205,'Annex 2 EHV charges'!$D:$O,2,0))</f>
        <v>New Export 21</v>
      </c>
      <c r="C205" s="105" t="str">
        <f>IF($A205="","",VLOOKUP($A205,'Annex 2 EHV charges'!$D:$O,3,0))</f>
        <v>New Export 21</v>
      </c>
      <c r="D205" s="104" t="str">
        <f>IF($A205="","",VLOOKUP($A205,'Annex 2 EHV charges'!$D:$O,4,0))</f>
        <v>Fiskerton Gas Gen</v>
      </c>
      <c r="E205" s="106" t="str">
        <f>IFERROR(IF(VLOOKUP($A205,'Annex 2 EHV charges'!$D:$O,9,FALSE)=0,"",VLOOKUP($A205,'Annex 2 EHV charges'!$D:$O,9,FALSE)),"")</f>
        <v/>
      </c>
      <c r="F205" s="107">
        <f>IFERROR(IF(VLOOKUP($A205,'Annex 2 EHV charges'!$D:$O,10,FALSE)=0,"",VLOOKUP($A205,'Annex 2 EHV charges'!$D:$O,10,FALSE)),"")</f>
        <v>379.33</v>
      </c>
      <c r="G205" s="108">
        <f>IFERROR(IF(VLOOKUP($A205,'Annex 2 EHV charges'!$D:$O,11,FALSE)=0,"",VLOOKUP($A205,'Annex 2 EHV charges'!$D:$O,11,FALSE)),"")</f>
        <v>0.05</v>
      </c>
      <c r="H205" s="108">
        <f>IFERROR(IF(VLOOKUP($A205,'Annex 2 EHV charges'!$D:$O,12,FALSE)=0,"",VLOOKUP($A205,'Annex 2 EHV charges'!$D:$O,12,FALSE)),"")</f>
        <v>0.05</v>
      </c>
    </row>
    <row r="206" spans="1:8" x14ac:dyDescent="0.2">
      <c r="A206" s="105" t="str">
        <f t="array" ref="A206">IFERROR(INDEX('Annex 2 EHV charges'!$D$11:$D$410, MATCH(0, IF(ISBLANK('Annex 2 EHV charges'!$D$11:$D$410),1, COUNTIF(A$4:$A205, 'Annex 2 EHV charges'!$D$11:$D$410)), 0)),"")</f>
        <v>New Export 22</v>
      </c>
      <c r="B206" s="104" t="str">
        <f>IF($A206="","",VLOOKUP($A206,'Annex 2 EHV charges'!$D:$O,2,0))</f>
        <v>New Export 22</v>
      </c>
      <c r="C206" s="105" t="str">
        <f>IF($A206="","",VLOOKUP($A206,'Annex 2 EHV charges'!$D:$O,3,0))</f>
        <v>New Export 22</v>
      </c>
      <c r="D206" s="104" t="str">
        <f>IF($A206="","",VLOOKUP($A206,'Annex 2 EHV charges'!$D:$O,4,0))</f>
        <v>Glebe Farm East Keal Gas</v>
      </c>
      <c r="E206" s="106" t="str">
        <f>IFERROR(IF(VLOOKUP($A206,'Annex 2 EHV charges'!$D:$O,9,FALSE)=0,"",VLOOKUP($A206,'Annex 2 EHV charges'!$D:$O,9,FALSE)),"")</f>
        <v/>
      </c>
      <c r="F206" s="107">
        <f>IFERROR(IF(VLOOKUP($A206,'Annex 2 EHV charges'!$D:$O,10,FALSE)=0,"",VLOOKUP($A206,'Annex 2 EHV charges'!$D:$O,10,FALSE)),"")</f>
        <v>609.11</v>
      </c>
      <c r="G206" s="108">
        <f>IFERROR(IF(VLOOKUP($A206,'Annex 2 EHV charges'!$D:$O,11,FALSE)=0,"",VLOOKUP($A206,'Annex 2 EHV charges'!$D:$O,11,FALSE)),"")</f>
        <v>0.05</v>
      </c>
      <c r="H206" s="108">
        <f>IFERROR(IF(VLOOKUP($A206,'Annex 2 EHV charges'!$D:$O,12,FALSE)=0,"",VLOOKUP($A206,'Annex 2 EHV charges'!$D:$O,12,FALSE)),"")</f>
        <v>0.05</v>
      </c>
    </row>
    <row r="207" spans="1:8" x14ac:dyDescent="0.2">
      <c r="A207" s="105" t="str">
        <f t="array" ref="A207">IFERROR(INDEX('Annex 2 EHV charges'!$D$11:$D$410, MATCH(0, IF(ISBLANK('Annex 2 EHV charges'!$D$11:$D$410),1, COUNTIF(A$4:$A206, 'Annex 2 EHV charges'!$D$11:$D$410)), 0)),"")</f>
        <v>New Export 23</v>
      </c>
      <c r="B207" s="104" t="str">
        <f>IF($A207="","",VLOOKUP($A207,'Annex 2 EHV charges'!$D:$O,2,0))</f>
        <v>New Export 23</v>
      </c>
      <c r="C207" s="105" t="str">
        <f>IF($A207="","",VLOOKUP($A207,'Annex 2 EHV charges'!$D:$O,3,0))</f>
        <v>New Export 23</v>
      </c>
      <c r="D207" s="104" t="str">
        <f>IF($A207="","",VLOOKUP($A207,'Annex 2 EHV charges'!$D:$O,4,0))</f>
        <v>Grafton Underwood PV</v>
      </c>
      <c r="E207" s="106" t="str">
        <f>IFERROR(IF(VLOOKUP($A207,'Annex 2 EHV charges'!$D:$O,9,FALSE)=0,"",VLOOKUP($A207,'Annex 2 EHV charges'!$D:$O,9,FALSE)),"")</f>
        <v/>
      </c>
      <c r="F207" s="107">
        <f>IFERROR(IF(VLOOKUP($A207,'Annex 2 EHV charges'!$D:$O,10,FALSE)=0,"",VLOOKUP($A207,'Annex 2 EHV charges'!$D:$O,10,FALSE)),"")</f>
        <v>1127.04</v>
      </c>
      <c r="G207" s="108">
        <f>IFERROR(IF(VLOOKUP($A207,'Annex 2 EHV charges'!$D:$O,11,FALSE)=0,"",VLOOKUP($A207,'Annex 2 EHV charges'!$D:$O,11,FALSE)),"")</f>
        <v>0.05</v>
      </c>
      <c r="H207" s="108">
        <f>IFERROR(IF(VLOOKUP($A207,'Annex 2 EHV charges'!$D:$O,12,FALSE)=0,"",VLOOKUP($A207,'Annex 2 EHV charges'!$D:$O,12,FALSE)),"")</f>
        <v>0.05</v>
      </c>
    </row>
    <row r="208" spans="1:8" x14ac:dyDescent="0.2">
      <c r="A208" s="105" t="str">
        <f t="array" ref="A208">IFERROR(INDEX('Annex 2 EHV charges'!$D$11:$D$410, MATCH(0, IF(ISBLANK('Annex 2 EHV charges'!$D$11:$D$410),1, COUNTIF(A$4:$A207, 'Annex 2 EHV charges'!$D$11:$D$410)), 0)),"")</f>
        <v>New Export 24</v>
      </c>
      <c r="B208" s="104" t="str">
        <f>IF($A208="","",VLOOKUP($A208,'Annex 2 EHV charges'!$D:$O,2,0))</f>
        <v>New Export 24</v>
      </c>
      <c r="C208" s="105" t="str">
        <f>IF($A208="","",VLOOKUP($A208,'Annex 2 EHV charges'!$D:$O,3,0))</f>
        <v>New Export 24</v>
      </c>
      <c r="D208" s="104" t="str">
        <f>IF($A208="","",VLOOKUP($A208,'Annex 2 EHV charges'!$D:$O,4,0))</f>
        <v>Grange Solar Park Cotham Lane Hawton</v>
      </c>
      <c r="E208" s="106" t="str">
        <f>IFERROR(IF(VLOOKUP($A208,'Annex 2 EHV charges'!$D:$O,9,FALSE)=0,"",VLOOKUP($A208,'Annex 2 EHV charges'!$D:$O,9,FALSE)),"")</f>
        <v/>
      </c>
      <c r="F208" s="107">
        <f>IFERROR(IF(VLOOKUP($A208,'Annex 2 EHV charges'!$D:$O,10,FALSE)=0,"",VLOOKUP($A208,'Annex 2 EHV charges'!$D:$O,10,FALSE)),"")</f>
        <v>2230.2199999999998</v>
      </c>
      <c r="G208" s="108">
        <f>IFERROR(IF(VLOOKUP($A208,'Annex 2 EHV charges'!$D:$O,11,FALSE)=0,"",VLOOKUP($A208,'Annex 2 EHV charges'!$D:$O,11,FALSE)),"")</f>
        <v>0.05</v>
      </c>
      <c r="H208" s="108">
        <f>IFERROR(IF(VLOOKUP($A208,'Annex 2 EHV charges'!$D:$O,12,FALSE)=0,"",VLOOKUP($A208,'Annex 2 EHV charges'!$D:$O,12,FALSE)),"")</f>
        <v>0.05</v>
      </c>
    </row>
    <row r="209" spans="1:8" x14ac:dyDescent="0.2">
      <c r="A209" s="105" t="str">
        <f t="array" ref="A209">IFERROR(INDEX('Annex 2 EHV charges'!$D$11:$D$410, MATCH(0, IF(ISBLANK('Annex 2 EHV charges'!$D$11:$D$410),1, COUNTIF(A$4:$A208, 'Annex 2 EHV charges'!$D$11:$D$410)), 0)),"")</f>
        <v>New Export 25</v>
      </c>
      <c r="B209" s="104" t="str">
        <f>IF($A209="","",VLOOKUP($A209,'Annex 2 EHV charges'!$D:$O,2,0))</f>
        <v>New Export 25</v>
      </c>
      <c r="C209" s="105" t="str">
        <f>IF($A209="","",VLOOKUP($A209,'Annex 2 EHV charges'!$D:$O,3,0))</f>
        <v>New Export 25</v>
      </c>
      <c r="D209" s="104" t="str">
        <f>IF($A209="","",VLOOKUP($A209,'Annex 2 EHV charges'!$D:$O,4,0))</f>
        <v>Green Lane Phase 2</v>
      </c>
      <c r="E209" s="106" t="str">
        <f>IFERROR(IF(VLOOKUP($A209,'Annex 2 EHV charges'!$D:$O,9,FALSE)=0,"",VLOOKUP($A209,'Annex 2 EHV charges'!$D:$O,9,FALSE)),"")</f>
        <v/>
      </c>
      <c r="F209" s="107">
        <f>IFERROR(IF(VLOOKUP($A209,'Annex 2 EHV charges'!$D:$O,10,FALSE)=0,"",VLOOKUP($A209,'Annex 2 EHV charges'!$D:$O,10,FALSE)),"")</f>
        <v>465.56</v>
      </c>
      <c r="G209" s="108">
        <f>IFERROR(IF(VLOOKUP($A209,'Annex 2 EHV charges'!$D:$O,11,FALSE)=0,"",VLOOKUP($A209,'Annex 2 EHV charges'!$D:$O,11,FALSE)),"")</f>
        <v>0.05</v>
      </c>
      <c r="H209" s="108">
        <f>IFERROR(IF(VLOOKUP($A209,'Annex 2 EHV charges'!$D:$O,12,FALSE)=0,"",VLOOKUP($A209,'Annex 2 EHV charges'!$D:$O,12,FALSE)),"")</f>
        <v>0.05</v>
      </c>
    </row>
    <row r="210" spans="1:8" x14ac:dyDescent="0.2">
      <c r="A210" s="105" t="str">
        <f t="array" ref="A210">IFERROR(INDEX('Annex 2 EHV charges'!$D$11:$D$410, MATCH(0, IF(ISBLANK('Annex 2 EHV charges'!$D$11:$D$410),1, COUNTIF(A$4:$A209, 'Annex 2 EHV charges'!$D$11:$D$410)), 0)),"")</f>
        <v>New Export 26</v>
      </c>
      <c r="B210" s="104" t="str">
        <f>IF($A210="","",VLOOKUP($A210,'Annex 2 EHV charges'!$D:$O,2,0))</f>
        <v>New Export 26</v>
      </c>
      <c r="C210" s="105" t="str">
        <f>IF($A210="","",VLOOKUP($A210,'Annex 2 EHV charges'!$D:$O,3,0))</f>
        <v>New Export 26</v>
      </c>
      <c r="D210" s="104" t="str">
        <f>IF($A210="","",VLOOKUP($A210,'Annex 2 EHV charges'!$D:$O,4,0))</f>
        <v>Grendon Lakes ESS</v>
      </c>
      <c r="E210" s="106" t="str">
        <f>IFERROR(IF(VLOOKUP($A210,'Annex 2 EHV charges'!$D:$O,9,FALSE)=0,"",VLOOKUP($A210,'Annex 2 EHV charges'!$D:$O,9,FALSE)),"")</f>
        <v/>
      </c>
      <c r="F210" s="107">
        <f>IFERROR(IF(VLOOKUP($A210,'Annex 2 EHV charges'!$D:$O,10,FALSE)=0,"",VLOOKUP($A210,'Annex 2 EHV charges'!$D:$O,10,FALSE)),"")</f>
        <v>1628.54</v>
      </c>
      <c r="G210" s="108">
        <f>IFERROR(IF(VLOOKUP($A210,'Annex 2 EHV charges'!$D:$O,11,FALSE)=0,"",VLOOKUP($A210,'Annex 2 EHV charges'!$D:$O,11,FALSE)),"")</f>
        <v>0.05</v>
      </c>
      <c r="H210" s="108">
        <f>IFERROR(IF(VLOOKUP($A210,'Annex 2 EHV charges'!$D:$O,12,FALSE)=0,"",VLOOKUP($A210,'Annex 2 EHV charges'!$D:$O,12,FALSE)),"")</f>
        <v>0.05</v>
      </c>
    </row>
    <row r="211" spans="1:8" x14ac:dyDescent="0.2">
      <c r="A211" s="105" t="str">
        <f t="array" ref="A211">IFERROR(INDEX('Annex 2 EHV charges'!$D$11:$D$410, MATCH(0, IF(ISBLANK('Annex 2 EHV charges'!$D$11:$D$410),1, COUNTIF(A$4:$A210, 'Annex 2 EHV charges'!$D$11:$D$410)), 0)),"")</f>
        <v>New Export 27</v>
      </c>
      <c r="B211" s="104" t="str">
        <f>IF($A211="","",VLOOKUP($A211,'Annex 2 EHV charges'!$D:$O,2,0))</f>
        <v>New Export 27</v>
      </c>
      <c r="C211" s="105" t="str">
        <f>IF($A211="","",VLOOKUP($A211,'Annex 2 EHV charges'!$D:$O,3,0))</f>
        <v>New Export 27</v>
      </c>
      <c r="D211" s="104" t="str">
        <f>IF($A211="","",VLOOKUP($A211,'Annex 2 EHV charges'!$D:$O,4,0))</f>
        <v xml:space="preserve">Halfway  Ind Est,  Sheffield </v>
      </c>
      <c r="E211" s="106">
        <f>IFERROR(IF(VLOOKUP($A211,'Annex 2 EHV charges'!$D:$O,9,FALSE)=0,"",VLOOKUP($A211,'Annex 2 EHV charges'!$D:$O,9,FALSE)),"")</f>
        <v>-0.54500000000000004</v>
      </c>
      <c r="F211" s="107">
        <f>IFERROR(IF(VLOOKUP($A211,'Annex 2 EHV charges'!$D:$O,10,FALSE)=0,"",VLOOKUP($A211,'Annex 2 EHV charges'!$D:$O,10,FALSE)),"")</f>
        <v>471.6</v>
      </c>
      <c r="G211" s="108">
        <f>IFERROR(IF(VLOOKUP($A211,'Annex 2 EHV charges'!$D:$O,11,FALSE)=0,"",VLOOKUP($A211,'Annex 2 EHV charges'!$D:$O,11,FALSE)),"")</f>
        <v>0.05</v>
      </c>
      <c r="H211" s="108">
        <f>IFERROR(IF(VLOOKUP($A211,'Annex 2 EHV charges'!$D:$O,12,FALSE)=0,"",VLOOKUP($A211,'Annex 2 EHV charges'!$D:$O,12,FALSE)),"")</f>
        <v>0.05</v>
      </c>
    </row>
    <row r="212" spans="1:8" x14ac:dyDescent="0.2">
      <c r="A212" s="105" t="str">
        <f t="array" ref="A212">IFERROR(INDEX('Annex 2 EHV charges'!$D$11:$D$410, MATCH(0, IF(ISBLANK('Annex 2 EHV charges'!$D$11:$D$410),1, COUNTIF(A$4:$A211, 'Annex 2 EHV charges'!$D$11:$D$410)), 0)),"")</f>
        <v>New Export 28</v>
      </c>
      <c r="B212" s="104" t="str">
        <f>IF($A212="","",VLOOKUP($A212,'Annex 2 EHV charges'!$D:$O,2,0))</f>
        <v>New Export 28</v>
      </c>
      <c r="C212" s="105" t="str">
        <f>IF($A212="","",VLOOKUP($A212,'Annex 2 EHV charges'!$D:$O,3,0))</f>
        <v>New Export 28</v>
      </c>
      <c r="D212" s="104" t="str">
        <f>IF($A212="","",VLOOKUP($A212,'Annex 2 EHV charges'!$D:$O,4,0))</f>
        <v>Halloughton Solar Farm Southwell</v>
      </c>
      <c r="E212" s="106" t="str">
        <f>IFERROR(IF(VLOOKUP($A212,'Annex 2 EHV charges'!$D:$O,9,FALSE)=0,"",VLOOKUP($A212,'Annex 2 EHV charges'!$D:$O,9,FALSE)),"")</f>
        <v/>
      </c>
      <c r="F212" s="107">
        <f>IFERROR(IF(VLOOKUP($A212,'Annex 2 EHV charges'!$D:$O,10,FALSE)=0,"",VLOOKUP($A212,'Annex 2 EHV charges'!$D:$O,10,FALSE)),"")</f>
        <v>951.97</v>
      </c>
      <c r="G212" s="108">
        <f>IFERROR(IF(VLOOKUP($A212,'Annex 2 EHV charges'!$D:$O,11,FALSE)=0,"",VLOOKUP($A212,'Annex 2 EHV charges'!$D:$O,11,FALSE)),"")</f>
        <v>0.05</v>
      </c>
      <c r="H212" s="108">
        <f>IFERROR(IF(VLOOKUP($A212,'Annex 2 EHV charges'!$D:$O,12,FALSE)=0,"",VLOOKUP($A212,'Annex 2 EHV charges'!$D:$O,12,FALSE)),"")</f>
        <v>0.05</v>
      </c>
    </row>
    <row r="213" spans="1:8" x14ac:dyDescent="0.2">
      <c r="A213" s="105" t="str">
        <f t="array" ref="A213">IFERROR(INDEX('Annex 2 EHV charges'!$D$11:$D$410, MATCH(0, IF(ISBLANK('Annex 2 EHV charges'!$D$11:$D$410),1, COUNTIF(A$4:$A212, 'Annex 2 EHV charges'!$D$11:$D$410)), 0)),"")</f>
        <v>New Export 29</v>
      </c>
      <c r="B213" s="104" t="str">
        <f>IF($A213="","",VLOOKUP($A213,'Annex 2 EHV charges'!$D:$O,2,0))</f>
        <v>New Export 29</v>
      </c>
      <c r="C213" s="105" t="str">
        <f>IF($A213="","",VLOOKUP($A213,'Annex 2 EHV charges'!$D:$O,3,0))</f>
        <v>New Export 29</v>
      </c>
      <c r="D213" s="104" t="str">
        <f>IF($A213="","",VLOOKUP($A213,'Annex 2 EHV charges'!$D:$O,4,0))</f>
        <v>Heckington Fen</v>
      </c>
      <c r="E213" s="106" t="str">
        <f>IFERROR(IF(VLOOKUP($A213,'Annex 2 EHV charges'!$D:$O,9,FALSE)=0,"",VLOOKUP($A213,'Annex 2 EHV charges'!$D:$O,9,FALSE)),"")</f>
        <v/>
      </c>
      <c r="F213" s="107">
        <f>IFERROR(IF(VLOOKUP($A213,'Annex 2 EHV charges'!$D:$O,10,FALSE)=0,"",VLOOKUP($A213,'Annex 2 EHV charges'!$D:$O,10,FALSE)),"")</f>
        <v>33571.69</v>
      </c>
      <c r="G213" s="108">
        <f>IFERROR(IF(VLOOKUP($A213,'Annex 2 EHV charges'!$D:$O,11,FALSE)=0,"",VLOOKUP($A213,'Annex 2 EHV charges'!$D:$O,11,FALSE)),"")</f>
        <v>0.05</v>
      </c>
      <c r="H213" s="108">
        <f>IFERROR(IF(VLOOKUP($A213,'Annex 2 EHV charges'!$D:$O,12,FALSE)=0,"",VLOOKUP($A213,'Annex 2 EHV charges'!$D:$O,12,FALSE)),"")</f>
        <v>0.05</v>
      </c>
    </row>
    <row r="214" spans="1:8" x14ac:dyDescent="0.2">
      <c r="A214" s="105" t="str">
        <f t="array" ref="A214">IFERROR(INDEX('Annex 2 EHV charges'!$D$11:$D$410, MATCH(0, IF(ISBLANK('Annex 2 EHV charges'!$D$11:$D$410),1, COUNTIF(A$4:$A213, 'Annex 2 EHV charges'!$D$11:$D$410)), 0)),"")</f>
        <v>New Export 30</v>
      </c>
      <c r="B214" s="104" t="str">
        <f>IF($A214="","",VLOOKUP($A214,'Annex 2 EHV charges'!$D:$O,2,0))</f>
        <v>New Export 30</v>
      </c>
      <c r="C214" s="105" t="str">
        <f>IF($A214="","",VLOOKUP($A214,'Annex 2 EHV charges'!$D:$O,3,0))</f>
        <v>New Export 30</v>
      </c>
      <c r="D214" s="104" t="str">
        <f>IF($A214="","",VLOOKUP($A214,'Annex 2 EHV charges'!$D:$O,4,0))</f>
        <v>Highgrounds STOR</v>
      </c>
      <c r="E214" s="106" t="str">
        <f>IFERROR(IF(VLOOKUP($A214,'Annex 2 EHV charges'!$D:$O,9,FALSE)=0,"",VLOOKUP($A214,'Annex 2 EHV charges'!$D:$O,9,FALSE)),"")</f>
        <v/>
      </c>
      <c r="F214" s="107">
        <f>IFERROR(IF(VLOOKUP($A214,'Annex 2 EHV charges'!$D:$O,10,FALSE)=0,"",VLOOKUP($A214,'Annex 2 EHV charges'!$D:$O,10,FALSE)),"")</f>
        <v>401.03</v>
      </c>
      <c r="G214" s="108">
        <f>IFERROR(IF(VLOOKUP($A214,'Annex 2 EHV charges'!$D:$O,11,FALSE)=0,"",VLOOKUP($A214,'Annex 2 EHV charges'!$D:$O,11,FALSE)),"")</f>
        <v>0.05</v>
      </c>
      <c r="H214" s="108">
        <f>IFERROR(IF(VLOOKUP($A214,'Annex 2 EHV charges'!$D:$O,12,FALSE)=0,"",VLOOKUP($A214,'Annex 2 EHV charges'!$D:$O,12,FALSE)),"")</f>
        <v>0.05</v>
      </c>
    </row>
    <row r="215" spans="1:8" x14ac:dyDescent="0.2">
      <c r="A215" s="105" t="str">
        <f t="array" ref="A215">IFERROR(INDEX('Annex 2 EHV charges'!$D$11:$D$410, MATCH(0, IF(ISBLANK('Annex 2 EHV charges'!$D$11:$D$410),1, COUNTIF(A$4:$A214, 'Annex 2 EHV charges'!$D$11:$D$410)), 0)),"")</f>
        <v>New Export 31</v>
      </c>
      <c r="B215" s="104" t="str">
        <f>IF($A215="","",VLOOKUP($A215,'Annex 2 EHV charges'!$D:$O,2,0))</f>
        <v>New Export 31</v>
      </c>
      <c r="C215" s="105" t="str">
        <f>IF($A215="","",VLOOKUP($A215,'Annex 2 EHV charges'!$D:$O,3,0))</f>
        <v>New Export 31</v>
      </c>
      <c r="D215" s="104" t="str">
        <f>IF($A215="","",VLOOKUP($A215,'Annex 2 EHV charges'!$D:$O,4,0))</f>
        <v>Hill Farm Radford Semele STOR</v>
      </c>
      <c r="E215" s="106">
        <f>IFERROR(IF(VLOOKUP($A215,'Annex 2 EHV charges'!$D:$O,9,FALSE)=0,"",VLOOKUP($A215,'Annex 2 EHV charges'!$D:$O,9,FALSE)),"")</f>
        <v>-0.53400000000000003</v>
      </c>
      <c r="F215" s="107">
        <f>IFERROR(IF(VLOOKUP($A215,'Annex 2 EHV charges'!$D:$O,10,FALSE)=0,"",VLOOKUP($A215,'Annex 2 EHV charges'!$D:$O,10,FALSE)),"")</f>
        <v>530.05999999999995</v>
      </c>
      <c r="G215" s="108">
        <f>IFERROR(IF(VLOOKUP($A215,'Annex 2 EHV charges'!$D:$O,11,FALSE)=0,"",VLOOKUP($A215,'Annex 2 EHV charges'!$D:$O,11,FALSE)),"")</f>
        <v>0.05</v>
      </c>
      <c r="H215" s="108">
        <f>IFERROR(IF(VLOOKUP($A215,'Annex 2 EHV charges'!$D:$O,12,FALSE)=0,"",VLOOKUP($A215,'Annex 2 EHV charges'!$D:$O,12,FALSE)),"")</f>
        <v>0.05</v>
      </c>
    </row>
    <row r="216" spans="1:8" x14ac:dyDescent="0.2">
      <c r="A216" s="105" t="str">
        <f t="array" ref="A216">IFERROR(INDEX('Annex 2 EHV charges'!$D$11:$D$410, MATCH(0, IF(ISBLANK('Annex 2 EHV charges'!$D$11:$D$410),1, COUNTIF(A$4:$A215, 'Annex 2 EHV charges'!$D$11:$D$410)), 0)),"")</f>
        <v>New Export 32</v>
      </c>
      <c r="B216" s="104" t="str">
        <f>IF($A216="","",VLOOKUP($A216,'Annex 2 EHV charges'!$D:$O,2,0))</f>
        <v>New Export 32</v>
      </c>
      <c r="C216" s="105" t="str">
        <f>IF($A216="","",VLOOKUP($A216,'Annex 2 EHV charges'!$D:$O,3,0))</f>
        <v>New Export 32</v>
      </c>
      <c r="D216" s="104" t="str">
        <f>IF($A216="","",VLOOKUP($A216,'Annex 2 EHV charges'!$D:$O,4,0))</f>
        <v>Horsemoor Drove Wind Farm</v>
      </c>
      <c r="E216" s="106" t="str">
        <f>IFERROR(IF(VLOOKUP($A216,'Annex 2 EHV charges'!$D:$O,9,FALSE)=0,"",VLOOKUP($A216,'Annex 2 EHV charges'!$D:$O,9,FALSE)),"")</f>
        <v/>
      </c>
      <c r="F216" s="107">
        <f>IFERROR(IF(VLOOKUP($A216,'Annex 2 EHV charges'!$D:$O,10,FALSE)=0,"",VLOOKUP($A216,'Annex 2 EHV charges'!$D:$O,10,FALSE)),"")</f>
        <v>2358.0100000000002</v>
      </c>
      <c r="G216" s="108">
        <f>IFERROR(IF(VLOOKUP($A216,'Annex 2 EHV charges'!$D:$O,11,FALSE)=0,"",VLOOKUP($A216,'Annex 2 EHV charges'!$D:$O,11,FALSE)),"")</f>
        <v>0.05</v>
      </c>
      <c r="H216" s="108">
        <f>IFERROR(IF(VLOOKUP($A216,'Annex 2 EHV charges'!$D:$O,12,FALSE)=0,"",VLOOKUP($A216,'Annex 2 EHV charges'!$D:$O,12,FALSE)),"")</f>
        <v>0.05</v>
      </c>
    </row>
    <row r="217" spans="1:8" x14ac:dyDescent="0.2">
      <c r="A217" s="105" t="str">
        <f t="array" ref="A217">IFERROR(INDEX('Annex 2 EHV charges'!$D$11:$D$410, MATCH(0, IF(ISBLANK('Annex 2 EHV charges'!$D$11:$D$410),1, COUNTIF(A$4:$A216, 'Annex 2 EHV charges'!$D$11:$D$410)), 0)),"")</f>
        <v>New Export 33</v>
      </c>
      <c r="B217" s="104" t="str">
        <f>IF($A217="","",VLOOKUP($A217,'Annex 2 EHV charges'!$D:$O,2,0))</f>
        <v>New Export 33</v>
      </c>
      <c r="C217" s="105" t="str">
        <f>IF($A217="","",VLOOKUP($A217,'Annex 2 EHV charges'!$D:$O,3,0))</f>
        <v>New Export 33</v>
      </c>
      <c r="D217" s="104" t="str">
        <f>IF($A217="","",VLOOKUP($A217,'Annex 2 EHV charges'!$D:$O,4,0))</f>
        <v>Inkersall Farm PV</v>
      </c>
      <c r="E217" s="106" t="str">
        <f>IFERROR(IF(VLOOKUP($A217,'Annex 2 EHV charges'!$D:$O,9,FALSE)=0,"",VLOOKUP($A217,'Annex 2 EHV charges'!$D:$O,9,FALSE)),"")</f>
        <v/>
      </c>
      <c r="F217" s="107">
        <f>IFERROR(IF(VLOOKUP($A217,'Annex 2 EHV charges'!$D:$O,10,FALSE)=0,"",VLOOKUP($A217,'Annex 2 EHV charges'!$D:$O,10,FALSE)),"")</f>
        <v>4441.58</v>
      </c>
      <c r="G217" s="108">
        <f>IFERROR(IF(VLOOKUP($A217,'Annex 2 EHV charges'!$D:$O,11,FALSE)=0,"",VLOOKUP($A217,'Annex 2 EHV charges'!$D:$O,11,FALSE)),"")</f>
        <v>0.05</v>
      </c>
      <c r="H217" s="108">
        <f>IFERROR(IF(VLOOKUP($A217,'Annex 2 EHV charges'!$D:$O,12,FALSE)=0,"",VLOOKUP($A217,'Annex 2 EHV charges'!$D:$O,12,FALSE)),"")</f>
        <v>0.05</v>
      </c>
    </row>
    <row r="218" spans="1:8" x14ac:dyDescent="0.2">
      <c r="A218" s="105" t="str">
        <f t="array" ref="A218">IFERROR(INDEX('Annex 2 EHV charges'!$D$11:$D$410, MATCH(0, IF(ISBLANK('Annex 2 EHV charges'!$D$11:$D$410),1, COUNTIF(A$4:$A217, 'Annex 2 EHV charges'!$D$11:$D$410)), 0)),"")</f>
        <v>New Export 34</v>
      </c>
      <c r="B218" s="104" t="str">
        <f>IF($A218="","",VLOOKUP($A218,'Annex 2 EHV charges'!$D:$O,2,0))</f>
        <v>New Export 34</v>
      </c>
      <c r="C218" s="105" t="str">
        <f>IF($A218="","",VLOOKUP($A218,'Annex 2 EHV charges'!$D:$O,3,0))</f>
        <v>New Export 34</v>
      </c>
      <c r="D218" s="104" t="str">
        <f>IF($A218="","",VLOOKUP($A218,'Annex 2 EHV charges'!$D:$O,4,0))</f>
        <v>Inkersall Grange Farm Bilsthorpe PV</v>
      </c>
      <c r="E218" s="106" t="str">
        <f>IFERROR(IF(VLOOKUP($A218,'Annex 2 EHV charges'!$D:$O,9,FALSE)=0,"",VLOOKUP($A218,'Annex 2 EHV charges'!$D:$O,9,FALSE)),"")</f>
        <v/>
      </c>
      <c r="F218" s="107">
        <f>IFERROR(IF(VLOOKUP($A218,'Annex 2 EHV charges'!$D:$O,10,FALSE)=0,"",VLOOKUP($A218,'Annex 2 EHV charges'!$D:$O,10,FALSE)),"")</f>
        <v>2827.26</v>
      </c>
      <c r="G218" s="108">
        <f>IFERROR(IF(VLOOKUP($A218,'Annex 2 EHV charges'!$D:$O,11,FALSE)=0,"",VLOOKUP($A218,'Annex 2 EHV charges'!$D:$O,11,FALSE)),"")</f>
        <v>0.05</v>
      </c>
      <c r="H218" s="108">
        <f>IFERROR(IF(VLOOKUP($A218,'Annex 2 EHV charges'!$D:$O,12,FALSE)=0,"",VLOOKUP($A218,'Annex 2 EHV charges'!$D:$O,12,FALSE)),"")</f>
        <v>0.05</v>
      </c>
    </row>
    <row r="219" spans="1:8" x14ac:dyDescent="0.2">
      <c r="A219" s="105" t="str">
        <f t="array" ref="A219">IFERROR(INDEX('Annex 2 EHV charges'!$D$11:$D$410, MATCH(0, IF(ISBLANK('Annex 2 EHV charges'!$D$11:$D$410),1, COUNTIF(A$4:$A218, 'Annex 2 EHV charges'!$D$11:$D$410)), 0)),"")</f>
        <v>New Export 35</v>
      </c>
      <c r="B219" s="104" t="str">
        <f>IF($A219="","",VLOOKUP($A219,'Annex 2 EHV charges'!$D:$O,2,0))</f>
        <v>New Export 35</v>
      </c>
      <c r="C219" s="105" t="str">
        <f>IF($A219="","",VLOOKUP($A219,'Annex 2 EHV charges'!$D:$O,3,0))</f>
        <v>New Export 35</v>
      </c>
      <c r="D219" s="104" t="str">
        <f>IF($A219="","",VLOOKUP($A219,'Annex 2 EHV charges'!$D:$O,4,0))</f>
        <v>Judds lane STOR</v>
      </c>
      <c r="E219" s="106" t="str">
        <f>IFERROR(IF(VLOOKUP($A219,'Annex 2 EHV charges'!$D:$O,9,FALSE)=0,"",VLOOKUP($A219,'Annex 2 EHV charges'!$D:$O,9,FALSE)),"")</f>
        <v/>
      </c>
      <c r="F219" s="107">
        <f>IFERROR(IF(VLOOKUP($A219,'Annex 2 EHV charges'!$D:$O,10,FALSE)=0,"",VLOOKUP($A219,'Annex 2 EHV charges'!$D:$O,10,FALSE)),"")</f>
        <v>399.05</v>
      </c>
      <c r="G219" s="108">
        <f>IFERROR(IF(VLOOKUP($A219,'Annex 2 EHV charges'!$D:$O,11,FALSE)=0,"",VLOOKUP($A219,'Annex 2 EHV charges'!$D:$O,11,FALSE)),"")</f>
        <v>0.05</v>
      </c>
      <c r="H219" s="108">
        <f>IFERROR(IF(VLOOKUP($A219,'Annex 2 EHV charges'!$D:$O,12,FALSE)=0,"",VLOOKUP($A219,'Annex 2 EHV charges'!$D:$O,12,FALSE)),"")</f>
        <v>0.05</v>
      </c>
    </row>
    <row r="220" spans="1:8" x14ac:dyDescent="0.2">
      <c r="A220" s="105" t="str">
        <f t="array" ref="A220">IFERROR(INDEX('Annex 2 EHV charges'!$D$11:$D$410, MATCH(0, IF(ISBLANK('Annex 2 EHV charges'!$D$11:$D$410),1, COUNTIF(A$4:$A219, 'Annex 2 EHV charges'!$D$11:$D$410)), 0)),"")</f>
        <v>New Export 36</v>
      </c>
      <c r="B220" s="104" t="str">
        <f>IF($A220="","",VLOOKUP($A220,'Annex 2 EHV charges'!$D:$O,2,0))</f>
        <v>New Export 36</v>
      </c>
      <c r="C220" s="105" t="str">
        <f>IF($A220="","",VLOOKUP($A220,'Annex 2 EHV charges'!$D:$O,3,0))</f>
        <v>New Export 36</v>
      </c>
      <c r="D220" s="104" t="str">
        <f>IF($A220="","",VLOOKUP($A220,'Annex 2 EHV charges'!$D:$O,4,0))</f>
        <v>Ladywood Farm</v>
      </c>
      <c r="E220" s="106" t="str">
        <f>IFERROR(IF(VLOOKUP($A220,'Annex 2 EHV charges'!$D:$O,9,FALSE)=0,"",VLOOKUP($A220,'Annex 2 EHV charges'!$D:$O,9,FALSE)),"")</f>
        <v/>
      </c>
      <c r="F220" s="107">
        <f>IFERROR(IF(VLOOKUP($A220,'Annex 2 EHV charges'!$D:$O,10,FALSE)=0,"",VLOOKUP($A220,'Annex 2 EHV charges'!$D:$O,10,FALSE)),"")</f>
        <v>436.22</v>
      </c>
      <c r="G220" s="108">
        <f>IFERROR(IF(VLOOKUP($A220,'Annex 2 EHV charges'!$D:$O,11,FALSE)=0,"",VLOOKUP($A220,'Annex 2 EHV charges'!$D:$O,11,FALSE)),"")</f>
        <v>0.05</v>
      </c>
      <c r="H220" s="108">
        <f>IFERROR(IF(VLOOKUP($A220,'Annex 2 EHV charges'!$D:$O,12,FALSE)=0,"",VLOOKUP($A220,'Annex 2 EHV charges'!$D:$O,12,FALSE)),"")</f>
        <v>0.05</v>
      </c>
    </row>
    <row r="221" spans="1:8" x14ac:dyDescent="0.2">
      <c r="A221" s="105" t="str">
        <f t="array" ref="A221">IFERROR(INDEX('Annex 2 EHV charges'!$D$11:$D$410, MATCH(0, IF(ISBLANK('Annex 2 EHV charges'!$D$11:$D$410),1, COUNTIF(A$4:$A220, 'Annex 2 EHV charges'!$D$11:$D$410)), 0)),"")</f>
        <v>New Export 37</v>
      </c>
      <c r="B221" s="104" t="str">
        <f>IF($A221="","",VLOOKUP($A221,'Annex 2 EHV charges'!$D:$O,2,0))</f>
        <v>New Export 37</v>
      </c>
      <c r="C221" s="105" t="str">
        <f>IF($A221="","",VLOOKUP($A221,'Annex 2 EHV charges'!$D:$O,3,0))</f>
        <v>New Export 37</v>
      </c>
      <c r="D221" s="104" t="str">
        <f>IF($A221="","",VLOOKUP($A221,'Annex 2 EHV charges'!$D:$O,4,0))</f>
        <v>Land at Crifton Lodge Farm Bilsthorpe PV</v>
      </c>
      <c r="E221" s="106" t="str">
        <f>IFERROR(IF(VLOOKUP($A221,'Annex 2 EHV charges'!$D:$O,9,FALSE)=0,"",VLOOKUP($A221,'Annex 2 EHV charges'!$D:$O,9,FALSE)),"")</f>
        <v/>
      </c>
      <c r="F221" s="107">
        <f>IFERROR(IF(VLOOKUP($A221,'Annex 2 EHV charges'!$D:$O,10,FALSE)=0,"",VLOOKUP($A221,'Annex 2 EHV charges'!$D:$O,10,FALSE)),"")</f>
        <v>2869.57</v>
      </c>
      <c r="G221" s="108">
        <f>IFERROR(IF(VLOOKUP($A221,'Annex 2 EHV charges'!$D:$O,11,FALSE)=0,"",VLOOKUP($A221,'Annex 2 EHV charges'!$D:$O,11,FALSE)),"")</f>
        <v>0.05</v>
      </c>
      <c r="H221" s="108">
        <f>IFERROR(IF(VLOOKUP($A221,'Annex 2 EHV charges'!$D:$O,12,FALSE)=0,"",VLOOKUP($A221,'Annex 2 EHV charges'!$D:$O,12,FALSE)),"")</f>
        <v>0.05</v>
      </c>
    </row>
    <row r="222" spans="1:8" x14ac:dyDescent="0.2">
      <c r="A222" s="105" t="str">
        <f t="array" ref="A222">IFERROR(INDEX('Annex 2 EHV charges'!$D$11:$D$410, MATCH(0, IF(ISBLANK('Annex 2 EHV charges'!$D$11:$D$410),1, COUNTIF(A$4:$A221, 'Annex 2 EHV charges'!$D$11:$D$410)), 0)),"")</f>
        <v>New Export 38</v>
      </c>
      <c r="B222" s="104" t="str">
        <f>IF($A222="","",VLOOKUP($A222,'Annex 2 EHV charges'!$D:$O,2,0))</f>
        <v>New Export 38</v>
      </c>
      <c r="C222" s="105" t="str">
        <f>IF($A222="","",VLOOKUP($A222,'Annex 2 EHV charges'!$D:$O,3,0))</f>
        <v>New Export 38</v>
      </c>
      <c r="D222" s="104" t="str">
        <f>IF($A222="","",VLOOKUP($A222,'Annex 2 EHV charges'!$D:$O,4,0))</f>
        <v>Land at Newhall</v>
      </c>
      <c r="E222" s="106" t="str">
        <f>IFERROR(IF(VLOOKUP($A222,'Annex 2 EHV charges'!$D:$O,9,FALSE)=0,"",VLOOKUP($A222,'Annex 2 EHV charges'!$D:$O,9,FALSE)),"")</f>
        <v/>
      </c>
      <c r="F222" s="107">
        <f>IFERROR(IF(VLOOKUP($A222,'Annex 2 EHV charges'!$D:$O,10,FALSE)=0,"",VLOOKUP($A222,'Annex 2 EHV charges'!$D:$O,10,FALSE)),"")</f>
        <v>2926.19</v>
      </c>
      <c r="G222" s="108">
        <f>IFERROR(IF(VLOOKUP($A222,'Annex 2 EHV charges'!$D:$O,11,FALSE)=0,"",VLOOKUP($A222,'Annex 2 EHV charges'!$D:$O,11,FALSE)),"")</f>
        <v>0.05</v>
      </c>
      <c r="H222" s="108">
        <f>IFERROR(IF(VLOOKUP($A222,'Annex 2 EHV charges'!$D:$O,12,FALSE)=0,"",VLOOKUP($A222,'Annex 2 EHV charges'!$D:$O,12,FALSE)),"")</f>
        <v>0.05</v>
      </c>
    </row>
    <row r="223" spans="1:8" x14ac:dyDescent="0.2">
      <c r="A223" s="105" t="str">
        <f t="array" ref="A223">IFERROR(INDEX('Annex 2 EHV charges'!$D$11:$D$410, MATCH(0, IF(ISBLANK('Annex 2 EHV charges'!$D$11:$D$410),1, COUNTIF(A$4:$A222, 'Annex 2 EHV charges'!$D$11:$D$410)), 0)),"")</f>
        <v>New Export 39</v>
      </c>
      <c r="B223" s="104" t="str">
        <f>IF($A223="","",VLOOKUP($A223,'Annex 2 EHV charges'!$D:$O,2,0))</f>
        <v>New Export 39</v>
      </c>
      <c r="C223" s="105" t="str">
        <f>IF($A223="","",VLOOKUP($A223,'Annex 2 EHV charges'!$D:$O,3,0))</f>
        <v>New Export 39</v>
      </c>
      <c r="D223" s="104" t="str">
        <f>IF($A223="","",VLOOKUP($A223,'Annex 2 EHV charges'!$D:$O,4,0))</f>
        <v>Land at Seagrave PV</v>
      </c>
      <c r="E223" s="106" t="str">
        <f>IFERROR(IF(VLOOKUP($A223,'Annex 2 EHV charges'!$D:$O,9,FALSE)=0,"",VLOOKUP($A223,'Annex 2 EHV charges'!$D:$O,9,FALSE)),"")</f>
        <v/>
      </c>
      <c r="F223" s="107">
        <f>IFERROR(IF(VLOOKUP($A223,'Annex 2 EHV charges'!$D:$O,10,FALSE)=0,"",VLOOKUP($A223,'Annex 2 EHV charges'!$D:$O,10,FALSE)),"")</f>
        <v>989.31</v>
      </c>
      <c r="G223" s="108">
        <f>IFERROR(IF(VLOOKUP($A223,'Annex 2 EHV charges'!$D:$O,11,FALSE)=0,"",VLOOKUP($A223,'Annex 2 EHV charges'!$D:$O,11,FALSE)),"")</f>
        <v>0.05</v>
      </c>
      <c r="H223" s="108">
        <f>IFERROR(IF(VLOOKUP($A223,'Annex 2 EHV charges'!$D:$O,12,FALSE)=0,"",VLOOKUP($A223,'Annex 2 EHV charges'!$D:$O,12,FALSE)),"")</f>
        <v>0.05</v>
      </c>
    </row>
    <row r="224" spans="1:8" x14ac:dyDescent="0.2">
      <c r="A224" s="105" t="str">
        <f t="array" ref="A224">IFERROR(INDEX('Annex 2 EHV charges'!$D$11:$D$410, MATCH(0, IF(ISBLANK('Annex 2 EHV charges'!$D$11:$D$410),1, COUNTIF(A$4:$A223, 'Annex 2 EHV charges'!$D$11:$D$410)), 0)),"")</f>
        <v>New Export 40</v>
      </c>
      <c r="B224" s="104" t="str">
        <f>IF($A224="","",VLOOKUP($A224,'Annex 2 EHV charges'!$D:$O,2,0))</f>
        <v>New Export 40</v>
      </c>
      <c r="C224" s="105" t="str">
        <f>IF($A224="","",VLOOKUP($A224,'Annex 2 EHV charges'!$D:$O,3,0))</f>
        <v>New Export 40</v>
      </c>
      <c r="D224" s="104" t="str">
        <f>IF($A224="","",VLOOKUP($A224,'Annex 2 EHV charges'!$D:$O,4,0))</f>
        <v>Litchlake Farm</v>
      </c>
      <c r="E224" s="106" t="str">
        <f>IFERROR(IF(VLOOKUP($A224,'Annex 2 EHV charges'!$D:$O,9,FALSE)=0,"",VLOOKUP($A224,'Annex 2 EHV charges'!$D:$O,9,FALSE)),"")</f>
        <v/>
      </c>
      <c r="F224" s="107">
        <f>IFERROR(IF(VLOOKUP($A224,'Annex 2 EHV charges'!$D:$O,10,FALSE)=0,"",VLOOKUP($A224,'Annex 2 EHV charges'!$D:$O,10,FALSE)),"")</f>
        <v>537.92999999999995</v>
      </c>
      <c r="G224" s="108">
        <f>IFERROR(IF(VLOOKUP($A224,'Annex 2 EHV charges'!$D:$O,11,FALSE)=0,"",VLOOKUP($A224,'Annex 2 EHV charges'!$D:$O,11,FALSE)),"")</f>
        <v>0.05</v>
      </c>
      <c r="H224" s="108">
        <f>IFERROR(IF(VLOOKUP($A224,'Annex 2 EHV charges'!$D:$O,12,FALSE)=0,"",VLOOKUP($A224,'Annex 2 EHV charges'!$D:$O,12,FALSE)),"")</f>
        <v>0.05</v>
      </c>
    </row>
    <row r="225" spans="1:8" x14ac:dyDescent="0.2">
      <c r="A225" s="105" t="str">
        <f t="array" ref="A225">IFERROR(INDEX('Annex 2 EHV charges'!$D$11:$D$410, MATCH(0, IF(ISBLANK('Annex 2 EHV charges'!$D$11:$D$410),1, COUNTIF(A$4:$A224, 'Annex 2 EHV charges'!$D$11:$D$410)), 0)),"")</f>
        <v>New Export 42</v>
      </c>
      <c r="B225" s="104" t="str">
        <f>IF($A225="","",VLOOKUP($A225,'Annex 2 EHV charges'!$D:$O,2,0))</f>
        <v>New Export 42</v>
      </c>
      <c r="C225" s="105" t="str">
        <f>IF($A225="","",VLOOKUP($A225,'Annex 2 EHV charges'!$D:$O,3,0))</f>
        <v>New Export 42</v>
      </c>
      <c r="D225" s="104" t="str">
        <f>IF($A225="","",VLOOKUP($A225,'Annex 2 EHV charges'!$D:$O,4,0))</f>
        <v>Manor Farm Beachampton ESS</v>
      </c>
      <c r="E225" s="106" t="str">
        <f>IFERROR(IF(VLOOKUP($A225,'Annex 2 EHV charges'!$D:$O,9,FALSE)=0,"",VLOOKUP($A225,'Annex 2 EHV charges'!$D:$O,9,FALSE)),"")</f>
        <v/>
      </c>
      <c r="F225" s="107">
        <f>IFERROR(IF(VLOOKUP($A225,'Annex 2 EHV charges'!$D:$O,10,FALSE)=0,"",VLOOKUP($A225,'Annex 2 EHV charges'!$D:$O,10,FALSE)),"")</f>
        <v>242.36</v>
      </c>
      <c r="G225" s="108">
        <f>IFERROR(IF(VLOOKUP($A225,'Annex 2 EHV charges'!$D:$O,11,FALSE)=0,"",VLOOKUP($A225,'Annex 2 EHV charges'!$D:$O,11,FALSE)),"")</f>
        <v>0.05</v>
      </c>
      <c r="H225" s="108">
        <f>IFERROR(IF(VLOOKUP($A225,'Annex 2 EHV charges'!$D:$O,12,FALSE)=0,"",VLOOKUP($A225,'Annex 2 EHV charges'!$D:$O,12,FALSE)),"")</f>
        <v>0.05</v>
      </c>
    </row>
    <row r="226" spans="1:8" x14ac:dyDescent="0.2">
      <c r="A226" s="105" t="str">
        <f t="array" ref="A226">IFERROR(INDEX('Annex 2 EHV charges'!$D$11:$D$410, MATCH(0, IF(ISBLANK('Annex 2 EHV charges'!$D$11:$D$410),1, COUNTIF(A$4:$A225, 'Annex 2 EHV charges'!$D$11:$D$410)), 0)),"")</f>
        <v>New Export 43</v>
      </c>
      <c r="B226" s="104" t="str">
        <f>IF($A226="","",VLOOKUP($A226,'Annex 2 EHV charges'!$D:$O,2,0))</f>
        <v>New Export 43</v>
      </c>
      <c r="C226" s="105" t="str">
        <f>IF($A226="","",VLOOKUP($A226,'Annex 2 EHV charges'!$D:$O,3,0))</f>
        <v>New Export 43</v>
      </c>
      <c r="D226" s="104" t="str">
        <f>IF($A226="","",VLOOKUP($A226,'Annex 2 EHV charges'!$D:$O,4,0))</f>
        <v>Marsh Lane Boston BIO</v>
      </c>
      <c r="E226" s="106" t="str">
        <f>IFERROR(IF(VLOOKUP($A226,'Annex 2 EHV charges'!$D:$O,9,FALSE)=0,"",VLOOKUP($A226,'Annex 2 EHV charges'!$D:$O,9,FALSE)),"")</f>
        <v/>
      </c>
      <c r="F226" s="107">
        <f>IFERROR(IF(VLOOKUP($A226,'Annex 2 EHV charges'!$D:$O,10,FALSE)=0,"",VLOOKUP($A226,'Annex 2 EHV charges'!$D:$O,10,FALSE)),"")</f>
        <v>402.04</v>
      </c>
      <c r="G226" s="108">
        <f>IFERROR(IF(VLOOKUP($A226,'Annex 2 EHV charges'!$D:$O,11,FALSE)=0,"",VLOOKUP($A226,'Annex 2 EHV charges'!$D:$O,11,FALSE)),"")</f>
        <v>0.05</v>
      </c>
      <c r="H226" s="108">
        <f>IFERROR(IF(VLOOKUP($A226,'Annex 2 EHV charges'!$D:$O,12,FALSE)=0,"",VLOOKUP($A226,'Annex 2 EHV charges'!$D:$O,12,FALSE)),"")</f>
        <v>0.05</v>
      </c>
    </row>
    <row r="227" spans="1:8" x14ac:dyDescent="0.2">
      <c r="A227" s="105" t="str">
        <f t="array" ref="A227">IFERROR(INDEX('Annex 2 EHV charges'!$D$11:$D$410, MATCH(0, IF(ISBLANK('Annex 2 EHV charges'!$D$11:$D$410),1, COUNTIF(A$4:$A226, 'Annex 2 EHV charges'!$D$11:$D$410)), 0)),"")</f>
        <v>New Export 44</v>
      </c>
      <c r="B227" s="104" t="str">
        <f>IF($A227="","",VLOOKUP($A227,'Annex 2 EHV charges'!$D:$O,2,0))</f>
        <v>New Export 44</v>
      </c>
      <c r="C227" s="105" t="str">
        <f>IF($A227="","",VLOOKUP($A227,'Annex 2 EHV charges'!$D:$O,3,0))</f>
        <v>New Export 44</v>
      </c>
      <c r="D227" s="104" t="str">
        <f>IF($A227="","",VLOOKUP($A227,'Annex 2 EHV charges'!$D:$O,4,0))</f>
        <v>Mead Phase1</v>
      </c>
      <c r="E227" s="106" t="str">
        <f>IFERROR(IF(VLOOKUP($A227,'Annex 2 EHV charges'!$D:$O,9,FALSE)=0,"",VLOOKUP($A227,'Annex 2 EHV charges'!$D:$O,9,FALSE)),"")</f>
        <v/>
      </c>
      <c r="F227" s="107">
        <f>IFERROR(IF(VLOOKUP($A227,'Annex 2 EHV charges'!$D:$O,10,FALSE)=0,"",VLOOKUP($A227,'Annex 2 EHV charges'!$D:$O,10,FALSE)),"")</f>
        <v>674.15</v>
      </c>
      <c r="G227" s="108">
        <f>IFERROR(IF(VLOOKUP($A227,'Annex 2 EHV charges'!$D:$O,11,FALSE)=0,"",VLOOKUP($A227,'Annex 2 EHV charges'!$D:$O,11,FALSE)),"")</f>
        <v>0.05</v>
      </c>
      <c r="H227" s="108">
        <f>IFERROR(IF(VLOOKUP($A227,'Annex 2 EHV charges'!$D:$O,12,FALSE)=0,"",VLOOKUP($A227,'Annex 2 EHV charges'!$D:$O,12,FALSE)),"")</f>
        <v>0.05</v>
      </c>
    </row>
    <row r="228" spans="1:8" x14ac:dyDescent="0.2">
      <c r="A228" s="105" t="str">
        <f t="array" ref="A228">IFERROR(INDEX('Annex 2 EHV charges'!$D$11:$D$410, MATCH(0, IF(ISBLANK('Annex 2 EHV charges'!$D$11:$D$410),1, COUNTIF(A$4:$A227, 'Annex 2 EHV charges'!$D$11:$D$410)), 0)),"")</f>
        <v>New Export 45</v>
      </c>
      <c r="B228" s="104" t="str">
        <f>IF($A228="","",VLOOKUP($A228,'Annex 2 EHV charges'!$D:$O,2,0))</f>
        <v>New Export 45</v>
      </c>
      <c r="C228" s="105" t="str">
        <f>IF($A228="","",VLOOKUP($A228,'Annex 2 EHV charges'!$D:$O,3,0))</f>
        <v>New Export 45</v>
      </c>
      <c r="D228" s="104" t="str">
        <f>IF($A228="","",VLOOKUP($A228,'Annex 2 EHV charges'!$D:$O,4,0))</f>
        <v>Mill Farm 2, Great Ponton</v>
      </c>
      <c r="E228" s="106" t="str">
        <f>IFERROR(IF(VLOOKUP($A228,'Annex 2 EHV charges'!$D:$O,9,FALSE)=0,"",VLOOKUP($A228,'Annex 2 EHV charges'!$D:$O,9,FALSE)),"")</f>
        <v/>
      </c>
      <c r="F228" s="107">
        <f>IFERROR(IF(VLOOKUP($A228,'Annex 2 EHV charges'!$D:$O,10,FALSE)=0,"",VLOOKUP($A228,'Annex 2 EHV charges'!$D:$O,10,FALSE)),"")</f>
        <v>1926.77</v>
      </c>
      <c r="G228" s="108">
        <f>IFERROR(IF(VLOOKUP($A228,'Annex 2 EHV charges'!$D:$O,11,FALSE)=0,"",VLOOKUP($A228,'Annex 2 EHV charges'!$D:$O,11,FALSE)),"")</f>
        <v>0.05</v>
      </c>
      <c r="H228" s="108">
        <f>IFERROR(IF(VLOOKUP($A228,'Annex 2 EHV charges'!$D:$O,12,FALSE)=0,"",VLOOKUP($A228,'Annex 2 EHV charges'!$D:$O,12,FALSE)),"")</f>
        <v>0.05</v>
      </c>
    </row>
    <row r="229" spans="1:8" x14ac:dyDescent="0.2">
      <c r="A229" s="105" t="str">
        <f t="array" ref="A229">IFERROR(INDEX('Annex 2 EHV charges'!$D$11:$D$410, MATCH(0, IF(ISBLANK('Annex 2 EHV charges'!$D$11:$D$410),1, COUNTIF(A$4:$A228, 'Annex 2 EHV charges'!$D$11:$D$410)), 0)),"")</f>
        <v>New Export 46</v>
      </c>
      <c r="B229" s="104" t="str">
        <f>IF($A229="","",VLOOKUP($A229,'Annex 2 EHV charges'!$D:$O,2,0))</f>
        <v>New Export 46</v>
      </c>
      <c r="C229" s="105" t="str">
        <f>IF($A229="","",VLOOKUP($A229,'Annex 2 EHV charges'!$D:$O,3,0))</f>
        <v>New Export 46</v>
      </c>
      <c r="D229" s="104" t="str">
        <f>IF($A229="","",VLOOKUP($A229,'Annex 2 EHV charges'!$D:$O,4,0))</f>
        <v>Newton Wood Farm ESS</v>
      </c>
      <c r="E229" s="106" t="str">
        <f>IFERROR(IF(VLOOKUP($A229,'Annex 2 EHV charges'!$D:$O,9,FALSE)=0,"",VLOOKUP($A229,'Annex 2 EHV charges'!$D:$O,9,FALSE)),"")</f>
        <v/>
      </c>
      <c r="F229" s="107">
        <f>IFERROR(IF(VLOOKUP($A229,'Annex 2 EHV charges'!$D:$O,10,FALSE)=0,"",VLOOKUP($A229,'Annex 2 EHV charges'!$D:$O,10,FALSE)),"")</f>
        <v>478.37</v>
      </c>
      <c r="G229" s="108">
        <f>IFERROR(IF(VLOOKUP($A229,'Annex 2 EHV charges'!$D:$O,11,FALSE)=0,"",VLOOKUP($A229,'Annex 2 EHV charges'!$D:$O,11,FALSE)),"")</f>
        <v>0.05</v>
      </c>
      <c r="H229" s="108">
        <f>IFERROR(IF(VLOOKUP($A229,'Annex 2 EHV charges'!$D:$O,12,FALSE)=0,"",VLOOKUP($A229,'Annex 2 EHV charges'!$D:$O,12,FALSE)),"")</f>
        <v>0.05</v>
      </c>
    </row>
    <row r="230" spans="1:8" x14ac:dyDescent="0.2">
      <c r="A230" s="105" t="str">
        <f t="array" ref="A230">IFERROR(INDEX('Annex 2 EHV charges'!$D$11:$D$410, MATCH(0, IF(ISBLANK('Annex 2 EHV charges'!$D$11:$D$410),1, COUNTIF(A$4:$A229, 'Annex 2 EHV charges'!$D$11:$D$410)), 0)),"")</f>
        <v>New Export 47</v>
      </c>
      <c r="B230" s="104" t="str">
        <f>IF($A230="","",VLOOKUP($A230,'Annex 2 EHV charges'!$D:$O,2,0))</f>
        <v>New Export 47</v>
      </c>
      <c r="C230" s="105" t="str">
        <f>IF($A230="","",VLOOKUP($A230,'Annex 2 EHV charges'!$D:$O,3,0))</f>
        <v>New Export 47</v>
      </c>
      <c r="D230" s="104" t="str">
        <f>IF($A230="","",VLOOKUP($A230,'Annex 2 EHV charges'!$D:$O,4,0))</f>
        <v>Portway Newport P GAS</v>
      </c>
      <c r="E230" s="106">
        <f>IFERROR(IF(VLOOKUP($A230,'Annex 2 EHV charges'!$D:$O,9,FALSE)=0,"",VLOOKUP($A230,'Annex 2 EHV charges'!$D:$O,9,FALSE)),"")</f>
        <v>-2.1259999999999999</v>
      </c>
      <c r="F230" s="107">
        <f>IFERROR(IF(VLOOKUP($A230,'Annex 2 EHV charges'!$D:$O,10,FALSE)=0,"",VLOOKUP($A230,'Annex 2 EHV charges'!$D:$O,10,FALSE)),"")</f>
        <v>1761.72</v>
      </c>
      <c r="G230" s="108">
        <f>IFERROR(IF(VLOOKUP($A230,'Annex 2 EHV charges'!$D:$O,11,FALSE)=0,"",VLOOKUP($A230,'Annex 2 EHV charges'!$D:$O,11,FALSE)),"")</f>
        <v>0.05</v>
      </c>
      <c r="H230" s="108">
        <f>IFERROR(IF(VLOOKUP($A230,'Annex 2 EHV charges'!$D:$O,12,FALSE)=0,"",VLOOKUP($A230,'Annex 2 EHV charges'!$D:$O,12,FALSE)),"")</f>
        <v>0.05</v>
      </c>
    </row>
    <row r="231" spans="1:8" x14ac:dyDescent="0.2">
      <c r="A231" s="105" t="str">
        <f t="array" ref="A231">IFERROR(INDEX('Annex 2 EHV charges'!$D$11:$D$410, MATCH(0, IF(ISBLANK('Annex 2 EHV charges'!$D$11:$D$410),1, COUNTIF(A$4:$A230, 'Annex 2 EHV charges'!$D$11:$D$410)), 0)),"")</f>
        <v>New Export 48</v>
      </c>
      <c r="B231" s="104" t="str">
        <f>IF($A231="","",VLOOKUP($A231,'Annex 2 EHV charges'!$D:$O,2,0))</f>
        <v>New Export 48</v>
      </c>
      <c r="C231" s="105" t="str">
        <f>IF($A231="","",VLOOKUP($A231,'Annex 2 EHV charges'!$D:$O,3,0))</f>
        <v>New Export 48</v>
      </c>
      <c r="D231" s="104" t="str">
        <f>IF($A231="","",VLOOKUP($A231,'Annex 2 EHV charges'!$D:$O,4,0))</f>
        <v>Potash Farm A ESS</v>
      </c>
      <c r="E231" s="106" t="str">
        <f>IFERROR(IF(VLOOKUP($A231,'Annex 2 EHV charges'!$D:$O,9,FALSE)=0,"",VLOOKUP($A231,'Annex 2 EHV charges'!$D:$O,9,FALSE)),"")</f>
        <v/>
      </c>
      <c r="F231" s="107">
        <f>IFERROR(IF(VLOOKUP($A231,'Annex 2 EHV charges'!$D:$O,10,FALSE)=0,"",VLOOKUP($A231,'Annex 2 EHV charges'!$D:$O,10,FALSE)),"")</f>
        <v>651.21</v>
      </c>
      <c r="G231" s="108">
        <f>IFERROR(IF(VLOOKUP($A231,'Annex 2 EHV charges'!$D:$O,11,FALSE)=0,"",VLOOKUP($A231,'Annex 2 EHV charges'!$D:$O,11,FALSE)),"")</f>
        <v>0.05</v>
      </c>
      <c r="H231" s="108">
        <f>IFERROR(IF(VLOOKUP($A231,'Annex 2 EHV charges'!$D:$O,12,FALSE)=0,"",VLOOKUP($A231,'Annex 2 EHV charges'!$D:$O,12,FALSE)),"")</f>
        <v>0.05</v>
      </c>
    </row>
    <row r="232" spans="1:8" x14ac:dyDescent="0.2">
      <c r="A232" s="105" t="str">
        <f t="array" ref="A232">IFERROR(INDEX('Annex 2 EHV charges'!$D$11:$D$410, MATCH(0, IF(ISBLANK('Annex 2 EHV charges'!$D$11:$D$410),1, COUNTIF(A$4:$A231, 'Annex 2 EHV charges'!$D$11:$D$410)), 0)),"")</f>
        <v>New Export 49</v>
      </c>
      <c r="B232" s="104" t="str">
        <f>IF($A232="","",VLOOKUP($A232,'Annex 2 EHV charges'!$D:$O,2,0))</f>
        <v>New Export 49</v>
      </c>
      <c r="C232" s="105" t="str">
        <f>IF($A232="","",VLOOKUP($A232,'Annex 2 EHV charges'!$D:$O,3,0))</f>
        <v>New Export 49</v>
      </c>
      <c r="D232" s="104" t="str">
        <f>IF($A232="","",VLOOKUP($A232,'Annex 2 EHV charges'!$D:$O,4,0))</f>
        <v>Potash Farm B ESS</v>
      </c>
      <c r="E232" s="106" t="str">
        <f>IFERROR(IF(VLOOKUP($A232,'Annex 2 EHV charges'!$D:$O,9,FALSE)=0,"",VLOOKUP($A232,'Annex 2 EHV charges'!$D:$O,9,FALSE)),"")</f>
        <v/>
      </c>
      <c r="F232" s="107">
        <f>IFERROR(IF(VLOOKUP($A232,'Annex 2 EHV charges'!$D:$O,10,FALSE)=0,"",VLOOKUP($A232,'Annex 2 EHV charges'!$D:$O,10,FALSE)),"")</f>
        <v>513.44000000000005</v>
      </c>
      <c r="G232" s="108">
        <f>IFERROR(IF(VLOOKUP($A232,'Annex 2 EHV charges'!$D:$O,11,FALSE)=0,"",VLOOKUP($A232,'Annex 2 EHV charges'!$D:$O,11,FALSE)),"")</f>
        <v>0.05</v>
      </c>
      <c r="H232" s="108">
        <f>IFERROR(IF(VLOOKUP($A232,'Annex 2 EHV charges'!$D:$O,12,FALSE)=0,"",VLOOKUP($A232,'Annex 2 EHV charges'!$D:$O,12,FALSE)),"")</f>
        <v>0.05</v>
      </c>
    </row>
    <row r="233" spans="1:8" x14ac:dyDescent="0.2">
      <c r="A233" s="105" t="str">
        <f t="array" ref="A233">IFERROR(INDEX('Annex 2 EHV charges'!$D$11:$D$410, MATCH(0, IF(ISBLANK('Annex 2 EHV charges'!$D$11:$D$410),1, COUNTIF(A$4:$A232, 'Annex 2 EHV charges'!$D$11:$D$410)), 0)),"")</f>
        <v>New Export 50</v>
      </c>
      <c r="B233" s="104" t="str">
        <f>IF($A233="","",VLOOKUP($A233,'Annex 2 EHV charges'!$D:$O,2,0))</f>
        <v>New Export 50</v>
      </c>
      <c r="C233" s="105" t="str">
        <f>IF($A233="","",VLOOKUP($A233,'Annex 2 EHV charges'!$D:$O,3,0))</f>
        <v>New Export 50</v>
      </c>
      <c r="D233" s="104" t="str">
        <f>IF($A233="","",VLOOKUP($A233,'Annex 2 EHV charges'!$D:$O,4,0))</f>
        <v>Ranksborough Farm PV</v>
      </c>
      <c r="E233" s="106" t="str">
        <f>IFERROR(IF(VLOOKUP($A233,'Annex 2 EHV charges'!$D:$O,9,FALSE)=0,"",VLOOKUP($A233,'Annex 2 EHV charges'!$D:$O,9,FALSE)),"")</f>
        <v/>
      </c>
      <c r="F233" s="107">
        <f>IFERROR(IF(VLOOKUP($A233,'Annex 2 EHV charges'!$D:$O,10,FALSE)=0,"",VLOOKUP($A233,'Annex 2 EHV charges'!$D:$O,10,FALSE)),"")</f>
        <v>4466.4799999999996</v>
      </c>
      <c r="G233" s="108">
        <f>IFERROR(IF(VLOOKUP($A233,'Annex 2 EHV charges'!$D:$O,11,FALSE)=0,"",VLOOKUP($A233,'Annex 2 EHV charges'!$D:$O,11,FALSE)),"")</f>
        <v>0.05</v>
      </c>
      <c r="H233" s="108">
        <f>IFERROR(IF(VLOOKUP($A233,'Annex 2 EHV charges'!$D:$O,12,FALSE)=0,"",VLOOKUP($A233,'Annex 2 EHV charges'!$D:$O,12,FALSE)),"")</f>
        <v>0.05</v>
      </c>
    </row>
    <row r="234" spans="1:8" x14ac:dyDescent="0.2">
      <c r="A234" s="105" t="str">
        <f t="array" ref="A234">IFERROR(INDEX('Annex 2 EHV charges'!$D$11:$D$410, MATCH(0, IF(ISBLANK('Annex 2 EHV charges'!$D$11:$D$410),1, COUNTIF(A$4:$A233, 'Annex 2 EHV charges'!$D$11:$D$410)), 0)),"")</f>
        <v>New Export 51</v>
      </c>
      <c r="B234" s="104" t="str">
        <f>IF($A234="","",VLOOKUP($A234,'Annex 2 EHV charges'!$D:$O,2,0))</f>
        <v>New Export 51</v>
      </c>
      <c r="C234" s="105" t="str">
        <f>IF($A234="","",VLOOKUP($A234,'Annex 2 EHV charges'!$D:$O,3,0))</f>
        <v>New Export 51</v>
      </c>
      <c r="D234" s="104" t="str">
        <f>IF($A234="","",VLOOKUP($A234,'Annex 2 EHV charges'!$D:$O,4,0))</f>
        <v>Red House Solar farm</v>
      </c>
      <c r="E234" s="106" t="str">
        <f>IFERROR(IF(VLOOKUP($A234,'Annex 2 EHV charges'!$D:$O,9,FALSE)=0,"",VLOOKUP($A234,'Annex 2 EHV charges'!$D:$O,9,FALSE)),"")</f>
        <v/>
      </c>
      <c r="F234" s="107">
        <f>IFERROR(IF(VLOOKUP($A234,'Annex 2 EHV charges'!$D:$O,10,FALSE)=0,"",VLOOKUP($A234,'Annex 2 EHV charges'!$D:$O,10,FALSE)),"")</f>
        <v>402.24</v>
      </c>
      <c r="G234" s="108">
        <f>IFERROR(IF(VLOOKUP($A234,'Annex 2 EHV charges'!$D:$O,11,FALSE)=0,"",VLOOKUP($A234,'Annex 2 EHV charges'!$D:$O,11,FALSE)),"")</f>
        <v>0.05</v>
      </c>
      <c r="H234" s="108">
        <f>IFERROR(IF(VLOOKUP($A234,'Annex 2 EHV charges'!$D:$O,12,FALSE)=0,"",VLOOKUP($A234,'Annex 2 EHV charges'!$D:$O,12,FALSE)),"")</f>
        <v>0.05</v>
      </c>
    </row>
    <row r="235" spans="1:8" x14ac:dyDescent="0.2">
      <c r="A235" s="105" t="str">
        <f t="array" ref="A235">IFERROR(INDEX('Annex 2 EHV charges'!$D$11:$D$410, MATCH(0, IF(ISBLANK('Annex 2 EHV charges'!$D$11:$D$410),1, COUNTIF(A$4:$A234, 'Annex 2 EHV charges'!$D$11:$D$410)), 0)),"")</f>
        <v>New Export 52</v>
      </c>
      <c r="B235" s="104" t="str">
        <f>IF($A235="","",VLOOKUP($A235,'Annex 2 EHV charges'!$D:$O,2,0))</f>
        <v>New Export 52</v>
      </c>
      <c r="C235" s="105" t="str">
        <f>IF($A235="","",VLOOKUP($A235,'Annex 2 EHV charges'!$D:$O,3,0))</f>
        <v>New Export 52</v>
      </c>
      <c r="D235" s="104" t="str">
        <f>IF($A235="","",VLOOKUP($A235,'Annex 2 EHV charges'!$D:$O,4,0))</f>
        <v>Retford Road Gas Gen</v>
      </c>
      <c r="E235" s="106" t="str">
        <f>IFERROR(IF(VLOOKUP($A235,'Annex 2 EHV charges'!$D:$O,9,FALSE)=0,"",VLOOKUP($A235,'Annex 2 EHV charges'!$D:$O,9,FALSE)),"")</f>
        <v/>
      </c>
      <c r="F235" s="107">
        <f>IFERROR(IF(VLOOKUP($A235,'Annex 2 EHV charges'!$D:$O,10,FALSE)=0,"",VLOOKUP($A235,'Annex 2 EHV charges'!$D:$O,10,FALSE)),"")</f>
        <v>402.04</v>
      </c>
      <c r="G235" s="108">
        <f>IFERROR(IF(VLOOKUP($A235,'Annex 2 EHV charges'!$D:$O,11,FALSE)=0,"",VLOOKUP($A235,'Annex 2 EHV charges'!$D:$O,11,FALSE)),"")</f>
        <v>0.05</v>
      </c>
      <c r="H235" s="108">
        <f>IFERROR(IF(VLOOKUP($A235,'Annex 2 EHV charges'!$D:$O,12,FALSE)=0,"",VLOOKUP($A235,'Annex 2 EHV charges'!$D:$O,12,FALSE)),"")</f>
        <v>0.05</v>
      </c>
    </row>
    <row r="236" spans="1:8" x14ac:dyDescent="0.2">
      <c r="A236" s="105" t="str">
        <f t="array" ref="A236">IFERROR(INDEX('Annex 2 EHV charges'!$D$11:$D$410, MATCH(0, IF(ISBLANK('Annex 2 EHV charges'!$D$11:$D$410),1, COUNTIF(A$4:$A235, 'Annex 2 EHV charges'!$D$11:$D$410)), 0)),"")</f>
        <v>New Export 53</v>
      </c>
      <c r="B236" s="104" t="str">
        <f>IF($A236="","",VLOOKUP($A236,'Annex 2 EHV charges'!$D:$O,2,0))</f>
        <v>New Export 53</v>
      </c>
      <c r="C236" s="105" t="str">
        <f>IF($A236="","",VLOOKUP($A236,'Annex 2 EHV charges'!$D:$O,3,0))</f>
        <v>New Export 53</v>
      </c>
      <c r="D236" s="104" t="str">
        <f>IF($A236="","",VLOOKUP($A236,'Annex 2 EHV charges'!$D:$O,4,0))</f>
        <v>Sheepbridge Lane ESS</v>
      </c>
      <c r="E236" s="106" t="str">
        <f>IFERROR(IF(VLOOKUP($A236,'Annex 2 EHV charges'!$D:$O,9,FALSE)=0,"",VLOOKUP($A236,'Annex 2 EHV charges'!$D:$O,9,FALSE)),"")</f>
        <v/>
      </c>
      <c r="F236" s="107">
        <f>IFERROR(IF(VLOOKUP($A236,'Annex 2 EHV charges'!$D:$O,10,FALSE)=0,"",VLOOKUP($A236,'Annex 2 EHV charges'!$D:$O,10,FALSE)),"")</f>
        <v>1056.26</v>
      </c>
      <c r="G236" s="108">
        <f>IFERROR(IF(VLOOKUP($A236,'Annex 2 EHV charges'!$D:$O,11,FALSE)=0,"",VLOOKUP($A236,'Annex 2 EHV charges'!$D:$O,11,FALSE)),"")</f>
        <v>0.05</v>
      </c>
      <c r="H236" s="108">
        <f>IFERROR(IF(VLOOKUP($A236,'Annex 2 EHV charges'!$D:$O,12,FALSE)=0,"",VLOOKUP($A236,'Annex 2 EHV charges'!$D:$O,12,FALSE)),"")</f>
        <v>0.05</v>
      </c>
    </row>
    <row r="237" spans="1:8" x14ac:dyDescent="0.2">
      <c r="A237" s="105" t="str">
        <f t="array" ref="A237">IFERROR(INDEX('Annex 2 EHV charges'!$D$11:$D$410, MATCH(0, IF(ISBLANK('Annex 2 EHV charges'!$D$11:$D$410),1, COUNTIF(A$4:$A236, 'Annex 2 EHV charges'!$D$11:$D$410)), 0)),"")</f>
        <v>New Export 54</v>
      </c>
      <c r="B237" s="104" t="str">
        <f>IF($A237="","",VLOOKUP($A237,'Annex 2 EHV charges'!$D:$O,2,0))</f>
        <v>New Export 54</v>
      </c>
      <c r="C237" s="105" t="str">
        <f>IF($A237="","",VLOOKUP($A237,'Annex 2 EHV charges'!$D:$O,3,0))</f>
        <v>New Export 54</v>
      </c>
      <c r="D237" s="104" t="str">
        <f>IF($A237="","",VLOOKUP($A237,'Annex 2 EHV charges'!$D:$O,4,0))</f>
        <v>Shirebrook Wind Farm</v>
      </c>
      <c r="E237" s="106" t="str">
        <f>IFERROR(IF(VLOOKUP($A237,'Annex 2 EHV charges'!$D:$O,9,FALSE)=0,"",VLOOKUP($A237,'Annex 2 EHV charges'!$D:$O,9,FALSE)),"")</f>
        <v/>
      </c>
      <c r="F237" s="107">
        <f>IFERROR(IF(VLOOKUP($A237,'Annex 2 EHV charges'!$D:$O,10,FALSE)=0,"",VLOOKUP($A237,'Annex 2 EHV charges'!$D:$O,10,FALSE)),"")</f>
        <v>1247.0899999999999</v>
      </c>
      <c r="G237" s="108">
        <f>IFERROR(IF(VLOOKUP($A237,'Annex 2 EHV charges'!$D:$O,11,FALSE)=0,"",VLOOKUP($A237,'Annex 2 EHV charges'!$D:$O,11,FALSE)),"")</f>
        <v>0.05</v>
      </c>
      <c r="H237" s="108">
        <f>IFERROR(IF(VLOOKUP($A237,'Annex 2 EHV charges'!$D:$O,12,FALSE)=0,"",VLOOKUP($A237,'Annex 2 EHV charges'!$D:$O,12,FALSE)),"")</f>
        <v>0.05</v>
      </c>
    </row>
    <row r="238" spans="1:8" x14ac:dyDescent="0.2">
      <c r="A238" s="105" t="str">
        <f t="array" ref="A238">IFERROR(INDEX('Annex 2 EHV charges'!$D$11:$D$410, MATCH(0, IF(ISBLANK('Annex 2 EHV charges'!$D$11:$D$410),1, COUNTIF(A$4:$A237, 'Annex 2 EHV charges'!$D$11:$D$410)), 0)),"")</f>
        <v>New Export 55</v>
      </c>
      <c r="B238" s="104" t="str">
        <f>IF($A238="","",VLOOKUP($A238,'Annex 2 EHV charges'!$D:$O,2,0))</f>
        <v>New Export 55</v>
      </c>
      <c r="C238" s="105" t="str">
        <f>IF($A238="","",VLOOKUP($A238,'Annex 2 EHV charges'!$D:$O,3,0))</f>
        <v>New Export 55</v>
      </c>
      <c r="D238" s="104" t="str">
        <f>IF($A238="","",VLOOKUP($A238,'Annex 2 EHV charges'!$D:$O,4,0))</f>
        <v>South Wheatley PV</v>
      </c>
      <c r="E238" s="106" t="str">
        <f>IFERROR(IF(VLOOKUP($A238,'Annex 2 EHV charges'!$D:$O,9,FALSE)=0,"",VLOOKUP($A238,'Annex 2 EHV charges'!$D:$O,9,FALSE)),"")</f>
        <v/>
      </c>
      <c r="F238" s="107">
        <f>IFERROR(IF(VLOOKUP($A238,'Annex 2 EHV charges'!$D:$O,10,FALSE)=0,"",VLOOKUP($A238,'Annex 2 EHV charges'!$D:$O,10,FALSE)),"")</f>
        <v>955.54</v>
      </c>
      <c r="G238" s="108">
        <f>IFERROR(IF(VLOOKUP($A238,'Annex 2 EHV charges'!$D:$O,11,FALSE)=0,"",VLOOKUP($A238,'Annex 2 EHV charges'!$D:$O,11,FALSE)),"")</f>
        <v>0.05</v>
      </c>
      <c r="H238" s="108">
        <f>IFERROR(IF(VLOOKUP($A238,'Annex 2 EHV charges'!$D:$O,12,FALSE)=0,"",VLOOKUP($A238,'Annex 2 EHV charges'!$D:$O,12,FALSE)),"")</f>
        <v>0.05</v>
      </c>
    </row>
    <row r="239" spans="1:8" x14ac:dyDescent="0.2">
      <c r="A239" s="105" t="str">
        <f t="array" ref="A239">IFERROR(INDEX('Annex 2 EHV charges'!$D$11:$D$410, MATCH(0, IF(ISBLANK('Annex 2 EHV charges'!$D$11:$D$410),1, COUNTIF(A$4:$A238, 'Annex 2 EHV charges'!$D$11:$D$410)), 0)),"")</f>
        <v>New Export 56</v>
      </c>
      <c r="B239" s="104" t="str">
        <f>IF($A239="","",VLOOKUP($A239,'Annex 2 EHV charges'!$D:$O,2,0))</f>
        <v>New Export 56</v>
      </c>
      <c r="C239" s="105" t="str">
        <f>IF($A239="","",VLOOKUP($A239,'Annex 2 EHV charges'!$D:$O,3,0))</f>
        <v>New Export 56</v>
      </c>
      <c r="D239" s="104" t="str">
        <f>IF($A239="","",VLOOKUP($A239,'Annex 2 EHV charges'!$D:$O,4,0))</f>
        <v>Spring Ridge WF</v>
      </c>
      <c r="E239" s="106" t="str">
        <f>IFERROR(IF(VLOOKUP($A239,'Annex 2 EHV charges'!$D:$O,9,FALSE)=0,"",VLOOKUP($A239,'Annex 2 EHV charges'!$D:$O,9,FALSE)),"")</f>
        <v/>
      </c>
      <c r="F239" s="107">
        <f>IFERROR(IF(VLOOKUP($A239,'Annex 2 EHV charges'!$D:$O,10,FALSE)=0,"",VLOOKUP($A239,'Annex 2 EHV charges'!$D:$O,10,FALSE)),"")</f>
        <v>3356.09</v>
      </c>
      <c r="G239" s="108">
        <f>IFERROR(IF(VLOOKUP($A239,'Annex 2 EHV charges'!$D:$O,11,FALSE)=0,"",VLOOKUP($A239,'Annex 2 EHV charges'!$D:$O,11,FALSE)),"")</f>
        <v>0.05</v>
      </c>
      <c r="H239" s="108">
        <f>IFERROR(IF(VLOOKUP($A239,'Annex 2 EHV charges'!$D:$O,12,FALSE)=0,"",VLOOKUP($A239,'Annex 2 EHV charges'!$D:$O,12,FALSE)),"")</f>
        <v>0.05</v>
      </c>
    </row>
    <row r="240" spans="1:8" x14ac:dyDescent="0.2">
      <c r="A240" s="105" t="str">
        <f t="array" ref="A240">IFERROR(INDEX('Annex 2 EHV charges'!$D$11:$D$410, MATCH(0, IF(ISBLANK('Annex 2 EHV charges'!$D$11:$D$410),1, COUNTIF(A$4:$A239, 'Annex 2 EHV charges'!$D$11:$D$410)), 0)),"")</f>
        <v>New Export 57</v>
      </c>
      <c r="B240" s="104" t="str">
        <f>IF($A240="","",VLOOKUP($A240,'Annex 2 EHV charges'!$D:$O,2,0))</f>
        <v>New Export 57</v>
      </c>
      <c r="C240" s="105" t="str">
        <f>IF($A240="","",VLOOKUP($A240,'Annex 2 EHV charges'!$D:$O,3,0))</f>
        <v>New Export 57</v>
      </c>
      <c r="D240" s="104" t="str">
        <f>IF($A240="","",VLOOKUP($A240,'Annex 2 EHV charges'!$D:$O,4,0))</f>
        <v>Stoke Heights Wind Farm</v>
      </c>
      <c r="E240" s="106" t="str">
        <f>IFERROR(IF(VLOOKUP($A240,'Annex 2 EHV charges'!$D:$O,9,FALSE)=0,"",VLOOKUP($A240,'Annex 2 EHV charges'!$D:$O,9,FALSE)),"")</f>
        <v/>
      </c>
      <c r="F240" s="107">
        <f>IFERROR(IF(VLOOKUP($A240,'Annex 2 EHV charges'!$D:$O,10,FALSE)=0,"",VLOOKUP($A240,'Annex 2 EHV charges'!$D:$O,10,FALSE)),"")</f>
        <v>10703.6</v>
      </c>
      <c r="G240" s="108">
        <f>IFERROR(IF(VLOOKUP($A240,'Annex 2 EHV charges'!$D:$O,11,FALSE)=0,"",VLOOKUP($A240,'Annex 2 EHV charges'!$D:$O,11,FALSE)),"")</f>
        <v>0.05</v>
      </c>
      <c r="H240" s="108">
        <f>IFERROR(IF(VLOOKUP($A240,'Annex 2 EHV charges'!$D:$O,12,FALSE)=0,"",VLOOKUP($A240,'Annex 2 EHV charges'!$D:$O,12,FALSE)),"")</f>
        <v>0.05</v>
      </c>
    </row>
    <row r="241" spans="1:8" x14ac:dyDescent="0.2">
      <c r="A241" s="105" t="str">
        <f t="array" ref="A241">IFERROR(INDEX('Annex 2 EHV charges'!$D$11:$D$410, MATCH(0, IF(ISBLANK('Annex 2 EHV charges'!$D$11:$D$410),1, COUNTIF(A$4:$A240, 'Annex 2 EHV charges'!$D$11:$D$410)), 0)),"")</f>
        <v>New Export 58</v>
      </c>
      <c r="B241" s="104" t="str">
        <f>IF($A241="","",VLOOKUP($A241,'Annex 2 EHV charges'!$D:$O,2,0))</f>
        <v>New Export 58</v>
      </c>
      <c r="C241" s="105" t="str">
        <f>IF($A241="","",VLOOKUP($A241,'Annex 2 EHV charges'!$D:$O,3,0))</f>
        <v>New Export 58</v>
      </c>
      <c r="D241" s="104" t="str">
        <f>IF($A241="","",VLOOKUP($A241,'Annex 2 EHV charges'!$D:$O,4,0))</f>
        <v>Streetfield Farm Watling PV</v>
      </c>
      <c r="E241" s="106" t="str">
        <f>IFERROR(IF(VLOOKUP($A241,'Annex 2 EHV charges'!$D:$O,9,FALSE)=0,"",VLOOKUP($A241,'Annex 2 EHV charges'!$D:$O,9,FALSE)),"")</f>
        <v/>
      </c>
      <c r="F241" s="107">
        <f>IFERROR(IF(VLOOKUP($A241,'Annex 2 EHV charges'!$D:$O,10,FALSE)=0,"",VLOOKUP($A241,'Annex 2 EHV charges'!$D:$O,10,FALSE)),"")</f>
        <v>1440.68</v>
      </c>
      <c r="G241" s="108">
        <f>IFERROR(IF(VLOOKUP($A241,'Annex 2 EHV charges'!$D:$O,11,FALSE)=0,"",VLOOKUP($A241,'Annex 2 EHV charges'!$D:$O,11,FALSE)),"")</f>
        <v>0.05</v>
      </c>
      <c r="H241" s="108">
        <f>IFERROR(IF(VLOOKUP($A241,'Annex 2 EHV charges'!$D:$O,12,FALSE)=0,"",VLOOKUP($A241,'Annex 2 EHV charges'!$D:$O,12,FALSE)),"")</f>
        <v>0.05</v>
      </c>
    </row>
    <row r="242" spans="1:8" x14ac:dyDescent="0.2">
      <c r="A242" s="105" t="str">
        <f t="array" ref="A242">IFERROR(INDEX('Annex 2 EHV charges'!$D$11:$D$410, MATCH(0, IF(ISBLANK('Annex 2 EHV charges'!$D$11:$D$410),1, COUNTIF(A$4:$A241, 'Annex 2 EHV charges'!$D$11:$D$410)), 0)),"")</f>
        <v>New Export 59</v>
      </c>
      <c r="B242" s="104" t="str">
        <f>IF($A242="","",VLOOKUP($A242,'Annex 2 EHV charges'!$D:$O,2,0))</f>
        <v>New Export 59</v>
      </c>
      <c r="C242" s="105" t="str">
        <f>IF($A242="","",VLOOKUP($A242,'Annex 2 EHV charges'!$D:$O,3,0))</f>
        <v>New Export 59</v>
      </c>
      <c r="D242" s="104" t="str">
        <f>IF($A242="","",VLOOKUP($A242,'Annex 2 EHV charges'!$D:$O,4,0))</f>
        <v>Streetfield STOR</v>
      </c>
      <c r="E242" s="106" t="str">
        <f>IFERROR(IF(VLOOKUP($A242,'Annex 2 EHV charges'!$D:$O,9,FALSE)=0,"",VLOOKUP($A242,'Annex 2 EHV charges'!$D:$O,9,FALSE)),"")</f>
        <v/>
      </c>
      <c r="F242" s="107">
        <f>IFERROR(IF(VLOOKUP($A242,'Annex 2 EHV charges'!$D:$O,10,FALSE)=0,"",VLOOKUP($A242,'Annex 2 EHV charges'!$D:$O,10,FALSE)),"")</f>
        <v>2362.13</v>
      </c>
      <c r="G242" s="108">
        <f>IFERROR(IF(VLOOKUP($A242,'Annex 2 EHV charges'!$D:$O,11,FALSE)=0,"",VLOOKUP($A242,'Annex 2 EHV charges'!$D:$O,11,FALSE)),"")</f>
        <v>0.05</v>
      </c>
      <c r="H242" s="108">
        <f>IFERROR(IF(VLOOKUP($A242,'Annex 2 EHV charges'!$D:$O,12,FALSE)=0,"",VLOOKUP($A242,'Annex 2 EHV charges'!$D:$O,12,FALSE)),"")</f>
        <v>0.05</v>
      </c>
    </row>
    <row r="243" spans="1:8" x14ac:dyDescent="0.2">
      <c r="A243" s="105" t="str">
        <f t="array" ref="A243">IFERROR(INDEX('Annex 2 EHV charges'!$D$11:$D$410, MATCH(0, IF(ISBLANK('Annex 2 EHV charges'!$D$11:$D$410),1, COUNTIF(A$4:$A242, 'Annex 2 EHV charges'!$D$11:$D$410)), 0)),"")</f>
        <v>New Export 60</v>
      </c>
      <c r="B243" s="104" t="str">
        <f>IF($A243="","",VLOOKUP($A243,'Annex 2 EHV charges'!$D:$O,2,0))</f>
        <v>New Export 60</v>
      </c>
      <c r="C243" s="105" t="str">
        <f>IF($A243="","",VLOOKUP($A243,'Annex 2 EHV charges'!$D:$O,3,0))</f>
        <v>New Export 60</v>
      </c>
      <c r="D243" s="104" t="str">
        <f>IF($A243="","",VLOOKUP($A243,'Annex 2 EHV charges'!$D:$O,4,0))</f>
        <v>Stud Farm, Sutton-on-Trent</v>
      </c>
      <c r="E243" s="106" t="str">
        <f>IFERROR(IF(VLOOKUP($A243,'Annex 2 EHV charges'!$D:$O,9,FALSE)=0,"",VLOOKUP($A243,'Annex 2 EHV charges'!$D:$O,9,FALSE)),"")</f>
        <v/>
      </c>
      <c r="F243" s="107">
        <f>IFERROR(IF(VLOOKUP($A243,'Annex 2 EHV charges'!$D:$O,10,FALSE)=0,"",VLOOKUP($A243,'Annex 2 EHV charges'!$D:$O,10,FALSE)),"")</f>
        <v>400.04</v>
      </c>
      <c r="G243" s="108">
        <f>IFERROR(IF(VLOOKUP($A243,'Annex 2 EHV charges'!$D:$O,11,FALSE)=0,"",VLOOKUP($A243,'Annex 2 EHV charges'!$D:$O,11,FALSE)),"")</f>
        <v>0.05</v>
      </c>
      <c r="H243" s="108">
        <f>IFERROR(IF(VLOOKUP($A243,'Annex 2 EHV charges'!$D:$O,12,FALSE)=0,"",VLOOKUP($A243,'Annex 2 EHV charges'!$D:$O,12,FALSE)),"")</f>
        <v>0.05</v>
      </c>
    </row>
    <row r="244" spans="1:8" x14ac:dyDescent="0.2">
      <c r="A244" s="105" t="str">
        <f t="array" ref="A244">IFERROR(INDEX('Annex 2 EHV charges'!$D$11:$D$410, MATCH(0, IF(ISBLANK('Annex 2 EHV charges'!$D$11:$D$410),1, COUNTIF(A$4:$A243, 'Annex 2 EHV charges'!$D$11:$D$410)), 0)),"")</f>
        <v>New Export 61</v>
      </c>
      <c r="B244" s="104" t="str">
        <f>IF($A244="","",VLOOKUP($A244,'Annex 2 EHV charges'!$D:$O,2,0))</f>
        <v>New Export 61</v>
      </c>
      <c r="C244" s="105" t="str">
        <f>IF($A244="","",VLOOKUP($A244,'Annex 2 EHV charges'!$D:$O,3,0))</f>
        <v>New Export 61</v>
      </c>
      <c r="D244" s="104" t="str">
        <f>IF($A244="","",VLOOKUP($A244,'Annex 2 EHV charges'!$D:$O,4,0))</f>
        <v>Sutton Elms STOR</v>
      </c>
      <c r="E244" s="106" t="str">
        <f>IFERROR(IF(VLOOKUP($A244,'Annex 2 EHV charges'!$D:$O,9,FALSE)=0,"",VLOOKUP($A244,'Annex 2 EHV charges'!$D:$O,9,FALSE)),"")</f>
        <v/>
      </c>
      <c r="F244" s="107">
        <f>IFERROR(IF(VLOOKUP($A244,'Annex 2 EHV charges'!$D:$O,10,FALSE)=0,"",VLOOKUP($A244,'Annex 2 EHV charges'!$D:$O,10,FALSE)),"")</f>
        <v>1095.28</v>
      </c>
      <c r="G244" s="108">
        <f>IFERROR(IF(VLOOKUP($A244,'Annex 2 EHV charges'!$D:$O,11,FALSE)=0,"",VLOOKUP($A244,'Annex 2 EHV charges'!$D:$O,11,FALSE)),"")</f>
        <v>0.05</v>
      </c>
      <c r="H244" s="108">
        <f>IFERROR(IF(VLOOKUP($A244,'Annex 2 EHV charges'!$D:$O,12,FALSE)=0,"",VLOOKUP($A244,'Annex 2 EHV charges'!$D:$O,12,FALSE)),"")</f>
        <v>0.05</v>
      </c>
    </row>
    <row r="245" spans="1:8" x14ac:dyDescent="0.2">
      <c r="A245" s="105" t="str">
        <f t="array" ref="A245">IFERROR(INDEX('Annex 2 EHV charges'!$D$11:$D$410, MATCH(0, IF(ISBLANK('Annex 2 EHV charges'!$D$11:$D$410),1, COUNTIF(A$4:$A244, 'Annex 2 EHV charges'!$D$11:$D$410)), 0)),"")</f>
        <v>New Export 62</v>
      </c>
      <c r="B245" s="104" t="str">
        <f>IF($A245="","",VLOOKUP($A245,'Annex 2 EHV charges'!$D:$O,2,0))</f>
        <v>New Export 62</v>
      </c>
      <c r="C245" s="105" t="str">
        <f>IF($A245="","",VLOOKUP($A245,'Annex 2 EHV charges'!$D:$O,3,0))</f>
        <v>New Export 62</v>
      </c>
      <c r="D245" s="104" t="str">
        <f>IF($A245="","",VLOOKUP($A245,'Annex 2 EHV charges'!$D:$O,4,0))</f>
        <v>Swift Wind Farm</v>
      </c>
      <c r="E245" s="106" t="str">
        <f>IFERROR(IF(VLOOKUP($A245,'Annex 2 EHV charges'!$D:$O,9,FALSE)=0,"",VLOOKUP($A245,'Annex 2 EHV charges'!$D:$O,9,FALSE)),"")</f>
        <v/>
      </c>
      <c r="F245" s="107">
        <f>IFERROR(IF(VLOOKUP($A245,'Annex 2 EHV charges'!$D:$O,10,FALSE)=0,"",VLOOKUP($A245,'Annex 2 EHV charges'!$D:$O,10,FALSE)),"")</f>
        <v>749.66</v>
      </c>
      <c r="G245" s="108">
        <f>IFERROR(IF(VLOOKUP($A245,'Annex 2 EHV charges'!$D:$O,11,FALSE)=0,"",VLOOKUP($A245,'Annex 2 EHV charges'!$D:$O,11,FALSE)),"")</f>
        <v>0.05</v>
      </c>
      <c r="H245" s="108">
        <f>IFERROR(IF(VLOOKUP($A245,'Annex 2 EHV charges'!$D:$O,12,FALSE)=0,"",VLOOKUP($A245,'Annex 2 EHV charges'!$D:$O,12,FALSE)),"")</f>
        <v>0.05</v>
      </c>
    </row>
    <row r="246" spans="1:8" x14ac:dyDescent="0.2">
      <c r="A246" s="105" t="str">
        <f t="array" ref="A246">IFERROR(INDEX('Annex 2 EHV charges'!$D$11:$D$410, MATCH(0, IF(ISBLANK('Annex 2 EHV charges'!$D$11:$D$410),1, COUNTIF(A$4:$A245, 'Annex 2 EHV charges'!$D$11:$D$410)), 0)),"")</f>
        <v>New Export 63</v>
      </c>
      <c r="B246" s="104" t="str">
        <f>IF($A246="","",VLOOKUP($A246,'Annex 2 EHV charges'!$D:$O,2,0))</f>
        <v>New Export 63</v>
      </c>
      <c r="C246" s="105" t="str">
        <f>IF($A246="","",VLOOKUP($A246,'Annex 2 EHV charges'!$D:$O,3,0))</f>
        <v>New Export 63</v>
      </c>
      <c r="D246" s="104" t="str">
        <f>IF($A246="","",VLOOKUP($A246,'Annex 2 EHV charges'!$D:$O,4,0))</f>
        <v>Tathall End Solar Farm</v>
      </c>
      <c r="E246" s="106" t="str">
        <f>IFERROR(IF(VLOOKUP($A246,'Annex 2 EHV charges'!$D:$O,9,FALSE)=0,"",VLOOKUP($A246,'Annex 2 EHV charges'!$D:$O,9,FALSE)),"")</f>
        <v/>
      </c>
      <c r="F246" s="107">
        <f>IFERROR(IF(VLOOKUP($A246,'Annex 2 EHV charges'!$D:$O,10,FALSE)=0,"",VLOOKUP($A246,'Annex 2 EHV charges'!$D:$O,10,FALSE)),"")</f>
        <v>2304.13</v>
      </c>
      <c r="G246" s="108">
        <f>IFERROR(IF(VLOOKUP($A246,'Annex 2 EHV charges'!$D:$O,11,FALSE)=0,"",VLOOKUP($A246,'Annex 2 EHV charges'!$D:$O,11,FALSE)),"")</f>
        <v>0.05</v>
      </c>
      <c r="H246" s="108">
        <f>IFERROR(IF(VLOOKUP($A246,'Annex 2 EHV charges'!$D:$O,12,FALSE)=0,"",VLOOKUP($A246,'Annex 2 EHV charges'!$D:$O,12,FALSE)),"")</f>
        <v>0.05</v>
      </c>
    </row>
    <row r="247" spans="1:8" x14ac:dyDescent="0.2">
      <c r="A247" s="105" t="str">
        <f t="array" ref="A247">IFERROR(INDEX('Annex 2 EHV charges'!$D$11:$D$410, MATCH(0, IF(ISBLANK('Annex 2 EHV charges'!$D$11:$D$410),1, COUNTIF(A$4:$A246, 'Annex 2 EHV charges'!$D$11:$D$410)), 0)),"")</f>
        <v>New Export 64</v>
      </c>
      <c r="B247" s="104" t="str">
        <f>IF($A247="","",VLOOKUP($A247,'Annex 2 EHV charges'!$D:$O,2,0))</f>
        <v>New Export 64</v>
      </c>
      <c r="C247" s="105" t="str">
        <f>IF($A247="","",VLOOKUP($A247,'Annex 2 EHV charges'!$D:$O,3,0))</f>
        <v>New Export 64</v>
      </c>
      <c r="D247" s="104" t="str">
        <f>IF($A247="","",VLOOKUP($A247,'Annex 2 EHV charges'!$D:$O,4,0))</f>
        <v>Thornton Estate STOR</v>
      </c>
      <c r="E247" s="106" t="str">
        <f>IFERROR(IF(VLOOKUP($A247,'Annex 2 EHV charges'!$D:$O,9,FALSE)=0,"",VLOOKUP($A247,'Annex 2 EHV charges'!$D:$O,9,FALSE)),"")</f>
        <v/>
      </c>
      <c r="F247" s="107">
        <f>IFERROR(IF(VLOOKUP($A247,'Annex 2 EHV charges'!$D:$O,10,FALSE)=0,"",VLOOKUP($A247,'Annex 2 EHV charges'!$D:$O,10,FALSE)),"")</f>
        <v>879.64</v>
      </c>
      <c r="G247" s="108">
        <f>IFERROR(IF(VLOOKUP($A247,'Annex 2 EHV charges'!$D:$O,11,FALSE)=0,"",VLOOKUP($A247,'Annex 2 EHV charges'!$D:$O,11,FALSE)),"")</f>
        <v>0.05</v>
      </c>
      <c r="H247" s="108">
        <f>IFERROR(IF(VLOOKUP($A247,'Annex 2 EHV charges'!$D:$O,12,FALSE)=0,"",VLOOKUP($A247,'Annex 2 EHV charges'!$D:$O,12,FALSE)),"")</f>
        <v>0.05</v>
      </c>
    </row>
    <row r="248" spans="1:8" x14ac:dyDescent="0.2">
      <c r="A248" s="105" t="str">
        <f t="array" ref="A248">IFERROR(INDEX('Annex 2 EHV charges'!$D$11:$D$410, MATCH(0, IF(ISBLANK('Annex 2 EHV charges'!$D$11:$D$410),1, COUNTIF(A$4:$A247, 'Annex 2 EHV charges'!$D$11:$D$410)), 0)),"")</f>
        <v>New Export 65</v>
      </c>
      <c r="B248" s="104" t="str">
        <f>IF($A248="","",VLOOKUP($A248,'Annex 2 EHV charges'!$D:$O,2,0))</f>
        <v>New Export 65</v>
      </c>
      <c r="C248" s="105" t="str">
        <f>IF($A248="","",VLOOKUP($A248,'Annex 2 EHV charges'!$D:$O,3,0))</f>
        <v>New Export 65</v>
      </c>
      <c r="D248" s="104" t="str">
        <f>IF($A248="","",VLOOKUP($A248,'Annex 2 EHV charges'!$D:$O,4,0))</f>
        <v>Thornton Solar Farm</v>
      </c>
      <c r="E248" s="106" t="str">
        <f>IFERROR(IF(VLOOKUP($A248,'Annex 2 EHV charges'!$D:$O,9,FALSE)=0,"",VLOOKUP($A248,'Annex 2 EHV charges'!$D:$O,9,FALSE)),"")</f>
        <v/>
      </c>
      <c r="F248" s="107">
        <f>IFERROR(IF(VLOOKUP($A248,'Annex 2 EHV charges'!$D:$O,10,FALSE)=0,"",VLOOKUP($A248,'Annex 2 EHV charges'!$D:$O,10,FALSE)),"")</f>
        <v>2622.09</v>
      </c>
      <c r="G248" s="108">
        <f>IFERROR(IF(VLOOKUP($A248,'Annex 2 EHV charges'!$D:$O,11,FALSE)=0,"",VLOOKUP($A248,'Annex 2 EHV charges'!$D:$O,11,FALSE)),"")</f>
        <v>0.05</v>
      </c>
      <c r="H248" s="108">
        <f>IFERROR(IF(VLOOKUP($A248,'Annex 2 EHV charges'!$D:$O,12,FALSE)=0,"",VLOOKUP($A248,'Annex 2 EHV charges'!$D:$O,12,FALSE)),"")</f>
        <v>0.05</v>
      </c>
    </row>
    <row r="249" spans="1:8" x14ac:dyDescent="0.2">
      <c r="A249" s="105" t="str">
        <f t="array" ref="A249">IFERROR(INDEX('Annex 2 EHV charges'!$D$11:$D$410, MATCH(0, IF(ISBLANK('Annex 2 EHV charges'!$D$11:$D$410),1, COUNTIF(A$4:$A248, 'Annex 2 EHV charges'!$D$11:$D$410)), 0)),"")</f>
        <v>New Export 66</v>
      </c>
      <c r="B249" s="104" t="str">
        <f>IF($A249="","",VLOOKUP($A249,'Annex 2 EHV charges'!$D:$O,2,0))</f>
        <v>New Export 66</v>
      </c>
      <c r="C249" s="105" t="str">
        <f>IF($A249="","",VLOOKUP($A249,'Annex 2 EHV charges'!$D:$O,3,0))</f>
        <v>New Export 66</v>
      </c>
      <c r="D249" s="104" t="str">
        <f>IF($A249="","",VLOOKUP($A249,'Annex 2 EHV charges'!$D:$O,4,0))</f>
        <v>Thurlaston Estate Solar Farm</v>
      </c>
      <c r="E249" s="106" t="str">
        <f>IFERROR(IF(VLOOKUP($A249,'Annex 2 EHV charges'!$D:$O,9,FALSE)=0,"",VLOOKUP($A249,'Annex 2 EHV charges'!$D:$O,9,FALSE)),"")</f>
        <v/>
      </c>
      <c r="F249" s="107">
        <f>IFERROR(IF(VLOOKUP($A249,'Annex 2 EHV charges'!$D:$O,10,FALSE)=0,"",VLOOKUP($A249,'Annex 2 EHV charges'!$D:$O,10,FALSE)),"")</f>
        <v>552.02</v>
      </c>
      <c r="G249" s="108">
        <f>IFERROR(IF(VLOOKUP($A249,'Annex 2 EHV charges'!$D:$O,11,FALSE)=0,"",VLOOKUP($A249,'Annex 2 EHV charges'!$D:$O,11,FALSE)),"")</f>
        <v>0.05</v>
      </c>
      <c r="H249" s="108">
        <f>IFERROR(IF(VLOOKUP($A249,'Annex 2 EHV charges'!$D:$O,12,FALSE)=0,"",VLOOKUP($A249,'Annex 2 EHV charges'!$D:$O,12,FALSE)),"")</f>
        <v>0.05</v>
      </c>
    </row>
    <row r="250" spans="1:8" x14ac:dyDescent="0.2">
      <c r="A250" s="105" t="str">
        <f t="array" ref="A250">IFERROR(INDEX('Annex 2 EHV charges'!$D$11:$D$410, MATCH(0, IF(ISBLANK('Annex 2 EHV charges'!$D$11:$D$410),1, COUNTIF(A$4:$A249, 'Annex 2 EHV charges'!$D$11:$D$410)), 0)),"")</f>
        <v>New Export 67</v>
      </c>
      <c r="B250" s="104" t="str">
        <f>IF($A250="","",VLOOKUP($A250,'Annex 2 EHV charges'!$D:$O,2,0))</f>
        <v>New Export 67</v>
      </c>
      <c r="C250" s="105" t="str">
        <f>IF($A250="","",VLOOKUP($A250,'Annex 2 EHV charges'!$D:$O,3,0))</f>
        <v>New Export 67</v>
      </c>
      <c r="D250" s="104" t="str">
        <f>IF($A250="","",VLOOKUP($A250,'Annex 2 EHV charges'!$D:$O,4,0))</f>
        <v>Tiln Farm Solar Retford PV</v>
      </c>
      <c r="E250" s="106" t="str">
        <f>IFERROR(IF(VLOOKUP($A250,'Annex 2 EHV charges'!$D:$O,9,FALSE)=0,"",VLOOKUP($A250,'Annex 2 EHV charges'!$D:$O,9,FALSE)),"")</f>
        <v/>
      </c>
      <c r="F250" s="107">
        <f>IFERROR(IF(VLOOKUP($A250,'Annex 2 EHV charges'!$D:$O,10,FALSE)=0,"",VLOOKUP($A250,'Annex 2 EHV charges'!$D:$O,10,FALSE)),"")</f>
        <v>637.78</v>
      </c>
      <c r="G250" s="108">
        <f>IFERROR(IF(VLOOKUP($A250,'Annex 2 EHV charges'!$D:$O,11,FALSE)=0,"",VLOOKUP($A250,'Annex 2 EHV charges'!$D:$O,11,FALSE)),"")</f>
        <v>0.05</v>
      </c>
      <c r="H250" s="108">
        <f>IFERROR(IF(VLOOKUP($A250,'Annex 2 EHV charges'!$D:$O,12,FALSE)=0,"",VLOOKUP($A250,'Annex 2 EHV charges'!$D:$O,12,FALSE)),"")</f>
        <v>0.05</v>
      </c>
    </row>
    <row r="251" spans="1:8" x14ac:dyDescent="0.2">
      <c r="A251" s="105" t="str">
        <f t="array" ref="A251">IFERROR(INDEX('Annex 2 EHV charges'!$D$11:$D$410, MATCH(0, IF(ISBLANK('Annex 2 EHV charges'!$D$11:$D$410),1, COUNTIF(A$4:$A250, 'Annex 2 EHV charges'!$D$11:$D$410)), 0)),"")</f>
        <v>New Export 68</v>
      </c>
      <c r="B251" s="104" t="str">
        <f>IF($A251="","",VLOOKUP($A251,'Annex 2 EHV charges'!$D:$O,2,0))</f>
        <v>New Export 68</v>
      </c>
      <c r="C251" s="105" t="str">
        <f>IF($A251="","",VLOOKUP($A251,'Annex 2 EHV charges'!$D:$O,3,0))</f>
        <v>New Export 68</v>
      </c>
      <c r="D251" s="104" t="str">
        <f>IF($A251="","",VLOOKUP($A251,'Annex 2 EHV charges'!$D:$O,4,0))</f>
        <v>Tuckey Farm PV</v>
      </c>
      <c r="E251" s="106" t="str">
        <f>IFERROR(IF(VLOOKUP($A251,'Annex 2 EHV charges'!$D:$O,9,FALSE)=0,"",VLOOKUP($A251,'Annex 2 EHV charges'!$D:$O,9,FALSE)),"")</f>
        <v/>
      </c>
      <c r="F251" s="107">
        <f>IFERROR(IF(VLOOKUP($A251,'Annex 2 EHV charges'!$D:$O,10,FALSE)=0,"",VLOOKUP($A251,'Annex 2 EHV charges'!$D:$O,10,FALSE)),"")</f>
        <v>1100.44</v>
      </c>
      <c r="G251" s="108">
        <f>IFERROR(IF(VLOOKUP($A251,'Annex 2 EHV charges'!$D:$O,11,FALSE)=0,"",VLOOKUP($A251,'Annex 2 EHV charges'!$D:$O,11,FALSE)),"")</f>
        <v>0.05</v>
      </c>
      <c r="H251" s="108">
        <f>IFERROR(IF(VLOOKUP($A251,'Annex 2 EHV charges'!$D:$O,12,FALSE)=0,"",VLOOKUP($A251,'Annex 2 EHV charges'!$D:$O,12,FALSE)),"")</f>
        <v>0.05</v>
      </c>
    </row>
    <row r="252" spans="1:8" x14ac:dyDescent="0.2">
      <c r="A252" s="105" t="str">
        <f t="array" ref="A252">IFERROR(INDEX('Annex 2 EHV charges'!$D$11:$D$410, MATCH(0, IF(ISBLANK('Annex 2 EHV charges'!$D$11:$D$410),1, COUNTIF(A$4:$A251, 'Annex 2 EHV charges'!$D$11:$D$410)), 0)),"")</f>
        <v>New Export 69</v>
      </c>
      <c r="B252" s="104" t="str">
        <f>IF($A252="","",VLOOKUP($A252,'Annex 2 EHV charges'!$D:$O,2,0))</f>
        <v>New Export 69</v>
      </c>
      <c r="C252" s="105" t="str">
        <f>IF($A252="","",VLOOKUP($A252,'Annex 2 EHV charges'!$D:$O,3,0))</f>
        <v>New Export 69</v>
      </c>
      <c r="D252" s="104" t="str">
        <f>IF($A252="","",VLOOKUP($A252,'Annex 2 EHV charges'!$D:$O,4,0))</f>
        <v>Tutbury Solar Farm</v>
      </c>
      <c r="E252" s="106" t="str">
        <f>IFERROR(IF(VLOOKUP($A252,'Annex 2 EHV charges'!$D:$O,9,FALSE)=0,"",VLOOKUP($A252,'Annex 2 EHV charges'!$D:$O,9,FALSE)),"")</f>
        <v/>
      </c>
      <c r="F252" s="107">
        <f>IFERROR(IF(VLOOKUP($A252,'Annex 2 EHV charges'!$D:$O,10,FALSE)=0,"",VLOOKUP($A252,'Annex 2 EHV charges'!$D:$O,10,FALSE)),"")</f>
        <v>918.66</v>
      </c>
      <c r="G252" s="108">
        <f>IFERROR(IF(VLOOKUP($A252,'Annex 2 EHV charges'!$D:$O,11,FALSE)=0,"",VLOOKUP($A252,'Annex 2 EHV charges'!$D:$O,11,FALSE)),"")</f>
        <v>0.05</v>
      </c>
      <c r="H252" s="108">
        <f>IFERROR(IF(VLOOKUP($A252,'Annex 2 EHV charges'!$D:$O,12,FALSE)=0,"",VLOOKUP($A252,'Annex 2 EHV charges'!$D:$O,12,FALSE)),"")</f>
        <v>0.05</v>
      </c>
    </row>
    <row r="253" spans="1:8" x14ac:dyDescent="0.2">
      <c r="A253" s="105" t="str">
        <f t="array" ref="A253">IFERROR(INDEX('Annex 2 EHV charges'!$D$11:$D$410, MATCH(0, IF(ISBLANK('Annex 2 EHV charges'!$D$11:$D$410),1, COUNTIF(A$4:$A252, 'Annex 2 EHV charges'!$D$11:$D$410)), 0)),"")</f>
        <v>New Export 70</v>
      </c>
      <c r="B253" s="104" t="str">
        <f>IF($A253="","",VLOOKUP($A253,'Annex 2 EHV charges'!$D:$O,2,0))</f>
        <v>New Export 70</v>
      </c>
      <c r="C253" s="105" t="str">
        <f>IF($A253="","",VLOOKUP($A253,'Annex 2 EHV charges'!$D:$O,3,0))</f>
        <v>New Export 70</v>
      </c>
      <c r="D253" s="104" t="str">
        <f>IF($A253="","",VLOOKUP($A253,'Annex 2 EHV charges'!$D:$O,4,0))</f>
        <v>Weldon PV</v>
      </c>
      <c r="E253" s="106" t="str">
        <f>IFERROR(IF(VLOOKUP($A253,'Annex 2 EHV charges'!$D:$O,9,FALSE)=0,"",VLOOKUP($A253,'Annex 2 EHV charges'!$D:$O,9,FALSE)),"")</f>
        <v/>
      </c>
      <c r="F253" s="107">
        <f>IFERROR(IF(VLOOKUP($A253,'Annex 2 EHV charges'!$D:$O,10,FALSE)=0,"",VLOOKUP($A253,'Annex 2 EHV charges'!$D:$O,10,FALSE)),"")</f>
        <v>2995.84</v>
      </c>
      <c r="G253" s="108">
        <f>IFERROR(IF(VLOOKUP($A253,'Annex 2 EHV charges'!$D:$O,11,FALSE)=0,"",VLOOKUP($A253,'Annex 2 EHV charges'!$D:$O,11,FALSE)),"")</f>
        <v>0.05</v>
      </c>
      <c r="H253" s="108">
        <f>IFERROR(IF(VLOOKUP($A253,'Annex 2 EHV charges'!$D:$O,12,FALSE)=0,"",VLOOKUP($A253,'Annex 2 EHV charges'!$D:$O,12,FALSE)),"")</f>
        <v>0.05</v>
      </c>
    </row>
    <row r="254" spans="1:8" x14ac:dyDescent="0.2">
      <c r="A254" s="105" t="str">
        <f t="array" ref="A254">IFERROR(INDEX('Annex 2 EHV charges'!$D$11:$D$410, MATCH(0, IF(ISBLANK('Annex 2 EHV charges'!$D$11:$D$410),1, COUNTIF(A$4:$A253, 'Annex 2 EHV charges'!$D$11:$D$410)), 0)),"")</f>
        <v>New Export 71</v>
      </c>
      <c r="B254" s="104" t="str">
        <f>IF($A254="","",VLOOKUP($A254,'Annex 2 EHV charges'!$D:$O,2,0))</f>
        <v>New Export 71</v>
      </c>
      <c r="C254" s="105" t="str">
        <f>IF($A254="","",VLOOKUP($A254,'Annex 2 EHV charges'!$D:$O,3,0))</f>
        <v>New Export 71</v>
      </c>
      <c r="D254" s="104" t="str">
        <f>IF($A254="","",VLOOKUP($A254,'Annex 2 EHV charges'!$D:$O,4,0))</f>
        <v>Whaddon</v>
      </c>
      <c r="E254" s="106" t="str">
        <f>IFERROR(IF(VLOOKUP($A254,'Annex 2 EHV charges'!$D:$O,9,FALSE)=0,"",VLOOKUP($A254,'Annex 2 EHV charges'!$D:$O,9,FALSE)),"")</f>
        <v/>
      </c>
      <c r="F254" s="107">
        <f>IFERROR(IF(VLOOKUP($A254,'Annex 2 EHV charges'!$D:$O,10,FALSE)=0,"",VLOOKUP($A254,'Annex 2 EHV charges'!$D:$O,10,FALSE)),"")</f>
        <v>420.51</v>
      </c>
      <c r="G254" s="108">
        <f>IFERROR(IF(VLOOKUP($A254,'Annex 2 EHV charges'!$D:$O,11,FALSE)=0,"",VLOOKUP($A254,'Annex 2 EHV charges'!$D:$O,11,FALSE)),"")</f>
        <v>0.05</v>
      </c>
      <c r="H254" s="108">
        <f>IFERROR(IF(VLOOKUP($A254,'Annex 2 EHV charges'!$D:$O,12,FALSE)=0,"",VLOOKUP($A254,'Annex 2 EHV charges'!$D:$O,12,FALSE)),"")</f>
        <v>0.05</v>
      </c>
    </row>
    <row r="255" spans="1:8" x14ac:dyDescent="0.2">
      <c r="A255" s="105" t="str">
        <f t="array" ref="A255">IFERROR(INDEX('Annex 2 EHV charges'!$D$11:$D$410, MATCH(0, IF(ISBLANK('Annex 2 EHV charges'!$D$11:$D$410),1, COUNTIF(A$4:$A254, 'Annex 2 EHV charges'!$D$11:$D$410)), 0)),"")</f>
        <v>New Export 72</v>
      </c>
      <c r="B255" s="104" t="str">
        <f>IF($A255="","",VLOOKUP($A255,'Annex 2 EHV charges'!$D:$O,2,0))</f>
        <v>New Export 72</v>
      </c>
      <c r="C255" s="105" t="str">
        <f>IF($A255="","",VLOOKUP($A255,'Annex 2 EHV charges'!$D:$O,3,0))</f>
        <v>New Export 72</v>
      </c>
      <c r="D255" s="104" t="str">
        <f>IF($A255="","",VLOOKUP($A255,'Annex 2 EHV charges'!$D:$O,4,0))</f>
        <v>Whitecross Lane PV Park</v>
      </c>
      <c r="E255" s="106" t="str">
        <f>IFERROR(IF(VLOOKUP($A255,'Annex 2 EHV charges'!$D:$O,9,FALSE)=0,"",VLOOKUP($A255,'Annex 2 EHV charges'!$D:$O,9,FALSE)),"")</f>
        <v/>
      </c>
      <c r="F255" s="107">
        <f>IFERROR(IF(VLOOKUP($A255,'Annex 2 EHV charges'!$D:$O,10,FALSE)=0,"",VLOOKUP($A255,'Annex 2 EHV charges'!$D:$O,10,FALSE)),"")</f>
        <v>654.37</v>
      </c>
      <c r="G255" s="108">
        <f>IFERROR(IF(VLOOKUP($A255,'Annex 2 EHV charges'!$D:$O,11,FALSE)=0,"",VLOOKUP($A255,'Annex 2 EHV charges'!$D:$O,11,FALSE)),"")</f>
        <v>0.05</v>
      </c>
      <c r="H255" s="108">
        <f>IFERROR(IF(VLOOKUP($A255,'Annex 2 EHV charges'!$D:$O,12,FALSE)=0,"",VLOOKUP($A255,'Annex 2 EHV charges'!$D:$O,12,FALSE)),"")</f>
        <v>0.05</v>
      </c>
    </row>
    <row r="256" spans="1:8" x14ac:dyDescent="0.2">
      <c r="A256" s="105" t="str">
        <f t="array" ref="A256">IFERROR(INDEX('Annex 2 EHV charges'!$D$11:$D$410, MATCH(0, IF(ISBLANK('Annex 2 EHV charges'!$D$11:$D$410),1, COUNTIF(A$4:$A255, 'Annex 2 EHV charges'!$D$11:$D$410)), 0)),"")</f>
        <v>New Export 73</v>
      </c>
      <c r="B256" s="104" t="str">
        <f>IF($A256="","",VLOOKUP($A256,'Annex 2 EHV charges'!$D:$O,2,0))</f>
        <v>New Export 73</v>
      </c>
      <c r="C256" s="105" t="str">
        <f>IF($A256="","",VLOOKUP($A256,'Annex 2 EHV charges'!$D:$O,3,0))</f>
        <v>New Export 73</v>
      </c>
      <c r="D256" s="104" t="str">
        <f>IF($A256="","",VLOOKUP($A256,'Annex 2 EHV charges'!$D:$O,4,0))</f>
        <v>Whitfield Hs Fm STOR</v>
      </c>
      <c r="E256" s="106" t="str">
        <f>IFERROR(IF(VLOOKUP($A256,'Annex 2 EHV charges'!$D:$O,9,FALSE)=0,"",VLOOKUP($A256,'Annex 2 EHV charges'!$D:$O,9,FALSE)),"")</f>
        <v/>
      </c>
      <c r="F256" s="107">
        <f>IFERROR(IF(VLOOKUP($A256,'Annex 2 EHV charges'!$D:$O,10,FALSE)=0,"",VLOOKUP($A256,'Annex 2 EHV charges'!$D:$O,10,FALSE)),"")</f>
        <v>740.57</v>
      </c>
      <c r="G256" s="108">
        <f>IFERROR(IF(VLOOKUP($A256,'Annex 2 EHV charges'!$D:$O,11,FALSE)=0,"",VLOOKUP($A256,'Annex 2 EHV charges'!$D:$O,11,FALSE)),"")</f>
        <v>0.05</v>
      </c>
      <c r="H256" s="108">
        <f>IFERROR(IF(VLOOKUP($A256,'Annex 2 EHV charges'!$D:$O,12,FALSE)=0,"",VLOOKUP($A256,'Annex 2 EHV charges'!$D:$O,12,FALSE)),"")</f>
        <v>0.05</v>
      </c>
    </row>
    <row r="257" spans="1:9" x14ac:dyDescent="0.2">
      <c r="A257" s="105" t="str">
        <f t="array" ref="A257">IFERROR(INDEX('Annex 2 EHV charges'!$D$11:$D$410, MATCH(0, IF(ISBLANK('Annex 2 EHV charges'!$D$11:$D$410),1, COUNTIF(A$4:$A256, 'Annex 2 EHV charges'!$D$11:$D$410)), 0)),"")</f>
        <v>New Export 74</v>
      </c>
      <c r="B257" s="104" t="str">
        <f>IF($A257="","",VLOOKUP($A257,'Annex 2 EHV charges'!$D:$O,2,0))</f>
        <v>New Export 74</v>
      </c>
      <c r="C257" s="105" t="str">
        <f>IF($A257="","",VLOOKUP($A257,'Annex 2 EHV charges'!$D:$O,3,0))</f>
        <v>New Export 74</v>
      </c>
      <c r="D257" s="104" t="str">
        <f>IF($A257="","",VLOOKUP($A257,'Annex 2 EHV charges'!$D:$O,4,0))</f>
        <v>Whitsundoles Solar Farm</v>
      </c>
      <c r="E257" s="106" t="str">
        <f>IFERROR(IF(VLOOKUP($A257,'Annex 2 EHV charges'!$D:$O,9,FALSE)=0,"",VLOOKUP($A257,'Annex 2 EHV charges'!$D:$O,9,FALSE)),"")</f>
        <v/>
      </c>
      <c r="F257" s="107">
        <f>IFERROR(IF(VLOOKUP($A257,'Annex 2 EHV charges'!$D:$O,10,FALSE)=0,"",VLOOKUP($A257,'Annex 2 EHV charges'!$D:$O,10,FALSE)),"")</f>
        <v>3143.5</v>
      </c>
      <c r="G257" s="108">
        <f>IFERROR(IF(VLOOKUP($A257,'Annex 2 EHV charges'!$D:$O,11,FALSE)=0,"",VLOOKUP($A257,'Annex 2 EHV charges'!$D:$O,11,FALSE)),"")</f>
        <v>0.05</v>
      </c>
      <c r="H257" s="108">
        <f>IFERROR(IF(VLOOKUP($A257,'Annex 2 EHV charges'!$D:$O,12,FALSE)=0,"",VLOOKUP($A257,'Annex 2 EHV charges'!$D:$O,12,FALSE)),"")</f>
        <v>0.05</v>
      </c>
    </row>
    <row r="258" spans="1:9" x14ac:dyDescent="0.2">
      <c r="A258" s="105" t="str">
        <f t="array" ref="A258">IFERROR(INDEX('Annex 2 EHV charges'!$D$11:$D$410, MATCH(0, IF(ISBLANK('Annex 2 EHV charges'!$D$11:$D$410),1, COUNTIF(A$4:$A257, 'Annex 2 EHV charges'!$D$11:$D$410)), 0)),"")</f>
        <v>New Export 75</v>
      </c>
      <c r="B258" s="104" t="str">
        <f>IF($A258="","",VLOOKUP($A258,'Annex 2 EHV charges'!$D:$O,2,0))</f>
        <v>New Export 75</v>
      </c>
      <c r="C258" s="105" t="str">
        <f>IF($A258="","",VLOOKUP($A258,'Annex 2 EHV charges'!$D:$O,3,0))</f>
        <v>New Export 75</v>
      </c>
      <c r="D258" s="104" t="str">
        <f>IF($A258="","",VLOOKUP($A258,'Annex 2 EHV charges'!$D:$O,4,0))</f>
        <v>Wide Lane Solar Farm</v>
      </c>
      <c r="E258" s="106" t="str">
        <f>IFERROR(IF(VLOOKUP($A258,'Annex 2 EHV charges'!$D:$O,9,FALSE)=0,"",VLOOKUP($A258,'Annex 2 EHV charges'!$D:$O,9,FALSE)),"")</f>
        <v/>
      </c>
      <c r="F258" s="107">
        <f>IFERROR(IF(VLOOKUP($A258,'Annex 2 EHV charges'!$D:$O,10,FALSE)=0,"",VLOOKUP($A258,'Annex 2 EHV charges'!$D:$O,10,FALSE)),"")</f>
        <v>433.29</v>
      </c>
      <c r="G258" s="108">
        <f>IFERROR(IF(VLOOKUP($A258,'Annex 2 EHV charges'!$D:$O,11,FALSE)=0,"",VLOOKUP($A258,'Annex 2 EHV charges'!$D:$O,11,FALSE)),"")</f>
        <v>0.05</v>
      </c>
      <c r="H258" s="108">
        <f>IFERROR(IF(VLOOKUP($A258,'Annex 2 EHV charges'!$D:$O,12,FALSE)=0,"",VLOOKUP($A258,'Annex 2 EHV charges'!$D:$O,12,FALSE)),"")</f>
        <v>0.05</v>
      </c>
    </row>
    <row r="259" spans="1:9" x14ac:dyDescent="0.2">
      <c r="A259" s="105" t="str">
        <f t="array" ref="A259">IFERROR(INDEX('Annex 2 EHV charges'!$D$11:$D$410, MATCH(0, IF(ISBLANK('Annex 2 EHV charges'!$D$11:$D$410),1, COUNTIF(A$4:$A258, 'Annex 2 EHV charges'!$D$11:$D$410)), 0)),"")</f>
        <v>New Export 76</v>
      </c>
      <c r="B259" s="104" t="str">
        <f>IF($A259="","",VLOOKUP($A259,'Annex 2 EHV charges'!$D:$O,2,0))</f>
        <v>New Export 76</v>
      </c>
      <c r="C259" s="105" t="str">
        <f>IF($A259="","",VLOOKUP($A259,'Annex 2 EHV charges'!$D:$O,3,0))</f>
        <v>New Export 76</v>
      </c>
      <c r="D259" s="104" t="str">
        <f>IF($A259="","",VLOOKUP($A259,'Annex 2 EHV charges'!$D:$O,4,0))</f>
        <v>Willow Park Farm Generation</v>
      </c>
      <c r="E259" s="106">
        <f>IFERROR(IF(VLOOKUP($A259,'Annex 2 EHV charges'!$D:$O,9,FALSE)=0,"",VLOOKUP($A259,'Annex 2 EHV charges'!$D:$O,9,FALSE)),"")</f>
        <v>-0.432</v>
      </c>
      <c r="F259" s="107">
        <f>IFERROR(IF(VLOOKUP($A259,'Annex 2 EHV charges'!$D:$O,10,FALSE)=0,"",VLOOKUP($A259,'Annex 2 EHV charges'!$D:$O,10,FALSE)),"")</f>
        <v>1225.8399999999999</v>
      </c>
      <c r="G259" s="108">
        <f>IFERROR(IF(VLOOKUP($A259,'Annex 2 EHV charges'!$D:$O,11,FALSE)=0,"",VLOOKUP($A259,'Annex 2 EHV charges'!$D:$O,11,FALSE)),"")</f>
        <v>0.05</v>
      </c>
      <c r="H259" s="108">
        <f>IFERROR(IF(VLOOKUP($A259,'Annex 2 EHV charges'!$D:$O,12,FALSE)=0,"",VLOOKUP($A259,'Annex 2 EHV charges'!$D:$O,12,FALSE)),"")</f>
        <v>0.05</v>
      </c>
    </row>
    <row r="260" spans="1:9" x14ac:dyDescent="0.2">
      <c r="A260" s="105" t="str">
        <f t="array" ref="A260">IFERROR(INDEX('Annex 2 EHV charges'!$D$11:$D$410, MATCH(0, IF(ISBLANK('Annex 2 EHV charges'!$D$11:$D$410),1, COUNTIF(A$4:$A259, 'Annex 2 EHV charges'!$D$11:$D$410)), 0)),"")</f>
        <v>New Export 77</v>
      </c>
      <c r="B260" s="104" t="str">
        <f>IF($A260="","",VLOOKUP($A260,'Annex 2 EHV charges'!$D:$O,2,0))</f>
        <v>New Export 77</v>
      </c>
      <c r="C260" s="105" t="str">
        <f>IF($A260="","",VLOOKUP($A260,'Annex 2 EHV charges'!$D:$O,3,0))</f>
        <v>New Export 77</v>
      </c>
      <c r="D260" s="104" t="str">
        <f>IF($A260="","",VLOOKUP($A260,'Annex 2 EHV charges'!$D:$O,4,0))</f>
        <v>Wilsthorpe Farm</v>
      </c>
      <c r="E260" s="106" t="str">
        <f>IFERROR(IF(VLOOKUP($A260,'Annex 2 EHV charges'!$D:$O,9,FALSE)=0,"",VLOOKUP($A260,'Annex 2 EHV charges'!$D:$O,9,FALSE)),"")</f>
        <v/>
      </c>
      <c r="F260" s="107">
        <f>IFERROR(IF(VLOOKUP($A260,'Annex 2 EHV charges'!$D:$O,10,FALSE)=0,"",VLOOKUP($A260,'Annex 2 EHV charges'!$D:$O,10,FALSE)),"")</f>
        <v>746.26</v>
      </c>
      <c r="G260" s="108">
        <f>IFERROR(IF(VLOOKUP($A260,'Annex 2 EHV charges'!$D:$O,11,FALSE)=0,"",VLOOKUP($A260,'Annex 2 EHV charges'!$D:$O,11,FALSE)),"")</f>
        <v>0.05</v>
      </c>
      <c r="H260" s="108">
        <f>IFERROR(IF(VLOOKUP($A260,'Annex 2 EHV charges'!$D:$O,12,FALSE)=0,"",VLOOKUP($A260,'Annex 2 EHV charges'!$D:$O,12,FALSE)),"")</f>
        <v>0.05</v>
      </c>
    </row>
    <row r="261" spans="1:9" x14ac:dyDescent="0.2">
      <c r="A261" s="105" t="str">
        <f t="array" ref="A261">IFERROR(INDEX('Annex 2 EHV charges'!$D$11:$D$410, MATCH(0, IF(ISBLANK('Annex 2 EHV charges'!$D$11:$D$410),1, COUNTIF(A$4:$A260, 'Annex 2 EHV charges'!$D$11:$D$410)), 0)),"")</f>
        <v>New Export 78</v>
      </c>
      <c r="B261" s="104" t="str">
        <f>IF($A261="","",VLOOKUP($A261,'Annex 2 EHV charges'!$D:$O,2,0))</f>
        <v>New Export 78</v>
      </c>
      <c r="C261" s="105" t="str">
        <f>IF($A261="","",VLOOKUP($A261,'Annex 2 EHV charges'!$D:$O,3,0))</f>
        <v>New Export 78</v>
      </c>
      <c r="D261" s="104" t="str">
        <f>IF($A261="","",VLOOKUP($A261,'Annex 2 EHV charges'!$D:$O,4,0))</f>
        <v>Winkburn Solar</v>
      </c>
      <c r="E261" s="106" t="str">
        <f>IFERROR(IF(VLOOKUP($A261,'Annex 2 EHV charges'!$D:$O,9,FALSE)=0,"",VLOOKUP($A261,'Annex 2 EHV charges'!$D:$O,9,FALSE)),"")</f>
        <v/>
      </c>
      <c r="F261" s="107">
        <f>IFERROR(IF(VLOOKUP($A261,'Annex 2 EHV charges'!$D:$O,10,FALSE)=0,"",VLOOKUP($A261,'Annex 2 EHV charges'!$D:$O,10,FALSE)),"")</f>
        <v>947.26</v>
      </c>
      <c r="G261" s="108">
        <f>IFERROR(IF(VLOOKUP($A261,'Annex 2 EHV charges'!$D:$O,11,FALSE)=0,"",VLOOKUP($A261,'Annex 2 EHV charges'!$D:$O,11,FALSE)),"")</f>
        <v>0.05</v>
      </c>
      <c r="H261" s="108">
        <f>IFERROR(IF(VLOOKUP($A261,'Annex 2 EHV charges'!$D:$O,12,FALSE)=0,"",VLOOKUP($A261,'Annex 2 EHV charges'!$D:$O,12,FALSE)),"")</f>
        <v>0.05</v>
      </c>
    </row>
    <row r="262" spans="1:9" x14ac:dyDescent="0.2">
      <c r="A262" s="105" t="str">
        <f t="array" ref="A262">IFERROR(INDEX('Annex 2 EHV charges'!$D$11:$D$410, MATCH(0, IF(ISBLANK('Annex 2 EHV charges'!$D$11:$D$410),1, COUNTIF(A$4:$A261, 'Annex 2 EHV charges'!$D$11:$D$410)), 0)),"")</f>
        <v/>
      </c>
      <c r="B262" s="104" t="str">
        <f>IF($A262="","",VLOOKUP($A262,'Annex 2 EHV charges'!$D:$O,2,0))</f>
        <v/>
      </c>
      <c r="C262" s="105" t="str">
        <f>IF($A262="","",VLOOKUP($A262,'Annex 2 EHV charges'!$D:$O,3,0))</f>
        <v/>
      </c>
      <c r="D262" s="104" t="str">
        <f>IF($A262="","",VLOOKUP($A262,'Annex 2 EHV charges'!$D:$O,4,0))</f>
        <v/>
      </c>
      <c r="E262" s="106" t="str">
        <f>IFERROR(IF(VLOOKUP($A262,'Annex 2 EHV charges'!$D:$O,9,FALSE)=0,"",VLOOKUP($A262,'Annex 2 EHV charges'!$D:$O,9,FALSE)),"")</f>
        <v/>
      </c>
      <c r="F262" s="107" t="str">
        <f>IFERROR(IF(VLOOKUP($A262,'Annex 2 EHV charges'!$D:$O,10,FALSE)=0,"",VLOOKUP($A262,'Annex 2 EHV charges'!$D:$O,10,FALSE)),"")</f>
        <v/>
      </c>
      <c r="G262" s="108" t="str">
        <f>IFERROR(IF(VLOOKUP($A262,'Annex 2 EHV charges'!$D:$O,11,FALSE)=0,"",VLOOKUP($A262,'Annex 2 EHV charges'!$D:$O,11,FALSE)),"")</f>
        <v/>
      </c>
      <c r="H262" s="108" t="str">
        <f>IFERROR(IF(VLOOKUP($A262,'Annex 2 EHV charges'!$D:$O,12,FALSE)=0,"",VLOOKUP($A262,'Annex 2 EHV charges'!$D:$O,12,FALSE)),"")</f>
        <v/>
      </c>
      <c r="I262" s="221"/>
    </row>
    <row r="263" spans="1:9" x14ac:dyDescent="0.2">
      <c r="A263" s="105" t="str">
        <f t="array" ref="A263">IFERROR(INDEX('Annex 2 EHV charges'!$D$11:$D$410, MATCH(0, IF(ISBLANK('Annex 2 EHV charges'!$D$11:$D$410),1, COUNTIF(A$4:$A262, 'Annex 2 EHV charges'!$D$11:$D$410)), 0)),"")</f>
        <v/>
      </c>
      <c r="B263" s="104" t="str">
        <f>IF($A263="","",VLOOKUP($A263,'Annex 2 EHV charges'!$D:$O,2,0))</f>
        <v/>
      </c>
      <c r="C263" s="105" t="str">
        <f>IF($A263="","",VLOOKUP($A263,'Annex 2 EHV charges'!$D:$O,3,0))</f>
        <v/>
      </c>
      <c r="D263" s="104" t="str">
        <f>IF($A263="","",VLOOKUP($A263,'Annex 2 EHV charges'!$D:$O,4,0))</f>
        <v/>
      </c>
      <c r="E263" s="106" t="str">
        <f>IFERROR(IF(VLOOKUP($A263,'Annex 2 EHV charges'!$D:$O,9,FALSE)=0,"",VLOOKUP($A263,'Annex 2 EHV charges'!$D:$O,9,FALSE)),"")</f>
        <v/>
      </c>
      <c r="F263" s="107" t="str">
        <f>IFERROR(IF(VLOOKUP($A263,'Annex 2 EHV charges'!$D:$O,10,FALSE)=0,"",VLOOKUP($A263,'Annex 2 EHV charges'!$D:$O,10,FALSE)),"")</f>
        <v/>
      </c>
      <c r="G263" s="108" t="str">
        <f>IFERROR(IF(VLOOKUP($A263,'Annex 2 EHV charges'!$D:$O,11,FALSE)=0,"",VLOOKUP($A263,'Annex 2 EHV charges'!$D:$O,11,FALSE)),"")</f>
        <v/>
      </c>
      <c r="H263" s="108" t="str">
        <f>IFERROR(IF(VLOOKUP($A263,'Annex 2 EHV charges'!$D:$O,12,FALSE)=0,"",VLOOKUP($A263,'Annex 2 EHV charges'!$D:$O,12,FALSE)),"")</f>
        <v/>
      </c>
    </row>
    <row r="264" spans="1:9" x14ac:dyDescent="0.2">
      <c r="A264" s="105" t="str">
        <f t="array" ref="A264">IFERROR(INDEX('Annex 2 EHV charges'!$D$11:$D$410, MATCH(0, IF(ISBLANK('Annex 2 EHV charges'!$D$11:$D$410),1, COUNTIF(A$4:$A263, 'Annex 2 EHV charges'!$D$11:$D$410)), 0)),"")</f>
        <v/>
      </c>
      <c r="B264" s="104" t="str">
        <f>IF($A264="","",VLOOKUP($A264,'Annex 2 EHV charges'!$D:$O,2,0))</f>
        <v/>
      </c>
      <c r="C264" s="105" t="str">
        <f>IF($A264="","",VLOOKUP($A264,'Annex 2 EHV charges'!$D:$O,3,0))</f>
        <v/>
      </c>
      <c r="D264" s="104" t="str">
        <f>IF($A264="","",VLOOKUP($A264,'Annex 2 EHV charges'!$D:$O,4,0))</f>
        <v/>
      </c>
      <c r="E264" s="106" t="str">
        <f>IFERROR(IF(VLOOKUP($A264,'Annex 2 EHV charges'!$D:$O,9,FALSE)=0,"",VLOOKUP($A264,'Annex 2 EHV charges'!$D:$O,9,FALSE)),"")</f>
        <v/>
      </c>
      <c r="F264" s="107" t="str">
        <f>IFERROR(IF(VLOOKUP($A264,'Annex 2 EHV charges'!$D:$O,10,FALSE)=0,"",VLOOKUP($A264,'Annex 2 EHV charges'!$D:$O,10,FALSE)),"")</f>
        <v/>
      </c>
      <c r="G264" s="108" t="str">
        <f>IFERROR(IF(VLOOKUP($A264,'Annex 2 EHV charges'!$D:$O,11,FALSE)=0,"",VLOOKUP($A264,'Annex 2 EHV charges'!$D:$O,11,FALSE)),"")</f>
        <v/>
      </c>
      <c r="H264" s="108" t="str">
        <f>IFERROR(IF(VLOOKUP($A264,'Annex 2 EHV charges'!$D:$O,12,FALSE)=0,"",VLOOKUP($A264,'Annex 2 EHV charges'!$D:$O,12,FALSE)),"")</f>
        <v/>
      </c>
    </row>
    <row r="265" spans="1:9" x14ac:dyDescent="0.2">
      <c r="A265" s="105" t="str">
        <f t="array" ref="A265">IFERROR(INDEX('Annex 2 EHV charges'!$D$11:$D$410, MATCH(0, IF(ISBLANK('Annex 2 EHV charges'!$D$11:$D$410),1, COUNTIF(A$4:$A264, 'Annex 2 EHV charges'!$D$11:$D$410)), 0)),"")</f>
        <v/>
      </c>
      <c r="B265" s="104" t="str">
        <f>IF($A265="","",VLOOKUP($A265,'Annex 2 EHV charges'!$D:$O,2,0))</f>
        <v/>
      </c>
      <c r="C265" s="105" t="str">
        <f>IF($A265="","",VLOOKUP($A265,'Annex 2 EHV charges'!$D:$O,3,0))</f>
        <v/>
      </c>
      <c r="D265" s="104" t="str">
        <f>IF($A265="","",VLOOKUP($A265,'Annex 2 EHV charges'!$D:$O,4,0))</f>
        <v/>
      </c>
      <c r="E265" s="106" t="str">
        <f>IFERROR(IF(VLOOKUP($A265,'Annex 2 EHV charges'!$D:$O,9,FALSE)=0,"",VLOOKUP($A265,'Annex 2 EHV charges'!$D:$O,9,FALSE)),"")</f>
        <v/>
      </c>
      <c r="F265" s="107" t="str">
        <f>IFERROR(IF(VLOOKUP($A265,'Annex 2 EHV charges'!$D:$O,10,FALSE)=0,"",VLOOKUP($A265,'Annex 2 EHV charges'!$D:$O,10,FALSE)),"")</f>
        <v/>
      </c>
      <c r="G265" s="108" t="str">
        <f>IFERROR(IF(VLOOKUP($A265,'Annex 2 EHV charges'!$D:$O,11,FALSE)=0,"",VLOOKUP($A265,'Annex 2 EHV charges'!$D:$O,11,FALSE)),"")</f>
        <v/>
      </c>
      <c r="H265" s="108" t="str">
        <f>IFERROR(IF(VLOOKUP($A265,'Annex 2 EHV charges'!$D:$O,12,FALSE)=0,"",VLOOKUP($A265,'Annex 2 EHV charges'!$D:$O,12,FALSE)),"")</f>
        <v/>
      </c>
    </row>
    <row r="266" spans="1:9" x14ac:dyDescent="0.2">
      <c r="A266" s="105" t="str">
        <f t="array" ref="A266">IFERROR(INDEX('Annex 2 EHV charges'!$D$11:$D$410, MATCH(0, IF(ISBLANK('Annex 2 EHV charges'!$D$11:$D$410),1, COUNTIF(A$4:$A265, 'Annex 2 EHV charges'!$D$11:$D$410)), 0)),"")</f>
        <v/>
      </c>
      <c r="B266" s="104" t="str">
        <f>IF($A266="","",VLOOKUP($A266,'Annex 2 EHV charges'!$D:$O,2,0))</f>
        <v/>
      </c>
      <c r="C266" s="105" t="str">
        <f>IF($A266="","",VLOOKUP($A266,'Annex 2 EHV charges'!$D:$O,3,0))</f>
        <v/>
      </c>
      <c r="D266" s="104" t="str">
        <f>IF($A266="","",VLOOKUP($A266,'Annex 2 EHV charges'!$D:$O,4,0))</f>
        <v/>
      </c>
      <c r="E266" s="106" t="str">
        <f>IFERROR(IF(VLOOKUP($A266,'Annex 2 EHV charges'!$D:$O,9,FALSE)=0,"",VLOOKUP($A266,'Annex 2 EHV charges'!$D:$O,9,FALSE)),"")</f>
        <v/>
      </c>
      <c r="F266" s="107" t="str">
        <f>IFERROR(IF(VLOOKUP($A266,'Annex 2 EHV charges'!$D:$O,10,FALSE)=0,"",VLOOKUP($A266,'Annex 2 EHV charges'!$D:$O,10,FALSE)),"")</f>
        <v/>
      </c>
      <c r="G266" s="108" t="str">
        <f>IFERROR(IF(VLOOKUP($A266,'Annex 2 EHV charges'!$D:$O,11,FALSE)=0,"",VLOOKUP($A266,'Annex 2 EHV charges'!$D:$O,11,FALSE)),"")</f>
        <v/>
      </c>
      <c r="H266" s="108" t="str">
        <f>IFERROR(IF(VLOOKUP($A266,'Annex 2 EHV charges'!$D:$O,12,FALSE)=0,"",VLOOKUP($A266,'Annex 2 EHV charges'!$D:$O,12,FALSE)),"")</f>
        <v/>
      </c>
    </row>
    <row r="267" spans="1:9" x14ac:dyDescent="0.2">
      <c r="A267" s="105" t="str">
        <f t="array" ref="A267">IFERROR(INDEX('Annex 2 EHV charges'!$D$11:$D$410, MATCH(0, IF(ISBLANK('Annex 2 EHV charges'!$D$11:$D$410),1, COUNTIF(A$4:$A266, 'Annex 2 EHV charges'!$D$11:$D$410)), 0)),"")</f>
        <v/>
      </c>
      <c r="B267" s="104" t="str">
        <f>IF($A267="","",VLOOKUP($A267,'Annex 2 EHV charges'!$D:$O,2,0))</f>
        <v/>
      </c>
      <c r="C267" s="105" t="str">
        <f>IF($A267="","",VLOOKUP($A267,'Annex 2 EHV charges'!$D:$O,3,0))</f>
        <v/>
      </c>
      <c r="D267" s="104" t="str">
        <f>IF($A267="","",VLOOKUP($A267,'Annex 2 EHV charges'!$D:$O,4,0))</f>
        <v/>
      </c>
      <c r="E267" s="106" t="str">
        <f>IFERROR(IF(VLOOKUP($A267,'Annex 2 EHV charges'!$D:$O,9,FALSE)=0,"",VLOOKUP($A267,'Annex 2 EHV charges'!$D:$O,9,FALSE)),"")</f>
        <v/>
      </c>
      <c r="F267" s="107" t="str">
        <f>IFERROR(IF(VLOOKUP($A267,'Annex 2 EHV charges'!$D:$O,10,FALSE)=0,"",VLOOKUP($A267,'Annex 2 EHV charges'!$D:$O,10,FALSE)),"")</f>
        <v/>
      </c>
      <c r="G267" s="108" t="str">
        <f>IFERROR(IF(VLOOKUP($A267,'Annex 2 EHV charges'!$D:$O,11,FALSE)=0,"",VLOOKUP($A267,'Annex 2 EHV charges'!$D:$O,11,FALSE)),"")</f>
        <v/>
      </c>
      <c r="H267" s="108" t="str">
        <f>IFERROR(IF(VLOOKUP($A267,'Annex 2 EHV charges'!$D:$O,12,FALSE)=0,"",VLOOKUP($A267,'Annex 2 EHV charges'!$D:$O,12,FALSE)),"")</f>
        <v/>
      </c>
    </row>
    <row r="268" spans="1:9" x14ac:dyDescent="0.2">
      <c r="A268" s="105" t="str">
        <f t="array" ref="A268">IFERROR(INDEX('Annex 2 EHV charges'!$D$11:$D$410, MATCH(0, IF(ISBLANK('Annex 2 EHV charges'!$D$11:$D$410),1, COUNTIF(A$4:$A267, 'Annex 2 EHV charges'!$D$11:$D$410)), 0)),"")</f>
        <v/>
      </c>
      <c r="B268" s="104" t="str">
        <f>IF($A268="","",VLOOKUP($A268,'Annex 2 EHV charges'!$D:$O,2,0))</f>
        <v/>
      </c>
      <c r="C268" s="105" t="str">
        <f>IF($A268="","",VLOOKUP($A268,'Annex 2 EHV charges'!$D:$O,3,0))</f>
        <v/>
      </c>
      <c r="D268" s="104" t="str">
        <f>IF($A268="","",VLOOKUP($A268,'Annex 2 EHV charges'!$D:$O,4,0))</f>
        <v/>
      </c>
      <c r="E268" s="106" t="str">
        <f>IFERROR(IF(VLOOKUP($A268,'Annex 2 EHV charges'!$D:$O,9,FALSE)=0,"",VLOOKUP($A268,'Annex 2 EHV charges'!$D:$O,9,FALSE)),"")</f>
        <v/>
      </c>
      <c r="F268" s="107" t="str">
        <f>IFERROR(IF(VLOOKUP($A268,'Annex 2 EHV charges'!$D:$O,10,FALSE)=0,"",VLOOKUP($A268,'Annex 2 EHV charges'!$D:$O,10,FALSE)),"")</f>
        <v/>
      </c>
      <c r="G268" s="108" t="str">
        <f>IFERROR(IF(VLOOKUP($A268,'Annex 2 EHV charges'!$D:$O,11,FALSE)=0,"",VLOOKUP($A268,'Annex 2 EHV charges'!$D:$O,11,FALSE)),"")</f>
        <v/>
      </c>
      <c r="H268" s="108" t="str">
        <f>IFERROR(IF(VLOOKUP($A268,'Annex 2 EHV charges'!$D:$O,12,FALSE)=0,"",VLOOKUP($A268,'Annex 2 EHV charges'!$D:$O,12,FALSE)),"")</f>
        <v/>
      </c>
    </row>
    <row r="269" spans="1:9" x14ac:dyDescent="0.2">
      <c r="A269" s="105" t="str">
        <f t="array" ref="A269">IFERROR(INDEX('Annex 2 EHV charges'!$D$11:$D$410, MATCH(0, IF(ISBLANK('Annex 2 EHV charges'!$D$11:$D$410),1, COUNTIF(A$4:$A268, 'Annex 2 EHV charges'!$D$11:$D$410)), 0)),"")</f>
        <v/>
      </c>
      <c r="B269" s="104" t="str">
        <f>IF($A269="","",VLOOKUP($A269,'Annex 2 EHV charges'!$D:$O,2,0))</f>
        <v/>
      </c>
      <c r="C269" s="105" t="str">
        <f>IF($A269="","",VLOOKUP($A269,'Annex 2 EHV charges'!$D:$O,3,0))</f>
        <v/>
      </c>
      <c r="D269" s="104" t="str">
        <f>IF($A269="","",VLOOKUP($A269,'Annex 2 EHV charges'!$D:$O,4,0))</f>
        <v/>
      </c>
      <c r="E269" s="106" t="str">
        <f>IFERROR(IF(VLOOKUP($A269,'Annex 2 EHV charges'!$D:$O,9,FALSE)=0,"",VLOOKUP($A269,'Annex 2 EHV charges'!$D:$O,9,FALSE)),"")</f>
        <v/>
      </c>
      <c r="F269" s="107" t="str">
        <f>IFERROR(IF(VLOOKUP($A269,'Annex 2 EHV charges'!$D:$O,10,FALSE)=0,"",VLOOKUP($A269,'Annex 2 EHV charges'!$D:$O,10,FALSE)),"")</f>
        <v/>
      </c>
      <c r="G269" s="108" t="str">
        <f>IFERROR(IF(VLOOKUP($A269,'Annex 2 EHV charges'!$D:$O,11,FALSE)=0,"",VLOOKUP($A269,'Annex 2 EHV charges'!$D:$O,11,FALSE)),"")</f>
        <v/>
      </c>
      <c r="H269" s="108" t="str">
        <f>IFERROR(IF(VLOOKUP($A269,'Annex 2 EHV charges'!$D:$O,12,FALSE)=0,"",VLOOKUP($A269,'Annex 2 EHV charges'!$D:$O,12,FALSE)),"")</f>
        <v/>
      </c>
    </row>
    <row r="270" spans="1:9" x14ac:dyDescent="0.2">
      <c r="A270" s="105" t="str">
        <f t="array" ref="A270">IFERROR(INDEX('Annex 2 EHV charges'!$D$11:$D$410, MATCH(0, IF(ISBLANK('Annex 2 EHV charges'!$D$11:$D$410),1, COUNTIF(A$4:$A269, 'Annex 2 EHV charges'!$D$11:$D$410)), 0)),"")</f>
        <v/>
      </c>
      <c r="B270" s="104" t="str">
        <f>IF($A270="","",VLOOKUP($A270,'Annex 2 EHV charges'!$D:$O,2,0))</f>
        <v/>
      </c>
      <c r="C270" s="105" t="str">
        <f>IF($A270="","",VLOOKUP($A270,'Annex 2 EHV charges'!$D:$O,3,0))</f>
        <v/>
      </c>
      <c r="D270" s="104" t="str">
        <f>IF($A270="","",VLOOKUP($A270,'Annex 2 EHV charges'!$D:$O,4,0))</f>
        <v/>
      </c>
      <c r="E270" s="106" t="str">
        <f>IFERROR(IF(VLOOKUP($A270,'Annex 2 EHV charges'!$D:$O,9,FALSE)=0,"",VLOOKUP($A270,'Annex 2 EHV charges'!$D:$O,9,FALSE)),"")</f>
        <v/>
      </c>
      <c r="F270" s="107" t="str">
        <f>IFERROR(IF(VLOOKUP($A270,'Annex 2 EHV charges'!$D:$O,10,FALSE)=0,"",VLOOKUP($A270,'Annex 2 EHV charges'!$D:$O,10,FALSE)),"")</f>
        <v/>
      </c>
      <c r="G270" s="108" t="str">
        <f>IFERROR(IF(VLOOKUP($A270,'Annex 2 EHV charges'!$D:$O,11,FALSE)=0,"",VLOOKUP($A270,'Annex 2 EHV charges'!$D:$O,11,FALSE)),"")</f>
        <v/>
      </c>
      <c r="H270" s="108" t="str">
        <f>IFERROR(IF(VLOOKUP($A270,'Annex 2 EHV charges'!$D:$O,12,FALSE)=0,"",VLOOKUP($A270,'Annex 2 EHV charges'!$D:$O,12,FALSE)),"")</f>
        <v/>
      </c>
    </row>
    <row r="271" spans="1:9" x14ac:dyDescent="0.2">
      <c r="A271" s="105" t="str">
        <f t="array" ref="A271">IFERROR(INDEX('Annex 2 EHV charges'!$D$11:$D$410, MATCH(0, IF(ISBLANK('Annex 2 EHV charges'!$D$11:$D$410),1, COUNTIF(A$4:$A270, 'Annex 2 EHV charges'!$D$11:$D$410)), 0)),"")</f>
        <v/>
      </c>
      <c r="B271" s="104" t="str">
        <f>IF($A271="","",VLOOKUP($A271,'Annex 2 EHV charges'!$D:$O,2,0))</f>
        <v/>
      </c>
      <c r="C271" s="105" t="str">
        <f>IF($A271="","",VLOOKUP($A271,'Annex 2 EHV charges'!$D:$O,3,0))</f>
        <v/>
      </c>
      <c r="D271" s="104" t="str">
        <f>IF($A271="","",VLOOKUP($A271,'Annex 2 EHV charges'!$D:$O,4,0))</f>
        <v/>
      </c>
      <c r="E271" s="106" t="str">
        <f>IFERROR(IF(VLOOKUP($A271,'Annex 2 EHV charges'!$D:$O,9,FALSE)=0,"",VLOOKUP($A271,'Annex 2 EHV charges'!$D:$O,9,FALSE)),"")</f>
        <v/>
      </c>
      <c r="F271" s="107" t="str">
        <f>IFERROR(IF(VLOOKUP($A271,'Annex 2 EHV charges'!$D:$O,10,FALSE)=0,"",VLOOKUP($A271,'Annex 2 EHV charges'!$D:$O,10,FALSE)),"")</f>
        <v/>
      </c>
      <c r="G271" s="108" t="str">
        <f>IFERROR(IF(VLOOKUP($A271,'Annex 2 EHV charges'!$D:$O,11,FALSE)=0,"",VLOOKUP($A271,'Annex 2 EHV charges'!$D:$O,11,FALSE)),"")</f>
        <v/>
      </c>
      <c r="H271" s="108" t="str">
        <f>IFERROR(IF(VLOOKUP($A271,'Annex 2 EHV charges'!$D:$O,12,FALSE)=0,"",VLOOKUP($A271,'Annex 2 EHV charges'!$D:$O,12,FALSE)),"")</f>
        <v/>
      </c>
    </row>
    <row r="272" spans="1:9" x14ac:dyDescent="0.2">
      <c r="A272" s="105" t="str">
        <f t="array" ref="A272">IFERROR(INDEX('Annex 2 EHV charges'!$D$11:$D$410, MATCH(0, IF(ISBLANK('Annex 2 EHV charges'!$D$11:$D$410),1, COUNTIF(A$4:$A271, 'Annex 2 EHV charges'!$D$11:$D$410)), 0)),"")</f>
        <v/>
      </c>
      <c r="B272" s="104" t="str">
        <f>IF($A272="","",VLOOKUP($A272,'Annex 2 EHV charges'!$D:$O,2,0))</f>
        <v/>
      </c>
      <c r="C272" s="105" t="str">
        <f>IF($A272="","",VLOOKUP($A272,'Annex 2 EHV charges'!$D:$O,3,0))</f>
        <v/>
      </c>
      <c r="D272" s="104" t="str">
        <f>IF($A272="","",VLOOKUP($A272,'Annex 2 EHV charges'!$D:$O,4,0))</f>
        <v/>
      </c>
      <c r="E272" s="106" t="str">
        <f>IFERROR(IF(VLOOKUP($A272,'Annex 2 EHV charges'!$D:$O,9,FALSE)=0,"",VLOOKUP($A272,'Annex 2 EHV charges'!$D:$O,9,FALSE)),"")</f>
        <v/>
      </c>
      <c r="F272" s="107" t="str">
        <f>IFERROR(IF(VLOOKUP($A272,'Annex 2 EHV charges'!$D:$O,10,FALSE)=0,"",VLOOKUP($A272,'Annex 2 EHV charges'!$D:$O,10,FALSE)),"")</f>
        <v/>
      </c>
      <c r="G272" s="108" t="str">
        <f>IFERROR(IF(VLOOKUP($A272,'Annex 2 EHV charges'!$D:$O,11,FALSE)=0,"",VLOOKUP($A272,'Annex 2 EHV charges'!$D:$O,11,FALSE)),"")</f>
        <v/>
      </c>
      <c r="H272" s="108" t="str">
        <f>IFERROR(IF(VLOOKUP($A272,'Annex 2 EHV charges'!$D:$O,12,FALSE)=0,"",VLOOKUP($A272,'Annex 2 EHV charges'!$D:$O,12,FALSE)),"")</f>
        <v/>
      </c>
    </row>
    <row r="273" spans="1:8" x14ac:dyDescent="0.2">
      <c r="A273" s="105" t="str">
        <f t="array" ref="A273">IFERROR(INDEX('Annex 2 EHV charges'!$D$11:$D$410, MATCH(0, IF(ISBLANK('Annex 2 EHV charges'!$D$11:$D$410),1, COUNTIF(A$4:$A272, 'Annex 2 EHV charges'!$D$11:$D$410)), 0)),"")</f>
        <v/>
      </c>
      <c r="B273" s="104" t="str">
        <f>IF($A273="","",VLOOKUP($A273,'Annex 2 EHV charges'!$D:$O,2,0))</f>
        <v/>
      </c>
      <c r="C273" s="105" t="str">
        <f>IF($A273="","",VLOOKUP($A273,'Annex 2 EHV charges'!$D:$O,3,0))</f>
        <v/>
      </c>
      <c r="D273" s="104" t="str">
        <f>IF($A273="","",VLOOKUP($A273,'Annex 2 EHV charges'!$D:$O,4,0))</f>
        <v/>
      </c>
      <c r="E273" s="106" t="str">
        <f>IFERROR(IF(VLOOKUP($A273,'Annex 2 EHV charges'!$D:$O,9,FALSE)=0,"",VLOOKUP($A273,'Annex 2 EHV charges'!$D:$O,9,FALSE)),"")</f>
        <v/>
      </c>
      <c r="F273" s="107" t="str">
        <f>IFERROR(IF(VLOOKUP($A273,'Annex 2 EHV charges'!$D:$O,10,FALSE)=0,"",VLOOKUP($A273,'Annex 2 EHV charges'!$D:$O,10,FALSE)),"")</f>
        <v/>
      </c>
      <c r="G273" s="108" t="str">
        <f>IFERROR(IF(VLOOKUP($A273,'Annex 2 EHV charges'!$D:$O,11,FALSE)=0,"",VLOOKUP($A273,'Annex 2 EHV charges'!$D:$O,11,FALSE)),"")</f>
        <v/>
      </c>
      <c r="H273" s="108" t="str">
        <f>IFERROR(IF(VLOOKUP($A273,'Annex 2 EHV charges'!$D:$O,12,FALSE)=0,"",VLOOKUP($A273,'Annex 2 EHV charges'!$D:$O,12,FALSE)),"")</f>
        <v/>
      </c>
    </row>
    <row r="274" spans="1:8" x14ac:dyDescent="0.2">
      <c r="A274" s="105" t="str">
        <f t="array" ref="A274">IFERROR(INDEX('Annex 2 EHV charges'!$D$11:$D$410, MATCH(0, IF(ISBLANK('Annex 2 EHV charges'!$D$11:$D$410),1, COUNTIF(A$4:$A273, 'Annex 2 EHV charges'!$D$11:$D$410)), 0)),"")</f>
        <v/>
      </c>
      <c r="B274" s="104" t="str">
        <f>IF($A274="","",VLOOKUP($A274,'Annex 2 EHV charges'!$D:$O,2,0))</f>
        <v/>
      </c>
      <c r="C274" s="105" t="str">
        <f>IF($A274="","",VLOOKUP($A274,'Annex 2 EHV charges'!$D:$O,3,0))</f>
        <v/>
      </c>
      <c r="D274" s="104" t="str">
        <f>IF($A274="","",VLOOKUP($A274,'Annex 2 EHV charges'!$D:$O,4,0))</f>
        <v/>
      </c>
      <c r="E274" s="106" t="str">
        <f>IFERROR(IF(VLOOKUP($A274,'Annex 2 EHV charges'!$D:$O,9,FALSE)=0,"",VLOOKUP($A274,'Annex 2 EHV charges'!$D:$O,9,FALSE)),"")</f>
        <v/>
      </c>
      <c r="F274" s="107" t="str">
        <f>IFERROR(IF(VLOOKUP($A274,'Annex 2 EHV charges'!$D:$O,10,FALSE)=0,"",VLOOKUP($A274,'Annex 2 EHV charges'!$D:$O,10,FALSE)),"")</f>
        <v/>
      </c>
      <c r="G274" s="108" t="str">
        <f>IFERROR(IF(VLOOKUP($A274,'Annex 2 EHV charges'!$D:$O,11,FALSE)=0,"",VLOOKUP($A274,'Annex 2 EHV charges'!$D:$O,11,FALSE)),"")</f>
        <v/>
      </c>
      <c r="H274" s="108" t="str">
        <f>IFERROR(IF(VLOOKUP($A274,'Annex 2 EHV charges'!$D:$O,12,FALSE)=0,"",VLOOKUP($A274,'Annex 2 EHV charges'!$D:$O,12,FALSE)),"")</f>
        <v/>
      </c>
    </row>
    <row r="275" spans="1:8" x14ac:dyDescent="0.2">
      <c r="A275" s="105" t="str">
        <f t="array" ref="A275">IFERROR(INDEX('Annex 2 EHV charges'!$D$11:$D$410, MATCH(0, IF(ISBLANK('Annex 2 EHV charges'!$D$11:$D$410),1, COUNTIF(A$4:$A274, 'Annex 2 EHV charges'!$D$11:$D$410)), 0)),"")</f>
        <v/>
      </c>
      <c r="B275" s="104" t="str">
        <f>IF($A275="","",VLOOKUP($A275,'Annex 2 EHV charges'!$D:$O,2,0))</f>
        <v/>
      </c>
      <c r="C275" s="105" t="str">
        <f>IF($A275="","",VLOOKUP($A275,'Annex 2 EHV charges'!$D:$O,3,0))</f>
        <v/>
      </c>
      <c r="D275" s="104" t="str">
        <f>IF($A275="","",VLOOKUP($A275,'Annex 2 EHV charges'!$D:$O,4,0))</f>
        <v/>
      </c>
      <c r="E275" s="106" t="str">
        <f>IFERROR(IF(VLOOKUP($A275,'Annex 2 EHV charges'!$D:$O,9,FALSE)=0,"",VLOOKUP($A275,'Annex 2 EHV charges'!$D:$O,9,FALSE)),"")</f>
        <v/>
      </c>
      <c r="F275" s="107" t="str">
        <f>IFERROR(IF(VLOOKUP($A275,'Annex 2 EHV charges'!$D:$O,10,FALSE)=0,"",VLOOKUP($A275,'Annex 2 EHV charges'!$D:$O,10,FALSE)),"")</f>
        <v/>
      </c>
      <c r="G275" s="108" t="str">
        <f>IFERROR(IF(VLOOKUP($A275,'Annex 2 EHV charges'!$D:$O,11,FALSE)=0,"",VLOOKUP($A275,'Annex 2 EHV charges'!$D:$O,11,FALSE)),"")</f>
        <v/>
      </c>
      <c r="H275" s="108" t="str">
        <f>IFERROR(IF(VLOOKUP($A275,'Annex 2 EHV charges'!$D:$O,12,FALSE)=0,"",VLOOKUP($A275,'Annex 2 EHV charges'!$D:$O,12,FALSE)),"")</f>
        <v/>
      </c>
    </row>
    <row r="276" spans="1:8" x14ac:dyDescent="0.2">
      <c r="A276" s="105" t="str">
        <f t="array" ref="A276">IFERROR(INDEX('Annex 2 EHV charges'!$D$11:$D$410, MATCH(0, IF(ISBLANK('Annex 2 EHV charges'!$D$11:$D$410),1, COUNTIF(A$4:$A275, 'Annex 2 EHV charges'!$D$11:$D$410)), 0)),"")</f>
        <v/>
      </c>
      <c r="B276" s="104" t="str">
        <f>IF($A276="","",VLOOKUP($A276,'Annex 2 EHV charges'!$D:$O,2,0))</f>
        <v/>
      </c>
      <c r="C276" s="105" t="str">
        <f>IF($A276="","",VLOOKUP($A276,'Annex 2 EHV charges'!$D:$O,3,0))</f>
        <v/>
      </c>
      <c r="D276" s="104" t="str">
        <f>IF($A276="","",VLOOKUP($A276,'Annex 2 EHV charges'!$D:$O,4,0))</f>
        <v/>
      </c>
      <c r="E276" s="106" t="str">
        <f>IFERROR(IF(VLOOKUP($A276,'Annex 2 EHV charges'!$D:$O,9,FALSE)=0,"",VLOOKUP($A276,'Annex 2 EHV charges'!$D:$O,9,FALSE)),"")</f>
        <v/>
      </c>
      <c r="F276" s="107" t="str">
        <f>IFERROR(IF(VLOOKUP($A276,'Annex 2 EHV charges'!$D:$O,10,FALSE)=0,"",VLOOKUP($A276,'Annex 2 EHV charges'!$D:$O,10,FALSE)),"")</f>
        <v/>
      </c>
      <c r="G276" s="108" t="str">
        <f>IFERROR(IF(VLOOKUP($A276,'Annex 2 EHV charges'!$D:$O,11,FALSE)=0,"",VLOOKUP($A276,'Annex 2 EHV charges'!$D:$O,11,FALSE)),"")</f>
        <v/>
      </c>
      <c r="H276" s="108" t="str">
        <f>IFERROR(IF(VLOOKUP($A276,'Annex 2 EHV charges'!$D:$O,12,FALSE)=0,"",VLOOKUP($A276,'Annex 2 EHV charges'!$D:$O,12,FALSE)),"")</f>
        <v/>
      </c>
    </row>
    <row r="277" spans="1:8" x14ac:dyDescent="0.2">
      <c r="A277" s="105" t="str">
        <f t="array" ref="A277">IFERROR(INDEX('Annex 2 EHV charges'!$D$11:$D$410, MATCH(0, IF(ISBLANK('Annex 2 EHV charges'!$D$11:$D$410),1, COUNTIF(A$4:$A276, 'Annex 2 EHV charges'!$D$11:$D$410)), 0)),"")</f>
        <v/>
      </c>
      <c r="B277" s="104" t="str">
        <f>IF($A277="","",VLOOKUP($A277,'Annex 2 EHV charges'!$D:$O,2,0))</f>
        <v/>
      </c>
      <c r="C277" s="105" t="str">
        <f>IF($A277="","",VLOOKUP($A277,'Annex 2 EHV charges'!$D:$O,3,0))</f>
        <v/>
      </c>
      <c r="D277" s="104" t="str">
        <f>IF($A277="","",VLOOKUP($A277,'Annex 2 EHV charges'!$D:$O,4,0))</f>
        <v/>
      </c>
      <c r="E277" s="106" t="str">
        <f>IFERROR(IF(VLOOKUP($A277,'Annex 2 EHV charges'!$D:$O,9,FALSE)=0,"",VLOOKUP($A277,'Annex 2 EHV charges'!$D:$O,9,FALSE)),"")</f>
        <v/>
      </c>
      <c r="F277" s="107" t="str">
        <f>IFERROR(IF(VLOOKUP($A277,'Annex 2 EHV charges'!$D:$O,10,FALSE)=0,"",VLOOKUP($A277,'Annex 2 EHV charges'!$D:$O,10,FALSE)),"")</f>
        <v/>
      </c>
      <c r="G277" s="108" t="str">
        <f>IFERROR(IF(VLOOKUP($A277,'Annex 2 EHV charges'!$D:$O,11,FALSE)=0,"",VLOOKUP($A277,'Annex 2 EHV charges'!$D:$O,11,FALSE)),"")</f>
        <v/>
      </c>
      <c r="H277" s="108" t="str">
        <f>IFERROR(IF(VLOOKUP($A277,'Annex 2 EHV charges'!$D:$O,12,FALSE)=0,"",VLOOKUP($A277,'Annex 2 EHV charges'!$D:$O,12,FALSE)),"")</f>
        <v/>
      </c>
    </row>
    <row r="278" spans="1:8" x14ac:dyDescent="0.2">
      <c r="A278" s="105" t="str">
        <f t="array" ref="A278">IFERROR(INDEX('Annex 2 EHV charges'!$D$11:$D$410, MATCH(0, IF(ISBLANK('Annex 2 EHV charges'!$D$11:$D$410),1, COUNTIF(A$4:$A277, 'Annex 2 EHV charges'!$D$11:$D$410)), 0)),"")</f>
        <v/>
      </c>
      <c r="B278" s="104" t="str">
        <f>IF($A278="","",VLOOKUP($A278,'Annex 2 EHV charges'!$D:$O,2,0))</f>
        <v/>
      </c>
      <c r="C278" s="105" t="str">
        <f>IF($A278="","",VLOOKUP($A278,'Annex 2 EHV charges'!$D:$O,3,0))</f>
        <v/>
      </c>
      <c r="D278" s="104" t="str">
        <f>IF($A278="","",VLOOKUP($A278,'Annex 2 EHV charges'!$D:$O,4,0))</f>
        <v/>
      </c>
      <c r="E278" s="106" t="str">
        <f>IFERROR(IF(VLOOKUP($A278,'Annex 2 EHV charges'!$D:$O,9,FALSE)=0,"",VLOOKUP($A278,'Annex 2 EHV charges'!$D:$O,9,FALSE)),"")</f>
        <v/>
      </c>
      <c r="F278" s="107" t="str">
        <f>IFERROR(IF(VLOOKUP($A278,'Annex 2 EHV charges'!$D:$O,10,FALSE)=0,"",VLOOKUP($A278,'Annex 2 EHV charges'!$D:$O,10,FALSE)),"")</f>
        <v/>
      </c>
      <c r="G278" s="108" t="str">
        <f>IFERROR(IF(VLOOKUP($A278,'Annex 2 EHV charges'!$D:$O,11,FALSE)=0,"",VLOOKUP($A278,'Annex 2 EHV charges'!$D:$O,11,FALSE)),"")</f>
        <v/>
      </c>
      <c r="H278" s="108" t="str">
        <f>IFERROR(IF(VLOOKUP($A278,'Annex 2 EHV charges'!$D:$O,12,FALSE)=0,"",VLOOKUP($A278,'Annex 2 EHV charges'!$D:$O,12,FALSE)),"")</f>
        <v/>
      </c>
    </row>
    <row r="279" spans="1:8" x14ac:dyDescent="0.2">
      <c r="A279" s="105" t="str">
        <f t="array" ref="A279">IFERROR(INDEX('Annex 2 EHV charges'!$D$11:$D$410, MATCH(0, IF(ISBLANK('Annex 2 EHV charges'!$D$11:$D$410),1, COUNTIF(A$4:$A278, 'Annex 2 EHV charges'!$D$11:$D$410)), 0)),"")</f>
        <v/>
      </c>
      <c r="B279" s="104" t="str">
        <f>IF($A279="","",VLOOKUP($A279,'Annex 2 EHV charges'!$D:$O,2,0))</f>
        <v/>
      </c>
      <c r="C279" s="105" t="str">
        <f>IF($A279="","",VLOOKUP($A279,'Annex 2 EHV charges'!$D:$O,3,0))</f>
        <v/>
      </c>
      <c r="D279" s="104" t="str">
        <f>IF($A279="","",VLOOKUP($A279,'Annex 2 EHV charges'!$D:$O,4,0))</f>
        <v/>
      </c>
      <c r="E279" s="106" t="str">
        <f>IFERROR(IF(VLOOKUP($A279,'Annex 2 EHV charges'!$D:$O,9,FALSE)=0,"",VLOOKUP($A279,'Annex 2 EHV charges'!$D:$O,9,FALSE)),"")</f>
        <v/>
      </c>
      <c r="F279" s="107" t="str">
        <f>IFERROR(IF(VLOOKUP($A279,'Annex 2 EHV charges'!$D:$O,10,FALSE)=0,"",VLOOKUP($A279,'Annex 2 EHV charges'!$D:$O,10,FALSE)),"")</f>
        <v/>
      </c>
      <c r="G279" s="108" t="str">
        <f>IFERROR(IF(VLOOKUP($A279,'Annex 2 EHV charges'!$D:$O,11,FALSE)=0,"",VLOOKUP($A279,'Annex 2 EHV charges'!$D:$O,11,FALSE)),"")</f>
        <v/>
      </c>
      <c r="H279" s="108" t="str">
        <f>IFERROR(IF(VLOOKUP($A279,'Annex 2 EHV charges'!$D:$O,12,FALSE)=0,"",VLOOKUP($A279,'Annex 2 EHV charges'!$D:$O,12,FALSE)),"")</f>
        <v/>
      </c>
    </row>
    <row r="280" spans="1:8" x14ac:dyDescent="0.2">
      <c r="A280" s="105" t="str">
        <f t="array" ref="A280">IFERROR(INDEX('Annex 2 EHV charges'!$D$11:$D$410, MATCH(0, IF(ISBLANK('Annex 2 EHV charges'!$D$11:$D$410),1, COUNTIF(A$4:$A279, 'Annex 2 EHV charges'!$D$11:$D$410)), 0)),"")</f>
        <v/>
      </c>
      <c r="B280" s="104" t="str">
        <f>IF($A280="","",VLOOKUP($A280,'Annex 2 EHV charges'!$D:$O,2,0))</f>
        <v/>
      </c>
      <c r="C280" s="105" t="str">
        <f>IF($A280="","",VLOOKUP($A280,'Annex 2 EHV charges'!$D:$O,3,0))</f>
        <v/>
      </c>
      <c r="D280" s="104" t="str">
        <f>IF($A280="","",VLOOKUP($A280,'Annex 2 EHV charges'!$D:$O,4,0))</f>
        <v/>
      </c>
      <c r="E280" s="106" t="str">
        <f>IFERROR(IF(VLOOKUP($A280,'Annex 2 EHV charges'!$D:$O,9,FALSE)=0,"",VLOOKUP($A280,'Annex 2 EHV charges'!$D:$O,9,FALSE)),"")</f>
        <v/>
      </c>
      <c r="F280" s="107" t="str">
        <f>IFERROR(IF(VLOOKUP($A280,'Annex 2 EHV charges'!$D:$O,10,FALSE)=0,"",VLOOKUP($A280,'Annex 2 EHV charges'!$D:$O,10,FALSE)),"")</f>
        <v/>
      </c>
      <c r="G280" s="108" t="str">
        <f>IFERROR(IF(VLOOKUP($A280,'Annex 2 EHV charges'!$D:$O,11,FALSE)=0,"",VLOOKUP($A280,'Annex 2 EHV charges'!$D:$O,11,FALSE)),"")</f>
        <v/>
      </c>
      <c r="H280" s="108" t="str">
        <f>IFERROR(IF(VLOOKUP($A280,'Annex 2 EHV charges'!$D:$O,12,FALSE)=0,"",VLOOKUP($A280,'Annex 2 EHV charges'!$D:$O,12,FALSE)),"")</f>
        <v/>
      </c>
    </row>
    <row r="281" spans="1:8" x14ac:dyDescent="0.2">
      <c r="A281" s="105" t="str">
        <f t="array" ref="A281">IFERROR(INDEX('Annex 2 EHV charges'!$D$11:$D$410, MATCH(0, IF(ISBLANK('Annex 2 EHV charges'!$D$11:$D$410),1, COUNTIF(A$4:$A280, 'Annex 2 EHV charges'!$D$11:$D$410)), 0)),"")</f>
        <v/>
      </c>
      <c r="B281" s="104" t="str">
        <f>IF($A281="","",VLOOKUP($A281,'Annex 2 EHV charges'!$D:$O,2,0))</f>
        <v/>
      </c>
      <c r="C281" s="105" t="str">
        <f>IF($A281="","",VLOOKUP($A281,'Annex 2 EHV charges'!$D:$O,3,0))</f>
        <v/>
      </c>
      <c r="D281" s="104" t="str">
        <f>IF($A281="","",VLOOKUP($A281,'Annex 2 EHV charges'!$D:$O,4,0))</f>
        <v/>
      </c>
      <c r="E281" s="106" t="str">
        <f>IFERROR(IF(VLOOKUP($A281,'Annex 2 EHV charges'!$D:$O,9,FALSE)=0,"",VLOOKUP($A281,'Annex 2 EHV charges'!$D:$O,9,FALSE)),"")</f>
        <v/>
      </c>
      <c r="F281" s="107" t="str">
        <f>IFERROR(IF(VLOOKUP($A281,'Annex 2 EHV charges'!$D:$O,10,FALSE)=0,"",VLOOKUP($A281,'Annex 2 EHV charges'!$D:$O,10,FALSE)),"")</f>
        <v/>
      </c>
      <c r="G281" s="108" t="str">
        <f>IFERROR(IF(VLOOKUP($A281,'Annex 2 EHV charges'!$D:$O,11,FALSE)=0,"",VLOOKUP($A281,'Annex 2 EHV charges'!$D:$O,11,FALSE)),"")</f>
        <v/>
      </c>
      <c r="H281" s="108" t="str">
        <f>IFERROR(IF(VLOOKUP($A281,'Annex 2 EHV charges'!$D:$O,12,FALSE)=0,"",VLOOKUP($A281,'Annex 2 EHV charges'!$D:$O,12,FALSE)),"")</f>
        <v/>
      </c>
    </row>
    <row r="282" spans="1:8" x14ac:dyDescent="0.2">
      <c r="A282" s="105" t="str">
        <f t="array" ref="A282">IFERROR(INDEX('Annex 2 EHV charges'!$D$11:$D$410, MATCH(0, IF(ISBLANK('Annex 2 EHV charges'!$D$11:$D$410),1, COUNTIF(A$4:$A281, 'Annex 2 EHV charges'!$D$11:$D$410)), 0)),"")</f>
        <v/>
      </c>
      <c r="B282" s="104" t="str">
        <f>IF($A282="","",VLOOKUP($A282,'Annex 2 EHV charges'!$D:$O,2,0))</f>
        <v/>
      </c>
      <c r="C282" s="105" t="str">
        <f>IF($A282="","",VLOOKUP($A282,'Annex 2 EHV charges'!$D:$O,3,0))</f>
        <v/>
      </c>
      <c r="D282" s="104" t="str">
        <f>IF($A282="","",VLOOKUP($A282,'Annex 2 EHV charges'!$D:$O,4,0))</f>
        <v/>
      </c>
      <c r="E282" s="106" t="str">
        <f>IFERROR(IF(VLOOKUP($A282,'Annex 2 EHV charges'!$D:$O,9,FALSE)=0,"",VLOOKUP($A282,'Annex 2 EHV charges'!$D:$O,9,FALSE)),"")</f>
        <v/>
      </c>
      <c r="F282" s="107" t="str">
        <f>IFERROR(IF(VLOOKUP($A282,'Annex 2 EHV charges'!$D:$O,10,FALSE)=0,"",VLOOKUP($A282,'Annex 2 EHV charges'!$D:$O,10,FALSE)),"")</f>
        <v/>
      </c>
      <c r="G282" s="108" t="str">
        <f>IFERROR(IF(VLOOKUP($A282,'Annex 2 EHV charges'!$D:$O,11,FALSE)=0,"",VLOOKUP($A282,'Annex 2 EHV charges'!$D:$O,11,FALSE)),"")</f>
        <v/>
      </c>
      <c r="H282" s="108" t="str">
        <f>IFERROR(IF(VLOOKUP($A282,'Annex 2 EHV charges'!$D:$O,12,FALSE)=0,"",VLOOKUP($A282,'Annex 2 EHV charges'!$D:$O,12,FALSE)),"")</f>
        <v/>
      </c>
    </row>
    <row r="283" spans="1:8" x14ac:dyDescent="0.2">
      <c r="A283" s="105" t="str">
        <f t="array" ref="A283">IFERROR(INDEX('Annex 2 EHV charges'!$D$11:$D$410, MATCH(0, IF(ISBLANK('Annex 2 EHV charges'!$D$11:$D$410),1, COUNTIF(A$4:$A282, 'Annex 2 EHV charges'!$D$11:$D$410)), 0)),"")</f>
        <v/>
      </c>
      <c r="B283" s="104" t="str">
        <f>IF($A283="","",VLOOKUP($A283,'Annex 2 EHV charges'!$D:$O,2,0))</f>
        <v/>
      </c>
      <c r="C283" s="105" t="str">
        <f>IF($A283="","",VLOOKUP($A283,'Annex 2 EHV charges'!$D:$O,3,0))</f>
        <v/>
      </c>
      <c r="D283" s="104" t="str">
        <f>IF($A283="","",VLOOKUP($A283,'Annex 2 EHV charges'!$D:$O,4,0))</f>
        <v/>
      </c>
      <c r="E283" s="106" t="str">
        <f>IFERROR(IF(VLOOKUP($A283,'Annex 2 EHV charges'!$D:$O,9,FALSE)=0,"",VLOOKUP($A283,'Annex 2 EHV charges'!$D:$O,9,FALSE)),"")</f>
        <v/>
      </c>
      <c r="F283" s="107" t="str">
        <f>IFERROR(IF(VLOOKUP($A283,'Annex 2 EHV charges'!$D:$O,10,FALSE)=0,"",VLOOKUP($A283,'Annex 2 EHV charges'!$D:$O,10,FALSE)),"")</f>
        <v/>
      </c>
      <c r="G283" s="108" t="str">
        <f>IFERROR(IF(VLOOKUP($A283,'Annex 2 EHV charges'!$D:$O,11,FALSE)=0,"",VLOOKUP($A283,'Annex 2 EHV charges'!$D:$O,11,FALSE)),"")</f>
        <v/>
      </c>
      <c r="H283" s="108" t="str">
        <f>IFERROR(IF(VLOOKUP($A283,'Annex 2 EHV charges'!$D:$O,12,FALSE)=0,"",VLOOKUP($A283,'Annex 2 EHV charges'!$D:$O,12,FALSE)),"")</f>
        <v/>
      </c>
    </row>
    <row r="284" spans="1:8" x14ac:dyDescent="0.2">
      <c r="A284" s="105" t="str">
        <f t="array" ref="A284">IFERROR(INDEX('Annex 2 EHV charges'!$D$11:$D$410, MATCH(0, IF(ISBLANK('Annex 2 EHV charges'!$D$11:$D$410),1, COUNTIF(A$4:$A283, 'Annex 2 EHV charges'!$D$11:$D$410)), 0)),"")</f>
        <v/>
      </c>
      <c r="B284" s="104" t="str">
        <f>IF($A284="","",VLOOKUP($A284,'Annex 2 EHV charges'!$D:$O,2,0))</f>
        <v/>
      </c>
      <c r="C284" s="105" t="str">
        <f>IF($A284="","",VLOOKUP($A284,'Annex 2 EHV charges'!$D:$O,3,0))</f>
        <v/>
      </c>
      <c r="D284" s="104" t="str">
        <f>IF($A284="","",VLOOKUP($A284,'Annex 2 EHV charges'!$D:$O,4,0))</f>
        <v/>
      </c>
      <c r="E284" s="106" t="str">
        <f>IFERROR(IF(VLOOKUP($A284,'Annex 2 EHV charges'!$D:$O,9,FALSE)=0,"",VLOOKUP($A284,'Annex 2 EHV charges'!$D:$O,9,FALSE)),"")</f>
        <v/>
      </c>
      <c r="F284" s="107" t="str">
        <f>IFERROR(IF(VLOOKUP($A284,'Annex 2 EHV charges'!$D:$O,10,FALSE)=0,"",VLOOKUP($A284,'Annex 2 EHV charges'!$D:$O,10,FALSE)),"")</f>
        <v/>
      </c>
      <c r="G284" s="108" t="str">
        <f>IFERROR(IF(VLOOKUP($A284,'Annex 2 EHV charges'!$D:$O,11,FALSE)=0,"",VLOOKUP($A284,'Annex 2 EHV charges'!$D:$O,11,FALSE)),"")</f>
        <v/>
      </c>
      <c r="H284" s="108" t="str">
        <f>IFERROR(IF(VLOOKUP($A284,'Annex 2 EHV charges'!$D:$O,12,FALSE)=0,"",VLOOKUP($A284,'Annex 2 EHV charges'!$D:$O,12,FALSE)),"")</f>
        <v/>
      </c>
    </row>
    <row r="285" spans="1:8" x14ac:dyDescent="0.2">
      <c r="A285" s="105" t="str">
        <f t="array" ref="A285">IFERROR(INDEX('Annex 2 EHV charges'!$D$11:$D$410, MATCH(0, IF(ISBLANK('Annex 2 EHV charges'!$D$11:$D$410),1, COUNTIF(A$4:$A284, 'Annex 2 EHV charges'!$D$11:$D$410)), 0)),"")</f>
        <v/>
      </c>
      <c r="B285" s="104" t="str">
        <f>IF($A285="","",VLOOKUP($A285,'Annex 2 EHV charges'!$D:$O,2,0))</f>
        <v/>
      </c>
      <c r="C285" s="105" t="str">
        <f>IF($A285="","",VLOOKUP($A285,'Annex 2 EHV charges'!$D:$O,3,0))</f>
        <v/>
      </c>
      <c r="D285" s="104" t="str">
        <f>IF($A285="","",VLOOKUP($A285,'Annex 2 EHV charges'!$D:$O,4,0))</f>
        <v/>
      </c>
      <c r="E285" s="106" t="str">
        <f>IFERROR(IF(VLOOKUP($A285,'Annex 2 EHV charges'!$D:$O,9,FALSE)=0,"",VLOOKUP($A285,'Annex 2 EHV charges'!$D:$O,9,FALSE)),"")</f>
        <v/>
      </c>
      <c r="F285" s="107" t="str">
        <f>IFERROR(IF(VLOOKUP($A285,'Annex 2 EHV charges'!$D:$O,10,FALSE)=0,"",VLOOKUP($A285,'Annex 2 EHV charges'!$D:$O,10,FALSE)),"")</f>
        <v/>
      </c>
      <c r="G285" s="108" t="str">
        <f>IFERROR(IF(VLOOKUP($A285,'Annex 2 EHV charges'!$D:$O,11,FALSE)=0,"",VLOOKUP($A285,'Annex 2 EHV charges'!$D:$O,11,FALSE)),"")</f>
        <v/>
      </c>
      <c r="H285" s="108" t="str">
        <f>IFERROR(IF(VLOOKUP($A285,'Annex 2 EHV charges'!$D:$O,12,FALSE)=0,"",VLOOKUP($A285,'Annex 2 EHV charges'!$D:$O,12,FALSE)),"")</f>
        <v/>
      </c>
    </row>
    <row r="286" spans="1:8" x14ac:dyDescent="0.2">
      <c r="A286" s="105" t="str">
        <f t="array" ref="A286">IFERROR(INDEX('Annex 2 EHV charges'!$D$11:$D$410, MATCH(0, IF(ISBLANK('Annex 2 EHV charges'!$D$11:$D$410),1, COUNTIF(A$4:$A285, 'Annex 2 EHV charges'!$D$11:$D$410)), 0)),"")</f>
        <v/>
      </c>
      <c r="B286" s="104" t="str">
        <f>IF($A286="","",VLOOKUP($A286,'Annex 2 EHV charges'!$D:$O,2,0))</f>
        <v/>
      </c>
      <c r="C286" s="105" t="str">
        <f>IF($A286="","",VLOOKUP($A286,'Annex 2 EHV charges'!$D:$O,3,0))</f>
        <v/>
      </c>
      <c r="D286" s="104" t="str">
        <f>IF($A286="","",VLOOKUP($A286,'Annex 2 EHV charges'!$D:$O,4,0))</f>
        <v/>
      </c>
      <c r="E286" s="106" t="str">
        <f>IFERROR(IF(VLOOKUP($A286,'Annex 2 EHV charges'!$D:$O,9,FALSE)=0,"",VLOOKUP($A286,'Annex 2 EHV charges'!$D:$O,9,FALSE)),"")</f>
        <v/>
      </c>
      <c r="F286" s="107" t="str">
        <f>IFERROR(IF(VLOOKUP($A286,'Annex 2 EHV charges'!$D:$O,10,FALSE)=0,"",VLOOKUP($A286,'Annex 2 EHV charges'!$D:$O,10,FALSE)),"")</f>
        <v/>
      </c>
      <c r="G286" s="108" t="str">
        <f>IFERROR(IF(VLOOKUP($A286,'Annex 2 EHV charges'!$D:$O,11,FALSE)=0,"",VLOOKUP($A286,'Annex 2 EHV charges'!$D:$O,11,FALSE)),"")</f>
        <v/>
      </c>
      <c r="H286" s="108" t="str">
        <f>IFERROR(IF(VLOOKUP($A286,'Annex 2 EHV charges'!$D:$O,12,FALSE)=0,"",VLOOKUP($A286,'Annex 2 EHV charges'!$D:$O,12,FALSE)),"")</f>
        <v/>
      </c>
    </row>
    <row r="287" spans="1:8" x14ac:dyDescent="0.2">
      <c r="A287" s="105" t="str">
        <f t="array" ref="A287">IFERROR(INDEX('Annex 2 EHV charges'!$D$11:$D$410, MATCH(0, IF(ISBLANK('Annex 2 EHV charges'!$D$11:$D$410),1, COUNTIF(A$4:$A286, 'Annex 2 EHV charges'!$D$11:$D$410)), 0)),"")</f>
        <v/>
      </c>
      <c r="B287" s="104" t="str">
        <f>IF($A287="","",VLOOKUP($A287,'Annex 2 EHV charges'!$D:$O,2,0))</f>
        <v/>
      </c>
      <c r="C287" s="105" t="str">
        <f>IF($A287="","",VLOOKUP($A287,'Annex 2 EHV charges'!$D:$O,3,0))</f>
        <v/>
      </c>
      <c r="D287" s="104" t="str">
        <f>IF($A287="","",VLOOKUP($A287,'Annex 2 EHV charges'!$D:$O,4,0))</f>
        <v/>
      </c>
      <c r="E287" s="106" t="str">
        <f>IFERROR(IF(VLOOKUP($A287,'Annex 2 EHV charges'!$D:$O,9,FALSE)=0,"",VLOOKUP($A287,'Annex 2 EHV charges'!$D:$O,9,FALSE)),"")</f>
        <v/>
      </c>
      <c r="F287" s="107" t="str">
        <f>IFERROR(IF(VLOOKUP($A287,'Annex 2 EHV charges'!$D:$O,10,FALSE)=0,"",VLOOKUP($A287,'Annex 2 EHV charges'!$D:$O,10,FALSE)),"")</f>
        <v/>
      </c>
      <c r="G287" s="108" t="str">
        <f>IFERROR(IF(VLOOKUP($A287,'Annex 2 EHV charges'!$D:$O,11,FALSE)=0,"",VLOOKUP($A287,'Annex 2 EHV charges'!$D:$O,11,FALSE)),"")</f>
        <v/>
      </c>
      <c r="H287" s="108" t="str">
        <f>IFERROR(IF(VLOOKUP($A287,'Annex 2 EHV charges'!$D:$O,12,FALSE)=0,"",VLOOKUP($A287,'Annex 2 EHV charges'!$D:$O,12,FALSE)),"")</f>
        <v/>
      </c>
    </row>
    <row r="288" spans="1:8" x14ac:dyDescent="0.2">
      <c r="A288" s="105" t="str">
        <f t="array" ref="A288">IFERROR(INDEX('Annex 2 EHV charges'!$D$11:$D$410, MATCH(0, IF(ISBLANK('Annex 2 EHV charges'!$D$11:$D$410),1, COUNTIF(A$4:$A287, 'Annex 2 EHV charges'!$D$11:$D$410)), 0)),"")</f>
        <v/>
      </c>
      <c r="B288" s="104" t="str">
        <f>IF($A288="","",VLOOKUP($A288,'Annex 2 EHV charges'!$D:$O,2,0))</f>
        <v/>
      </c>
      <c r="C288" s="105" t="str">
        <f>IF($A288="","",VLOOKUP($A288,'Annex 2 EHV charges'!$D:$O,3,0))</f>
        <v/>
      </c>
      <c r="D288" s="104" t="str">
        <f>IF($A288="","",VLOOKUP($A288,'Annex 2 EHV charges'!$D:$O,4,0))</f>
        <v/>
      </c>
      <c r="E288" s="106" t="str">
        <f>IFERROR(IF(VLOOKUP($A288,'Annex 2 EHV charges'!$D:$O,9,FALSE)=0,"",VLOOKUP($A288,'Annex 2 EHV charges'!$D:$O,9,FALSE)),"")</f>
        <v/>
      </c>
      <c r="F288" s="107" t="str">
        <f>IFERROR(IF(VLOOKUP($A288,'Annex 2 EHV charges'!$D:$O,10,FALSE)=0,"",VLOOKUP($A288,'Annex 2 EHV charges'!$D:$O,10,FALSE)),"")</f>
        <v/>
      </c>
      <c r="G288" s="108" t="str">
        <f>IFERROR(IF(VLOOKUP($A288,'Annex 2 EHV charges'!$D:$O,11,FALSE)=0,"",VLOOKUP($A288,'Annex 2 EHV charges'!$D:$O,11,FALSE)),"")</f>
        <v/>
      </c>
      <c r="H288" s="108" t="str">
        <f>IFERROR(IF(VLOOKUP($A288,'Annex 2 EHV charges'!$D:$O,12,FALSE)=0,"",VLOOKUP($A288,'Annex 2 EHV charges'!$D:$O,12,FALSE)),"")</f>
        <v/>
      </c>
    </row>
    <row r="289" spans="1:8" x14ac:dyDescent="0.2">
      <c r="A289" s="105" t="str">
        <f t="array" ref="A289">IFERROR(INDEX('Annex 2 EHV charges'!$D$11:$D$410, MATCH(0, IF(ISBLANK('Annex 2 EHV charges'!$D$11:$D$410),1, COUNTIF(A$4:$A288, 'Annex 2 EHV charges'!$D$11:$D$410)), 0)),"")</f>
        <v/>
      </c>
      <c r="B289" s="104" t="str">
        <f>IF($A289="","",VLOOKUP($A289,'Annex 2 EHV charges'!$D:$O,2,0))</f>
        <v/>
      </c>
      <c r="C289" s="105" t="str">
        <f>IF($A289="","",VLOOKUP($A289,'Annex 2 EHV charges'!$D:$O,3,0))</f>
        <v/>
      </c>
      <c r="D289" s="104" t="str">
        <f>IF($A289="","",VLOOKUP($A289,'Annex 2 EHV charges'!$D:$O,4,0))</f>
        <v/>
      </c>
      <c r="E289" s="106" t="str">
        <f>IFERROR(IF(VLOOKUP($A289,'Annex 2 EHV charges'!$D:$O,9,FALSE)=0,"",VLOOKUP($A289,'Annex 2 EHV charges'!$D:$O,9,FALSE)),"")</f>
        <v/>
      </c>
      <c r="F289" s="107" t="str">
        <f>IFERROR(IF(VLOOKUP($A289,'Annex 2 EHV charges'!$D:$O,10,FALSE)=0,"",VLOOKUP($A289,'Annex 2 EHV charges'!$D:$O,10,FALSE)),"")</f>
        <v/>
      </c>
      <c r="G289" s="108" t="str">
        <f>IFERROR(IF(VLOOKUP($A289,'Annex 2 EHV charges'!$D:$O,11,FALSE)=0,"",VLOOKUP($A289,'Annex 2 EHV charges'!$D:$O,11,FALSE)),"")</f>
        <v/>
      </c>
      <c r="H289" s="108" t="str">
        <f>IFERROR(IF(VLOOKUP($A289,'Annex 2 EHV charges'!$D:$O,12,FALSE)=0,"",VLOOKUP($A289,'Annex 2 EHV charges'!$D:$O,12,FALSE)),"")</f>
        <v/>
      </c>
    </row>
    <row r="290" spans="1:8" x14ac:dyDescent="0.2">
      <c r="A290" s="105" t="str">
        <f t="array" ref="A290">IFERROR(INDEX('Annex 2 EHV charges'!$D$11:$D$410, MATCH(0, IF(ISBLANK('Annex 2 EHV charges'!$D$11:$D$410),1, COUNTIF(A$4:$A289, 'Annex 2 EHV charges'!$D$11:$D$410)), 0)),"")</f>
        <v/>
      </c>
      <c r="B290" s="104" t="str">
        <f>IF($A290="","",VLOOKUP($A290,'Annex 2 EHV charges'!$D:$O,2,0))</f>
        <v/>
      </c>
      <c r="C290" s="105" t="str">
        <f>IF($A290="","",VLOOKUP($A290,'Annex 2 EHV charges'!$D:$O,3,0))</f>
        <v/>
      </c>
      <c r="D290" s="104" t="str">
        <f>IF($A290="","",VLOOKUP($A290,'Annex 2 EHV charges'!$D:$O,4,0))</f>
        <v/>
      </c>
      <c r="E290" s="106" t="str">
        <f>IFERROR(IF(VLOOKUP($A290,'Annex 2 EHV charges'!$D:$O,9,FALSE)=0,"",VLOOKUP($A290,'Annex 2 EHV charges'!$D:$O,9,FALSE)),"")</f>
        <v/>
      </c>
      <c r="F290" s="107" t="str">
        <f>IFERROR(IF(VLOOKUP($A290,'Annex 2 EHV charges'!$D:$O,10,FALSE)=0,"",VLOOKUP($A290,'Annex 2 EHV charges'!$D:$O,10,FALSE)),"")</f>
        <v/>
      </c>
      <c r="G290" s="108" t="str">
        <f>IFERROR(IF(VLOOKUP($A290,'Annex 2 EHV charges'!$D:$O,11,FALSE)=0,"",VLOOKUP($A290,'Annex 2 EHV charges'!$D:$O,11,FALSE)),"")</f>
        <v/>
      </c>
      <c r="H290" s="108" t="str">
        <f>IFERROR(IF(VLOOKUP($A290,'Annex 2 EHV charges'!$D:$O,12,FALSE)=0,"",VLOOKUP($A290,'Annex 2 EHV charges'!$D:$O,12,FALSE)),"")</f>
        <v/>
      </c>
    </row>
    <row r="291" spans="1:8" x14ac:dyDescent="0.2">
      <c r="A291" s="105" t="str">
        <f t="array" ref="A291">IFERROR(INDEX('Annex 2 EHV charges'!$D$11:$D$410, MATCH(0, IF(ISBLANK('Annex 2 EHV charges'!$D$11:$D$410),1, COUNTIF(A$4:$A290, 'Annex 2 EHV charges'!$D$11:$D$410)), 0)),"")</f>
        <v/>
      </c>
      <c r="B291" s="104" t="str">
        <f>IF($A291="","",VLOOKUP($A291,'Annex 2 EHV charges'!$D:$O,2,0))</f>
        <v/>
      </c>
      <c r="C291" s="105" t="str">
        <f>IF($A291="","",VLOOKUP($A291,'Annex 2 EHV charges'!$D:$O,3,0))</f>
        <v/>
      </c>
      <c r="D291" s="104" t="str">
        <f>IF($A291="","",VLOOKUP($A291,'Annex 2 EHV charges'!$D:$O,4,0))</f>
        <v/>
      </c>
      <c r="E291" s="106" t="str">
        <f>IFERROR(IF(VLOOKUP($A291,'Annex 2 EHV charges'!$D:$O,9,FALSE)=0,"",VLOOKUP($A291,'Annex 2 EHV charges'!$D:$O,9,FALSE)),"")</f>
        <v/>
      </c>
      <c r="F291" s="107" t="str">
        <f>IFERROR(IF(VLOOKUP($A291,'Annex 2 EHV charges'!$D:$O,10,FALSE)=0,"",VLOOKUP($A291,'Annex 2 EHV charges'!$D:$O,10,FALSE)),"")</f>
        <v/>
      </c>
      <c r="G291" s="108" t="str">
        <f>IFERROR(IF(VLOOKUP($A291,'Annex 2 EHV charges'!$D:$O,11,FALSE)=0,"",VLOOKUP($A291,'Annex 2 EHV charges'!$D:$O,11,FALSE)),"")</f>
        <v/>
      </c>
      <c r="H291" s="108" t="str">
        <f>IFERROR(IF(VLOOKUP($A291,'Annex 2 EHV charges'!$D:$O,12,FALSE)=0,"",VLOOKUP($A291,'Annex 2 EHV charges'!$D:$O,12,FALSE)),"")</f>
        <v/>
      </c>
    </row>
    <row r="292" spans="1:8" x14ac:dyDescent="0.2">
      <c r="A292" s="105" t="str">
        <f t="array" ref="A292">IFERROR(INDEX('Annex 2 EHV charges'!$D$11:$D$410, MATCH(0, IF(ISBLANK('Annex 2 EHV charges'!$D$11:$D$410),1, COUNTIF(A$4:$A291, 'Annex 2 EHV charges'!$D$11:$D$410)), 0)),"")</f>
        <v/>
      </c>
      <c r="B292" s="104" t="str">
        <f>IF($A292="","",VLOOKUP($A292,'Annex 2 EHV charges'!$D:$O,2,0))</f>
        <v/>
      </c>
      <c r="C292" s="105" t="str">
        <f>IF($A292="","",VLOOKUP($A292,'Annex 2 EHV charges'!$D:$O,3,0))</f>
        <v/>
      </c>
      <c r="D292" s="104" t="str">
        <f>IF($A292="","",VLOOKUP($A292,'Annex 2 EHV charges'!$D:$O,4,0))</f>
        <v/>
      </c>
      <c r="E292" s="106" t="str">
        <f>IFERROR(IF(VLOOKUP($A292,'Annex 2 EHV charges'!$D:$O,9,FALSE)=0,"",VLOOKUP($A292,'Annex 2 EHV charges'!$D:$O,9,FALSE)),"")</f>
        <v/>
      </c>
      <c r="F292" s="107" t="str">
        <f>IFERROR(IF(VLOOKUP($A292,'Annex 2 EHV charges'!$D:$O,10,FALSE)=0,"",VLOOKUP($A292,'Annex 2 EHV charges'!$D:$O,10,FALSE)),"")</f>
        <v/>
      </c>
      <c r="G292" s="108" t="str">
        <f>IFERROR(IF(VLOOKUP($A292,'Annex 2 EHV charges'!$D:$O,11,FALSE)=0,"",VLOOKUP($A292,'Annex 2 EHV charges'!$D:$O,11,FALSE)),"")</f>
        <v/>
      </c>
      <c r="H292" s="108" t="str">
        <f>IFERROR(IF(VLOOKUP($A292,'Annex 2 EHV charges'!$D:$O,12,FALSE)=0,"",VLOOKUP($A292,'Annex 2 EHV charges'!$D:$O,12,FALSE)),"")</f>
        <v/>
      </c>
    </row>
    <row r="293" spans="1:8" x14ac:dyDescent="0.2">
      <c r="A293" s="105" t="str">
        <f t="array" ref="A293">IFERROR(INDEX('Annex 2 EHV charges'!$D$11:$D$410, MATCH(0, IF(ISBLANK('Annex 2 EHV charges'!$D$11:$D$410),1, COUNTIF(A$4:$A292, 'Annex 2 EHV charges'!$D$11:$D$410)), 0)),"")</f>
        <v/>
      </c>
      <c r="B293" s="104" t="str">
        <f>IF($A293="","",VLOOKUP($A293,'Annex 2 EHV charges'!$D:$O,2,0))</f>
        <v/>
      </c>
      <c r="C293" s="105" t="str">
        <f>IF($A293="","",VLOOKUP($A293,'Annex 2 EHV charges'!$D:$O,3,0))</f>
        <v/>
      </c>
      <c r="D293" s="104" t="str">
        <f>IF($A293="","",VLOOKUP($A293,'Annex 2 EHV charges'!$D:$O,4,0))</f>
        <v/>
      </c>
      <c r="E293" s="106" t="str">
        <f>IFERROR(IF(VLOOKUP($A293,'Annex 2 EHV charges'!$D:$O,9,FALSE)=0,"",VLOOKUP($A293,'Annex 2 EHV charges'!$D:$O,9,FALSE)),"")</f>
        <v/>
      </c>
      <c r="F293" s="107" t="str">
        <f>IFERROR(IF(VLOOKUP($A293,'Annex 2 EHV charges'!$D:$O,10,FALSE)=0,"",VLOOKUP($A293,'Annex 2 EHV charges'!$D:$O,10,FALSE)),"")</f>
        <v/>
      </c>
      <c r="G293" s="108" t="str">
        <f>IFERROR(IF(VLOOKUP($A293,'Annex 2 EHV charges'!$D:$O,11,FALSE)=0,"",VLOOKUP($A293,'Annex 2 EHV charges'!$D:$O,11,FALSE)),"")</f>
        <v/>
      </c>
      <c r="H293" s="108" t="str">
        <f>IFERROR(IF(VLOOKUP($A293,'Annex 2 EHV charges'!$D:$O,12,FALSE)=0,"",VLOOKUP($A293,'Annex 2 EHV charges'!$D:$O,12,FALSE)),"")</f>
        <v/>
      </c>
    </row>
    <row r="294" spans="1:8" x14ac:dyDescent="0.2">
      <c r="A294" s="105" t="str">
        <f t="array" ref="A294">IFERROR(INDEX('Annex 2 EHV charges'!$D$11:$D$410, MATCH(0, IF(ISBLANK('Annex 2 EHV charges'!$D$11:$D$410),1, COUNTIF(A$4:$A293, 'Annex 2 EHV charges'!$D$11:$D$410)), 0)),"")</f>
        <v/>
      </c>
      <c r="B294" s="104" t="str">
        <f>IF($A294="","",VLOOKUP($A294,'Annex 2 EHV charges'!$D:$O,2,0))</f>
        <v/>
      </c>
      <c r="C294" s="105" t="str">
        <f>IF($A294="","",VLOOKUP($A294,'Annex 2 EHV charges'!$D:$O,3,0))</f>
        <v/>
      </c>
      <c r="D294" s="104" t="str">
        <f>IF($A294="","",VLOOKUP($A294,'Annex 2 EHV charges'!$D:$O,4,0))</f>
        <v/>
      </c>
      <c r="E294" s="106" t="str">
        <f>IFERROR(IF(VLOOKUP($A294,'Annex 2 EHV charges'!$D:$O,9,FALSE)=0,"",VLOOKUP($A294,'Annex 2 EHV charges'!$D:$O,9,FALSE)),"")</f>
        <v/>
      </c>
      <c r="F294" s="107" t="str">
        <f>IFERROR(IF(VLOOKUP($A294,'Annex 2 EHV charges'!$D:$O,10,FALSE)=0,"",VLOOKUP($A294,'Annex 2 EHV charges'!$D:$O,10,FALSE)),"")</f>
        <v/>
      </c>
      <c r="G294" s="108" t="str">
        <f>IFERROR(IF(VLOOKUP($A294,'Annex 2 EHV charges'!$D:$O,11,FALSE)=0,"",VLOOKUP($A294,'Annex 2 EHV charges'!$D:$O,11,FALSE)),"")</f>
        <v/>
      </c>
      <c r="H294" s="108" t="str">
        <f>IFERROR(IF(VLOOKUP($A294,'Annex 2 EHV charges'!$D:$O,12,FALSE)=0,"",VLOOKUP($A294,'Annex 2 EHV charges'!$D:$O,12,FALSE)),"")</f>
        <v/>
      </c>
    </row>
    <row r="295" spans="1:8" x14ac:dyDescent="0.2">
      <c r="A295" s="105" t="str">
        <f t="array" ref="A295">IFERROR(INDEX('Annex 2 EHV charges'!$D$11:$D$410, MATCH(0, IF(ISBLANK('Annex 2 EHV charges'!$D$11:$D$410),1, COUNTIF(A$4:$A294, 'Annex 2 EHV charges'!$D$11:$D$410)), 0)),"")</f>
        <v/>
      </c>
      <c r="B295" s="104" t="str">
        <f>IF($A295="","",VLOOKUP($A295,'Annex 2 EHV charges'!$D:$O,2,0))</f>
        <v/>
      </c>
      <c r="C295" s="105" t="str">
        <f>IF($A295="","",VLOOKUP($A295,'Annex 2 EHV charges'!$D:$O,3,0))</f>
        <v/>
      </c>
      <c r="D295" s="104" t="str">
        <f>IF($A295="","",VLOOKUP($A295,'Annex 2 EHV charges'!$D:$O,4,0))</f>
        <v/>
      </c>
      <c r="E295" s="106" t="str">
        <f>IFERROR(IF(VLOOKUP($A295,'Annex 2 EHV charges'!$D:$O,9,FALSE)=0,"",VLOOKUP($A295,'Annex 2 EHV charges'!$D:$O,9,FALSE)),"")</f>
        <v/>
      </c>
      <c r="F295" s="107" t="str">
        <f>IFERROR(IF(VLOOKUP($A295,'Annex 2 EHV charges'!$D:$O,10,FALSE)=0,"",VLOOKUP($A295,'Annex 2 EHV charges'!$D:$O,10,FALSE)),"")</f>
        <v/>
      </c>
      <c r="G295" s="108" t="str">
        <f>IFERROR(IF(VLOOKUP($A295,'Annex 2 EHV charges'!$D:$O,11,FALSE)=0,"",VLOOKUP($A295,'Annex 2 EHV charges'!$D:$O,11,FALSE)),"")</f>
        <v/>
      </c>
      <c r="H295" s="108" t="str">
        <f>IFERROR(IF(VLOOKUP($A295,'Annex 2 EHV charges'!$D:$O,12,FALSE)=0,"",VLOOKUP($A295,'Annex 2 EHV charges'!$D:$O,12,FALSE)),"")</f>
        <v/>
      </c>
    </row>
    <row r="296" spans="1:8" x14ac:dyDescent="0.2">
      <c r="A296" s="105" t="str">
        <f t="array" ref="A296">IFERROR(INDEX('Annex 2 EHV charges'!$D$11:$D$410, MATCH(0, IF(ISBLANK('Annex 2 EHV charges'!$D$11:$D$410),1, COUNTIF(A$4:$A295, 'Annex 2 EHV charges'!$D$11:$D$410)), 0)),"")</f>
        <v/>
      </c>
      <c r="B296" s="104" t="str">
        <f>IF($A296="","",VLOOKUP($A296,'Annex 2 EHV charges'!$D:$O,2,0))</f>
        <v/>
      </c>
      <c r="C296" s="105" t="str">
        <f>IF($A296="","",VLOOKUP($A296,'Annex 2 EHV charges'!$D:$O,3,0))</f>
        <v/>
      </c>
      <c r="D296" s="104" t="str">
        <f>IF($A296="","",VLOOKUP($A296,'Annex 2 EHV charges'!$D:$O,4,0))</f>
        <v/>
      </c>
      <c r="E296" s="106" t="str">
        <f>IFERROR(IF(VLOOKUP($A296,'Annex 2 EHV charges'!$D:$O,9,FALSE)=0,"",VLOOKUP($A296,'Annex 2 EHV charges'!$D:$O,9,FALSE)),"")</f>
        <v/>
      </c>
      <c r="F296" s="107" t="str">
        <f>IFERROR(IF(VLOOKUP($A296,'Annex 2 EHV charges'!$D:$O,10,FALSE)=0,"",VLOOKUP($A296,'Annex 2 EHV charges'!$D:$O,10,FALSE)),"")</f>
        <v/>
      </c>
      <c r="G296" s="108" t="str">
        <f>IFERROR(IF(VLOOKUP($A296,'Annex 2 EHV charges'!$D:$O,11,FALSE)=0,"",VLOOKUP($A296,'Annex 2 EHV charges'!$D:$O,11,FALSE)),"")</f>
        <v/>
      </c>
      <c r="H296" s="108" t="str">
        <f>IFERROR(IF(VLOOKUP($A296,'Annex 2 EHV charges'!$D:$O,12,FALSE)=0,"",VLOOKUP($A296,'Annex 2 EHV charges'!$D:$O,12,FALSE)),"")</f>
        <v/>
      </c>
    </row>
    <row r="297" spans="1:8" x14ac:dyDescent="0.2">
      <c r="A297" s="105" t="str">
        <f t="array" ref="A297">IFERROR(INDEX('Annex 2 EHV charges'!$D$11:$D$410, MATCH(0, IF(ISBLANK('Annex 2 EHV charges'!$D$11:$D$410),1, COUNTIF(A$4:$A296, 'Annex 2 EHV charges'!$D$11:$D$410)), 0)),"")</f>
        <v/>
      </c>
      <c r="B297" s="104" t="str">
        <f>IF($A297="","",VLOOKUP($A297,'Annex 2 EHV charges'!$D:$O,2,0))</f>
        <v/>
      </c>
      <c r="C297" s="105" t="str">
        <f>IF($A297="","",VLOOKUP($A297,'Annex 2 EHV charges'!$D:$O,3,0))</f>
        <v/>
      </c>
      <c r="D297" s="104" t="str">
        <f>IF($A297="","",VLOOKUP($A297,'Annex 2 EHV charges'!$D:$O,4,0))</f>
        <v/>
      </c>
      <c r="E297" s="106" t="str">
        <f>IFERROR(IF(VLOOKUP($A297,'Annex 2 EHV charges'!$D:$O,9,FALSE)=0,"",VLOOKUP($A297,'Annex 2 EHV charges'!$D:$O,9,FALSE)),"")</f>
        <v/>
      </c>
      <c r="F297" s="107" t="str">
        <f>IFERROR(IF(VLOOKUP($A297,'Annex 2 EHV charges'!$D:$O,10,FALSE)=0,"",VLOOKUP($A297,'Annex 2 EHV charges'!$D:$O,10,FALSE)),"")</f>
        <v/>
      </c>
      <c r="G297" s="108" t="str">
        <f>IFERROR(IF(VLOOKUP($A297,'Annex 2 EHV charges'!$D:$O,11,FALSE)=0,"",VLOOKUP($A297,'Annex 2 EHV charges'!$D:$O,11,FALSE)),"")</f>
        <v/>
      </c>
      <c r="H297" s="108" t="str">
        <f>IFERROR(IF(VLOOKUP($A297,'Annex 2 EHV charges'!$D:$O,12,FALSE)=0,"",VLOOKUP($A297,'Annex 2 EHV charges'!$D:$O,12,FALSE)),"")</f>
        <v/>
      </c>
    </row>
    <row r="298" spans="1:8" x14ac:dyDescent="0.2">
      <c r="A298" s="105" t="str">
        <f t="array" ref="A298">IFERROR(INDEX('Annex 2 EHV charges'!$D$11:$D$410, MATCH(0, IF(ISBLANK('Annex 2 EHV charges'!$D$11:$D$410),1, COUNTIF(A$4:$A297, 'Annex 2 EHV charges'!$D$11:$D$410)), 0)),"")</f>
        <v/>
      </c>
      <c r="B298" s="104" t="str">
        <f>IF($A298="","",VLOOKUP($A298,'Annex 2 EHV charges'!$D:$O,2,0))</f>
        <v/>
      </c>
      <c r="C298" s="105" t="str">
        <f>IF($A298="","",VLOOKUP($A298,'Annex 2 EHV charges'!$D:$O,3,0))</f>
        <v/>
      </c>
      <c r="D298" s="104" t="str">
        <f>IF($A298="","",VLOOKUP($A298,'Annex 2 EHV charges'!$D:$O,4,0))</f>
        <v/>
      </c>
      <c r="E298" s="106" t="str">
        <f>IFERROR(IF(VLOOKUP($A298,'Annex 2 EHV charges'!$D:$O,9,FALSE)=0,"",VLOOKUP($A298,'Annex 2 EHV charges'!$D:$O,9,FALSE)),"")</f>
        <v/>
      </c>
      <c r="F298" s="107" t="str">
        <f>IFERROR(IF(VLOOKUP($A298,'Annex 2 EHV charges'!$D:$O,10,FALSE)=0,"",VLOOKUP($A298,'Annex 2 EHV charges'!$D:$O,10,FALSE)),"")</f>
        <v/>
      </c>
      <c r="G298" s="108" t="str">
        <f>IFERROR(IF(VLOOKUP($A298,'Annex 2 EHV charges'!$D:$O,11,FALSE)=0,"",VLOOKUP($A298,'Annex 2 EHV charges'!$D:$O,11,FALSE)),"")</f>
        <v/>
      </c>
      <c r="H298" s="108" t="str">
        <f>IFERROR(IF(VLOOKUP($A298,'Annex 2 EHV charges'!$D:$O,12,FALSE)=0,"",VLOOKUP($A298,'Annex 2 EHV charges'!$D:$O,12,FALSE)),"")</f>
        <v/>
      </c>
    </row>
    <row r="299" spans="1:8" x14ac:dyDescent="0.2">
      <c r="A299" s="105" t="str">
        <f t="array" ref="A299">IFERROR(INDEX('Annex 2 EHV charges'!$D$11:$D$410, MATCH(0, IF(ISBLANK('Annex 2 EHV charges'!$D$11:$D$410),1, COUNTIF(A$4:$A298, 'Annex 2 EHV charges'!$D$11:$D$410)), 0)),"")</f>
        <v/>
      </c>
      <c r="B299" s="104" t="str">
        <f>IF($A299="","",VLOOKUP($A299,'Annex 2 EHV charges'!$D:$O,2,0))</f>
        <v/>
      </c>
      <c r="C299" s="105" t="str">
        <f>IF($A299="","",VLOOKUP($A299,'Annex 2 EHV charges'!$D:$O,3,0))</f>
        <v/>
      </c>
      <c r="D299" s="104" t="str">
        <f>IF($A299="","",VLOOKUP($A299,'Annex 2 EHV charges'!$D:$O,4,0))</f>
        <v/>
      </c>
      <c r="E299" s="106" t="str">
        <f>IFERROR(IF(VLOOKUP($A299,'Annex 2 EHV charges'!$D:$O,9,FALSE)=0,"",VLOOKUP($A299,'Annex 2 EHV charges'!$D:$O,9,FALSE)),"")</f>
        <v/>
      </c>
      <c r="F299" s="107" t="str">
        <f>IFERROR(IF(VLOOKUP($A299,'Annex 2 EHV charges'!$D:$O,10,FALSE)=0,"",VLOOKUP($A299,'Annex 2 EHV charges'!$D:$O,10,FALSE)),"")</f>
        <v/>
      </c>
      <c r="G299" s="108" t="str">
        <f>IFERROR(IF(VLOOKUP($A299,'Annex 2 EHV charges'!$D:$O,11,FALSE)=0,"",VLOOKUP($A299,'Annex 2 EHV charges'!$D:$O,11,FALSE)),"")</f>
        <v/>
      </c>
      <c r="H299" s="108" t="str">
        <f>IFERROR(IF(VLOOKUP($A299,'Annex 2 EHV charges'!$D:$O,12,FALSE)=0,"",VLOOKUP($A299,'Annex 2 EHV charges'!$D:$O,12,FALSE)),"")</f>
        <v/>
      </c>
    </row>
    <row r="300" spans="1:8" x14ac:dyDescent="0.2">
      <c r="A300" s="105" t="str">
        <f t="array" ref="A300">IFERROR(INDEX('Annex 2 EHV charges'!$D$11:$D$410, MATCH(0, IF(ISBLANK('Annex 2 EHV charges'!$D$11:$D$410),1, COUNTIF(A$4:$A299, 'Annex 2 EHV charges'!$D$11:$D$410)), 0)),"")</f>
        <v/>
      </c>
      <c r="B300" s="104" t="str">
        <f>IF($A300="","",VLOOKUP($A300,'Annex 2 EHV charges'!$D:$O,2,0))</f>
        <v/>
      </c>
      <c r="C300" s="105" t="str">
        <f>IF($A300="","",VLOOKUP($A300,'Annex 2 EHV charges'!$D:$O,3,0))</f>
        <v/>
      </c>
      <c r="D300" s="104" t="str">
        <f>IF($A300="","",VLOOKUP($A300,'Annex 2 EHV charges'!$D:$O,4,0))</f>
        <v/>
      </c>
      <c r="E300" s="106" t="str">
        <f>IFERROR(IF(VLOOKUP($A300,'Annex 2 EHV charges'!$D:$O,9,FALSE)=0,"",VLOOKUP($A300,'Annex 2 EHV charges'!$D:$O,9,FALSE)),"")</f>
        <v/>
      </c>
      <c r="F300" s="107" t="str">
        <f>IFERROR(IF(VLOOKUP($A300,'Annex 2 EHV charges'!$D:$O,10,FALSE)=0,"",VLOOKUP($A300,'Annex 2 EHV charges'!$D:$O,10,FALSE)),"")</f>
        <v/>
      </c>
      <c r="G300" s="108" t="str">
        <f>IFERROR(IF(VLOOKUP($A300,'Annex 2 EHV charges'!$D:$O,11,FALSE)=0,"",VLOOKUP($A300,'Annex 2 EHV charges'!$D:$O,11,FALSE)),"")</f>
        <v/>
      </c>
      <c r="H300" s="108" t="str">
        <f>IFERROR(IF(VLOOKUP($A300,'Annex 2 EHV charges'!$D:$O,12,FALSE)=0,"",VLOOKUP($A300,'Annex 2 EHV charges'!$D:$O,12,FALSE)),"")</f>
        <v/>
      </c>
    </row>
    <row r="301" spans="1:8" x14ac:dyDescent="0.2">
      <c r="A301" s="105" t="str">
        <f t="array" ref="A301">IFERROR(INDEX('Annex 2 EHV charges'!$D$11:$D$410, MATCH(0, IF(ISBLANK('Annex 2 EHV charges'!$D$11:$D$410),1, COUNTIF(A$4:$A300, 'Annex 2 EHV charges'!$D$11:$D$410)), 0)),"")</f>
        <v/>
      </c>
      <c r="B301" s="104" t="str">
        <f>IF($A301="","",VLOOKUP($A301,'Annex 2 EHV charges'!$D:$O,2,0))</f>
        <v/>
      </c>
      <c r="C301" s="105" t="str">
        <f>IF($A301="","",VLOOKUP($A301,'Annex 2 EHV charges'!$D:$O,3,0))</f>
        <v/>
      </c>
      <c r="D301" s="104" t="str">
        <f>IF($A301="","",VLOOKUP($A301,'Annex 2 EHV charges'!$D:$O,4,0))</f>
        <v/>
      </c>
      <c r="E301" s="106" t="str">
        <f>IFERROR(IF(VLOOKUP($A301,'Annex 2 EHV charges'!$D:$O,9,FALSE)=0,"",VLOOKUP($A301,'Annex 2 EHV charges'!$D:$O,9,FALSE)),"")</f>
        <v/>
      </c>
      <c r="F301" s="107" t="str">
        <f>IFERROR(IF(VLOOKUP($A301,'Annex 2 EHV charges'!$D:$O,10,FALSE)=0,"",VLOOKUP($A301,'Annex 2 EHV charges'!$D:$O,10,FALSE)),"")</f>
        <v/>
      </c>
      <c r="G301" s="108" t="str">
        <f>IFERROR(IF(VLOOKUP($A301,'Annex 2 EHV charges'!$D:$O,11,FALSE)=0,"",VLOOKUP($A301,'Annex 2 EHV charges'!$D:$O,11,FALSE)),"")</f>
        <v/>
      </c>
      <c r="H301" s="108" t="str">
        <f>IFERROR(IF(VLOOKUP($A301,'Annex 2 EHV charges'!$D:$O,12,FALSE)=0,"",VLOOKUP($A301,'Annex 2 EHV charges'!$D:$O,12,FALSE)),"")</f>
        <v/>
      </c>
    </row>
    <row r="302" spans="1:8" x14ac:dyDescent="0.2">
      <c r="A302" s="105" t="str">
        <f t="array" ref="A302">IFERROR(INDEX('Annex 2 EHV charges'!$D$11:$D$410, MATCH(0, IF(ISBLANK('Annex 2 EHV charges'!$D$11:$D$410),1, COUNTIF(A$4:$A301, 'Annex 2 EHV charges'!$D$11:$D$410)), 0)),"")</f>
        <v/>
      </c>
      <c r="B302" s="104" t="str">
        <f>IF($A302="","",VLOOKUP($A302,'Annex 2 EHV charges'!$D:$O,2,0))</f>
        <v/>
      </c>
      <c r="C302" s="105" t="str">
        <f>IF($A302="","",VLOOKUP($A302,'Annex 2 EHV charges'!$D:$O,3,0))</f>
        <v/>
      </c>
      <c r="D302" s="104" t="str">
        <f>IF($A302="","",VLOOKUP($A302,'Annex 2 EHV charges'!$D:$O,4,0))</f>
        <v/>
      </c>
      <c r="E302" s="106" t="str">
        <f>IFERROR(IF(VLOOKUP($A302,'Annex 2 EHV charges'!$D:$O,9,FALSE)=0,"",VLOOKUP($A302,'Annex 2 EHV charges'!$D:$O,9,FALSE)),"")</f>
        <v/>
      </c>
      <c r="F302" s="107" t="str">
        <f>IFERROR(IF(VLOOKUP($A302,'Annex 2 EHV charges'!$D:$O,10,FALSE)=0,"",VLOOKUP($A302,'Annex 2 EHV charges'!$D:$O,10,FALSE)),"")</f>
        <v/>
      </c>
      <c r="G302" s="108" t="str">
        <f>IFERROR(IF(VLOOKUP($A302,'Annex 2 EHV charges'!$D:$O,11,FALSE)=0,"",VLOOKUP($A302,'Annex 2 EHV charges'!$D:$O,11,FALSE)),"")</f>
        <v/>
      </c>
      <c r="H302" s="108" t="str">
        <f>IFERROR(IF(VLOOKUP($A302,'Annex 2 EHV charges'!$D:$O,12,FALSE)=0,"",VLOOKUP($A302,'Annex 2 EHV charges'!$D:$O,12,FALSE)),"")</f>
        <v/>
      </c>
    </row>
    <row r="303" spans="1:8" x14ac:dyDescent="0.2">
      <c r="A303" s="105" t="str">
        <f t="array" ref="A303">IFERROR(INDEX('Annex 2 EHV charges'!$D$11:$D$410, MATCH(0, IF(ISBLANK('Annex 2 EHV charges'!$D$11:$D$410),1, COUNTIF(A$4:$A302, 'Annex 2 EHV charges'!$D$11:$D$410)), 0)),"")</f>
        <v/>
      </c>
      <c r="B303" s="104" t="str">
        <f>IF($A303="","",VLOOKUP($A303,'Annex 2 EHV charges'!$D:$O,2,0))</f>
        <v/>
      </c>
      <c r="C303" s="105" t="str">
        <f>IF($A303="","",VLOOKUP($A303,'Annex 2 EHV charges'!$D:$O,3,0))</f>
        <v/>
      </c>
      <c r="D303" s="104" t="str">
        <f>IF($A303="","",VLOOKUP($A303,'Annex 2 EHV charges'!$D:$O,4,0))</f>
        <v/>
      </c>
      <c r="E303" s="106" t="str">
        <f>IFERROR(IF(VLOOKUP($A303,'Annex 2 EHV charges'!$D:$O,9,FALSE)=0,"",VLOOKUP($A303,'Annex 2 EHV charges'!$D:$O,9,FALSE)),"")</f>
        <v/>
      </c>
      <c r="F303" s="107" t="str">
        <f>IFERROR(IF(VLOOKUP($A303,'Annex 2 EHV charges'!$D:$O,10,FALSE)=0,"",VLOOKUP($A303,'Annex 2 EHV charges'!$D:$O,10,FALSE)),"")</f>
        <v/>
      </c>
      <c r="G303" s="108" t="str">
        <f>IFERROR(IF(VLOOKUP($A303,'Annex 2 EHV charges'!$D:$O,11,FALSE)=0,"",VLOOKUP($A303,'Annex 2 EHV charges'!$D:$O,11,FALSE)),"")</f>
        <v/>
      </c>
      <c r="H303" s="108" t="str">
        <f>IFERROR(IF(VLOOKUP($A303,'Annex 2 EHV charges'!$D:$O,12,FALSE)=0,"",VLOOKUP($A303,'Annex 2 EHV charges'!$D:$O,12,FALSE)),"")</f>
        <v/>
      </c>
    </row>
    <row r="304" spans="1:8" x14ac:dyDescent="0.2">
      <c r="A304" s="105" t="str">
        <f t="array" ref="A304">IFERROR(INDEX('Annex 2 EHV charges'!$D$11:$D$410, MATCH(0, IF(ISBLANK('Annex 2 EHV charges'!$D$11:$D$410),1, COUNTIF(A$4:$A303, 'Annex 2 EHV charges'!$D$11:$D$410)), 0)),"")</f>
        <v/>
      </c>
      <c r="B304" s="104" t="str">
        <f>IF($A304="","",VLOOKUP($A304,'Annex 2 EHV charges'!$D:$O,2,0))</f>
        <v/>
      </c>
      <c r="C304" s="105" t="str">
        <f>IF($A304="","",VLOOKUP($A304,'Annex 2 EHV charges'!$D:$O,3,0))</f>
        <v/>
      </c>
      <c r="D304" s="104" t="str">
        <f>IF($A304="","",VLOOKUP($A304,'Annex 2 EHV charges'!$D:$O,4,0))</f>
        <v/>
      </c>
      <c r="E304" s="106" t="str">
        <f>IFERROR(IF(VLOOKUP($A304,'Annex 2 EHV charges'!$D:$O,9,FALSE)=0,"",VLOOKUP($A304,'Annex 2 EHV charges'!$D:$O,9,FALSE)),"")</f>
        <v/>
      </c>
      <c r="F304" s="107" t="str">
        <f>IFERROR(IF(VLOOKUP($A304,'Annex 2 EHV charges'!$D:$O,10,FALSE)=0,"",VLOOKUP($A304,'Annex 2 EHV charges'!$D:$O,10,FALSE)),"")</f>
        <v/>
      </c>
      <c r="G304" s="108" t="str">
        <f>IFERROR(IF(VLOOKUP($A304,'Annex 2 EHV charges'!$D:$O,11,FALSE)=0,"",VLOOKUP($A304,'Annex 2 EHV charges'!$D:$O,11,FALSE)),"")</f>
        <v/>
      </c>
      <c r="H304" s="108" t="str">
        <f>IFERROR(IF(VLOOKUP($A304,'Annex 2 EHV charges'!$D:$O,12,FALSE)=0,"",VLOOKUP($A304,'Annex 2 EHV charges'!$D:$O,12,FALSE)),"")</f>
        <v/>
      </c>
    </row>
    <row r="305" spans="1:8" x14ac:dyDescent="0.2">
      <c r="A305" s="105" t="str">
        <f t="array" ref="A305">IFERROR(INDEX('Annex 2 EHV charges'!$D$11:$D$410, MATCH(0, IF(ISBLANK('Annex 2 EHV charges'!$D$11:$D$410),1, COUNTIF(A$4:$A304, 'Annex 2 EHV charges'!$D$11:$D$410)), 0)),"")</f>
        <v/>
      </c>
      <c r="B305" s="104" t="str">
        <f>IF($A305="","",VLOOKUP($A305,'Annex 2 EHV charges'!$D:$O,2,0))</f>
        <v/>
      </c>
      <c r="C305" s="105" t="str">
        <f>IF($A305="","",VLOOKUP($A305,'Annex 2 EHV charges'!$D:$O,3,0))</f>
        <v/>
      </c>
      <c r="D305" s="104" t="str">
        <f>IF($A305="","",VLOOKUP($A305,'Annex 2 EHV charges'!$D:$O,4,0))</f>
        <v/>
      </c>
      <c r="E305" s="106" t="str">
        <f>IFERROR(IF(VLOOKUP($A305,'Annex 2 EHV charges'!$D:$O,9,FALSE)=0,"",VLOOKUP($A305,'Annex 2 EHV charges'!$D:$O,9,FALSE)),"")</f>
        <v/>
      </c>
      <c r="F305" s="107" t="str">
        <f>IFERROR(IF(VLOOKUP($A305,'Annex 2 EHV charges'!$D:$O,10,FALSE)=0,"",VLOOKUP($A305,'Annex 2 EHV charges'!$D:$O,10,FALSE)),"")</f>
        <v/>
      </c>
      <c r="G305" s="108" t="str">
        <f>IFERROR(IF(VLOOKUP($A305,'Annex 2 EHV charges'!$D:$O,11,FALSE)=0,"",VLOOKUP($A305,'Annex 2 EHV charges'!$D:$O,11,FALSE)),"")</f>
        <v/>
      </c>
      <c r="H305" s="108" t="str">
        <f>IFERROR(IF(VLOOKUP($A305,'Annex 2 EHV charges'!$D:$O,12,FALSE)=0,"",VLOOKUP($A305,'Annex 2 EHV charges'!$D:$O,12,FALSE)),"")</f>
        <v/>
      </c>
    </row>
    <row r="306" spans="1:8" x14ac:dyDescent="0.2">
      <c r="A306" s="105" t="str">
        <f t="array" ref="A306">IFERROR(INDEX('Annex 2 EHV charges'!$D$11:$D$410, MATCH(0, IF(ISBLANK('Annex 2 EHV charges'!$D$11:$D$410),1, COUNTIF(A$4:$A305, 'Annex 2 EHV charges'!$D$11:$D$410)), 0)),"")</f>
        <v/>
      </c>
      <c r="B306" s="104" t="str">
        <f>IF($A306="","",VLOOKUP($A306,'Annex 2 EHV charges'!$D:$O,2,0))</f>
        <v/>
      </c>
      <c r="C306" s="105" t="str">
        <f>IF($A306="","",VLOOKUP($A306,'Annex 2 EHV charges'!$D:$O,3,0))</f>
        <v/>
      </c>
      <c r="D306" s="104" t="str">
        <f>IF($A306="","",VLOOKUP($A306,'Annex 2 EHV charges'!$D:$O,4,0))</f>
        <v/>
      </c>
      <c r="E306" s="106" t="str">
        <f>IFERROR(IF(VLOOKUP($A306,'Annex 2 EHV charges'!$D:$O,9,FALSE)=0,"",VLOOKUP($A306,'Annex 2 EHV charges'!$D:$O,9,FALSE)),"")</f>
        <v/>
      </c>
      <c r="F306" s="107" t="str">
        <f>IFERROR(IF(VLOOKUP($A306,'Annex 2 EHV charges'!$D:$O,10,FALSE)=0,"",VLOOKUP($A306,'Annex 2 EHV charges'!$D:$O,10,FALSE)),"")</f>
        <v/>
      </c>
      <c r="G306" s="108" t="str">
        <f>IFERROR(IF(VLOOKUP($A306,'Annex 2 EHV charges'!$D:$O,11,FALSE)=0,"",VLOOKUP($A306,'Annex 2 EHV charges'!$D:$O,11,FALSE)),"")</f>
        <v/>
      </c>
      <c r="H306" s="108" t="str">
        <f>IFERROR(IF(VLOOKUP($A306,'Annex 2 EHV charges'!$D:$O,12,FALSE)=0,"",VLOOKUP($A306,'Annex 2 EHV charges'!$D:$O,12,FALSE)),"")</f>
        <v/>
      </c>
    </row>
    <row r="307" spans="1:8" x14ac:dyDescent="0.2">
      <c r="A307" s="105" t="str">
        <f t="array" ref="A307">IFERROR(INDEX('Annex 2 EHV charges'!$D$11:$D$410, MATCH(0, IF(ISBLANK('Annex 2 EHV charges'!$D$11:$D$410),1, COUNTIF(A$4:$A306, 'Annex 2 EHV charges'!$D$11:$D$410)), 0)),"")</f>
        <v/>
      </c>
      <c r="B307" s="104" t="str">
        <f>IF($A307="","",VLOOKUP($A307,'Annex 2 EHV charges'!$D:$O,2,0))</f>
        <v/>
      </c>
      <c r="C307" s="105" t="str">
        <f>IF($A307="","",VLOOKUP($A307,'Annex 2 EHV charges'!$D:$O,3,0))</f>
        <v/>
      </c>
      <c r="D307" s="104" t="str">
        <f>IF($A307="","",VLOOKUP($A307,'Annex 2 EHV charges'!$D:$O,4,0))</f>
        <v/>
      </c>
      <c r="E307" s="106" t="str">
        <f>IFERROR(IF(VLOOKUP($A307,'Annex 2 EHV charges'!$D:$O,9,FALSE)=0,"",VLOOKUP($A307,'Annex 2 EHV charges'!$D:$O,9,FALSE)),"")</f>
        <v/>
      </c>
      <c r="F307" s="107" t="str">
        <f>IFERROR(IF(VLOOKUP($A307,'Annex 2 EHV charges'!$D:$O,10,FALSE)=0,"",VLOOKUP($A307,'Annex 2 EHV charges'!$D:$O,10,FALSE)),"")</f>
        <v/>
      </c>
      <c r="G307" s="108" t="str">
        <f>IFERROR(IF(VLOOKUP($A307,'Annex 2 EHV charges'!$D:$O,11,FALSE)=0,"",VLOOKUP($A307,'Annex 2 EHV charges'!$D:$O,11,FALSE)),"")</f>
        <v/>
      </c>
      <c r="H307" s="108" t="str">
        <f>IFERROR(IF(VLOOKUP($A307,'Annex 2 EHV charges'!$D:$O,12,FALSE)=0,"",VLOOKUP($A307,'Annex 2 EHV charges'!$D:$O,12,FALSE)),"")</f>
        <v/>
      </c>
    </row>
    <row r="308" spans="1:8" x14ac:dyDescent="0.2">
      <c r="A308" s="105" t="str">
        <f t="array" ref="A308">IFERROR(INDEX('Annex 2 EHV charges'!$D$11:$D$410, MATCH(0, IF(ISBLANK('Annex 2 EHV charges'!$D$11:$D$410),1, COUNTIF(A$4:$A307, 'Annex 2 EHV charges'!$D$11:$D$410)), 0)),"")</f>
        <v/>
      </c>
      <c r="B308" s="104" t="str">
        <f>IF($A308="","",VLOOKUP($A308,'Annex 2 EHV charges'!$D:$O,2,0))</f>
        <v/>
      </c>
      <c r="C308" s="105" t="str">
        <f>IF($A308="","",VLOOKUP($A308,'Annex 2 EHV charges'!$D:$O,3,0))</f>
        <v/>
      </c>
      <c r="D308" s="104" t="str">
        <f>IF($A308="","",VLOOKUP($A308,'Annex 2 EHV charges'!$D:$O,4,0))</f>
        <v/>
      </c>
      <c r="E308" s="106" t="str">
        <f>IFERROR(IF(VLOOKUP($A308,'Annex 2 EHV charges'!$D:$O,9,FALSE)=0,"",VLOOKUP($A308,'Annex 2 EHV charges'!$D:$O,9,FALSE)),"")</f>
        <v/>
      </c>
      <c r="F308" s="107" t="str">
        <f>IFERROR(IF(VLOOKUP($A308,'Annex 2 EHV charges'!$D:$O,10,FALSE)=0,"",VLOOKUP($A308,'Annex 2 EHV charges'!$D:$O,10,FALSE)),"")</f>
        <v/>
      </c>
      <c r="G308" s="108" t="str">
        <f>IFERROR(IF(VLOOKUP($A308,'Annex 2 EHV charges'!$D:$O,11,FALSE)=0,"",VLOOKUP($A308,'Annex 2 EHV charges'!$D:$O,11,FALSE)),"")</f>
        <v/>
      </c>
      <c r="H308" s="108" t="str">
        <f>IFERROR(IF(VLOOKUP($A308,'Annex 2 EHV charges'!$D:$O,12,FALSE)=0,"",VLOOKUP($A308,'Annex 2 EHV charges'!$D:$O,12,FALSE)),"")</f>
        <v/>
      </c>
    </row>
    <row r="309" spans="1:8" x14ac:dyDescent="0.2">
      <c r="A309" s="105" t="str">
        <f t="array" ref="A309">IFERROR(INDEX('Annex 2 EHV charges'!$D$11:$D$410, MATCH(0, IF(ISBLANK('Annex 2 EHV charges'!$D$11:$D$410),1, COUNTIF(A$4:$A308, 'Annex 2 EHV charges'!$D$11:$D$410)), 0)),"")</f>
        <v/>
      </c>
      <c r="B309" s="104" t="str">
        <f>IF($A309="","",VLOOKUP($A309,'Annex 2 EHV charges'!$D:$O,2,0))</f>
        <v/>
      </c>
      <c r="C309" s="105" t="str">
        <f>IF($A309="","",VLOOKUP($A309,'Annex 2 EHV charges'!$D:$O,3,0))</f>
        <v/>
      </c>
      <c r="D309" s="104" t="str">
        <f>IF($A309="","",VLOOKUP($A309,'Annex 2 EHV charges'!$D:$O,4,0))</f>
        <v/>
      </c>
      <c r="E309" s="106" t="str">
        <f>IFERROR(IF(VLOOKUP($A309,'Annex 2 EHV charges'!$D:$O,9,FALSE)=0,"",VLOOKUP($A309,'Annex 2 EHV charges'!$D:$O,9,FALSE)),"")</f>
        <v/>
      </c>
      <c r="F309" s="107" t="str">
        <f>IFERROR(IF(VLOOKUP($A309,'Annex 2 EHV charges'!$D:$O,10,FALSE)=0,"",VLOOKUP($A309,'Annex 2 EHV charges'!$D:$O,10,FALSE)),"")</f>
        <v/>
      </c>
      <c r="G309" s="108" t="str">
        <f>IFERROR(IF(VLOOKUP($A309,'Annex 2 EHV charges'!$D:$O,11,FALSE)=0,"",VLOOKUP($A309,'Annex 2 EHV charges'!$D:$O,11,FALSE)),"")</f>
        <v/>
      </c>
      <c r="H309" s="108" t="str">
        <f>IFERROR(IF(VLOOKUP($A309,'Annex 2 EHV charges'!$D:$O,12,FALSE)=0,"",VLOOKUP($A309,'Annex 2 EHV charges'!$D:$O,12,FALSE)),"")</f>
        <v/>
      </c>
    </row>
    <row r="310" spans="1:8" x14ac:dyDescent="0.2">
      <c r="A310" s="105" t="str">
        <f t="array" ref="A310">IFERROR(INDEX('Annex 2 EHV charges'!$D$11:$D$410, MATCH(0, IF(ISBLANK('Annex 2 EHV charges'!$D$11:$D$410),1, COUNTIF(A$4:$A309, 'Annex 2 EHV charges'!$D$11:$D$410)), 0)),"")</f>
        <v/>
      </c>
      <c r="B310" s="104" t="str">
        <f>IF($A310="","",VLOOKUP($A310,'Annex 2 EHV charges'!$D:$O,2,0))</f>
        <v/>
      </c>
      <c r="C310" s="105" t="str">
        <f>IF($A310="","",VLOOKUP($A310,'Annex 2 EHV charges'!$D:$O,3,0))</f>
        <v/>
      </c>
      <c r="D310" s="104" t="str">
        <f>IF($A310="","",VLOOKUP($A310,'Annex 2 EHV charges'!$D:$O,4,0))</f>
        <v/>
      </c>
      <c r="E310" s="106" t="str">
        <f>IFERROR(IF(VLOOKUP($A310,'Annex 2 EHV charges'!$D:$O,9,FALSE)=0,"",VLOOKUP($A310,'Annex 2 EHV charges'!$D:$O,9,FALSE)),"")</f>
        <v/>
      </c>
      <c r="F310" s="107" t="str">
        <f>IFERROR(IF(VLOOKUP($A310,'Annex 2 EHV charges'!$D:$O,10,FALSE)=0,"",VLOOKUP($A310,'Annex 2 EHV charges'!$D:$O,10,FALSE)),"")</f>
        <v/>
      </c>
      <c r="G310" s="108" t="str">
        <f>IFERROR(IF(VLOOKUP($A310,'Annex 2 EHV charges'!$D:$O,11,FALSE)=0,"",VLOOKUP($A310,'Annex 2 EHV charges'!$D:$O,11,FALSE)),"")</f>
        <v/>
      </c>
      <c r="H310" s="108" t="str">
        <f>IFERROR(IF(VLOOKUP($A310,'Annex 2 EHV charges'!$D:$O,12,FALSE)=0,"",VLOOKUP($A310,'Annex 2 EHV charges'!$D:$O,12,FALSE)),"")</f>
        <v/>
      </c>
    </row>
    <row r="311" spans="1:8" x14ac:dyDescent="0.2">
      <c r="A311" s="105" t="str">
        <f t="array" ref="A311">IFERROR(INDEX('Annex 2 EHV charges'!$D$11:$D$410, MATCH(0, IF(ISBLANK('Annex 2 EHV charges'!$D$11:$D$410),1, COUNTIF(A$4:$A310, 'Annex 2 EHV charges'!$D$11:$D$410)), 0)),"")</f>
        <v/>
      </c>
      <c r="B311" s="104" t="str">
        <f>IF($A311="","",VLOOKUP($A311,'Annex 2 EHV charges'!$D:$O,2,0))</f>
        <v/>
      </c>
      <c r="C311" s="105" t="str">
        <f>IF($A311="","",VLOOKUP($A311,'Annex 2 EHV charges'!$D:$O,3,0))</f>
        <v/>
      </c>
      <c r="D311" s="104" t="str">
        <f>IF($A311="","",VLOOKUP($A311,'Annex 2 EHV charges'!$D:$O,4,0))</f>
        <v/>
      </c>
      <c r="E311" s="106" t="str">
        <f>IFERROR(IF(VLOOKUP($A311,'Annex 2 EHV charges'!$D:$O,9,FALSE)=0,"",VLOOKUP($A311,'Annex 2 EHV charges'!$D:$O,9,FALSE)),"")</f>
        <v/>
      </c>
      <c r="F311" s="107" t="str">
        <f>IFERROR(IF(VLOOKUP($A311,'Annex 2 EHV charges'!$D:$O,10,FALSE)=0,"",VLOOKUP($A311,'Annex 2 EHV charges'!$D:$O,10,FALSE)),"")</f>
        <v/>
      </c>
      <c r="G311" s="108" t="str">
        <f>IFERROR(IF(VLOOKUP($A311,'Annex 2 EHV charges'!$D:$O,11,FALSE)=0,"",VLOOKUP($A311,'Annex 2 EHV charges'!$D:$O,11,FALSE)),"")</f>
        <v/>
      </c>
      <c r="H311" s="108" t="str">
        <f>IFERROR(IF(VLOOKUP($A311,'Annex 2 EHV charges'!$D:$O,12,FALSE)=0,"",VLOOKUP($A311,'Annex 2 EHV charges'!$D:$O,12,FALSE)),"")</f>
        <v/>
      </c>
    </row>
    <row r="312" spans="1:8" x14ac:dyDescent="0.2">
      <c r="A312" s="105" t="str">
        <f t="array" ref="A312">IFERROR(INDEX('Annex 2 EHV charges'!$D$11:$D$410, MATCH(0, IF(ISBLANK('Annex 2 EHV charges'!$D$11:$D$410),1, COUNTIF(A$4:$A311, 'Annex 2 EHV charges'!$D$11:$D$410)), 0)),"")</f>
        <v/>
      </c>
      <c r="B312" s="104" t="str">
        <f>IF($A312="","",VLOOKUP($A312,'Annex 2 EHV charges'!$D:$O,2,0))</f>
        <v/>
      </c>
      <c r="C312" s="105" t="str">
        <f>IF($A312="","",VLOOKUP($A312,'Annex 2 EHV charges'!$D:$O,3,0))</f>
        <v/>
      </c>
      <c r="D312" s="104" t="str">
        <f>IF($A312="","",VLOOKUP($A312,'Annex 2 EHV charges'!$D:$O,4,0))</f>
        <v/>
      </c>
      <c r="E312" s="106" t="str">
        <f>IFERROR(IF(VLOOKUP($A312,'Annex 2 EHV charges'!$D:$O,9,FALSE)=0,"",VLOOKUP($A312,'Annex 2 EHV charges'!$D:$O,9,FALSE)),"")</f>
        <v/>
      </c>
      <c r="F312" s="107" t="str">
        <f>IFERROR(IF(VLOOKUP($A312,'Annex 2 EHV charges'!$D:$O,10,FALSE)=0,"",VLOOKUP($A312,'Annex 2 EHV charges'!$D:$O,10,FALSE)),"")</f>
        <v/>
      </c>
      <c r="G312" s="108" t="str">
        <f>IFERROR(IF(VLOOKUP($A312,'Annex 2 EHV charges'!$D:$O,11,FALSE)=0,"",VLOOKUP($A312,'Annex 2 EHV charges'!$D:$O,11,FALSE)),"")</f>
        <v/>
      </c>
      <c r="H312" s="108" t="str">
        <f>IFERROR(IF(VLOOKUP($A312,'Annex 2 EHV charges'!$D:$O,12,FALSE)=0,"",VLOOKUP($A312,'Annex 2 EHV charges'!$D:$O,12,FALSE)),"")</f>
        <v/>
      </c>
    </row>
    <row r="313" spans="1:8" x14ac:dyDescent="0.2">
      <c r="A313" s="105" t="str">
        <f t="array" ref="A313">IFERROR(INDEX('Annex 2 EHV charges'!$D$11:$D$410, MATCH(0, IF(ISBLANK('Annex 2 EHV charges'!$D$11:$D$410),1, COUNTIF(A$4:$A312, 'Annex 2 EHV charges'!$D$11:$D$410)), 0)),"")</f>
        <v/>
      </c>
      <c r="B313" s="104" t="str">
        <f>IF($A313="","",VLOOKUP($A313,'Annex 2 EHV charges'!$D:$O,2,0))</f>
        <v/>
      </c>
      <c r="C313" s="105" t="str">
        <f>IF($A313="","",VLOOKUP($A313,'Annex 2 EHV charges'!$D:$O,3,0))</f>
        <v/>
      </c>
      <c r="D313" s="104" t="str">
        <f>IF($A313="","",VLOOKUP($A313,'Annex 2 EHV charges'!$D:$O,4,0))</f>
        <v/>
      </c>
      <c r="E313" s="106" t="str">
        <f>IFERROR(IF(VLOOKUP($A313,'Annex 2 EHV charges'!$D:$O,9,FALSE)=0,"",VLOOKUP($A313,'Annex 2 EHV charges'!$D:$O,9,FALSE)),"")</f>
        <v/>
      </c>
      <c r="F313" s="107" t="str">
        <f>IFERROR(IF(VLOOKUP($A313,'Annex 2 EHV charges'!$D:$O,10,FALSE)=0,"",VLOOKUP($A313,'Annex 2 EHV charges'!$D:$O,10,FALSE)),"")</f>
        <v/>
      </c>
      <c r="G313" s="108" t="str">
        <f>IFERROR(IF(VLOOKUP($A313,'Annex 2 EHV charges'!$D:$O,11,FALSE)=0,"",VLOOKUP($A313,'Annex 2 EHV charges'!$D:$O,11,FALSE)),"")</f>
        <v/>
      </c>
      <c r="H313" s="108" t="str">
        <f>IFERROR(IF(VLOOKUP($A313,'Annex 2 EHV charges'!$D:$O,12,FALSE)=0,"",VLOOKUP($A313,'Annex 2 EHV charges'!$D:$O,12,FALSE)),"")</f>
        <v/>
      </c>
    </row>
    <row r="314" spans="1:8" x14ac:dyDescent="0.2">
      <c r="A314" s="105" t="str">
        <f t="array" ref="A314">IFERROR(INDEX('Annex 2 EHV charges'!$D$11:$D$410, MATCH(0, IF(ISBLANK('Annex 2 EHV charges'!$D$11:$D$410),1, COUNTIF(A$4:$A313, 'Annex 2 EHV charges'!$D$11:$D$410)), 0)),"")</f>
        <v/>
      </c>
      <c r="B314" s="104" t="str">
        <f>IF($A314="","",VLOOKUP($A314,'Annex 2 EHV charges'!$D:$O,2,0))</f>
        <v/>
      </c>
      <c r="C314" s="105" t="str">
        <f>IF($A314="","",VLOOKUP($A314,'Annex 2 EHV charges'!$D:$O,3,0))</f>
        <v/>
      </c>
      <c r="D314" s="104" t="str">
        <f>IF($A314="","",VLOOKUP($A314,'Annex 2 EHV charges'!$D:$O,4,0))</f>
        <v/>
      </c>
      <c r="E314" s="106" t="str">
        <f>IFERROR(IF(VLOOKUP($A314,'Annex 2 EHV charges'!$D:$O,9,FALSE)=0,"",VLOOKUP($A314,'Annex 2 EHV charges'!$D:$O,9,FALSE)),"")</f>
        <v/>
      </c>
      <c r="F314" s="107" t="str">
        <f>IFERROR(IF(VLOOKUP($A314,'Annex 2 EHV charges'!$D:$O,10,FALSE)=0,"",VLOOKUP($A314,'Annex 2 EHV charges'!$D:$O,10,FALSE)),"")</f>
        <v/>
      </c>
      <c r="G314" s="108" t="str">
        <f>IFERROR(IF(VLOOKUP($A314,'Annex 2 EHV charges'!$D:$O,11,FALSE)=0,"",VLOOKUP($A314,'Annex 2 EHV charges'!$D:$O,11,FALSE)),"")</f>
        <v/>
      </c>
      <c r="H314" s="108" t="str">
        <f>IFERROR(IF(VLOOKUP($A314,'Annex 2 EHV charges'!$D:$O,12,FALSE)=0,"",VLOOKUP($A314,'Annex 2 EHV charges'!$D:$O,12,FALSE)),"")</f>
        <v/>
      </c>
    </row>
    <row r="315" spans="1:8" x14ac:dyDescent="0.2">
      <c r="A315" s="105" t="str">
        <f t="array" ref="A315">IFERROR(INDEX('Annex 2 EHV charges'!$D$11:$D$410, MATCH(0, IF(ISBLANK('Annex 2 EHV charges'!$D$11:$D$410),1, COUNTIF(A$4:$A314, 'Annex 2 EHV charges'!$D$11:$D$410)), 0)),"")</f>
        <v/>
      </c>
      <c r="B315" s="104" t="str">
        <f>IF($A315="","",VLOOKUP($A315,'Annex 2 EHV charges'!$D:$O,2,0))</f>
        <v/>
      </c>
      <c r="C315" s="105" t="str">
        <f>IF($A315="","",VLOOKUP($A315,'Annex 2 EHV charges'!$D:$O,3,0))</f>
        <v/>
      </c>
      <c r="D315" s="104" t="str">
        <f>IF($A315="","",VLOOKUP($A315,'Annex 2 EHV charges'!$D:$O,4,0))</f>
        <v/>
      </c>
      <c r="E315" s="106" t="str">
        <f>IFERROR(IF(VLOOKUP($A315,'Annex 2 EHV charges'!$D:$O,9,FALSE)=0,"",VLOOKUP($A315,'Annex 2 EHV charges'!$D:$O,9,FALSE)),"")</f>
        <v/>
      </c>
      <c r="F315" s="107" t="str">
        <f>IFERROR(IF(VLOOKUP($A315,'Annex 2 EHV charges'!$D:$O,10,FALSE)=0,"",VLOOKUP($A315,'Annex 2 EHV charges'!$D:$O,10,FALSE)),"")</f>
        <v/>
      </c>
      <c r="G315" s="108" t="str">
        <f>IFERROR(IF(VLOOKUP($A315,'Annex 2 EHV charges'!$D:$O,11,FALSE)=0,"",VLOOKUP($A315,'Annex 2 EHV charges'!$D:$O,11,FALSE)),"")</f>
        <v/>
      </c>
      <c r="H315" s="108" t="str">
        <f>IFERROR(IF(VLOOKUP($A315,'Annex 2 EHV charges'!$D:$O,12,FALSE)=0,"",VLOOKUP($A315,'Annex 2 EHV charges'!$D:$O,12,FALSE)),"")</f>
        <v/>
      </c>
    </row>
    <row r="316" spans="1:8" x14ac:dyDescent="0.2">
      <c r="A316" s="105" t="str">
        <f t="array" ref="A316">IFERROR(INDEX('Annex 2 EHV charges'!$D$11:$D$410, MATCH(0, IF(ISBLANK('Annex 2 EHV charges'!$D$11:$D$410),1, COUNTIF(A$4:$A315, 'Annex 2 EHV charges'!$D$11:$D$410)), 0)),"")</f>
        <v/>
      </c>
      <c r="B316" s="104" t="str">
        <f>IF($A316="","",VLOOKUP($A316,'Annex 2 EHV charges'!$D:$O,2,0))</f>
        <v/>
      </c>
      <c r="C316" s="105" t="str">
        <f>IF($A316="","",VLOOKUP($A316,'Annex 2 EHV charges'!$D:$O,3,0))</f>
        <v/>
      </c>
      <c r="D316" s="104" t="str">
        <f>IF($A316="","",VLOOKUP($A316,'Annex 2 EHV charges'!$D:$O,4,0))</f>
        <v/>
      </c>
      <c r="E316" s="106" t="str">
        <f>IFERROR(IF(VLOOKUP($A316,'Annex 2 EHV charges'!$D:$O,9,FALSE)=0,"",VLOOKUP($A316,'Annex 2 EHV charges'!$D:$O,9,FALSE)),"")</f>
        <v/>
      </c>
      <c r="F316" s="107" t="str">
        <f>IFERROR(IF(VLOOKUP($A316,'Annex 2 EHV charges'!$D:$O,10,FALSE)=0,"",VLOOKUP($A316,'Annex 2 EHV charges'!$D:$O,10,FALSE)),"")</f>
        <v/>
      </c>
      <c r="G316" s="108" t="str">
        <f>IFERROR(IF(VLOOKUP($A316,'Annex 2 EHV charges'!$D:$O,11,FALSE)=0,"",VLOOKUP($A316,'Annex 2 EHV charges'!$D:$O,11,FALSE)),"")</f>
        <v/>
      </c>
      <c r="H316" s="108" t="str">
        <f>IFERROR(IF(VLOOKUP($A316,'Annex 2 EHV charges'!$D:$O,12,FALSE)=0,"",VLOOKUP($A316,'Annex 2 EHV charges'!$D:$O,12,FALSE)),"")</f>
        <v/>
      </c>
    </row>
    <row r="317" spans="1:8" x14ac:dyDescent="0.2">
      <c r="A317" s="105" t="str">
        <f t="array" ref="A317">IFERROR(INDEX('Annex 2 EHV charges'!$D$11:$D$410, MATCH(0, IF(ISBLANK('Annex 2 EHV charges'!$D$11:$D$410),1, COUNTIF(A$4:$A316, 'Annex 2 EHV charges'!$D$11:$D$410)), 0)),"")</f>
        <v/>
      </c>
      <c r="B317" s="104" t="str">
        <f>IF($A317="","",VLOOKUP($A317,'Annex 2 EHV charges'!$D:$O,2,0))</f>
        <v/>
      </c>
      <c r="C317" s="105" t="str">
        <f>IF($A317="","",VLOOKUP($A317,'Annex 2 EHV charges'!$D:$O,3,0))</f>
        <v/>
      </c>
      <c r="D317" s="104" t="str">
        <f>IF($A317="","",VLOOKUP($A317,'Annex 2 EHV charges'!$D:$O,4,0))</f>
        <v/>
      </c>
      <c r="E317" s="106" t="str">
        <f>IFERROR(IF(VLOOKUP($A317,'Annex 2 EHV charges'!$D:$O,9,FALSE)=0,"",VLOOKUP($A317,'Annex 2 EHV charges'!$D:$O,9,FALSE)),"")</f>
        <v/>
      </c>
      <c r="F317" s="107" t="str">
        <f>IFERROR(IF(VLOOKUP($A317,'Annex 2 EHV charges'!$D:$O,10,FALSE)=0,"",VLOOKUP($A317,'Annex 2 EHV charges'!$D:$O,10,FALSE)),"")</f>
        <v/>
      </c>
      <c r="G317" s="108" t="str">
        <f>IFERROR(IF(VLOOKUP($A317,'Annex 2 EHV charges'!$D:$O,11,FALSE)=0,"",VLOOKUP($A317,'Annex 2 EHV charges'!$D:$O,11,FALSE)),"")</f>
        <v/>
      </c>
      <c r="H317" s="108" t="str">
        <f>IFERROR(IF(VLOOKUP($A317,'Annex 2 EHV charges'!$D:$O,12,FALSE)=0,"",VLOOKUP($A317,'Annex 2 EHV charges'!$D:$O,12,FALSE)),"")</f>
        <v/>
      </c>
    </row>
    <row r="318" spans="1:8" x14ac:dyDescent="0.2">
      <c r="A318" s="105" t="str">
        <f t="array" ref="A318">IFERROR(INDEX('Annex 2 EHV charges'!$D$11:$D$410, MATCH(0, IF(ISBLANK('Annex 2 EHV charges'!$D$11:$D$410),1, COUNTIF(A$4:$A317, 'Annex 2 EHV charges'!$D$11:$D$410)), 0)),"")</f>
        <v/>
      </c>
      <c r="B318" s="104" t="str">
        <f>IF($A318="","",VLOOKUP($A318,'Annex 2 EHV charges'!$D:$O,2,0))</f>
        <v/>
      </c>
      <c r="C318" s="105" t="str">
        <f>IF($A318="","",VLOOKUP($A318,'Annex 2 EHV charges'!$D:$O,3,0))</f>
        <v/>
      </c>
      <c r="D318" s="104" t="str">
        <f>IF($A318="","",VLOOKUP($A318,'Annex 2 EHV charges'!$D:$O,4,0))</f>
        <v/>
      </c>
      <c r="E318" s="106" t="str">
        <f>IFERROR(IF(VLOOKUP($A318,'Annex 2 EHV charges'!$D:$O,9,FALSE)=0,"",VLOOKUP($A318,'Annex 2 EHV charges'!$D:$O,9,FALSE)),"")</f>
        <v/>
      </c>
      <c r="F318" s="107" t="str">
        <f>IFERROR(IF(VLOOKUP($A318,'Annex 2 EHV charges'!$D:$O,10,FALSE)=0,"",VLOOKUP($A318,'Annex 2 EHV charges'!$D:$O,10,FALSE)),"")</f>
        <v/>
      </c>
      <c r="G318" s="108" t="str">
        <f>IFERROR(IF(VLOOKUP($A318,'Annex 2 EHV charges'!$D:$O,11,FALSE)=0,"",VLOOKUP($A318,'Annex 2 EHV charges'!$D:$O,11,FALSE)),"")</f>
        <v/>
      </c>
      <c r="H318" s="108" t="str">
        <f>IFERROR(IF(VLOOKUP($A318,'Annex 2 EHV charges'!$D:$O,12,FALSE)=0,"",VLOOKUP($A318,'Annex 2 EHV charges'!$D:$O,12,FALSE)),"")</f>
        <v/>
      </c>
    </row>
    <row r="319" spans="1:8" x14ac:dyDescent="0.2">
      <c r="A319" s="105" t="str">
        <f t="array" ref="A319">IFERROR(INDEX('Annex 2 EHV charges'!$D$11:$D$410, MATCH(0, IF(ISBLANK('Annex 2 EHV charges'!$D$11:$D$410),1, COUNTIF(A$4:$A318, 'Annex 2 EHV charges'!$D$11:$D$410)), 0)),"")</f>
        <v/>
      </c>
      <c r="B319" s="104" t="str">
        <f>IF($A319="","",VLOOKUP($A319,'Annex 2 EHV charges'!$D:$O,2,0))</f>
        <v/>
      </c>
      <c r="C319" s="105" t="str">
        <f>IF($A319="","",VLOOKUP($A319,'Annex 2 EHV charges'!$D:$O,3,0))</f>
        <v/>
      </c>
      <c r="D319" s="104" t="str">
        <f>IF($A319="","",VLOOKUP($A319,'Annex 2 EHV charges'!$D:$O,4,0))</f>
        <v/>
      </c>
      <c r="E319" s="106" t="str">
        <f>IFERROR(IF(VLOOKUP($A319,'Annex 2 EHV charges'!$D:$O,9,FALSE)=0,"",VLOOKUP($A319,'Annex 2 EHV charges'!$D:$O,9,FALSE)),"")</f>
        <v/>
      </c>
      <c r="F319" s="107" t="str">
        <f>IFERROR(IF(VLOOKUP($A319,'Annex 2 EHV charges'!$D:$O,10,FALSE)=0,"",VLOOKUP($A319,'Annex 2 EHV charges'!$D:$O,10,FALSE)),"")</f>
        <v/>
      </c>
      <c r="G319" s="108" t="str">
        <f>IFERROR(IF(VLOOKUP($A319,'Annex 2 EHV charges'!$D:$O,11,FALSE)=0,"",VLOOKUP($A319,'Annex 2 EHV charges'!$D:$O,11,FALSE)),"")</f>
        <v/>
      </c>
      <c r="H319" s="108" t="str">
        <f>IFERROR(IF(VLOOKUP($A319,'Annex 2 EHV charges'!$D:$O,12,FALSE)=0,"",VLOOKUP($A319,'Annex 2 EHV charges'!$D:$O,12,FALSE)),"")</f>
        <v/>
      </c>
    </row>
    <row r="320" spans="1:8" x14ac:dyDescent="0.2">
      <c r="A320" s="105" t="str">
        <f t="array" ref="A320">IFERROR(INDEX('Annex 2 EHV charges'!$D$11:$D$410, MATCH(0, IF(ISBLANK('Annex 2 EHV charges'!$D$11:$D$410),1, COUNTIF(A$4:$A319, 'Annex 2 EHV charges'!$D$11:$D$410)), 0)),"")</f>
        <v/>
      </c>
      <c r="B320" s="104" t="str">
        <f>IF($A320="","",VLOOKUP($A320,'Annex 2 EHV charges'!$D:$O,2,0))</f>
        <v/>
      </c>
      <c r="C320" s="105" t="str">
        <f>IF($A320="","",VLOOKUP($A320,'Annex 2 EHV charges'!$D:$O,3,0))</f>
        <v/>
      </c>
      <c r="D320" s="104" t="str">
        <f>IF($A320="","",VLOOKUP($A320,'Annex 2 EHV charges'!$D:$O,4,0))</f>
        <v/>
      </c>
      <c r="E320" s="106" t="str">
        <f>IFERROR(IF(VLOOKUP($A320,'Annex 2 EHV charges'!$D:$O,9,FALSE)=0,"",VLOOKUP($A320,'Annex 2 EHV charges'!$D:$O,9,FALSE)),"")</f>
        <v/>
      </c>
      <c r="F320" s="107" t="str">
        <f>IFERROR(IF(VLOOKUP($A320,'Annex 2 EHV charges'!$D:$O,10,FALSE)=0,"",VLOOKUP($A320,'Annex 2 EHV charges'!$D:$O,10,FALSE)),"")</f>
        <v/>
      </c>
      <c r="G320" s="108" t="str">
        <f>IFERROR(IF(VLOOKUP($A320,'Annex 2 EHV charges'!$D:$O,11,FALSE)=0,"",VLOOKUP($A320,'Annex 2 EHV charges'!$D:$O,11,FALSE)),"")</f>
        <v/>
      </c>
      <c r="H320" s="108" t="str">
        <f>IFERROR(IF(VLOOKUP($A320,'Annex 2 EHV charges'!$D:$O,12,FALSE)=0,"",VLOOKUP($A320,'Annex 2 EHV charges'!$D:$O,12,FALSE)),"")</f>
        <v/>
      </c>
    </row>
    <row r="321" spans="1:8" x14ac:dyDescent="0.2">
      <c r="A321" s="105" t="str">
        <f t="array" ref="A321">IFERROR(INDEX('Annex 2 EHV charges'!$D$11:$D$410, MATCH(0, IF(ISBLANK('Annex 2 EHV charges'!$D$11:$D$410),1, COUNTIF(A$4:$A320, 'Annex 2 EHV charges'!$D$11:$D$410)), 0)),"")</f>
        <v/>
      </c>
      <c r="B321" s="104" t="str">
        <f>IF($A321="","",VLOOKUP($A321,'Annex 2 EHV charges'!$D:$O,2,0))</f>
        <v/>
      </c>
      <c r="C321" s="105" t="str">
        <f>IF($A321="","",VLOOKUP($A321,'Annex 2 EHV charges'!$D:$O,3,0))</f>
        <v/>
      </c>
      <c r="D321" s="104" t="str">
        <f>IF($A321="","",VLOOKUP($A321,'Annex 2 EHV charges'!$D:$O,4,0))</f>
        <v/>
      </c>
      <c r="E321" s="106" t="str">
        <f>IFERROR(IF(VLOOKUP($A321,'Annex 2 EHV charges'!$D:$O,9,FALSE)=0,"",VLOOKUP($A321,'Annex 2 EHV charges'!$D:$O,9,FALSE)),"")</f>
        <v/>
      </c>
      <c r="F321" s="107" t="str">
        <f>IFERROR(IF(VLOOKUP($A321,'Annex 2 EHV charges'!$D:$O,10,FALSE)=0,"",VLOOKUP($A321,'Annex 2 EHV charges'!$D:$O,10,FALSE)),"")</f>
        <v/>
      </c>
      <c r="G321" s="108" t="str">
        <f>IFERROR(IF(VLOOKUP($A321,'Annex 2 EHV charges'!$D:$O,11,FALSE)=0,"",VLOOKUP($A321,'Annex 2 EHV charges'!$D:$O,11,FALSE)),"")</f>
        <v/>
      </c>
      <c r="H321" s="108" t="str">
        <f>IFERROR(IF(VLOOKUP($A321,'Annex 2 EHV charges'!$D:$O,12,FALSE)=0,"",VLOOKUP($A321,'Annex 2 EHV charges'!$D:$O,12,FALSE)),"")</f>
        <v/>
      </c>
    </row>
    <row r="322" spans="1:8" x14ac:dyDescent="0.2">
      <c r="A322" s="105" t="str">
        <f t="array" ref="A322">IFERROR(INDEX('Annex 2 EHV charges'!$D$11:$D$410, MATCH(0, IF(ISBLANK('Annex 2 EHV charges'!$D$11:$D$410),1, COUNTIF(A$4:$A321, 'Annex 2 EHV charges'!$D$11:$D$410)), 0)),"")</f>
        <v/>
      </c>
      <c r="B322" s="104" t="str">
        <f>IF($A322="","",VLOOKUP($A322,'Annex 2 EHV charges'!$D:$O,2,0))</f>
        <v/>
      </c>
      <c r="C322" s="105" t="str">
        <f>IF($A322="","",VLOOKUP($A322,'Annex 2 EHV charges'!$D:$O,3,0))</f>
        <v/>
      </c>
      <c r="D322" s="104" t="str">
        <f>IF($A322="","",VLOOKUP($A322,'Annex 2 EHV charges'!$D:$O,4,0))</f>
        <v/>
      </c>
      <c r="E322" s="106" t="str">
        <f>IFERROR(IF(VLOOKUP($A322,'Annex 2 EHV charges'!$D:$O,9,FALSE)=0,"",VLOOKUP($A322,'Annex 2 EHV charges'!$D:$O,9,FALSE)),"")</f>
        <v/>
      </c>
      <c r="F322" s="107" t="str">
        <f>IFERROR(IF(VLOOKUP($A322,'Annex 2 EHV charges'!$D:$O,10,FALSE)=0,"",VLOOKUP($A322,'Annex 2 EHV charges'!$D:$O,10,FALSE)),"")</f>
        <v/>
      </c>
      <c r="G322" s="108" t="str">
        <f>IFERROR(IF(VLOOKUP($A322,'Annex 2 EHV charges'!$D:$O,11,FALSE)=0,"",VLOOKUP($A322,'Annex 2 EHV charges'!$D:$O,11,FALSE)),"")</f>
        <v/>
      </c>
      <c r="H322" s="108" t="str">
        <f>IFERROR(IF(VLOOKUP($A322,'Annex 2 EHV charges'!$D:$O,12,FALSE)=0,"",VLOOKUP($A322,'Annex 2 EHV charges'!$D:$O,12,FALSE)),"")</f>
        <v/>
      </c>
    </row>
    <row r="323" spans="1:8" x14ac:dyDescent="0.2">
      <c r="A323" s="105" t="str">
        <f t="array" ref="A323">IFERROR(INDEX('Annex 2 EHV charges'!$D$11:$D$410, MATCH(0, IF(ISBLANK('Annex 2 EHV charges'!$D$11:$D$410),1, COUNTIF(A$4:$A322, 'Annex 2 EHV charges'!$D$11:$D$410)), 0)),"")</f>
        <v/>
      </c>
      <c r="B323" s="104" t="str">
        <f>IF($A323="","",VLOOKUP($A323,'Annex 2 EHV charges'!$D:$O,2,0))</f>
        <v/>
      </c>
      <c r="C323" s="105" t="str">
        <f>IF($A323="","",VLOOKUP($A323,'Annex 2 EHV charges'!$D:$O,3,0))</f>
        <v/>
      </c>
      <c r="D323" s="104" t="str">
        <f>IF($A323="","",VLOOKUP($A323,'Annex 2 EHV charges'!$D:$O,4,0))</f>
        <v/>
      </c>
      <c r="E323" s="106" t="str">
        <f>IFERROR(IF(VLOOKUP($A323,'Annex 2 EHV charges'!$D:$O,9,FALSE)=0,"",VLOOKUP($A323,'Annex 2 EHV charges'!$D:$O,9,FALSE)),"")</f>
        <v/>
      </c>
      <c r="F323" s="107" t="str">
        <f>IFERROR(IF(VLOOKUP($A323,'Annex 2 EHV charges'!$D:$O,10,FALSE)=0,"",VLOOKUP($A323,'Annex 2 EHV charges'!$D:$O,10,FALSE)),"")</f>
        <v/>
      </c>
      <c r="G323" s="108" t="str">
        <f>IFERROR(IF(VLOOKUP($A323,'Annex 2 EHV charges'!$D:$O,11,FALSE)=0,"",VLOOKUP($A323,'Annex 2 EHV charges'!$D:$O,11,FALSE)),"")</f>
        <v/>
      </c>
      <c r="H323" s="108" t="str">
        <f>IFERROR(IF(VLOOKUP($A323,'Annex 2 EHV charges'!$D:$O,12,FALSE)=0,"",VLOOKUP($A323,'Annex 2 EHV charges'!$D:$O,12,FALSE)),"")</f>
        <v/>
      </c>
    </row>
    <row r="324" spans="1:8" x14ac:dyDescent="0.2">
      <c r="A324" s="105" t="str">
        <f t="array" ref="A324">IFERROR(INDEX('Annex 2 EHV charges'!$D$11:$D$410, MATCH(0, IF(ISBLANK('Annex 2 EHV charges'!$D$11:$D$410),1, COUNTIF(A$4:$A323, 'Annex 2 EHV charges'!$D$11:$D$410)), 0)),"")</f>
        <v/>
      </c>
      <c r="B324" s="104" t="str">
        <f>IF($A324="","",VLOOKUP($A324,'Annex 2 EHV charges'!$D:$O,2,0))</f>
        <v/>
      </c>
      <c r="C324" s="105" t="str">
        <f>IF($A324="","",VLOOKUP($A324,'Annex 2 EHV charges'!$D:$O,3,0))</f>
        <v/>
      </c>
      <c r="D324" s="104" t="str">
        <f>IF($A324="","",VLOOKUP($A324,'Annex 2 EHV charges'!$D:$O,4,0))</f>
        <v/>
      </c>
      <c r="E324" s="106" t="str">
        <f>IFERROR(IF(VLOOKUP($A324,'Annex 2 EHV charges'!$D:$O,9,FALSE)=0,"",VLOOKUP($A324,'Annex 2 EHV charges'!$D:$O,9,FALSE)),"")</f>
        <v/>
      </c>
      <c r="F324" s="107" t="str">
        <f>IFERROR(IF(VLOOKUP($A324,'Annex 2 EHV charges'!$D:$O,10,FALSE)=0,"",VLOOKUP($A324,'Annex 2 EHV charges'!$D:$O,10,FALSE)),"")</f>
        <v/>
      </c>
      <c r="G324" s="108" t="str">
        <f>IFERROR(IF(VLOOKUP($A324,'Annex 2 EHV charges'!$D:$O,11,FALSE)=0,"",VLOOKUP($A324,'Annex 2 EHV charges'!$D:$O,11,FALSE)),"")</f>
        <v/>
      </c>
      <c r="H324" s="108" t="str">
        <f>IFERROR(IF(VLOOKUP($A324,'Annex 2 EHV charges'!$D:$O,12,FALSE)=0,"",VLOOKUP($A324,'Annex 2 EHV charges'!$D:$O,12,FALSE)),"")</f>
        <v/>
      </c>
    </row>
    <row r="325" spans="1:8" x14ac:dyDescent="0.2">
      <c r="A325" s="105" t="str">
        <f t="array" ref="A325">IFERROR(INDEX('Annex 2 EHV charges'!$D$11:$D$410, MATCH(0, IF(ISBLANK('Annex 2 EHV charges'!$D$11:$D$410),1, COUNTIF(A$4:$A324, 'Annex 2 EHV charges'!$D$11:$D$410)), 0)),"")</f>
        <v/>
      </c>
      <c r="B325" s="104" t="str">
        <f>IF($A325="","",VLOOKUP($A325,'Annex 2 EHV charges'!$D:$O,2,0))</f>
        <v/>
      </c>
      <c r="C325" s="105" t="str">
        <f>IF($A325="","",VLOOKUP($A325,'Annex 2 EHV charges'!$D:$O,3,0))</f>
        <v/>
      </c>
      <c r="D325" s="104" t="str">
        <f>IF($A325="","",VLOOKUP($A325,'Annex 2 EHV charges'!$D:$O,4,0))</f>
        <v/>
      </c>
      <c r="E325" s="106" t="str">
        <f>IFERROR(IF(VLOOKUP($A325,'Annex 2 EHV charges'!$D:$O,9,FALSE)=0,"",VLOOKUP($A325,'Annex 2 EHV charges'!$D:$O,9,FALSE)),"")</f>
        <v/>
      </c>
      <c r="F325" s="107" t="str">
        <f>IFERROR(IF(VLOOKUP($A325,'Annex 2 EHV charges'!$D:$O,10,FALSE)=0,"",VLOOKUP($A325,'Annex 2 EHV charges'!$D:$O,10,FALSE)),"")</f>
        <v/>
      </c>
      <c r="G325" s="108" t="str">
        <f>IFERROR(IF(VLOOKUP($A325,'Annex 2 EHV charges'!$D:$O,11,FALSE)=0,"",VLOOKUP($A325,'Annex 2 EHV charges'!$D:$O,11,FALSE)),"")</f>
        <v/>
      </c>
      <c r="H325" s="108" t="str">
        <f>IFERROR(IF(VLOOKUP($A325,'Annex 2 EHV charges'!$D:$O,12,FALSE)=0,"",VLOOKUP($A325,'Annex 2 EHV charges'!$D:$O,12,FALSE)),"")</f>
        <v/>
      </c>
    </row>
    <row r="326" spans="1:8" x14ac:dyDescent="0.2">
      <c r="A326" s="105" t="str">
        <f t="array" ref="A326">IFERROR(INDEX('Annex 2 EHV charges'!$D$11:$D$410, MATCH(0, IF(ISBLANK('Annex 2 EHV charges'!$D$11:$D$410),1, COUNTIF(A$4:$A325, 'Annex 2 EHV charges'!$D$11:$D$410)), 0)),"")</f>
        <v/>
      </c>
      <c r="B326" s="104" t="str">
        <f>IF($A326="","",VLOOKUP($A326,'Annex 2 EHV charges'!$D:$O,2,0))</f>
        <v/>
      </c>
      <c r="C326" s="105" t="str">
        <f>IF($A326="","",VLOOKUP($A326,'Annex 2 EHV charges'!$D:$O,3,0))</f>
        <v/>
      </c>
      <c r="D326" s="104" t="str">
        <f>IF($A326="","",VLOOKUP($A326,'Annex 2 EHV charges'!$D:$O,4,0))</f>
        <v/>
      </c>
      <c r="E326" s="106" t="str">
        <f>IFERROR(IF(VLOOKUP($A326,'Annex 2 EHV charges'!$D:$O,9,FALSE)=0,"",VLOOKUP($A326,'Annex 2 EHV charges'!$D:$O,9,FALSE)),"")</f>
        <v/>
      </c>
      <c r="F326" s="107" t="str">
        <f>IFERROR(IF(VLOOKUP($A326,'Annex 2 EHV charges'!$D:$O,10,FALSE)=0,"",VLOOKUP($A326,'Annex 2 EHV charges'!$D:$O,10,FALSE)),"")</f>
        <v/>
      </c>
      <c r="G326" s="108" t="str">
        <f>IFERROR(IF(VLOOKUP($A326,'Annex 2 EHV charges'!$D:$O,11,FALSE)=0,"",VLOOKUP($A326,'Annex 2 EHV charges'!$D:$O,11,FALSE)),"")</f>
        <v/>
      </c>
      <c r="H326" s="108" t="str">
        <f>IFERROR(IF(VLOOKUP($A326,'Annex 2 EHV charges'!$D:$O,12,FALSE)=0,"",VLOOKUP($A326,'Annex 2 EHV charges'!$D:$O,12,FALSE)),"")</f>
        <v/>
      </c>
    </row>
    <row r="327" spans="1:8" x14ac:dyDescent="0.2">
      <c r="A327" s="105" t="str">
        <f t="array" ref="A327">IFERROR(INDEX('Annex 2 EHV charges'!$D$11:$D$410, MATCH(0, IF(ISBLANK('Annex 2 EHV charges'!$D$11:$D$410),1, COUNTIF(A$4:$A326, 'Annex 2 EHV charges'!$D$11:$D$410)), 0)),"")</f>
        <v/>
      </c>
      <c r="B327" s="104" t="str">
        <f>IF($A327="","",VLOOKUP($A327,'Annex 2 EHV charges'!$D:$O,2,0))</f>
        <v/>
      </c>
      <c r="C327" s="105" t="str">
        <f>IF($A327="","",VLOOKUP($A327,'Annex 2 EHV charges'!$D:$O,3,0))</f>
        <v/>
      </c>
      <c r="D327" s="104" t="str">
        <f>IF($A327="","",VLOOKUP($A327,'Annex 2 EHV charges'!$D:$O,4,0))</f>
        <v/>
      </c>
      <c r="E327" s="106" t="str">
        <f>IFERROR(IF(VLOOKUP($A327,'Annex 2 EHV charges'!$D:$O,9,FALSE)=0,"",VLOOKUP($A327,'Annex 2 EHV charges'!$D:$O,9,FALSE)),"")</f>
        <v/>
      </c>
      <c r="F327" s="107" t="str">
        <f>IFERROR(IF(VLOOKUP($A327,'Annex 2 EHV charges'!$D:$O,10,FALSE)=0,"",VLOOKUP($A327,'Annex 2 EHV charges'!$D:$O,10,FALSE)),"")</f>
        <v/>
      </c>
      <c r="G327" s="108" t="str">
        <f>IFERROR(IF(VLOOKUP($A327,'Annex 2 EHV charges'!$D:$O,11,FALSE)=0,"",VLOOKUP($A327,'Annex 2 EHV charges'!$D:$O,11,FALSE)),"")</f>
        <v/>
      </c>
      <c r="H327" s="108" t="str">
        <f>IFERROR(IF(VLOOKUP($A327,'Annex 2 EHV charges'!$D:$O,12,FALSE)=0,"",VLOOKUP($A327,'Annex 2 EHV charges'!$D:$O,12,FALSE)),"")</f>
        <v/>
      </c>
    </row>
    <row r="328" spans="1:8" x14ac:dyDescent="0.2">
      <c r="A328" s="105" t="str">
        <f t="array" ref="A328">IFERROR(INDEX('Annex 2 EHV charges'!$D$11:$D$410, MATCH(0, IF(ISBLANK('Annex 2 EHV charges'!$D$11:$D$410),1, COUNTIF(A$4:$A327, 'Annex 2 EHV charges'!$D$11:$D$410)), 0)),"")</f>
        <v/>
      </c>
      <c r="B328" s="104" t="str">
        <f>IF($A328="","",VLOOKUP($A328,'Annex 2 EHV charges'!$D:$O,2,0))</f>
        <v/>
      </c>
      <c r="C328" s="105" t="str">
        <f>IF($A328="","",VLOOKUP($A328,'Annex 2 EHV charges'!$D:$O,3,0))</f>
        <v/>
      </c>
      <c r="D328" s="104" t="str">
        <f>IF($A328="","",VLOOKUP($A328,'Annex 2 EHV charges'!$D:$O,4,0))</f>
        <v/>
      </c>
      <c r="E328" s="106" t="str">
        <f>IFERROR(IF(VLOOKUP($A328,'Annex 2 EHV charges'!$D:$O,9,FALSE)=0,"",VLOOKUP($A328,'Annex 2 EHV charges'!$D:$O,9,FALSE)),"")</f>
        <v/>
      </c>
      <c r="F328" s="107" t="str">
        <f>IFERROR(IF(VLOOKUP($A328,'Annex 2 EHV charges'!$D:$O,10,FALSE)=0,"",VLOOKUP($A328,'Annex 2 EHV charges'!$D:$O,10,FALSE)),"")</f>
        <v/>
      </c>
      <c r="G328" s="108" t="str">
        <f>IFERROR(IF(VLOOKUP($A328,'Annex 2 EHV charges'!$D:$O,11,FALSE)=0,"",VLOOKUP($A328,'Annex 2 EHV charges'!$D:$O,11,FALSE)),"")</f>
        <v/>
      </c>
      <c r="H328" s="108" t="str">
        <f>IFERROR(IF(VLOOKUP($A328,'Annex 2 EHV charges'!$D:$O,12,FALSE)=0,"",VLOOKUP($A328,'Annex 2 EHV charges'!$D:$O,12,FALSE)),"")</f>
        <v/>
      </c>
    </row>
    <row r="329" spans="1:8" x14ac:dyDescent="0.2">
      <c r="A329" s="105" t="str">
        <f t="array" ref="A329">IFERROR(INDEX('Annex 2 EHV charges'!$D$11:$D$410, MATCH(0, IF(ISBLANK('Annex 2 EHV charges'!$D$11:$D$410),1, COUNTIF(A$4:$A328, 'Annex 2 EHV charges'!$D$11:$D$410)), 0)),"")</f>
        <v/>
      </c>
      <c r="B329" s="104" t="str">
        <f>IF($A329="","",VLOOKUP($A329,'Annex 2 EHV charges'!$D:$O,2,0))</f>
        <v/>
      </c>
      <c r="C329" s="105" t="str">
        <f>IF($A329="","",VLOOKUP($A329,'Annex 2 EHV charges'!$D:$O,3,0))</f>
        <v/>
      </c>
      <c r="D329" s="104" t="str">
        <f>IF($A329="","",VLOOKUP($A329,'Annex 2 EHV charges'!$D:$O,4,0))</f>
        <v/>
      </c>
      <c r="E329" s="106" t="str">
        <f>IFERROR(IF(VLOOKUP($A329,'Annex 2 EHV charges'!$D:$O,9,FALSE)=0,"",VLOOKUP($A329,'Annex 2 EHV charges'!$D:$O,9,FALSE)),"")</f>
        <v/>
      </c>
      <c r="F329" s="107" t="str">
        <f>IFERROR(IF(VLOOKUP($A329,'Annex 2 EHV charges'!$D:$O,10,FALSE)=0,"",VLOOKUP($A329,'Annex 2 EHV charges'!$D:$O,10,FALSE)),"")</f>
        <v/>
      </c>
      <c r="G329" s="108" t="str">
        <f>IFERROR(IF(VLOOKUP($A329,'Annex 2 EHV charges'!$D:$O,11,FALSE)=0,"",VLOOKUP($A329,'Annex 2 EHV charges'!$D:$O,11,FALSE)),"")</f>
        <v/>
      </c>
      <c r="H329" s="108" t="str">
        <f>IFERROR(IF(VLOOKUP($A329,'Annex 2 EHV charges'!$D:$O,12,FALSE)=0,"",VLOOKUP($A329,'Annex 2 EHV charges'!$D:$O,12,FALSE)),"")</f>
        <v/>
      </c>
    </row>
    <row r="330" spans="1:8" x14ac:dyDescent="0.2">
      <c r="A330" s="105" t="str">
        <f t="array" ref="A330">IFERROR(INDEX('Annex 2 EHV charges'!$D$11:$D$410, MATCH(0, IF(ISBLANK('Annex 2 EHV charges'!$D$11:$D$410),1, COUNTIF(A$4:$A329, 'Annex 2 EHV charges'!$D$11:$D$410)), 0)),"")</f>
        <v/>
      </c>
      <c r="B330" s="104" t="str">
        <f>IF($A330="","",VLOOKUP($A330,'Annex 2 EHV charges'!$D:$O,2,0))</f>
        <v/>
      </c>
      <c r="C330" s="105" t="str">
        <f>IF($A330="","",VLOOKUP($A330,'Annex 2 EHV charges'!$D:$O,3,0))</f>
        <v/>
      </c>
      <c r="D330" s="104" t="str">
        <f>IF($A330="","",VLOOKUP($A330,'Annex 2 EHV charges'!$D:$O,4,0))</f>
        <v/>
      </c>
      <c r="E330" s="106" t="str">
        <f>IFERROR(IF(VLOOKUP($A330,'Annex 2 EHV charges'!$D:$O,9,FALSE)=0,"",VLOOKUP($A330,'Annex 2 EHV charges'!$D:$O,9,FALSE)),"")</f>
        <v/>
      </c>
      <c r="F330" s="107" t="str">
        <f>IFERROR(IF(VLOOKUP($A330,'Annex 2 EHV charges'!$D:$O,10,FALSE)=0,"",VLOOKUP($A330,'Annex 2 EHV charges'!$D:$O,10,FALSE)),"")</f>
        <v/>
      </c>
      <c r="G330" s="108" t="str">
        <f>IFERROR(IF(VLOOKUP($A330,'Annex 2 EHV charges'!$D:$O,11,FALSE)=0,"",VLOOKUP($A330,'Annex 2 EHV charges'!$D:$O,11,FALSE)),"")</f>
        <v/>
      </c>
      <c r="H330" s="108" t="str">
        <f>IFERROR(IF(VLOOKUP($A330,'Annex 2 EHV charges'!$D:$O,12,FALSE)=0,"",VLOOKUP($A330,'Annex 2 EHV charges'!$D:$O,12,FALSE)),"")</f>
        <v/>
      </c>
    </row>
    <row r="331" spans="1:8" x14ac:dyDescent="0.2">
      <c r="A331" s="105" t="str">
        <f t="array" ref="A331">IFERROR(INDEX('Annex 2 EHV charges'!$D$11:$D$410, MATCH(0, IF(ISBLANK('Annex 2 EHV charges'!$D$11:$D$410),1, COUNTIF(A$4:$A330, 'Annex 2 EHV charges'!$D$11:$D$410)), 0)),"")</f>
        <v/>
      </c>
      <c r="B331" s="104" t="str">
        <f>IF($A331="","",VLOOKUP($A331,'Annex 2 EHV charges'!$D:$O,2,0))</f>
        <v/>
      </c>
      <c r="C331" s="105" t="str">
        <f>IF($A331="","",VLOOKUP($A331,'Annex 2 EHV charges'!$D:$O,3,0))</f>
        <v/>
      </c>
      <c r="D331" s="104" t="str">
        <f>IF($A331="","",VLOOKUP($A331,'Annex 2 EHV charges'!$D:$O,4,0))</f>
        <v/>
      </c>
      <c r="E331" s="106" t="str">
        <f>IFERROR(IF(VLOOKUP($A331,'Annex 2 EHV charges'!$D:$O,9,FALSE)=0,"",VLOOKUP($A331,'Annex 2 EHV charges'!$D:$O,9,FALSE)),"")</f>
        <v/>
      </c>
      <c r="F331" s="107" t="str">
        <f>IFERROR(IF(VLOOKUP($A331,'Annex 2 EHV charges'!$D:$O,10,FALSE)=0,"",VLOOKUP($A331,'Annex 2 EHV charges'!$D:$O,10,FALSE)),"")</f>
        <v/>
      </c>
      <c r="G331" s="108" t="str">
        <f>IFERROR(IF(VLOOKUP($A331,'Annex 2 EHV charges'!$D:$O,11,FALSE)=0,"",VLOOKUP($A331,'Annex 2 EHV charges'!$D:$O,11,FALSE)),"")</f>
        <v/>
      </c>
      <c r="H331" s="108" t="str">
        <f>IFERROR(IF(VLOOKUP($A331,'Annex 2 EHV charges'!$D:$O,12,FALSE)=0,"",VLOOKUP($A331,'Annex 2 EHV charges'!$D:$O,12,FALSE)),"")</f>
        <v/>
      </c>
    </row>
    <row r="332" spans="1:8" x14ac:dyDescent="0.2">
      <c r="A332" s="105" t="str">
        <f t="array" ref="A332">IFERROR(INDEX('Annex 2 EHV charges'!$D$11:$D$410, MATCH(0, IF(ISBLANK('Annex 2 EHV charges'!$D$11:$D$410),1, COUNTIF(A$4:$A331, 'Annex 2 EHV charges'!$D$11:$D$410)), 0)),"")</f>
        <v/>
      </c>
      <c r="B332" s="104" t="str">
        <f>IF($A332="","",VLOOKUP($A332,'Annex 2 EHV charges'!$D:$O,2,0))</f>
        <v/>
      </c>
      <c r="C332" s="105" t="str">
        <f>IF($A332="","",VLOOKUP($A332,'Annex 2 EHV charges'!$D:$O,3,0))</f>
        <v/>
      </c>
      <c r="D332" s="104" t="str">
        <f>IF($A332="","",VLOOKUP($A332,'Annex 2 EHV charges'!$D:$O,4,0))</f>
        <v/>
      </c>
      <c r="E332" s="106" t="str">
        <f>IFERROR(IF(VLOOKUP($A332,'Annex 2 EHV charges'!$D:$O,9,FALSE)=0,"",VLOOKUP($A332,'Annex 2 EHV charges'!$D:$O,9,FALSE)),"")</f>
        <v/>
      </c>
      <c r="F332" s="107" t="str">
        <f>IFERROR(IF(VLOOKUP($A332,'Annex 2 EHV charges'!$D:$O,10,FALSE)=0,"",VLOOKUP($A332,'Annex 2 EHV charges'!$D:$O,10,FALSE)),"")</f>
        <v/>
      </c>
      <c r="G332" s="108" t="str">
        <f>IFERROR(IF(VLOOKUP($A332,'Annex 2 EHV charges'!$D:$O,11,FALSE)=0,"",VLOOKUP($A332,'Annex 2 EHV charges'!$D:$O,11,FALSE)),"")</f>
        <v/>
      </c>
      <c r="H332" s="108" t="str">
        <f>IFERROR(IF(VLOOKUP($A332,'Annex 2 EHV charges'!$D:$O,12,FALSE)=0,"",VLOOKUP($A332,'Annex 2 EHV charges'!$D:$O,12,FALSE)),"")</f>
        <v/>
      </c>
    </row>
    <row r="333" spans="1:8" x14ac:dyDescent="0.2">
      <c r="A333" s="105" t="str">
        <f t="array" ref="A333">IFERROR(INDEX('Annex 2 EHV charges'!$D$11:$D$410, MATCH(0, IF(ISBLANK('Annex 2 EHV charges'!$D$11:$D$410),1, COUNTIF(A$4:$A332, 'Annex 2 EHV charges'!$D$11:$D$410)), 0)),"")</f>
        <v/>
      </c>
      <c r="B333" s="104" t="str">
        <f>IF($A333="","",VLOOKUP($A333,'Annex 2 EHV charges'!$D:$O,2,0))</f>
        <v/>
      </c>
      <c r="C333" s="105" t="str">
        <f>IF($A333="","",VLOOKUP($A333,'Annex 2 EHV charges'!$D:$O,3,0))</f>
        <v/>
      </c>
      <c r="D333" s="104" t="str">
        <f>IF($A333="","",VLOOKUP($A333,'Annex 2 EHV charges'!$D:$O,4,0))</f>
        <v/>
      </c>
      <c r="E333" s="106" t="str">
        <f>IFERROR(IF(VLOOKUP($A333,'Annex 2 EHV charges'!$D:$O,9,FALSE)=0,"",VLOOKUP($A333,'Annex 2 EHV charges'!$D:$O,9,FALSE)),"")</f>
        <v/>
      </c>
      <c r="F333" s="107" t="str">
        <f>IFERROR(IF(VLOOKUP($A333,'Annex 2 EHV charges'!$D:$O,10,FALSE)=0,"",VLOOKUP($A333,'Annex 2 EHV charges'!$D:$O,10,FALSE)),"")</f>
        <v/>
      </c>
      <c r="G333" s="108" t="str">
        <f>IFERROR(IF(VLOOKUP($A333,'Annex 2 EHV charges'!$D:$O,11,FALSE)=0,"",VLOOKUP($A333,'Annex 2 EHV charges'!$D:$O,11,FALSE)),"")</f>
        <v/>
      </c>
      <c r="H333" s="108" t="str">
        <f>IFERROR(IF(VLOOKUP($A333,'Annex 2 EHV charges'!$D:$O,12,FALSE)=0,"",VLOOKUP($A333,'Annex 2 EHV charges'!$D:$O,12,FALSE)),"")</f>
        <v/>
      </c>
    </row>
    <row r="334" spans="1:8" x14ac:dyDescent="0.2">
      <c r="A334" s="105" t="str">
        <f t="array" ref="A334">IFERROR(INDEX('Annex 2 EHV charges'!$D$11:$D$410, MATCH(0, IF(ISBLANK('Annex 2 EHV charges'!$D$11:$D$410),1, COUNTIF(A$4:$A333, 'Annex 2 EHV charges'!$D$11:$D$410)), 0)),"")</f>
        <v/>
      </c>
      <c r="B334" s="104" t="str">
        <f>IF($A334="","",VLOOKUP($A334,'Annex 2 EHV charges'!$D:$O,2,0))</f>
        <v/>
      </c>
      <c r="C334" s="105" t="str">
        <f>IF($A334="","",VLOOKUP($A334,'Annex 2 EHV charges'!$D:$O,3,0))</f>
        <v/>
      </c>
      <c r="D334" s="104" t="str">
        <f>IF($A334="","",VLOOKUP($A334,'Annex 2 EHV charges'!$D:$O,4,0))</f>
        <v/>
      </c>
      <c r="E334" s="106" t="str">
        <f>IFERROR(IF(VLOOKUP($A334,'Annex 2 EHV charges'!$D:$O,9,FALSE)=0,"",VLOOKUP($A334,'Annex 2 EHV charges'!$D:$O,9,FALSE)),"")</f>
        <v/>
      </c>
      <c r="F334" s="107" t="str">
        <f>IFERROR(IF(VLOOKUP($A334,'Annex 2 EHV charges'!$D:$O,10,FALSE)=0,"",VLOOKUP($A334,'Annex 2 EHV charges'!$D:$O,10,FALSE)),"")</f>
        <v/>
      </c>
      <c r="G334" s="108" t="str">
        <f>IFERROR(IF(VLOOKUP($A334,'Annex 2 EHV charges'!$D:$O,11,FALSE)=0,"",VLOOKUP($A334,'Annex 2 EHV charges'!$D:$O,11,FALSE)),"")</f>
        <v/>
      </c>
      <c r="H334" s="108" t="str">
        <f>IFERROR(IF(VLOOKUP($A334,'Annex 2 EHV charges'!$D:$O,12,FALSE)=0,"",VLOOKUP($A334,'Annex 2 EHV charges'!$D:$O,12,FALSE)),"")</f>
        <v/>
      </c>
    </row>
    <row r="335" spans="1:8" x14ac:dyDescent="0.2">
      <c r="A335" s="105" t="str">
        <f t="array" ref="A335">IFERROR(INDEX('Annex 2 EHV charges'!$D$11:$D$410, MATCH(0, IF(ISBLANK('Annex 2 EHV charges'!$D$11:$D$410),1, COUNTIF(A$4:$A334, 'Annex 2 EHV charges'!$D$11:$D$410)), 0)),"")</f>
        <v/>
      </c>
      <c r="B335" s="104" t="str">
        <f>IF($A335="","",VLOOKUP($A335,'Annex 2 EHV charges'!$D:$O,2,0))</f>
        <v/>
      </c>
      <c r="C335" s="105" t="str">
        <f>IF($A335="","",VLOOKUP($A335,'Annex 2 EHV charges'!$D:$O,3,0))</f>
        <v/>
      </c>
      <c r="D335" s="104" t="str">
        <f>IF($A335="","",VLOOKUP($A335,'Annex 2 EHV charges'!$D:$O,4,0))</f>
        <v/>
      </c>
      <c r="E335" s="106" t="str">
        <f>IFERROR(IF(VLOOKUP($A335,'Annex 2 EHV charges'!$D:$O,9,FALSE)=0,"",VLOOKUP($A335,'Annex 2 EHV charges'!$D:$O,9,FALSE)),"")</f>
        <v/>
      </c>
      <c r="F335" s="107" t="str">
        <f>IFERROR(IF(VLOOKUP($A335,'Annex 2 EHV charges'!$D:$O,10,FALSE)=0,"",VLOOKUP($A335,'Annex 2 EHV charges'!$D:$O,10,FALSE)),"")</f>
        <v/>
      </c>
      <c r="G335" s="108" t="str">
        <f>IFERROR(IF(VLOOKUP($A335,'Annex 2 EHV charges'!$D:$O,11,FALSE)=0,"",VLOOKUP($A335,'Annex 2 EHV charges'!$D:$O,11,FALSE)),"")</f>
        <v/>
      </c>
      <c r="H335" s="108" t="str">
        <f>IFERROR(IF(VLOOKUP($A335,'Annex 2 EHV charges'!$D:$O,12,FALSE)=0,"",VLOOKUP($A335,'Annex 2 EHV charges'!$D:$O,12,FALSE)),"")</f>
        <v/>
      </c>
    </row>
    <row r="336" spans="1:8" x14ac:dyDescent="0.2">
      <c r="A336" s="105" t="str">
        <f t="array" ref="A336">IFERROR(INDEX('Annex 2 EHV charges'!$D$11:$D$410, MATCH(0, IF(ISBLANK('Annex 2 EHV charges'!$D$11:$D$410),1, COUNTIF(A$4:$A335, 'Annex 2 EHV charges'!$D$11:$D$410)), 0)),"")</f>
        <v/>
      </c>
      <c r="B336" s="104" t="str">
        <f>IF($A336="","",VLOOKUP($A336,'Annex 2 EHV charges'!$D:$O,2,0))</f>
        <v/>
      </c>
      <c r="C336" s="105" t="str">
        <f>IF($A336="","",VLOOKUP($A336,'Annex 2 EHV charges'!$D:$O,3,0))</f>
        <v/>
      </c>
      <c r="D336" s="104" t="str">
        <f>IF($A336="","",VLOOKUP($A336,'Annex 2 EHV charges'!$D:$O,4,0))</f>
        <v/>
      </c>
      <c r="E336" s="106" t="str">
        <f>IFERROR(IF(VLOOKUP($A336,'Annex 2 EHV charges'!$D:$O,9,FALSE)=0,"",VLOOKUP($A336,'Annex 2 EHV charges'!$D:$O,9,FALSE)),"")</f>
        <v/>
      </c>
      <c r="F336" s="107" t="str">
        <f>IFERROR(IF(VLOOKUP($A336,'Annex 2 EHV charges'!$D:$O,10,FALSE)=0,"",VLOOKUP($A336,'Annex 2 EHV charges'!$D:$O,10,FALSE)),"")</f>
        <v/>
      </c>
      <c r="G336" s="108" t="str">
        <f>IFERROR(IF(VLOOKUP($A336,'Annex 2 EHV charges'!$D:$O,11,FALSE)=0,"",VLOOKUP($A336,'Annex 2 EHV charges'!$D:$O,11,FALSE)),"")</f>
        <v/>
      </c>
      <c r="H336" s="108" t="str">
        <f>IFERROR(IF(VLOOKUP($A336,'Annex 2 EHV charges'!$D:$O,12,FALSE)=0,"",VLOOKUP($A336,'Annex 2 EHV charges'!$D:$O,12,FALSE)),"")</f>
        <v/>
      </c>
    </row>
    <row r="337" spans="1:8" x14ac:dyDescent="0.2">
      <c r="A337" s="105" t="str">
        <f t="array" ref="A337">IFERROR(INDEX('Annex 2 EHV charges'!$D$11:$D$410, MATCH(0, IF(ISBLANK('Annex 2 EHV charges'!$D$11:$D$410),1, COUNTIF(A$4:$A336, 'Annex 2 EHV charges'!$D$11:$D$410)), 0)),"")</f>
        <v/>
      </c>
      <c r="B337" s="104" t="str">
        <f>IF($A337="","",VLOOKUP($A337,'Annex 2 EHV charges'!$D:$O,2,0))</f>
        <v/>
      </c>
      <c r="C337" s="105" t="str">
        <f>IF($A337="","",VLOOKUP($A337,'Annex 2 EHV charges'!$D:$O,3,0))</f>
        <v/>
      </c>
      <c r="D337" s="104" t="str">
        <f>IF($A337="","",VLOOKUP($A337,'Annex 2 EHV charges'!$D:$O,4,0))</f>
        <v/>
      </c>
      <c r="E337" s="106" t="str">
        <f>IFERROR(IF(VLOOKUP($A337,'Annex 2 EHV charges'!$D:$O,9,FALSE)=0,"",VLOOKUP($A337,'Annex 2 EHV charges'!$D:$O,9,FALSE)),"")</f>
        <v/>
      </c>
      <c r="F337" s="107" t="str">
        <f>IFERROR(IF(VLOOKUP($A337,'Annex 2 EHV charges'!$D:$O,10,FALSE)=0,"",VLOOKUP($A337,'Annex 2 EHV charges'!$D:$O,10,FALSE)),"")</f>
        <v/>
      </c>
      <c r="G337" s="108" t="str">
        <f>IFERROR(IF(VLOOKUP($A337,'Annex 2 EHV charges'!$D:$O,11,FALSE)=0,"",VLOOKUP($A337,'Annex 2 EHV charges'!$D:$O,11,FALSE)),"")</f>
        <v/>
      </c>
      <c r="H337" s="108" t="str">
        <f>IFERROR(IF(VLOOKUP($A337,'Annex 2 EHV charges'!$D:$O,12,FALSE)=0,"",VLOOKUP($A337,'Annex 2 EHV charges'!$D:$O,12,FALSE)),"")</f>
        <v/>
      </c>
    </row>
    <row r="338" spans="1:8" x14ac:dyDescent="0.2">
      <c r="A338" s="105" t="str">
        <f t="array" ref="A338">IFERROR(INDEX('Annex 2 EHV charges'!$D$11:$D$410, MATCH(0, IF(ISBLANK('Annex 2 EHV charges'!$D$11:$D$410),1, COUNTIF(A$4:$A337, 'Annex 2 EHV charges'!$D$11:$D$410)), 0)),"")</f>
        <v/>
      </c>
      <c r="B338" s="104" t="str">
        <f>IF($A338="","",VLOOKUP($A338,'Annex 2 EHV charges'!$D:$O,2,0))</f>
        <v/>
      </c>
      <c r="C338" s="105" t="str">
        <f>IF($A338="","",VLOOKUP($A338,'Annex 2 EHV charges'!$D:$O,3,0))</f>
        <v/>
      </c>
      <c r="D338" s="104" t="str">
        <f>IF($A338="","",VLOOKUP($A338,'Annex 2 EHV charges'!$D:$O,4,0))</f>
        <v/>
      </c>
      <c r="E338" s="106" t="str">
        <f>IFERROR(IF(VLOOKUP($A338,'Annex 2 EHV charges'!$D:$O,9,FALSE)=0,"",VLOOKUP($A338,'Annex 2 EHV charges'!$D:$O,9,FALSE)),"")</f>
        <v/>
      </c>
      <c r="F338" s="107" t="str">
        <f>IFERROR(IF(VLOOKUP($A338,'Annex 2 EHV charges'!$D:$O,10,FALSE)=0,"",VLOOKUP($A338,'Annex 2 EHV charges'!$D:$O,10,FALSE)),"")</f>
        <v/>
      </c>
      <c r="G338" s="108" t="str">
        <f>IFERROR(IF(VLOOKUP($A338,'Annex 2 EHV charges'!$D:$O,11,FALSE)=0,"",VLOOKUP($A338,'Annex 2 EHV charges'!$D:$O,11,FALSE)),"")</f>
        <v/>
      </c>
      <c r="H338" s="108" t="str">
        <f>IFERROR(IF(VLOOKUP($A338,'Annex 2 EHV charges'!$D:$O,12,FALSE)=0,"",VLOOKUP($A338,'Annex 2 EHV charges'!$D:$O,12,FALSE)),"")</f>
        <v/>
      </c>
    </row>
    <row r="339" spans="1:8" x14ac:dyDescent="0.2">
      <c r="A339" s="105" t="str">
        <f t="array" ref="A339">IFERROR(INDEX('Annex 2 EHV charges'!$D$11:$D$410, MATCH(0, IF(ISBLANK('Annex 2 EHV charges'!$D$11:$D$410),1, COUNTIF(A$4:$A338, 'Annex 2 EHV charges'!$D$11:$D$410)), 0)),"")</f>
        <v/>
      </c>
      <c r="B339" s="104" t="str">
        <f>IF($A339="","",VLOOKUP($A339,'Annex 2 EHV charges'!$D:$O,2,0))</f>
        <v/>
      </c>
      <c r="C339" s="105" t="str">
        <f>IF($A339="","",VLOOKUP($A339,'Annex 2 EHV charges'!$D:$O,3,0))</f>
        <v/>
      </c>
      <c r="D339" s="104" t="str">
        <f>IF($A339="","",VLOOKUP($A339,'Annex 2 EHV charges'!$D:$O,4,0))</f>
        <v/>
      </c>
      <c r="E339" s="106" t="str">
        <f>IFERROR(IF(VLOOKUP($A339,'Annex 2 EHV charges'!$D:$O,9,FALSE)=0,"",VLOOKUP($A339,'Annex 2 EHV charges'!$D:$O,9,FALSE)),"")</f>
        <v/>
      </c>
      <c r="F339" s="107" t="str">
        <f>IFERROR(IF(VLOOKUP($A339,'Annex 2 EHV charges'!$D:$O,10,FALSE)=0,"",VLOOKUP($A339,'Annex 2 EHV charges'!$D:$O,10,FALSE)),"")</f>
        <v/>
      </c>
      <c r="G339" s="108" t="str">
        <f>IFERROR(IF(VLOOKUP($A339,'Annex 2 EHV charges'!$D:$O,11,FALSE)=0,"",VLOOKUP($A339,'Annex 2 EHV charges'!$D:$O,11,FALSE)),"")</f>
        <v/>
      </c>
      <c r="H339" s="108" t="str">
        <f>IFERROR(IF(VLOOKUP($A339,'Annex 2 EHV charges'!$D:$O,12,FALSE)=0,"",VLOOKUP($A339,'Annex 2 EHV charges'!$D:$O,12,FALSE)),"")</f>
        <v/>
      </c>
    </row>
    <row r="340" spans="1:8" x14ac:dyDescent="0.2">
      <c r="A340" s="105" t="str">
        <f t="array" ref="A340">IFERROR(INDEX('Annex 2 EHV charges'!$D$11:$D$410, MATCH(0, IF(ISBLANK('Annex 2 EHV charges'!$D$11:$D$410),1, COUNTIF(A$4:$A339, 'Annex 2 EHV charges'!$D$11:$D$410)), 0)),"")</f>
        <v/>
      </c>
      <c r="B340" s="104" t="str">
        <f>IF($A340="","",VLOOKUP($A340,'Annex 2 EHV charges'!$D:$O,2,0))</f>
        <v/>
      </c>
      <c r="C340" s="105" t="str">
        <f>IF($A340="","",VLOOKUP($A340,'Annex 2 EHV charges'!$D:$O,3,0))</f>
        <v/>
      </c>
      <c r="D340" s="104" t="str">
        <f>IF($A340="","",VLOOKUP($A340,'Annex 2 EHV charges'!$D:$O,4,0))</f>
        <v/>
      </c>
      <c r="E340" s="106" t="str">
        <f>IFERROR(IF(VLOOKUP($A340,'Annex 2 EHV charges'!$D:$O,9,FALSE)=0,"",VLOOKUP($A340,'Annex 2 EHV charges'!$D:$O,9,FALSE)),"")</f>
        <v/>
      </c>
      <c r="F340" s="107" t="str">
        <f>IFERROR(IF(VLOOKUP($A340,'Annex 2 EHV charges'!$D:$O,10,FALSE)=0,"",VLOOKUP($A340,'Annex 2 EHV charges'!$D:$O,10,FALSE)),"")</f>
        <v/>
      </c>
      <c r="G340" s="108" t="str">
        <f>IFERROR(IF(VLOOKUP($A340,'Annex 2 EHV charges'!$D:$O,11,FALSE)=0,"",VLOOKUP($A340,'Annex 2 EHV charges'!$D:$O,11,FALSE)),"")</f>
        <v/>
      </c>
      <c r="H340" s="108" t="str">
        <f>IFERROR(IF(VLOOKUP($A340,'Annex 2 EHV charges'!$D:$O,12,FALSE)=0,"",VLOOKUP($A340,'Annex 2 EHV charges'!$D:$O,12,FALSE)),"")</f>
        <v/>
      </c>
    </row>
    <row r="341" spans="1:8" x14ac:dyDescent="0.2">
      <c r="A341" s="105" t="str">
        <f t="array" ref="A341">IFERROR(INDEX('Annex 2 EHV charges'!$D$11:$D$410, MATCH(0, IF(ISBLANK('Annex 2 EHV charges'!$D$11:$D$410),1, COUNTIF(A$4:$A340, 'Annex 2 EHV charges'!$D$11:$D$410)), 0)),"")</f>
        <v/>
      </c>
      <c r="B341" s="104" t="str">
        <f>IF($A341="","",VLOOKUP($A341,'Annex 2 EHV charges'!$D:$O,2,0))</f>
        <v/>
      </c>
      <c r="C341" s="105" t="str">
        <f>IF($A341="","",VLOOKUP($A341,'Annex 2 EHV charges'!$D:$O,3,0))</f>
        <v/>
      </c>
      <c r="D341" s="104" t="str">
        <f>IF($A341="","",VLOOKUP($A341,'Annex 2 EHV charges'!$D:$O,4,0))</f>
        <v/>
      </c>
      <c r="E341" s="106" t="str">
        <f>IFERROR(IF(VLOOKUP($A341,'Annex 2 EHV charges'!$D:$O,9,FALSE)=0,"",VLOOKUP($A341,'Annex 2 EHV charges'!$D:$O,9,FALSE)),"")</f>
        <v/>
      </c>
      <c r="F341" s="107" t="str">
        <f>IFERROR(IF(VLOOKUP($A341,'Annex 2 EHV charges'!$D:$O,10,FALSE)=0,"",VLOOKUP($A341,'Annex 2 EHV charges'!$D:$O,10,FALSE)),"")</f>
        <v/>
      </c>
      <c r="G341" s="108" t="str">
        <f>IFERROR(IF(VLOOKUP($A341,'Annex 2 EHV charges'!$D:$O,11,FALSE)=0,"",VLOOKUP($A341,'Annex 2 EHV charges'!$D:$O,11,FALSE)),"")</f>
        <v/>
      </c>
      <c r="H341" s="108" t="str">
        <f>IFERROR(IF(VLOOKUP($A341,'Annex 2 EHV charges'!$D:$O,12,FALSE)=0,"",VLOOKUP($A341,'Annex 2 EHV charges'!$D:$O,12,FALSE)),"")</f>
        <v/>
      </c>
    </row>
    <row r="342" spans="1:8" x14ac:dyDescent="0.2">
      <c r="A342" s="105" t="str">
        <f t="array" ref="A342">IFERROR(INDEX('Annex 2 EHV charges'!$D$11:$D$410, MATCH(0, IF(ISBLANK('Annex 2 EHV charges'!$D$11:$D$410),1, COUNTIF(A$4:$A341, 'Annex 2 EHV charges'!$D$11:$D$410)), 0)),"")</f>
        <v/>
      </c>
      <c r="B342" s="104" t="str">
        <f>IF($A342="","",VLOOKUP($A342,'Annex 2 EHV charges'!$D:$O,2,0))</f>
        <v/>
      </c>
      <c r="C342" s="105" t="str">
        <f>IF($A342="","",VLOOKUP($A342,'Annex 2 EHV charges'!$D:$O,3,0))</f>
        <v/>
      </c>
      <c r="D342" s="104" t="str">
        <f>IF($A342="","",VLOOKUP($A342,'Annex 2 EHV charges'!$D:$O,4,0))</f>
        <v/>
      </c>
      <c r="E342" s="106" t="str">
        <f>IFERROR(IF(VLOOKUP($A342,'Annex 2 EHV charges'!$D:$O,9,FALSE)=0,"",VLOOKUP($A342,'Annex 2 EHV charges'!$D:$O,9,FALSE)),"")</f>
        <v/>
      </c>
      <c r="F342" s="107" t="str">
        <f>IFERROR(IF(VLOOKUP($A342,'Annex 2 EHV charges'!$D:$O,10,FALSE)=0,"",VLOOKUP($A342,'Annex 2 EHV charges'!$D:$O,10,FALSE)),"")</f>
        <v/>
      </c>
      <c r="G342" s="108" t="str">
        <f>IFERROR(IF(VLOOKUP($A342,'Annex 2 EHV charges'!$D:$O,11,FALSE)=0,"",VLOOKUP($A342,'Annex 2 EHV charges'!$D:$O,11,FALSE)),"")</f>
        <v/>
      </c>
      <c r="H342" s="108" t="str">
        <f>IFERROR(IF(VLOOKUP($A342,'Annex 2 EHV charges'!$D:$O,12,FALSE)=0,"",VLOOKUP($A342,'Annex 2 EHV charges'!$D:$O,12,FALSE)),"")</f>
        <v/>
      </c>
    </row>
    <row r="343" spans="1:8" x14ac:dyDescent="0.2">
      <c r="A343" s="105" t="str">
        <f t="array" ref="A343">IFERROR(INDEX('Annex 2 EHV charges'!$D$11:$D$410, MATCH(0, IF(ISBLANK('Annex 2 EHV charges'!$D$11:$D$410),1, COUNTIF(A$4:$A342, 'Annex 2 EHV charges'!$D$11:$D$410)), 0)),"")</f>
        <v/>
      </c>
      <c r="B343" s="104" t="str">
        <f>IF($A343="","",VLOOKUP($A343,'Annex 2 EHV charges'!$D:$O,2,0))</f>
        <v/>
      </c>
      <c r="C343" s="105" t="str">
        <f>IF($A343="","",VLOOKUP($A343,'Annex 2 EHV charges'!$D:$O,3,0))</f>
        <v/>
      </c>
      <c r="D343" s="104" t="str">
        <f>IF($A343="","",VLOOKUP($A343,'Annex 2 EHV charges'!$D:$O,4,0))</f>
        <v/>
      </c>
      <c r="E343" s="106" t="str">
        <f>IFERROR(IF(VLOOKUP($A343,'Annex 2 EHV charges'!$D:$O,9,FALSE)=0,"",VLOOKUP($A343,'Annex 2 EHV charges'!$D:$O,9,FALSE)),"")</f>
        <v/>
      </c>
      <c r="F343" s="107" t="str">
        <f>IFERROR(IF(VLOOKUP($A343,'Annex 2 EHV charges'!$D:$O,10,FALSE)=0,"",VLOOKUP($A343,'Annex 2 EHV charges'!$D:$O,10,FALSE)),"")</f>
        <v/>
      </c>
      <c r="G343" s="108" t="str">
        <f>IFERROR(IF(VLOOKUP($A343,'Annex 2 EHV charges'!$D:$O,11,FALSE)=0,"",VLOOKUP($A343,'Annex 2 EHV charges'!$D:$O,11,FALSE)),"")</f>
        <v/>
      </c>
      <c r="H343" s="108" t="str">
        <f>IFERROR(IF(VLOOKUP($A343,'Annex 2 EHV charges'!$D:$O,12,FALSE)=0,"",VLOOKUP($A343,'Annex 2 EHV charges'!$D:$O,12,FALSE)),"")</f>
        <v/>
      </c>
    </row>
    <row r="344" spans="1:8" x14ac:dyDescent="0.2">
      <c r="A344" s="105" t="str">
        <f t="array" ref="A344">IFERROR(INDEX('Annex 2 EHV charges'!$D$11:$D$410, MATCH(0, IF(ISBLANK('Annex 2 EHV charges'!$D$11:$D$410),1, COUNTIF(A$4:$A343, 'Annex 2 EHV charges'!$D$11:$D$410)), 0)),"")</f>
        <v/>
      </c>
      <c r="B344" s="104" t="str">
        <f>IF($A344="","",VLOOKUP($A344,'Annex 2 EHV charges'!$D:$O,2,0))</f>
        <v/>
      </c>
      <c r="C344" s="105" t="str">
        <f>IF($A344="","",VLOOKUP($A344,'Annex 2 EHV charges'!$D:$O,3,0))</f>
        <v/>
      </c>
      <c r="D344" s="104" t="str">
        <f>IF($A344="","",VLOOKUP($A344,'Annex 2 EHV charges'!$D:$O,4,0))</f>
        <v/>
      </c>
      <c r="E344" s="106" t="str">
        <f>IFERROR(IF(VLOOKUP($A344,'Annex 2 EHV charges'!$D:$O,9,FALSE)=0,"",VLOOKUP($A344,'Annex 2 EHV charges'!$D:$O,9,FALSE)),"")</f>
        <v/>
      </c>
      <c r="F344" s="107" t="str">
        <f>IFERROR(IF(VLOOKUP($A344,'Annex 2 EHV charges'!$D:$O,10,FALSE)=0,"",VLOOKUP($A344,'Annex 2 EHV charges'!$D:$O,10,FALSE)),"")</f>
        <v/>
      </c>
      <c r="G344" s="108" t="str">
        <f>IFERROR(IF(VLOOKUP($A344,'Annex 2 EHV charges'!$D:$O,11,FALSE)=0,"",VLOOKUP($A344,'Annex 2 EHV charges'!$D:$O,11,FALSE)),"")</f>
        <v/>
      </c>
      <c r="H344" s="108" t="str">
        <f>IFERROR(IF(VLOOKUP($A344,'Annex 2 EHV charges'!$D:$O,12,FALSE)=0,"",VLOOKUP($A344,'Annex 2 EHV charges'!$D:$O,12,FALSE)),"")</f>
        <v/>
      </c>
    </row>
    <row r="345" spans="1:8" x14ac:dyDescent="0.2">
      <c r="A345" s="105" t="str">
        <f t="array" ref="A345">IFERROR(INDEX('Annex 2 EHV charges'!$D$11:$D$410, MATCH(0, IF(ISBLANK('Annex 2 EHV charges'!$D$11:$D$410),1, COUNTIF(A$4:$A344, 'Annex 2 EHV charges'!$D$11:$D$410)), 0)),"")</f>
        <v/>
      </c>
      <c r="B345" s="104" t="str">
        <f>IF($A345="","",VLOOKUP($A345,'Annex 2 EHV charges'!$D:$O,2,0))</f>
        <v/>
      </c>
      <c r="C345" s="105" t="str">
        <f>IF($A345="","",VLOOKUP($A345,'Annex 2 EHV charges'!$D:$O,3,0))</f>
        <v/>
      </c>
      <c r="D345" s="104" t="str">
        <f>IF($A345="","",VLOOKUP($A345,'Annex 2 EHV charges'!$D:$O,4,0))</f>
        <v/>
      </c>
      <c r="E345" s="106" t="str">
        <f>IFERROR(IF(VLOOKUP($A345,'Annex 2 EHV charges'!$D:$O,9,FALSE)=0,"",VLOOKUP($A345,'Annex 2 EHV charges'!$D:$O,9,FALSE)),"")</f>
        <v/>
      </c>
      <c r="F345" s="107" t="str">
        <f>IFERROR(IF(VLOOKUP($A345,'Annex 2 EHV charges'!$D:$O,10,FALSE)=0,"",VLOOKUP($A345,'Annex 2 EHV charges'!$D:$O,10,FALSE)),"")</f>
        <v/>
      </c>
      <c r="G345" s="108" t="str">
        <f>IFERROR(IF(VLOOKUP($A345,'Annex 2 EHV charges'!$D:$O,11,FALSE)=0,"",VLOOKUP($A345,'Annex 2 EHV charges'!$D:$O,11,FALSE)),"")</f>
        <v/>
      </c>
      <c r="H345" s="108" t="str">
        <f>IFERROR(IF(VLOOKUP($A345,'Annex 2 EHV charges'!$D:$O,12,FALSE)=0,"",VLOOKUP($A345,'Annex 2 EHV charges'!$D:$O,12,FALSE)),"")</f>
        <v/>
      </c>
    </row>
    <row r="346" spans="1:8" x14ac:dyDescent="0.2">
      <c r="A346" s="105" t="str">
        <f t="array" ref="A346">IFERROR(INDEX('Annex 2 EHV charges'!$D$11:$D$410, MATCH(0, IF(ISBLANK('Annex 2 EHV charges'!$D$11:$D$410),1, COUNTIF(A$4:$A345, 'Annex 2 EHV charges'!$D$11:$D$410)), 0)),"")</f>
        <v/>
      </c>
      <c r="B346" s="104" t="str">
        <f>IF($A346="","",VLOOKUP($A346,'Annex 2 EHV charges'!$D:$O,2,0))</f>
        <v/>
      </c>
      <c r="C346" s="105" t="str">
        <f>IF($A346="","",VLOOKUP($A346,'Annex 2 EHV charges'!$D:$O,3,0))</f>
        <v/>
      </c>
      <c r="D346" s="104" t="str">
        <f>IF($A346="","",VLOOKUP($A346,'Annex 2 EHV charges'!$D:$O,4,0))</f>
        <v/>
      </c>
      <c r="E346" s="106" t="str">
        <f>IFERROR(IF(VLOOKUP($A346,'Annex 2 EHV charges'!$D:$O,9,FALSE)=0,"",VLOOKUP($A346,'Annex 2 EHV charges'!$D:$O,9,FALSE)),"")</f>
        <v/>
      </c>
      <c r="F346" s="107" t="str">
        <f>IFERROR(IF(VLOOKUP($A346,'Annex 2 EHV charges'!$D:$O,10,FALSE)=0,"",VLOOKUP($A346,'Annex 2 EHV charges'!$D:$O,10,FALSE)),"")</f>
        <v/>
      </c>
      <c r="G346" s="108" t="str">
        <f>IFERROR(IF(VLOOKUP($A346,'Annex 2 EHV charges'!$D:$O,11,FALSE)=0,"",VLOOKUP($A346,'Annex 2 EHV charges'!$D:$O,11,FALSE)),"")</f>
        <v/>
      </c>
      <c r="H346" s="108" t="str">
        <f>IFERROR(IF(VLOOKUP($A346,'Annex 2 EHV charges'!$D:$O,12,FALSE)=0,"",VLOOKUP($A346,'Annex 2 EHV charges'!$D:$O,12,FALSE)),"")</f>
        <v/>
      </c>
    </row>
    <row r="347" spans="1:8" x14ac:dyDescent="0.2">
      <c r="A347" s="105" t="str">
        <f t="array" ref="A347">IFERROR(INDEX('Annex 2 EHV charges'!$D$11:$D$410, MATCH(0, IF(ISBLANK('Annex 2 EHV charges'!$D$11:$D$410),1, COUNTIF(A$4:$A346, 'Annex 2 EHV charges'!$D$11:$D$410)), 0)),"")</f>
        <v/>
      </c>
      <c r="B347" s="104" t="str">
        <f>IF($A347="","",VLOOKUP($A347,'Annex 2 EHV charges'!$D:$O,2,0))</f>
        <v/>
      </c>
      <c r="C347" s="105" t="str">
        <f>IF($A347="","",VLOOKUP($A347,'Annex 2 EHV charges'!$D:$O,3,0))</f>
        <v/>
      </c>
      <c r="D347" s="104" t="str">
        <f>IF($A347="","",VLOOKUP($A347,'Annex 2 EHV charges'!$D:$O,4,0))</f>
        <v/>
      </c>
      <c r="E347" s="106" t="str">
        <f>IFERROR(IF(VLOOKUP($A347,'Annex 2 EHV charges'!$D:$O,9,FALSE)=0,"",VLOOKUP($A347,'Annex 2 EHV charges'!$D:$O,9,FALSE)),"")</f>
        <v/>
      </c>
      <c r="F347" s="107" t="str">
        <f>IFERROR(IF(VLOOKUP($A347,'Annex 2 EHV charges'!$D:$O,10,FALSE)=0,"",VLOOKUP($A347,'Annex 2 EHV charges'!$D:$O,10,FALSE)),"")</f>
        <v/>
      </c>
      <c r="G347" s="108" t="str">
        <f>IFERROR(IF(VLOOKUP($A347,'Annex 2 EHV charges'!$D:$O,11,FALSE)=0,"",VLOOKUP($A347,'Annex 2 EHV charges'!$D:$O,11,FALSE)),"")</f>
        <v/>
      </c>
      <c r="H347" s="108" t="str">
        <f>IFERROR(IF(VLOOKUP($A347,'Annex 2 EHV charges'!$D:$O,12,FALSE)=0,"",VLOOKUP($A347,'Annex 2 EHV charges'!$D:$O,12,FALSE)),"")</f>
        <v/>
      </c>
    </row>
    <row r="348" spans="1:8" x14ac:dyDescent="0.2">
      <c r="A348" s="105" t="str">
        <f t="array" ref="A348">IFERROR(INDEX('Annex 2 EHV charges'!$D$11:$D$410, MATCH(0, IF(ISBLANK('Annex 2 EHV charges'!$D$11:$D$410),1, COUNTIF(A$4:$A347, 'Annex 2 EHV charges'!$D$11:$D$410)), 0)),"")</f>
        <v/>
      </c>
      <c r="B348" s="104" t="str">
        <f>IF($A348="","",VLOOKUP($A348,'Annex 2 EHV charges'!$D:$O,2,0))</f>
        <v/>
      </c>
      <c r="C348" s="105" t="str">
        <f>IF($A348="","",VLOOKUP($A348,'Annex 2 EHV charges'!$D:$O,3,0))</f>
        <v/>
      </c>
      <c r="D348" s="104" t="str">
        <f>IF($A348="","",VLOOKUP($A348,'Annex 2 EHV charges'!$D:$O,4,0))</f>
        <v/>
      </c>
      <c r="E348" s="106" t="str">
        <f>IFERROR(IF(VLOOKUP($A348,'Annex 2 EHV charges'!$D:$O,9,FALSE)=0,"",VLOOKUP($A348,'Annex 2 EHV charges'!$D:$O,9,FALSE)),"")</f>
        <v/>
      </c>
      <c r="F348" s="107" t="str">
        <f>IFERROR(IF(VLOOKUP($A348,'Annex 2 EHV charges'!$D:$O,10,FALSE)=0,"",VLOOKUP($A348,'Annex 2 EHV charges'!$D:$O,10,FALSE)),"")</f>
        <v/>
      </c>
      <c r="G348" s="108" t="str">
        <f>IFERROR(IF(VLOOKUP($A348,'Annex 2 EHV charges'!$D:$O,11,FALSE)=0,"",VLOOKUP($A348,'Annex 2 EHV charges'!$D:$O,11,FALSE)),"")</f>
        <v/>
      </c>
      <c r="H348" s="108" t="str">
        <f>IFERROR(IF(VLOOKUP($A348,'Annex 2 EHV charges'!$D:$O,12,FALSE)=0,"",VLOOKUP($A348,'Annex 2 EHV charges'!$D:$O,12,FALSE)),"")</f>
        <v/>
      </c>
    </row>
    <row r="349" spans="1:8" x14ac:dyDescent="0.2">
      <c r="A349" s="105" t="str">
        <f t="array" ref="A349">IFERROR(INDEX('Annex 2 EHV charges'!$D$11:$D$410, MATCH(0, IF(ISBLANK('Annex 2 EHV charges'!$D$11:$D$410),1, COUNTIF(A$4:$A348, 'Annex 2 EHV charges'!$D$11:$D$410)), 0)),"")</f>
        <v/>
      </c>
      <c r="B349" s="104" t="str">
        <f>IF($A349="","",VLOOKUP($A349,'Annex 2 EHV charges'!$D:$O,2,0))</f>
        <v/>
      </c>
      <c r="C349" s="105" t="str">
        <f>IF($A349="","",VLOOKUP($A349,'Annex 2 EHV charges'!$D:$O,3,0))</f>
        <v/>
      </c>
      <c r="D349" s="104" t="str">
        <f>IF($A349="","",VLOOKUP($A349,'Annex 2 EHV charges'!$D:$O,4,0))</f>
        <v/>
      </c>
      <c r="E349" s="106" t="str">
        <f>IFERROR(IF(VLOOKUP($A349,'Annex 2 EHV charges'!$D:$O,9,FALSE)=0,"",VLOOKUP($A349,'Annex 2 EHV charges'!$D:$O,9,FALSE)),"")</f>
        <v/>
      </c>
      <c r="F349" s="107" t="str">
        <f>IFERROR(IF(VLOOKUP($A349,'Annex 2 EHV charges'!$D:$O,10,FALSE)=0,"",VLOOKUP($A349,'Annex 2 EHV charges'!$D:$O,10,FALSE)),"")</f>
        <v/>
      </c>
      <c r="G349" s="108" t="str">
        <f>IFERROR(IF(VLOOKUP($A349,'Annex 2 EHV charges'!$D:$O,11,FALSE)=0,"",VLOOKUP($A349,'Annex 2 EHV charges'!$D:$O,11,FALSE)),"")</f>
        <v/>
      </c>
      <c r="H349" s="108" t="str">
        <f>IFERROR(IF(VLOOKUP($A349,'Annex 2 EHV charges'!$D:$O,12,FALSE)=0,"",VLOOKUP($A349,'Annex 2 EHV charges'!$D:$O,12,FALSE)),"")</f>
        <v/>
      </c>
    </row>
    <row r="350" spans="1:8" x14ac:dyDescent="0.2">
      <c r="A350" s="105" t="str">
        <f t="array" ref="A350">IFERROR(INDEX('Annex 2 EHV charges'!$D$11:$D$410, MATCH(0, IF(ISBLANK('Annex 2 EHV charges'!$D$11:$D$410),1, COUNTIF(A$4:$A349, 'Annex 2 EHV charges'!$D$11:$D$410)), 0)),"")</f>
        <v/>
      </c>
      <c r="B350" s="104" t="str">
        <f>IF($A350="","",VLOOKUP($A350,'Annex 2 EHV charges'!$D:$O,2,0))</f>
        <v/>
      </c>
      <c r="C350" s="105" t="str">
        <f>IF($A350="","",VLOOKUP($A350,'Annex 2 EHV charges'!$D:$O,3,0))</f>
        <v/>
      </c>
      <c r="D350" s="104" t="str">
        <f>IF($A350="","",VLOOKUP($A350,'Annex 2 EHV charges'!$D:$O,4,0))</f>
        <v/>
      </c>
      <c r="E350" s="106" t="str">
        <f>IFERROR(IF(VLOOKUP($A350,'Annex 2 EHV charges'!$D:$O,9,FALSE)=0,"",VLOOKUP($A350,'Annex 2 EHV charges'!$D:$O,9,FALSE)),"")</f>
        <v/>
      </c>
      <c r="F350" s="107" t="str">
        <f>IFERROR(IF(VLOOKUP($A350,'Annex 2 EHV charges'!$D:$O,10,FALSE)=0,"",VLOOKUP($A350,'Annex 2 EHV charges'!$D:$O,10,FALSE)),"")</f>
        <v/>
      </c>
      <c r="G350" s="108" t="str">
        <f>IFERROR(IF(VLOOKUP($A350,'Annex 2 EHV charges'!$D:$O,11,FALSE)=0,"",VLOOKUP($A350,'Annex 2 EHV charges'!$D:$O,11,FALSE)),"")</f>
        <v/>
      </c>
      <c r="H350" s="108" t="str">
        <f>IFERROR(IF(VLOOKUP($A350,'Annex 2 EHV charges'!$D:$O,12,FALSE)=0,"",VLOOKUP($A350,'Annex 2 EHV charges'!$D:$O,12,FALSE)),"")</f>
        <v/>
      </c>
    </row>
    <row r="351" spans="1:8" x14ac:dyDescent="0.2">
      <c r="A351" s="105" t="str">
        <f t="array" ref="A351">IFERROR(INDEX('Annex 2 EHV charges'!$D$11:$D$410, MATCH(0, IF(ISBLANK('Annex 2 EHV charges'!$D$11:$D$410),1, COUNTIF(A$4:$A350, 'Annex 2 EHV charges'!$D$11:$D$410)), 0)),"")</f>
        <v/>
      </c>
      <c r="B351" s="104" t="str">
        <f>IF($A351="","",VLOOKUP($A351,'Annex 2 EHV charges'!$D:$O,2,0))</f>
        <v/>
      </c>
      <c r="C351" s="105" t="str">
        <f>IF($A351="","",VLOOKUP($A351,'Annex 2 EHV charges'!$D:$O,3,0))</f>
        <v/>
      </c>
      <c r="D351" s="104" t="str">
        <f>IF($A351="","",VLOOKUP($A351,'Annex 2 EHV charges'!$D:$O,4,0))</f>
        <v/>
      </c>
      <c r="E351" s="106" t="str">
        <f>IFERROR(IF(VLOOKUP($A351,'Annex 2 EHV charges'!$D:$O,9,FALSE)=0,"",VLOOKUP($A351,'Annex 2 EHV charges'!$D:$O,9,FALSE)),"")</f>
        <v/>
      </c>
      <c r="F351" s="107" t="str">
        <f>IFERROR(IF(VLOOKUP($A351,'Annex 2 EHV charges'!$D:$O,10,FALSE)=0,"",VLOOKUP($A351,'Annex 2 EHV charges'!$D:$O,10,FALSE)),"")</f>
        <v/>
      </c>
      <c r="G351" s="108" t="str">
        <f>IFERROR(IF(VLOOKUP($A351,'Annex 2 EHV charges'!$D:$O,11,FALSE)=0,"",VLOOKUP($A351,'Annex 2 EHV charges'!$D:$O,11,FALSE)),"")</f>
        <v/>
      </c>
      <c r="H351" s="108" t="str">
        <f>IFERROR(IF(VLOOKUP($A351,'Annex 2 EHV charges'!$D:$O,12,FALSE)=0,"",VLOOKUP($A351,'Annex 2 EHV charges'!$D:$O,12,FALSE)),"")</f>
        <v/>
      </c>
    </row>
    <row r="352" spans="1:8" x14ac:dyDescent="0.2">
      <c r="A352" s="105" t="str">
        <f t="array" ref="A352">IFERROR(INDEX('Annex 2 EHV charges'!$D$11:$D$410, MATCH(0, IF(ISBLANK('Annex 2 EHV charges'!$D$11:$D$410),1, COUNTIF(A$4:$A351, 'Annex 2 EHV charges'!$D$11:$D$410)), 0)),"")</f>
        <v/>
      </c>
      <c r="B352" s="104" t="str">
        <f>IF($A352="","",VLOOKUP($A352,'Annex 2 EHV charges'!$D:$O,2,0))</f>
        <v/>
      </c>
      <c r="C352" s="105" t="str">
        <f>IF($A352="","",VLOOKUP($A352,'Annex 2 EHV charges'!$D:$O,3,0))</f>
        <v/>
      </c>
      <c r="D352" s="104" t="str">
        <f>IF($A352="","",VLOOKUP($A352,'Annex 2 EHV charges'!$D:$O,4,0))</f>
        <v/>
      </c>
      <c r="E352" s="106" t="str">
        <f>IFERROR(IF(VLOOKUP($A352,'Annex 2 EHV charges'!$D:$O,9,FALSE)=0,"",VLOOKUP($A352,'Annex 2 EHV charges'!$D:$O,9,FALSE)),"")</f>
        <v/>
      </c>
      <c r="F352" s="107" t="str">
        <f>IFERROR(IF(VLOOKUP($A352,'Annex 2 EHV charges'!$D:$O,10,FALSE)=0,"",VLOOKUP($A352,'Annex 2 EHV charges'!$D:$O,10,FALSE)),"")</f>
        <v/>
      </c>
      <c r="G352" s="108" t="str">
        <f>IFERROR(IF(VLOOKUP($A352,'Annex 2 EHV charges'!$D:$O,11,FALSE)=0,"",VLOOKUP($A352,'Annex 2 EHV charges'!$D:$O,11,FALSE)),"")</f>
        <v/>
      </c>
      <c r="H352" s="108" t="str">
        <f>IFERROR(IF(VLOOKUP($A352,'Annex 2 EHV charges'!$D:$O,12,FALSE)=0,"",VLOOKUP($A352,'Annex 2 EHV charges'!$D:$O,12,FALSE)),"")</f>
        <v/>
      </c>
    </row>
    <row r="353" spans="1:8" x14ac:dyDescent="0.2">
      <c r="A353" s="105" t="str">
        <f t="array" ref="A353">IFERROR(INDEX('Annex 2 EHV charges'!$D$11:$D$410, MATCH(0, IF(ISBLANK('Annex 2 EHV charges'!$D$11:$D$410),1, COUNTIF(A$4:$A352, 'Annex 2 EHV charges'!$D$11:$D$410)), 0)),"")</f>
        <v/>
      </c>
      <c r="B353" s="104" t="str">
        <f>IF($A353="","",VLOOKUP($A353,'Annex 2 EHV charges'!$D:$O,2,0))</f>
        <v/>
      </c>
      <c r="C353" s="105" t="str">
        <f>IF($A353="","",VLOOKUP($A353,'Annex 2 EHV charges'!$D:$O,3,0))</f>
        <v/>
      </c>
      <c r="D353" s="104" t="str">
        <f>IF($A353="","",VLOOKUP($A353,'Annex 2 EHV charges'!$D:$O,4,0))</f>
        <v/>
      </c>
      <c r="E353" s="106" t="str">
        <f>IFERROR(IF(VLOOKUP($A353,'Annex 2 EHV charges'!$D:$O,9,FALSE)=0,"",VLOOKUP($A353,'Annex 2 EHV charges'!$D:$O,9,FALSE)),"")</f>
        <v/>
      </c>
      <c r="F353" s="107" t="str">
        <f>IFERROR(IF(VLOOKUP($A353,'Annex 2 EHV charges'!$D:$O,10,FALSE)=0,"",VLOOKUP($A353,'Annex 2 EHV charges'!$D:$O,10,FALSE)),"")</f>
        <v/>
      </c>
      <c r="G353" s="108" t="str">
        <f>IFERROR(IF(VLOOKUP($A353,'Annex 2 EHV charges'!$D:$O,11,FALSE)=0,"",VLOOKUP($A353,'Annex 2 EHV charges'!$D:$O,11,FALSE)),"")</f>
        <v/>
      </c>
      <c r="H353" s="108" t="str">
        <f>IFERROR(IF(VLOOKUP($A353,'Annex 2 EHV charges'!$D:$O,12,FALSE)=0,"",VLOOKUP($A353,'Annex 2 EHV charges'!$D:$O,12,FALSE)),"")</f>
        <v/>
      </c>
    </row>
    <row r="354" spans="1:8" x14ac:dyDescent="0.2">
      <c r="A354" s="105" t="str">
        <f t="array" ref="A354">IFERROR(INDEX('Annex 2 EHV charges'!$D$11:$D$410, MATCH(0, IF(ISBLANK('Annex 2 EHV charges'!$D$11:$D$410),1, COUNTIF(A$4:$A353, 'Annex 2 EHV charges'!$D$11:$D$410)), 0)),"")</f>
        <v/>
      </c>
      <c r="B354" s="104" t="str">
        <f>IF($A354="","",VLOOKUP($A354,'Annex 2 EHV charges'!$D:$O,2,0))</f>
        <v/>
      </c>
      <c r="C354" s="105" t="str">
        <f>IF($A354="","",VLOOKUP($A354,'Annex 2 EHV charges'!$D:$O,3,0))</f>
        <v/>
      </c>
      <c r="D354" s="104" t="str">
        <f>IF($A354="","",VLOOKUP($A354,'Annex 2 EHV charges'!$D:$O,4,0))</f>
        <v/>
      </c>
      <c r="E354" s="106" t="str">
        <f>IFERROR(IF(VLOOKUP($A354,'Annex 2 EHV charges'!$D:$O,9,FALSE)=0,"",VLOOKUP($A354,'Annex 2 EHV charges'!$D:$O,9,FALSE)),"")</f>
        <v/>
      </c>
      <c r="F354" s="107" t="str">
        <f>IFERROR(IF(VLOOKUP($A354,'Annex 2 EHV charges'!$D:$O,10,FALSE)=0,"",VLOOKUP($A354,'Annex 2 EHV charges'!$D:$O,10,FALSE)),"")</f>
        <v/>
      </c>
      <c r="G354" s="108" t="str">
        <f>IFERROR(IF(VLOOKUP($A354,'Annex 2 EHV charges'!$D:$O,11,FALSE)=0,"",VLOOKUP($A354,'Annex 2 EHV charges'!$D:$O,11,FALSE)),"")</f>
        <v/>
      </c>
      <c r="H354" s="108" t="str">
        <f>IFERROR(IF(VLOOKUP($A354,'Annex 2 EHV charges'!$D:$O,12,FALSE)=0,"",VLOOKUP($A354,'Annex 2 EHV charges'!$D:$O,12,FALSE)),"")</f>
        <v/>
      </c>
    </row>
    <row r="355" spans="1:8" x14ac:dyDescent="0.2">
      <c r="A355" s="105" t="str">
        <f t="array" ref="A355">IFERROR(INDEX('Annex 2 EHV charges'!$D$11:$D$410, MATCH(0, IF(ISBLANK('Annex 2 EHV charges'!$D$11:$D$410),1, COUNTIF(A$4:$A354, 'Annex 2 EHV charges'!$D$11:$D$410)), 0)),"")</f>
        <v/>
      </c>
      <c r="B355" s="104" t="str">
        <f>IF($A355="","",VLOOKUP($A355,'Annex 2 EHV charges'!$D:$O,2,0))</f>
        <v/>
      </c>
      <c r="C355" s="105" t="str">
        <f>IF($A355="","",VLOOKUP($A355,'Annex 2 EHV charges'!$D:$O,3,0))</f>
        <v/>
      </c>
      <c r="D355" s="104" t="str">
        <f>IF($A355="","",VLOOKUP($A355,'Annex 2 EHV charges'!$D:$O,4,0))</f>
        <v/>
      </c>
      <c r="E355" s="106" t="str">
        <f>IFERROR(IF(VLOOKUP($A355,'Annex 2 EHV charges'!$D:$O,9,FALSE)=0,"",VLOOKUP($A355,'Annex 2 EHV charges'!$D:$O,9,FALSE)),"")</f>
        <v/>
      </c>
      <c r="F355" s="107" t="str">
        <f>IFERROR(IF(VLOOKUP($A355,'Annex 2 EHV charges'!$D:$O,10,FALSE)=0,"",VLOOKUP($A355,'Annex 2 EHV charges'!$D:$O,10,FALSE)),"")</f>
        <v/>
      </c>
      <c r="G355" s="108" t="str">
        <f>IFERROR(IF(VLOOKUP($A355,'Annex 2 EHV charges'!$D:$O,11,FALSE)=0,"",VLOOKUP($A355,'Annex 2 EHV charges'!$D:$O,11,FALSE)),"")</f>
        <v/>
      </c>
      <c r="H355" s="108" t="str">
        <f>IFERROR(IF(VLOOKUP($A355,'Annex 2 EHV charges'!$D:$O,12,FALSE)=0,"",VLOOKUP($A355,'Annex 2 EHV charges'!$D:$O,12,FALSE)),"")</f>
        <v/>
      </c>
    </row>
    <row r="356" spans="1:8" x14ac:dyDescent="0.2">
      <c r="A356" s="105" t="str">
        <f t="array" ref="A356">IFERROR(INDEX('Annex 2 EHV charges'!$D$11:$D$410, MATCH(0, IF(ISBLANK('Annex 2 EHV charges'!$D$11:$D$410),1, COUNTIF(A$4:$A355, 'Annex 2 EHV charges'!$D$11:$D$410)), 0)),"")</f>
        <v/>
      </c>
      <c r="B356" s="104" t="str">
        <f>IF($A356="","",VLOOKUP($A356,'Annex 2 EHV charges'!$D:$O,2,0))</f>
        <v/>
      </c>
      <c r="C356" s="105" t="str">
        <f>IF($A356="","",VLOOKUP($A356,'Annex 2 EHV charges'!$D:$O,3,0))</f>
        <v/>
      </c>
      <c r="D356" s="104" t="str">
        <f>IF($A356="","",VLOOKUP($A356,'Annex 2 EHV charges'!$D:$O,4,0))</f>
        <v/>
      </c>
      <c r="E356" s="106" t="str">
        <f>IFERROR(IF(VLOOKUP($A356,'Annex 2 EHV charges'!$D:$O,9,FALSE)=0,"",VLOOKUP($A356,'Annex 2 EHV charges'!$D:$O,9,FALSE)),"")</f>
        <v/>
      </c>
      <c r="F356" s="107" t="str">
        <f>IFERROR(IF(VLOOKUP($A356,'Annex 2 EHV charges'!$D:$O,10,FALSE)=0,"",VLOOKUP($A356,'Annex 2 EHV charges'!$D:$O,10,FALSE)),"")</f>
        <v/>
      </c>
      <c r="G356" s="108" t="str">
        <f>IFERROR(IF(VLOOKUP($A356,'Annex 2 EHV charges'!$D:$O,11,FALSE)=0,"",VLOOKUP($A356,'Annex 2 EHV charges'!$D:$O,11,FALSE)),"")</f>
        <v/>
      </c>
      <c r="H356" s="108" t="str">
        <f>IFERROR(IF(VLOOKUP($A356,'Annex 2 EHV charges'!$D:$O,12,FALSE)=0,"",VLOOKUP($A356,'Annex 2 EHV charges'!$D:$O,12,FALSE)),"")</f>
        <v/>
      </c>
    </row>
    <row r="357" spans="1:8" x14ac:dyDescent="0.2">
      <c r="A357" s="105" t="str">
        <f t="array" ref="A357">IFERROR(INDEX('Annex 2 EHV charges'!$D$11:$D$410, MATCH(0, IF(ISBLANK('Annex 2 EHV charges'!$D$11:$D$410),1, COUNTIF(A$4:$A356, 'Annex 2 EHV charges'!$D$11:$D$410)), 0)),"")</f>
        <v/>
      </c>
      <c r="B357" s="104" t="str">
        <f>IF($A357="","",VLOOKUP($A357,'Annex 2 EHV charges'!$D:$O,2,0))</f>
        <v/>
      </c>
      <c r="C357" s="105" t="str">
        <f>IF($A357="","",VLOOKUP($A357,'Annex 2 EHV charges'!$D:$O,3,0))</f>
        <v/>
      </c>
      <c r="D357" s="104" t="str">
        <f>IF($A357="","",VLOOKUP($A357,'Annex 2 EHV charges'!$D:$O,4,0))</f>
        <v/>
      </c>
      <c r="E357" s="106" t="str">
        <f>IFERROR(IF(VLOOKUP($A357,'Annex 2 EHV charges'!$D:$O,9,FALSE)=0,"",VLOOKUP($A357,'Annex 2 EHV charges'!$D:$O,9,FALSE)),"")</f>
        <v/>
      </c>
      <c r="F357" s="107" t="str">
        <f>IFERROR(IF(VLOOKUP($A357,'Annex 2 EHV charges'!$D:$O,10,FALSE)=0,"",VLOOKUP($A357,'Annex 2 EHV charges'!$D:$O,10,FALSE)),"")</f>
        <v/>
      </c>
      <c r="G357" s="108" t="str">
        <f>IFERROR(IF(VLOOKUP($A357,'Annex 2 EHV charges'!$D:$O,11,FALSE)=0,"",VLOOKUP($A357,'Annex 2 EHV charges'!$D:$O,11,FALSE)),"")</f>
        <v/>
      </c>
      <c r="H357" s="108" t="str">
        <f>IFERROR(IF(VLOOKUP($A357,'Annex 2 EHV charges'!$D:$O,12,FALSE)=0,"",VLOOKUP($A357,'Annex 2 EHV charges'!$D:$O,12,FALSE)),"")</f>
        <v/>
      </c>
    </row>
    <row r="358" spans="1:8" x14ac:dyDescent="0.2">
      <c r="A358" s="105" t="str">
        <f t="array" ref="A358">IFERROR(INDEX('Annex 2 EHV charges'!$D$11:$D$410, MATCH(0, IF(ISBLANK('Annex 2 EHV charges'!$D$11:$D$410),1, COUNTIF(A$4:$A357, 'Annex 2 EHV charges'!$D$11:$D$410)), 0)),"")</f>
        <v/>
      </c>
      <c r="B358" s="104" t="str">
        <f>IF($A358="","",VLOOKUP($A358,'Annex 2 EHV charges'!$D:$O,2,0))</f>
        <v/>
      </c>
      <c r="C358" s="105" t="str">
        <f>IF($A358="","",VLOOKUP($A358,'Annex 2 EHV charges'!$D:$O,3,0))</f>
        <v/>
      </c>
      <c r="D358" s="104" t="str">
        <f>IF($A358="","",VLOOKUP($A358,'Annex 2 EHV charges'!$D:$O,4,0))</f>
        <v/>
      </c>
      <c r="E358" s="106" t="str">
        <f>IFERROR(IF(VLOOKUP($A358,'Annex 2 EHV charges'!$D:$O,9,FALSE)=0,"",VLOOKUP($A358,'Annex 2 EHV charges'!$D:$O,9,FALSE)),"")</f>
        <v/>
      </c>
      <c r="F358" s="107" t="str">
        <f>IFERROR(IF(VLOOKUP($A358,'Annex 2 EHV charges'!$D:$O,10,FALSE)=0,"",VLOOKUP($A358,'Annex 2 EHV charges'!$D:$O,10,FALSE)),"")</f>
        <v/>
      </c>
      <c r="G358" s="108" t="str">
        <f>IFERROR(IF(VLOOKUP($A358,'Annex 2 EHV charges'!$D:$O,11,FALSE)=0,"",VLOOKUP($A358,'Annex 2 EHV charges'!$D:$O,11,FALSE)),"")</f>
        <v/>
      </c>
      <c r="H358" s="108" t="str">
        <f>IFERROR(IF(VLOOKUP($A358,'Annex 2 EHV charges'!$D:$O,12,FALSE)=0,"",VLOOKUP($A358,'Annex 2 EHV charges'!$D:$O,12,FALSE)),"")</f>
        <v/>
      </c>
    </row>
    <row r="359" spans="1:8" x14ac:dyDescent="0.2">
      <c r="A359" s="105" t="str">
        <f t="array" ref="A359">IFERROR(INDEX('Annex 2 EHV charges'!$D$11:$D$410, MATCH(0, IF(ISBLANK('Annex 2 EHV charges'!$D$11:$D$410),1, COUNTIF(A$4:$A358, 'Annex 2 EHV charges'!$D$11:$D$410)), 0)),"")</f>
        <v/>
      </c>
      <c r="B359" s="104" t="str">
        <f>IF($A359="","",VLOOKUP($A359,'Annex 2 EHV charges'!$D:$O,2,0))</f>
        <v/>
      </c>
      <c r="C359" s="105" t="str">
        <f>IF($A359="","",VLOOKUP($A359,'Annex 2 EHV charges'!$D:$O,3,0))</f>
        <v/>
      </c>
      <c r="D359" s="104" t="str">
        <f>IF($A359="","",VLOOKUP($A359,'Annex 2 EHV charges'!$D:$O,4,0))</f>
        <v/>
      </c>
      <c r="E359" s="106" t="str">
        <f>IFERROR(IF(VLOOKUP($A359,'Annex 2 EHV charges'!$D:$O,9,FALSE)=0,"",VLOOKUP($A359,'Annex 2 EHV charges'!$D:$O,9,FALSE)),"")</f>
        <v/>
      </c>
      <c r="F359" s="107" t="str">
        <f>IFERROR(IF(VLOOKUP($A359,'Annex 2 EHV charges'!$D:$O,10,FALSE)=0,"",VLOOKUP($A359,'Annex 2 EHV charges'!$D:$O,10,FALSE)),"")</f>
        <v/>
      </c>
      <c r="G359" s="108" t="str">
        <f>IFERROR(IF(VLOOKUP($A359,'Annex 2 EHV charges'!$D:$O,11,FALSE)=0,"",VLOOKUP($A359,'Annex 2 EHV charges'!$D:$O,11,FALSE)),"")</f>
        <v/>
      </c>
      <c r="H359" s="108" t="str">
        <f>IFERROR(IF(VLOOKUP($A359,'Annex 2 EHV charges'!$D:$O,12,FALSE)=0,"",VLOOKUP($A359,'Annex 2 EHV charges'!$D:$O,12,FALSE)),"")</f>
        <v/>
      </c>
    </row>
    <row r="360" spans="1:8" x14ac:dyDescent="0.2">
      <c r="A360" s="105" t="str">
        <f t="array" ref="A360">IFERROR(INDEX('Annex 2 EHV charges'!$D$11:$D$410, MATCH(0, IF(ISBLANK('Annex 2 EHV charges'!$D$11:$D$410),1, COUNTIF(A$4:$A359, 'Annex 2 EHV charges'!$D$11:$D$410)), 0)),"")</f>
        <v/>
      </c>
      <c r="B360" s="104" t="str">
        <f>IF($A360="","",VLOOKUP($A360,'Annex 2 EHV charges'!$D:$O,2,0))</f>
        <v/>
      </c>
      <c r="C360" s="105" t="str">
        <f>IF($A360="","",VLOOKUP($A360,'Annex 2 EHV charges'!$D:$O,3,0))</f>
        <v/>
      </c>
      <c r="D360" s="104" t="str">
        <f>IF($A360="","",VLOOKUP($A360,'Annex 2 EHV charges'!$D:$O,4,0))</f>
        <v/>
      </c>
      <c r="E360" s="106" t="str">
        <f>IFERROR(IF(VLOOKUP($A360,'Annex 2 EHV charges'!$D:$O,9,FALSE)=0,"",VLOOKUP($A360,'Annex 2 EHV charges'!$D:$O,9,FALSE)),"")</f>
        <v/>
      </c>
      <c r="F360" s="107" t="str">
        <f>IFERROR(IF(VLOOKUP($A360,'Annex 2 EHV charges'!$D:$O,10,FALSE)=0,"",VLOOKUP($A360,'Annex 2 EHV charges'!$D:$O,10,FALSE)),"")</f>
        <v/>
      </c>
      <c r="G360" s="108" t="str">
        <f>IFERROR(IF(VLOOKUP($A360,'Annex 2 EHV charges'!$D:$O,11,FALSE)=0,"",VLOOKUP($A360,'Annex 2 EHV charges'!$D:$O,11,FALSE)),"")</f>
        <v/>
      </c>
      <c r="H360" s="108" t="str">
        <f>IFERROR(IF(VLOOKUP($A360,'Annex 2 EHV charges'!$D:$O,12,FALSE)=0,"",VLOOKUP($A360,'Annex 2 EHV charges'!$D:$O,12,FALSE)),"")</f>
        <v/>
      </c>
    </row>
    <row r="361" spans="1:8" x14ac:dyDescent="0.2">
      <c r="A361" s="105" t="str">
        <f t="array" ref="A361">IFERROR(INDEX('Annex 2 EHV charges'!$D$11:$D$410, MATCH(0, IF(ISBLANK('Annex 2 EHV charges'!$D$11:$D$410),1, COUNTIF(A$4:$A360, 'Annex 2 EHV charges'!$D$11:$D$410)), 0)),"")</f>
        <v/>
      </c>
      <c r="B361" s="104" t="str">
        <f>IF($A361="","",VLOOKUP($A361,'Annex 2 EHV charges'!$D:$O,2,0))</f>
        <v/>
      </c>
      <c r="C361" s="105" t="str">
        <f>IF($A361="","",VLOOKUP($A361,'Annex 2 EHV charges'!$D:$O,3,0))</f>
        <v/>
      </c>
      <c r="D361" s="104" t="str">
        <f>IF($A361="","",VLOOKUP($A361,'Annex 2 EHV charges'!$D:$O,4,0))</f>
        <v/>
      </c>
      <c r="E361" s="106" t="str">
        <f>IFERROR(IF(VLOOKUP($A361,'Annex 2 EHV charges'!$D:$O,9,FALSE)=0,"",VLOOKUP($A361,'Annex 2 EHV charges'!$D:$O,9,FALSE)),"")</f>
        <v/>
      </c>
      <c r="F361" s="107" t="str">
        <f>IFERROR(IF(VLOOKUP($A361,'Annex 2 EHV charges'!$D:$O,10,FALSE)=0,"",VLOOKUP($A361,'Annex 2 EHV charges'!$D:$O,10,FALSE)),"")</f>
        <v/>
      </c>
      <c r="G361" s="108" t="str">
        <f>IFERROR(IF(VLOOKUP($A361,'Annex 2 EHV charges'!$D:$O,11,FALSE)=0,"",VLOOKUP($A361,'Annex 2 EHV charges'!$D:$O,11,FALSE)),"")</f>
        <v/>
      </c>
      <c r="H361" s="108" t="str">
        <f>IFERROR(IF(VLOOKUP($A361,'Annex 2 EHV charges'!$D:$O,12,FALSE)=0,"",VLOOKUP($A361,'Annex 2 EHV charges'!$D:$O,12,FALSE)),"")</f>
        <v/>
      </c>
    </row>
    <row r="362" spans="1:8" x14ac:dyDescent="0.2">
      <c r="A362" s="105" t="str">
        <f t="array" ref="A362">IFERROR(INDEX('Annex 2 EHV charges'!$D$11:$D$410, MATCH(0, IF(ISBLANK('Annex 2 EHV charges'!$D$11:$D$410),1, COUNTIF(A$4:$A361, 'Annex 2 EHV charges'!$D$11:$D$410)), 0)),"")</f>
        <v/>
      </c>
      <c r="B362" s="104" t="str">
        <f>IF($A362="","",VLOOKUP($A362,'Annex 2 EHV charges'!$D:$O,2,0))</f>
        <v/>
      </c>
      <c r="C362" s="105" t="str">
        <f>IF($A362="","",VLOOKUP($A362,'Annex 2 EHV charges'!$D:$O,3,0))</f>
        <v/>
      </c>
      <c r="D362" s="104" t="str">
        <f>IF($A362="","",VLOOKUP($A362,'Annex 2 EHV charges'!$D:$O,4,0))</f>
        <v/>
      </c>
      <c r="E362" s="106" t="str">
        <f>IFERROR(IF(VLOOKUP($A362,'Annex 2 EHV charges'!$D:$O,9,FALSE)=0,"",VLOOKUP($A362,'Annex 2 EHV charges'!$D:$O,9,FALSE)),"")</f>
        <v/>
      </c>
      <c r="F362" s="107" t="str">
        <f>IFERROR(IF(VLOOKUP($A362,'Annex 2 EHV charges'!$D:$O,10,FALSE)=0,"",VLOOKUP($A362,'Annex 2 EHV charges'!$D:$O,10,FALSE)),"")</f>
        <v/>
      </c>
      <c r="G362" s="108" t="str">
        <f>IFERROR(IF(VLOOKUP($A362,'Annex 2 EHV charges'!$D:$O,11,FALSE)=0,"",VLOOKUP($A362,'Annex 2 EHV charges'!$D:$O,11,FALSE)),"")</f>
        <v/>
      </c>
      <c r="H362" s="108" t="str">
        <f>IFERROR(IF(VLOOKUP($A362,'Annex 2 EHV charges'!$D:$O,12,FALSE)=0,"",VLOOKUP($A362,'Annex 2 EHV charges'!$D:$O,12,FALSE)),"")</f>
        <v/>
      </c>
    </row>
    <row r="363" spans="1:8" x14ac:dyDescent="0.2">
      <c r="A363" s="105" t="str">
        <f t="array" ref="A363">IFERROR(INDEX('Annex 2 EHV charges'!$D$11:$D$410, MATCH(0, IF(ISBLANK('Annex 2 EHV charges'!$D$11:$D$410),1, COUNTIF(A$4:$A362, 'Annex 2 EHV charges'!$D$11:$D$410)), 0)),"")</f>
        <v/>
      </c>
      <c r="B363" s="104" t="str">
        <f>IF($A363="","",VLOOKUP($A363,'Annex 2 EHV charges'!$D:$O,2,0))</f>
        <v/>
      </c>
      <c r="C363" s="105" t="str">
        <f>IF($A363="","",VLOOKUP($A363,'Annex 2 EHV charges'!$D:$O,3,0))</f>
        <v/>
      </c>
      <c r="D363" s="104" t="str">
        <f>IF($A363="","",VLOOKUP($A363,'Annex 2 EHV charges'!$D:$O,4,0))</f>
        <v/>
      </c>
      <c r="E363" s="106" t="str">
        <f>IFERROR(IF(VLOOKUP($A363,'Annex 2 EHV charges'!$D:$O,9,FALSE)=0,"",VLOOKUP($A363,'Annex 2 EHV charges'!$D:$O,9,FALSE)),"")</f>
        <v/>
      </c>
      <c r="F363" s="107" t="str">
        <f>IFERROR(IF(VLOOKUP($A363,'Annex 2 EHV charges'!$D:$O,10,FALSE)=0,"",VLOOKUP($A363,'Annex 2 EHV charges'!$D:$O,10,FALSE)),"")</f>
        <v/>
      </c>
      <c r="G363" s="108" t="str">
        <f>IFERROR(IF(VLOOKUP($A363,'Annex 2 EHV charges'!$D:$O,11,FALSE)=0,"",VLOOKUP($A363,'Annex 2 EHV charges'!$D:$O,11,FALSE)),"")</f>
        <v/>
      </c>
      <c r="H363" s="108" t="str">
        <f>IFERROR(IF(VLOOKUP($A363,'Annex 2 EHV charges'!$D:$O,12,FALSE)=0,"",VLOOKUP($A363,'Annex 2 EHV charges'!$D:$O,12,FALSE)),"")</f>
        <v/>
      </c>
    </row>
    <row r="364" spans="1:8" x14ac:dyDescent="0.2">
      <c r="A364" s="105" t="str">
        <f t="array" ref="A364">IFERROR(INDEX('Annex 2 EHV charges'!$D$11:$D$410, MATCH(0, IF(ISBLANK('Annex 2 EHV charges'!$D$11:$D$410),1, COUNTIF(A$4:$A363, 'Annex 2 EHV charges'!$D$11:$D$410)), 0)),"")</f>
        <v/>
      </c>
      <c r="B364" s="104" t="str">
        <f>IF($A364="","",VLOOKUP($A364,'Annex 2 EHV charges'!$D:$O,2,0))</f>
        <v/>
      </c>
      <c r="C364" s="105" t="str">
        <f>IF($A364="","",VLOOKUP($A364,'Annex 2 EHV charges'!$D:$O,3,0))</f>
        <v/>
      </c>
      <c r="D364" s="104" t="str">
        <f>IF($A364="","",VLOOKUP($A364,'Annex 2 EHV charges'!$D:$O,4,0))</f>
        <v/>
      </c>
      <c r="E364" s="106" t="str">
        <f>IFERROR(IF(VLOOKUP($A364,'Annex 2 EHV charges'!$D:$O,9,FALSE)=0,"",VLOOKUP($A364,'Annex 2 EHV charges'!$D:$O,9,FALSE)),"")</f>
        <v/>
      </c>
      <c r="F364" s="107" t="str">
        <f>IFERROR(IF(VLOOKUP($A364,'Annex 2 EHV charges'!$D:$O,10,FALSE)=0,"",VLOOKUP($A364,'Annex 2 EHV charges'!$D:$O,10,FALSE)),"")</f>
        <v/>
      </c>
      <c r="G364" s="108" t="str">
        <f>IFERROR(IF(VLOOKUP($A364,'Annex 2 EHV charges'!$D:$O,11,FALSE)=0,"",VLOOKUP($A364,'Annex 2 EHV charges'!$D:$O,11,FALSE)),"")</f>
        <v/>
      </c>
      <c r="H364" s="108" t="str">
        <f>IFERROR(IF(VLOOKUP($A364,'Annex 2 EHV charges'!$D:$O,12,FALSE)=0,"",VLOOKUP($A364,'Annex 2 EHV charges'!$D:$O,12,FALSE)),"")</f>
        <v/>
      </c>
    </row>
    <row r="365" spans="1:8" x14ac:dyDescent="0.2">
      <c r="A365" s="105" t="str">
        <f t="array" ref="A365">IFERROR(INDEX('Annex 2 EHV charges'!$D$11:$D$410, MATCH(0, IF(ISBLANK('Annex 2 EHV charges'!$D$11:$D$410),1, COUNTIF(A$4:$A364, 'Annex 2 EHV charges'!$D$11:$D$410)), 0)),"")</f>
        <v/>
      </c>
      <c r="B365" s="104" t="str">
        <f>IF($A365="","",VLOOKUP($A365,'Annex 2 EHV charges'!$D:$O,2,0))</f>
        <v/>
      </c>
      <c r="C365" s="105" t="str">
        <f>IF($A365="","",VLOOKUP($A365,'Annex 2 EHV charges'!$D:$O,3,0))</f>
        <v/>
      </c>
      <c r="D365" s="104" t="str">
        <f>IF($A365="","",VLOOKUP($A365,'Annex 2 EHV charges'!$D:$O,4,0))</f>
        <v/>
      </c>
      <c r="E365" s="106" t="str">
        <f>IFERROR(IF(VLOOKUP($A365,'Annex 2 EHV charges'!$D:$O,9,FALSE)=0,"",VLOOKUP($A365,'Annex 2 EHV charges'!$D:$O,9,FALSE)),"")</f>
        <v/>
      </c>
      <c r="F365" s="107" t="str">
        <f>IFERROR(IF(VLOOKUP($A365,'Annex 2 EHV charges'!$D:$O,10,FALSE)=0,"",VLOOKUP($A365,'Annex 2 EHV charges'!$D:$O,10,FALSE)),"")</f>
        <v/>
      </c>
      <c r="G365" s="108" t="str">
        <f>IFERROR(IF(VLOOKUP($A365,'Annex 2 EHV charges'!$D:$O,11,FALSE)=0,"",VLOOKUP($A365,'Annex 2 EHV charges'!$D:$O,11,FALSE)),"")</f>
        <v/>
      </c>
      <c r="H365" s="108" t="str">
        <f>IFERROR(IF(VLOOKUP($A365,'Annex 2 EHV charges'!$D:$O,12,FALSE)=0,"",VLOOKUP($A365,'Annex 2 EHV charges'!$D:$O,12,FALSE)),"")</f>
        <v/>
      </c>
    </row>
    <row r="366" spans="1:8" x14ac:dyDescent="0.2">
      <c r="A366" s="105" t="str">
        <f t="array" ref="A366">IFERROR(INDEX('Annex 2 EHV charges'!$D$11:$D$410, MATCH(0, IF(ISBLANK('Annex 2 EHV charges'!$D$11:$D$410),1, COUNTIF(A$4:$A365, 'Annex 2 EHV charges'!$D$11:$D$410)), 0)),"")</f>
        <v/>
      </c>
      <c r="B366" s="104" t="str">
        <f>IF($A366="","",VLOOKUP($A366,'Annex 2 EHV charges'!$D:$O,2,0))</f>
        <v/>
      </c>
      <c r="C366" s="105" t="str">
        <f>IF($A366="","",VLOOKUP($A366,'Annex 2 EHV charges'!$D:$O,3,0))</f>
        <v/>
      </c>
      <c r="D366" s="104" t="str">
        <f>IF($A366="","",VLOOKUP($A366,'Annex 2 EHV charges'!$D:$O,4,0))</f>
        <v/>
      </c>
      <c r="E366" s="106" t="str">
        <f>IFERROR(IF(VLOOKUP($A366,'Annex 2 EHV charges'!$D:$O,9,FALSE)=0,"",VLOOKUP($A366,'Annex 2 EHV charges'!$D:$O,9,FALSE)),"")</f>
        <v/>
      </c>
      <c r="F366" s="107" t="str">
        <f>IFERROR(IF(VLOOKUP($A366,'Annex 2 EHV charges'!$D:$O,10,FALSE)=0,"",VLOOKUP($A366,'Annex 2 EHV charges'!$D:$O,10,FALSE)),"")</f>
        <v/>
      </c>
      <c r="G366" s="108" t="str">
        <f>IFERROR(IF(VLOOKUP($A366,'Annex 2 EHV charges'!$D:$O,11,FALSE)=0,"",VLOOKUP($A366,'Annex 2 EHV charges'!$D:$O,11,FALSE)),"")</f>
        <v/>
      </c>
      <c r="H366" s="108" t="str">
        <f>IFERROR(IF(VLOOKUP($A366,'Annex 2 EHV charges'!$D:$O,12,FALSE)=0,"",VLOOKUP($A366,'Annex 2 EHV charges'!$D:$O,12,FALSE)),"")</f>
        <v/>
      </c>
    </row>
    <row r="367" spans="1:8" x14ac:dyDescent="0.2">
      <c r="A367" s="105" t="str">
        <f t="array" ref="A367">IFERROR(INDEX('Annex 2 EHV charges'!$D$11:$D$410, MATCH(0, IF(ISBLANK('Annex 2 EHV charges'!$D$11:$D$410),1, COUNTIF(A$4:$A366, 'Annex 2 EHV charges'!$D$11:$D$410)), 0)),"")</f>
        <v/>
      </c>
      <c r="B367" s="104" t="str">
        <f>IF($A367="","",VLOOKUP($A367,'Annex 2 EHV charges'!$D:$O,2,0))</f>
        <v/>
      </c>
      <c r="C367" s="105" t="str">
        <f>IF($A367="","",VLOOKUP($A367,'Annex 2 EHV charges'!$D:$O,3,0))</f>
        <v/>
      </c>
      <c r="D367" s="104" t="str">
        <f>IF($A367="","",VLOOKUP($A367,'Annex 2 EHV charges'!$D:$O,4,0))</f>
        <v/>
      </c>
      <c r="E367" s="106" t="str">
        <f>IFERROR(IF(VLOOKUP($A367,'Annex 2 EHV charges'!$D:$O,9,FALSE)=0,"",VLOOKUP($A367,'Annex 2 EHV charges'!$D:$O,9,FALSE)),"")</f>
        <v/>
      </c>
      <c r="F367" s="107" t="str">
        <f>IFERROR(IF(VLOOKUP($A367,'Annex 2 EHV charges'!$D:$O,10,FALSE)=0,"",VLOOKUP($A367,'Annex 2 EHV charges'!$D:$O,10,FALSE)),"")</f>
        <v/>
      </c>
      <c r="G367" s="108" t="str">
        <f>IFERROR(IF(VLOOKUP($A367,'Annex 2 EHV charges'!$D:$O,11,FALSE)=0,"",VLOOKUP($A367,'Annex 2 EHV charges'!$D:$O,11,FALSE)),"")</f>
        <v/>
      </c>
      <c r="H367" s="108" t="str">
        <f>IFERROR(IF(VLOOKUP($A367,'Annex 2 EHV charges'!$D:$O,12,FALSE)=0,"",VLOOKUP($A367,'Annex 2 EHV charges'!$D:$O,12,FALSE)),"")</f>
        <v/>
      </c>
    </row>
    <row r="368" spans="1:8" x14ac:dyDescent="0.2">
      <c r="A368" s="105" t="str">
        <f t="array" ref="A368">IFERROR(INDEX('Annex 2 EHV charges'!$D$11:$D$410, MATCH(0, IF(ISBLANK('Annex 2 EHV charges'!$D$11:$D$410),1, COUNTIF(A$4:$A367, 'Annex 2 EHV charges'!$D$11:$D$410)), 0)),"")</f>
        <v/>
      </c>
      <c r="B368" s="104" t="str">
        <f>IF($A368="","",VLOOKUP($A368,'Annex 2 EHV charges'!$D:$O,2,0))</f>
        <v/>
      </c>
      <c r="C368" s="105" t="str">
        <f>IF($A368="","",VLOOKUP($A368,'Annex 2 EHV charges'!$D:$O,3,0))</f>
        <v/>
      </c>
      <c r="D368" s="104" t="str">
        <f>IF($A368="","",VLOOKUP($A368,'Annex 2 EHV charges'!$D:$O,4,0))</f>
        <v/>
      </c>
      <c r="E368" s="106" t="str">
        <f>IFERROR(IF(VLOOKUP($A368,'Annex 2 EHV charges'!$D:$O,9,FALSE)=0,"",VLOOKUP($A368,'Annex 2 EHV charges'!$D:$O,9,FALSE)),"")</f>
        <v/>
      </c>
      <c r="F368" s="107" t="str">
        <f>IFERROR(IF(VLOOKUP($A368,'Annex 2 EHV charges'!$D:$O,10,FALSE)=0,"",VLOOKUP($A368,'Annex 2 EHV charges'!$D:$O,10,FALSE)),"")</f>
        <v/>
      </c>
      <c r="G368" s="108" t="str">
        <f>IFERROR(IF(VLOOKUP($A368,'Annex 2 EHV charges'!$D:$O,11,FALSE)=0,"",VLOOKUP($A368,'Annex 2 EHV charges'!$D:$O,11,FALSE)),"")</f>
        <v/>
      </c>
      <c r="H368" s="108" t="str">
        <f>IFERROR(IF(VLOOKUP($A368,'Annex 2 EHV charges'!$D:$O,12,FALSE)=0,"",VLOOKUP($A368,'Annex 2 EHV charges'!$D:$O,12,FALSE)),"")</f>
        <v/>
      </c>
    </row>
    <row r="369" spans="1:8" x14ac:dyDescent="0.2">
      <c r="A369" s="105" t="str">
        <f t="array" ref="A369">IFERROR(INDEX('Annex 2 EHV charges'!$D$11:$D$410, MATCH(0, IF(ISBLANK('Annex 2 EHV charges'!$D$11:$D$410),1, COUNTIF(A$4:$A368, 'Annex 2 EHV charges'!$D$11:$D$410)), 0)),"")</f>
        <v/>
      </c>
      <c r="B369" s="104" t="str">
        <f>IF($A369="","",VLOOKUP($A369,'Annex 2 EHV charges'!$D:$O,2,0))</f>
        <v/>
      </c>
      <c r="C369" s="105" t="str">
        <f>IF($A369="","",VLOOKUP($A369,'Annex 2 EHV charges'!$D:$O,3,0))</f>
        <v/>
      </c>
      <c r="D369" s="104" t="str">
        <f>IF($A369="","",VLOOKUP($A369,'Annex 2 EHV charges'!$D:$O,4,0))</f>
        <v/>
      </c>
      <c r="E369" s="106" t="str">
        <f>IFERROR(IF(VLOOKUP($A369,'Annex 2 EHV charges'!$D:$O,9,FALSE)=0,"",VLOOKUP($A369,'Annex 2 EHV charges'!$D:$O,9,FALSE)),"")</f>
        <v/>
      </c>
      <c r="F369" s="107" t="str">
        <f>IFERROR(IF(VLOOKUP($A369,'Annex 2 EHV charges'!$D:$O,10,FALSE)=0,"",VLOOKUP($A369,'Annex 2 EHV charges'!$D:$O,10,FALSE)),"")</f>
        <v/>
      </c>
      <c r="G369" s="108" t="str">
        <f>IFERROR(IF(VLOOKUP($A369,'Annex 2 EHV charges'!$D:$O,11,FALSE)=0,"",VLOOKUP($A369,'Annex 2 EHV charges'!$D:$O,11,FALSE)),"")</f>
        <v/>
      </c>
      <c r="H369" s="108" t="str">
        <f>IFERROR(IF(VLOOKUP($A369,'Annex 2 EHV charges'!$D:$O,12,FALSE)=0,"",VLOOKUP($A369,'Annex 2 EHV charges'!$D:$O,12,FALSE)),"")</f>
        <v/>
      </c>
    </row>
    <row r="370" spans="1:8" x14ac:dyDescent="0.2">
      <c r="A370" s="105" t="str">
        <f t="array" ref="A370">IFERROR(INDEX('Annex 2 EHV charges'!$D$11:$D$410, MATCH(0, IF(ISBLANK('Annex 2 EHV charges'!$D$11:$D$410),1, COUNTIF(A$4:$A369, 'Annex 2 EHV charges'!$D$11:$D$410)), 0)),"")</f>
        <v/>
      </c>
      <c r="B370" s="104" t="str">
        <f>IF($A370="","",VLOOKUP($A370,'Annex 2 EHV charges'!$D:$O,2,0))</f>
        <v/>
      </c>
      <c r="C370" s="105" t="str">
        <f>IF($A370="","",VLOOKUP($A370,'Annex 2 EHV charges'!$D:$O,3,0))</f>
        <v/>
      </c>
      <c r="D370" s="104" t="str">
        <f>IF($A370="","",VLOOKUP($A370,'Annex 2 EHV charges'!$D:$O,4,0))</f>
        <v/>
      </c>
      <c r="E370" s="106" t="str">
        <f>IFERROR(IF(VLOOKUP($A370,'Annex 2 EHV charges'!$D:$O,9,FALSE)=0,"",VLOOKUP($A370,'Annex 2 EHV charges'!$D:$O,9,FALSE)),"")</f>
        <v/>
      </c>
      <c r="F370" s="107" t="str">
        <f>IFERROR(IF(VLOOKUP($A370,'Annex 2 EHV charges'!$D:$O,10,FALSE)=0,"",VLOOKUP($A370,'Annex 2 EHV charges'!$D:$O,10,FALSE)),"")</f>
        <v/>
      </c>
      <c r="G370" s="108" t="str">
        <f>IFERROR(IF(VLOOKUP($A370,'Annex 2 EHV charges'!$D:$O,11,FALSE)=0,"",VLOOKUP($A370,'Annex 2 EHV charges'!$D:$O,11,FALSE)),"")</f>
        <v/>
      </c>
      <c r="H370" s="108" t="str">
        <f>IFERROR(IF(VLOOKUP($A370,'Annex 2 EHV charges'!$D:$O,12,FALSE)=0,"",VLOOKUP($A370,'Annex 2 EHV charges'!$D:$O,12,FALSE)),"")</f>
        <v/>
      </c>
    </row>
    <row r="371" spans="1:8" x14ac:dyDescent="0.2">
      <c r="A371" s="105" t="str">
        <f t="array" ref="A371">IFERROR(INDEX('Annex 2 EHV charges'!$D$11:$D$410, MATCH(0, IF(ISBLANK('Annex 2 EHV charges'!$D$11:$D$410),1, COUNTIF(A$4:$A370, 'Annex 2 EHV charges'!$D$11:$D$410)), 0)),"")</f>
        <v/>
      </c>
      <c r="B371" s="104" t="str">
        <f>IF($A371="","",VLOOKUP($A371,'Annex 2 EHV charges'!$D:$O,2,0))</f>
        <v/>
      </c>
      <c r="C371" s="105" t="str">
        <f>IF($A371="","",VLOOKUP($A371,'Annex 2 EHV charges'!$D:$O,3,0))</f>
        <v/>
      </c>
      <c r="D371" s="104" t="str">
        <f>IF($A371="","",VLOOKUP($A371,'Annex 2 EHV charges'!$D:$O,4,0))</f>
        <v/>
      </c>
      <c r="E371" s="106" t="str">
        <f>IFERROR(IF(VLOOKUP($A371,'Annex 2 EHV charges'!$D:$O,9,FALSE)=0,"",VLOOKUP($A371,'Annex 2 EHV charges'!$D:$O,9,FALSE)),"")</f>
        <v/>
      </c>
      <c r="F371" s="107" t="str">
        <f>IFERROR(IF(VLOOKUP($A371,'Annex 2 EHV charges'!$D:$O,10,FALSE)=0,"",VLOOKUP($A371,'Annex 2 EHV charges'!$D:$O,10,FALSE)),"")</f>
        <v/>
      </c>
      <c r="G371" s="108" t="str">
        <f>IFERROR(IF(VLOOKUP($A371,'Annex 2 EHV charges'!$D:$O,11,FALSE)=0,"",VLOOKUP($A371,'Annex 2 EHV charges'!$D:$O,11,FALSE)),"")</f>
        <v/>
      </c>
      <c r="H371" s="108" t="str">
        <f>IFERROR(IF(VLOOKUP($A371,'Annex 2 EHV charges'!$D:$O,12,FALSE)=0,"",VLOOKUP($A371,'Annex 2 EHV charges'!$D:$O,12,FALSE)),"")</f>
        <v/>
      </c>
    </row>
    <row r="372" spans="1:8" x14ac:dyDescent="0.2">
      <c r="A372" s="105" t="str">
        <f t="array" ref="A372">IFERROR(INDEX('Annex 2 EHV charges'!$D$11:$D$410, MATCH(0, IF(ISBLANK('Annex 2 EHV charges'!$D$11:$D$410),1, COUNTIF(A$4:$A371, 'Annex 2 EHV charges'!$D$11:$D$410)), 0)),"")</f>
        <v/>
      </c>
      <c r="B372" s="104" t="str">
        <f>IF($A372="","",VLOOKUP($A372,'Annex 2 EHV charges'!$D:$O,2,0))</f>
        <v/>
      </c>
      <c r="C372" s="105" t="str">
        <f>IF($A372="","",VLOOKUP($A372,'Annex 2 EHV charges'!$D:$O,3,0))</f>
        <v/>
      </c>
      <c r="D372" s="104" t="str">
        <f>IF($A372="","",VLOOKUP($A372,'Annex 2 EHV charges'!$D:$O,4,0))</f>
        <v/>
      </c>
      <c r="E372" s="106" t="str">
        <f>IFERROR(IF(VLOOKUP($A372,'Annex 2 EHV charges'!$D:$O,9,FALSE)=0,"",VLOOKUP($A372,'Annex 2 EHV charges'!$D:$O,9,FALSE)),"")</f>
        <v/>
      </c>
      <c r="F372" s="107" t="str">
        <f>IFERROR(IF(VLOOKUP($A372,'Annex 2 EHV charges'!$D:$O,10,FALSE)=0,"",VLOOKUP($A372,'Annex 2 EHV charges'!$D:$O,10,FALSE)),"")</f>
        <v/>
      </c>
      <c r="G372" s="108" t="str">
        <f>IFERROR(IF(VLOOKUP($A372,'Annex 2 EHV charges'!$D:$O,11,FALSE)=0,"",VLOOKUP($A372,'Annex 2 EHV charges'!$D:$O,11,FALSE)),"")</f>
        <v/>
      </c>
      <c r="H372" s="108" t="str">
        <f>IFERROR(IF(VLOOKUP($A372,'Annex 2 EHV charges'!$D:$O,12,FALSE)=0,"",VLOOKUP($A372,'Annex 2 EHV charges'!$D:$O,12,FALSE)),"")</f>
        <v/>
      </c>
    </row>
    <row r="373" spans="1:8" x14ac:dyDescent="0.2">
      <c r="A373" s="105" t="str">
        <f t="array" ref="A373">IFERROR(INDEX('Annex 2 EHV charges'!$D$11:$D$410, MATCH(0, IF(ISBLANK('Annex 2 EHV charges'!$D$11:$D$410),1, COUNTIF(A$4:$A372, 'Annex 2 EHV charges'!$D$11:$D$410)), 0)),"")</f>
        <v/>
      </c>
      <c r="B373" s="104" t="str">
        <f>IF($A373="","",VLOOKUP($A373,'Annex 2 EHV charges'!$D:$O,2,0))</f>
        <v/>
      </c>
      <c r="C373" s="105" t="str">
        <f>IF($A373="","",VLOOKUP($A373,'Annex 2 EHV charges'!$D:$O,3,0))</f>
        <v/>
      </c>
      <c r="D373" s="104" t="str">
        <f>IF($A373="","",VLOOKUP($A373,'Annex 2 EHV charges'!$D:$O,4,0))</f>
        <v/>
      </c>
      <c r="E373" s="106" t="str">
        <f>IFERROR(IF(VLOOKUP($A373,'Annex 2 EHV charges'!$D:$O,9,FALSE)=0,"",VLOOKUP($A373,'Annex 2 EHV charges'!$D:$O,9,FALSE)),"")</f>
        <v/>
      </c>
      <c r="F373" s="107" t="str">
        <f>IFERROR(IF(VLOOKUP($A373,'Annex 2 EHV charges'!$D:$O,10,FALSE)=0,"",VLOOKUP($A373,'Annex 2 EHV charges'!$D:$O,10,FALSE)),"")</f>
        <v/>
      </c>
      <c r="G373" s="108" t="str">
        <f>IFERROR(IF(VLOOKUP($A373,'Annex 2 EHV charges'!$D:$O,11,FALSE)=0,"",VLOOKUP($A373,'Annex 2 EHV charges'!$D:$O,11,FALSE)),"")</f>
        <v/>
      </c>
      <c r="H373" s="108" t="str">
        <f>IFERROR(IF(VLOOKUP($A373,'Annex 2 EHV charges'!$D:$O,12,FALSE)=0,"",VLOOKUP($A373,'Annex 2 EHV charges'!$D:$O,12,FALSE)),"")</f>
        <v/>
      </c>
    </row>
    <row r="374" spans="1:8" x14ac:dyDescent="0.2">
      <c r="A374" s="105" t="str">
        <f t="array" ref="A374">IFERROR(INDEX('Annex 2 EHV charges'!$D$11:$D$410, MATCH(0, IF(ISBLANK('Annex 2 EHV charges'!$D$11:$D$410),1, COUNTIF(A$4:$A373, 'Annex 2 EHV charges'!$D$11:$D$410)), 0)),"")</f>
        <v/>
      </c>
      <c r="B374" s="104" t="str">
        <f>IF($A374="","",VLOOKUP($A374,'Annex 2 EHV charges'!$D:$O,2,0))</f>
        <v/>
      </c>
      <c r="C374" s="105" t="str">
        <f>IF($A374="","",VLOOKUP($A374,'Annex 2 EHV charges'!$D:$O,3,0))</f>
        <v/>
      </c>
      <c r="D374" s="104" t="str">
        <f>IF($A374="","",VLOOKUP($A374,'Annex 2 EHV charges'!$D:$O,4,0))</f>
        <v/>
      </c>
      <c r="E374" s="106" t="str">
        <f>IFERROR(IF(VLOOKUP($A374,'Annex 2 EHV charges'!$D:$O,9,FALSE)=0,"",VLOOKUP($A374,'Annex 2 EHV charges'!$D:$O,9,FALSE)),"")</f>
        <v/>
      </c>
      <c r="F374" s="107" t="str">
        <f>IFERROR(IF(VLOOKUP($A374,'Annex 2 EHV charges'!$D:$O,10,FALSE)=0,"",VLOOKUP($A374,'Annex 2 EHV charges'!$D:$O,10,FALSE)),"")</f>
        <v/>
      </c>
      <c r="G374" s="108" t="str">
        <f>IFERROR(IF(VLOOKUP($A374,'Annex 2 EHV charges'!$D:$O,11,FALSE)=0,"",VLOOKUP($A374,'Annex 2 EHV charges'!$D:$O,11,FALSE)),"")</f>
        <v/>
      </c>
      <c r="H374" s="108" t="str">
        <f>IFERROR(IF(VLOOKUP($A374,'Annex 2 EHV charges'!$D:$O,12,FALSE)=0,"",VLOOKUP($A374,'Annex 2 EHV charges'!$D:$O,12,FALSE)),"")</f>
        <v/>
      </c>
    </row>
    <row r="375" spans="1:8" x14ac:dyDescent="0.2">
      <c r="A375" s="105" t="str">
        <f t="array" ref="A375">IFERROR(INDEX('Annex 2 EHV charges'!$D$11:$D$410, MATCH(0, IF(ISBLANK('Annex 2 EHV charges'!$D$11:$D$410),1, COUNTIF(A$4:$A374, 'Annex 2 EHV charges'!$D$11:$D$410)), 0)),"")</f>
        <v/>
      </c>
      <c r="B375" s="104" t="str">
        <f>IF($A375="","",VLOOKUP($A375,'Annex 2 EHV charges'!$D:$O,2,0))</f>
        <v/>
      </c>
      <c r="C375" s="105" t="str">
        <f>IF($A375="","",VLOOKUP($A375,'Annex 2 EHV charges'!$D:$O,3,0))</f>
        <v/>
      </c>
      <c r="D375" s="104" t="str">
        <f>IF($A375="","",VLOOKUP($A375,'Annex 2 EHV charges'!$D:$O,4,0))</f>
        <v/>
      </c>
      <c r="E375" s="106" t="str">
        <f>IFERROR(IF(VLOOKUP($A375,'Annex 2 EHV charges'!$D:$O,9,FALSE)=0,"",VLOOKUP($A375,'Annex 2 EHV charges'!$D:$O,9,FALSE)),"")</f>
        <v/>
      </c>
      <c r="F375" s="107" t="str">
        <f>IFERROR(IF(VLOOKUP($A375,'Annex 2 EHV charges'!$D:$O,10,FALSE)=0,"",VLOOKUP($A375,'Annex 2 EHV charges'!$D:$O,10,FALSE)),"")</f>
        <v/>
      </c>
      <c r="G375" s="108" t="str">
        <f>IFERROR(IF(VLOOKUP($A375,'Annex 2 EHV charges'!$D:$O,11,FALSE)=0,"",VLOOKUP($A375,'Annex 2 EHV charges'!$D:$O,11,FALSE)),"")</f>
        <v/>
      </c>
      <c r="H375" s="108" t="str">
        <f>IFERROR(IF(VLOOKUP($A375,'Annex 2 EHV charges'!$D:$O,12,FALSE)=0,"",VLOOKUP($A375,'Annex 2 EHV charges'!$D:$O,12,FALSE)),"")</f>
        <v/>
      </c>
    </row>
    <row r="376" spans="1:8" x14ac:dyDescent="0.2">
      <c r="A376" s="105" t="str">
        <f t="array" ref="A376">IFERROR(INDEX('Annex 2 EHV charges'!$D$11:$D$410, MATCH(0, IF(ISBLANK('Annex 2 EHV charges'!$D$11:$D$410),1, COUNTIF(A$4:$A375, 'Annex 2 EHV charges'!$D$11:$D$410)), 0)),"")</f>
        <v/>
      </c>
      <c r="B376" s="104" t="str">
        <f>IF($A376="","",VLOOKUP($A376,'Annex 2 EHV charges'!$D:$O,2,0))</f>
        <v/>
      </c>
      <c r="C376" s="105" t="str">
        <f>IF($A376="","",VLOOKUP($A376,'Annex 2 EHV charges'!$D:$O,3,0))</f>
        <v/>
      </c>
      <c r="D376" s="104" t="str">
        <f>IF($A376="","",VLOOKUP($A376,'Annex 2 EHV charges'!$D:$O,4,0))</f>
        <v/>
      </c>
      <c r="E376" s="106" t="str">
        <f>IFERROR(IF(VLOOKUP($A376,'Annex 2 EHV charges'!$D:$O,9,FALSE)=0,"",VLOOKUP($A376,'Annex 2 EHV charges'!$D:$O,9,FALSE)),"")</f>
        <v/>
      </c>
      <c r="F376" s="107" t="str">
        <f>IFERROR(IF(VLOOKUP($A376,'Annex 2 EHV charges'!$D:$O,10,FALSE)=0,"",VLOOKUP($A376,'Annex 2 EHV charges'!$D:$O,10,FALSE)),"")</f>
        <v/>
      </c>
      <c r="G376" s="108" t="str">
        <f>IFERROR(IF(VLOOKUP($A376,'Annex 2 EHV charges'!$D:$O,11,FALSE)=0,"",VLOOKUP($A376,'Annex 2 EHV charges'!$D:$O,11,FALSE)),"")</f>
        <v/>
      </c>
      <c r="H376" s="108" t="str">
        <f>IFERROR(IF(VLOOKUP($A376,'Annex 2 EHV charges'!$D:$O,12,FALSE)=0,"",VLOOKUP($A376,'Annex 2 EHV charges'!$D:$O,12,FALSE)),"")</f>
        <v/>
      </c>
    </row>
    <row r="377" spans="1:8" x14ac:dyDescent="0.2">
      <c r="A377" s="105" t="str">
        <f t="array" ref="A377">IFERROR(INDEX('Annex 2 EHV charges'!$D$11:$D$410, MATCH(0, IF(ISBLANK('Annex 2 EHV charges'!$D$11:$D$410),1, COUNTIF(A$4:$A376, 'Annex 2 EHV charges'!$D$11:$D$410)), 0)),"")</f>
        <v/>
      </c>
      <c r="B377" s="104" t="str">
        <f>IF($A377="","",VLOOKUP($A377,'Annex 2 EHV charges'!$D:$O,2,0))</f>
        <v/>
      </c>
      <c r="C377" s="105" t="str">
        <f>IF($A377="","",VLOOKUP($A377,'Annex 2 EHV charges'!$D:$O,3,0))</f>
        <v/>
      </c>
      <c r="D377" s="104" t="str">
        <f>IF($A377="","",VLOOKUP($A377,'Annex 2 EHV charges'!$D:$O,4,0))</f>
        <v/>
      </c>
      <c r="E377" s="106" t="str">
        <f>IFERROR(IF(VLOOKUP($A377,'Annex 2 EHV charges'!$D:$O,9,FALSE)=0,"",VLOOKUP($A377,'Annex 2 EHV charges'!$D:$O,9,FALSE)),"")</f>
        <v/>
      </c>
      <c r="F377" s="107" t="str">
        <f>IFERROR(IF(VLOOKUP($A377,'Annex 2 EHV charges'!$D:$O,10,FALSE)=0,"",VLOOKUP($A377,'Annex 2 EHV charges'!$D:$O,10,FALSE)),"")</f>
        <v/>
      </c>
      <c r="G377" s="108" t="str">
        <f>IFERROR(IF(VLOOKUP($A377,'Annex 2 EHV charges'!$D:$O,11,FALSE)=0,"",VLOOKUP($A377,'Annex 2 EHV charges'!$D:$O,11,FALSE)),"")</f>
        <v/>
      </c>
      <c r="H377" s="108" t="str">
        <f>IFERROR(IF(VLOOKUP($A377,'Annex 2 EHV charges'!$D:$O,12,FALSE)=0,"",VLOOKUP($A377,'Annex 2 EHV charges'!$D:$O,12,FALSE)),"")</f>
        <v/>
      </c>
    </row>
    <row r="378" spans="1:8" x14ac:dyDescent="0.2">
      <c r="A378" s="105" t="str">
        <f t="array" ref="A378">IFERROR(INDEX('Annex 2 EHV charges'!$D$11:$D$410, MATCH(0, IF(ISBLANK('Annex 2 EHV charges'!$D$11:$D$410),1, COUNTIF(A$4:$A377, 'Annex 2 EHV charges'!$D$11:$D$410)), 0)),"")</f>
        <v/>
      </c>
      <c r="B378" s="104" t="str">
        <f>IF($A378="","",VLOOKUP($A378,'Annex 2 EHV charges'!$D:$O,2,0))</f>
        <v/>
      </c>
      <c r="C378" s="105" t="str">
        <f>IF($A378="","",VLOOKUP($A378,'Annex 2 EHV charges'!$D:$O,3,0))</f>
        <v/>
      </c>
      <c r="D378" s="104" t="str">
        <f>IF($A378="","",VLOOKUP($A378,'Annex 2 EHV charges'!$D:$O,4,0))</f>
        <v/>
      </c>
      <c r="E378" s="106" t="str">
        <f>IFERROR(IF(VLOOKUP($A378,'Annex 2 EHV charges'!$D:$O,9,FALSE)=0,"",VLOOKUP($A378,'Annex 2 EHV charges'!$D:$O,9,FALSE)),"")</f>
        <v/>
      </c>
      <c r="F378" s="107" t="str">
        <f>IFERROR(IF(VLOOKUP($A378,'Annex 2 EHV charges'!$D:$O,10,FALSE)=0,"",VLOOKUP($A378,'Annex 2 EHV charges'!$D:$O,10,FALSE)),"")</f>
        <v/>
      </c>
      <c r="G378" s="108" t="str">
        <f>IFERROR(IF(VLOOKUP($A378,'Annex 2 EHV charges'!$D:$O,11,FALSE)=0,"",VLOOKUP($A378,'Annex 2 EHV charges'!$D:$O,11,FALSE)),"")</f>
        <v/>
      </c>
      <c r="H378" s="108" t="str">
        <f>IFERROR(IF(VLOOKUP($A378,'Annex 2 EHV charges'!$D:$O,12,FALSE)=0,"",VLOOKUP($A378,'Annex 2 EHV charges'!$D:$O,12,FALSE)),"")</f>
        <v/>
      </c>
    </row>
    <row r="379" spans="1:8" x14ac:dyDescent="0.2">
      <c r="A379" s="105" t="str">
        <f t="array" ref="A379">IFERROR(INDEX('Annex 2 EHV charges'!$D$11:$D$410, MATCH(0, IF(ISBLANK('Annex 2 EHV charges'!$D$11:$D$410),1, COUNTIF(A$4:$A378, 'Annex 2 EHV charges'!$D$11:$D$410)), 0)),"")</f>
        <v/>
      </c>
      <c r="B379" s="104" t="str">
        <f>IF($A379="","",VLOOKUP($A379,'Annex 2 EHV charges'!$D:$O,2,0))</f>
        <v/>
      </c>
      <c r="C379" s="105" t="str">
        <f>IF($A379="","",VLOOKUP($A379,'Annex 2 EHV charges'!$D:$O,3,0))</f>
        <v/>
      </c>
      <c r="D379" s="104" t="str">
        <f>IF($A379="","",VLOOKUP($A379,'Annex 2 EHV charges'!$D:$O,4,0))</f>
        <v/>
      </c>
      <c r="E379" s="106" t="str">
        <f>IFERROR(IF(VLOOKUP($A379,'Annex 2 EHV charges'!$D:$O,9,FALSE)=0,"",VLOOKUP($A379,'Annex 2 EHV charges'!$D:$O,9,FALSE)),"")</f>
        <v/>
      </c>
      <c r="F379" s="107" t="str">
        <f>IFERROR(IF(VLOOKUP($A379,'Annex 2 EHV charges'!$D:$O,10,FALSE)=0,"",VLOOKUP($A379,'Annex 2 EHV charges'!$D:$O,10,FALSE)),"")</f>
        <v/>
      </c>
      <c r="G379" s="108" t="str">
        <f>IFERROR(IF(VLOOKUP($A379,'Annex 2 EHV charges'!$D:$O,11,FALSE)=0,"",VLOOKUP($A379,'Annex 2 EHV charges'!$D:$O,11,FALSE)),"")</f>
        <v/>
      </c>
      <c r="H379" s="108" t="str">
        <f>IFERROR(IF(VLOOKUP($A379,'Annex 2 EHV charges'!$D:$O,12,FALSE)=0,"",VLOOKUP($A379,'Annex 2 EHV charges'!$D:$O,12,FALSE)),"")</f>
        <v/>
      </c>
    </row>
    <row r="380" spans="1:8" x14ac:dyDescent="0.2">
      <c r="A380" s="105" t="str">
        <f t="array" ref="A380">IFERROR(INDEX('Annex 2 EHV charges'!$D$11:$D$410, MATCH(0, IF(ISBLANK('Annex 2 EHV charges'!$D$11:$D$410),1, COUNTIF(A$4:$A379, 'Annex 2 EHV charges'!$D$11:$D$410)), 0)),"")</f>
        <v/>
      </c>
      <c r="B380" s="104" t="str">
        <f>IF($A380="","",VLOOKUP($A380,'Annex 2 EHV charges'!$D:$O,2,0))</f>
        <v/>
      </c>
      <c r="C380" s="105" t="str">
        <f>IF($A380="","",VLOOKUP($A380,'Annex 2 EHV charges'!$D:$O,3,0))</f>
        <v/>
      </c>
      <c r="D380" s="104" t="str">
        <f>IF($A380="","",VLOOKUP($A380,'Annex 2 EHV charges'!$D:$O,4,0))</f>
        <v/>
      </c>
      <c r="E380" s="106" t="str">
        <f>IFERROR(IF(VLOOKUP($A380,'Annex 2 EHV charges'!$D:$O,9,FALSE)=0,"",VLOOKUP($A380,'Annex 2 EHV charges'!$D:$O,9,FALSE)),"")</f>
        <v/>
      </c>
      <c r="F380" s="107" t="str">
        <f>IFERROR(IF(VLOOKUP($A380,'Annex 2 EHV charges'!$D:$O,10,FALSE)=0,"",VLOOKUP($A380,'Annex 2 EHV charges'!$D:$O,10,FALSE)),"")</f>
        <v/>
      </c>
      <c r="G380" s="108" t="str">
        <f>IFERROR(IF(VLOOKUP($A380,'Annex 2 EHV charges'!$D:$O,11,FALSE)=0,"",VLOOKUP($A380,'Annex 2 EHV charges'!$D:$O,11,FALSE)),"")</f>
        <v/>
      </c>
      <c r="H380" s="108" t="str">
        <f>IFERROR(IF(VLOOKUP($A380,'Annex 2 EHV charges'!$D:$O,12,FALSE)=0,"",VLOOKUP($A380,'Annex 2 EHV charges'!$D:$O,12,FALSE)),"")</f>
        <v/>
      </c>
    </row>
    <row r="381" spans="1:8" x14ac:dyDescent="0.2">
      <c r="A381" s="105" t="str">
        <f t="array" ref="A381">IFERROR(INDEX('Annex 2 EHV charges'!$D$11:$D$410, MATCH(0, IF(ISBLANK('Annex 2 EHV charges'!$D$11:$D$410),1, COUNTIF(A$4:$A380, 'Annex 2 EHV charges'!$D$11:$D$410)), 0)),"")</f>
        <v/>
      </c>
      <c r="B381" s="104" t="str">
        <f>IF($A381="","",VLOOKUP($A381,'Annex 2 EHV charges'!$D:$O,2,0))</f>
        <v/>
      </c>
      <c r="C381" s="105" t="str">
        <f>IF($A381="","",VLOOKUP($A381,'Annex 2 EHV charges'!$D:$O,3,0))</f>
        <v/>
      </c>
      <c r="D381" s="104" t="str">
        <f>IF($A381="","",VLOOKUP($A381,'Annex 2 EHV charges'!$D:$O,4,0))</f>
        <v/>
      </c>
      <c r="E381" s="106" t="str">
        <f>IFERROR(IF(VLOOKUP($A381,'Annex 2 EHV charges'!$D:$O,9,FALSE)=0,"",VLOOKUP($A381,'Annex 2 EHV charges'!$D:$O,9,FALSE)),"")</f>
        <v/>
      </c>
      <c r="F381" s="107" t="str">
        <f>IFERROR(IF(VLOOKUP($A381,'Annex 2 EHV charges'!$D:$O,10,FALSE)=0,"",VLOOKUP($A381,'Annex 2 EHV charges'!$D:$O,10,FALSE)),"")</f>
        <v/>
      </c>
      <c r="G381" s="108" t="str">
        <f>IFERROR(IF(VLOOKUP($A381,'Annex 2 EHV charges'!$D:$O,11,FALSE)=0,"",VLOOKUP($A381,'Annex 2 EHV charges'!$D:$O,11,FALSE)),"")</f>
        <v/>
      </c>
      <c r="H381" s="108" t="str">
        <f>IFERROR(IF(VLOOKUP($A381,'Annex 2 EHV charges'!$D:$O,12,FALSE)=0,"",VLOOKUP($A381,'Annex 2 EHV charges'!$D:$O,12,FALSE)),"")</f>
        <v/>
      </c>
    </row>
    <row r="382" spans="1:8" x14ac:dyDescent="0.2">
      <c r="A382" s="105" t="str">
        <f t="array" ref="A382">IFERROR(INDEX('Annex 2 EHV charges'!$D$11:$D$410, MATCH(0, IF(ISBLANK('Annex 2 EHV charges'!$D$11:$D$410),1, COUNTIF(A$4:$A381, 'Annex 2 EHV charges'!$D$11:$D$410)), 0)),"")</f>
        <v/>
      </c>
      <c r="B382" s="104" t="str">
        <f>IF($A382="","",VLOOKUP($A382,'Annex 2 EHV charges'!$D:$O,2,0))</f>
        <v/>
      </c>
      <c r="C382" s="105" t="str">
        <f>IF($A382="","",VLOOKUP($A382,'Annex 2 EHV charges'!$D:$O,3,0))</f>
        <v/>
      </c>
      <c r="D382" s="104" t="str">
        <f>IF($A382="","",VLOOKUP($A382,'Annex 2 EHV charges'!$D:$O,4,0))</f>
        <v/>
      </c>
      <c r="E382" s="106" t="str">
        <f>IFERROR(IF(VLOOKUP($A382,'Annex 2 EHV charges'!$D:$O,9,FALSE)=0,"",VLOOKUP($A382,'Annex 2 EHV charges'!$D:$O,9,FALSE)),"")</f>
        <v/>
      </c>
      <c r="F382" s="107" t="str">
        <f>IFERROR(IF(VLOOKUP($A382,'Annex 2 EHV charges'!$D:$O,10,FALSE)=0,"",VLOOKUP($A382,'Annex 2 EHV charges'!$D:$O,10,FALSE)),"")</f>
        <v/>
      </c>
      <c r="G382" s="108" t="str">
        <f>IFERROR(IF(VLOOKUP($A382,'Annex 2 EHV charges'!$D:$O,11,FALSE)=0,"",VLOOKUP($A382,'Annex 2 EHV charges'!$D:$O,11,FALSE)),"")</f>
        <v/>
      </c>
      <c r="H382" s="108" t="str">
        <f>IFERROR(IF(VLOOKUP($A382,'Annex 2 EHV charges'!$D:$O,12,FALSE)=0,"",VLOOKUP($A382,'Annex 2 EHV charges'!$D:$O,12,FALSE)),"")</f>
        <v/>
      </c>
    </row>
    <row r="383" spans="1:8" x14ac:dyDescent="0.2">
      <c r="A383" s="105" t="str">
        <f t="array" ref="A383">IFERROR(INDEX('Annex 2 EHV charges'!$D$11:$D$410, MATCH(0, IF(ISBLANK('Annex 2 EHV charges'!$D$11:$D$410),1, COUNTIF(A$4:$A382, 'Annex 2 EHV charges'!$D$11:$D$410)), 0)),"")</f>
        <v/>
      </c>
      <c r="B383" s="104" t="str">
        <f>IF($A383="","",VLOOKUP($A383,'Annex 2 EHV charges'!$D:$O,2,0))</f>
        <v/>
      </c>
      <c r="C383" s="105" t="str">
        <f>IF($A383="","",VLOOKUP($A383,'Annex 2 EHV charges'!$D:$O,3,0))</f>
        <v/>
      </c>
      <c r="D383" s="104" t="str">
        <f>IF($A383="","",VLOOKUP($A383,'Annex 2 EHV charges'!$D:$O,4,0))</f>
        <v/>
      </c>
      <c r="E383" s="106" t="str">
        <f>IFERROR(IF(VLOOKUP($A383,'Annex 2 EHV charges'!$D:$O,9,FALSE)=0,"",VLOOKUP($A383,'Annex 2 EHV charges'!$D:$O,9,FALSE)),"")</f>
        <v/>
      </c>
      <c r="F383" s="107" t="str">
        <f>IFERROR(IF(VLOOKUP($A383,'Annex 2 EHV charges'!$D:$O,10,FALSE)=0,"",VLOOKUP($A383,'Annex 2 EHV charges'!$D:$O,10,FALSE)),"")</f>
        <v/>
      </c>
      <c r="G383" s="108" t="str">
        <f>IFERROR(IF(VLOOKUP($A383,'Annex 2 EHV charges'!$D:$O,11,FALSE)=0,"",VLOOKUP($A383,'Annex 2 EHV charges'!$D:$O,11,FALSE)),"")</f>
        <v/>
      </c>
      <c r="H383" s="108" t="str">
        <f>IFERROR(IF(VLOOKUP($A383,'Annex 2 EHV charges'!$D:$O,12,FALSE)=0,"",VLOOKUP($A383,'Annex 2 EHV charges'!$D:$O,12,FALSE)),"")</f>
        <v/>
      </c>
    </row>
    <row r="384" spans="1:8" x14ac:dyDescent="0.2">
      <c r="A384" s="105" t="str">
        <f t="array" ref="A384">IFERROR(INDEX('Annex 2 EHV charges'!$D$11:$D$410, MATCH(0, IF(ISBLANK('Annex 2 EHV charges'!$D$11:$D$410),1, COUNTIF(A$4:$A383, 'Annex 2 EHV charges'!$D$11:$D$410)), 0)),"")</f>
        <v/>
      </c>
      <c r="B384" s="104" t="str">
        <f>IF($A384="","",VLOOKUP($A384,'Annex 2 EHV charges'!$D:$O,2,0))</f>
        <v/>
      </c>
      <c r="C384" s="105" t="str">
        <f>IF($A384="","",VLOOKUP($A384,'Annex 2 EHV charges'!$D:$O,3,0))</f>
        <v/>
      </c>
      <c r="D384" s="104" t="str">
        <f>IF($A384="","",VLOOKUP($A384,'Annex 2 EHV charges'!$D:$O,4,0))</f>
        <v/>
      </c>
      <c r="E384" s="106" t="str">
        <f>IFERROR(IF(VLOOKUP($A384,'Annex 2 EHV charges'!$D:$O,9,FALSE)=0,"",VLOOKUP($A384,'Annex 2 EHV charges'!$D:$O,9,FALSE)),"")</f>
        <v/>
      </c>
      <c r="F384" s="107" t="str">
        <f>IFERROR(IF(VLOOKUP($A384,'Annex 2 EHV charges'!$D:$O,10,FALSE)=0,"",VLOOKUP($A384,'Annex 2 EHV charges'!$D:$O,10,FALSE)),"")</f>
        <v/>
      </c>
      <c r="G384" s="108" t="str">
        <f>IFERROR(IF(VLOOKUP($A384,'Annex 2 EHV charges'!$D:$O,11,FALSE)=0,"",VLOOKUP($A384,'Annex 2 EHV charges'!$D:$O,11,FALSE)),"")</f>
        <v/>
      </c>
      <c r="H384" s="108" t="str">
        <f>IFERROR(IF(VLOOKUP($A384,'Annex 2 EHV charges'!$D:$O,12,FALSE)=0,"",VLOOKUP($A384,'Annex 2 EHV charges'!$D:$O,12,FALSE)),"")</f>
        <v/>
      </c>
    </row>
    <row r="385" spans="1:8" x14ac:dyDescent="0.2">
      <c r="A385" s="105" t="str">
        <f t="array" ref="A385">IFERROR(INDEX('Annex 2 EHV charges'!$D$11:$D$410, MATCH(0, IF(ISBLANK('Annex 2 EHV charges'!$D$11:$D$410),1, COUNTIF(A$4:$A384, 'Annex 2 EHV charges'!$D$11:$D$410)), 0)),"")</f>
        <v/>
      </c>
      <c r="B385" s="104" t="str">
        <f>IF($A385="","",VLOOKUP($A385,'Annex 2 EHV charges'!$D:$O,2,0))</f>
        <v/>
      </c>
      <c r="C385" s="105" t="str">
        <f>IF($A385="","",VLOOKUP($A385,'Annex 2 EHV charges'!$D:$O,3,0))</f>
        <v/>
      </c>
      <c r="D385" s="104" t="str">
        <f>IF($A385="","",VLOOKUP($A385,'Annex 2 EHV charges'!$D:$O,4,0))</f>
        <v/>
      </c>
      <c r="E385" s="106" t="str">
        <f>IFERROR(IF(VLOOKUP($A385,'Annex 2 EHV charges'!$D:$O,9,FALSE)=0,"",VLOOKUP($A385,'Annex 2 EHV charges'!$D:$O,9,FALSE)),"")</f>
        <v/>
      </c>
      <c r="F385" s="107" t="str">
        <f>IFERROR(IF(VLOOKUP($A385,'Annex 2 EHV charges'!$D:$O,10,FALSE)=0,"",VLOOKUP($A385,'Annex 2 EHV charges'!$D:$O,10,FALSE)),"")</f>
        <v/>
      </c>
      <c r="G385" s="108" t="str">
        <f>IFERROR(IF(VLOOKUP($A385,'Annex 2 EHV charges'!$D:$O,11,FALSE)=0,"",VLOOKUP($A385,'Annex 2 EHV charges'!$D:$O,11,FALSE)),"")</f>
        <v/>
      </c>
      <c r="H385" s="108" t="str">
        <f>IFERROR(IF(VLOOKUP($A385,'Annex 2 EHV charges'!$D:$O,12,FALSE)=0,"",VLOOKUP($A385,'Annex 2 EHV charges'!$D:$O,12,FALSE)),"")</f>
        <v/>
      </c>
    </row>
    <row r="386" spans="1:8" x14ac:dyDescent="0.2">
      <c r="A386" s="105" t="str">
        <f t="array" ref="A386">IFERROR(INDEX('Annex 2 EHV charges'!$D$11:$D$410, MATCH(0, IF(ISBLANK('Annex 2 EHV charges'!$D$11:$D$410),1, COUNTIF(A$4:$A385, 'Annex 2 EHV charges'!$D$11:$D$410)), 0)),"")</f>
        <v/>
      </c>
      <c r="B386" s="104" t="str">
        <f>IF($A386="","",VLOOKUP($A386,'Annex 2 EHV charges'!$D:$O,2,0))</f>
        <v/>
      </c>
      <c r="C386" s="105" t="str">
        <f>IF($A386="","",VLOOKUP($A386,'Annex 2 EHV charges'!$D:$O,3,0))</f>
        <v/>
      </c>
      <c r="D386" s="104" t="str">
        <f>IF($A386="","",VLOOKUP($A386,'Annex 2 EHV charges'!$D:$O,4,0))</f>
        <v/>
      </c>
      <c r="E386" s="106" t="str">
        <f>IFERROR(IF(VLOOKUP($A386,'Annex 2 EHV charges'!$D:$O,9,FALSE)=0,"",VLOOKUP($A386,'Annex 2 EHV charges'!$D:$O,9,FALSE)),"")</f>
        <v/>
      </c>
      <c r="F386" s="107" t="str">
        <f>IFERROR(IF(VLOOKUP($A386,'Annex 2 EHV charges'!$D:$O,10,FALSE)=0,"",VLOOKUP($A386,'Annex 2 EHV charges'!$D:$O,10,FALSE)),"")</f>
        <v/>
      </c>
      <c r="G386" s="108" t="str">
        <f>IFERROR(IF(VLOOKUP($A386,'Annex 2 EHV charges'!$D:$O,11,FALSE)=0,"",VLOOKUP($A386,'Annex 2 EHV charges'!$D:$O,11,FALSE)),"")</f>
        <v/>
      </c>
      <c r="H386" s="108" t="str">
        <f>IFERROR(IF(VLOOKUP($A386,'Annex 2 EHV charges'!$D:$O,12,FALSE)=0,"",VLOOKUP($A386,'Annex 2 EHV charges'!$D:$O,12,FALSE)),"")</f>
        <v/>
      </c>
    </row>
    <row r="387" spans="1:8" x14ac:dyDescent="0.2">
      <c r="A387" s="105" t="str">
        <f t="array" ref="A387">IFERROR(INDEX('Annex 2 EHV charges'!$D$11:$D$410, MATCH(0, IF(ISBLANK('Annex 2 EHV charges'!$D$11:$D$410),1, COUNTIF(A$4:$A386, 'Annex 2 EHV charges'!$D$11:$D$410)), 0)),"")</f>
        <v/>
      </c>
      <c r="B387" s="104" t="str">
        <f>IF($A387="","",VLOOKUP($A387,'Annex 2 EHV charges'!$D:$O,2,0))</f>
        <v/>
      </c>
      <c r="C387" s="105" t="str">
        <f>IF($A387="","",VLOOKUP($A387,'Annex 2 EHV charges'!$D:$O,3,0))</f>
        <v/>
      </c>
      <c r="D387" s="104" t="str">
        <f>IF($A387="","",VLOOKUP($A387,'Annex 2 EHV charges'!$D:$O,4,0))</f>
        <v/>
      </c>
      <c r="E387" s="106" t="str">
        <f>IFERROR(IF(VLOOKUP($A387,'Annex 2 EHV charges'!$D:$O,9,FALSE)=0,"",VLOOKUP($A387,'Annex 2 EHV charges'!$D:$O,9,FALSE)),"")</f>
        <v/>
      </c>
      <c r="F387" s="107" t="str">
        <f>IFERROR(IF(VLOOKUP($A387,'Annex 2 EHV charges'!$D:$O,10,FALSE)=0,"",VLOOKUP($A387,'Annex 2 EHV charges'!$D:$O,10,FALSE)),"")</f>
        <v/>
      </c>
      <c r="G387" s="108" t="str">
        <f>IFERROR(IF(VLOOKUP($A387,'Annex 2 EHV charges'!$D:$O,11,FALSE)=0,"",VLOOKUP($A387,'Annex 2 EHV charges'!$D:$O,11,FALSE)),"")</f>
        <v/>
      </c>
      <c r="H387" s="108" t="str">
        <f>IFERROR(IF(VLOOKUP($A387,'Annex 2 EHV charges'!$D:$O,12,FALSE)=0,"",VLOOKUP($A387,'Annex 2 EHV charges'!$D:$O,12,FALSE)),"")</f>
        <v/>
      </c>
    </row>
    <row r="388" spans="1:8" x14ac:dyDescent="0.2">
      <c r="A388" s="105" t="str">
        <f t="array" ref="A388">IFERROR(INDEX('Annex 2 EHV charges'!$D$11:$D$410, MATCH(0, IF(ISBLANK('Annex 2 EHV charges'!$D$11:$D$410),1, COUNTIF(A$4:$A387, 'Annex 2 EHV charges'!$D$11:$D$410)), 0)),"")</f>
        <v/>
      </c>
      <c r="B388" s="104" t="str">
        <f>IF($A388="","",VLOOKUP($A388,'Annex 2 EHV charges'!$D:$O,2,0))</f>
        <v/>
      </c>
      <c r="C388" s="105" t="str">
        <f>IF($A388="","",VLOOKUP($A388,'Annex 2 EHV charges'!$D:$O,3,0))</f>
        <v/>
      </c>
      <c r="D388" s="104" t="str">
        <f>IF($A388="","",VLOOKUP($A388,'Annex 2 EHV charges'!$D:$O,4,0))</f>
        <v/>
      </c>
      <c r="E388" s="106" t="str">
        <f>IFERROR(IF(VLOOKUP($A388,'Annex 2 EHV charges'!$D:$O,9,FALSE)=0,"",VLOOKUP($A388,'Annex 2 EHV charges'!$D:$O,9,FALSE)),"")</f>
        <v/>
      </c>
      <c r="F388" s="107" t="str">
        <f>IFERROR(IF(VLOOKUP($A388,'Annex 2 EHV charges'!$D:$O,10,FALSE)=0,"",VLOOKUP($A388,'Annex 2 EHV charges'!$D:$O,10,FALSE)),"")</f>
        <v/>
      </c>
      <c r="G388" s="108" t="str">
        <f>IFERROR(IF(VLOOKUP($A388,'Annex 2 EHV charges'!$D:$O,11,FALSE)=0,"",VLOOKUP($A388,'Annex 2 EHV charges'!$D:$O,11,FALSE)),"")</f>
        <v/>
      </c>
      <c r="H388" s="108" t="str">
        <f>IFERROR(IF(VLOOKUP($A388,'Annex 2 EHV charges'!$D:$O,12,FALSE)=0,"",VLOOKUP($A388,'Annex 2 EHV charges'!$D:$O,12,FALSE)),"")</f>
        <v/>
      </c>
    </row>
    <row r="389" spans="1:8" x14ac:dyDescent="0.2">
      <c r="A389" s="105" t="str">
        <f t="array" ref="A389">IFERROR(INDEX('Annex 2 EHV charges'!$D$11:$D$410, MATCH(0, IF(ISBLANK('Annex 2 EHV charges'!$D$11:$D$410),1, COUNTIF(A$4:$A388, 'Annex 2 EHV charges'!$D$11:$D$410)), 0)),"")</f>
        <v/>
      </c>
      <c r="B389" s="104" t="str">
        <f>IF($A389="","",VLOOKUP($A389,'Annex 2 EHV charges'!$D:$O,2,0))</f>
        <v/>
      </c>
      <c r="C389" s="105" t="str">
        <f>IF($A389="","",VLOOKUP($A389,'Annex 2 EHV charges'!$D:$O,3,0))</f>
        <v/>
      </c>
      <c r="D389" s="104" t="str">
        <f>IF($A389="","",VLOOKUP($A389,'Annex 2 EHV charges'!$D:$O,4,0))</f>
        <v/>
      </c>
      <c r="E389" s="106" t="str">
        <f>IFERROR(IF(VLOOKUP($A389,'Annex 2 EHV charges'!$D:$O,9,FALSE)=0,"",VLOOKUP($A389,'Annex 2 EHV charges'!$D:$O,9,FALSE)),"")</f>
        <v/>
      </c>
      <c r="F389" s="107" t="str">
        <f>IFERROR(IF(VLOOKUP($A389,'Annex 2 EHV charges'!$D:$O,10,FALSE)=0,"",VLOOKUP($A389,'Annex 2 EHV charges'!$D:$O,10,FALSE)),"")</f>
        <v/>
      </c>
      <c r="G389" s="108" t="str">
        <f>IFERROR(IF(VLOOKUP($A389,'Annex 2 EHV charges'!$D:$O,11,FALSE)=0,"",VLOOKUP($A389,'Annex 2 EHV charges'!$D:$O,11,FALSE)),"")</f>
        <v/>
      </c>
      <c r="H389" s="108" t="str">
        <f>IFERROR(IF(VLOOKUP($A389,'Annex 2 EHV charges'!$D:$O,12,FALSE)=0,"",VLOOKUP($A389,'Annex 2 EHV charges'!$D:$O,12,FALSE)),"")</f>
        <v/>
      </c>
    </row>
    <row r="390" spans="1:8" x14ac:dyDescent="0.2">
      <c r="A390" s="105" t="str">
        <f t="array" ref="A390">IFERROR(INDEX('Annex 2 EHV charges'!$D$11:$D$410, MATCH(0, IF(ISBLANK('Annex 2 EHV charges'!$D$11:$D$410),1, COUNTIF(A$4:$A389, 'Annex 2 EHV charges'!$D$11:$D$410)), 0)),"")</f>
        <v/>
      </c>
      <c r="B390" s="104" t="str">
        <f>IF($A390="","",VLOOKUP($A390,'Annex 2 EHV charges'!$D:$O,2,0))</f>
        <v/>
      </c>
      <c r="C390" s="105" t="str">
        <f>IF($A390="","",VLOOKUP($A390,'Annex 2 EHV charges'!$D:$O,3,0))</f>
        <v/>
      </c>
      <c r="D390" s="104" t="str">
        <f>IF($A390="","",VLOOKUP($A390,'Annex 2 EHV charges'!$D:$O,4,0))</f>
        <v/>
      </c>
      <c r="E390" s="106" t="str">
        <f>IFERROR(IF(VLOOKUP($A390,'Annex 2 EHV charges'!$D:$O,9,FALSE)=0,"",VLOOKUP($A390,'Annex 2 EHV charges'!$D:$O,9,FALSE)),"")</f>
        <v/>
      </c>
      <c r="F390" s="107" t="str">
        <f>IFERROR(IF(VLOOKUP($A390,'Annex 2 EHV charges'!$D:$O,10,FALSE)=0,"",VLOOKUP($A390,'Annex 2 EHV charges'!$D:$O,10,FALSE)),"")</f>
        <v/>
      </c>
      <c r="G390" s="108" t="str">
        <f>IFERROR(IF(VLOOKUP($A390,'Annex 2 EHV charges'!$D:$O,11,FALSE)=0,"",VLOOKUP($A390,'Annex 2 EHV charges'!$D:$O,11,FALSE)),"")</f>
        <v/>
      </c>
      <c r="H390" s="108" t="str">
        <f>IFERROR(IF(VLOOKUP($A390,'Annex 2 EHV charges'!$D:$O,12,FALSE)=0,"",VLOOKUP($A390,'Annex 2 EHV charges'!$D:$O,12,FALSE)),"")</f>
        <v/>
      </c>
    </row>
    <row r="391" spans="1:8" x14ac:dyDescent="0.2">
      <c r="A391" s="105" t="str">
        <f t="array" ref="A391">IFERROR(INDEX('Annex 2 EHV charges'!$D$11:$D$410, MATCH(0, IF(ISBLANK('Annex 2 EHV charges'!$D$11:$D$410),1, COUNTIF(A$4:$A390, 'Annex 2 EHV charges'!$D$11:$D$410)), 0)),"")</f>
        <v/>
      </c>
      <c r="B391" s="104" t="str">
        <f>IF($A391="","",VLOOKUP($A391,'Annex 2 EHV charges'!$D:$O,2,0))</f>
        <v/>
      </c>
      <c r="C391" s="105" t="str">
        <f>IF($A391="","",VLOOKUP($A391,'Annex 2 EHV charges'!$D:$O,3,0))</f>
        <v/>
      </c>
      <c r="D391" s="104" t="str">
        <f>IF($A391="","",VLOOKUP($A391,'Annex 2 EHV charges'!$D:$O,4,0))</f>
        <v/>
      </c>
      <c r="E391" s="106" t="str">
        <f>IFERROR(IF(VLOOKUP($A391,'Annex 2 EHV charges'!$D:$O,9,FALSE)=0,"",VLOOKUP($A391,'Annex 2 EHV charges'!$D:$O,9,FALSE)),"")</f>
        <v/>
      </c>
      <c r="F391" s="107" t="str">
        <f>IFERROR(IF(VLOOKUP($A391,'Annex 2 EHV charges'!$D:$O,10,FALSE)=0,"",VLOOKUP($A391,'Annex 2 EHV charges'!$D:$O,10,FALSE)),"")</f>
        <v/>
      </c>
      <c r="G391" s="108" t="str">
        <f>IFERROR(IF(VLOOKUP($A391,'Annex 2 EHV charges'!$D:$O,11,FALSE)=0,"",VLOOKUP($A391,'Annex 2 EHV charges'!$D:$O,11,FALSE)),"")</f>
        <v/>
      </c>
      <c r="H391" s="108" t="str">
        <f>IFERROR(IF(VLOOKUP($A391,'Annex 2 EHV charges'!$D:$O,12,FALSE)=0,"",VLOOKUP($A391,'Annex 2 EHV charges'!$D:$O,12,FALSE)),"")</f>
        <v/>
      </c>
    </row>
    <row r="392" spans="1:8" x14ac:dyDescent="0.2">
      <c r="A392" s="105" t="str">
        <f t="array" ref="A392">IFERROR(INDEX('Annex 2 EHV charges'!$D$11:$D$410, MATCH(0, IF(ISBLANK('Annex 2 EHV charges'!$D$11:$D$410),1, COUNTIF(A$4:$A391, 'Annex 2 EHV charges'!$D$11:$D$410)), 0)),"")</f>
        <v/>
      </c>
      <c r="B392" s="104" t="str">
        <f>IF($A392="","",VLOOKUP($A392,'Annex 2 EHV charges'!$D:$O,2,0))</f>
        <v/>
      </c>
      <c r="C392" s="105" t="str">
        <f>IF($A392="","",VLOOKUP($A392,'Annex 2 EHV charges'!$D:$O,3,0))</f>
        <v/>
      </c>
      <c r="D392" s="104" t="str">
        <f>IF($A392="","",VLOOKUP($A392,'Annex 2 EHV charges'!$D:$O,4,0))</f>
        <v/>
      </c>
      <c r="E392" s="106" t="str">
        <f>IFERROR(IF(VLOOKUP($A392,'Annex 2 EHV charges'!$D:$O,9,FALSE)=0,"",VLOOKUP($A392,'Annex 2 EHV charges'!$D:$O,9,FALSE)),"")</f>
        <v/>
      </c>
      <c r="F392" s="107" t="str">
        <f>IFERROR(IF(VLOOKUP($A392,'Annex 2 EHV charges'!$D:$O,10,FALSE)=0,"",VLOOKUP($A392,'Annex 2 EHV charges'!$D:$O,10,FALSE)),"")</f>
        <v/>
      </c>
      <c r="G392" s="108" t="str">
        <f>IFERROR(IF(VLOOKUP($A392,'Annex 2 EHV charges'!$D:$O,11,FALSE)=0,"",VLOOKUP($A392,'Annex 2 EHV charges'!$D:$O,11,FALSE)),"")</f>
        <v/>
      </c>
      <c r="H392" s="108" t="str">
        <f>IFERROR(IF(VLOOKUP($A392,'Annex 2 EHV charges'!$D:$O,12,FALSE)=0,"",VLOOKUP($A392,'Annex 2 EHV charges'!$D:$O,12,FALSE)),"")</f>
        <v/>
      </c>
    </row>
    <row r="393" spans="1:8" x14ac:dyDescent="0.2">
      <c r="A393" s="105" t="str">
        <f t="array" ref="A393">IFERROR(INDEX('Annex 2 EHV charges'!$D$11:$D$410, MATCH(0, IF(ISBLANK('Annex 2 EHV charges'!$D$11:$D$410),1, COUNTIF(A$4:$A392, 'Annex 2 EHV charges'!$D$11:$D$410)), 0)),"")</f>
        <v/>
      </c>
      <c r="B393" s="104" t="str">
        <f>IF($A393="","",VLOOKUP($A393,'Annex 2 EHV charges'!$D:$O,2,0))</f>
        <v/>
      </c>
      <c r="C393" s="105" t="str">
        <f>IF($A393="","",VLOOKUP($A393,'Annex 2 EHV charges'!$D:$O,3,0))</f>
        <v/>
      </c>
      <c r="D393" s="104" t="str">
        <f>IF($A393="","",VLOOKUP($A393,'Annex 2 EHV charges'!$D:$O,4,0))</f>
        <v/>
      </c>
      <c r="E393" s="106" t="str">
        <f>IFERROR(IF(VLOOKUP($A393,'Annex 2 EHV charges'!$D:$O,9,FALSE)=0,"",VLOOKUP($A393,'Annex 2 EHV charges'!$D:$O,9,FALSE)),"")</f>
        <v/>
      </c>
      <c r="F393" s="107" t="str">
        <f>IFERROR(IF(VLOOKUP($A393,'Annex 2 EHV charges'!$D:$O,10,FALSE)=0,"",VLOOKUP($A393,'Annex 2 EHV charges'!$D:$O,10,FALSE)),"")</f>
        <v/>
      </c>
      <c r="G393" s="108" t="str">
        <f>IFERROR(IF(VLOOKUP($A393,'Annex 2 EHV charges'!$D:$O,11,FALSE)=0,"",VLOOKUP($A393,'Annex 2 EHV charges'!$D:$O,11,FALSE)),"")</f>
        <v/>
      </c>
      <c r="H393" s="108" t="str">
        <f>IFERROR(IF(VLOOKUP($A393,'Annex 2 EHV charges'!$D:$O,12,FALSE)=0,"",VLOOKUP($A393,'Annex 2 EHV charges'!$D:$O,12,FALSE)),"")</f>
        <v/>
      </c>
    </row>
    <row r="394" spans="1:8" x14ac:dyDescent="0.2">
      <c r="A394" s="105" t="str">
        <f t="array" ref="A394">IFERROR(INDEX('Annex 2 EHV charges'!$D$11:$D$410, MATCH(0, IF(ISBLANK('Annex 2 EHV charges'!$D$11:$D$410),1, COUNTIF(A$4:$A393, 'Annex 2 EHV charges'!$D$11:$D$410)), 0)),"")</f>
        <v/>
      </c>
      <c r="B394" s="104" t="str">
        <f>IF($A394="","",VLOOKUP($A394,'Annex 2 EHV charges'!$D:$O,2,0))</f>
        <v/>
      </c>
      <c r="C394" s="105" t="str">
        <f>IF($A394="","",VLOOKUP($A394,'Annex 2 EHV charges'!$D:$O,3,0))</f>
        <v/>
      </c>
      <c r="D394" s="104" t="str">
        <f>IF($A394="","",VLOOKUP($A394,'Annex 2 EHV charges'!$D:$O,4,0))</f>
        <v/>
      </c>
      <c r="E394" s="106" t="str">
        <f>IFERROR(IF(VLOOKUP($A394,'Annex 2 EHV charges'!$D:$O,9,FALSE)=0,"",VLOOKUP($A394,'Annex 2 EHV charges'!$D:$O,9,FALSE)),"")</f>
        <v/>
      </c>
      <c r="F394" s="107" t="str">
        <f>IFERROR(IF(VLOOKUP($A394,'Annex 2 EHV charges'!$D:$O,10,FALSE)=0,"",VLOOKUP($A394,'Annex 2 EHV charges'!$D:$O,10,FALSE)),"")</f>
        <v/>
      </c>
      <c r="G394" s="108" t="str">
        <f>IFERROR(IF(VLOOKUP($A394,'Annex 2 EHV charges'!$D:$O,11,FALSE)=0,"",VLOOKUP($A394,'Annex 2 EHV charges'!$D:$O,11,FALSE)),"")</f>
        <v/>
      </c>
      <c r="H394" s="108" t="str">
        <f>IFERROR(IF(VLOOKUP($A394,'Annex 2 EHV charges'!$D:$O,12,FALSE)=0,"",VLOOKUP($A394,'Annex 2 EHV charges'!$D:$O,12,FALSE)),"")</f>
        <v/>
      </c>
    </row>
    <row r="395" spans="1:8" x14ac:dyDescent="0.2">
      <c r="A395" s="105" t="str">
        <f t="array" ref="A395">IFERROR(INDEX('Annex 2 EHV charges'!$D$11:$D$410, MATCH(0, IF(ISBLANK('Annex 2 EHV charges'!$D$11:$D$410),1, COUNTIF(A$4:$A394, 'Annex 2 EHV charges'!$D$11:$D$410)), 0)),"")</f>
        <v/>
      </c>
      <c r="B395" s="104" t="str">
        <f>IF($A395="","",VLOOKUP($A395,'Annex 2 EHV charges'!$D:$O,2,0))</f>
        <v/>
      </c>
      <c r="C395" s="105" t="str">
        <f>IF($A395="","",VLOOKUP($A395,'Annex 2 EHV charges'!$D:$O,3,0))</f>
        <v/>
      </c>
      <c r="D395" s="104" t="str">
        <f>IF($A395="","",VLOOKUP($A395,'Annex 2 EHV charges'!$D:$O,4,0))</f>
        <v/>
      </c>
      <c r="E395" s="106" t="str">
        <f>IFERROR(IF(VLOOKUP($A395,'Annex 2 EHV charges'!$D:$O,9,FALSE)=0,"",VLOOKUP($A395,'Annex 2 EHV charges'!$D:$O,9,FALSE)),"")</f>
        <v/>
      </c>
      <c r="F395" s="107" t="str">
        <f>IFERROR(IF(VLOOKUP($A395,'Annex 2 EHV charges'!$D:$O,10,FALSE)=0,"",VLOOKUP($A395,'Annex 2 EHV charges'!$D:$O,10,FALSE)),"")</f>
        <v/>
      </c>
      <c r="G395" s="108" t="str">
        <f>IFERROR(IF(VLOOKUP($A395,'Annex 2 EHV charges'!$D:$O,11,FALSE)=0,"",VLOOKUP($A395,'Annex 2 EHV charges'!$D:$O,11,FALSE)),"")</f>
        <v/>
      </c>
      <c r="H395" s="108" t="str">
        <f>IFERROR(IF(VLOOKUP($A395,'Annex 2 EHV charges'!$D:$O,12,FALSE)=0,"",VLOOKUP($A395,'Annex 2 EHV charges'!$D:$O,12,FALSE)),"")</f>
        <v/>
      </c>
    </row>
    <row r="396" spans="1:8" x14ac:dyDescent="0.2">
      <c r="A396" s="105" t="str">
        <f t="array" ref="A396">IFERROR(INDEX('Annex 2 EHV charges'!$D$11:$D$410, MATCH(0, IF(ISBLANK('Annex 2 EHV charges'!$D$11:$D$410),1, COUNTIF(A$4:$A395, 'Annex 2 EHV charges'!$D$11:$D$410)), 0)),"")</f>
        <v/>
      </c>
      <c r="B396" s="104" t="str">
        <f>IF($A396="","",VLOOKUP($A396,'Annex 2 EHV charges'!$D:$O,2,0))</f>
        <v/>
      </c>
      <c r="C396" s="105" t="str">
        <f>IF($A396="","",VLOOKUP($A396,'Annex 2 EHV charges'!$D:$O,3,0))</f>
        <v/>
      </c>
      <c r="D396" s="104" t="str">
        <f>IF($A396="","",VLOOKUP($A396,'Annex 2 EHV charges'!$D:$O,4,0))</f>
        <v/>
      </c>
      <c r="E396" s="106" t="str">
        <f>IFERROR(IF(VLOOKUP($A396,'Annex 2 EHV charges'!$D:$O,9,FALSE)=0,"",VLOOKUP($A396,'Annex 2 EHV charges'!$D:$O,9,FALSE)),"")</f>
        <v/>
      </c>
      <c r="F396" s="107" t="str">
        <f>IFERROR(IF(VLOOKUP($A396,'Annex 2 EHV charges'!$D:$O,10,FALSE)=0,"",VLOOKUP($A396,'Annex 2 EHV charges'!$D:$O,10,FALSE)),"")</f>
        <v/>
      </c>
      <c r="G396" s="108" t="str">
        <f>IFERROR(IF(VLOOKUP($A396,'Annex 2 EHV charges'!$D:$O,11,FALSE)=0,"",VLOOKUP($A396,'Annex 2 EHV charges'!$D:$O,11,FALSE)),"")</f>
        <v/>
      </c>
      <c r="H396" s="108" t="str">
        <f>IFERROR(IF(VLOOKUP($A396,'Annex 2 EHV charges'!$D:$O,12,FALSE)=0,"",VLOOKUP($A396,'Annex 2 EHV charges'!$D:$O,12,FALSE)),"")</f>
        <v/>
      </c>
    </row>
    <row r="397" spans="1:8" x14ac:dyDescent="0.2">
      <c r="A397" s="105" t="str">
        <f t="array" ref="A397">IFERROR(INDEX('Annex 2 EHV charges'!$D$11:$D$410, MATCH(0, IF(ISBLANK('Annex 2 EHV charges'!$D$11:$D$410),1, COUNTIF(A$4:$A396, 'Annex 2 EHV charges'!$D$11:$D$410)), 0)),"")</f>
        <v/>
      </c>
      <c r="B397" s="104" t="str">
        <f>IF($A397="","",VLOOKUP($A397,'Annex 2 EHV charges'!$D:$O,2,0))</f>
        <v/>
      </c>
      <c r="C397" s="105" t="str">
        <f>IF($A397="","",VLOOKUP($A397,'Annex 2 EHV charges'!$D:$O,3,0))</f>
        <v/>
      </c>
      <c r="D397" s="104" t="str">
        <f>IF($A397="","",VLOOKUP($A397,'Annex 2 EHV charges'!$D:$O,4,0))</f>
        <v/>
      </c>
      <c r="E397" s="106" t="str">
        <f>IFERROR(IF(VLOOKUP($A397,'Annex 2 EHV charges'!$D:$O,9,FALSE)=0,"",VLOOKUP($A397,'Annex 2 EHV charges'!$D:$O,9,FALSE)),"")</f>
        <v/>
      </c>
      <c r="F397" s="107" t="str">
        <f>IFERROR(IF(VLOOKUP($A397,'Annex 2 EHV charges'!$D:$O,10,FALSE)=0,"",VLOOKUP($A397,'Annex 2 EHV charges'!$D:$O,10,FALSE)),"")</f>
        <v/>
      </c>
      <c r="G397" s="108" t="str">
        <f>IFERROR(IF(VLOOKUP($A397,'Annex 2 EHV charges'!$D:$O,11,FALSE)=0,"",VLOOKUP($A397,'Annex 2 EHV charges'!$D:$O,11,FALSE)),"")</f>
        <v/>
      </c>
      <c r="H397" s="108" t="str">
        <f>IFERROR(IF(VLOOKUP($A397,'Annex 2 EHV charges'!$D:$O,12,FALSE)=0,"",VLOOKUP($A397,'Annex 2 EHV charges'!$D:$O,12,FALSE)),"")</f>
        <v/>
      </c>
    </row>
    <row r="398" spans="1:8" x14ac:dyDescent="0.2">
      <c r="A398" s="105" t="str">
        <f t="array" ref="A398">IFERROR(INDEX('Annex 2 EHV charges'!$D$11:$D$410, MATCH(0, IF(ISBLANK('Annex 2 EHV charges'!$D$11:$D$410),1, COUNTIF(A$4:$A397, 'Annex 2 EHV charges'!$D$11:$D$410)), 0)),"")</f>
        <v/>
      </c>
      <c r="B398" s="104" t="str">
        <f>IF($A398="","",VLOOKUP($A398,'Annex 2 EHV charges'!$D:$O,2,0))</f>
        <v/>
      </c>
      <c r="C398" s="105" t="str">
        <f>IF($A398="","",VLOOKUP($A398,'Annex 2 EHV charges'!$D:$O,3,0))</f>
        <v/>
      </c>
      <c r="D398" s="104" t="str">
        <f>IF($A398="","",VLOOKUP($A398,'Annex 2 EHV charges'!$D:$O,4,0))</f>
        <v/>
      </c>
      <c r="E398" s="106" t="str">
        <f>IFERROR(IF(VLOOKUP($A398,'Annex 2 EHV charges'!$D:$O,9,FALSE)=0,"",VLOOKUP($A398,'Annex 2 EHV charges'!$D:$O,9,FALSE)),"")</f>
        <v/>
      </c>
      <c r="F398" s="107" t="str">
        <f>IFERROR(IF(VLOOKUP($A398,'Annex 2 EHV charges'!$D:$O,10,FALSE)=0,"",VLOOKUP($A398,'Annex 2 EHV charges'!$D:$O,10,FALSE)),"")</f>
        <v/>
      </c>
      <c r="G398" s="108" t="str">
        <f>IFERROR(IF(VLOOKUP($A398,'Annex 2 EHV charges'!$D:$O,11,FALSE)=0,"",VLOOKUP($A398,'Annex 2 EHV charges'!$D:$O,11,FALSE)),"")</f>
        <v/>
      </c>
      <c r="H398" s="108" t="str">
        <f>IFERROR(IF(VLOOKUP($A398,'Annex 2 EHV charges'!$D:$O,12,FALSE)=0,"",VLOOKUP($A398,'Annex 2 EHV charges'!$D:$O,12,FALSE)),"")</f>
        <v/>
      </c>
    </row>
    <row r="399" spans="1:8" x14ac:dyDescent="0.2">
      <c r="A399" s="105" t="str">
        <f t="array" ref="A399">IFERROR(INDEX('Annex 2 EHV charges'!$D$11:$D$410, MATCH(0, IF(ISBLANK('Annex 2 EHV charges'!$D$11:$D$410),1, COUNTIF(A$4:$A398, 'Annex 2 EHV charges'!$D$11:$D$410)), 0)),"")</f>
        <v/>
      </c>
      <c r="B399" s="104" t="str">
        <f>IF($A399="","",VLOOKUP($A399,'Annex 2 EHV charges'!$D:$O,2,0))</f>
        <v/>
      </c>
      <c r="C399" s="105" t="str">
        <f>IF($A399="","",VLOOKUP($A399,'Annex 2 EHV charges'!$D:$O,3,0))</f>
        <v/>
      </c>
      <c r="D399" s="104" t="str">
        <f>IF($A399="","",VLOOKUP($A399,'Annex 2 EHV charges'!$D:$O,4,0))</f>
        <v/>
      </c>
      <c r="E399" s="106" t="str">
        <f>IFERROR(IF(VLOOKUP($A399,'Annex 2 EHV charges'!$D:$O,9,FALSE)=0,"",VLOOKUP($A399,'Annex 2 EHV charges'!$D:$O,9,FALSE)),"")</f>
        <v/>
      </c>
      <c r="F399" s="107" t="str">
        <f>IFERROR(IF(VLOOKUP($A399,'Annex 2 EHV charges'!$D:$O,10,FALSE)=0,"",VLOOKUP($A399,'Annex 2 EHV charges'!$D:$O,10,FALSE)),"")</f>
        <v/>
      </c>
      <c r="G399" s="108" t="str">
        <f>IFERROR(IF(VLOOKUP($A399,'Annex 2 EHV charges'!$D:$O,11,FALSE)=0,"",VLOOKUP($A399,'Annex 2 EHV charges'!$D:$O,11,FALSE)),"")</f>
        <v/>
      </c>
      <c r="H399" s="108" t="str">
        <f>IFERROR(IF(VLOOKUP($A399,'Annex 2 EHV charges'!$D:$O,12,FALSE)=0,"",VLOOKUP($A399,'Annex 2 EHV charges'!$D:$O,12,FALSE)),"")</f>
        <v/>
      </c>
    </row>
    <row r="400" spans="1:8" x14ac:dyDescent="0.2">
      <c r="A400" s="105" t="str">
        <f t="array" ref="A400">IFERROR(INDEX('Annex 2 EHV charges'!$D$11:$D$410, MATCH(0, IF(ISBLANK('Annex 2 EHV charges'!$D$11:$D$410),1, COUNTIF(A$4:$A399, 'Annex 2 EHV charges'!$D$11:$D$410)), 0)),"")</f>
        <v/>
      </c>
      <c r="B400" s="104" t="str">
        <f>IF($A400="","",VLOOKUP($A400,'Annex 2 EHV charges'!$D:$O,2,0))</f>
        <v/>
      </c>
      <c r="C400" s="105" t="str">
        <f>IF($A400="","",VLOOKUP($A400,'Annex 2 EHV charges'!$D:$O,3,0))</f>
        <v/>
      </c>
      <c r="D400" s="104" t="str">
        <f>IF($A400="","",VLOOKUP($A400,'Annex 2 EHV charges'!$D:$O,4,0))</f>
        <v/>
      </c>
      <c r="E400" s="106" t="str">
        <f>IFERROR(IF(VLOOKUP($A400,'Annex 2 EHV charges'!$D:$O,9,FALSE)=0,"",VLOOKUP($A400,'Annex 2 EHV charges'!$D:$O,9,FALSE)),"")</f>
        <v/>
      </c>
      <c r="F400" s="107" t="str">
        <f>IFERROR(IF(VLOOKUP($A400,'Annex 2 EHV charges'!$D:$O,10,FALSE)=0,"",VLOOKUP($A400,'Annex 2 EHV charges'!$D:$O,10,FALSE)),"")</f>
        <v/>
      </c>
      <c r="G400" s="108" t="str">
        <f>IFERROR(IF(VLOOKUP($A400,'Annex 2 EHV charges'!$D:$O,11,FALSE)=0,"",VLOOKUP($A400,'Annex 2 EHV charges'!$D:$O,11,FALSE)),"")</f>
        <v/>
      </c>
      <c r="H400" s="108" t="str">
        <f>IFERROR(IF(VLOOKUP($A400,'Annex 2 EHV charges'!$D:$O,12,FALSE)=0,"",VLOOKUP($A400,'Annex 2 EHV charges'!$D:$O,12,FALSE)),"")</f>
        <v/>
      </c>
    </row>
    <row r="401" spans="1:8" x14ac:dyDescent="0.2">
      <c r="A401" s="105" t="str">
        <f t="array" ref="A401">IFERROR(INDEX('Annex 2 EHV charges'!$D$11:$D$410, MATCH(0, IF(ISBLANK('Annex 2 EHV charges'!$D$11:$D$410),1, COUNTIF(A$4:$A400, 'Annex 2 EHV charges'!$D$11:$D$410)), 0)),"")</f>
        <v/>
      </c>
      <c r="B401" s="104" t="str">
        <f>IF($A401="","",VLOOKUP($A401,'Annex 2 EHV charges'!$D:$O,2,0))</f>
        <v/>
      </c>
      <c r="C401" s="105" t="str">
        <f>IF($A401="","",VLOOKUP($A401,'Annex 2 EHV charges'!$D:$O,3,0))</f>
        <v/>
      </c>
      <c r="D401" s="104" t="str">
        <f>IF($A401="","",VLOOKUP($A401,'Annex 2 EHV charges'!$D:$O,4,0))</f>
        <v/>
      </c>
      <c r="E401" s="106" t="str">
        <f>IFERROR(IF(VLOOKUP($A401,'Annex 2 EHV charges'!$D:$O,9,FALSE)=0,"",VLOOKUP($A401,'Annex 2 EHV charges'!$D:$O,9,FALSE)),"")</f>
        <v/>
      </c>
      <c r="F401" s="107" t="str">
        <f>IFERROR(IF(VLOOKUP($A401,'Annex 2 EHV charges'!$D:$O,10,FALSE)=0,"",VLOOKUP($A401,'Annex 2 EHV charges'!$D:$O,10,FALSE)),"")</f>
        <v/>
      </c>
      <c r="G401" s="108" t="str">
        <f>IFERROR(IF(VLOOKUP($A401,'Annex 2 EHV charges'!$D:$O,11,FALSE)=0,"",VLOOKUP($A401,'Annex 2 EHV charges'!$D:$O,11,FALSE)),"")</f>
        <v/>
      </c>
      <c r="H401" s="108" t="str">
        <f>IFERROR(IF(VLOOKUP($A401,'Annex 2 EHV charges'!$D:$O,12,FALSE)=0,"",VLOOKUP($A401,'Annex 2 EHV charges'!$D:$O,12,FALSE)),"")</f>
        <v/>
      </c>
    </row>
    <row r="402" spans="1:8" x14ac:dyDescent="0.2">
      <c r="A402" s="105" t="str">
        <f t="array" ref="A402">IFERROR(INDEX('Annex 2 EHV charges'!$D$11:$D$410, MATCH(0, IF(ISBLANK('Annex 2 EHV charges'!$D$11:$D$410),1, COUNTIF(A$4:$A401, 'Annex 2 EHV charges'!$D$11:$D$410)), 0)),"")</f>
        <v/>
      </c>
      <c r="B402" s="104" t="str">
        <f>IF($A402="","",VLOOKUP($A402,'Annex 2 EHV charges'!$D:$O,2,0))</f>
        <v/>
      </c>
      <c r="C402" s="105" t="str">
        <f>IF($A402="","",VLOOKUP($A402,'Annex 2 EHV charges'!$D:$O,3,0))</f>
        <v/>
      </c>
      <c r="D402" s="104" t="str">
        <f>IF($A402="","",VLOOKUP($A402,'Annex 2 EHV charges'!$D:$O,4,0))</f>
        <v/>
      </c>
      <c r="E402" s="106" t="str">
        <f>IFERROR(IF(VLOOKUP($A402,'Annex 2 EHV charges'!$D:$O,9,FALSE)=0,"",VLOOKUP($A402,'Annex 2 EHV charges'!$D:$O,9,FALSE)),"")</f>
        <v/>
      </c>
      <c r="F402" s="107" t="str">
        <f>IFERROR(IF(VLOOKUP($A402,'Annex 2 EHV charges'!$D:$O,10,FALSE)=0,"",VLOOKUP($A402,'Annex 2 EHV charges'!$D:$O,10,FALSE)),"")</f>
        <v/>
      </c>
      <c r="G402" s="108" t="str">
        <f>IFERROR(IF(VLOOKUP($A402,'Annex 2 EHV charges'!$D:$O,11,FALSE)=0,"",VLOOKUP($A402,'Annex 2 EHV charges'!$D:$O,11,FALSE)),"")</f>
        <v/>
      </c>
      <c r="H402" s="108" t="str">
        <f>IFERROR(IF(VLOOKUP($A402,'Annex 2 EHV charges'!$D:$O,12,FALSE)=0,"",VLOOKUP($A402,'Annex 2 EHV charges'!$D:$O,12,FALSE)),"")</f>
        <v/>
      </c>
    </row>
    <row r="403" spans="1:8" x14ac:dyDescent="0.2">
      <c r="A403" s="105" t="str">
        <f t="array" ref="A403">IFERROR(INDEX('Annex 2 EHV charges'!$D$11:$D$410, MATCH(0, IF(ISBLANK('Annex 2 EHV charges'!$D$11:$D$410),1, COUNTIF(A$4:$A402, 'Annex 2 EHV charges'!$D$11:$D$410)), 0)),"")</f>
        <v/>
      </c>
      <c r="B403" s="104" t="str">
        <f>IF($A403="","",VLOOKUP($A403,'Annex 2 EHV charges'!$D:$O,2,0))</f>
        <v/>
      </c>
      <c r="C403" s="105" t="str">
        <f>IF($A403="","",VLOOKUP($A403,'Annex 2 EHV charges'!$D:$O,3,0))</f>
        <v/>
      </c>
      <c r="D403" s="104" t="str">
        <f>IF($A403="","",VLOOKUP($A403,'Annex 2 EHV charges'!$D:$O,4,0))</f>
        <v/>
      </c>
      <c r="E403" s="106" t="str">
        <f>IFERROR(IF(VLOOKUP($A403,'Annex 2 EHV charges'!$D:$O,9,FALSE)=0,"",VLOOKUP($A403,'Annex 2 EHV charges'!$D:$O,9,FALSE)),"")</f>
        <v/>
      </c>
      <c r="F403" s="107" t="str">
        <f>IFERROR(IF(VLOOKUP($A403,'Annex 2 EHV charges'!$D:$O,10,FALSE)=0,"",VLOOKUP($A403,'Annex 2 EHV charges'!$D:$O,10,FALSE)),"")</f>
        <v/>
      </c>
      <c r="G403" s="108" t="str">
        <f>IFERROR(IF(VLOOKUP($A403,'Annex 2 EHV charges'!$D:$O,11,FALSE)=0,"",VLOOKUP($A403,'Annex 2 EHV charges'!$D:$O,11,FALSE)),"")</f>
        <v/>
      </c>
      <c r="H403" s="108" t="str">
        <f>IFERROR(IF(VLOOKUP($A403,'Annex 2 EHV charges'!$D:$O,12,FALSE)=0,"",VLOOKUP($A403,'Annex 2 EHV charges'!$D:$O,12,FALSE)),"")</f>
        <v/>
      </c>
    </row>
    <row r="404" spans="1:8" x14ac:dyDescent="0.2">
      <c r="A404" s="105" t="str">
        <f t="array" ref="A404">IFERROR(INDEX('Annex 2 EHV charges'!$D$11:$D$410, MATCH(0, IF(ISBLANK('Annex 2 EHV charges'!$D$11:$D$410),1, COUNTIF(A$4:$A403, 'Annex 2 EHV charges'!$D$11:$D$410)), 0)),"")</f>
        <v/>
      </c>
      <c r="B404" s="104" t="str">
        <f>IF($A404="","",VLOOKUP($A404,'Annex 2 EHV charges'!$D:$O,2,0))</f>
        <v/>
      </c>
      <c r="C404" s="105" t="str">
        <f>IF($A404="","",VLOOKUP($A404,'Annex 2 EHV charges'!$D:$O,3,0))</f>
        <v/>
      </c>
      <c r="D404" s="104" t="str">
        <f>IF($A404="","",VLOOKUP($A404,'Annex 2 EHV charges'!$D:$O,4,0))</f>
        <v/>
      </c>
      <c r="E404" s="106" t="str">
        <f>IFERROR(IF(VLOOKUP($A404,'Annex 2 EHV charges'!$D:$O,9,FALSE)=0,"",VLOOKUP($A404,'Annex 2 EHV charges'!$D:$O,9,FALSE)),"")</f>
        <v/>
      </c>
      <c r="F404" s="107" t="str">
        <f>IFERROR(IF(VLOOKUP($A404,'Annex 2 EHV charges'!$D:$O,10,FALSE)=0,"",VLOOKUP($A404,'Annex 2 EHV charges'!$D:$O,10,FALSE)),"")</f>
        <v/>
      </c>
      <c r="G404" s="108" t="str">
        <f>IFERROR(IF(VLOOKUP($A404,'Annex 2 EHV charges'!$D:$O,11,FALSE)=0,"",VLOOKUP($A404,'Annex 2 EHV charges'!$D:$O,11,FALSE)),"")</f>
        <v/>
      </c>
      <c r="H404" s="108" t="str">
        <f>IFERROR(IF(VLOOKUP($A404,'Annex 2 EHV charges'!$D:$O,12,FALSE)=0,"",VLOOKUP($A404,'Annex 2 EHV charges'!$D:$O,12,FALSE)),"")</f>
        <v/>
      </c>
    </row>
  </sheetData>
  <mergeCells count="2">
    <mergeCell ref="A2:H2"/>
    <mergeCell ref="A1:H1"/>
  </mergeCells>
  <pageMargins left="0.39370078740157483" right="0.39370078740157483" top="0.51181102362204722" bottom="0.74803149606299213" header="0.27559055118110237" footer="0.27559055118110237"/>
  <pageSetup paperSize="9" scale="91" fitToHeight="0" orientation="landscape" r:id="rId1"/>
  <headerFooter differentFirst="1" scaleWithDoc="0">
    <oddHeader>&amp;L&amp;"Arial,Bold"Annex 2b&amp;"Arial,Regular" - Schedule of Export Charges for use of the Distribution System by Designated EHV Properties (including LDNOs with Designated EHV Properties/end-users).</oddHeader>
    <oddFooter xml:space="preserve">&amp;L&amp;8Note: The list of MPANs / MSIDs provided may be incomplete; the DNO reserves the right to apply the listed charges to any other MPANs / MSIDs associated with the site.
&amp;R
</oddFooter>
    <firstHeader>&amp;L&amp;"Arial,Bold"Annex 2b&amp;"Arial,Regular" - Schedule of Export Charges for use of the Distribution System by Designated EHV Properties (including LDNOs with Designated EHV Properties/end-users).</firstHeader>
    <firstFooter xml:space="preserve">&amp;L&amp;8Note: The list of MPANs / MSIDs provided may be incomplete; the DNO reserves the right to apply the listed charges to any other MPANs / MSIDs associated with the site.
</first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L21"/>
  <sheetViews>
    <sheetView zoomScaleNormal="100" zoomScaleSheetLayoutView="100" workbookViewId="0"/>
  </sheetViews>
  <sheetFormatPr defaultRowHeight="12.75" x14ac:dyDescent="0.2"/>
  <cols>
    <col min="1" max="1" width="27.42578125" customWidth="1"/>
    <col min="2" max="2" width="11" customWidth="1"/>
    <col min="4" max="10" width="16.5703125" customWidth="1"/>
  </cols>
  <sheetData>
    <row r="1" spans="1:12" s="2" customFormat="1" ht="27.75" customHeight="1" x14ac:dyDescent="0.2">
      <c r="A1" s="16" t="s">
        <v>28</v>
      </c>
      <c r="B1" s="3"/>
      <c r="D1" s="3"/>
      <c r="E1" s="3"/>
      <c r="F1" s="3"/>
      <c r="G1" s="10"/>
      <c r="H1" s="4"/>
      <c r="I1" s="4"/>
    </row>
    <row r="2" spans="1:12" s="2" customFormat="1" ht="27" customHeight="1" x14ac:dyDescent="0.2">
      <c r="A2" s="233" t="str">
        <f>Overview!B4&amp; " - Effective from "&amp;TEXT(Overview!D4,"D MMMM YYYY")&amp;" - "&amp;Overview!E4&amp;" LV and HV tariffs"</f>
        <v>Western Power Distribution (East Midlands) plc - Effective from 1 April 2021 - Final LV and HV tariffs</v>
      </c>
      <c r="B2" s="233"/>
      <c r="C2" s="233"/>
      <c r="D2" s="233"/>
      <c r="E2" s="233"/>
      <c r="F2" s="233"/>
      <c r="G2" s="233"/>
      <c r="H2" s="233"/>
      <c r="I2" s="233"/>
      <c r="J2" s="233"/>
      <c r="K2" s="4"/>
      <c r="L2" s="4"/>
    </row>
    <row r="3" spans="1:12" s="2" customFormat="1" ht="27" customHeight="1" x14ac:dyDescent="0.2">
      <c r="A3" s="271" t="s">
        <v>296</v>
      </c>
      <c r="B3" s="271"/>
      <c r="C3" s="271"/>
      <c r="D3" s="271"/>
      <c r="E3" s="271"/>
      <c r="F3" s="271"/>
      <c r="G3" s="271"/>
      <c r="H3" s="271"/>
      <c r="I3" s="271"/>
      <c r="J3" s="271"/>
      <c r="K3" s="4"/>
      <c r="L3" s="4"/>
    </row>
    <row r="4" spans="1:12" s="2" customFormat="1" ht="71.25" customHeight="1" x14ac:dyDescent="0.2">
      <c r="A4" s="18"/>
      <c r="B4" s="32" t="s">
        <v>0</v>
      </c>
      <c r="C4" s="17" t="s">
        <v>33</v>
      </c>
      <c r="D4" s="63" t="s">
        <v>297</v>
      </c>
      <c r="E4" s="63" t="s">
        <v>299</v>
      </c>
      <c r="F4" s="63" t="s">
        <v>298</v>
      </c>
      <c r="G4" s="161" t="s">
        <v>34</v>
      </c>
      <c r="H4" s="17"/>
      <c r="I4" s="17"/>
      <c r="J4" s="17"/>
      <c r="K4" s="4"/>
      <c r="L4" s="4"/>
    </row>
    <row r="5" spans="1:12" s="2" customFormat="1" ht="32.25" customHeight="1" x14ac:dyDescent="0.2">
      <c r="A5" s="19"/>
      <c r="B5" s="31"/>
      <c r="C5" s="20"/>
      <c r="D5" s="21"/>
      <c r="E5" s="21"/>
      <c r="F5" s="21"/>
      <c r="G5" s="22"/>
      <c r="H5" s="30"/>
      <c r="I5" s="30"/>
      <c r="J5" s="30"/>
      <c r="K5" s="4"/>
      <c r="L5" s="4"/>
    </row>
    <row r="6" spans="1:12" x14ac:dyDescent="0.2">
      <c r="A6" s="272" t="s">
        <v>2</v>
      </c>
      <c r="B6" s="269"/>
      <c r="C6" s="269"/>
      <c r="D6" s="269"/>
      <c r="E6" s="269"/>
      <c r="F6" s="269"/>
      <c r="G6" s="269"/>
      <c r="H6" s="270"/>
      <c r="I6" s="270"/>
      <c r="J6" s="270"/>
    </row>
    <row r="7" spans="1:12" x14ac:dyDescent="0.2">
      <c r="A7" s="272"/>
      <c r="B7" s="269"/>
      <c r="C7" s="269"/>
      <c r="D7" s="269"/>
      <c r="E7" s="269"/>
      <c r="F7" s="269"/>
      <c r="G7" s="269"/>
      <c r="H7" s="270"/>
      <c r="I7" s="270"/>
      <c r="J7" s="270"/>
    </row>
    <row r="8" spans="1:12" x14ac:dyDescent="0.2">
      <c r="A8" s="272"/>
      <c r="B8" s="269"/>
      <c r="C8" s="269"/>
      <c r="D8" s="269"/>
      <c r="E8" s="269"/>
      <c r="F8" s="269"/>
      <c r="G8" s="269"/>
      <c r="H8" s="270"/>
      <c r="I8" s="270"/>
      <c r="J8" s="270"/>
    </row>
    <row r="9" spans="1:12" x14ac:dyDescent="0.2">
      <c r="A9" s="58"/>
      <c r="B9" s="58"/>
      <c r="C9" s="58"/>
      <c r="D9" s="58"/>
      <c r="E9" s="58"/>
      <c r="F9" s="58"/>
      <c r="G9" s="58"/>
      <c r="H9" s="58"/>
      <c r="I9" s="58"/>
      <c r="J9" s="58"/>
    </row>
    <row r="10" spans="1:12" x14ac:dyDescent="0.2">
      <c r="A10" s="58"/>
      <c r="B10" s="58"/>
      <c r="C10" s="58"/>
      <c r="D10" s="58"/>
      <c r="E10" s="58"/>
      <c r="F10" s="58"/>
      <c r="G10" s="58"/>
      <c r="H10" s="58"/>
      <c r="I10" s="58"/>
      <c r="J10" s="58"/>
    </row>
    <row r="11" spans="1:12" s="2" customFormat="1" ht="27" customHeight="1" x14ac:dyDescent="0.2">
      <c r="A11" s="271" t="s">
        <v>209</v>
      </c>
      <c r="B11" s="271"/>
      <c r="C11" s="271"/>
      <c r="D11" s="271"/>
      <c r="E11" s="271"/>
      <c r="F11" s="271"/>
      <c r="G11" s="271"/>
      <c r="H11" s="271"/>
      <c r="I11" s="271"/>
      <c r="J11" s="271"/>
      <c r="K11" s="4"/>
      <c r="L11" s="4"/>
    </row>
    <row r="12" spans="1:12" s="2" customFormat="1" ht="58.5" customHeight="1" x14ac:dyDescent="0.2">
      <c r="A12" s="18"/>
      <c r="B12" s="32" t="s">
        <v>0</v>
      </c>
      <c r="C12" s="17" t="s">
        <v>33</v>
      </c>
      <c r="D12" s="63" t="s">
        <v>297</v>
      </c>
      <c r="E12" s="63" t="s">
        <v>299</v>
      </c>
      <c r="F12" s="63" t="s">
        <v>298</v>
      </c>
      <c r="G12" s="141" t="s">
        <v>34</v>
      </c>
      <c r="H12" s="141" t="s">
        <v>35</v>
      </c>
      <c r="I12" s="32" t="s">
        <v>179</v>
      </c>
      <c r="J12" s="141" t="s">
        <v>63</v>
      </c>
      <c r="K12" s="4"/>
      <c r="L12" s="4"/>
    </row>
    <row r="13" spans="1:12" s="2" customFormat="1" ht="32.25" customHeight="1" x14ac:dyDescent="0.2">
      <c r="A13" s="19"/>
      <c r="B13" s="31"/>
      <c r="C13" s="20">
        <v>0</v>
      </c>
      <c r="D13" s="21"/>
      <c r="E13" s="21"/>
      <c r="F13" s="21"/>
      <c r="G13" s="22"/>
      <c r="H13" s="22"/>
      <c r="I13" s="22"/>
      <c r="J13" s="21"/>
      <c r="K13" s="4"/>
      <c r="L13" s="4"/>
    </row>
    <row r="14" spans="1:12" x14ac:dyDescent="0.2">
      <c r="A14" s="272" t="s">
        <v>2</v>
      </c>
      <c r="B14" s="273"/>
      <c r="C14" s="273"/>
      <c r="D14" s="273"/>
      <c r="E14" s="273"/>
      <c r="F14" s="273"/>
      <c r="G14" s="273"/>
      <c r="H14" s="274"/>
      <c r="I14" s="274"/>
      <c r="J14" s="274"/>
    </row>
    <row r="15" spans="1:12" x14ac:dyDescent="0.2">
      <c r="A15" s="272"/>
      <c r="B15" s="269"/>
      <c r="C15" s="269"/>
      <c r="D15" s="269"/>
      <c r="E15" s="269"/>
      <c r="F15" s="269"/>
      <c r="G15" s="269"/>
      <c r="H15" s="270"/>
      <c r="I15" s="270"/>
      <c r="J15" s="270"/>
    </row>
    <row r="16" spans="1:12" x14ac:dyDescent="0.2">
      <c r="A16" s="272"/>
      <c r="B16" s="269"/>
      <c r="C16" s="269"/>
      <c r="D16" s="269"/>
      <c r="E16" s="269"/>
      <c r="F16" s="269"/>
      <c r="G16" s="269"/>
      <c r="H16" s="270"/>
      <c r="I16" s="270"/>
      <c r="J16" s="270"/>
    </row>
    <row r="17" spans="1:10" x14ac:dyDescent="0.2">
      <c r="A17" s="275"/>
      <c r="B17" s="269"/>
      <c r="C17" s="269"/>
      <c r="D17" s="269"/>
      <c r="E17" s="269"/>
      <c r="F17" s="269"/>
      <c r="G17" s="269"/>
      <c r="H17" s="270"/>
      <c r="I17" s="270"/>
      <c r="J17" s="270"/>
    </row>
    <row r="18" spans="1:10" x14ac:dyDescent="0.2">
      <c r="A18" s="275"/>
      <c r="B18" s="269"/>
      <c r="C18" s="269"/>
      <c r="D18" s="269"/>
      <c r="E18" s="269"/>
      <c r="F18" s="269"/>
      <c r="G18" s="269"/>
      <c r="H18" s="270"/>
      <c r="I18" s="270"/>
      <c r="J18" s="270"/>
    </row>
    <row r="19" spans="1:10" x14ac:dyDescent="0.2">
      <c r="A19" s="275"/>
      <c r="B19" s="269"/>
      <c r="C19" s="269"/>
      <c r="D19" s="269"/>
      <c r="E19" s="269"/>
      <c r="F19" s="269"/>
      <c r="G19" s="269"/>
      <c r="H19" s="270"/>
      <c r="I19" s="270"/>
      <c r="J19" s="270"/>
    </row>
    <row r="20" spans="1:10" x14ac:dyDescent="0.2">
      <c r="A20" s="275"/>
      <c r="B20" s="269"/>
      <c r="C20" s="269"/>
      <c r="D20" s="269"/>
      <c r="E20" s="269"/>
      <c r="F20" s="269"/>
      <c r="G20" s="269"/>
      <c r="H20" s="270"/>
      <c r="I20" s="270"/>
      <c r="J20" s="270"/>
    </row>
    <row r="21" spans="1:10" x14ac:dyDescent="0.2">
      <c r="A21" s="275"/>
      <c r="B21" s="269"/>
      <c r="C21" s="269"/>
      <c r="D21" s="269"/>
      <c r="E21" s="269"/>
      <c r="F21" s="269"/>
      <c r="G21" s="269"/>
      <c r="H21" s="270"/>
      <c r="I21" s="270"/>
      <c r="J21" s="270"/>
    </row>
  </sheetData>
  <customSheetViews>
    <customSheetView guid="{5032A364-B81A-48DA-88DA-AB3B86B47EE9}" scale="80" fitToPage="1">
      <selection activeCell="A2" sqref="A2:J2"/>
      <pageMargins left="0.70866141732283472" right="0.70866141732283472" top="1.0236220472440944" bottom="0.74803149606299213" header="0.31496062992125984" footer="0.31496062992125984"/>
      <pageSetup paperSize="9" scale="57" fitToHeight="0" orientation="portrait" r:id="rId1"/>
      <headerFooter scaleWithDoc="0">
        <oddHeader>&amp;L
&amp;"Arial,Bold"Annex 3&amp;"Arial,Regular" - Schedule of Chargesfor use of the Distribution System to Preserved/Additional LLFC Classes</oddHeader>
        <oddFooter>&amp;C&amp;P of &amp;N</oddFooter>
      </headerFooter>
    </customSheetView>
  </customSheetViews>
  <mergeCells count="16">
    <mergeCell ref="B19:J19"/>
    <mergeCell ref="B20:J20"/>
    <mergeCell ref="B21:J21"/>
    <mergeCell ref="B18:J18"/>
    <mergeCell ref="A2:J2"/>
    <mergeCell ref="A3:J3"/>
    <mergeCell ref="B6:J6"/>
    <mergeCell ref="B7:J7"/>
    <mergeCell ref="B17:J17"/>
    <mergeCell ref="B8:J8"/>
    <mergeCell ref="A6:A8"/>
    <mergeCell ref="A11:J11"/>
    <mergeCell ref="B14:J14"/>
    <mergeCell ref="B15:J15"/>
    <mergeCell ref="B16:J16"/>
    <mergeCell ref="A14:A21"/>
  </mergeCells>
  <phoneticPr fontId="9" type="noConversion"/>
  <hyperlinks>
    <hyperlink ref="A1" location="Overview!A1" display="Back to Overview"/>
  </hyperlinks>
  <pageMargins left="0.39370078740157483" right="0.39370078740157483" top="0.51181102362204722" bottom="0.74803149606299213" header="0.27559055118110237" footer="0.27559055118110237"/>
  <pageSetup paperSize="9" scale="86" fitToHeight="0" orientation="landscape" r:id="rId2"/>
  <headerFooter scaleWithDoc="0">
    <oddHeader>&amp;L&amp;"Arial,Bold"Annex 3&amp;"Arial,Regular" - Schedule of Chargesfor use of the Distribution System to Preserved/Additional LLFC Classes</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N119"/>
  <sheetViews>
    <sheetView zoomScale="80" zoomScaleNormal="80" zoomScaleSheetLayoutView="100" workbookViewId="0"/>
  </sheetViews>
  <sheetFormatPr defaultColWidth="9.140625" defaultRowHeight="27.75" customHeight="1" x14ac:dyDescent="0.2"/>
  <cols>
    <col min="1" max="1" width="58" style="2" bestFit="1" customWidth="1"/>
    <col min="2" max="2" width="17.7109375" style="3" customWidth="1"/>
    <col min="3" max="4" width="17.7109375" style="2" customWidth="1"/>
    <col min="5" max="7" width="17.7109375" style="3" customWidth="1"/>
    <col min="8" max="9" width="17.7109375" style="9" customWidth="1"/>
    <col min="10" max="10" width="17.7109375" style="4" customWidth="1"/>
    <col min="11" max="11" width="15.5703125" style="4" customWidth="1"/>
    <col min="12" max="17" width="15.5703125" style="2" customWidth="1"/>
    <col min="18" max="16384" width="9.140625" style="2"/>
  </cols>
  <sheetData>
    <row r="1" spans="1:14" ht="27.75" customHeight="1" x14ac:dyDescent="0.2">
      <c r="A1" s="16" t="s">
        <v>28</v>
      </c>
      <c r="B1" s="283" t="s">
        <v>175</v>
      </c>
      <c r="C1" s="284"/>
      <c r="D1" s="284"/>
      <c r="F1" s="285" t="s">
        <v>178</v>
      </c>
      <c r="G1" s="286"/>
      <c r="H1" s="287"/>
      <c r="I1" s="4"/>
      <c r="J1" s="2"/>
      <c r="K1" s="2"/>
    </row>
    <row r="2" spans="1:14" ht="31.5" customHeight="1" x14ac:dyDescent="0.2">
      <c r="A2" s="288" t="str">
        <f>Overview!B4&amp; " - Effective from "&amp;TEXT(Overview!D4,"D MMMM YYYY")&amp;" - "&amp;Overview!E4&amp;" LDNO tariffs"</f>
        <v>Western Power Distribution (East Midlands) plc - Effective from 1 April 2021 - Final LDNO tariffs</v>
      </c>
      <c r="B2" s="288"/>
      <c r="C2" s="288"/>
      <c r="D2" s="288"/>
      <c r="E2" s="288"/>
      <c r="F2" s="288"/>
      <c r="G2" s="288"/>
      <c r="H2" s="288"/>
      <c r="I2" s="288"/>
      <c r="J2" s="288"/>
    </row>
    <row r="3" spans="1:14" s="94" customFormat="1" ht="15" customHeight="1" x14ac:dyDescent="0.2">
      <c r="A3" s="92"/>
      <c r="B3" s="92"/>
      <c r="C3" s="92"/>
      <c r="D3" s="92"/>
      <c r="E3" s="92"/>
      <c r="F3" s="92"/>
      <c r="G3" s="92"/>
      <c r="H3" s="92"/>
      <c r="I3" s="92"/>
      <c r="J3" s="92"/>
      <c r="K3" s="92"/>
      <c r="L3" s="93"/>
      <c r="M3" s="93"/>
    </row>
    <row r="4" spans="1:14" ht="18" customHeight="1" x14ac:dyDescent="0.2">
      <c r="A4" s="261" t="s">
        <v>1069</v>
      </c>
      <c r="B4" s="262"/>
      <c r="C4" s="262"/>
      <c r="D4" s="263"/>
      <c r="E4" s="92"/>
      <c r="F4" s="261" t="s">
        <v>1070</v>
      </c>
      <c r="G4" s="262"/>
      <c r="H4" s="262"/>
      <c r="I4" s="262"/>
      <c r="J4" s="263"/>
      <c r="L4" s="4"/>
      <c r="M4" s="4"/>
    </row>
    <row r="5" spans="1:14" ht="30" x14ac:dyDescent="0.2">
      <c r="A5" s="86" t="s">
        <v>17</v>
      </c>
      <c r="B5" s="194" t="s">
        <v>108</v>
      </c>
      <c r="C5" s="100" t="s">
        <v>109</v>
      </c>
      <c r="D5" s="88" t="s">
        <v>110</v>
      </c>
      <c r="E5" s="92"/>
      <c r="F5" s="191"/>
      <c r="G5" s="192"/>
      <c r="H5" s="89" t="s">
        <v>112</v>
      </c>
      <c r="I5" s="90" t="s">
        <v>113</v>
      </c>
      <c r="J5" s="88" t="s">
        <v>110</v>
      </c>
      <c r="L5" s="92"/>
      <c r="M5" s="4"/>
      <c r="N5" s="4"/>
    </row>
    <row r="6" spans="1:14" ht="25.5" x14ac:dyDescent="0.2">
      <c r="A6" s="196" t="s">
        <v>557</v>
      </c>
      <c r="B6" s="25" t="s">
        <v>558</v>
      </c>
      <c r="C6" s="190" t="s">
        <v>559</v>
      </c>
      <c r="D6" s="197" t="s">
        <v>560</v>
      </c>
      <c r="E6" s="92"/>
      <c r="F6" s="198" t="s">
        <v>561</v>
      </c>
      <c r="G6" s="198"/>
      <c r="H6" s="25" t="s">
        <v>558</v>
      </c>
      <c r="I6" s="91" t="s">
        <v>559</v>
      </c>
      <c r="J6" s="91" t="s">
        <v>560</v>
      </c>
      <c r="L6" s="92"/>
      <c r="M6" s="4"/>
      <c r="N6" s="4"/>
    </row>
    <row r="7" spans="1:14" ht="25.5" x14ac:dyDescent="0.2">
      <c r="A7" s="196" t="s">
        <v>562</v>
      </c>
      <c r="B7" s="193"/>
      <c r="C7" s="205"/>
      <c r="D7" s="91" t="s">
        <v>563</v>
      </c>
      <c r="E7" s="92"/>
      <c r="F7" s="198" t="s">
        <v>564</v>
      </c>
      <c r="G7" s="198"/>
      <c r="H7" s="193"/>
      <c r="I7" s="91" t="s">
        <v>565</v>
      </c>
      <c r="J7" s="91" t="s">
        <v>560</v>
      </c>
      <c r="L7" s="92"/>
      <c r="M7" s="4"/>
      <c r="N7" s="4"/>
    </row>
    <row r="8" spans="1:14" ht="18" customHeight="1" x14ac:dyDescent="0.2">
      <c r="A8" s="198" t="s">
        <v>22</v>
      </c>
      <c r="B8" s="247" t="s">
        <v>23</v>
      </c>
      <c r="C8" s="248"/>
      <c r="D8" s="249"/>
      <c r="E8" s="92"/>
      <c r="F8" s="198" t="s">
        <v>562</v>
      </c>
      <c r="G8" s="198"/>
      <c r="H8" s="193"/>
      <c r="I8" s="193"/>
      <c r="J8" s="91" t="s">
        <v>563</v>
      </c>
      <c r="L8" s="92"/>
      <c r="M8" s="4"/>
      <c r="N8" s="4"/>
    </row>
    <row r="9" spans="1:14" s="87" customFormat="1" ht="9" customHeight="1" x14ac:dyDescent="0.2">
      <c r="A9" s="199"/>
      <c r="B9" s="199"/>
      <c r="C9" s="276"/>
      <c r="D9" s="277"/>
      <c r="E9" s="92"/>
      <c r="F9" s="198" t="s">
        <v>22</v>
      </c>
      <c r="G9" s="198"/>
      <c r="H9" s="247" t="s">
        <v>23</v>
      </c>
      <c r="I9" s="248"/>
      <c r="J9" s="249"/>
      <c r="K9" s="4"/>
      <c r="L9" s="92"/>
      <c r="M9" s="58"/>
      <c r="N9" s="58"/>
    </row>
    <row r="10" spans="1:14" s="94" customFormat="1" ht="9" customHeight="1" x14ac:dyDescent="0.2">
      <c r="A10" s="200"/>
      <c r="B10" s="278"/>
      <c r="C10" s="279"/>
      <c r="D10" s="279"/>
      <c r="E10" s="280"/>
      <c r="F10" s="92"/>
      <c r="G10" s="276"/>
      <c r="H10" s="277"/>
      <c r="I10" s="201"/>
      <c r="J10" s="201"/>
      <c r="K10" s="4"/>
      <c r="L10" s="92"/>
      <c r="M10" s="93"/>
      <c r="N10" s="93"/>
    </row>
    <row r="11" spans="1:14" s="94" customFormat="1" ht="9" customHeight="1" x14ac:dyDescent="0.2">
      <c r="A11" s="92"/>
      <c r="B11" s="92"/>
      <c r="C11" s="92"/>
      <c r="D11" s="92"/>
      <c r="E11" s="92"/>
      <c r="F11" s="92"/>
      <c r="G11" s="281"/>
      <c r="H11" s="282"/>
      <c r="I11" s="206"/>
      <c r="J11" s="207"/>
      <c r="K11" s="4"/>
      <c r="L11" s="92"/>
      <c r="M11" s="93"/>
    </row>
    <row r="12" spans="1:14" s="94" customFormat="1" ht="9" customHeight="1" x14ac:dyDescent="0.2">
      <c r="A12" s="92"/>
      <c r="B12" s="92"/>
      <c r="C12" s="92"/>
      <c r="D12" s="92"/>
      <c r="E12" s="92"/>
      <c r="F12" s="92"/>
      <c r="G12" s="92"/>
      <c r="H12" s="92"/>
      <c r="I12" s="92"/>
      <c r="J12" s="92"/>
      <c r="K12" s="4"/>
      <c r="L12" s="92"/>
      <c r="M12" s="93"/>
    </row>
    <row r="13" spans="1:14" ht="66" customHeight="1" x14ac:dyDescent="0.2">
      <c r="A13" s="46" t="s">
        <v>177</v>
      </c>
      <c r="B13" s="46" t="s">
        <v>61</v>
      </c>
      <c r="C13" s="46" t="s">
        <v>33</v>
      </c>
      <c r="D13" s="63" t="s">
        <v>297</v>
      </c>
      <c r="E13" s="63" t="s">
        <v>299</v>
      </c>
      <c r="F13" s="63" t="s">
        <v>298</v>
      </c>
      <c r="G13" s="28" t="s">
        <v>34</v>
      </c>
      <c r="H13" s="28" t="s">
        <v>35</v>
      </c>
      <c r="I13" s="28" t="s">
        <v>179</v>
      </c>
      <c r="J13" s="28" t="s">
        <v>63</v>
      </c>
      <c r="K13" s="2"/>
    </row>
    <row r="14" spans="1:14" ht="31.9" customHeight="1" x14ac:dyDescent="0.2">
      <c r="A14" s="162" t="s">
        <v>210</v>
      </c>
      <c r="B14" s="31" t="s">
        <v>594</v>
      </c>
      <c r="C14" s="31" t="s">
        <v>1709</v>
      </c>
      <c r="D14" s="155">
        <v>6.0750000000000002</v>
      </c>
      <c r="E14" s="156">
        <v>1.298</v>
      </c>
      <c r="F14" s="157">
        <v>0.65</v>
      </c>
      <c r="G14" s="50">
        <v>2.65</v>
      </c>
      <c r="H14" s="151"/>
      <c r="I14" s="152"/>
      <c r="J14" s="49"/>
      <c r="K14" s="2"/>
    </row>
    <row r="15" spans="1:14" ht="31.9" customHeight="1" x14ac:dyDescent="0.2">
      <c r="A15" s="162" t="s">
        <v>211</v>
      </c>
      <c r="B15" s="31" t="s">
        <v>594</v>
      </c>
      <c r="C15" s="31">
        <v>2</v>
      </c>
      <c r="D15" s="155">
        <v>6.0750000000000002</v>
      </c>
      <c r="E15" s="156">
        <v>1.298</v>
      </c>
      <c r="F15" s="157">
        <v>0.65</v>
      </c>
      <c r="G15" s="151"/>
      <c r="H15" s="151"/>
      <c r="I15" s="152"/>
      <c r="J15" s="49"/>
      <c r="K15" s="2"/>
    </row>
    <row r="16" spans="1:14" ht="31.9" customHeight="1" x14ac:dyDescent="0.2">
      <c r="A16" s="162" t="s">
        <v>212</v>
      </c>
      <c r="B16" s="31" t="s">
        <v>594</v>
      </c>
      <c r="C16" s="31" t="s">
        <v>1710</v>
      </c>
      <c r="D16" s="155">
        <v>5.3440000000000003</v>
      </c>
      <c r="E16" s="156">
        <v>1.206</v>
      </c>
      <c r="F16" s="157">
        <v>0.64400000000000002</v>
      </c>
      <c r="G16" s="50">
        <v>5.22</v>
      </c>
      <c r="H16" s="151"/>
      <c r="I16" s="152"/>
      <c r="J16" s="49"/>
      <c r="K16" s="2"/>
    </row>
    <row r="17" spans="1:11" ht="31.9" customHeight="1" x14ac:dyDescent="0.2">
      <c r="A17" s="162" t="s">
        <v>213</v>
      </c>
      <c r="B17" s="31" t="s">
        <v>594</v>
      </c>
      <c r="C17" s="31">
        <v>4</v>
      </c>
      <c r="D17" s="155">
        <v>5.3440000000000003</v>
      </c>
      <c r="E17" s="156">
        <v>1.206</v>
      </c>
      <c r="F17" s="157">
        <v>0.64400000000000002</v>
      </c>
      <c r="G17" s="151"/>
      <c r="H17" s="151"/>
      <c r="I17" s="152"/>
      <c r="J17" s="49"/>
      <c r="K17" s="2"/>
    </row>
    <row r="18" spans="1:11" ht="31.9" customHeight="1" x14ac:dyDescent="0.2">
      <c r="A18" s="162" t="s">
        <v>214</v>
      </c>
      <c r="B18" s="31" t="s">
        <v>594</v>
      </c>
      <c r="C18" s="31">
        <v>0</v>
      </c>
      <c r="D18" s="155">
        <v>4.032</v>
      </c>
      <c r="E18" s="156">
        <v>1.024</v>
      </c>
      <c r="F18" s="157">
        <v>0.63200000000000001</v>
      </c>
      <c r="G18" s="50">
        <v>7.95</v>
      </c>
      <c r="H18" s="50">
        <v>2.02</v>
      </c>
      <c r="I18" s="153">
        <v>4</v>
      </c>
      <c r="J18" s="48">
        <v>0.109</v>
      </c>
      <c r="K18" s="2"/>
    </row>
    <row r="19" spans="1:11" ht="31.9" customHeight="1" x14ac:dyDescent="0.2">
      <c r="A19" s="162" t="s">
        <v>1693</v>
      </c>
      <c r="B19" s="31" t="s">
        <v>594</v>
      </c>
      <c r="C19" s="31">
        <v>0</v>
      </c>
      <c r="D19" s="155">
        <v>3.4239999999999999</v>
      </c>
      <c r="E19" s="156">
        <v>0.41699999999999998</v>
      </c>
      <c r="F19" s="157">
        <v>2.5000000000000001E-2</v>
      </c>
      <c r="G19" s="50">
        <v>7.95</v>
      </c>
      <c r="H19" s="50">
        <v>2.02</v>
      </c>
      <c r="I19" s="153">
        <v>4</v>
      </c>
      <c r="J19" s="48">
        <v>0.109</v>
      </c>
      <c r="K19" s="2"/>
    </row>
    <row r="20" spans="1:11" ht="31.9" customHeight="1" x14ac:dyDescent="0.2">
      <c r="A20" s="162" t="s">
        <v>215</v>
      </c>
      <c r="B20" s="31" t="s">
        <v>594</v>
      </c>
      <c r="C20" s="31" t="s">
        <v>554</v>
      </c>
      <c r="D20" s="158">
        <v>15.122999999999999</v>
      </c>
      <c r="E20" s="159">
        <v>1.7290000000000001</v>
      </c>
      <c r="F20" s="157">
        <v>1.196</v>
      </c>
      <c r="G20" s="151"/>
      <c r="H20" s="151"/>
      <c r="I20" s="152"/>
      <c r="J20" s="49"/>
      <c r="K20" s="2"/>
    </row>
    <row r="21" spans="1:11" ht="31.9" customHeight="1" x14ac:dyDescent="0.2">
      <c r="A21" s="162" t="s">
        <v>216</v>
      </c>
      <c r="B21" s="31" t="s">
        <v>594</v>
      </c>
      <c r="C21" s="31" t="s">
        <v>1711</v>
      </c>
      <c r="D21" s="155">
        <v>-4.7519999999999998</v>
      </c>
      <c r="E21" s="156">
        <v>-0.60099999999999998</v>
      </c>
      <c r="F21" s="157">
        <v>-3.6999999999999998E-2</v>
      </c>
      <c r="G21" s="50">
        <v>0</v>
      </c>
      <c r="H21" s="151"/>
      <c r="I21" s="152"/>
      <c r="J21" s="49"/>
      <c r="K21" s="2"/>
    </row>
    <row r="22" spans="1:11" ht="31.9" customHeight="1" x14ac:dyDescent="0.2">
      <c r="A22" s="162" t="s">
        <v>217</v>
      </c>
      <c r="B22" s="31" t="s">
        <v>594</v>
      </c>
      <c r="C22" s="31">
        <v>0</v>
      </c>
      <c r="D22" s="155">
        <v>-4.7519999999999998</v>
      </c>
      <c r="E22" s="156">
        <v>-0.60099999999999998</v>
      </c>
      <c r="F22" s="157">
        <v>-3.6999999999999998E-2</v>
      </c>
      <c r="G22" s="50">
        <v>0</v>
      </c>
      <c r="H22" s="151"/>
      <c r="I22" s="152"/>
      <c r="J22" s="48">
        <v>0.156</v>
      </c>
      <c r="K22" s="2"/>
    </row>
    <row r="23" spans="1:11" ht="31.9" customHeight="1" x14ac:dyDescent="0.2">
      <c r="A23" s="29" t="s">
        <v>218</v>
      </c>
      <c r="B23" s="31" t="s">
        <v>594</v>
      </c>
      <c r="C23" s="31" t="s">
        <v>1709</v>
      </c>
      <c r="D23" s="155">
        <v>4.8280000000000003</v>
      </c>
      <c r="E23" s="156">
        <v>1.032</v>
      </c>
      <c r="F23" s="157">
        <v>0.51600000000000001</v>
      </c>
      <c r="G23" s="50">
        <v>2.14</v>
      </c>
      <c r="H23" s="151"/>
      <c r="I23" s="152"/>
      <c r="J23" s="49"/>
      <c r="K23" s="2"/>
    </row>
    <row r="24" spans="1:11" ht="31.9" customHeight="1" x14ac:dyDescent="0.2">
      <c r="A24" s="29" t="s">
        <v>219</v>
      </c>
      <c r="B24" s="31" t="s">
        <v>594</v>
      </c>
      <c r="C24" s="31">
        <v>2</v>
      </c>
      <c r="D24" s="155">
        <v>4.8280000000000003</v>
      </c>
      <c r="E24" s="156">
        <v>1.032</v>
      </c>
      <c r="F24" s="157">
        <v>0.51600000000000001</v>
      </c>
      <c r="G24" s="151"/>
      <c r="H24" s="151"/>
      <c r="I24" s="152"/>
      <c r="J24" s="49"/>
      <c r="K24" s="2"/>
    </row>
    <row r="25" spans="1:11" ht="31.9" customHeight="1" x14ac:dyDescent="0.2">
      <c r="A25" s="29" t="s">
        <v>220</v>
      </c>
      <c r="B25" s="31" t="s">
        <v>594</v>
      </c>
      <c r="C25" s="31" t="s">
        <v>1710</v>
      </c>
      <c r="D25" s="155">
        <v>4.2460000000000004</v>
      </c>
      <c r="E25" s="156">
        <v>0.95799999999999996</v>
      </c>
      <c r="F25" s="157">
        <v>0.51200000000000001</v>
      </c>
      <c r="G25" s="50">
        <v>4.18</v>
      </c>
      <c r="H25" s="151"/>
      <c r="I25" s="152"/>
      <c r="J25" s="49"/>
      <c r="K25" s="2"/>
    </row>
    <row r="26" spans="1:11" ht="31.9" customHeight="1" x14ac:dyDescent="0.2">
      <c r="A26" s="29" t="s">
        <v>221</v>
      </c>
      <c r="B26" s="31" t="s">
        <v>594</v>
      </c>
      <c r="C26" s="31">
        <v>4</v>
      </c>
      <c r="D26" s="155">
        <v>4.2460000000000004</v>
      </c>
      <c r="E26" s="156">
        <v>0.95799999999999996</v>
      </c>
      <c r="F26" s="157">
        <v>0.51200000000000001</v>
      </c>
      <c r="G26" s="151"/>
      <c r="H26" s="151"/>
      <c r="I26" s="152"/>
      <c r="J26" s="49"/>
      <c r="K26" s="2"/>
    </row>
    <row r="27" spans="1:11" ht="31.9" customHeight="1" x14ac:dyDescent="0.2">
      <c r="A27" s="29" t="s">
        <v>222</v>
      </c>
      <c r="B27" s="31" t="s">
        <v>594</v>
      </c>
      <c r="C27" s="31">
        <v>0</v>
      </c>
      <c r="D27" s="155">
        <v>3.2040000000000002</v>
      </c>
      <c r="E27" s="156">
        <v>0.81399999999999995</v>
      </c>
      <c r="F27" s="157">
        <v>0.502</v>
      </c>
      <c r="G27" s="50">
        <v>6.35</v>
      </c>
      <c r="H27" s="50">
        <v>1.6</v>
      </c>
      <c r="I27" s="153">
        <v>3.18</v>
      </c>
      <c r="J27" s="48">
        <v>8.6999999999999994E-2</v>
      </c>
      <c r="K27" s="2"/>
    </row>
    <row r="28" spans="1:11" ht="31.9" customHeight="1" x14ac:dyDescent="0.2">
      <c r="A28" s="29" t="s">
        <v>223</v>
      </c>
      <c r="B28" s="31" t="s">
        <v>594</v>
      </c>
      <c r="C28" s="31">
        <v>0</v>
      </c>
      <c r="D28" s="155">
        <v>3.3769999999999998</v>
      </c>
      <c r="E28" s="156">
        <v>1.0029999999999999</v>
      </c>
      <c r="F28" s="157">
        <v>0.72199999999999998</v>
      </c>
      <c r="G28" s="50">
        <v>7.22</v>
      </c>
      <c r="H28" s="50">
        <v>2.84</v>
      </c>
      <c r="I28" s="153">
        <v>4.29</v>
      </c>
      <c r="J28" s="48">
        <v>0.09</v>
      </c>
      <c r="K28" s="2"/>
    </row>
    <row r="29" spans="1:11" ht="31.9" customHeight="1" x14ac:dyDescent="0.2">
      <c r="A29" s="29" t="s">
        <v>224</v>
      </c>
      <c r="B29" s="31" t="s">
        <v>594</v>
      </c>
      <c r="C29" s="31">
        <v>0</v>
      </c>
      <c r="D29" s="155">
        <v>2.657</v>
      </c>
      <c r="E29" s="156">
        <v>0.97499999999999998</v>
      </c>
      <c r="F29" s="157">
        <v>0.80800000000000005</v>
      </c>
      <c r="G29" s="50">
        <v>74.099999999999994</v>
      </c>
      <c r="H29" s="50">
        <v>3.91</v>
      </c>
      <c r="I29" s="153">
        <v>5.66</v>
      </c>
      <c r="J29" s="48">
        <v>5.1999999999999998E-2</v>
      </c>
      <c r="K29" s="2"/>
    </row>
    <row r="30" spans="1:11" ht="31.9" customHeight="1" x14ac:dyDescent="0.2">
      <c r="A30" s="19" t="s">
        <v>1690</v>
      </c>
      <c r="B30" s="31" t="s">
        <v>594</v>
      </c>
      <c r="C30" s="31">
        <v>0</v>
      </c>
      <c r="D30" s="155">
        <v>2.7210000000000001</v>
      </c>
      <c r="E30" s="156">
        <v>0.33100000000000002</v>
      </c>
      <c r="F30" s="157">
        <v>0.02</v>
      </c>
      <c r="G30" s="50">
        <v>6.35</v>
      </c>
      <c r="H30" s="50">
        <v>1.6</v>
      </c>
      <c r="I30" s="153">
        <v>3.18</v>
      </c>
      <c r="J30" s="48">
        <v>8.6999999999999994E-2</v>
      </c>
      <c r="K30" s="2"/>
    </row>
    <row r="31" spans="1:11" ht="31.9" customHeight="1" x14ac:dyDescent="0.2">
      <c r="A31" s="19" t="s">
        <v>1691</v>
      </c>
      <c r="B31" s="31" t="s">
        <v>594</v>
      </c>
      <c r="C31" s="31">
        <v>0</v>
      </c>
      <c r="D31" s="155">
        <v>2.6720000000000002</v>
      </c>
      <c r="E31" s="156">
        <v>0.29699999999999999</v>
      </c>
      <c r="F31" s="157">
        <v>1.7000000000000001E-2</v>
      </c>
      <c r="G31" s="50">
        <v>7.22</v>
      </c>
      <c r="H31" s="50">
        <v>2.84</v>
      </c>
      <c r="I31" s="153">
        <v>4.29</v>
      </c>
      <c r="J31" s="48">
        <v>0.09</v>
      </c>
      <c r="K31" s="2"/>
    </row>
    <row r="32" spans="1:11" ht="31.9" customHeight="1" x14ac:dyDescent="0.2">
      <c r="A32" s="19" t="s">
        <v>1692</v>
      </c>
      <c r="B32" s="31" t="s">
        <v>594</v>
      </c>
      <c r="C32" s="31">
        <v>0</v>
      </c>
      <c r="D32" s="155">
        <v>1.8580000000000001</v>
      </c>
      <c r="E32" s="156">
        <v>0.17499999999999999</v>
      </c>
      <c r="F32" s="157">
        <v>8.0000000000000002E-3</v>
      </c>
      <c r="G32" s="50">
        <v>74.099999999999994</v>
      </c>
      <c r="H32" s="50">
        <v>3.91</v>
      </c>
      <c r="I32" s="153">
        <v>5.66</v>
      </c>
      <c r="J32" s="48">
        <v>5.1999999999999998E-2</v>
      </c>
      <c r="K32" s="2"/>
    </row>
    <row r="33" spans="1:11" ht="31.9" customHeight="1" x14ac:dyDescent="0.2">
      <c r="A33" s="29" t="s">
        <v>225</v>
      </c>
      <c r="B33" s="31" t="s">
        <v>594</v>
      </c>
      <c r="C33" s="31" t="s">
        <v>554</v>
      </c>
      <c r="D33" s="158">
        <v>12.016999999999999</v>
      </c>
      <c r="E33" s="159">
        <v>1.3740000000000001</v>
      </c>
      <c r="F33" s="157">
        <v>0.95</v>
      </c>
      <c r="G33" s="151"/>
      <c r="H33" s="151"/>
      <c r="I33" s="152"/>
      <c r="J33" s="49"/>
      <c r="K33" s="2"/>
    </row>
    <row r="34" spans="1:11" ht="31.9" customHeight="1" x14ac:dyDescent="0.2">
      <c r="A34" s="29" t="s">
        <v>226</v>
      </c>
      <c r="B34" s="31" t="s">
        <v>594</v>
      </c>
      <c r="C34" s="31" t="s">
        <v>1711</v>
      </c>
      <c r="D34" s="155">
        <v>-4.7519999999999998</v>
      </c>
      <c r="E34" s="156">
        <v>-0.60099999999999998</v>
      </c>
      <c r="F34" s="157">
        <v>-3.6999999999999998E-2</v>
      </c>
      <c r="G34" s="50">
        <v>0</v>
      </c>
      <c r="H34" s="151"/>
      <c r="I34" s="152"/>
      <c r="J34" s="49"/>
      <c r="K34" s="2"/>
    </row>
    <row r="35" spans="1:11" ht="31.9" customHeight="1" x14ac:dyDescent="0.2">
      <c r="A35" s="29" t="s">
        <v>227</v>
      </c>
      <c r="B35" s="31" t="s">
        <v>594</v>
      </c>
      <c r="C35" s="31">
        <v>0</v>
      </c>
      <c r="D35" s="155">
        <v>-4.1689999999999996</v>
      </c>
      <c r="E35" s="156">
        <v>-0.51500000000000001</v>
      </c>
      <c r="F35" s="157">
        <v>-3.1E-2</v>
      </c>
      <c r="G35" s="50">
        <v>0</v>
      </c>
      <c r="H35" s="151"/>
      <c r="I35" s="152"/>
      <c r="J35" s="49"/>
      <c r="K35" s="2"/>
    </row>
    <row r="36" spans="1:11" ht="31.9" customHeight="1" x14ac:dyDescent="0.2">
      <c r="A36" s="29" t="s">
        <v>228</v>
      </c>
      <c r="B36" s="31" t="s">
        <v>594</v>
      </c>
      <c r="C36" s="31">
        <v>0</v>
      </c>
      <c r="D36" s="155">
        <v>-4.7519999999999998</v>
      </c>
      <c r="E36" s="156">
        <v>-0.60099999999999998</v>
      </c>
      <c r="F36" s="157">
        <v>-3.6999999999999998E-2</v>
      </c>
      <c r="G36" s="50">
        <v>0</v>
      </c>
      <c r="H36" s="151"/>
      <c r="I36" s="152"/>
      <c r="J36" s="48">
        <v>0.156</v>
      </c>
      <c r="K36" s="2"/>
    </row>
    <row r="37" spans="1:11" ht="31.9" customHeight="1" x14ac:dyDescent="0.2">
      <c r="A37" s="29" t="s">
        <v>229</v>
      </c>
      <c r="B37" s="31" t="s">
        <v>594</v>
      </c>
      <c r="C37" s="31">
        <v>0</v>
      </c>
      <c r="D37" s="155">
        <v>-4.1689999999999996</v>
      </c>
      <c r="E37" s="156">
        <v>-0.51500000000000001</v>
      </c>
      <c r="F37" s="157">
        <v>-3.1E-2</v>
      </c>
      <c r="G37" s="50">
        <v>0</v>
      </c>
      <c r="H37" s="151"/>
      <c r="I37" s="152"/>
      <c r="J37" s="48">
        <v>0.13100000000000001</v>
      </c>
      <c r="K37" s="2"/>
    </row>
    <row r="38" spans="1:11" ht="31.9" customHeight="1" x14ac:dyDescent="0.2">
      <c r="A38" s="29" t="s">
        <v>230</v>
      </c>
      <c r="B38" s="31" t="s">
        <v>594</v>
      </c>
      <c r="C38" s="31">
        <v>0</v>
      </c>
      <c r="D38" s="155">
        <v>-2.726</v>
      </c>
      <c r="E38" s="156">
        <v>-0.29599999999999999</v>
      </c>
      <c r="F38" s="157">
        <v>-1.6E-2</v>
      </c>
      <c r="G38" s="50">
        <v>0</v>
      </c>
      <c r="H38" s="151"/>
      <c r="I38" s="152"/>
      <c r="J38" s="48">
        <v>0.105</v>
      </c>
      <c r="K38" s="2"/>
    </row>
    <row r="39" spans="1:11" ht="31.9" customHeight="1" x14ac:dyDescent="0.2">
      <c r="A39" s="162" t="s">
        <v>231</v>
      </c>
      <c r="B39" s="31" t="s">
        <v>594</v>
      </c>
      <c r="C39" s="31" t="s">
        <v>1709</v>
      </c>
      <c r="D39" s="155">
        <v>3.7189999999999999</v>
      </c>
      <c r="E39" s="156">
        <v>0.79500000000000004</v>
      </c>
      <c r="F39" s="157">
        <v>0.39800000000000002</v>
      </c>
      <c r="G39" s="50">
        <v>1.69</v>
      </c>
      <c r="H39" s="151"/>
      <c r="I39" s="152"/>
      <c r="J39" s="49"/>
      <c r="K39" s="2"/>
    </row>
    <row r="40" spans="1:11" ht="31.9" customHeight="1" x14ac:dyDescent="0.2">
      <c r="A40" s="162" t="s">
        <v>232</v>
      </c>
      <c r="B40" s="31" t="s">
        <v>594</v>
      </c>
      <c r="C40" s="31">
        <v>2</v>
      </c>
      <c r="D40" s="155">
        <v>3.7189999999999999</v>
      </c>
      <c r="E40" s="156">
        <v>0.79500000000000004</v>
      </c>
      <c r="F40" s="157">
        <v>0.39800000000000002</v>
      </c>
      <c r="G40" s="151"/>
      <c r="H40" s="151"/>
      <c r="I40" s="152"/>
      <c r="J40" s="49"/>
      <c r="K40" s="2"/>
    </row>
    <row r="41" spans="1:11" ht="31.9" customHeight="1" x14ac:dyDescent="0.2">
      <c r="A41" s="162" t="s">
        <v>233</v>
      </c>
      <c r="B41" s="31" t="s">
        <v>594</v>
      </c>
      <c r="C41" s="31" t="s">
        <v>1710</v>
      </c>
      <c r="D41" s="155">
        <v>3.2709999999999999</v>
      </c>
      <c r="E41" s="156">
        <v>0.73799999999999999</v>
      </c>
      <c r="F41" s="157">
        <v>0.39400000000000002</v>
      </c>
      <c r="G41" s="50">
        <v>3.25</v>
      </c>
      <c r="H41" s="151"/>
      <c r="I41" s="152"/>
      <c r="J41" s="49"/>
      <c r="K41" s="2"/>
    </row>
    <row r="42" spans="1:11" ht="31.9" customHeight="1" x14ac:dyDescent="0.2">
      <c r="A42" s="162" t="s">
        <v>234</v>
      </c>
      <c r="B42" s="31" t="s">
        <v>594</v>
      </c>
      <c r="C42" s="31">
        <v>4</v>
      </c>
      <c r="D42" s="155">
        <v>3.2709999999999999</v>
      </c>
      <c r="E42" s="156">
        <v>0.73799999999999999</v>
      </c>
      <c r="F42" s="157">
        <v>0.39400000000000002</v>
      </c>
      <c r="G42" s="151"/>
      <c r="H42" s="151"/>
      <c r="I42" s="152"/>
      <c r="J42" s="49"/>
      <c r="K42" s="2"/>
    </row>
    <row r="43" spans="1:11" ht="31.9" customHeight="1" x14ac:dyDescent="0.2">
      <c r="A43" s="162" t="s">
        <v>235</v>
      </c>
      <c r="B43" s="31" t="s">
        <v>594</v>
      </c>
      <c r="C43" s="31">
        <v>0</v>
      </c>
      <c r="D43" s="155">
        <v>2.468</v>
      </c>
      <c r="E43" s="156">
        <v>0.627</v>
      </c>
      <c r="F43" s="157">
        <v>0.38700000000000001</v>
      </c>
      <c r="G43" s="50">
        <v>4.92</v>
      </c>
      <c r="H43" s="50">
        <v>1.23</v>
      </c>
      <c r="I43" s="153">
        <v>2.4500000000000002</v>
      </c>
      <c r="J43" s="48">
        <v>6.7000000000000004E-2</v>
      </c>
      <c r="K43" s="2"/>
    </row>
    <row r="44" spans="1:11" ht="31.9" customHeight="1" x14ac:dyDescent="0.2">
      <c r="A44" s="162" t="s">
        <v>236</v>
      </c>
      <c r="B44" s="31" t="s">
        <v>594</v>
      </c>
      <c r="C44" s="31">
        <v>0</v>
      </c>
      <c r="D44" s="155">
        <v>2.5630000000000002</v>
      </c>
      <c r="E44" s="156">
        <v>0.76100000000000001</v>
      </c>
      <c r="F44" s="157">
        <v>0.54800000000000004</v>
      </c>
      <c r="G44" s="50">
        <v>5.52</v>
      </c>
      <c r="H44" s="50">
        <v>2.16</v>
      </c>
      <c r="I44" s="153">
        <v>3.25</v>
      </c>
      <c r="J44" s="48">
        <v>6.8000000000000005E-2</v>
      </c>
      <c r="K44" s="2"/>
    </row>
    <row r="45" spans="1:11" ht="31.9" customHeight="1" x14ac:dyDescent="0.2">
      <c r="A45" s="162" t="s">
        <v>237</v>
      </c>
      <c r="B45" s="31" t="s">
        <v>594</v>
      </c>
      <c r="C45" s="31">
        <v>0</v>
      </c>
      <c r="D45" s="155">
        <v>2.0030000000000001</v>
      </c>
      <c r="E45" s="156">
        <v>0.73499999999999999</v>
      </c>
      <c r="F45" s="157">
        <v>0.60899999999999999</v>
      </c>
      <c r="G45" s="50">
        <v>55.88</v>
      </c>
      <c r="H45" s="50">
        <v>2.95</v>
      </c>
      <c r="I45" s="153">
        <v>4.2699999999999996</v>
      </c>
      <c r="J45" s="48">
        <v>3.9E-2</v>
      </c>
      <c r="K45" s="2"/>
    </row>
    <row r="46" spans="1:11" ht="31.9" customHeight="1" x14ac:dyDescent="0.2">
      <c r="A46" s="19" t="s">
        <v>1694</v>
      </c>
      <c r="B46" s="31" t="s">
        <v>594</v>
      </c>
      <c r="C46" s="31">
        <v>0</v>
      </c>
      <c r="D46" s="155">
        <v>2.0960000000000001</v>
      </c>
      <c r="E46" s="156">
        <v>0.255</v>
      </c>
      <c r="F46" s="157">
        <v>1.4999999999999999E-2</v>
      </c>
      <c r="G46" s="50">
        <v>4.92</v>
      </c>
      <c r="H46" s="50">
        <v>1.23</v>
      </c>
      <c r="I46" s="153">
        <v>2.4500000000000002</v>
      </c>
      <c r="J46" s="48">
        <v>6.7000000000000004E-2</v>
      </c>
      <c r="K46" s="2"/>
    </row>
    <row r="47" spans="1:11" ht="31.9" customHeight="1" x14ac:dyDescent="0.2">
      <c r="A47" s="19" t="s">
        <v>1695</v>
      </c>
      <c r="B47" s="31" t="s">
        <v>594</v>
      </c>
      <c r="C47" s="31">
        <v>0</v>
      </c>
      <c r="D47" s="155">
        <v>2.028</v>
      </c>
      <c r="E47" s="156">
        <v>0.22600000000000001</v>
      </c>
      <c r="F47" s="157">
        <v>1.2999999999999999E-2</v>
      </c>
      <c r="G47" s="50">
        <v>5.52</v>
      </c>
      <c r="H47" s="50">
        <v>2.16</v>
      </c>
      <c r="I47" s="153">
        <v>3.25</v>
      </c>
      <c r="J47" s="48">
        <v>6.8000000000000005E-2</v>
      </c>
      <c r="K47" s="2"/>
    </row>
    <row r="48" spans="1:11" ht="31.9" customHeight="1" x14ac:dyDescent="0.2">
      <c r="A48" s="19" t="s">
        <v>1696</v>
      </c>
      <c r="B48" s="31" t="s">
        <v>594</v>
      </c>
      <c r="C48" s="31">
        <v>0</v>
      </c>
      <c r="D48" s="155">
        <v>1.4</v>
      </c>
      <c r="E48" s="156">
        <v>0.13200000000000001</v>
      </c>
      <c r="F48" s="157">
        <v>6.0000000000000001E-3</v>
      </c>
      <c r="G48" s="50">
        <v>55.88</v>
      </c>
      <c r="H48" s="50">
        <v>2.95</v>
      </c>
      <c r="I48" s="153">
        <v>4.2699999999999996</v>
      </c>
      <c r="J48" s="48">
        <v>3.9E-2</v>
      </c>
      <c r="K48" s="2"/>
    </row>
    <row r="49" spans="1:11" ht="31.9" customHeight="1" x14ac:dyDescent="0.2">
      <c r="A49" s="162" t="s">
        <v>238</v>
      </c>
      <c r="B49" s="31" t="s">
        <v>594</v>
      </c>
      <c r="C49" s="31" t="s">
        <v>554</v>
      </c>
      <c r="D49" s="158">
        <v>9.2560000000000002</v>
      </c>
      <c r="E49" s="159">
        <v>1.0580000000000001</v>
      </c>
      <c r="F49" s="157">
        <v>0.73199999999999998</v>
      </c>
      <c r="G49" s="151"/>
      <c r="H49" s="151"/>
      <c r="I49" s="152"/>
      <c r="J49" s="49"/>
      <c r="K49" s="2"/>
    </row>
    <row r="50" spans="1:11" ht="31.9" customHeight="1" x14ac:dyDescent="0.2">
      <c r="A50" s="162" t="s">
        <v>239</v>
      </c>
      <c r="B50" s="31" t="s">
        <v>594</v>
      </c>
      <c r="C50" s="31" t="s">
        <v>1711</v>
      </c>
      <c r="D50" s="155">
        <v>-2.9119999999999999</v>
      </c>
      <c r="E50" s="156">
        <v>-0.36799999999999999</v>
      </c>
      <c r="F50" s="157">
        <v>-2.3E-2</v>
      </c>
      <c r="G50" s="50">
        <v>0</v>
      </c>
      <c r="H50" s="151"/>
      <c r="I50" s="152"/>
      <c r="J50" s="49"/>
      <c r="K50" s="2"/>
    </row>
    <row r="51" spans="1:11" ht="31.9" customHeight="1" x14ac:dyDescent="0.2">
      <c r="A51" s="162" t="s">
        <v>240</v>
      </c>
      <c r="B51" s="31" t="s">
        <v>594</v>
      </c>
      <c r="C51" s="31">
        <v>0</v>
      </c>
      <c r="D51" s="155">
        <v>-2.8759999999999999</v>
      </c>
      <c r="E51" s="156">
        <v>-0.35499999999999998</v>
      </c>
      <c r="F51" s="157">
        <v>-2.1999999999999999E-2</v>
      </c>
      <c r="G51" s="50">
        <v>0</v>
      </c>
      <c r="H51" s="151"/>
      <c r="I51" s="152"/>
      <c r="J51" s="49"/>
      <c r="K51" s="2"/>
    </row>
    <row r="52" spans="1:11" ht="31.9" customHeight="1" x14ac:dyDescent="0.2">
      <c r="A52" s="162" t="s">
        <v>241</v>
      </c>
      <c r="B52" s="31" t="s">
        <v>594</v>
      </c>
      <c r="C52" s="31">
        <v>0</v>
      </c>
      <c r="D52" s="155">
        <v>-2.9119999999999999</v>
      </c>
      <c r="E52" s="156">
        <v>-0.36799999999999999</v>
      </c>
      <c r="F52" s="157">
        <v>-2.3E-2</v>
      </c>
      <c r="G52" s="50">
        <v>0</v>
      </c>
      <c r="H52" s="151"/>
      <c r="I52" s="152"/>
      <c r="J52" s="48">
        <v>9.5000000000000001E-2</v>
      </c>
      <c r="K52" s="2"/>
    </row>
    <row r="53" spans="1:11" ht="31.9" customHeight="1" x14ac:dyDescent="0.2">
      <c r="A53" s="162" t="s">
        <v>242</v>
      </c>
      <c r="B53" s="31" t="s">
        <v>594</v>
      </c>
      <c r="C53" s="31">
        <v>0</v>
      </c>
      <c r="D53" s="155">
        <v>-2.8759999999999999</v>
      </c>
      <c r="E53" s="156">
        <v>-0.35499999999999998</v>
      </c>
      <c r="F53" s="157">
        <v>-2.1999999999999999E-2</v>
      </c>
      <c r="G53" s="50">
        <v>0</v>
      </c>
      <c r="H53" s="151"/>
      <c r="I53" s="152"/>
      <c r="J53" s="48">
        <v>0.09</v>
      </c>
      <c r="K53" s="2"/>
    </row>
    <row r="54" spans="1:11" ht="31.9" customHeight="1" x14ac:dyDescent="0.2">
      <c r="A54" s="162" t="s">
        <v>243</v>
      </c>
      <c r="B54" s="31" t="s">
        <v>594</v>
      </c>
      <c r="C54" s="31">
        <v>0</v>
      </c>
      <c r="D54" s="155">
        <v>-2.726</v>
      </c>
      <c r="E54" s="156">
        <v>-0.29599999999999999</v>
      </c>
      <c r="F54" s="157">
        <v>-1.6E-2</v>
      </c>
      <c r="G54" s="50">
        <v>50.55</v>
      </c>
      <c r="H54" s="151"/>
      <c r="I54" s="152"/>
      <c r="J54" s="48">
        <v>0.105</v>
      </c>
      <c r="K54" s="2"/>
    </row>
    <row r="55" spans="1:11" ht="31.9" customHeight="1" x14ac:dyDescent="0.2">
      <c r="A55" s="162" t="s">
        <v>244</v>
      </c>
      <c r="B55" s="31" t="s">
        <v>594</v>
      </c>
      <c r="C55" s="31" t="s">
        <v>1709</v>
      </c>
      <c r="D55" s="155">
        <v>3.2269999999999999</v>
      </c>
      <c r="E55" s="156">
        <v>0.68899999999999995</v>
      </c>
      <c r="F55" s="157">
        <v>0.34499999999999997</v>
      </c>
      <c r="G55" s="50">
        <v>1.49</v>
      </c>
      <c r="H55" s="151"/>
      <c r="I55" s="152"/>
      <c r="J55" s="49"/>
      <c r="K55" s="2"/>
    </row>
    <row r="56" spans="1:11" ht="31.9" customHeight="1" x14ac:dyDescent="0.2">
      <c r="A56" s="162" t="s">
        <v>245</v>
      </c>
      <c r="B56" s="31" t="s">
        <v>594</v>
      </c>
      <c r="C56" s="31">
        <v>2</v>
      </c>
      <c r="D56" s="155">
        <v>3.2269999999999999</v>
      </c>
      <c r="E56" s="156">
        <v>0.68899999999999995</v>
      </c>
      <c r="F56" s="157">
        <v>0.34499999999999997</v>
      </c>
      <c r="G56" s="151"/>
      <c r="H56" s="151"/>
      <c r="I56" s="152"/>
      <c r="J56" s="49"/>
      <c r="K56" s="2"/>
    </row>
    <row r="57" spans="1:11" ht="31.9" customHeight="1" x14ac:dyDescent="0.2">
      <c r="A57" s="162" t="s">
        <v>246</v>
      </c>
      <c r="B57" s="31" t="s">
        <v>594</v>
      </c>
      <c r="C57" s="31" t="s">
        <v>1710</v>
      </c>
      <c r="D57" s="155">
        <v>2.8380000000000001</v>
      </c>
      <c r="E57" s="156">
        <v>0.64</v>
      </c>
      <c r="F57" s="157">
        <v>0.34200000000000003</v>
      </c>
      <c r="G57" s="50">
        <v>2.84</v>
      </c>
      <c r="H57" s="151"/>
      <c r="I57" s="152"/>
      <c r="J57" s="49"/>
      <c r="K57" s="2"/>
    </row>
    <row r="58" spans="1:11" ht="31.9" customHeight="1" x14ac:dyDescent="0.2">
      <c r="A58" s="162" t="s">
        <v>247</v>
      </c>
      <c r="B58" s="31" t="s">
        <v>594</v>
      </c>
      <c r="C58" s="31">
        <v>4</v>
      </c>
      <c r="D58" s="155">
        <v>2.8380000000000001</v>
      </c>
      <c r="E58" s="156">
        <v>0.64</v>
      </c>
      <c r="F58" s="157">
        <v>0.34200000000000003</v>
      </c>
      <c r="G58" s="151"/>
      <c r="H58" s="151"/>
      <c r="I58" s="152"/>
      <c r="J58" s="49"/>
      <c r="K58" s="2"/>
    </row>
    <row r="59" spans="1:11" ht="31.9" customHeight="1" x14ac:dyDescent="0.2">
      <c r="A59" s="162" t="s">
        <v>248</v>
      </c>
      <c r="B59" s="31" t="s">
        <v>594</v>
      </c>
      <c r="C59" s="31">
        <v>0</v>
      </c>
      <c r="D59" s="155">
        <v>2.141</v>
      </c>
      <c r="E59" s="156">
        <v>0.54400000000000004</v>
      </c>
      <c r="F59" s="157">
        <v>0.33600000000000002</v>
      </c>
      <c r="G59" s="50">
        <v>4.29</v>
      </c>
      <c r="H59" s="50">
        <v>1.07</v>
      </c>
      <c r="I59" s="153">
        <v>2.12</v>
      </c>
      <c r="J59" s="48">
        <v>5.8000000000000003E-2</v>
      </c>
      <c r="K59" s="2"/>
    </row>
    <row r="60" spans="1:11" ht="31.9" customHeight="1" x14ac:dyDescent="0.2">
      <c r="A60" s="162" t="s">
        <v>249</v>
      </c>
      <c r="B60" s="31" t="s">
        <v>594</v>
      </c>
      <c r="C60" s="31">
        <v>0</v>
      </c>
      <c r="D60" s="155">
        <v>2.2240000000000002</v>
      </c>
      <c r="E60" s="156">
        <v>0.66</v>
      </c>
      <c r="F60" s="157">
        <v>0.47499999999999998</v>
      </c>
      <c r="G60" s="50">
        <v>4.8099999999999996</v>
      </c>
      <c r="H60" s="50">
        <v>1.87</v>
      </c>
      <c r="I60" s="153">
        <v>2.82</v>
      </c>
      <c r="J60" s="48">
        <v>5.8999999999999997E-2</v>
      </c>
      <c r="K60" s="2"/>
    </row>
    <row r="61" spans="1:11" ht="31.9" customHeight="1" x14ac:dyDescent="0.2">
      <c r="A61" s="162" t="s">
        <v>250</v>
      </c>
      <c r="B61" s="31" t="s">
        <v>594</v>
      </c>
      <c r="C61" s="31">
        <v>0</v>
      </c>
      <c r="D61" s="155">
        <v>1.738</v>
      </c>
      <c r="E61" s="156">
        <v>0.63800000000000001</v>
      </c>
      <c r="F61" s="157">
        <v>0.52800000000000002</v>
      </c>
      <c r="G61" s="50">
        <v>48.51</v>
      </c>
      <c r="H61" s="50">
        <v>2.56</v>
      </c>
      <c r="I61" s="153">
        <v>3.7</v>
      </c>
      <c r="J61" s="48">
        <v>3.4000000000000002E-2</v>
      </c>
      <c r="K61" s="2"/>
    </row>
    <row r="62" spans="1:11" ht="31.9" customHeight="1" x14ac:dyDescent="0.2">
      <c r="A62" s="19" t="s">
        <v>1697</v>
      </c>
      <c r="B62" s="31" t="s">
        <v>594</v>
      </c>
      <c r="C62" s="31">
        <v>0</v>
      </c>
      <c r="D62" s="155">
        <v>1.819</v>
      </c>
      <c r="E62" s="156">
        <v>0.221</v>
      </c>
      <c r="F62" s="157">
        <v>1.2999999999999999E-2</v>
      </c>
      <c r="G62" s="50">
        <v>4.29</v>
      </c>
      <c r="H62" s="50">
        <v>1.07</v>
      </c>
      <c r="I62" s="153">
        <v>2.12</v>
      </c>
      <c r="J62" s="48">
        <v>5.8000000000000003E-2</v>
      </c>
      <c r="K62" s="2"/>
    </row>
    <row r="63" spans="1:11" ht="31.9" customHeight="1" x14ac:dyDescent="0.2">
      <c r="A63" s="19" t="s">
        <v>1698</v>
      </c>
      <c r="B63" s="31" t="s">
        <v>594</v>
      </c>
      <c r="C63" s="31">
        <v>0</v>
      </c>
      <c r="D63" s="155">
        <v>1.76</v>
      </c>
      <c r="E63" s="156">
        <v>0.19600000000000001</v>
      </c>
      <c r="F63" s="157">
        <v>1.0999999999999999E-2</v>
      </c>
      <c r="G63" s="50">
        <v>4.8099999999999996</v>
      </c>
      <c r="H63" s="50">
        <v>1.87</v>
      </c>
      <c r="I63" s="153">
        <v>2.82</v>
      </c>
      <c r="J63" s="48">
        <v>5.8999999999999997E-2</v>
      </c>
      <c r="K63" s="2"/>
    </row>
    <row r="64" spans="1:11" ht="31.9" customHeight="1" x14ac:dyDescent="0.2">
      <c r="A64" s="19" t="s">
        <v>1699</v>
      </c>
      <c r="B64" s="31" t="s">
        <v>594</v>
      </c>
      <c r="C64" s="31">
        <v>0</v>
      </c>
      <c r="D64" s="155">
        <v>1.2150000000000001</v>
      </c>
      <c r="E64" s="156">
        <v>0.115</v>
      </c>
      <c r="F64" s="157">
        <v>6.0000000000000001E-3</v>
      </c>
      <c r="G64" s="50">
        <v>48.51</v>
      </c>
      <c r="H64" s="50">
        <v>2.56</v>
      </c>
      <c r="I64" s="153">
        <v>3.7</v>
      </c>
      <c r="J64" s="48">
        <v>3.4000000000000002E-2</v>
      </c>
      <c r="K64" s="2"/>
    </row>
    <row r="65" spans="1:11" ht="31.9" customHeight="1" x14ac:dyDescent="0.2">
      <c r="A65" s="162" t="s">
        <v>251</v>
      </c>
      <c r="B65" s="31" t="s">
        <v>594</v>
      </c>
      <c r="C65" s="31" t="s">
        <v>554</v>
      </c>
      <c r="D65" s="158">
        <v>8.032</v>
      </c>
      <c r="E65" s="159">
        <v>0.91800000000000004</v>
      </c>
      <c r="F65" s="157">
        <v>0.63500000000000001</v>
      </c>
      <c r="G65" s="151"/>
      <c r="H65" s="151"/>
      <c r="I65" s="152"/>
      <c r="J65" s="49"/>
      <c r="K65" s="2"/>
    </row>
    <row r="66" spans="1:11" ht="31.9" customHeight="1" x14ac:dyDescent="0.2">
      <c r="A66" s="162" t="s">
        <v>252</v>
      </c>
      <c r="B66" s="31" t="s">
        <v>594</v>
      </c>
      <c r="C66" s="31" t="s">
        <v>1711</v>
      </c>
      <c r="D66" s="155">
        <v>-2.5259999999999998</v>
      </c>
      <c r="E66" s="156">
        <v>-0.31900000000000001</v>
      </c>
      <c r="F66" s="157">
        <v>-0.02</v>
      </c>
      <c r="G66" s="50">
        <v>0</v>
      </c>
      <c r="H66" s="151"/>
      <c r="I66" s="152"/>
      <c r="J66" s="49"/>
      <c r="K66" s="2"/>
    </row>
    <row r="67" spans="1:11" ht="31.9" customHeight="1" x14ac:dyDescent="0.2">
      <c r="A67" s="162" t="s">
        <v>253</v>
      </c>
      <c r="B67" s="31" t="s">
        <v>594</v>
      </c>
      <c r="C67" s="31">
        <v>0</v>
      </c>
      <c r="D67" s="155">
        <v>-2.4950000000000001</v>
      </c>
      <c r="E67" s="156">
        <v>-0.308</v>
      </c>
      <c r="F67" s="157">
        <v>-1.9E-2</v>
      </c>
      <c r="G67" s="50">
        <v>0</v>
      </c>
      <c r="H67" s="151"/>
      <c r="I67" s="152"/>
      <c r="J67" s="49"/>
      <c r="K67" s="2"/>
    </row>
    <row r="68" spans="1:11" ht="31.9" customHeight="1" x14ac:dyDescent="0.2">
      <c r="A68" s="162" t="s">
        <v>254</v>
      </c>
      <c r="B68" s="31" t="s">
        <v>594</v>
      </c>
      <c r="C68" s="31">
        <v>0</v>
      </c>
      <c r="D68" s="155">
        <v>-2.5259999999999998</v>
      </c>
      <c r="E68" s="156">
        <v>-0.31900000000000001</v>
      </c>
      <c r="F68" s="157">
        <v>-0.02</v>
      </c>
      <c r="G68" s="50">
        <v>0</v>
      </c>
      <c r="H68" s="151"/>
      <c r="I68" s="152"/>
      <c r="J68" s="48">
        <v>8.3000000000000004E-2</v>
      </c>
      <c r="K68" s="2"/>
    </row>
    <row r="69" spans="1:11" ht="31.9" customHeight="1" x14ac:dyDescent="0.2">
      <c r="A69" s="162" t="s">
        <v>255</v>
      </c>
      <c r="B69" s="31" t="s">
        <v>594</v>
      </c>
      <c r="C69" s="31">
        <v>0</v>
      </c>
      <c r="D69" s="155">
        <v>-2.4950000000000001</v>
      </c>
      <c r="E69" s="156">
        <v>-0.308</v>
      </c>
      <c r="F69" s="157">
        <v>-1.9E-2</v>
      </c>
      <c r="G69" s="50">
        <v>0</v>
      </c>
      <c r="H69" s="151"/>
      <c r="I69" s="152"/>
      <c r="J69" s="48">
        <v>7.8E-2</v>
      </c>
      <c r="K69" s="2"/>
    </row>
    <row r="70" spans="1:11" ht="31.9" customHeight="1" x14ac:dyDescent="0.2">
      <c r="A70" s="162" t="s">
        <v>256</v>
      </c>
      <c r="B70" s="31" t="s">
        <v>594</v>
      </c>
      <c r="C70" s="31">
        <v>0</v>
      </c>
      <c r="D70" s="155">
        <v>-2.3660000000000001</v>
      </c>
      <c r="E70" s="156">
        <v>-0.25700000000000001</v>
      </c>
      <c r="F70" s="157">
        <v>-1.4E-2</v>
      </c>
      <c r="G70" s="50">
        <v>43.87</v>
      </c>
      <c r="H70" s="151"/>
      <c r="I70" s="152"/>
      <c r="J70" s="48">
        <v>9.0999999999999998E-2</v>
      </c>
      <c r="K70" s="2"/>
    </row>
    <row r="71" spans="1:11" ht="31.9" customHeight="1" x14ac:dyDescent="0.2">
      <c r="A71" s="162" t="s">
        <v>257</v>
      </c>
      <c r="B71" s="31" t="s">
        <v>594</v>
      </c>
      <c r="C71" s="31" t="s">
        <v>1709</v>
      </c>
      <c r="D71" s="155">
        <v>3.0129999999999999</v>
      </c>
      <c r="E71" s="156">
        <v>0.64400000000000002</v>
      </c>
      <c r="F71" s="157">
        <v>0.32200000000000001</v>
      </c>
      <c r="G71" s="50">
        <v>1.4</v>
      </c>
      <c r="H71" s="151"/>
      <c r="I71" s="152"/>
      <c r="J71" s="49"/>
      <c r="K71" s="2"/>
    </row>
    <row r="72" spans="1:11" ht="31.9" customHeight="1" x14ac:dyDescent="0.2">
      <c r="A72" s="162" t="s">
        <v>258</v>
      </c>
      <c r="B72" s="31" t="s">
        <v>594</v>
      </c>
      <c r="C72" s="31">
        <v>2</v>
      </c>
      <c r="D72" s="155">
        <v>3.0129999999999999</v>
      </c>
      <c r="E72" s="156">
        <v>0.64400000000000002</v>
      </c>
      <c r="F72" s="157">
        <v>0.32200000000000001</v>
      </c>
      <c r="G72" s="151"/>
      <c r="H72" s="151"/>
      <c r="I72" s="152"/>
      <c r="J72" s="49"/>
      <c r="K72" s="2"/>
    </row>
    <row r="73" spans="1:11" ht="31.9" customHeight="1" x14ac:dyDescent="0.2">
      <c r="A73" s="162" t="s">
        <v>259</v>
      </c>
      <c r="B73" s="31" t="s">
        <v>594</v>
      </c>
      <c r="C73" s="31" t="s">
        <v>1710</v>
      </c>
      <c r="D73" s="155">
        <v>2.65</v>
      </c>
      <c r="E73" s="156">
        <v>0.59799999999999998</v>
      </c>
      <c r="F73" s="157">
        <v>0.31900000000000001</v>
      </c>
      <c r="G73" s="50">
        <v>2.67</v>
      </c>
      <c r="H73" s="151"/>
      <c r="I73" s="152"/>
      <c r="J73" s="49"/>
      <c r="K73" s="2"/>
    </row>
    <row r="74" spans="1:11" ht="31.9" customHeight="1" x14ac:dyDescent="0.2">
      <c r="A74" s="162" t="s">
        <v>260</v>
      </c>
      <c r="B74" s="31" t="s">
        <v>594</v>
      </c>
      <c r="C74" s="31">
        <v>4</v>
      </c>
      <c r="D74" s="155">
        <v>2.65</v>
      </c>
      <c r="E74" s="156">
        <v>0.59799999999999998</v>
      </c>
      <c r="F74" s="157">
        <v>0.31900000000000001</v>
      </c>
      <c r="G74" s="151"/>
      <c r="H74" s="151"/>
      <c r="I74" s="152"/>
      <c r="J74" s="49"/>
      <c r="K74" s="2"/>
    </row>
    <row r="75" spans="1:11" ht="31.9" customHeight="1" x14ac:dyDescent="0.2">
      <c r="A75" s="162" t="s">
        <v>261</v>
      </c>
      <c r="B75" s="31" t="s">
        <v>594</v>
      </c>
      <c r="C75" s="31">
        <v>0</v>
      </c>
      <c r="D75" s="155">
        <v>2</v>
      </c>
      <c r="E75" s="156">
        <v>0.50800000000000001</v>
      </c>
      <c r="F75" s="157">
        <v>0.314</v>
      </c>
      <c r="G75" s="50">
        <v>4.0199999999999996</v>
      </c>
      <c r="H75" s="50">
        <v>1</v>
      </c>
      <c r="I75" s="153">
        <v>1.98</v>
      </c>
      <c r="J75" s="48">
        <v>5.3999999999999999E-2</v>
      </c>
      <c r="K75" s="2"/>
    </row>
    <row r="76" spans="1:11" ht="31.9" customHeight="1" x14ac:dyDescent="0.2">
      <c r="A76" s="162" t="s">
        <v>262</v>
      </c>
      <c r="B76" s="31" t="s">
        <v>594</v>
      </c>
      <c r="C76" s="31">
        <v>0</v>
      </c>
      <c r="D76" s="155">
        <v>2.077</v>
      </c>
      <c r="E76" s="156">
        <v>0.61699999999999999</v>
      </c>
      <c r="F76" s="157">
        <v>0.44400000000000001</v>
      </c>
      <c r="G76" s="50">
        <v>4.5</v>
      </c>
      <c r="H76" s="50">
        <v>1.75</v>
      </c>
      <c r="I76" s="153">
        <v>2.64</v>
      </c>
      <c r="J76" s="48">
        <v>5.5E-2</v>
      </c>
      <c r="K76" s="2"/>
    </row>
    <row r="77" spans="1:11" ht="31.9" customHeight="1" x14ac:dyDescent="0.2">
      <c r="A77" s="162" t="s">
        <v>263</v>
      </c>
      <c r="B77" s="31" t="s">
        <v>594</v>
      </c>
      <c r="C77" s="31">
        <v>0</v>
      </c>
      <c r="D77" s="155">
        <v>1.623</v>
      </c>
      <c r="E77" s="156">
        <v>0.59499999999999997</v>
      </c>
      <c r="F77" s="157">
        <v>0.49299999999999999</v>
      </c>
      <c r="G77" s="50">
        <v>45.31</v>
      </c>
      <c r="H77" s="50">
        <v>2.39</v>
      </c>
      <c r="I77" s="153">
        <v>3.46</v>
      </c>
      <c r="J77" s="48">
        <v>3.2000000000000001E-2</v>
      </c>
      <c r="K77" s="2"/>
    </row>
    <row r="78" spans="1:11" ht="31.9" customHeight="1" x14ac:dyDescent="0.2">
      <c r="A78" s="19" t="s">
        <v>1700</v>
      </c>
      <c r="B78" s="31" t="s">
        <v>594</v>
      </c>
      <c r="C78" s="31">
        <v>0</v>
      </c>
      <c r="D78" s="155">
        <v>1.698</v>
      </c>
      <c r="E78" s="156">
        <v>0.20699999999999999</v>
      </c>
      <c r="F78" s="157">
        <v>1.2E-2</v>
      </c>
      <c r="G78" s="50">
        <v>4.0199999999999996</v>
      </c>
      <c r="H78" s="50">
        <v>1</v>
      </c>
      <c r="I78" s="153">
        <v>1.98</v>
      </c>
      <c r="J78" s="48">
        <v>5.3999999999999999E-2</v>
      </c>
      <c r="K78" s="2"/>
    </row>
    <row r="79" spans="1:11" ht="31.9" customHeight="1" x14ac:dyDescent="0.2">
      <c r="A79" s="19" t="s">
        <v>1701</v>
      </c>
      <c r="B79" s="31" t="s">
        <v>594</v>
      </c>
      <c r="C79" s="31">
        <v>0</v>
      </c>
      <c r="D79" s="155">
        <v>1.643</v>
      </c>
      <c r="E79" s="156">
        <v>0.183</v>
      </c>
      <c r="F79" s="157">
        <v>0.01</v>
      </c>
      <c r="G79" s="50">
        <v>4.5</v>
      </c>
      <c r="H79" s="50">
        <v>1.75</v>
      </c>
      <c r="I79" s="153">
        <v>2.64</v>
      </c>
      <c r="J79" s="48">
        <v>5.5E-2</v>
      </c>
      <c r="K79" s="2"/>
    </row>
    <row r="80" spans="1:11" ht="31.9" customHeight="1" x14ac:dyDescent="0.2">
      <c r="A80" s="19" t="s">
        <v>1702</v>
      </c>
      <c r="B80" s="31" t="s">
        <v>594</v>
      </c>
      <c r="C80" s="31">
        <v>0</v>
      </c>
      <c r="D80" s="155">
        <v>1.1339999999999999</v>
      </c>
      <c r="E80" s="156">
        <v>0.107</v>
      </c>
      <c r="F80" s="157">
        <v>5.0000000000000001E-3</v>
      </c>
      <c r="G80" s="50">
        <v>45.31</v>
      </c>
      <c r="H80" s="50">
        <v>2.39</v>
      </c>
      <c r="I80" s="153">
        <v>3.46</v>
      </c>
      <c r="J80" s="48">
        <v>3.2000000000000001E-2</v>
      </c>
      <c r="K80" s="2"/>
    </row>
    <row r="81" spans="1:11" ht="31.9" customHeight="1" x14ac:dyDescent="0.2">
      <c r="A81" s="162" t="s">
        <v>264</v>
      </c>
      <c r="B81" s="31" t="s">
        <v>594</v>
      </c>
      <c r="C81" s="31" t="s">
        <v>554</v>
      </c>
      <c r="D81" s="158">
        <v>7.5</v>
      </c>
      <c r="E81" s="159">
        <v>0.85699999999999998</v>
      </c>
      <c r="F81" s="157">
        <v>0.59299999999999997</v>
      </c>
      <c r="G81" s="151"/>
      <c r="H81" s="151"/>
      <c r="I81" s="152"/>
      <c r="J81" s="49"/>
      <c r="K81" s="2"/>
    </row>
    <row r="82" spans="1:11" ht="31.9" customHeight="1" x14ac:dyDescent="0.2">
      <c r="A82" s="162" t="s">
        <v>265</v>
      </c>
      <c r="B82" s="31" t="s">
        <v>594</v>
      </c>
      <c r="C82" s="31" t="s">
        <v>1711</v>
      </c>
      <c r="D82" s="155">
        <v>-2.359</v>
      </c>
      <c r="E82" s="156">
        <v>-0.29799999999999999</v>
      </c>
      <c r="F82" s="157">
        <v>-1.7999999999999999E-2</v>
      </c>
      <c r="G82" s="50">
        <v>0</v>
      </c>
      <c r="H82" s="151"/>
      <c r="I82" s="152"/>
      <c r="J82" s="49"/>
      <c r="K82" s="2"/>
    </row>
    <row r="83" spans="1:11" ht="31.9" customHeight="1" x14ac:dyDescent="0.2">
      <c r="A83" s="162" t="s">
        <v>266</v>
      </c>
      <c r="B83" s="31" t="s">
        <v>594</v>
      </c>
      <c r="C83" s="31">
        <v>0</v>
      </c>
      <c r="D83" s="155">
        <v>-2.33</v>
      </c>
      <c r="E83" s="156">
        <v>-0.28799999999999998</v>
      </c>
      <c r="F83" s="157">
        <v>-1.7000000000000001E-2</v>
      </c>
      <c r="G83" s="50">
        <v>0</v>
      </c>
      <c r="H83" s="151"/>
      <c r="I83" s="152"/>
      <c r="J83" s="49"/>
      <c r="K83" s="2"/>
    </row>
    <row r="84" spans="1:11" ht="31.9" customHeight="1" x14ac:dyDescent="0.2">
      <c r="A84" s="162" t="s">
        <v>267</v>
      </c>
      <c r="B84" s="31" t="s">
        <v>594</v>
      </c>
      <c r="C84" s="31">
        <v>0</v>
      </c>
      <c r="D84" s="155">
        <v>-2.359</v>
      </c>
      <c r="E84" s="156">
        <v>-0.29799999999999999</v>
      </c>
      <c r="F84" s="157">
        <v>-1.7999999999999999E-2</v>
      </c>
      <c r="G84" s="50">
        <v>0</v>
      </c>
      <c r="H84" s="151"/>
      <c r="I84" s="152"/>
      <c r="J84" s="48">
        <v>7.6999999999999999E-2</v>
      </c>
      <c r="K84" s="2"/>
    </row>
    <row r="85" spans="1:11" ht="31.9" customHeight="1" x14ac:dyDescent="0.2">
      <c r="A85" s="162" t="s">
        <v>268</v>
      </c>
      <c r="B85" s="31" t="s">
        <v>594</v>
      </c>
      <c r="C85" s="31">
        <v>0</v>
      </c>
      <c r="D85" s="155">
        <v>-2.33</v>
      </c>
      <c r="E85" s="156">
        <v>-0.28799999999999998</v>
      </c>
      <c r="F85" s="157">
        <v>-1.7000000000000001E-2</v>
      </c>
      <c r="G85" s="50">
        <v>0</v>
      </c>
      <c r="H85" s="151"/>
      <c r="I85" s="152"/>
      <c r="J85" s="48">
        <v>7.2999999999999995E-2</v>
      </c>
      <c r="K85" s="2"/>
    </row>
    <row r="86" spans="1:11" ht="31.9" customHeight="1" x14ac:dyDescent="0.2">
      <c r="A86" s="162" t="s">
        <v>269</v>
      </c>
      <c r="B86" s="31" t="s">
        <v>594</v>
      </c>
      <c r="C86" s="31">
        <v>0</v>
      </c>
      <c r="D86" s="155">
        <v>-2.2090000000000001</v>
      </c>
      <c r="E86" s="156">
        <v>-0.24</v>
      </c>
      <c r="F86" s="157">
        <v>-1.2999999999999999E-2</v>
      </c>
      <c r="G86" s="50">
        <v>40.97</v>
      </c>
      <c r="H86" s="151"/>
      <c r="I86" s="152"/>
      <c r="J86" s="48">
        <v>8.5000000000000006E-2</v>
      </c>
      <c r="K86" s="2"/>
    </row>
    <row r="87" spans="1:11" ht="31.9" customHeight="1" x14ac:dyDescent="0.2">
      <c r="A87" s="162" t="s">
        <v>270</v>
      </c>
      <c r="B87" s="31" t="s">
        <v>594</v>
      </c>
      <c r="C87" s="31" t="s">
        <v>1709</v>
      </c>
      <c r="D87" s="155">
        <v>2.2410000000000001</v>
      </c>
      <c r="E87" s="156">
        <v>0.47899999999999998</v>
      </c>
      <c r="F87" s="157">
        <v>0.24</v>
      </c>
      <c r="G87" s="50">
        <v>1.08</v>
      </c>
      <c r="H87" s="151"/>
      <c r="I87" s="152"/>
      <c r="J87" s="49"/>
      <c r="K87" s="2"/>
    </row>
    <row r="88" spans="1:11" ht="31.9" customHeight="1" x14ac:dyDescent="0.2">
      <c r="A88" s="162" t="s">
        <v>271</v>
      </c>
      <c r="B88" s="31" t="s">
        <v>594</v>
      </c>
      <c r="C88" s="31">
        <v>2</v>
      </c>
      <c r="D88" s="155">
        <v>2.2410000000000001</v>
      </c>
      <c r="E88" s="156">
        <v>0.47899999999999998</v>
      </c>
      <c r="F88" s="157">
        <v>0.24</v>
      </c>
      <c r="G88" s="151"/>
      <c r="H88" s="151"/>
      <c r="I88" s="152"/>
      <c r="J88" s="49"/>
      <c r="K88" s="2"/>
    </row>
    <row r="89" spans="1:11" ht="31.9" customHeight="1" x14ac:dyDescent="0.2">
      <c r="A89" s="162" t="s">
        <v>272</v>
      </c>
      <c r="B89" s="31" t="s">
        <v>594</v>
      </c>
      <c r="C89" s="31" t="s">
        <v>1710</v>
      </c>
      <c r="D89" s="155">
        <v>1.9710000000000001</v>
      </c>
      <c r="E89" s="156">
        <v>0.44500000000000001</v>
      </c>
      <c r="F89" s="157">
        <v>0.23799999999999999</v>
      </c>
      <c r="G89" s="50">
        <v>2.02</v>
      </c>
      <c r="H89" s="151"/>
      <c r="I89" s="152"/>
      <c r="J89" s="49"/>
      <c r="K89" s="2"/>
    </row>
    <row r="90" spans="1:11" ht="31.9" customHeight="1" x14ac:dyDescent="0.2">
      <c r="A90" s="162" t="s">
        <v>273</v>
      </c>
      <c r="B90" s="31" t="s">
        <v>594</v>
      </c>
      <c r="C90" s="31">
        <v>4</v>
      </c>
      <c r="D90" s="155">
        <v>1.9710000000000001</v>
      </c>
      <c r="E90" s="156">
        <v>0.44500000000000001</v>
      </c>
      <c r="F90" s="157">
        <v>0.23799999999999999</v>
      </c>
      <c r="G90" s="151"/>
      <c r="H90" s="151"/>
      <c r="I90" s="152"/>
      <c r="J90" s="49"/>
      <c r="K90" s="2"/>
    </row>
    <row r="91" spans="1:11" ht="31.9" customHeight="1" x14ac:dyDescent="0.2">
      <c r="A91" s="162" t="s">
        <v>274</v>
      </c>
      <c r="B91" s="31" t="s">
        <v>594</v>
      </c>
      <c r="C91" s="31">
        <v>0</v>
      </c>
      <c r="D91" s="155">
        <v>1.4870000000000001</v>
      </c>
      <c r="E91" s="156">
        <v>0.378</v>
      </c>
      <c r="F91" s="157">
        <v>0.23300000000000001</v>
      </c>
      <c r="G91" s="50">
        <v>3.03</v>
      </c>
      <c r="H91" s="50">
        <v>0.74</v>
      </c>
      <c r="I91" s="153">
        <v>1.47</v>
      </c>
      <c r="J91" s="48">
        <v>0.04</v>
      </c>
      <c r="K91" s="2"/>
    </row>
    <row r="92" spans="1:11" ht="31.9" customHeight="1" x14ac:dyDescent="0.2">
      <c r="A92" s="162" t="s">
        <v>275</v>
      </c>
      <c r="B92" s="31" t="s">
        <v>594</v>
      </c>
      <c r="C92" s="31">
        <v>0</v>
      </c>
      <c r="D92" s="155">
        <v>1.5449999999999999</v>
      </c>
      <c r="E92" s="156">
        <v>0.45900000000000002</v>
      </c>
      <c r="F92" s="157">
        <v>0.33</v>
      </c>
      <c r="G92" s="50">
        <v>3.39</v>
      </c>
      <c r="H92" s="50">
        <v>1.3</v>
      </c>
      <c r="I92" s="153">
        <v>1.96</v>
      </c>
      <c r="J92" s="48">
        <v>4.1000000000000002E-2</v>
      </c>
      <c r="K92" s="2"/>
    </row>
    <row r="93" spans="1:11" ht="31.9" customHeight="1" x14ac:dyDescent="0.2">
      <c r="A93" s="162" t="s">
        <v>276</v>
      </c>
      <c r="B93" s="31" t="s">
        <v>594</v>
      </c>
      <c r="C93" s="31">
        <v>0</v>
      </c>
      <c r="D93" s="155">
        <v>1.2070000000000001</v>
      </c>
      <c r="E93" s="156">
        <v>0.443</v>
      </c>
      <c r="F93" s="157">
        <v>0.36699999999999999</v>
      </c>
      <c r="G93" s="50">
        <v>33.74</v>
      </c>
      <c r="H93" s="50">
        <v>1.78</v>
      </c>
      <c r="I93" s="153">
        <v>2.57</v>
      </c>
      <c r="J93" s="48">
        <v>2.4E-2</v>
      </c>
      <c r="K93" s="2"/>
    </row>
    <row r="94" spans="1:11" ht="31.9" customHeight="1" x14ac:dyDescent="0.2">
      <c r="A94" s="19" t="s">
        <v>1703</v>
      </c>
      <c r="B94" s="31" t="s">
        <v>594</v>
      </c>
      <c r="C94" s="31">
        <v>0</v>
      </c>
      <c r="D94" s="155">
        <v>1.2629999999999999</v>
      </c>
      <c r="E94" s="156">
        <v>0.154</v>
      </c>
      <c r="F94" s="157">
        <v>8.9999999999999993E-3</v>
      </c>
      <c r="G94" s="50">
        <v>3.03</v>
      </c>
      <c r="H94" s="50">
        <v>0.74</v>
      </c>
      <c r="I94" s="153">
        <v>1.47</v>
      </c>
      <c r="J94" s="48">
        <v>0.04</v>
      </c>
      <c r="K94" s="2"/>
    </row>
    <row r="95" spans="1:11" ht="31.9" customHeight="1" x14ac:dyDescent="0.2">
      <c r="A95" s="19" t="s">
        <v>1704</v>
      </c>
      <c r="B95" s="31" t="s">
        <v>594</v>
      </c>
      <c r="C95" s="31">
        <v>0</v>
      </c>
      <c r="D95" s="155">
        <v>1.222</v>
      </c>
      <c r="E95" s="156">
        <v>0.13600000000000001</v>
      </c>
      <c r="F95" s="157">
        <v>8.0000000000000002E-3</v>
      </c>
      <c r="G95" s="50">
        <v>3.39</v>
      </c>
      <c r="H95" s="50">
        <v>1.3</v>
      </c>
      <c r="I95" s="153">
        <v>1.96</v>
      </c>
      <c r="J95" s="48">
        <v>4.1000000000000002E-2</v>
      </c>
      <c r="K95" s="2"/>
    </row>
    <row r="96" spans="1:11" ht="31.9" customHeight="1" x14ac:dyDescent="0.2">
      <c r="A96" s="19" t="s">
        <v>1705</v>
      </c>
      <c r="B96" s="31" t="s">
        <v>594</v>
      </c>
      <c r="C96" s="31">
        <v>0</v>
      </c>
      <c r="D96" s="155">
        <v>0.84399999999999997</v>
      </c>
      <c r="E96" s="156">
        <v>0.08</v>
      </c>
      <c r="F96" s="157">
        <v>4.0000000000000001E-3</v>
      </c>
      <c r="G96" s="50">
        <v>33.74</v>
      </c>
      <c r="H96" s="50">
        <v>1.78</v>
      </c>
      <c r="I96" s="153">
        <v>2.57</v>
      </c>
      <c r="J96" s="48">
        <v>2.4E-2</v>
      </c>
      <c r="K96" s="2"/>
    </row>
    <row r="97" spans="1:11" ht="31.9" customHeight="1" x14ac:dyDescent="0.2">
      <c r="A97" s="162" t="s">
        <v>277</v>
      </c>
      <c r="B97" s="31" t="s">
        <v>594</v>
      </c>
      <c r="C97" s="31" t="s">
        <v>554</v>
      </c>
      <c r="D97" s="158">
        <v>5.5780000000000003</v>
      </c>
      <c r="E97" s="159">
        <v>0.63800000000000001</v>
      </c>
      <c r="F97" s="157">
        <v>0.441</v>
      </c>
      <c r="G97" s="151"/>
      <c r="H97" s="151"/>
      <c r="I97" s="152"/>
      <c r="J97" s="49"/>
      <c r="K97" s="2"/>
    </row>
    <row r="98" spans="1:11" ht="31.9" customHeight="1" x14ac:dyDescent="0.2">
      <c r="A98" s="162" t="s">
        <v>278</v>
      </c>
      <c r="B98" s="31" t="s">
        <v>594</v>
      </c>
      <c r="C98" s="31" t="s">
        <v>1711</v>
      </c>
      <c r="D98" s="155">
        <v>-1.7549999999999999</v>
      </c>
      <c r="E98" s="156">
        <v>-0.222</v>
      </c>
      <c r="F98" s="157">
        <v>-1.4E-2</v>
      </c>
      <c r="G98" s="50">
        <v>0</v>
      </c>
      <c r="H98" s="151"/>
      <c r="I98" s="152"/>
      <c r="J98" s="49"/>
      <c r="K98" s="2"/>
    </row>
    <row r="99" spans="1:11" ht="31.9" customHeight="1" x14ac:dyDescent="0.2">
      <c r="A99" s="162" t="s">
        <v>279</v>
      </c>
      <c r="B99" s="31" t="s">
        <v>594</v>
      </c>
      <c r="C99" s="31">
        <v>0</v>
      </c>
      <c r="D99" s="155">
        <v>-1.7330000000000001</v>
      </c>
      <c r="E99" s="156">
        <v>-0.214</v>
      </c>
      <c r="F99" s="157">
        <v>-1.2999999999999999E-2</v>
      </c>
      <c r="G99" s="50">
        <v>0</v>
      </c>
      <c r="H99" s="151"/>
      <c r="I99" s="152"/>
      <c r="J99" s="49"/>
      <c r="K99" s="2"/>
    </row>
    <row r="100" spans="1:11" ht="31.9" customHeight="1" x14ac:dyDescent="0.2">
      <c r="A100" s="162" t="s">
        <v>280</v>
      </c>
      <c r="B100" s="31" t="s">
        <v>594</v>
      </c>
      <c r="C100" s="31">
        <v>0</v>
      </c>
      <c r="D100" s="155">
        <v>-1.7549999999999999</v>
      </c>
      <c r="E100" s="156">
        <v>-0.222</v>
      </c>
      <c r="F100" s="157">
        <v>-1.4E-2</v>
      </c>
      <c r="G100" s="50">
        <v>0</v>
      </c>
      <c r="H100" s="151"/>
      <c r="I100" s="152"/>
      <c r="J100" s="48">
        <v>5.7000000000000002E-2</v>
      </c>
      <c r="K100" s="2"/>
    </row>
    <row r="101" spans="1:11" ht="31.9" customHeight="1" x14ac:dyDescent="0.2">
      <c r="A101" s="162" t="s">
        <v>281</v>
      </c>
      <c r="B101" s="31" t="s">
        <v>594</v>
      </c>
      <c r="C101" s="31">
        <v>0</v>
      </c>
      <c r="D101" s="155">
        <v>-1.7330000000000001</v>
      </c>
      <c r="E101" s="156">
        <v>-0.214</v>
      </c>
      <c r="F101" s="157">
        <v>-1.2999999999999999E-2</v>
      </c>
      <c r="G101" s="50">
        <v>0</v>
      </c>
      <c r="H101" s="151"/>
      <c r="I101" s="152"/>
      <c r="J101" s="48">
        <v>5.3999999999999999E-2</v>
      </c>
      <c r="K101" s="2"/>
    </row>
    <row r="102" spans="1:11" ht="31.9" customHeight="1" x14ac:dyDescent="0.2">
      <c r="A102" s="162" t="s">
        <v>282</v>
      </c>
      <c r="B102" s="31" t="s">
        <v>594</v>
      </c>
      <c r="C102" s="31">
        <v>0</v>
      </c>
      <c r="D102" s="155">
        <v>-1.643</v>
      </c>
      <c r="E102" s="156">
        <v>-0.17899999999999999</v>
      </c>
      <c r="F102" s="157">
        <v>-0.01</v>
      </c>
      <c r="G102" s="50">
        <v>30.47</v>
      </c>
      <c r="H102" s="151"/>
      <c r="I102" s="152"/>
      <c r="J102" s="48">
        <v>6.3E-2</v>
      </c>
      <c r="K102" s="2"/>
    </row>
    <row r="103" spans="1:11" ht="31.9" customHeight="1" x14ac:dyDescent="0.2">
      <c r="A103" s="162" t="s">
        <v>283</v>
      </c>
      <c r="B103" s="31" t="s">
        <v>594</v>
      </c>
      <c r="C103" s="31" t="s">
        <v>1709</v>
      </c>
      <c r="D103" s="155">
        <v>0.77400000000000002</v>
      </c>
      <c r="E103" s="156">
        <v>0.16500000000000001</v>
      </c>
      <c r="F103" s="157">
        <v>8.3000000000000004E-2</v>
      </c>
      <c r="G103" s="50">
        <v>0.48</v>
      </c>
      <c r="H103" s="151"/>
      <c r="I103" s="152"/>
      <c r="J103" s="49"/>
      <c r="K103" s="2"/>
    </row>
    <row r="104" spans="1:11" ht="31.9" customHeight="1" x14ac:dyDescent="0.2">
      <c r="A104" s="162" t="s">
        <v>284</v>
      </c>
      <c r="B104" s="31" t="s">
        <v>594</v>
      </c>
      <c r="C104" s="31">
        <v>2</v>
      </c>
      <c r="D104" s="155">
        <v>0.77400000000000002</v>
      </c>
      <c r="E104" s="156">
        <v>0.16500000000000001</v>
      </c>
      <c r="F104" s="157">
        <v>8.3000000000000004E-2</v>
      </c>
      <c r="G104" s="151"/>
      <c r="H104" s="151"/>
      <c r="I104" s="152"/>
      <c r="J104" s="49"/>
      <c r="K104" s="2"/>
    </row>
    <row r="105" spans="1:11" ht="31.9" customHeight="1" x14ac:dyDescent="0.2">
      <c r="A105" s="162" t="s">
        <v>285</v>
      </c>
      <c r="B105" s="31" t="s">
        <v>594</v>
      </c>
      <c r="C105" s="31" t="s">
        <v>1710</v>
      </c>
      <c r="D105" s="155">
        <v>0.68100000000000005</v>
      </c>
      <c r="E105" s="156">
        <v>0.154</v>
      </c>
      <c r="F105" s="157">
        <v>8.2000000000000003E-2</v>
      </c>
      <c r="G105" s="50">
        <v>0.8</v>
      </c>
      <c r="H105" s="151"/>
      <c r="I105" s="152"/>
      <c r="J105" s="49"/>
      <c r="K105" s="2"/>
    </row>
    <row r="106" spans="1:11" ht="31.9" customHeight="1" x14ac:dyDescent="0.2">
      <c r="A106" s="162" t="s">
        <v>286</v>
      </c>
      <c r="B106" s="31" t="s">
        <v>594</v>
      </c>
      <c r="C106" s="31">
        <v>4</v>
      </c>
      <c r="D106" s="155">
        <v>0.68100000000000005</v>
      </c>
      <c r="E106" s="156">
        <v>0.154</v>
      </c>
      <c r="F106" s="157">
        <v>8.2000000000000003E-2</v>
      </c>
      <c r="G106" s="151"/>
      <c r="H106" s="151"/>
      <c r="I106" s="152"/>
      <c r="J106" s="49"/>
      <c r="K106" s="2"/>
    </row>
    <row r="107" spans="1:11" ht="31.9" customHeight="1" x14ac:dyDescent="0.2">
      <c r="A107" s="162" t="s">
        <v>287</v>
      </c>
      <c r="B107" s="31" t="s">
        <v>594</v>
      </c>
      <c r="C107" s="31">
        <v>0</v>
      </c>
      <c r="D107" s="155">
        <v>0.51400000000000001</v>
      </c>
      <c r="E107" s="156">
        <v>0.13</v>
      </c>
      <c r="F107" s="157">
        <v>8.1000000000000003E-2</v>
      </c>
      <c r="G107" s="50">
        <v>1.1499999999999999</v>
      </c>
      <c r="H107" s="50">
        <v>0.26</v>
      </c>
      <c r="I107" s="153">
        <v>0.51</v>
      </c>
      <c r="J107" s="48">
        <v>1.4E-2</v>
      </c>
      <c r="K107" s="2"/>
    </row>
    <row r="108" spans="1:11" ht="31.9" customHeight="1" x14ac:dyDescent="0.2">
      <c r="A108" s="162" t="s">
        <v>288</v>
      </c>
      <c r="B108" s="31" t="s">
        <v>594</v>
      </c>
      <c r="C108" s="31">
        <v>0</v>
      </c>
      <c r="D108" s="155">
        <v>0.53400000000000003</v>
      </c>
      <c r="E108" s="156">
        <v>0.158</v>
      </c>
      <c r="F108" s="157">
        <v>0.114</v>
      </c>
      <c r="G108" s="50">
        <v>1.27</v>
      </c>
      <c r="H108" s="50">
        <v>0.45</v>
      </c>
      <c r="I108" s="153">
        <v>0.68</v>
      </c>
      <c r="J108" s="48">
        <v>1.4E-2</v>
      </c>
      <c r="K108" s="2"/>
    </row>
    <row r="109" spans="1:11" ht="31.9" customHeight="1" x14ac:dyDescent="0.2">
      <c r="A109" s="162" t="s">
        <v>289</v>
      </c>
      <c r="B109" s="31" t="s">
        <v>594</v>
      </c>
      <c r="C109" s="31">
        <v>0</v>
      </c>
      <c r="D109" s="155">
        <v>0.41699999999999998</v>
      </c>
      <c r="E109" s="156">
        <v>0.153</v>
      </c>
      <c r="F109" s="157">
        <v>0.127</v>
      </c>
      <c r="G109" s="50">
        <v>11.76</v>
      </c>
      <c r="H109" s="50">
        <v>0.61</v>
      </c>
      <c r="I109" s="153">
        <v>0.89</v>
      </c>
      <c r="J109" s="48">
        <v>8.0000000000000002E-3</v>
      </c>
      <c r="K109" s="2"/>
    </row>
    <row r="110" spans="1:11" ht="31.9" customHeight="1" x14ac:dyDescent="0.2">
      <c r="A110" s="19" t="s">
        <v>1706</v>
      </c>
      <c r="B110" s="31" t="s">
        <v>594</v>
      </c>
      <c r="C110" s="31">
        <v>0</v>
      </c>
      <c r="D110" s="155">
        <v>0.436</v>
      </c>
      <c r="E110" s="156">
        <v>5.2999999999999999E-2</v>
      </c>
      <c r="F110" s="157">
        <v>3.0000000000000001E-3</v>
      </c>
      <c r="G110" s="50">
        <v>1.1499999999999999</v>
      </c>
      <c r="H110" s="50">
        <v>0.26</v>
      </c>
      <c r="I110" s="153">
        <v>0.51</v>
      </c>
      <c r="J110" s="48">
        <v>1.4E-2</v>
      </c>
      <c r="K110" s="2"/>
    </row>
    <row r="111" spans="1:11" ht="31.9" customHeight="1" x14ac:dyDescent="0.2">
      <c r="A111" s="19" t="s">
        <v>1707</v>
      </c>
      <c r="B111" s="31" t="s">
        <v>594</v>
      </c>
      <c r="C111" s="31">
        <v>0</v>
      </c>
      <c r="D111" s="155">
        <v>0.42199999999999999</v>
      </c>
      <c r="E111" s="156">
        <v>4.7E-2</v>
      </c>
      <c r="F111" s="157">
        <v>3.0000000000000001E-3</v>
      </c>
      <c r="G111" s="50">
        <v>1.27</v>
      </c>
      <c r="H111" s="50">
        <v>0.45</v>
      </c>
      <c r="I111" s="153">
        <v>0.68</v>
      </c>
      <c r="J111" s="48">
        <v>1.4E-2</v>
      </c>
      <c r="K111" s="2"/>
    </row>
    <row r="112" spans="1:11" ht="31.9" customHeight="1" x14ac:dyDescent="0.2">
      <c r="A112" s="19" t="s">
        <v>1708</v>
      </c>
      <c r="B112" s="31" t="s">
        <v>594</v>
      </c>
      <c r="C112" s="31">
        <v>0</v>
      </c>
      <c r="D112" s="155">
        <v>0.29099999999999998</v>
      </c>
      <c r="E112" s="156">
        <v>2.8000000000000001E-2</v>
      </c>
      <c r="F112" s="157">
        <v>1E-3</v>
      </c>
      <c r="G112" s="50">
        <v>11.76</v>
      </c>
      <c r="H112" s="50">
        <v>0.61</v>
      </c>
      <c r="I112" s="153">
        <v>0.89</v>
      </c>
      <c r="J112" s="48">
        <v>8.0000000000000002E-3</v>
      </c>
      <c r="K112" s="2"/>
    </row>
    <row r="113" spans="1:11" ht="31.9" customHeight="1" x14ac:dyDescent="0.2">
      <c r="A113" s="162" t="s">
        <v>290</v>
      </c>
      <c r="B113" s="31" t="s">
        <v>594</v>
      </c>
      <c r="C113" s="31" t="s">
        <v>554</v>
      </c>
      <c r="D113" s="158">
        <v>1.927</v>
      </c>
      <c r="E113" s="159">
        <v>0.22</v>
      </c>
      <c r="F113" s="157">
        <v>0.152</v>
      </c>
      <c r="G113" s="151"/>
      <c r="H113" s="151"/>
      <c r="I113" s="152"/>
      <c r="J113" s="49"/>
      <c r="K113" s="2"/>
    </row>
    <row r="114" spans="1:11" ht="31.9" customHeight="1" x14ac:dyDescent="0.2">
      <c r="A114" s="162" t="s">
        <v>291</v>
      </c>
      <c r="B114" s="31" t="s">
        <v>594</v>
      </c>
      <c r="C114" s="31" t="s">
        <v>1711</v>
      </c>
      <c r="D114" s="155">
        <v>-0.60599999999999998</v>
      </c>
      <c r="E114" s="156">
        <v>-7.6999999999999999E-2</v>
      </c>
      <c r="F114" s="157">
        <v>-5.0000000000000001E-3</v>
      </c>
      <c r="G114" s="50">
        <v>0</v>
      </c>
      <c r="H114" s="151"/>
      <c r="I114" s="152"/>
      <c r="J114" s="49"/>
      <c r="K114" s="2"/>
    </row>
    <row r="115" spans="1:11" ht="31.9" customHeight="1" x14ac:dyDescent="0.2">
      <c r="A115" s="162" t="s">
        <v>292</v>
      </c>
      <c r="B115" s="31" t="s">
        <v>594</v>
      </c>
      <c r="C115" s="31">
        <v>0</v>
      </c>
      <c r="D115" s="155">
        <v>-0.59899999999999998</v>
      </c>
      <c r="E115" s="156">
        <v>-7.3999999999999996E-2</v>
      </c>
      <c r="F115" s="157">
        <v>-4.0000000000000001E-3</v>
      </c>
      <c r="G115" s="50">
        <v>0</v>
      </c>
      <c r="H115" s="151"/>
      <c r="I115" s="152"/>
      <c r="J115" s="49"/>
      <c r="K115" s="2"/>
    </row>
    <row r="116" spans="1:11" ht="31.9" customHeight="1" x14ac:dyDescent="0.2">
      <c r="A116" s="162" t="s">
        <v>293</v>
      </c>
      <c r="B116" s="31" t="s">
        <v>594</v>
      </c>
      <c r="C116" s="31">
        <v>0</v>
      </c>
      <c r="D116" s="155">
        <v>-0.60599999999999998</v>
      </c>
      <c r="E116" s="156">
        <v>-7.6999999999999999E-2</v>
      </c>
      <c r="F116" s="157">
        <v>-5.0000000000000001E-3</v>
      </c>
      <c r="G116" s="50">
        <v>0</v>
      </c>
      <c r="H116" s="151"/>
      <c r="I116" s="152"/>
      <c r="J116" s="48">
        <v>0.02</v>
      </c>
      <c r="K116" s="2"/>
    </row>
    <row r="117" spans="1:11" ht="31.9" customHeight="1" x14ac:dyDescent="0.2">
      <c r="A117" s="162" t="s">
        <v>294</v>
      </c>
      <c r="B117" s="31" t="s">
        <v>594</v>
      </c>
      <c r="C117" s="31">
        <v>0</v>
      </c>
      <c r="D117" s="155">
        <v>-0.59899999999999998</v>
      </c>
      <c r="E117" s="156">
        <v>-7.3999999999999996E-2</v>
      </c>
      <c r="F117" s="157">
        <v>-4.0000000000000001E-3</v>
      </c>
      <c r="G117" s="50">
        <v>0</v>
      </c>
      <c r="H117" s="151"/>
      <c r="I117" s="152"/>
      <c r="J117" s="48">
        <v>1.9E-2</v>
      </c>
      <c r="K117" s="2"/>
    </row>
    <row r="118" spans="1:11" ht="31.9" customHeight="1" x14ac:dyDescent="0.2">
      <c r="A118" s="162" t="s">
        <v>295</v>
      </c>
      <c r="B118" s="31" t="s">
        <v>594</v>
      </c>
      <c r="C118" s="31">
        <v>0</v>
      </c>
      <c r="D118" s="155">
        <v>-0.56799999999999995</v>
      </c>
      <c r="E118" s="156">
        <v>-6.2E-2</v>
      </c>
      <c r="F118" s="157">
        <v>-3.0000000000000001E-3</v>
      </c>
      <c r="G118" s="50">
        <v>10.53</v>
      </c>
      <c r="H118" s="151"/>
      <c r="I118" s="152"/>
      <c r="J118" s="48">
        <v>2.1999999999999999E-2</v>
      </c>
      <c r="K118" s="2"/>
    </row>
    <row r="119" spans="1:11" ht="27.75" customHeight="1" x14ac:dyDescent="0.2">
      <c r="C119" s="3"/>
    </row>
  </sheetData>
  <customSheetViews>
    <customSheetView guid="{5032A364-B81A-48DA-88DA-AB3B86B47EE9}" scale="70" fitToPage="1">
      <selection activeCell="D11" sqref="D11"/>
      <pageMargins left="0.39370078740157483" right="0.35433070866141736" top="0.9055118110236221" bottom="0.74803149606299213" header="0.51181102362204722" footer="0.51181102362204722"/>
      <pageSetup paperSize="9" scale="44" fitToHeight="0" orientation="portrait" r:id="rId1"/>
      <headerFooter differentFirst="1" scaleWithDoc="0">
        <oddFooter>&amp;C&amp;P of &amp;N</oddFooter>
        <firstHeader>&amp;L
Annex 4 - Charges applied to LDNOs with HV/LV end users</firstHeader>
        <firstFooter>&amp;C&amp;P of &amp;N</firstFooter>
      </headerFooter>
    </customSheetView>
  </customSheetViews>
  <mergeCells count="11">
    <mergeCell ref="B1:D1"/>
    <mergeCell ref="F1:H1"/>
    <mergeCell ref="A2:J2"/>
    <mergeCell ref="F4:J4"/>
    <mergeCell ref="B8:D8"/>
    <mergeCell ref="A4:D4"/>
    <mergeCell ref="C9:D9"/>
    <mergeCell ref="H9:J9"/>
    <mergeCell ref="B10:E10"/>
    <mergeCell ref="G10:H10"/>
    <mergeCell ref="G11:H11"/>
  </mergeCells>
  <phoneticPr fontId="4" type="noConversion"/>
  <hyperlinks>
    <hyperlink ref="A1" location="Overview!A1" display="Back to Overview"/>
  </hyperlinks>
  <pageMargins left="0.39370078740157483" right="0.39370078740157483" top="0.51181102362204722" bottom="0.59055118110236227" header="0.27559055118110237" footer="0.27559055118110237"/>
  <pageSetup paperSize="9" scale="44" fitToHeight="0" orientation="portrait" r:id="rId2"/>
  <headerFooter scaleWithDoc="0">
    <oddHeader>&amp;L&amp;"Arial,Bold"Annex 4&amp;"Arial,Regular" - Charges applied to LDNOs with HV/LV end users</oddHeader>
    <firstHeader>&amp;L&amp;"Arial,Bold"Annex 4&amp;"Arial,Regular" - Charges applied to LDNOs with HV/LV end users</firstHeader>
    <firstFooter xml:space="preserve">&amp;L&amp;8Note: Where a tariff only has a p/kWh unit rate in Unit Charge 1 then this unit rate applies at all times.
</firstFooter>
  </headerFooter>
  <rowBreaks count="2" manualBreakCount="2">
    <brk id="54" max="9" man="1"/>
    <brk id="86" max="9"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XFD40"/>
  <sheetViews>
    <sheetView zoomScaleNormal="100" zoomScaleSheetLayoutView="100" workbookViewId="0"/>
  </sheetViews>
  <sheetFormatPr defaultRowHeight="12.75" x14ac:dyDescent="0.2"/>
  <cols>
    <col min="1" max="6" width="24" customWidth="1"/>
  </cols>
  <sheetData>
    <row r="1" spans="1:16384" s="2" customFormat="1" ht="27.75" customHeight="1" x14ac:dyDescent="0.2">
      <c r="A1" s="149" t="s">
        <v>28</v>
      </c>
      <c r="B1"/>
      <c r="C1" s="148"/>
      <c r="D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c r="GT1"/>
      <c r="GU1"/>
      <c r="GV1"/>
      <c r="GW1"/>
      <c r="GX1"/>
      <c r="GY1"/>
      <c r="GZ1"/>
      <c r="HA1"/>
      <c r="HB1"/>
      <c r="HC1"/>
      <c r="HD1"/>
      <c r="HE1"/>
      <c r="HF1"/>
      <c r="HG1"/>
      <c r="HH1"/>
      <c r="HI1"/>
      <c r="HJ1"/>
      <c r="HK1"/>
      <c r="HL1"/>
      <c r="HM1"/>
      <c r="HN1"/>
      <c r="HO1"/>
      <c r="HP1"/>
      <c r="HQ1"/>
      <c r="HR1"/>
      <c r="HS1"/>
      <c r="HT1"/>
      <c r="HU1"/>
      <c r="HV1"/>
      <c r="HW1"/>
      <c r="HX1"/>
      <c r="HY1"/>
      <c r="HZ1"/>
      <c r="IA1"/>
      <c r="IB1"/>
      <c r="IC1"/>
      <c r="ID1"/>
      <c r="IE1"/>
      <c r="IF1"/>
      <c r="IG1"/>
      <c r="IH1"/>
      <c r="II1"/>
      <c r="IJ1"/>
      <c r="IK1"/>
      <c r="IL1"/>
      <c r="IM1"/>
      <c r="IN1"/>
      <c r="IO1"/>
      <c r="IP1"/>
      <c r="IQ1"/>
      <c r="IR1"/>
      <c r="IS1"/>
      <c r="IT1"/>
      <c r="IU1"/>
      <c r="IV1"/>
      <c r="IW1"/>
      <c r="IX1"/>
      <c r="IY1"/>
      <c r="IZ1"/>
      <c r="JA1"/>
      <c r="JB1"/>
      <c r="JC1"/>
      <c r="JD1"/>
      <c r="JE1"/>
      <c r="JF1"/>
      <c r="JG1"/>
      <c r="JH1"/>
      <c r="JI1"/>
      <c r="JJ1"/>
      <c r="JK1"/>
      <c r="JL1"/>
      <c r="JM1"/>
      <c r="JN1"/>
      <c r="JO1"/>
      <c r="JP1"/>
      <c r="JQ1"/>
      <c r="JR1"/>
      <c r="JS1"/>
      <c r="JT1"/>
      <c r="JU1"/>
      <c r="JV1"/>
      <c r="JW1"/>
      <c r="JX1"/>
      <c r="JY1"/>
      <c r="JZ1"/>
      <c r="KA1"/>
      <c r="KB1"/>
      <c r="KC1"/>
      <c r="KD1"/>
      <c r="KE1"/>
      <c r="KF1"/>
      <c r="KG1"/>
      <c r="KH1"/>
      <c r="KI1"/>
      <c r="KJ1"/>
      <c r="KK1"/>
      <c r="KL1"/>
      <c r="KM1"/>
      <c r="KN1"/>
      <c r="KO1"/>
      <c r="KP1"/>
      <c r="KQ1"/>
      <c r="KR1"/>
      <c r="KS1"/>
      <c r="KT1"/>
      <c r="KU1"/>
      <c r="KV1"/>
      <c r="KW1"/>
      <c r="KX1"/>
      <c r="KY1"/>
      <c r="KZ1"/>
      <c r="LA1"/>
      <c r="LB1"/>
      <c r="LC1"/>
      <c r="LD1"/>
      <c r="LE1"/>
      <c r="LF1"/>
      <c r="LG1"/>
      <c r="LH1"/>
      <c r="LI1"/>
      <c r="LJ1"/>
      <c r="LK1"/>
      <c r="LL1"/>
      <c r="LM1"/>
      <c r="LN1"/>
      <c r="LO1"/>
      <c r="LP1"/>
      <c r="LQ1"/>
      <c r="LR1"/>
      <c r="LS1"/>
      <c r="LT1"/>
      <c r="LU1"/>
      <c r="LV1"/>
      <c r="LW1"/>
      <c r="LX1"/>
      <c r="LY1"/>
      <c r="LZ1"/>
      <c r="MA1"/>
      <c r="MB1"/>
      <c r="MC1"/>
      <c r="MD1"/>
      <c r="ME1"/>
      <c r="MF1"/>
      <c r="MG1"/>
      <c r="MH1"/>
      <c r="MI1"/>
      <c r="MJ1"/>
      <c r="MK1"/>
      <c r="ML1"/>
      <c r="MM1"/>
      <c r="MN1"/>
      <c r="MO1"/>
      <c r="MP1"/>
      <c r="MQ1"/>
      <c r="MR1"/>
      <c r="MS1"/>
      <c r="MT1"/>
      <c r="MU1"/>
      <c r="MV1"/>
      <c r="MW1"/>
      <c r="MX1"/>
      <c r="MY1"/>
      <c r="MZ1"/>
      <c r="NA1"/>
      <c r="NB1"/>
      <c r="NC1"/>
      <c r="ND1"/>
      <c r="NE1"/>
      <c r="NF1"/>
      <c r="NG1"/>
      <c r="NH1"/>
      <c r="NI1"/>
      <c r="NJ1"/>
      <c r="NK1"/>
      <c r="NL1"/>
      <c r="NM1"/>
      <c r="NN1"/>
      <c r="NO1"/>
      <c r="NP1"/>
      <c r="NQ1"/>
      <c r="NR1"/>
      <c r="NS1"/>
      <c r="NT1"/>
      <c r="NU1"/>
      <c r="NV1"/>
      <c r="NW1"/>
      <c r="NX1"/>
      <c r="NY1"/>
      <c r="NZ1"/>
      <c r="OA1"/>
      <c r="OB1"/>
      <c r="OC1"/>
      <c r="OD1"/>
      <c r="OE1"/>
      <c r="OF1"/>
      <c r="OG1"/>
      <c r="OH1"/>
      <c r="OI1"/>
      <c r="OJ1"/>
      <c r="OK1"/>
      <c r="OL1"/>
      <c r="OM1"/>
      <c r="ON1"/>
      <c r="OO1"/>
      <c r="OP1"/>
      <c r="OQ1"/>
      <c r="OR1"/>
      <c r="OS1"/>
      <c r="OT1"/>
      <c r="OU1"/>
      <c r="OV1"/>
      <c r="OW1"/>
      <c r="OX1"/>
      <c r="OY1"/>
      <c r="OZ1"/>
      <c r="PA1"/>
      <c r="PB1"/>
      <c r="PC1"/>
      <c r="PD1"/>
      <c r="PE1"/>
      <c r="PF1"/>
      <c r="PG1"/>
      <c r="PH1"/>
      <c r="PI1"/>
      <c r="PJ1"/>
      <c r="PK1"/>
      <c r="PL1"/>
      <c r="PM1"/>
      <c r="PN1"/>
      <c r="PO1"/>
      <c r="PP1"/>
      <c r="PQ1"/>
      <c r="PR1"/>
      <c r="PS1"/>
      <c r="PT1"/>
      <c r="PU1"/>
      <c r="PV1"/>
      <c r="PW1"/>
      <c r="PX1"/>
      <c r="PY1"/>
      <c r="PZ1"/>
      <c r="QA1"/>
      <c r="QB1"/>
      <c r="QC1"/>
      <c r="QD1"/>
      <c r="QE1"/>
      <c r="QF1"/>
      <c r="QG1"/>
      <c r="QH1"/>
      <c r="QI1"/>
      <c r="QJ1"/>
      <c r="QK1"/>
      <c r="QL1"/>
      <c r="QM1"/>
      <c r="QN1"/>
      <c r="QO1"/>
      <c r="QP1"/>
      <c r="QQ1"/>
      <c r="QR1"/>
      <c r="QS1"/>
      <c r="QT1"/>
      <c r="QU1"/>
      <c r="QV1"/>
      <c r="QW1"/>
      <c r="QX1"/>
      <c r="QY1"/>
      <c r="QZ1"/>
      <c r="RA1"/>
      <c r="RB1"/>
      <c r="RC1"/>
      <c r="RD1"/>
      <c r="RE1"/>
      <c r="RF1"/>
      <c r="RG1"/>
      <c r="RH1"/>
      <c r="RI1"/>
      <c r="RJ1"/>
      <c r="RK1"/>
      <c r="RL1"/>
      <c r="RM1"/>
      <c r="RN1"/>
      <c r="RO1"/>
      <c r="RP1"/>
      <c r="RQ1"/>
      <c r="RR1"/>
      <c r="RS1"/>
      <c r="RT1"/>
      <c r="RU1"/>
      <c r="RV1"/>
      <c r="RW1"/>
      <c r="RX1"/>
      <c r="RY1"/>
      <c r="RZ1"/>
      <c r="SA1"/>
      <c r="SB1"/>
      <c r="SC1"/>
      <c r="SD1"/>
      <c r="SE1"/>
      <c r="SF1"/>
      <c r="SG1"/>
      <c r="SH1"/>
      <c r="SI1"/>
      <c r="SJ1"/>
      <c r="SK1"/>
      <c r="SL1"/>
      <c r="SM1"/>
      <c r="SN1"/>
      <c r="SO1"/>
      <c r="SP1"/>
      <c r="SQ1"/>
      <c r="SR1"/>
      <c r="SS1"/>
      <c r="ST1"/>
      <c r="SU1"/>
      <c r="SV1"/>
      <c r="SW1"/>
      <c r="SX1"/>
      <c r="SY1"/>
      <c r="SZ1"/>
      <c r="TA1"/>
      <c r="TB1"/>
      <c r="TC1"/>
      <c r="TD1"/>
      <c r="TE1"/>
      <c r="TF1"/>
      <c r="TG1"/>
      <c r="TH1"/>
      <c r="TI1"/>
      <c r="TJ1"/>
      <c r="TK1"/>
      <c r="TL1"/>
      <c r="TM1"/>
      <c r="TN1"/>
      <c r="TO1"/>
      <c r="TP1"/>
      <c r="TQ1"/>
      <c r="TR1"/>
      <c r="TS1"/>
      <c r="TT1"/>
      <c r="TU1"/>
      <c r="TV1"/>
      <c r="TW1"/>
      <c r="TX1"/>
      <c r="TY1"/>
      <c r="TZ1"/>
      <c r="UA1"/>
      <c r="UB1"/>
      <c r="UC1"/>
      <c r="UD1"/>
      <c r="UE1"/>
      <c r="UF1"/>
      <c r="UG1"/>
      <c r="UH1"/>
      <c r="UI1"/>
      <c r="UJ1"/>
      <c r="UK1"/>
      <c r="UL1"/>
      <c r="UM1"/>
      <c r="UN1"/>
      <c r="UO1"/>
      <c r="UP1"/>
      <c r="UQ1"/>
      <c r="UR1"/>
      <c r="US1"/>
      <c r="UT1"/>
      <c r="UU1"/>
      <c r="UV1"/>
      <c r="UW1"/>
      <c r="UX1"/>
      <c r="UY1"/>
      <c r="UZ1"/>
      <c r="VA1"/>
      <c r="VB1"/>
      <c r="VC1"/>
      <c r="VD1"/>
      <c r="VE1"/>
      <c r="VF1"/>
      <c r="VG1"/>
      <c r="VH1"/>
      <c r="VI1"/>
      <c r="VJ1"/>
      <c r="VK1"/>
      <c r="VL1"/>
      <c r="VM1"/>
      <c r="VN1"/>
      <c r="VO1"/>
      <c r="VP1"/>
      <c r="VQ1"/>
      <c r="VR1"/>
      <c r="VS1"/>
      <c r="VT1"/>
      <c r="VU1"/>
      <c r="VV1"/>
      <c r="VW1"/>
      <c r="VX1"/>
      <c r="VY1"/>
      <c r="VZ1"/>
      <c r="WA1"/>
      <c r="WB1"/>
      <c r="WC1"/>
      <c r="WD1"/>
      <c r="WE1"/>
      <c r="WF1"/>
      <c r="WG1"/>
      <c r="WH1"/>
      <c r="WI1"/>
      <c r="WJ1"/>
      <c r="WK1"/>
      <c r="WL1"/>
      <c r="WM1"/>
      <c r="WN1"/>
      <c r="WO1"/>
      <c r="WP1"/>
      <c r="WQ1"/>
      <c r="WR1"/>
      <c r="WS1"/>
      <c r="WT1"/>
      <c r="WU1"/>
      <c r="WV1"/>
      <c r="WW1"/>
      <c r="WX1"/>
      <c r="WY1"/>
      <c r="WZ1"/>
      <c r="XA1"/>
      <c r="XB1"/>
      <c r="XC1"/>
      <c r="XD1"/>
      <c r="XE1"/>
      <c r="XF1"/>
      <c r="XG1"/>
      <c r="XH1"/>
      <c r="XI1"/>
      <c r="XJ1"/>
      <c r="XK1"/>
      <c r="XL1"/>
      <c r="XM1"/>
      <c r="XN1"/>
      <c r="XO1"/>
      <c r="XP1"/>
      <c r="XQ1"/>
      <c r="XR1"/>
      <c r="XS1"/>
      <c r="XT1"/>
      <c r="XU1"/>
      <c r="XV1"/>
      <c r="XW1"/>
      <c r="XX1"/>
      <c r="XY1"/>
      <c r="XZ1"/>
      <c r="YA1"/>
      <c r="YB1"/>
      <c r="YC1"/>
      <c r="YD1"/>
      <c r="YE1"/>
      <c r="YF1"/>
      <c r="YG1"/>
      <c r="YH1"/>
      <c r="YI1"/>
      <c r="YJ1"/>
      <c r="YK1"/>
      <c r="YL1"/>
      <c r="YM1"/>
      <c r="YN1"/>
      <c r="YO1"/>
      <c r="YP1"/>
      <c r="YQ1"/>
      <c r="YR1"/>
      <c r="YS1"/>
      <c r="YT1"/>
      <c r="YU1"/>
      <c r="YV1"/>
      <c r="YW1"/>
      <c r="YX1"/>
      <c r="YY1"/>
      <c r="YZ1"/>
      <c r="ZA1"/>
      <c r="ZB1"/>
      <c r="ZC1"/>
      <c r="ZD1"/>
      <c r="ZE1"/>
      <c r="ZF1"/>
      <c r="ZG1"/>
      <c r="ZH1"/>
      <c r="ZI1"/>
      <c r="ZJ1"/>
      <c r="ZK1"/>
      <c r="ZL1"/>
      <c r="ZM1"/>
      <c r="ZN1"/>
      <c r="ZO1"/>
      <c r="ZP1"/>
      <c r="ZQ1"/>
      <c r="ZR1"/>
      <c r="ZS1"/>
      <c r="ZT1"/>
      <c r="ZU1"/>
      <c r="ZV1"/>
      <c r="ZW1"/>
      <c r="ZX1"/>
      <c r="ZY1"/>
      <c r="ZZ1"/>
      <c r="AAA1"/>
      <c r="AAB1"/>
      <c r="AAC1"/>
      <c r="AAD1"/>
      <c r="AAE1"/>
      <c r="AAF1"/>
      <c r="AAG1"/>
      <c r="AAH1"/>
      <c r="AAI1"/>
      <c r="AAJ1"/>
      <c r="AAK1"/>
      <c r="AAL1"/>
      <c r="AAM1"/>
      <c r="AAN1"/>
      <c r="AAO1"/>
      <c r="AAP1"/>
      <c r="AAQ1"/>
      <c r="AAR1"/>
      <c r="AAS1"/>
      <c r="AAT1"/>
      <c r="AAU1"/>
      <c r="AAV1"/>
      <c r="AAW1"/>
      <c r="AAX1"/>
      <c r="AAY1"/>
      <c r="AAZ1"/>
      <c r="ABA1"/>
      <c r="ABB1"/>
      <c r="ABC1"/>
      <c r="ABD1"/>
      <c r="ABE1"/>
      <c r="ABF1"/>
      <c r="ABG1"/>
      <c r="ABH1"/>
      <c r="ABI1"/>
      <c r="ABJ1"/>
      <c r="ABK1"/>
      <c r="ABL1"/>
      <c r="ABM1"/>
      <c r="ABN1"/>
      <c r="ABO1"/>
      <c r="ABP1"/>
      <c r="ABQ1"/>
      <c r="ABR1"/>
      <c r="ABS1"/>
      <c r="ABT1"/>
      <c r="ABU1"/>
      <c r="ABV1"/>
      <c r="ABW1"/>
      <c r="ABX1"/>
      <c r="ABY1"/>
      <c r="ABZ1"/>
      <c r="ACA1"/>
      <c r="ACB1"/>
      <c r="ACC1"/>
      <c r="ACD1"/>
      <c r="ACE1"/>
      <c r="ACF1"/>
      <c r="ACG1"/>
      <c r="ACH1"/>
      <c r="ACI1"/>
      <c r="ACJ1"/>
      <c r="ACK1"/>
      <c r="ACL1"/>
      <c r="ACM1"/>
      <c r="ACN1"/>
      <c r="ACO1"/>
      <c r="ACP1"/>
      <c r="ACQ1"/>
      <c r="ACR1"/>
      <c r="ACS1"/>
      <c r="ACT1"/>
      <c r="ACU1"/>
      <c r="ACV1"/>
      <c r="ACW1"/>
      <c r="ACX1"/>
      <c r="ACY1"/>
      <c r="ACZ1"/>
      <c r="ADA1"/>
      <c r="ADB1"/>
      <c r="ADC1"/>
      <c r="ADD1"/>
      <c r="ADE1"/>
      <c r="ADF1"/>
      <c r="ADG1"/>
      <c r="ADH1"/>
      <c r="ADI1"/>
      <c r="ADJ1"/>
      <c r="ADK1"/>
      <c r="ADL1"/>
      <c r="ADM1"/>
      <c r="ADN1"/>
      <c r="ADO1"/>
      <c r="ADP1"/>
      <c r="ADQ1"/>
      <c r="ADR1"/>
      <c r="ADS1"/>
      <c r="ADT1"/>
      <c r="ADU1"/>
      <c r="ADV1"/>
      <c r="ADW1"/>
      <c r="ADX1"/>
      <c r="ADY1"/>
      <c r="ADZ1"/>
      <c r="AEA1"/>
      <c r="AEB1"/>
      <c r="AEC1"/>
      <c r="AED1"/>
      <c r="AEE1"/>
      <c r="AEF1"/>
      <c r="AEG1"/>
      <c r="AEH1"/>
      <c r="AEI1"/>
      <c r="AEJ1"/>
      <c r="AEK1"/>
      <c r="AEL1"/>
      <c r="AEM1"/>
      <c r="AEN1"/>
      <c r="AEO1"/>
      <c r="AEP1"/>
      <c r="AEQ1"/>
      <c r="AER1"/>
      <c r="AES1"/>
      <c r="AET1"/>
      <c r="AEU1"/>
      <c r="AEV1"/>
      <c r="AEW1"/>
      <c r="AEX1"/>
      <c r="AEY1"/>
      <c r="AEZ1"/>
      <c r="AFA1"/>
      <c r="AFB1"/>
      <c r="AFC1"/>
      <c r="AFD1"/>
      <c r="AFE1"/>
      <c r="AFF1"/>
      <c r="AFG1"/>
      <c r="AFH1"/>
      <c r="AFI1"/>
      <c r="AFJ1"/>
      <c r="AFK1"/>
      <c r="AFL1"/>
      <c r="AFM1"/>
      <c r="AFN1"/>
      <c r="AFO1"/>
      <c r="AFP1"/>
      <c r="AFQ1"/>
      <c r="AFR1"/>
      <c r="AFS1"/>
      <c r="AFT1"/>
      <c r="AFU1"/>
      <c r="AFV1"/>
      <c r="AFW1"/>
      <c r="AFX1"/>
      <c r="AFY1"/>
      <c r="AFZ1"/>
      <c r="AGA1"/>
      <c r="AGB1"/>
      <c r="AGC1"/>
      <c r="AGD1"/>
      <c r="AGE1"/>
      <c r="AGF1"/>
      <c r="AGG1"/>
      <c r="AGH1"/>
      <c r="AGI1"/>
      <c r="AGJ1"/>
      <c r="AGK1"/>
      <c r="AGL1"/>
      <c r="AGM1"/>
      <c r="AGN1"/>
      <c r="AGO1"/>
      <c r="AGP1"/>
      <c r="AGQ1"/>
      <c r="AGR1"/>
      <c r="AGS1"/>
      <c r="AGT1"/>
      <c r="AGU1"/>
      <c r="AGV1"/>
      <c r="AGW1"/>
      <c r="AGX1"/>
      <c r="AGY1"/>
      <c r="AGZ1"/>
      <c r="AHA1"/>
      <c r="AHB1"/>
      <c r="AHC1"/>
      <c r="AHD1"/>
      <c r="AHE1"/>
      <c r="AHF1"/>
      <c r="AHG1"/>
      <c r="AHH1"/>
      <c r="AHI1"/>
      <c r="AHJ1"/>
      <c r="AHK1"/>
      <c r="AHL1"/>
      <c r="AHM1"/>
      <c r="AHN1"/>
      <c r="AHO1"/>
      <c r="AHP1"/>
      <c r="AHQ1"/>
      <c r="AHR1"/>
      <c r="AHS1"/>
      <c r="AHT1"/>
      <c r="AHU1"/>
      <c r="AHV1"/>
      <c r="AHW1"/>
      <c r="AHX1"/>
      <c r="AHY1"/>
      <c r="AHZ1"/>
      <c r="AIA1"/>
      <c r="AIB1"/>
      <c r="AIC1"/>
      <c r="AID1"/>
      <c r="AIE1"/>
      <c r="AIF1"/>
      <c r="AIG1"/>
      <c r="AIH1"/>
      <c r="AII1"/>
      <c r="AIJ1"/>
      <c r="AIK1"/>
      <c r="AIL1"/>
      <c r="AIM1"/>
      <c r="AIN1"/>
      <c r="AIO1"/>
      <c r="AIP1"/>
      <c r="AIQ1"/>
      <c r="AIR1"/>
      <c r="AIS1"/>
      <c r="AIT1"/>
      <c r="AIU1"/>
      <c r="AIV1"/>
      <c r="AIW1"/>
      <c r="AIX1"/>
      <c r="AIY1"/>
      <c r="AIZ1"/>
      <c r="AJA1"/>
      <c r="AJB1"/>
      <c r="AJC1"/>
      <c r="AJD1"/>
      <c r="AJE1"/>
      <c r="AJF1"/>
      <c r="AJG1"/>
      <c r="AJH1"/>
      <c r="AJI1"/>
      <c r="AJJ1"/>
      <c r="AJK1"/>
      <c r="AJL1"/>
      <c r="AJM1"/>
      <c r="AJN1"/>
      <c r="AJO1"/>
      <c r="AJP1"/>
      <c r="AJQ1"/>
      <c r="AJR1"/>
      <c r="AJS1"/>
      <c r="AJT1"/>
      <c r="AJU1"/>
      <c r="AJV1"/>
      <c r="AJW1"/>
      <c r="AJX1"/>
      <c r="AJY1"/>
      <c r="AJZ1"/>
      <c r="AKA1"/>
      <c r="AKB1"/>
      <c r="AKC1"/>
      <c r="AKD1"/>
      <c r="AKE1"/>
      <c r="AKF1"/>
      <c r="AKG1"/>
      <c r="AKH1"/>
      <c r="AKI1"/>
      <c r="AKJ1"/>
      <c r="AKK1"/>
      <c r="AKL1"/>
      <c r="AKM1"/>
      <c r="AKN1"/>
      <c r="AKO1"/>
      <c r="AKP1"/>
      <c r="AKQ1"/>
      <c r="AKR1"/>
      <c r="AKS1"/>
      <c r="AKT1"/>
      <c r="AKU1"/>
      <c r="AKV1"/>
      <c r="AKW1"/>
      <c r="AKX1"/>
      <c r="AKY1"/>
      <c r="AKZ1"/>
      <c r="ALA1"/>
      <c r="ALB1"/>
      <c r="ALC1"/>
      <c r="ALD1"/>
      <c r="ALE1"/>
      <c r="ALF1"/>
      <c r="ALG1"/>
      <c r="ALH1"/>
      <c r="ALI1"/>
      <c r="ALJ1"/>
      <c r="ALK1"/>
      <c r="ALL1"/>
      <c r="ALM1"/>
      <c r="ALN1"/>
      <c r="ALO1"/>
      <c r="ALP1"/>
      <c r="ALQ1"/>
      <c r="ALR1"/>
      <c r="ALS1"/>
      <c r="ALT1"/>
      <c r="ALU1"/>
      <c r="ALV1"/>
      <c r="ALW1"/>
      <c r="ALX1"/>
      <c r="ALY1"/>
      <c r="ALZ1"/>
      <c r="AMA1"/>
      <c r="AMB1"/>
      <c r="AMC1"/>
      <c r="AMD1"/>
      <c r="AME1"/>
      <c r="AMF1"/>
      <c r="AMG1"/>
      <c r="AMH1"/>
      <c r="AMI1"/>
      <c r="AMJ1"/>
      <c r="AMK1"/>
      <c r="AML1"/>
      <c r="AMM1"/>
      <c r="AMN1"/>
      <c r="AMO1"/>
      <c r="AMP1"/>
      <c r="AMQ1"/>
      <c r="AMR1"/>
      <c r="AMS1"/>
      <c r="AMT1"/>
      <c r="AMU1"/>
      <c r="AMV1"/>
      <c r="AMW1"/>
      <c r="AMX1"/>
      <c r="AMY1"/>
      <c r="AMZ1"/>
      <c r="ANA1"/>
      <c r="ANB1"/>
      <c r="ANC1"/>
      <c r="AND1"/>
      <c r="ANE1"/>
      <c r="ANF1"/>
      <c r="ANG1"/>
      <c r="ANH1"/>
      <c r="ANI1"/>
      <c r="ANJ1"/>
      <c r="ANK1"/>
      <c r="ANL1"/>
      <c r="ANM1"/>
      <c r="ANN1"/>
      <c r="ANO1"/>
      <c r="ANP1"/>
      <c r="ANQ1"/>
      <c r="ANR1"/>
      <c r="ANS1"/>
      <c r="ANT1"/>
      <c r="ANU1"/>
      <c r="ANV1"/>
      <c r="ANW1"/>
      <c r="ANX1"/>
      <c r="ANY1"/>
      <c r="ANZ1"/>
      <c r="AOA1"/>
      <c r="AOB1"/>
      <c r="AOC1"/>
      <c r="AOD1"/>
      <c r="AOE1"/>
      <c r="AOF1"/>
      <c r="AOG1"/>
      <c r="AOH1"/>
      <c r="AOI1"/>
      <c r="AOJ1"/>
      <c r="AOK1"/>
      <c r="AOL1"/>
      <c r="AOM1"/>
      <c r="AON1"/>
      <c r="AOO1"/>
      <c r="AOP1"/>
      <c r="AOQ1"/>
      <c r="AOR1"/>
      <c r="AOS1"/>
      <c r="AOT1"/>
      <c r="AOU1"/>
      <c r="AOV1"/>
      <c r="AOW1"/>
      <c r="AOX1"/>
      <c r="AOY1"/>
      <c r="AOZ1"/>
      <c r="APA1"/>
      <c r="APB1"/>
      <c r="APC1"/>
      <c r="APD1"/>
      <c r="APE1"/>
      <c r="APF1"/>
      <c r="APG1"/>
      <c r="APH1"/>
      <c r="API1"/>
      <c r="APJ1"/>
      <c r="APK1"/>
      <c r="APL1"/>
      <c r="APM1"/>
      <c r="APN1"/>
      <c r="APO1"/>
      <c r="APP1"/>
      <c r="APQ1"/>
      <c r="APR1"/>
      <c r="APS1"/>
      <c r="APT1"/>
      <c r="APU1"/>
      <c r="APV1"/>
      <c r="APW1"/>
      <c r="APX1"/>
      <c r="APY1"/>
      <c r="APZ1"/>
      <c r="AQA1"/>
      <c r="AQB1"/>
      <c r="AQC1"/>
      <c r="AQD1"/>
      <c r="AQE1"/>
      <c r="AQF1"/>
      <c r="AQG1"/>
      <c r="AQH1"/>
      <c r="AQI1"/>
      <c r="AQJ1"/>
      <c r="AQK1"/>
      <c r="AQL1"/>
      <c r="AQM1"/>
      <c r="AQN1"/>
      <c r="AQO1"/>
      <c r="AQP1"/>
      <c r="AQQ1"/>
      <c r="AQR1"/>
      <c r="AQS1"/>
      <c r="AQT1"/>
      <c r="AQU1"/>
      <c r="AQV1"/>
      <c r="AQW1"/>
      <c r="AQX1"/>
      <c r="AQY1"/>
      <c r="AQZ1"/>
      <c r="ARA1"/>
      <c r="ARB1"/>
      <c r="ARC1"/>
      <c r="ARD1"/>
      <c r="ARE1"/>
      <c r="ARF1"/>
      <c r="ARG1"/>
      <c r="ARH1"/>
      <c r="ARI1"/>
      <c r="ARJ1"/>
      <c r="ARK1"/>
      <c r="ARL1"/>
      <c r="ARM1"/>
      <c r="ARN1"/>
      <c r="ARO1"/>
      <c r="ARP1"/>
      <c r="ARQ1"/>
      <c r="ARR1"/>
      <c r="ARS1"/>
      <c r="ART1"/>
      <c r="ARU1"/>
      <c r="ARV1"/>
      <c r="ARW1"/>
      <c r="ARX1"/>
      <c r="ARY1"/>
      <c r="ARZ1"/>
      <c r="ASA1"/>
      <c r="ASB1"/>
      <c r="ASC1"/>
      <c r="ASD1"/>
      <c r="ASE1"/>
      <c r="ASF1"/>
      <c r="ASG1"/>
      <c r="ASH1"/>
      <c r="ASI1"/>
      <c r="ASJ1"/>
      <c r="ASK1"/>
      <c r="ASL1"/>
      <c r="ASM1"/>
      <c r="ASN1"/>
      <c r="ASO1"/>
      <c r="ASP1"/>
      <c r="ASQ1"/>
      <c r="ASR1"/>
      <c r="ASS1"/>
      <c r="AST1"/>
      <c r="ASU1"/>
      <c r="ASV1"/>
      <c r="ASW1"/>
      <c r="ASX1"/>
      <c r="ASY1"/>
      <c r="ASZ1"/>
      <c r="ATA1"/>
      <c r="ATB1"/>
      <c r="ATC1"/>
      <c r="ATD1"/>
      <c r="ATE1"/>
      <c r="ATF1"/>
      <c r="ATG1"/>
      <c r="ATH1"/>
      <c r="ATI1"/>
      <c r="ATJ1"/>
      <c r="ATK1"/>
      <c r="ATL1"/>
      <c r="ATM1"/>
      <c r="ATN1"/>
      <c r="ATO1"/>
      <c r="ATP1"/>
      <c r="ATQ1"/>
      <c r="ATR1"/>
      <c r="ATS1"/>
      <c r="ATT1"/>
      <c r="ATU1"/>
      <c r="ATV1"/>
      <c r="ATW1"/>
      <c r="ATX1"/>
      <c r="ATY1"/>
      <c r="ATZ1"/>
      <c r="AUA1"/>
      <c r="AUB1"/>
      <c r="AUC1"/>
      <c r="AUD1"/>
      <c r="AUE1"/>
      <c r="AUF1"/>
      <c r="AUG1"/>
      <c r="AUH1"/>
      <c r="AUI1"/>
      <c r="AUJ1"/>
      <c r="AUK1"/>
      <c r="AUL1"/>
      <c r="AUM1"/>
      <c r="AUN1"/>
      <c r="AUO1"/>
      <c r="AUP1"/>
      <c r="AUQ1"/>
      <c r="AUR1"/>
      <c r="AUS1"/>
      <c r="AUT1"/>
      <c r="AUU1"/>
      <c r="AUV1"/>
      <c r="AUW1"/>
      <c r="AUX1"/>
      <c r="AUY1"/>
      <c r="AUZ1"/>
      <c r="AVA1"/>
      <c r="AVB1"/>
      <c r="AVC1"/>
      <c r="AVD1"/>
      <c r="AVE1"/>
      <c r="AVF1"/>
      <c r="AVG1"/>
      <c r="AVH1"/>
      <c r="AVI1"/>
      <c r="AVJ1"/>
      <c r="AVK1"/>
      <c r="AVL1"/>
      <c r="AVM1"/>
      <c r="AVN1"/>
      <c r="AVO1"/>
      <c r="AVP1"/>
      <c r="AVQ1"/>
      <c r="AVR1"/>
      <c r="AVS1"/>
      <c r="AVT1"/>
      <c r="AVU1"/>
      <c r="AVV1"/>
      <c r="AVW1"/>
      <c r="AVX1"/>
      <c r="AVY1"/>
      <c r="AVZ1"/>
      <c r="AWA1"/>
      <c r="AWB1"/>
      <c r="AWC1"/>
      <c r="AWD1"/>
      <c r="AWE1"/>
      <c r="AWF1"/>
      <c r="AWG1"/>
      <c r="AWH1"/>
      <c r="AWI1"/>
      <c r="AWJ1"/>
      <c r="AWK1"/>
      <c r="AWL1"/>
      <c r="AWM1"/>
      <c r="AWN1"/>
      <c r="AWO1"/>
      <c r="AWP1"/>
      <c r="AWQ1"/>
      <c r="AWR1"/>
      <c r="AWS1"/>
      <c r="AWT1"/>
      <c r="AWU1"/>
      <c r="AWV1"/>
      <c r="AWW1"/>
      <c r="AWX1"/>
      <c r="AWY1"/>
      <c r="AWZ1"/>
      <c r="AXA1"/>
      <c r="AXB1"/>
      <c r="AXC1"/>
      <c r="AXD1"/>
      <c r="AXE1"/>
      <c r="AXF1"/>
      <c r="AXG1"/>
      <c r="AXH1"/>
      <c r="AXI1"/>
      <c r="AXJ1"/>
      <c r="AXK1"/>
      <c r="AXL1"/>
      <c r="AXM1"/>
      <c r="AXN1"/>
      <c r="AXO1"/>
      <c r="AXP1"/>
      <c r="AXQ1"/>
      <c r="AXR1"/>
      <c r="AXS1"/>
      <c r="AXT1"/>
      <c r="AXU1"/>
      <c r="AXV1"/>
      <c r="AXW1"/>
      <c r="AXX1"/>
      <c r="AXY1"/>
      <c r="AXZ1"/>
      <c r="AYA1"/>
      <c r="AYB1"/>
      <c r="AYC1"/>
      <c r="AYD1"/>
      <c r="AYE1"/>
      <c r="AYF1"/>
      <c r="AYG1"/>
      <c r="AYH1"/>
      <c r="AYI1"/>
      <c r="AYJ1"/>
      <c r="AYK1"/>
      <c r="AYL1"/>
      <c r="AYM1"/>
      <c r="AYN1"/>
      <c r="AYO1"/>
      <c r="AYP1"/>
      <c r="AYQ1"/>
      <c r="AYR1"/>
      <c r="AYS1"/>
      <c r="AYT1"/>
      <c r="AYU1"/>
      <c r="AYV1"/>
      <c r="AYW1"/>
      <c r="AYX1"/>
      <c r="AYY1"/>
      <c r="AYZ1"/>
      <c r="AZA1"/>
      <c r="AZB1"/>
      <c r="AZC1"/>
      <c r="AZD1"/>
      <c r="AZE1"/>
      <c r="AZF1"/>
      <c r="AZG1"/>
      <c r="AZH1"/>
      <c r="AZI1"/>
      <c r="AZJ1"/>
      <c r="AZK1"/>
      <c r="AZL1"/>
      <c r="AZM1"/>
      <c r="AZN1"/>
      <c r="AZO1"/>
      <c r="AZP1"/>
      <c r="AZQ1"/>
      <c r="AZR1"/>
      <c r="AZS1"/>
      <c r="AZT1"/>
      <c r="AZU1"/>
      <c r="AZV1"/>
      <c r="AZW1"/>
      <c r="AZX1"/>
      <c r="AZY1"/>
      <c r="AZZ1"/>
      <c r="BAA1"/>
      <c r="BAB1"/>
      <c r="BAC1"/>
      <c r="BAD1"/>
      <c r="BAE1"/>
      <c r="BAF1"/>
      <c r="BAG1"/>
      <c r="BAH1"/>
      <c r="BAI1"/>
      <c r="BAJ1"/>
      <c r="BAK1"/>
      <c r="BAL1"/>
      <c r="BAM1"/>
      <c r="BAN1"/>
      <c r="BAO1"/>
      <c r="BAP1"/>
      <c r="BAQ1"/>
      <c r="BAR1"/>
      <c r="BAS1"/>
      <c r="BAT1"/>
      <c r="BAU1"/>
      <c r="BAV1"/>
      <c r="BAW1"/>
      <c r="BAX1"/>
      <c r="BAY1"/>
      <c r="BAZ1"/>
      <c r="BBA1"/>
      <c r="BBB1"/>
      <c r="BBC1"/>
      <c r="BBD1"/>
      <c r="BBE1"/>
      <c r="BBF1"/>
      <c r="BBG1"/>
      <c r="BBH1"/>
      <c r="BBI1"/>
      <c r="BBJ1"/>
      <c r="BBK1"/>
      <c r="BBL1"/>
      <c r="BBM1"/>
      <c r="BBN1"/>
      <c r="BBO1"/>
      <c r="BBP1"/>
      <c r="BBQ1"/>
      <c r="BBR1"/>
      <c r="BBS1"/>
      <c r="BBT1"/>
      <c r="BBU1"/>
      <c r="BBV1"/>
      <c r="BBW1"/>
      <c r="BBX1"/>
      <c r="BBY1"/>
      <c r="BBZ1"/>
      <c r="BCA1"/>
      <c r="BCB1"/>
      <c r="BCC1"/>
      <c r="BCD1"/>
      <c r="BCE1"/>
      <c r="BCF1"/>
      <c r="BCG1"/>
      <c r="BCH1"/>
      <c r="BCI1"/>
      <c r="BCJ1"/>
      <c r="BCK1"/>
      <c r="BCL1"/>
      <c r="BCM1"/>
      <c r="BCN1"/>
      <c r="BCO1"/>
      <c r="BCP1"/>
      <c r="BCQ1"/>
      <c r="BCR1"/>
      <c r="BCS1"/>
      <c r="BCT1"/>
      <c r="BCU1"/>
      <c r="BCV1"/>
      <c r="BCW1"/>
      <c r="BCX1"/>
      <c r="BCY1"/>
      <c r="BCZ1"/>
      <c r="BDA1"/>
      <c r="BDB1"/>
      <c r="BDC1"/>
      <c r="BDD1"/>
      <c r="BDE1"/>
      <c r="BDF1"/>
      <c r="BDG1"/>
      <c r="BDH1"/>
      <c r="BDI1"/>
      <c r="BDJ1"/>
      <c r="BDK1"/>
      <c r="BDL1"/>
      <c r="BDM1"/>
      <c r="BDN1"/>
      <c r="BDO1"/>
      <c r="BDP1"/>
      <c r="BDQ1"/>
      <c r="BDR1"/>
      <c r="BDS1"/>
      <c r="BDT1"/>
      <c r="BDU1"/>
      <c r="BDV1"/>
      <c r="BDW1"/>
      <c r="BDX1"/>
      <c r="BDY1"/>
      <c r="BDZ1"/>
      <c r="BEA1"/>
      <c r="BEB1"/>
      <c r="BEC1"/>
      <c r="BED1"/>
      <c r="BEE1"/>
      <c r="BEF1"/>
      <c r="BEG1"/>
      <c r="BEH1"/>
      <c r="BEI1"/>
      <c r="BEJ1"/>
      <c r="BEK1"/>
      <c r="BEL1"/>
      <c r="BEM1"/>
      <c r="BEN1"/>
      <c r="BEO1"/>
      <c r="BEP1"/>
      <c r="BEQ1"/>
      <c r="BER1"/>
      <c r="BES1"/>
      <c r="BET1"/>
      <c r="BEU1"/>
      <c r="BEV1"/>
      <c r="BEW1"/>
      <c r="BEX1"/>
      <c r="BEY1"/>
      <c r="BEZ1"/>
      <c r="BFA1"/>
      <c r="BFB1"/>
      <c r="BFC1"/>
      <c r="BFD1"/>
      <c r="BFE1"/>
      <c r="BFF1"/>
      <c r="BFG1"/>
      <c r="BFH1"/>
      <c r="BFI1"/>
      <c r="BFJ1"/>
      <c r="BFK1"/>
      <c r="BFL1"/>
      <c r="BFM1"/>
      <c r="BFN1"/>
      <c r="BFO1"/>
      <c r="BFP1"/>
      <c r="BFQ1"/>
      <c r="BFR1"/>
      <c r="BFS1"/>
      <c r="BFT1"/>
      <c r="BFU1"/>
      <c r="BFV1"/>
      <c r="BFW1"/>
      <c r="BFX1"/>
      <c r="BFY1"/>
      <c r="BFZ1"/>
      <c r="BGA1"/>
      <c r="BGB1"/>
      <c r="BGC1"/>
      <c r="BGD1"/>
      <c r="BGE1"/>
      <c r="BGF1"/>
      <c r="BGG1"/>
      <c r="BGH1"/>
      <c r="BGI1"/>
      <c r="BGJ1"/>
      <c r="BGK1"/>
      <c r="BGL1"/>
      <c r="BGM1"/>
      <c r="BGN1"/>
      <c r="BGO1"/>
      <c r="BGP1"/>
      <c r="BGQ1"/>
      <c r="BGR1"/>
      <c r="BGS1"/>
      <c r="BGT1"/>
      <c r="BGU1"/>
      <c r="BGV1"/>
      <c r="BGW1"/>
      <c r="BGX1"/>
      <c r="BGY1"/>
      <c r="BGZ1"/>
      <c r="BHA1"/>
      <c r="BHB1"/>
      <c r="BHC1"/>
      <c r="BHD1"/>
      <c r="BHE1"/>
      <c r="BHF1"/>
      <c r="BHG1"/>
      <c r="BHH1"/>
      <c r="BHI1"/>
      <c r="BHJ1"/>
      <c r="BHK1"/>
      <c r="BHL1"/>
      <c r="BHM1"/>
      <c r="BHN1"/>
      <c r="BHO1"/>
      <c r="BHP1"/>
      <c r="BHQ1"/>
      <c r="BHR1"/>
      <c r="BHS1"/>
      <c r="BHT1"/>
      <c r="BHU1"/>
      <c r="BHV1"/>
      <c r="BHW1"/>
      <c r="BHX1"/>
      <c r="BHY1"/>
      <c r="BHZ1"/>
      <c r="BIA1"/>
      <c r="BIB1"/>
      <c r="BIC1"/>
      <c r="BID1"/>
      <c r="BIE1"/>
      <c r="BIF1"/>
      <c r="BIG1"/>
      <c r="BIH1"/>
      <c r="BII1"/>
      <c r="BIJ1"/>
      <c r="BIK1"/>
      <c r="BIL1"/>
      <c r="BIM1"/>
      <c r="BIN1"/>
      <c r="BIO1"/>
      <c r="BIP1"/>
      <c r="BIQ1"/>
      <c r="BIR1"/>
      <c r="BIS1"/>
      <c r="BIT1"/>
      <c r="BIU1"/>
      <c r="BIV1"/>
      <c r="BIW1"/>
      <c r="BIX1"/>
      <c r="BIY1"/>
      <c r="BIZ1"/>
      <c r="BJA1"/>
      <c r="BJB1"/>
      <c r="BJC1"/>
      <c r="BJD1"/>
      <c r="BJE1"/>
      <c r="BJF1"/>
      <c r="BJG1"/>
      <c r="BJH1"/>
      <c r="BJI1"/>
      <c r="BJJ1"/>
      <c r="BJK1"/>
      <c r="BJL1"/>
      <c r="BJM1"/>
      <c r="BJN1"/>
      <c r="BJO1"/>
      <c r="BJP1"/>
      <c r="BJQ1"/>
      <c r="BJR1"/>
      <c r="BJS1"/>
      <c r="BJT1"/>
      <c r="BJU1"/>
      <c r="BJV1"/>
      <c r="BJW1"/>
      <c r="BJX1"/>
      <c r="BJY1"/>
      <c r="BJZ1"/>
      <c r="BKA1"/>
      <c r="BKB1"/>
      <c r="BKC1"/>
      <c r="BKD1"/>
      <c r="BKE1"/>
      <c r="BKF1"/>
      <c r="BKG1"/>
      <c r="BKH1"/>
      <c r="BKI1"/>
      <c r="BKJ1"/>
      <c r="BKK1"/>
      <c r="BKL1"/>
      <c r="BKM1"/>
      <c r="BKN1"/>
      <c r="BKO1"/>
      <c r="BKP1"/>
      <c r="BKQ1"/>
      <c r="BKR1"/>
      <c r="BKS1"/>
      <c r="BKT1"/>
      <c r="BKU1"/>
      <c r="BKV1"/>
      <c r="BKW1"/>
      <c r="BKX1"/>
      <c r="BKY1"/>
      <c r="BKZ1"/>
      <c r="BLA1"/>
      <c r="BLB1"/>
      <c r="BLC1"/>
      <c r="BLD1"/>
      <c r="BLE1"/>
      <c r="BLF1"/>
      <c r="BLG1"/>
      <c r="BLH1"/>
      <c r="BLI1"/>
      <c r="BLJ1"/>
      <c r="BLK1"/>
      <c r="BLL1"/>
      <c r="BLM1"/>
      <c r="BLN1"/>
      <c r="BLO1"/>
      <c r="BLP1"/>
      <c r="BLQ1"/>
      <c r="BLR1"/>
      <c r="BLS1"/>
      <c r="BLT1"/>
      <c r="BLU1"/>
      <c r="BLV1"/>
      <c r="BLW1"/>
      <c r="BLX1"/>
      <c r="BLY1"/>
      <c r="BLZ1"/>
      <c r="BMA1"/>
      <c r="BMB1"/>
      <c r="BMC1"/>
      <c r="BMD1"/>
      <c r="BME1"/>
      <c r="BMF1"/>
      <c r="BMG1"/>
      <c r="BMH1"/>
      <c r="BMI1"/>
      <c r="BMJ1"/>
      <c r="BMK1"/>
      <c r="BML1"/>
      <c r="BMM1"/>
      <c r="BMN1"/>
      <c r="BMO1"/>
      <c r="BMP1"/>
      <c r="BMQ1"/>
      <c r="BMR1"/>
      <c r="BMS1"/>
      <c r="BMT1"/>
      <c r="BMU1"/>
      <c r="BMV1"/>
      <c r="BMW1"/>
      <c r="BMX1"/>
      <c r="BMY1"/>
      <c r="BMZ1"/>
      <c r="BNA1"/>
      <c r="BNB1"/>
      <c r="BNC1"/>
      <c r="BND1"/>
      <c r="BNE1"/>
      <c r="BNF1"/>
      <c r="BNG1"/>
      <c r="BNH1"/>
      <c r="BNI1"/>
      <c r="BNJ1"/>
      <c r="BNK1"/>
      <c r="BNL1"/>
      <c r="BNM1"/>
      <c r="BNN1"/>
      <c r="BNO1"/>
      <c r="BNP1"/>
      <c r="BNQ1"/>
      <c r="BNR1"/>
      <c r="BNS1"/>
      <c r="BNT1"/>
      <c r="BNU1"/>
      <c r="BNV1"/>
      <c r="BNW1"/>
      <c r="BNX1"/>
      <c r="BNY1"/>
      <c r="BNZ1"/>
      <c r="BOA1"/>
      <c r="BOB1"/>
      <c r="BOC1"/>
      <c r="BOD1"/>
      <c r="BOE1"/>
      <c r="BOF1"/>
      <c r="BOG1"/>
      <c r="BOH1"/>
      <c r="BOI1"/>
      <c r="BOJ1"/>
      <c r="BOK1"/>
      <c r="BOL1"/>
      <c r="BOM1"/>
      <c r="BON1"/>
      <c r="BOO1"/>
      <c r="BOP1"/>
      <c r="BOQ1"/>
      <c r="BOR1"/>
      <c r="BOS1"/>
      <c r="BOT1"/>
      <c r="BOU1"/>
      <c r="BOV1"/>
      <c r="BOW1"/>
      <c r="BOX1"/>
      <c r="BOY1"/>
      <c r="BOZ1"/>
      <c r="BPA1"/>
      <c r="BPB1"/>
      <c r="BPC1"/>
      <c r="BPD1"/>
      <c r="BPE1"/>
      <c r="BPF1"/>
      <c r="BPG1"/>
      <c r="BPH1"/>
      <c r="BPI1"/>
      <c r="BPJ1"/>
      <c r="BPK1"/>
      <c r="BPL1"/>
      <c r="BPM1"/>
      <c r="BPN1"/>
      <c r="BPO1"/>
      <c r="BPP1"/>
      <c r="BPQ1"/>
      <c r="BPR1"/>
      <c r="BPS1"/>
      <c r="BPT1"/>
      <c r="BPU1"/>
      <c r="BPV1"/>
      <c r="BPW1"/>
      <c r="BPX1"/>
      <c r="BPY1"/>
      <c r="BPZ1"/>
      <c r="BQA1"/>
      <c r="BQB1"/>
      <c r="BQC1"/>
      <c r="BQD1"/>
      <c r="BQE1"/>
      <c r="BQF1"/>
      <c r="BQG1"/>
      <c r="BQH1"/>
      <c r="BQI1"/>
      <c r="BQJ1"/>
      <c r="BQK1"/>
      <c r="BQL1"/>
      <c r="BQM1"/>
      <c r="BQN1"/>
      <c r="BQO1"/>
      <c r="BQP1"/>
      <c r="BQQ1"/>
      <c r="BQR1"/>
      <c r="BQS1"/>
      <c r="BQT1"/>
      <c r="BQU1"/>
      <c r="BQV1"/>
      <c r="BQW1"/>
      <c r="BQX1"/>
      <c r="BQY1"/>
      <c r="BQZ1"/>
      <c r="BRA1"/>
      <c r="BRB1"/>
      <c r="BRC1"/>
      <c r="BRD1"/>
      <c r="BRE1"/>
      <c r="BRF1"/>
      <c r="BRG1"/>
      <c r="BRH1"/>
      <c r="BRI1"/>
      <c r="BRJ1"/>
      <c r="BRK1"/>
      <c r="BRL1"/>
      <c r="BRM1"/>
      <c r="BRN1"/>
      <c r="BRO1"/>
      <c r="BRP1"/>
      <c r="BRQ1"/>
      <c r="BRR1"/>
      <c r="BRS1"/>
      <c r="BRT1"/>
      <c r="BRU1"/>
      <c r="BRV1"/>
      <c r="BRW1"/>
      <c r="BRX1"/>
      <c r="BRY1"/>
      <c r="BRZ1"/>
      <c r="BSA1"/>
      <c r="BSB1"/>
      <c r="BSC1"/>
      <c r="BSD1"/>
      <c r="BSE1"/>
      <c r="BSF1"/>
      <c r="BSG1"/>
      <c r="BSH1"/>
      <c r="BSI1"/>
      <c r="BSJ1"/>
      <c r="BSK1"/>
      <c r="BSL1"/>
      <c r="BSM1"/>
      <c r="BSN1"/>
      <c r="BSO1"/>
      <c r="BSP1"/>
      <c r="BSQ1"/>
      <c r="BSR1"/>
      <c r="BSS1"/>
      <c r="BST1"/>
      <c r="BSU1"/>
      <c r="BSV1"/>
      <c r="BSW1"/>
      <c r="BSX1"/>
      <c r="BSY1"/>
      <c r="BSZ1"/>
      <c r="BTA1"/>
      <c r="BTB1"/>
      <c r="BTC1"/>
      <c r="BTD1"/>
      <c r="BTE1"/>
      <c r="BTF1"/>
      <c r="BTG1"/>
      <c r="BTH1"/>
      <c r="BTI1"/>
      <c r="BTJ1"/>
      <c r="BTK1"/>
      <c r="BTL1"/>
      <c r="BTM1"/>
      <c r="BTN1"/>
      <c r="BTO1"/>
      <c r="BTP1"/>
      <c r="BTQ1"/>
      <c r="BTR1"/>
      <c r="BTS1"/>
      <c r="BTT1"/>
      <c r="BTU1"/>
      <c r="BTV1"/>
      <c r="BTW1"/>
      <c r="BTX1"/>
      <c r="BTY1"/>
      <c r="BTZ1"/>
      <c r="BUA1"/>
      <c r="BUB1"/>
      <c r="BUC1"/>
      <c r="BUD1"/>
      <c r="BUE1"/>
      <c r="BUF1"/>
      <c r="BUG1"/>
      <c r="BUH1"/>
      <c r="BUI1"/>
      <c r="BUJ1"/>
      <c r="BUK1"/>
      <c r="BUL1"/>
      <c r="BUM1"/>
      <c r="BUN1"/>
      <c r="BUO1"/>
      <c r="BUP1"/>
      <c r="BUQ1"/>
      <c r="BUR1"/>
      <c r="BUS1"/>
      <c r="BUT1"/>
      <c r="BUU1"/>
      <c r="BUV1"/>
      <c r="BUW1"/>
      <c r="BUX1"/>
      <c r="BUY1"/>
      <c r="BUZ1"/>
      <c r="BVA1"/>
      <c r="BVB1"/>
      <c r="BVC1"/>
      <c r="BVD1"/>
      <c r="BVE1"/>
      <c r="BVF1"/>
      <c r="BVG1"/>
      <c r="BVH1"/>
      <c r="BVI1"/>
      <c r="BVJ1"/>
      <c r="BVK1"/>
      <c r="BVL1"/>
      <c r="BVM1"/>
      <c r="BVN1"/>
      <c r="BVO1"/>
      <c r="BVP1"/>
      <c r="BVQ1"/>
      <c r="BVR1"/>
      <c r="BVS1"/>
      <c r="BVT1"/>
      <c r="BVU1"/>
      <c r="BVV1"/>
      <c r="BVW1"/>
      <c r="BVX1"/>
      <c r="BVY1"/>
      <c r="BVZ1"/>
      <c r="BWA1"/>
      <c r="BWB1"/>
      <c r="BWC1"/>
      <c r="BWD1"/>
      <c r="BWE1"/>
      <c r="BWF1"/>
      <c r="BWG1"/>
      <c r="BWH1"/>
      <c r="BWI1"/>
      <c r="BWJ1"/>
      <c r="BWK1"/>
      <c r="BWL1"/>
      <c r="BWM1"/>
      <c r="BWN1"/>
      <c r="BWO1"/>
      <c r="BWP1"/>
      <c r="BWQ1"/>
      <c r="BWR1"/>
      <c r="BWS1"/>
      <c r="BWT1"/>
      <c r="BWU1"/>
      <c r="BWV1"/>
      <c r="BWW1"/>
      <c r="BWX1"/>
      <c r="BWY1"/>
      <c r="BWZ1"/>
      <c r="BXA1"/>
      <c r="BXB1"/>
      <c r="BXC1"/>
      <c r="BXD1"/>
      <c r="BXE1"/>
      <c r="BXF1"/>
      <c r="BXG1"/>
      <c r="BXH1"/>
      <c r="BXI1"/>
      <c r="BXJ1"/>
      <c r="BXK1"/>
      <c r="BXL1"/>
      <c r="BXM1"/>
      <c r="BXN1"/>
      <c r="BXO1"/>
      <c r="BXP1"/>
      <c r="BXQ1"/>
      <c r="BXR1"/>
      <c r="BXS1"/>
      <c r="BXT1"/>
      <c r="BXU1"/>
      <c r="BXV1"/>
      <c r="BXW1"/>
      <c r="BXX1"/>
      <c r="BXY1"/>
      <c r="BXZ1"/>
      <c r="BYA1"/>
      <c r="BYB1"/>
      <c r="BYC1"/>
      <c r="BYD1"/>
      <c r="BYE1"/>
      <c r="BYF1"/>
      <c r="BYG1"/>
      <c r="BYH1"/>
      <c r="BYI1"/>
      <c r="BYJ1"/>
      <c r="BYK1"/>
      <c r="BYL1"/>
      <c r="BYM1"/>
      <c r="BYN1"/>
      <c r="BYO1"/>
      <c r="BYP1"/>
      <c r="BYQ1"/>
      <c r="BYR1"/>
      <c r="BYS1"/>
      <c r="BYT1"/>
      <c r="BYU1"/>
      <c r="BYV1"/>
      <c r="BYW1"/>
      <c r="BYX1"/>
      <c r="BYY1"/>
      <c r="BYZ1"/>
      <c r="BZA1"/>
      <c r="BZB1"/>
      <c r="BZC1"/>
      <c r="BZD1"/>
      <c r="BZE1"/>
      <c r="BZF1"/>
      <c r="BZG1"/>
      <c r="BZH1"/>
      <c r="BZI1"/>
      <c r="BZJ1"/>
      <c r="BZK1"/>
      <c r="BZL1"/>
      <c r="BZM1"/>
      <c r="BZN1"/>
      <c r="BZO1"/>
      <c r="BZP1"/>
      <c r="BZQ1"/>
      <c r="BZR1"/>
      <c r="BZS1"/>
      <c r="BZT1"/>
      <c r="BZU1"/>
      <c r="BZV1"/>
      <c r="BZW1"/>
      <c r="BZX1"/>
      <c r="BZY1"/>
      <c r="BZZ1"/>
      <c r="CAA1"/>
      <c r="CAB1"/>
      <c r="CAC1"/>
      <c r="CAD1"/>
      <c r="CAE1"/>
      <c r="CAF1"/>
      <c r="CAG1"/>
      <c r="CAH1"/>
      <c r="CAI1"/>
      <c r="CAJ1"/>
      <c r="CAK1"/>
      <c r="CAL1"/>
      <c r="CAM1"/>
      <c r="CAN1"/>
      <c r="CAO1"/>
      <c r="CAP1"/>
      <c r="CAQ1"/>
      <c r="CAR1"/>
      <c r="CAS1"/>
      <c r="CAT1"/>
      <c r="CAU1"/>
      <c r="CAV1"/>
      <c r="CAW1"/>
      <c r="CAX1"/>
      <c r="CAY1"/>
      <c r="CAZ1"/>
      <c r="CBA1"/>
      <c r="CBB1"/>
      <c r="CBC1"/>
      <c r="CBD1"/>
      <c r="CBE1"/>
      <c r="CBF1"/>
      <c r="CBG1"/>
      <c r="CBH1"/>
      <c r="CBI1"/>
      <c r="CBJ1"/>
      <c r="CBK1"/>
      <c r="CBL1"/>
      <c r="CBM1"/>
      <c r="CBN1"/>
      <c r="CBO1"/>
      <c r="CBP1"/>
      <c r="CBQ1"/>
      <c r="CBR1"/>
      <c r="CBS1"/>
      <c r="CBT1"/>
      <c r="CBU1"/>
      <c r="CBV1"/>
      <c r="CBW1"/>
      <c r="CBX1"/>
      <c r="CBY1"/>
      <c r="CBZ1"/>
      <c r="CCA1"/>
      <c r="CCB1"/>
      <c r="CCC1"/>
      <c r="CCD1"/>
      <c r="CCE1"/>
      <c r="CCF1"/>
      <c r="CCG1"/>
      <c r="CCH1"/>
      <c r="CCI1"/>
      <c r="CCJ1"/>
      <c r="CCK1"/>
      <c r="CCL1"/>
      <c r="CCM1"/>
      <c r="CCN1"/>
      <c r="CCO1"/>
      <c r="CCP1"/>
      <c r="CCQ1"/>
      <c r="CCR1"/>
      <c r="CCS1"/>
      <c r="CCT1"/>
      <c r="CCU1"/>
      <c r="CCV1"/>
      <c r="CCW1"/>
      <c r="CCX1"/>
      <c r="CCY1"/>
      <c r="CCZ1"/>
      <c r="CDA1"/>
      <c r="CDB1"/>
      <c r="CDC1"/>
      <c r="CDD1"/>
      <c r="CDE1"/>
      <c r="CDF1"/>
      <c r="CDG1"/>
      <c r="CDH1"/>
      <c r="CDI1"/>
      <c r="CDJ1"/>
      <c r="CDK1"/>
      <c r="CDL1"/>
      <c r="CDM1"/>
      <c r="CDN1"/>
      <c r="CDO1"/>
      <c r="CDP1"/>
      <c r="CDQ1"/>
      <c r="CDR1"/>
      <c r="CDS1"/>
      <c r="CDT1"/>
      <c r="CDU1"/>
      <c r="CDV1"/>
      <c r="CDW1"/>
      <c r="CDX1"/>
      <c r="CDY1"/>
      <c r="CDZ1"/>
      <c r="CEA1"/>
      <c r="CEB1"/>
      <c r="CEC1"/>
      <c r="CED1"/>
      <c r="CEE1"/>
      <c r="CEF1"/>
      <c r="CEG1"/>
      <c r="CEH1"/>
      <c r="CEI1"/>
      <c r="CEJ1"/>
      <c r="CEK1"/>
      <c r="CEL1"/>
      <c r="CEM1"/>
      <c r="CEN1"/>
      <c r="CEO1"/>
      <c r="CEP1"/>
      <c r="CEQ1"/>
      <c r="CER1"/>
      <c r="CES1"/>
      <c r="CET1"/>
      <c r="CEU1"/>
      <c r="CEV1"/>
      <c r="CEW1"/>
      <c r="CEX1"/>
      <c r="CEY1"/>
      <c r="CEZ1"/>
      <c r="CFA1"/>
      <c r="CFB1"/>
      <c r="CFC1"/>
      <c r="CFD1"/>
      <c r="CFE1"/>
      <c r="CFF1"/>
      <c r="CFG1"/>
      <c r="CFH1"/>
      <c r="CFI1"/>
      <c r="CFJ1"/>
      <c r="CFK1"/>
      <c r="CFL1"/>
      <c r="CFM1"/>
      <c r="CFN1"/>
      <c r="CFO1"/>
      <c r="CFP1"/>
      <c r="CFQ1"/>
      <c r="CFR1"/>
      <c r="CFS1"/>
      <c r="CFT1"/>
      <c r="CFU1"/>
      <c r="CFV1"/>
      <c r="CFW1"/>
      <c r="CFX1"/>
      <c r="CFY1"/>
      <c r="CFZ1"/>
      <c r="CGA1"/>
      <c r="CGB1"/>
      <c r="CGC1"/>
      <c r="CGD1"/>
      <c r="CGE1"/>
      <c r="CGF1"/>
      <c r="CGG1"/>
      <c r="CGH1"/>
      <c r="CGI1"/>
      <c r="CGJ1"/>
      <c r="CGK1"/>
      <c r="CGL1"/>
      <c r="CGM1"/>
      <c r="CGN1"/>
      <c r="CGO1"/>
      <c r="CGP1"/>
      <c r="CGQ1"/>
      <c r="CGR1"/>
      <c r="CGS1"/>
      <c r="CGT1"/>
      <c r="CGU1"/>
      <c r="CGV1"/>
      <c r="CGW1"/>
      <c r="CGX1"/>
      <c r="CGY1"/>
      <c r="CGZ1"/>
      <c r="CHA1"/>
      <c r="CHB1"/>
      <c r="CHC1"/>
      <c r="CHD1"/>
      <c r="CHE1"/>
      <c r="CHF1"/>
      <c r="CHG1"/>
      <c r="CHH1"/>
      <c r="CHI1"/>
      <c r="CHJ1"/>
      <c r="CHK1"/>
      <c r="CHL1"/>
      <c r="CHM1"/>
      <c r="CHN1"/>
      <c r="CHO1"/>
      <c r="CHP1"/>
      <c r="CHQ1"/>
      <c r="CHR1"/>
      <c r="CHS1"/>
      <c r="CHT1"/>
      <c r="CHU1"/>
      <c r="CHV1"/>
      <c r="CHW1"/>
      <c r="CHX1"/>
      <c r="CHY1"/>
      <c r="CHZ1"/>
      <c r="CIA1"/>
      <c r="CIB1"/>
      <c r="CIC1"/>
      <c r="CID1"/>
      <c r="CIE1"/>
      <c r="CIF1"/>
      <c r="CIG1"/>
      <c r="CIH1"/>
      <c r="CII1"/>
      <c r="CIJ1"/>
      <c r="CIK1"/>
      <c r="CIL1"/>
      <c r="CIM1"/>
      <c r="CIN1"/>
      <c r="CIO1"/>
      <c r="CIP1"/>
      <c r="CIQ1"/>
      <c r="CIR1"/>
      <c r="CIS1"/>
      <c r="CIT1"/>
      <c r="CIU1"/>
      <c r="CIV1"/>
      <c r="CIW1"/>
      <c r="CIX1"/>
      <c r="CIY1"/>
      <c r="CIZ1"/>
      <c r="CJA1"/>
      <c r="CJB1"/>
      <c r="CJC1"/>
      <c r="CJD1"/>
      <c r="CJE1"/>
      <c r="CJF1"/>
      <c r="CJG1"/>
      <c r="CJH1"/>
      <c r="CJI1"/>
      <c r="CJJ1"/>
      <c r="CJK1"/>
      <c r="CJL1"/>
      <c r="CJM1"/>
      <c r="CJN1"/>
      <c r="CJO1"/>
      <c r="CJP1"/>
      <c r="CJQ1"/>
      <c r="CJR1"/>
      <c r="CJS1"/>
      <c r="CJT1"/>
      <c r="CJU1"/>
      <c r="CJV1"/>
      <c r="CJW1"/>
      <c r="CJX1"/>
      <c r="CJY1"/>
      <c r="CJZ1"/>
      <c r="CKA1"/>
      <c r="CKB1"/>
      <c r="CKC1"/>
      <c r="CKD1"/>
      <c r="CKE1"/>
      <c r="CKF1"/>
      <c r="CKG1"/>
      <c r="CKH1"/>
      <c r="CKI1"/>
      <c r="CKJ1"/>
      <c r="CKK1"/>
      <c r="CKL1"/>
      <c r="CKM1"/>
      <c r="CKN1"/>
      <c r="CKO1"/>
      <c r="CKP1"/>
      <c r="CKQ1"/>
      <c r="CKR1"/>
      <c r="CKS1"/>
      <c r="CKT1"/>
      <c r="CKU1"/>
      <c r="CKV1"/>
      <c r="CKW1"/>
      <c r="CKX1"/>
      <c r="CKY1"/>
      <c r="CKZ1"/>
      <c r="CLA1"/>
      <c r="CLB1"/>
      <c r="CLC1"/>
      <c r="CLD1"/>
      <c r="CLE1"/>
      <c r="CLF1"/>
      <c r="CLG1"/>
      <c r="CLH1"/>
      <c r="CLI1"/>
      <c r="CLJ1"/>
      <c r="CLK1"/>
      <c r="CLL1"/>
      <c r="CLM1"/>
      <c r="CLN1"/>
      <c r="CLO1"/>
      <c r="CLP1"/>
      <c r="CLQ1"/>
      <c r="CLR1"/>
      <c r="CLS1"/>
      <c r="CLT1"/>
      <c r="CLU1"/>
      <c r="CLV1"/>
      <c r="CLW1"/>
      <c r="CLX1"/>
      <c r="CLY1"/>
      <c r="CLZ1"/>
      <c r="CMA1"/>
      <c r="CMB1"/>
      <c r="CMC1"/>
      <c r="CMD1"/>
      <c r="CME1"/>
      <c r="CMF1"/>
      <c r="CMG1"/>
      <c r="CMH1"/>
      <c r="CMI1"/>
      <c r="CMJ1"/>
      <c r="CMK1"/>
      <c r="CML1"/>
      <c r="CMM1"/>
      <c r="CMN1"/>
      <c r="CMO1"/>
      <c r="CMP1"/>
      <c r="CMQ1"/>
      <c r="CMR1"/>
      <c r="CMS1"/>
      <c r="CMT1"/>
      <c r="CMU1"/>
      <c r="CMV1"/>
      <c r="CMW1"/>
      <c r="CMX1"/>
      <c r="CMY1"/>
      <c r="CMZ1"/>
      <c r="CNA1"/>
      <c r="CNB1"/>
      <c r="CNC1"/>
      <c r="CND1"/>
      <c r="CNE1"/>
      <c r="CNF1"/>
      <c r="CNG1"/>
      <c r="CNH1"/>
      <c r="CNI1"/>
      <c r="CNJ1"/>
      <c r="CNK1"/>
      <c r="CNL1"/>
      <c r="CNM1"/>
      <c r="CNN1"/>
      <c r="CNO1"/>
      <c r="CNP1"/>
      <c r="CNQ1"/>
      <c r="CNR1"/>
      <c r="CNS1"/>
      <c r="CNT1"/>
      <c r="CNU1"/>
      <c r="CNV1"/>
      <c r="CNW1"/>
      <c r="CNX1"/>
      <c r="CNY1"/>
      <c r="CNZ1"/>
      <c r="COA1"/>
      <c r="COB1"/>
      <c r="COC1"/>
      <c r="COD1"/>
      <c r="COE1"/>
      <c r="COF1"/>
      <c r="COG1"/>
      <c r="COH1"/>
      <c r="COI1"/>
      <c r="COJ1"/>
      <c r="COK1"/>
      <c r="COL1"/>
      <c r="COM1"/>
      <c r="CON1"/>
      <c r="COO1"/>
      <c r="COP1"/>
      <c r="COQ1"/>
      <c r="COR1"/>
      <c r="COS1"/>
      <c r="COT1"/>
      <c r="COU1"/>
      <c r="COV1"/>
      <c r="COW1"/>
      <c r="COX1"/>
      <c r="COY1"/>
      <c r="COZ1"/>
      <c r="CPA1"/>
      <c r="CPB1"/>
      <c r="CPC1"/>
      <c r="CPD1"/>
      <c r="CPE1"/>
      <c r="CPF1"/>
      <c r="CPG1"/>
      <c r="CPH1"/>
      <c r="CPI1"/>
      <c r="CPJ1"/>
      <c r="CPK1"/>
      <c r="CPL1"/>
      <c r="CPM1"/>
      <c r="CPN1"/>
      <c r="CPO1"/>
      <c r="CPP1"/>
      <c r="CPQ1"/>
      <c r="CPR1"/>
      <c r="CPS1"/>
      <c r="CPT1"/>
      <c r="CPU1"/>
      <c r="CPV1"/>
      <c r="CPW1"/>
      <c r="CPX1"/>
      <c r="CPY1"/>
      <c r="CPZ1"/>
      <c r="CQA1"/>
      <c r="CQB1"/>
      <c r="CQC1"/>
      <c r="CQD1"/>
      <c r="CQE1"/>
      <c r="CQF1"/>
      <c r="CQG1"/>
      <c r="CQH1"/>
      <c r="CQI1"/>
      <c r="CQJ1"/>
      <c r="CQK1"/>
      <c r="CQL1"/>
      <c r="CQM1"/>
      <c r="CQN1"/>
      <c r="CQO1"/>
      <c r="CQP1"/>
      <c r="CQQ1"/>
      <c r="CQR1"/>
      <c r="CQS1"/>
      <c r="CQT1"/>
      <c r="CQU1"/>
      <c r="CQV1"/>
      <c r="CQW1"/>
      <c r="CQX1"/>
      <c r="CQY1"/>
      <c r="CQZ1"/>
      <c r="CRA1"/>
      <c r="CRB1"/>
      <c r="CRC1"/>
      <c r="CRD1"/>
      <c r="CRE1"/>
      <c r="CRF1"/>
      <c r="CRG1"/>
      <c r="CRH1"/>
      <c r="CRI1"/>
      <c r="CRJ1"/>
      <c r="CRK1"/>
      <c r="CRL1"/>
      <c r="CRM1"/>
      <c r="CRN1"/>
      <c r="CRO1"/>
      <c r="CRP1"/>
      <c r="CRQ1"/>
      <c r="CRR1"/>
      <c r="CRS1"/>
      <c r="CRT1"/>
      <c r="CRU1"/>
      <c r="CRV1"/>
      <c r="CRW1"/>
      <c r="CRX1"/>
      <c r="CRY1"/>
      <c r="CRZ1"/>
      <c r="CSA1"/>
      <c r="CSB1"/>
      <c r="CSC1"/>
      <c r="CSD1"/>
      <c r="CSE1"/>
      <c r="CSF1"/>
      <c r="CSG1"/>
      <c r="CSH1"/>
      <c r="CSI1"/>
      <c r="CSJ1"/>
      <c r="CSK1"/>
      <c r="CSL1"/>
      <c r="CSM1"/>
      <c r="CSN1"/>
      <c r="CSO1"/>
      <c r="CSP1"/>
      <c r="CSQ1"/>
      <c r="CSR1"/>
      <c r="CSS1"/>
      <c r="CST1"/>
      <c r="CSU1"/>
      <c r="CSV1"/>
      <c r="CSW1"/>
      <c r="CSX1"/>
      <c r="CSY1"/>
      <c r="CSZ1"/>
      <c r="CTA1"/>
      <c r="CTB1"/>
      <c r="CTC1"/>
      <c r="CTD1"/>
      <c r="CTE1"/>
      <c r="CTF1"/>
      <c r="CTG1"/>
      <c r="CTH1"/>
      <c r="CTI1"/>
      <c r="CTJ1"/>
      <c r="CTK1"/>
      <c r="CTL1"/>
      <c r="CTM1"/>
      <c r="CTN1"/>
      <c r="CTO1"/>
      <c r="CTP1"/>
      <c r="CTQ1"/>
      <c r="CTR1"/>
      <c r="CTS1"/>
      <c r="CTT1"/>
      <c r="CTU1"/>
      <c r="CTV1"/>
      <c r="CTW1"/>
      <c r="CTX1"/>
      <c r="CTY1"/>
      <c r="CTZ1"/>
      <c r="CUA1"/>
      <c r="CUB1"/>
      <c r="CUC1"/>
      <c r="CUD1"/>
      <c r="CUE1"/>
      <c r="CUF1"/>
      <c r="CUG1"/>
      <c r="CUH1"/>
      <c r="CUI1"/>
      <c r="CUJ1"/>
      <c r="CUK1"/>
      <c r="CUL1"/>
      <c r="CUM1"/>
      <c r="CUN1"/>
      <c r="CUO1"/>
      <c r="CUP1"/>
      <c r="CUQ1"/>
      <c r="CUR1"/>
      <c r="CUS1"/>
      <c r="CUT1"/>
      <c r="CUU1"/>
      <c r="CUV1"/>
      <c r="CUW1"/>
      <c r="CUX1"/>
      <c r="CUY1"/>
      <c r="CUZ1"/>
      <c r="CVA1"/>
      <c r="CVB1"/>
      <c r="CVC1"/>
      <c r="CVD1"/>
      <c r="CVE1"/>
      <c r="CVF1"/>
      <c r="CVG1"/>
      <c r="CVH1"/>
      <c r="CVI1"/>
      <c r="CVJ1"/>
      <c r="CVK1"/>
      <c r="CVL1"/>
      <c r="CVM1"/>
      <c r="CVN1"/>
      <c r="CVO1"/>
      <c r="CVP1"/>
      <c r="CVQ1"/>
      <c r="CVR1"/>
      <c r="CVS1"/>
      <c r="CVT1"/>
      <c r="CVU1"/>
      <c r="CVV1"/>
      <c r="CVW1"/>
      <c r="CVX1"/>
      <c r="CVY1"/>
      <c r="CVZ1"/>
      <c r="CWA1"/>
      <c r="CWB1"/>
      <c r="CWC1"/>
      <c r="CWD1"/>
      <c r="CWE1"/>
      <c r="CWF1"/>
      <c r="CWG1"/>
      <c r="CWH1"/>
      <c r="CWI1"/>
      <c r="CWJ1"/>
      <c r="CWK1"/>
      <c r="CWL1"/>
      <c r="CWM1"/>
      <c r="CWN1"/>
      <c r="CWO1"/>
      <c r="CWP1"/>
      <c r="CWQ1"/>
      <c r="CWR1"/>
      <c r="CWS1"/>
      <c r="CWT1"/>
      <c r="CWU1"/>
      <c r="CWV1"/>
      <c r="CWW1"/>
      <c r="CWX1"/>
      <c r="CWY1"/>
      <c r="CWZ1"/>
      <c r="CXA1"/>
      <c r="CXB1"/>
      <c r="CXC1"/>
      <c r="CXD1"/>
      <c r="CXE1"/>
      <c r="CXF1"/>
      <c r="CXG1"/>
      <c r="CXH1"/>
      <c r="CXI1"/>
      <c r="CXJ1"/>
      <c r="CXK1"/>
      <c r="CXL1"/>
      <c r="CXM1"/>
      <c r="CXN1"/>
      <c r="CXO1"/>
      <c r="CXP1"/>
      <c r="CXQ1"/>
      <c r="CXR1"/>
      <c r="CXS1"/>
      <c r="CXT1"/>
      <c r="CXU1"/>
      <c r="CXV1"/>
      <c r="CXW1"/>
      <c r="CXX1"/>
      <c r="CXY1"/>
      <c r="CXZ1"/>
      <c r="CYA1"/>
      <c r="CYB1"/>
      <c r="CYC1"/>
      <c r="CYD1"/>
      <c r="CYE1"/>
      <c r="CYF1"/>
      <c r="CYG1"/>
      <c r="CYH1"/>
      <c r="CYI1"/>
      <c r="CYJ1"/>
      <c r="CYK1"/>
      <c r="CYL1"/>
      <c r="CYM1"/>
      <c r="CYN1"/>
      <c r="CYO1"/>
      <c r="CYP1"/>
      <c r="CYQ1"/>
      <c r="CYR1"/>
      <c r="CYS1"/>
      <c r="CYT1"/>
      <c r="CYU1"/>
      <c r="CYV1"/>
      <c r="CYW1"/>
      <c r="CYX1"/>
      <c r="CYY1"/>
      <c r="CYZ1"/>
      <c r="CZA1"/>
      <c r="CZB1"/>
      <c r="CZC1"/>
      <c r="CZD1"/>
      <c r="CZE1"/>
      <c r="CZF1"/>
      <c r="CZG1"/>
      <c r="CZH1"/>
      <c r="CZI1"/>
      <c r="CZJ1"/>
      <c r="CZK1"/>
      <c r="CZL1"/>
      <c r="CZM1"/>
      <c r="CZN1"/>
      <c r="CZO1"/>
      <c r="CZP1"/>
      <c r="CZQ1"/>
      <c r="CZR1"/>
      <c r="CZS1"/>
      <c r="CZT1"/>
      <c r="CZU1"/>
      <c r="CZV1"/>
      <c r="CZW1"/>
      <c r="CZX1"/>
      <c r="CZY1"/>
      <c r="CZZ1"/>
      <c r="DAA1"/>
      <c r="DAB1"/>
      <c r="DAC1"/>
      <c r="DAD1"/>
      <c r="DAE1"/>
      <c r="DAF1"/>
      <c r="DAG1"/>
      <c r="DAH1"/>
      <c r="DAI1"/>
      <c r="DAJ1"/>
      <c r="DAK1"/>
      <c r="DAL1"/>
      <c r="DAM1"/>
      <c r="DAN1"/>
      <c r="DAO1"/>
      <c r="DAP1"/>
      <c r="DAQ1"/>
      <c r="DAR1"/>
      <c r="DAS1"/>
      <c r="DAT1"/>
      <c r="DAU1"/>
      <c r="DAV1"/>
      <c r="DAW1"/>
      <c r="DAX1"/>
      <c r="DAY1"/>
      <c r="DAZ1"/>
      <c r="DBA1"/>
      <c r="DBB1"/>
      <c r="DBC1"/>
      <c r="DBD1"/>
      <c r="DBE1"/>
      <c r="DBF1"/>
      <c r="DBG1"/>
      <c r="DBH1"/>
      <c r="DBI1"/>
      <c r="DBJ1"/>
      <c r="DBK1"/>
      <c r="DBL1"/>
      <c r="DBM1"/>
      <c r="DBN1"/>
      <c r="DBO1"/>
      <c r="DBP1"/>
      <c r="DBQ1"/>
      <c r="DBR1"/>
      <c r="DBS1"/>
      <c r="DBT1"/>
      <c r="DBU1"/>
      <c r="DBV1"/>
      <c r="DBW1"/>
      <c r="DBX1"/>
      <c r="DBY1"/>
      <c r="DBZ1"/>
      <c r="DCA1"/>
      <c r="DCB1"/>
      <c r="DCC1"/>
      <c r="DCD1"/>
      <c r="DCE1"/>
      <c r="DCF1"/>
      <c r="DCG1"/>
      <c r="DCH1"/>
      <c r="DCI1"/>
      <c r="DCJ1"/>
      <c r="DCK1"/>
      <c r="DCL1"/>
      <c r="DCM1"/>
      <c r="DCN1"/>
      <c r="DCO1"/>
      <c r="DCP1"/>
      <c r="DCQ1"/>
      <c r="DCR1"/>
      <c r="DCS1"/>
      <c r="DCT1"/>
      <c r="DCU1"/>
      <c r="DCV1"/>
      <c r="DCW1"/>
      <c r="DCX1"/>
      <c r="DCY1"/>
      <c r="DCZ1"/>
      <c r="DDA1"/>
      <c r="DDB1"/>
      <c r="DDC1"/>
      <c r="DDD1"/>
      <c r="DDE1"/>
      <c r="DDF1"/>
      <c r="DDG1"/>
      <c r="DDH1"/>
      <c r="DDI1"/>
      <c r="DDJ1"/>
      <c r="DDK1"/>
      <c r="DDL1"/>
      <c r="DDM1"/>
      <c r="DDN1"/>
      <c r="DDO1"/>
      <c r="DDP1"/>
      <c r="DDQ1"/>
      <c r="DDR1"/>
      <c r="DDS1"/>
      <c r="DDT1"/>
      <c r="DDU1"/>
      <c r="DDV1"/>
      <c r="DDW1"/>
      <c r="DDX1"/>
      <c r="DDY1"/>
      <c r="DDZ1"/>
      <c r="DEA1"/>
      <c r="DEB1"/>
      <c r="DEC1"/>
      <c r="DED1"/>
      <c r="DEE1"/>
      <c r="DEF1"/>
      <c r="DEG1"/>
      <c r="DEH1"/>
      <c r="DEI1"/>
      <c r="DEJ1"/>
      <c r="DEK1"/>
      <c r="DEL1"/>
      <c r="DEM1"/>
      <c r="DEN1"/>
      <c r="DEO1"/>
      <c r="DEP1"/>
      <c r="DEQ1"/>
      <c r="DER1"/>
      <c r="DES1"/>
      <c r="DET1"/>
      <c r="DEU1"/>
      <c r="DEV1"/>
      <c r="DEW1"/>
      <c r="DEX1"/>
      <c r="DEY1"/>
      <c r="DEZ1"/>
      <c r="DFA1"/>
      <c r="DFB1"/>
      <c r="DFC1"/>
      <c r="DFD1"/>
      <c r="DFE1"/>
      <c r="DFF1"/>
      <c r="DFG1"/>
      <c r="DFH1"/>
      <c r="DFI1"/>
      <c r="DFJ1"/>
      <c r="DFK1"/>
      <c r="DFL1"/>
      <c r="DFM1"/>
      <c r="DFN1"/>
      <c r="DFO1"/>
      <c r="DFP1"/>
      <c r="DFQ1"/>
      <c r="DFR1"/>
      <c r="DFS1"/>
      <c r="DFT1"/>
      <c r="DFU1"/>
      <c r="DFV1"/>
      <c r="DFW1"/>
      <c r="DFX1"/>
      <c r="DFY1"/>
      <c r="DFZ1"/>
      <c r="DGA1"/>
      <c r="DGB1"/>
      <c r="DGC1"/>
      <c r="DGD1"/>
      <c r="DGE1"/>
      <c r="DGF1"/>
      <c r="DGG1"/>
      <c r="DGH1"/>
      <c r="DGI1"/>
      <c r="DGJ1"/>
      <c r="DGK1"/>
      <c r="DGL1"/>
      <c r="DGM1"/>
      <c r="DGN1"/>
      <c r="DGO1"/>
      <c r="DGP1"/>
      <c r="DGQ1"/>
      <c r="DGR1"/>
      <c r="DGS1"/>
      <c r="DGT1"/>
      <c r="DGU1"/>
      <c r="DGV1"/>
      <c r="DGW1"/>
      <c r="DGX1"/>
      <c r="DGY1"/>
      <c r="DGZ1"/>
      <c r="DHA1"/>
      <c r="DHB1"/>
      <c r="DHC1"/>
      <c r="DHD1"/>
      <c r="DHE1"/>
      <c r="DHF1"/>
      <c r="DHG1"/>
      <c r="DHH1"/>
      <c r="DHI1"/>
      <c r="DHJ1"/>
      <c r="DHK1"/>
      <c r="DHL1"/>
      <c r="DHM1"/>
      <c r="DHN1"/>
      <c r="DHO1"/>
      <c r="DHP1"/>
      <c r="DHQ1"/>
      <c r="DHR1"/>
      <c r="DHS1"/>
      <c r="DHT1"/>
      <c r="DHU1"/>
      <c r="DHV1"/>
      <c r="DHW1"/>
      <c r="DHX1"/>
      <c r="DHY1"/>
      <c r="DHZ1"/>
      <c r="DIA1"/>
      <c r="DIB1"/>
      <c r="DIC1"/>
      <c r="DID1"/>
      <c r="DIE1"/>
      <c r="DIF1"/>
      <c r="DIG1"/>
      <c r="DIH1"/>
      <c r="DII1"/>
      <c r="DIJ1"/>
      <c r="DIK1"/>
      <c r="DIL1"/>
      <c r="DIM1"/>
      <c r="DIN1"/>
      <c r="DIO1"/>
      <c r="DIP1"/>
      <c r="DIQ1"/>
      <c r="DIR1"/>
      <c r="DIS1"/>
      <c r="DIT1"/>
      <c r="DIU1"/>
      <c r="DIV1"/>
      <c r="DIW1"/>
      <c r="DIX1"/>
      <c r="DIY1"/>
      <c r="DIZ1"/>
      <c r="DJA1"/>
      <c r="DJB1"/>
      <c r="DJC1"/>
      <c r="DJD1"/>
      <c r="DJE1"/>
      <c r="DJF1"/>
      <c r="DJG1"/>
      <c r="DJH1"/>
      <c r="DJI1"/>
      <c r="DJJ1"/>
      <c r="DJK1"/>
      <c r="DJL1"/>
      <c r="DJM1"/>
      <c r="DJN1"/>
      <c r="DJO1"/>
      <c r="DJP1"/>
      <c r="DJQ1"/>
      <c r="DJR1"/>
      <c r="DJS1"/>
      <c r="DJT1"/>
      <c r="DJU1"/>
      <c r="DJV1"/>
      <c r="DJW1"/>
      <c r="DJX1"/>
      <c r="DJY1"/>
      <c r="DJZ1"/>
      <c r="DKA1"/>
      <c r="DKB1"/>
      <c r="DKC1"/>
      <c r="DKD1"/>
      <c r="DKE1"/>
      <c r="DKF1"/>
      <c r="DKG1"/>
      <c r="DKH1"/>
      <c r="DKI1"/>
      <c r="DKJ1"/>
      <c r="DKK1"/>
      <c r="DKL1"/>
      <c r="DKM1"/>
      <c r="DKN1"/>
      <c r="DKO1"/>
      <c r="DKP1"/>
      <c r="DKQ1"/>
      <c r="DKR1"/>
      <c r="DKS1"/>
      <c r="DKT1"/>
      <c r="DKU1"/>
      <c r="DKV1"/>
      <c r="DKW1"/>
      <c r="DKX1"/>
      <c r="DKY1"/>
      <c r="DKZ1"/>
      <c r="DLA1"/>
      <c r="DLB1"/>
      <c r="DLC1"/>
      <c r="DLD1"/>
      <c r="DLE1"/>
      <c r="DLF1"/>
      <c r="DLG1"/>
      <c r="DLH1"/>
      <c r="DLI1"/>
      <c r="DLJ1"/>
      <c r="DLK1"/>
      <c r="DLL1"/>
      <c r="DLM1"/>
      <c r="DLN1"/>
      <c r="DLO1"/>
      <c r="DLP1"/>
      <c r="DLQ1"/>
      <c r="DLR1"/>
      <c r="DLS1"/>
      <c r="DLT1"/>
      <c r="DLU1"/>
      <c r="DLV1"/>
      <c r="DLW1"/>
      <c r="DLX1"/>
      <c r="DLY1"/>
      <c r="DLZ1"/>
      <c r="DMA1"/>
      <c r="DMB1"/>
      <c r="DMC1"/>
      <c r="DMD1"/>
      <c r="DME1"/>
      <c r="DMF1"/>
      <c r="DMG1"/>
      <c r="DMH1"/>
      <c r="DMI1"/>
      <c r="DMJ1"/>
      <c r="DMK1"/>
      <c r="DML1"/>
      <c r="DMM1"/>
      <c r="DMN1"/>
      <c r="DMO1"/>
      <c r="DMP1"/>
      <c r="DMQ1"/>
      <c r="DMR1"/>
      <c r="DMS1"/>
      <c r="DMT1"/>
      <c r="DMU1"/>
      <c r="DMV1"/>
      <c r="DMW1"/>
      <c r="DMX1"/>
      <c r="DMY1"/>
      <c r="DMZ1"/>
      <c r="DNA1"/>
      <c r="DNB1"/>
      <c r="DNC1"/>
      <c r="DND1"/>
      <c r="DNE1"/>
      <c r="DNF1"/>
      <c r="DNG1"/>
      <c r="DNH1"/>
      <c r="DNI1"/>
      <c r="DNJ1"/>
      <c r="DNK1"/>
      <c r="DNL1"/>
      <c r="DNM1"/>
      <c r="DNN1"/>
      <c r="DNO1"/>
      <c r="DNP1"/>
      <c r="DNQ1"/>
      <c r="DNR1"/>
      <c r="DNS1"/>
      <c r="DNT1"/>
      <c r="DNU1"/>
      <c r="DNV1"/>
      <c r="DNW1"/>
      <c r="DNX1"/>
      <c r="DNY1"/>
      <c r="DNZ1"/>
      <c r="DOA1"/>
      <c r="DOB1"/>
      <c r="DOC1"/>
      <c r="DOD1"/>
      <c r="DOE1"/>
      <c r="DOF1"/>
      <c r="DOG1"/>
      <c r="DOH1"/>
      <c r="DOI1"/>
      <c r="DOJ1"/>
      <c r="DOK1"/>
      <c r="DOL1"/>
      <c r="DOM1"/>
      <c r="DON1"/>
      <c r="DOO1"/>
      <c r="DOP1"/>
      <c r="DOQ1"/>
      <c r="DOR1"/>
      <c r="DOS1"/>
      <c r="DOT1"/>
      <c r="DOU1"/>
      <c r="DOV1"/>
      <c r="DOW1"/>
      <c r="DOX1"/>
      <c r="DOY1"/>
      <c r="DOZ1"/>
      <c r="DPA1"/>
      <c r="DPB1"/>
      <c r="DPC1"/>
      <c r="DPD1"/>
      <c r="DPE1"/>
      <c r="DPF1"/>
      <c r="DPG1"/>
      <c r="DPH1"/>
      <c r="DPI1"/>
      <c r="DPJ1"/>
      <c r="DPK1"/>
      <c r="DPL1"/>
      <c r="DPM1"/>
      <c r="DPN1"/>
      <c r="DPO1"/>
      <c r="DPP1"/>
      <c r="DPQ1"/>
      <c r="DPR1"/>
      <c r="DPS1"/>
      <c r="DPT1"/>
      <c r="DPU1"/>
      <c r="DPV1"/>
      <c r="DPW1"/>
      <c r="DPX1"/>
      <c r="DPY1"/>
      <c r="DPZ1"/>
      <c r="DQA1"/>
      <c r="DQB1"/>
      <c r="DQC1"/>
      <c r="DQD1"/>
      <c r="DQE1"/>
      <c r="DQF1"/>
      <c r="DQG1"/>
      <c r="DQH1"/>
      <c r="DQI1"/>
      <c r="DQJ1"/>
      <c r="DQK1"/>
      <c r="DQL1"/>
      <c r="DQM1"/>
      <c r="DQN1"/>
      <c r="DQO1"/>
      <c r="DQP1"/>
      <c r="DQQ1"/>
      <c r="DQR1"/>
      <c r="DQS1"/>
      <c r="DQT1"/>
      <c r="DQU1"/>
      <c r="DQV1"/>
      <c r="DQW1"/>
      <c r="DQX1"/>
      <c r="DQY1"/>
      <c r="DQZ1"/>
      <c r="DRA1"/>
      <c r="DRB1"/>
      <c r="DRC1"/>
      <c r="DRD1"/>
      <c r="DRE1"/>
      <c r="DRF1"/>
      <c r="DRG1"/>
      <c r="DRH1"/>
      <c r="DRI1"/>
      <c r="DRJ1"/>
      <c r="DRK1"/>
      <c r="DRL1"/>
      <c r="DRM1"/>
      <c r="DRN1"/>
      <c r="DRO1"/>
      <c r="DRP1"/>
      <c r="DRQ1"/>
      <c r="DRR1"/>
      <c r="DRS1"/>
      <c r="DRT1"/>
      <c r="DRU1"/>
      <c r="DRV1"/>
      <c r="DRW1"/>
      <c r="DRX1"/>
      <c r="DRY1"/>
      <c r="DRZ1"/>
      <c r="DSA1"/>
      <c r="DSB1"/>
      <c r="DSC1"/>
      <c r="DSD1"/>
      <c r="DSE1"/>
      <c r="DSF1"/>
      <c r="DSG1"/>
      <c r="DSH1"/>
      <c r="DSI1"/>
      <c r="DSJ1"/>
      <c r="DSK1"/>
      <c r="DSL1"/>
      <c r="DSM1"/>
      <c r="DSN1"/>
      <c r="DSO1"/>
      <c r="DSP1"/>
      <c r="DSQ1"/>
      <c r="DSR1"/>
      <c r="DSS1"/>
      <c r="DST1"/>
      <c r="DSU1"/>
      <c r="DSV1"/>
      <c r="DSW1"/>
      <c r="DSX1"/>
      <c r="DSY1"/>
      <c r="DSZ1"/>
      <c r="DTA1"/>
      <c r="DTB1"/>
      <c r="DTC1"/>
      <c r="DTD1"/>
      <c r="DTE1"/>
      <c r="DTF1"/>
      <c r="DTG1"/>
      <c r="DTH1"/>
      <c r="DTI1"/>
      <c r="DTJ1"/>
      <c r="DTK1"/>
      <c r="DTL1"/>
      <c r="DTM1"/>
      <c r="DTN1"/>
      <c r="DTO1"/>
      <c r="DTP1"/>
      <c r="DTQ1"/>
      <c r="DTR1"/>
      <c r="DTS1"/>
      <c r="DTT1"/>
      <c r="DTU1"/>
      <c r="DTV1"/>
      <c r="DTW1"/>
      <c r="DTX1"/>
      <c r="DTY1"/>
      <c r="DTZ1"/>
      <c r="DUA1"/>
      <c r="DUB1"/>
      <c r="DUC1"/>
      <c r="DUD1"/>
      <c r="DUE1"/>
      <c r="DUF1"/>
      <c r="DUG1"/>
      <c r="DUH1"/>
      <c r="DUI1"/>
      <c r="DUJ1"/>
      <c r="DUK1"/>
      <c r="DUL1"/>
      <c r="DUM1"/>
      <c r="DUN1"/>
      <c r="DUO1"/>
      <c r="DUP1"/>
      <c r="DUQ1"/>
      <c r="DUR1"/>
      <c r="DUS1"/>
      <c r="DUT1"/>
      <c r="DUU1"/>
      <c r="DUV1"/>
      <c r="DUW1"/>
      <c r="DUX1"/>
      <c r="DUY1"/>
      <c r="DUZ1"/>
      <c r="DVA1"/>
      <c r="DVB1"/>
      <c r="DVC1"/>
      <c r="DVD1"/>
      <c r="DVE1"/>
      <c r="DVF1"/>
      <c r="DVG1"/>
      <c r="DVH1"/>
      <c r="DVI1"/>
      <c r="DVJ1"/>
      <c r="DVK1"/>
      <c r="DVL1"/>
      <c r="DVM1"/>
      <c r="DVN1"/>
      <c r="DVO1"/>
      <c r="DVP1"/>
      <c r="DVQ1"/>
      <c r="DVR1"/>
      <c r="DVS1"/>
      <c r="DVT1"/>
      <c r="DVU1"/>
      <c r="DVV1"/>
      <c r="DVW1"/>
      <c r="DVX1"/>
      <c r="DVY1"/>
      <c r="DVZ1"/>
      <c r="DWA1"/>
      <c r="DWB1"/>
      <c r="DWC1"/>
      <c r="DWD1"/>
      <c r="DWE1"/>
      <c r="DWF1"/>
      <c r="DWG1"/>
      <c r="DWH1"/>
      <c r="DWI1"/>
      <c r="DWJ1"/>
      <c r="DWK1"/>
      <c r="DWL1"/>
      <c r="DWM1"/>
      <c r="DWN1"/>
      <c r="DWO1"/>
      <c r="DWP1"/>
      <c r="DWQ1"/>
      <c r="DWR1"/>
      <c r="DWS1"/>
      <c r="DWT1"/>
      <c r="DWU1"/>
      <c r="DWV1"/>
      <c r="DWW1"/>
      <c r="DWX1"/>
      <c r="DWY1"/>
      <c r="DWZ1"/>
      <c r="DXA1"/>
      <c r="DXB1"/>
      <c r="DXC1"/>
      <c r="DXD1"/>
      <c r="DXE1"/>
      <c r="DXF1"/>
      <c r="DXG1"/>
      <c r="DXH1"/>
      <c r="DXI1"/>
      <c r="DXJ1"/>
      <c r="DXK1"/>
      <c r="DXL1"/>
      <c r="DXM1"/>
      <c r="DXN1"/>
      <c r="DXO1"/>
      <c r="DXP1"/>
      <c r="DXQ1"/>
      <c r="DXR1"/>
      <c r="DXS1"/>
      <c r="DXT1"/>
      <c r="DXU1"/>
      <c r="DXV1"/>
      <c r="DXW1"/>
      <c r="DXX1"/>
      <c r="DXY1"/>
      <c r="DXZ1"/>
      <c r="DYA1"/>
      <c r="DYB1"/>
      <c r="DYC1"/>
      <c r="DYD1"/>
      <c r="DYE1"/>
      <c r="DYF1"/>
      <c r="DYG1"/>
      <c r="DYH1"/>
      <c r="DYI1"/>
      <c r="DYJ1"/>
      <c r="DYK1"/>
      <c r="DYL1"/>
      <c r="DYM1"/>
      <c r="DYN1"/>
      <c r="DYO1"/>
      <c r="DYP1"/>
      <c r="DYQ1"/>
      <c r="DYR1"/>
      <c r="DYS1"/>
      <c r="DYT1"/>
      <c r="DYU1"/>
      <c r="DYV1"/>
      <c r="DYW1"/>
      <c r="DYX1"/>
      <c r="DYY1"/>
      <c r="DYZ1"/>
      <c r="DZA1"/>
      <c r="DZB1"/>
      <c r="DZC1"/>
      <c r="DZD1"/>
      <c r="DZE1"/>
      <c r="DZF1"/>
      <c r="DZG1"/>
      <c r="DZH1"/>
      <c r="DZI1"/>
      <c r="DZJ1"/>
      <c r="DZK1"/>
      <c r="DZL1"/>
      <c r="DZM1"/>
      <c r="DZN1"/>
      <c r="DZO1"/>
      <c r="DZP1"/>
      <c r="DZQ1"/>
      <c r="DZR1"/>
      <c r="DZS1"/>
      <c r="DZT1"/>
      <c r="DZU1"/>
      <c r="DZV1"/>
      <c r="DZW1"/>
      <c r="DZX1"/>
      <c r="DZY1"/>
      <c r="DZZ1"/>
      <c r="EAA1"/>
      <c r="EAB1"/>
      <c r="EAC1"/>
      <c r="EAD1"/>
      <c r="EAE1"/>
      <c r="EAF1"/>
      <c r="EAG1"/>
      <c r="EAH1"/>
      <c r="EAI1"/>
      <c r="EAJ1"/>
      <c r="EAK1"/>
      <c r="EAL1"/>
      <c r="EAM1"/>
      <c r="EAN1"/>
      <c r="EAO1"/>
      <c r="EAP1"/>
      <c r="EAQ1"/>
      <c r="EAR1"/>
      <c r="EAS1"/>
      <c r="EAT1"/>
      <c r="EAU1"/>
      <c r="EAV1"/>
      <c r="EAW1"/>
      <c r="EAX1"/>
      <c r="EAY1"/>
      <c r="EAZ1"/>
      <c r="EBA1"/>
      <c r="EBB1"/>
      <c r="EBC1"/>
      <c r="EBD1"/>
      <c r="EBE1"/>
      <c r="EBF1"/>
      <c r="EBG1"/>
      <c r="EBH1"/>
      <c r="EBI1"/>
      <c r="EBJ1"/>
      <c r="EBK1"/>
      <c r="EBL1"/>
      <c r="EBM1"/>
      <c r="EBN1"/>
      <c r="EBO1"/>
      <c r="EBP1"/>
      <c r="EBQ1"/>
      <c r="EBR1"/>
      <c r="EBS1"/>
      <c r="EBT1"/>
      <c r="EBU1"/>
      <c r="EBV1"/>
      <c r="EBW1"/>
      <c r="EBX1"/>
      <c r="EBY1"/>
      <c r="EBZ1"/>
      <c r="ECA1"/>
      <c r="ECB1"/>
      <c r="ECC1"/>
      <c r="ECD1"/>
      <c r="ECE1"/>
      <c r="ECF1"/>
      <c r="ECG1"/>
      <c r="ECH1"/>
      <c r="ECI1"/>
      <c r="ECJ1"/>
      <c r="ECK1"/>
      <c r="ECL1"/>
      <c r="ECM1"/>
      <c r="ECN1"/>
      <c r="ECO1"/>
      <c r="ECP1"/>
      <c r="ECQ1"/>
      <c r="ECR1"/>
      <c r="ECS1"/>
      <c r="ECT1"/>
      <c r="ECU1"/>
      <c r="ECV1"/>
      <c r="ECW1"/>
      <c r="ECX1"/>
      <c r="ECY1"/>
      <c r="ECZ1"/>
      <c r="EDA1"/>
      <c r="EDB1"/>
      <c r="EDC1"/>
      <c r="EDD1"/>
      <c r="EDE1"/>
      <c r="EDF1"/>
      <c r="EDG1"/>
      <c r="EDH1"/>
      <c r="EDI1"/>
      <c r="EDJ1"/>
      <c r="EDK1"/>
      <c r="EDL1"/>
      <c r="EDM1"/>
      <c r="EDN1"/>
      <c r="EDO1"/>
      <c r="EDP1"/>
      <c r="EDQ1"/>
      <c r="EDR1"/>
      <c r="EDS1"/>
      <c r="EDT1"/>
      <c r="EDU1"/>
      <c r="EDV1"/>
      <c r="EDW1"/>
      <c r="EDX1"/>
      <c r="EDY1"/>
      <c r="EDZ1"/>
      <c r="EEA1"/>
      <c r="EEB1"/>
      <c r="EEC1"/>
      <c r="EED1"/>
      <c r="EEE1"/>
      <c r="EEF1"/>
      <c r="EEG1"/>
      <c r="EEH1"/>
      <c r="EEI1"/>
      <c r="EEJ1"/>
      <c r="EEK1"/>
      <c r="EEL1"/>
      <c r="EEM1"/>
      <c r="EEN1"/>
      <c r="EEO1"/>
      <c r="EEP1"/>
      <c r="EEQ1"/>
      <c r="EER1"/>
      <c r="EES1"/>
      <c r="EET1"/>
      <c r="EEU1"/>
      <c r="EEV1"/>
      <c r="EEW1"/>
      <c r="EEX1"/>
      <c r="EEY1"/>
      <c r="EEZ1"/>
      <c r="EFA1"/>
      <c r="EFB1"/>
      <c r="EFC1"/>
      <c r="EFD1"/>
      <c r="EFE1"/>
      <c r="EFF1"/>
      <c r="EFG1"/>
      <c r="EFH1"/>
      <c r="EFI1"/>
      <c r="EFJ1"/>
      <c r="EFK1"/>
      <c r="EFL1"/>
      <c r="EFM1"/>
      <c r="EFN1"/>
      <c r="EFO1"/>
      <c r="EFP1"/>
      <c r="EFQ1"/>
      <c r="EFR1"/>
      <c r="EFS1"/>
      <c r="EFT1"/>
      <c r="EFU1"/>
      <c r="EFV1"/>
      <c r="EFW1"/>
      <c r="EFX1"/>
      <c r="EFY1"/>
      <c r="EFZ1"/>
      <c r="EGA1"/>
      <c r="EGB1"/>
      <c r="EGC1"/>
      <c r="EGD1"/>
      <c r="EGE1"/>
      <c r="EGF1"/>
      <c r="EGG1"/>
      <c r="EGH1"/>
      <c r="EGI1"/>
      <c r="EGJ1"/>
      <c r="EGK1"/>
      <c r="EGL1"/>
      <c r="EGM1"/>
      <c r="EGN1"/>
      <c r="EGO1"/>
      <c r="EGP1"/>
      <c r="EGQ1"/>
      <c r="EGR1"/>
      <c r="EGS1"/>
      <c r="EGT1"/>
      <c r="EGU1"/>
      <c r="EGV1"/>
      <c r="EGW1"/>
      <c r="EGX1"/>
      <c r="EGY1"/>
      <c r="EGZ1"/>
      <c r="EHA1"/>
      <c r="EHB1"/>
      <c r="EHC1"/>
      <c r="EHD1"/>
      <c r="EHE1"/>
      <c r="EHF1"/>
      <c r="EHG1"/>
      <c r="EHH1"/>
      <c r="EHI1"/>
      <c r="EHJ1"/>
      <c r="EHK1"/>
      <c r="EHL1"/>
      <c r="EHM1"/>
      <c r="EHN1"/>
      <c r="EHO1"/>
      <c r="EHP1"/>
      <c r="EHQ1"/>
      <c r="EHR1"/>
      <c r="EHS1"/>
      <c r="EHT1"/>
      <c r="EHU1"/>
      <c r="EHV1"/>
      <c r="EHW1"/>
      <c r="EHX1"/>
      <c r="EHY1"/>
      <c r="EHZ1"/>
      <c r="EIA1"/>
      <c r="EIB1"/>
      <c r="EIC1"/>
      <c r="EID1"/>
      <c r="EIE1"/>
      <c r="EIF1"/>
      <c r="EIG1"/>
      <c r="EIH1"/>
      <c r="EII1"/>
      <c r="EIJ1"/>
      <c r="EIK1"/>
      <c r="EIL1"/>
      <c r="EIM1"/>
      <c r="EIN1"/>
      <c r="EIO1"/>
      <c r="EIP1"/>
      <c r="EIQ1"/>
      <c r="EIR1"/>
      <c r="EIS1"/>
      <c r="EIT1"/>
      <c r="EIU1"/>
      <c r="EIV1"/>
      <c r="EIW1"/>
      <c r="EIX1"/>
      <c r="EIY1"/>
      <c r="EIZ1"/>
      <c r="EJA1"/>
      <c r="EJB1"/>
      <c r="EJC1"/>
      <c r="EJD1"/>
      <c r="EJE1"/>
      <c r="EJF1"/>
      <c r="EJG1"/>
      <c r="EJH1"/>
      <c r="EJI1"/>
      <c r="EJJ1"/>
      <c r="EJK1"/>
      <c r="EJL1"/>
      <c r="EJM1"/>
      <c r="EJN1"/>
      <c r="EJO1"/>
      <c r="EJP1"/>
      <c r="EJQ1"/>
      <c r="EJR1"/>
      <c r="EJS1"/>
      <c r="EJT1"/>
      <c r="EJU1"/>
      <c r="EJV1"/>
      <c r="EJW1"/>
      <c r="EJX1"/>
      <c r="EJY1"/>
      <c r="EJZ1"/>
      <c r="EKA1"/>
      <c r="EKB1"/>
      <c r="EKC1"/>
      <c r="EKD1"/>
      <c r="EKE1"/>
      <c r="EKF1"/>
      <c r="EKG1"/>
      <c r="EKH1"/>
      <c r="EKI1"/>
      <c r="EKJ1"/>
      <c r="EKK1"/>
      <c r="EKL1"/>
      <c r="EKM1"/>
      <c r="EKN1"/>
      <c r="EKO1"/>
      <c r="EKP1"/>
      <c r="EKQ1"/>
      <c r="EKR1"/>
      <c r="EKS1"/>
      <c r="EKT1"/>
      <c r="EKU1"/>
      <c r="EKV1"/>
      <c r="EKW1"/>
      <c r="EKX1"/>
      <c r="EKY1"/>
      <c r="EKZ1"/>
      <c r="ELA1"/>
      <c r="ELB1"/>
      <c r="ELC1"/>
      <c r="ELD1"/>
      <c r="ELE1"/>
      <c r="ELF1"/>
      <c r="ELG1"/>
      <c r="ELH1"/>
      <c r="ELI1"/>
      <c r="ELJ1"/>
      <c r="ELK1"/>
      <c r="ELL1"/>
      <c r="ELM1"/>
      <c r="ELN1"/>
      <c r="ELO1"/>
      <c r="ELP1"/>
      <c r="ELQ1"/>
      <c r="ELR1"/>
      <c r="ELS1"/>
      <c r="ELT1"/>
      <c r="ELU1"/>
      <c r="ELV1"/>
      <c r="ELW1"/>
      <c r="ELX1"/>
      <c r="ELY1"/>
      <c r="ELZ1"/>
      <c r="EMA1"/>
      <c r="EMB1"/>
      <c r="EMC1"/>
      <c r="EMD1"/>
      <c r="EME1"/>
      <c r="EMF1"/>
      <c r="EMG1"/>
      <c r="EMH1"/>
      <c r="EMI1"/>
      <c r="EMJ1"/>
      <c r="EMK1"/>
      <c r="EML1"/>
      <c r="EMM1"/>
      <c r="EMN1"/>
      <c r="EMO1"/>
      <c r="EMP1"/>
      <c r="EMQ1"/>
      <c r="EMR1"/>
      <c r="EMS1"/>
      <c r="EMT1"/>
      <c r="EMU1"/>
      <c r="EMV1"/>
      <c r="EMW1"/>
      <c r="EMX1"/>
      <c r="EMY1"/>
      <c r="EMZ1"/>
      <c r="ENA1"/>
      <c r="ENB1"/>
      <c r="ENC1"/>
      <c r="END1"/>
      <c r="ENE1"/>
      <c r="ENF1"/>
      <c r="ENG1"/>
      <c r="ENH1"/>
      <c r="ENI1"/>
      <c r="ENJ1"/>
      <c r="ENK1"/>
      <c r="ENL1"/>
      <c r="ENM1"/>
      <c r="ENN1"/>
      <c r="ENO1"/>
      <c r="ENP1"/>
      <c r="ENQ1"/>
      <c r="ENR1"/>
      <c r="ENS1"/>
      <c r="ENT1"/>
      <c r="ENU1"/>
      <c r="ENV1"/>
      <c r="ENW1"/>
      <c r="ENX1"/>
      <c r="ENY1"/>
      <c r="ENZ1"/>
      <c r="EOA1"/>
      <c r="EOB1"/>
      <c r="EOC1"/>
      <c r="EOD1"/>
      <c r="EOE1"/>
      <c r="EOF1"/>
      <c r="EOG1"/>
      <c r="EOH1"/>
      <c r="EOI1"/>
      <c r="EOJ1"/>
      <c r="EOK1"/>
      <c r="EOL1"/>
      <c r="EOM1"/>
      <c r="EON1"/>
      <c r="EOO1"/>
      <c r="EOP1"/>
      <c r="EOQ1"/>
      <c r="EOR1"/>
      <c r="EOS1"/>
      <c r="EOT1"/>
      <c r="EOU1"/>
      <c r="EOV1"/>
      <c r="EOW1"/>
      <c r="EOX1"/>
      <c r="EOY1"/>
      <c r="EOZ1"/>
      <c r="EPA1"/>
      <c r="EPB1"/>
      <c r="EPC1"/>
      <c r="EPD1"/>
      <c r="EPE1"/>
      <c r="EPF1"/>
      <c r="EPG1"/>
      <c r="EPH1"/>
      <c r="EPI1"/>
      <c r="EPJ1"/>
      <c r="EPK1"/>
      <c r="EPL1"/>
      <c r="EPM1"/>
      <c r="EPN1"/>
      <c r="EPO1"/>
      <c r="EPP1"/>
      <c r="EPQ1"/>
      <c r="EPR1"/>
      <c r="EPS1"/>
      <c r="EPT1"/>
      <c r="EPU1"/>
      <c r="EPV1"/>
      <c r="EPW1"/>
      <c r="EPX1"/>
      <c r="EPY1"/>
      <c r="EPZ1"/>
      <c r="EQA1"/>
      <c r="EQB1"/>
      <c r="EQC1"/>
      <c r="EQD1"/>
      <c r="EQE1"/>
      <c r="EQF1"/>
      <c r="EQG1"/>
      <c r="EQH1"/>
      <c r="EQI1"/>
      <c r="EQJ1"/>
      <c r="EQK1"/>
      <c r="EQL1"/>
      <c r="EQM1"/>
      <c r="EQN1"/>
      <c r="EQO1"/>
      <c r="EQP1"/>
      <c r="EQQ1"/>
      <c r="EQR1"/>
      <c r="EQS1"/>
      <c r="EQT1"/>
      <c r="EQU1"/>
      <c r="EQV1"/>
      <c r="EQW1"/>
      <c r="EQX1"/>
      <c r="EQY1"/>
      <c r="EQZ1"/>
      <c r="ERA1"/>
      <c r="ERB1"/>
      <c r="ERC1"/>
      <c r="ERD1"/>
      <c r="ERE1"/>
      <c r="ERF1"/>
      <c r="ERG1"/>
      <c r="ERH1"/>
      <c r="ERI1"/>
      <c r="ERJ1"/>
      <c r="ERK1"/>
      <c r="ERL1"/>
      <c r="ERM1"/>
      <c r="ERN1"/>
      <c r="ERO1"/>
      <c r="ERP1"/>
      <c r="ERQ1"/>
      <c r="ERR1"/>
      <c r="ERS1"/>
      <c r="ERT1"/>
      <c r="ERU1"/>
      <c r="ERV1"/>
      <c r="ERW1"/>
      <c r="ERX1"/>
      <c r="ERY1"/>
      <c r="ERZ1"/>
      <c r="ESA1"/>
      <c r="ESB1"/>
      <c r="ESC1"/>
      <c r="ESD1"/>
      <c r="ESE1"/>
      <c r="ESF1"/>
      <c r="ESG1"/>
      <c r="ESH1"/>
      <c r="ESI1"/>
      <c r="ESJ1"/>
      <c r="ESK1"/>
      <c r="ESL1"/>
      <c r="ESM1"/>
      <c r="ESN1"/>
      <c r="ESO1"/>
      <c r="ESP1"/>
      <c r="ESQ1"/>
      <c r="ESR1"/>
      <c r="ESS1"/>
      <c r="EST1"/>
      <c r="ESU1"/>
      <c r="ESV1"/>
      <c r="ESW1"/>
      <c r="ESX1"/>
      <c r="ESY1"/>
      <c r="ESZ1"/>
      <c r="ETA1"/>
      <c r="ETB1"/>
      <c r="ETC1"/>
      <c r="ETD1"/>
      <c r="ETE1"/>
      <c r="ETF1"/>
      <c r="ETG1"/>
      <c r="ETH1"/>
      <c r="ETI1"/>
      <c r="ETJ1"/>
      <c r="ETK1"/>
      <c r="ETL1"/>
      <c r="ETM1"/>
      <c r="ETN1"/>
      <c r="ETO1"/>
      <c r="ETP1"/>
      <c r="ETQ1"/>
      <c r="ETR1"/>
      <c r="ETS1"/>
      <c r="ETT1"/>
      <c r="ETU1"/>
      <c r="ETV1"/>
      <c r="ETW1"/>
      <c r="ETX1"/>
      <c r="ETY1"/>
      <c r="ETZ1"/>
      <c r="EUA1"/>
      <c r="EUB1"/>
      <c r="EUC1"/>
      <c r="EUD1"/>
      <c r="EUE1"/>
      <c r="EUF1"/>
      <c r="EUG1"/>
      <c r="EUH1"/>
      <c r="EUI1"/>
      <c r="EUJ1"/>
      <c r="EUK1"/>
      <c r="EUL1"/>
      <c r="EUM1"/>
      <c r="EUN1"/>
      <c r="EUO1"/>
      <c r="EUP1"/>
      <c r="EUQ1"/>
      <c r="EUR1"/>
      <c r="EUS1"/>
      <c r="EUT1"/>
      <c r="EUU1"/>
      <c r="EUV1"/>
      <c r="EUW1"/>
      <c r="EUX1"/>
      <c r="EUY1"/>
      <c r="EUZ1"/>
      <c r="EVA1"/>
      <c r="EVB1"/>
      <c r="EVC1"/>
      <c r="EVD1"/>
      <c r="EVE1"/>
      <c r="EVF1"/>
      <c r="EVG1"/>
      <c r="EVH1"/>
      <c r="EVI1"/>
      <c r="EVJ1"/>
      <c r="EVK1"/>
      <c r="EVL1"/>
      <c r="EVM1"/>
      <c r="EVN1"/>
      <c r="EVO1"/>
      <c r="EVP1"/>
      <c r="EVQ1"/>
      <c r="EVR1"/>
      <c r="EVS1"/>
      <c r="EVT1"/>
      <c r="EVU1"/>
      <c r="EVV1"/>
      <c r="EVW1"/>
      <c r="EVX1"/>
      <c r="EVY1"/>
      <c r="EVZ1"/>
      <c r="EWA1"/>
      <c r="EWB1"/>
      <c r="EWC1"/>
      <c r="EWD1"/>
      <c r="EWE1"/>
      <c r="EWF1"/>
      <c r="EWG1"/>
      <c r="EWH1"/>
      <c r="EWI1"/>
      <c r="EWJ1"/>
      <c r="EWK1"/>
      <c r="EWL1"/>
      <c r="EWM1"/>
      <c r="EWN1"/>
      <c r="EWO1"/>
      <c r="EWP1"/>
      <c r="EWQ1"/>
      <c r="EWR1"/>
      <c r="EWS1"/>
      <c r="EWT1"/>
      <c r="EWU1"/>
      <c r="EWV1"/>
      <c r="EWW1"/>
      <c r="EWX1"/>
      <c r="EWY1"/>
      <c r="EWZ1"/>
      <c r="EXA1"/>
      <c r="EXB1"/>
      <c r="EXC1"/>
      <c r="EXD1"/>
      <c r="EXE1"/>
      <c r="EXF1"/>
      <c r="EXG1"/>
      <c r="EXH1"/>
      <c r="EXI1"/>
      <c r="EXJ1"/>
      <c r="EXK1"/>
      <c r="EXL1"/>
      <c r="EXM1"/>
      <c r="EXN1"/>
      <c r="EXO1"/>
      <c r="EXP1"/>
      <c r="EXQ1"/>
      <c r="EXR1"/>
      <c r="EXS1"/>
      <c r="EXT1"/>
      <c r="EXU1"/>
      <c r="EXV1"/>
      <c r="EXW1"/>
      <c r="EXX1"/>
      <c r="EXY1"/>
      <c r="EXZ1"/>
      <c r="EYA1"/>
      <c r="EYB1"/>
      <c r="EYC1"/>
      <c r="EYD1"/>
      <c r="EYE1"/>
      <c r="EYF1"/>
      <c r="EYG1"/>
      <c r="EYH1"/>
      <c r="EYI1"/>
      <c r="EYJ1"/>
      <c r="EYK1"/>
      <c r="EYL1"/>
      <c r="EYM1"/>
      <c r="EYN1"/>
      <c r="EYO1"/>
      <c r="EYP1"/>
      <c r="EYQ1"/>
      <c r="EYR1"/>
      <c r="EYS1"/>
      <c r="EYT1"/>
      <c r="EYU1"/>
      <c r="EYV1"/>
      <c r="EYW1"/>
      <c r="EYX1"/>
      <c r="EYY1"/>
      <c r="EYZ1"/>
      <c r="EZA1"/>
      <c r="EZB1"/>
      <c r="EZC1"/>
      <c r="EZD1"/>
      <c r="EZE1"/>
      <c r="EZF1"/>
      <c r="EZG1"/>
      <c r="EZH1"/>
      <c r="EZI1"/>
      <c r="EZJ1"/>
      <c r="EZK1"/>
      <c r="EZL1"/>
      <c r="EZM1"/>
      <c r="EZN1"/>
      <c r="EZO1"/>
      <c r="EZP1"/>
      <c r="EZQ1"/>
      <c r="EZR1"/>
      <c r="EZS1"/>
      <c r="EZT1"/>
      <c r="EZU1"/>
      <c r="EZV1"/>
      <c r="EZW1"/>
      <c r="EZX1"/>
      <c r="EZY1"/>
      <c r="EZZ1"/>
      <c r="FAA1"/>
      <c r="FAB1"/>
      <c r="FAC1"/>
      <c r="FAD1"/>
      <c r="FAE1"/>
      <c r="FAF1"/>
      <c r="FAG1"/>
      <c r="FAH1"/>
      <c r="FAI1"/>
      <c r="FAJ1"/>
      <c r="FAK1"/>
      <c r="FAL1"/>
      <c r="FAM1"/>
      <c r="FAN1"/>
      <c r="FAO1"/>
      <c r="FAP1"/>
      <c r="FAQ1"/>
      <c r="FAR1"/>
      <c r="FAS1"/>
      <c r="FAT1"/>
      <c r="FAU1"/>
      <c r="FAV1"/>
      <c r="FAW1"/>
      <c r="FAX1"/>
      <c r="FAY1"/>
      <c r="FAZ1"/>
      <c r="FBA1"/>
      <c r="FBB1"/>
      <c r="FBC1"/>
      <c r="FBD1"/>
      <c r="FBE1"/>
      <c r="FBF1"/>
      <c r="FBG1"/>
      <c r="FBH1"/>
      <c r="FBI1"/>
      <c r="FBJ1"/>
      <c r="FBK1"/>
      <c r="FBL1"/>
      <c r="FBM1"/>
      <c r="FBN1"/>
      <c r="FBO1"/>
      <c r="FBP1"/>
      <c r="FBQ1"/>
      <c r="FBR1"/>
      <c r="FBS1"/>
      <c r="FBT1"/>
      <c r="FBU1"/>
      <c r="FBV1"/>
      <c r="FBW1"/>
      <c r="FBX1"/>
      <c r="FBY1"/>
      <c r="FBZ1"/>
      <c r="FCA1"/>
      <c r="FCB1"/>
      <c r="FCC1"/>
      <c r="FCD1"/>
      <c r="FCE1"/>
      <c r="FCF1"/>
      <c r="FCG1"/>
      <c r="FCH1"/>
      <c r="FCI1"/>
      <c r="FCJ1"/>
      <c r="FCK1"/>
      <c r="FCL1"/>
      <c r="FCM1"/>
      <c r="FCN1"/>
      <c r="FCO1"/>
      <c r="FCP1"/>
      <c r="FCQ1"/>
      <c r="FCR1"/>
      <c r="FCS1"/>
      <c r="FCT1"/>
      <c r="FCU1"/>
      <c r="FCV1"/>
      <c r="FCW1"/>
      <c r="FCX1"/>
      <c r="FCY1"/>
      <c r="FCZ1"/>
      <c r="FDA1"/>
      <c r="FDB1"/>
      <c r="FDC1"/>
      <c r="FDD1"/>
      <c r="FDE1"/>
      <c r="FDF1"/>
      <c r="FDG1"/>
      <c r="FDH1"/>
      <c r="FDI1"/>
      <c r="FDJ1"/>
      <c r="FDK1"/>
      <c r="FDL1"/>
      <c r="FDM1"/>
      <c r="FDN1"/>
      <c r="FDO1"/>
      <c r="FDP1"/>
      <c r="FDQ1"/>
      <c r="FDR1"/>
      <c r="FDS1"/>
      <c r="FDT1"/>
      <c r="FDU1"/>
      <c r="FDV1"/>
      <c r="FDW1"/>
      <c r="FDX1"/>
      <c r="FDY1"/>
      <c r="FDZ1"/>
      <c r="FEA1"/>
      <c r="FEB1"/>
      <c r="FEC1"/>
      <c r="FED1"/>
      <c r="FEE1"/>
      <c r="FEF1"/>
      <c r="FEG1"/>
      <c r="FEH1"/>
      <c r="FEI1"/>
      <c r="FEJ1"/>
      <c r="FEK1"/>
      <c r="FEL1"/>
      <c r="FEM1"/>
      <c r="FEN1"/>
      <c r="FEO1"/>
      <c r="FEP1"/>
      <c r="FEQ1"/>
      <c r="FER1"/>
      <c r="FES1"/>
      <c r="FET1"/>
      <c r="FEU1"/>
      <c r="FEV1"/>
      <c r="FEW1"/>
      <c r="FEX1"/>
      <c r="FEY1"/>
      <c r="FEZ1"/>
      <c r="FFA1"/>
      <c r="FFB1"/>
      <c r="FFC1"/>
      <c r="FFD1"/>
      <c r="FFE1"/>
      <c r="FFF1"/>
      <c r="FFG1"/>
      <c r="FFH1"/>
      <c r="FFI1"/>
      <c r="FFJ1"/>
      <c r="FFK1"/>
      <c r="FFL1"/>
      <c r="FFM1"/>
      <c r="FFN1"/>
      <c r="FFO1"/>
      <c r="FFP1"/>
      <c r="FFQ1"/>
      <c r="FFR1"/>
      <c r="FFS1"/>
      <c r="FFT1"/>
      <c r="FFU1"/>
      <c r="FFV1"/>
      <c r="FFW1"/>
      <c r="FFX1"/>
      <c r="FFY1"/>
      <c r="FFZ1"/>
      <c r="FGA1"/>
      <c r="FGB1"/>
      <c r="FGC1"/>
      <c r="FGD1"/>
      <c r="FGE1"/>
      <c r="FGF1"/>
      <c r="FGG1"/>
      <c r="FGH1"/>
      <c r="FGI1"/>
      <c r="FGJ1"/>
      <c r="FGK1"/>
      <c r="FGL1"/>
      <c r="FGM1"/>
      <c r="FGN1"/>
      <c r="FGO1"/>
      <c r="FGP1"/>
      <c r="FGQ1"/>
      <c r="FGR1"/>
      <c r="FGS1"/>
      <c r="FGT1"/>
      <c r="FGU1"/>
      <c r="FGV1"/>
      <c r="FGW1"/>
      <c r="FGX1"/>
      <c r="FGY1"/>
      <c r="FGZ1"/>
      <c r="FHA1"/>
      <c r="FHB1"/>
      <c r="FHC1"/>
      <c r="FHD1"/>
      <c r="FHE1"/>
      <c r="FHF1"/>
      <c r="FHG1"/>
      <c r="FHH1"/>
      <c r="FHI1"/>
      <c r="FHJ1"/>
      <c r="FHK1"/>
      <c r="FHL1"/>
      <c r="FHM1"/>
      <c r="FHN1"/>
      <c r="FHO1"/>
      <c r="FHP1"/>
      <c r="FHQ1"/>
      <c r="FHR1"/>
      <c r="FHS1"/>
      <c r="FHT1"/>
      <c r="FHU1"/>
      <c r="FHV1"/>
      <c r="FHW1"/>
      <c r="FHX1"/>
      <c r="FHY1"/>
      <c r="FHZ1"/>
      <c r="FIA1"/>
      <c r="FIB1"/>
      <c r="FIC1"/>
      <c r="FID1"/>
      <c r="FIE1"/>
      <c r="FIF1"/>
      <c r="FIG1"/>
      <c r="FIH1"/>
      <c r="FII1"/>
      <c r="FIJ1"/>
      <c r="FIK1"/>
      <c r="FIL1"/>
      <c r="FIM1"/>
      <c r="FIN1"/>
      <c r="FIO1"/>
      <c r="FIP1"/>
      <c r="FIQ1"/>
      <c r="FIR1"/>
      <c r="FIS1"/>
      <c r="FIT1"/>
      <c r="FIU1"/>
      <c r="FIV1"/>
      <c r="FIW1"/>
      <c r="FIX1"/>
      <c r="FIY1"/>
      <c r="FIZ1"/>
      <c r="FJA1"/>
      <c r="FJB1"/>
      <c r="FJC1"/>
      <c r="FJD1"/>
      <c r="FJE1"/>
      <c r="FJF1"/>
      <c r="FJG1"/>
      <c r="FJH1"/>
      <c r="FJI1"/>
      <c r="FJJ1"/>
      <c r="FJK1"/>
      <c r="FJL1"/>
      <c r="FJM1"/>
      <c r="FJN1"/>
      <c r="FJO1"/>
      <c r="FJP1"/>
      <c r="FJQ1"/>
      <c r="FJR1"/>
      <c r="FJS1"/>
      <c r="FJT1"/>
      <c r="FJU1"/>
      <c r="FJV1"/>
      <c r="FJW1"/>
      <c r="FJX1"/>
      <c r="FJY1"/>
      <c r="FJZ1"/>
      <c r="FKA1"/>
      <c r="FKB1"/>
      <c r="FKC1"/>
      <c r="FKD1"/>
      <c r="FKE1"/>
      <c r="FKF1"/>
      <c r="FKG1"/>
      <c r="FKH1"/>
      <c r="FKI1"/>
      <c r="FKJ1"/>
      <c r="FKK1"/>
      <c r="FKL1"/>
      <c r="FKM1"/>
      <c r="FKN1"/>
      <c r="FKO1"/>
      <c r="FKP1"/>
      <c r="FKQ1"/>
      <c r="FKR1"/>
      <c r="FKS1"/>
      <c r="FKT1"/>
      <c r="FKU1"/>
      <c r="FKV1"/>
      <c r="FKW1"/>
      <c r="FKX1"/>
      <c r="FKY1"/>
      <c r="FKZ1"/>
      <c r="FLA1"/>
      <c r="FLB1"/>
      <c r="FLC1"/>
      <c r="FLD1"/>
      <c r="FLE1"/>
      <c r="FLF1"/>
      <c r="FLG1"/>
      <c r="FLH1"/>
      <c r="FLI1"/>
      <c r="FLJ1"/>
      <c r="FLK1"/>
      <c r="FLL1"/>
      <c r="FLM1"/>
      <c r="FLN1"/>
      <c r="FLO1"/>
      <c r="FLP1"/>
      <c r="FLQ1"/>
      <c r="FLR1"/>
      <c r="FLS1"/>
      <c r="FLT1"/>
      <c r="FLU1"/>
      <c r="FLV1"/>
      <c r="FLW1"/>
      <c r="FLX1"/>
      <c r="FLY1"/>
      <c r="FLZ1"/>
      <c r="FMA1"/>
      <c r="FMB1"/>
      <c r="FMC1"/>
      <c r="FMD1"/>
      <c r="FME1"/>
      <c r="FMF1"/>
      <c r="FMG1"/>
      <c r="FMH1"/>
      <c r="FMI1"/>
      <c r="FMJ1"/>
      <c r="FMK1"/>
      <c r="FML1"/>
      <c r="FMM1"/>
      <c r="FMN1"/>
      <c r="FMO1"/>
      <c r="FMP1"/>
      <c r="FMQ1"/>
      <c r="FMR1"/>
      <c r="FMS1"/>
      <c r="FMT1"/>
      <c r="FMU1"/>
      <c r="FMV1"/>
      <c r="FMW1"/>
      <c r="FMX1"/>
      <c r="FMY1"/>
      <c r="FMZ1"/>
      <c r="FNA1"/>
      <c r="FNB1"/>
      <c r="FNC1"/>
      <c r="FND1"/>
      <c r="FNE1"/>
      <c r="FNF1"/>
      <c r="FNG1"/>
      <c r="FNH1"/>
      <c r="FNI1"/>
      <c r="FNJ1"/>
      <c r="FNK1"/>
      <c r="FNL1"/>
      <c r="FNM1"/>
      <c r="FNN1"/>
      <c r="FNO1"/>
      <c r="FNP1"/>
      <c r="FNQ1"/>
      <c r="FNR1"/>
      <c r="FNS1"/>
      <c r="FNT1"/>
      <c r="FNU1"/>
      <c r="FNV1"/>
      <c r="FNW1"/>
      <c r="FNX1"/>
      <c r="FNY1"/>
      <c r="FNZ1"/>
      <c r="FOA1"/>
      <c r="FOB1"/>
      <c r="FOC1"/>
      <c r="FOD1"/>
      <c r="FOE1"/>
      <c r="FOF1"/>
      <c r="FOG1"/>
      <c r="FOH1"/>
      <c r="FOI1"/>
      <c r="FOJ1"/>
      <c r="FOK1"/>
      <c r="FOL1"/>
      <c r="FOM1"/>
      <c r="FON1"/>
      <c r="FOO1"/>
      <c r="FOP1"/>
      <c r="FOQ1"/>
      <c r="FOR1"/>
      <c r="FOS1"/>
      <c r="FOT1"/>
      <c r="FOU1"/>
      <c r="FOV1"/>
      <c r="FOW1"/>
      <c r="FOX1"/>
      <c r="FOY1"/>
      <c r="FOZ1"/>
      <c r="FPA1"/>
      <c r="FPB1"/>
      <c r="FPC1"/>
      <c r="FPD1"/>
      <c r="FPE1"/>
      <c r="FPF1"/>
      <c r="FPG1"/>
      <c r="FPH1"/>
      <c r="FPI1"/>
      <c r="FPJ1"/>
      <c r="FPK1"/>
      <c r="FPL1"/>
      <c r="FPM1"/>
      <c r="FPN1"/>
      <c r="FPO1"/>
      <c r="FPP1"/>
      <c r="FPQ1"/>
      <c r="FPR1"/>
      <c r="FPS1"/>
      <c r="FPT1"/>
      <c r="FPU1"/>
      <c r="FPV1"/>
      <c r="FPW1"/>
      <c r="FPX1"/>
      <c r="FPY1"/>
      <c r="FPZ1"/>
      <c r="FQA1"/>
      <c r="FQB1"/>
      <c r="FQC1"/>
      <c r="FQD1"/>
      <c r="FQE1"/>
      <c r="FQF1"/>
      <c r="FQG1"/>
      <c r="FQH1"/>
      <c r="FQI1"/>
      <c r="FQJ1"/>
      <c r="FQK1"/>
      <c r="FQL1"/>
      <c r="FQM1"/>
      <c r="FQN1"/>
      <c r="FQO1"/>
      <c r="FQP1"/>
      <c r="FQQ1"/>
      <c r="FQR1"/>
      <c r="FQS1"/>
      <c r="FQT1"/>
      <c r="FQU1"/>
      <c r="FQV1"/>
      <c r="FQW1"/>
      <c r="FQX1"/>
      <c r="FQY1"/>
      <c r="FQZ1"/>
      <c r="FRA1"/>
      <c r="FRB1"/>
      <c r="FRC1"/>
      <c r="FRD1"/>
      <c r="FRE1"/>
      <c r="FRF1"/>
      <c r="FRG1"/>
      <c r="FRH1"/>
      <c r="FRI1"/>
      <c r="FRJ1"/>
      <c r="FRK1"/>
      <c r="FRL1"/>
      <c r="FRM1"/>
      <c r="FRN1"/>
      <c r="FRO1"/>
      <c r="FRP1"/>
      <c r="FRQ1"/>
      <c r="FRR1"/>
      <c r="FRS1"/>
      <c r="FRT1"/>
      <c r="FRU1"/>
      <c r="FRV1"/>
      <c r="FRW1"/>
      <c r="FRX1"/>
      <c r="FRY1"/>
      <c r="FRZ1"/>
      <c r="FSA1"/>
      <c r="FSB1"/>
      <c r="FSC1"/>
      <c r="FSD1"/>
      <c r="FSE1"/>
      <c r="FSF1"/>
      <c r="FSG1"/>
      <c r="FSH1"/>
      <c r="FSI1"/>
      <c r="FSJ1"/>
      <c r="FSK1"/>
      <c r="FSL1"/>
      <c r="FSM1"/>
      <c r="FSN1"/>
      <c r="FSO1"/>
      <c r="FSP1"/>
      <c r="FSQ1"/>
      <c r="FSR1"/>
      <c r="FSS1"/>
      <c r="FST1"/>
      <c r="FSU1"/>
      <c r="FSV1"/>
      <c r="FSW1"/>
      <c r="FSX1"/>
      <c r="FSY1"/>
      <c r="FSZ1"/>
      <c r="FTA1"/>
      <c r="FTB1"/>
      <c r="FTC1"/>
      <c r="FTD1"/>
      <c r="FTE1"/>
      <c r="FTF1"/>
      <c r="FTG1"/>
      <c r="FTH1"/>
      <c r="FTI1"/>
      <c r="FTJ1"/>
      <c r="FTK1"/>
      <c r="FTL1"/>
      <c r="FTM1"/>
      <c r="FTN1"/>
      <c r="FTO1"/>
      <c r="FTP1"/>
      <c r="FTQ1"/>
      <c r="FTR1"/>
      <c r="FTS1"/>
      <c r="FTT1"/>
      <c r="FTU1"/>
      <c r="FTV1"/>
      <c r="FTW1"/>
      <c r="FTX1"/>
      <c r="FTY1"/>
      <c r="FTZ1"/>
      <c r="FUA1"/>
      <c r="FUB1"/>
      <c r="FUC1"/>
      <c r="FUD1"/>
      <c r="FUE1"/>
      <c r="FUF1"/>
      <c r="FUG1"/>
      <c r="FUH1"/>
      <c r="FUI1"/>
      <c r="FUJ1"/>
      <c r="FUK1"/>
      <c r="FUL1"/>
      <c r="FUM1"/>
      <c r="FUN1"/>
      <c r="FUO1"/>
      <c r="FUP1"/>
      <c r="FUQ1"/>
      <c r="FUR1"/>
      <c r="FUS1"/>
      <c r="FUT1"/>
      <c r="FUU1"/>
      <c r="FUV1"/>
      <c r="FUW1"/>
      <c r="FUX1"/>
      <c r="FUY1"/>
      <c r="FUZ1"/>
      <c r="FVA1"/>
      <c r="FVB1"/>
      <c r="FVC1"/>
      <c r="FVD1"/>
      <c r="FVE1"/>
      <c r="FVF1"/>
      <c r="FVG1"/>
      <c r="FVH1"/>
      <c r="FVI1"/>
      <c r="FVJ1"/>
      <c r="FVK1"/>
      <c r="FVL1"/>
      <c r="FVM1"/>
      <c r="FVN1"/>
      <c r="FVO1"/>
      <c r="FVP1"/>
      <c r="FVQ1"/>
      <c r="FVR1"/>
      <c r="FVS1"/>
      <c r="FVT1"/>
      <c r="FVU1"/>
      <c r="FVV1"/>
      <c r="FVW1"/>
      <c r="FVX1"/>
      <c r="FVY1"/>
      <c r="FVZ1"/>
      <c r="FWA1"/>
      <c r="FWB1"/>
      <c r="FWC1"/>
      <c r="FWD1"/>
      <c r="FWE1"/>
      <c r="FWF1"/>
      <c r="FWG1"/>
      <c r="FWH1"/>
      <c r="FWI1"/>
      <c r="FWJ1"/>
      <c r="FWK1"/>
      <c r="FWL1"/>
      <c r="FWM1"/>
      <c r="FWN1"/>
      <c r="FWO1"/>
      <c r="FWP1"/>
      <c r="FWQ1"/>
      <c r="FWR1"/>
      <c r="FWS1"/>
      <c r="FWT1"/>
      <c r="FWU1"/>
      <c r="FWV1"/>
      <c r="FWW1"/>
      <c r="FWX1"/>
      <c r="FWY1"/>
      <c r="FWZ1"/>
      <c r="FXA1"/>
      <c r="FXB1"/>
      <c r="FXC1"/>
      <c r="FXD1"/>
      <c r="FXE1"/>
      <c r="FXF1"/>
      <c r="FXG1"/>
      <c r="FXH1"/>
      <c r="FXI1"/>
      <c r="FXJ1"/>
      <c r="FXK1"/>
      <c r="FXL1"/>
      <c r="FXM1"/>
      <c r="FXN1"/>
      <c r="FXO1"/>
      <c r="FXP1"/>
      <c r="FXQ1"/>
      <c r="FXR1"/>
      <c r="FXS1"/>
      <c r="FXT1"/>
      <c r="FXU1"/>
      <c r="FXV1"/>
      <c r="FXW1"/>
      <c r="FXX1"/>
      <c r="FXY1"/>
      <c r="FXZ1"/>
      <c r="FYA1"/>
      <c r="FYB1"/>
      <c r="FYC1"/>
      <c r="FYD1"/>
      <c r="FYE1"/>
      <c r="FYF1"/>
      <c r="FYG1"/>
      <c r="FYH1"/>
      <c r="FYI1"/>
      <c r="FYJ1"/>
      <c r="FYK1"/>
      <c r="FYL1"/>
      <c r="FYM1"/>
      <c r="FYN1"/>
      <c r="FYO1"/>
      <c r="FYP1"/>
      <c r="FYQ1"/>
      <c r="FYR1"/>
      <c r="FYS1"/>
      <c r="FYT1"/>
      <c r="FYU1"/>
      <c r="FYV1"/>
      <c r="FYW1"/>
      <c r="FYX1"/>
      <c r="FYY1"/>
      <c r="FYZ1"/>
      <c r="FZA1"/>
      <c r="FZB1"/>
      <c r="FZC1"/>
      <c r="FZD1"/>
      <c r="FZE1"/>
      <c r="FZF1"/>
      <c r="FZG1"/>
      <c r="FZH1"/>
      <c r="FZI1"/>
      <c r="FZJ1"/>
      <c r="FZK1"/>
      <c r="FZL1"/>
      <c r="FZM1"/>
      <c r="FZN1"/>
      <c r="FZO1"/>
      <c r="FZP1"/>
      <c r="FZQ1"/>
      <c r="FZR1"/>
      <c r="FZS1"/>
      <c r="FZT1"/>
      <c r="FZU1"/>
      <c r="FZV1"/>
      <c r="FZW1"/>
      <c r="FZX1"/>
      <c r="FZY1"/>
      <c r="FZZ1"/>
      <c r="GAA1"/>
      <c r="GAB1"/>
      <c r="GAC1"/>
      <c r="GAD1"/>
      <c r="GAE1"/>
      <c r="GAF1"/>
      <c r="GAG1"/>
      <c r="GAH1"/>
      <c r="GAI1"/>
      <c r="GAJ1"/>
      <c r="GAK1"/>
      <c r="GAL1"/>
      <c r="GAM1"/>
      <c r="GAN1"/>
      <c r="GAO1"/>
      <c r="GAP1"/>
      <c r="GAQ1"/>
      <c r="GAR1"/>
      <c r="GAS1"/>
      <c r="GAT1"/>
      <c r="GAU1"/>
      <c r="GAV1"/>
      <c r="GAW1"/>
      <c r="GAX1"/>
      <c r="GAY1"/>
      <c r="GAZ1"/>
      <c r="GBA1"/>
      <c r="GBB1"/>
      <c r="GBC1"/>
      <c r="GBD1"/>
      <c r="GBE1"/>
      <c r="GBF1"/>
      <c r="GBG1"/>
      <c r="GBH1"/>
      <c r="GBI1"/>
      <c r="GBJ1"/>
      <c r="GBK1"/>
      <c r="GBL1"/>
      <c r="GBM1"/>
      <c r="GBN1"/>
      <c r="GBO1"/>
      <c r="GBP1"/>
      <c r="GBQ1"/>
      <c r="GBR1"/>
      <c r="GBS1"/>
      <c r="GBT1"/>
      <c r="GBU1"/>
      <c r="GBV1"/>
      <c r="GBW1"/>
      <c r="GBX1"/>
      <c r="GBY1"/>
      <c r="GBZ1"/>
      <c r="GCA1"/>
      <c r="GCB1"/>
      <c r="GCC1"/>
      <c r="GCD1"/>
      <c r="GCE1"/>
      <c r="GCF1"/>
      <c r="GCG1"/>
      <c r="GCH1"/>
      <c r="GCI1"/>
      <c r="GCJ1"/>
      <c r="GCK1"/>
      <c r="GCL1"/>
      <c r="GCM1"/>
      <c r="GCN1"/>
      <c r="GCO1"/>
      <c r="GCP1"/>
      <c r="GCQ1"/>
      <c r="GCR1"/>
      <c r="GCS1"/>
      <c r="GCT1"/>
      <c r="GCU1"/>
      <c r="GCV1"/>
      <c r="GCW1"/>
      <c r="GCX1"/>
      <c r="GCY1"/>
      <c r="GCZ1"/>
      <c r="GDA1"/>
      <c r="GDB1"/>
      <c r="GDC1"/>
      <c r="GDD1"/>
      <c r="GDE1"/>
      <c r="GDF1"/>
      <c r="GDG1"/>
      <c r="GDH1"/>
      <c r="GDI1"/>
      <c r="GDJ1"/>
      <c r="GDK1"/>
      <c r="GDL1"/>
      <c r="GDM1"/>
      <c r="GDN1"/>
      <c r="GDO1"/>
      <c r="GDP1"/>
      <c r="GDQ1"/>
      <c r="GDR1"/>
      <c r="GDS1"/>
      <c r="GDT1"/>
      <c r="GDU1"/>
      <c r="GDV1"/>
      <c r="GDW1"/>
      <c r="GDX1"/>
      <c r="GDY1"/>
      <c r="GDZ1"/>
      <c r="GEA1"/>
      <c r="GEB1"/>
      <c r="GEC1"/>
      <c r="GED1"/>
      <c r="GEE1"/>
      <c r="GEF1"/>
      <c r="GEG1"/>
      <c r="GEH1"/>
      <c r="GEI1"/>
      <c r="GEJ1"/>
      <c r="GEK1"/>
      <c r="GEL1"/>
      <c r="GEM1"/>
      <c r="GEN1"/>
      <c r="GEO1"/>
      <c r="GEP1"/>
      <c r="GEQ1"/>
      <c r="GER1"/>
      <c r="GES1"/>
      <c r="GET1"/>
      <c r="GEU1"/>
      <c r="GEV1"/>
      <c r="GEW1"/>
      <c r="GEX1"/>
      <c r="GEY1"/>
      <c r="GEZ1"/>
      <c r="GFA1"/>
      <c r="GFB1"/>
      <c r="GFC1"/>
      <c r="GFD1"/>
      <c r="GFE1"/>
      <c r="GFF1"/>
      <c r="GFG1"/>
      <c r="GFH1"/>
      <c r="GFI1"/>
      <c r="GFJ1"/>
      <c r="GFK1"/>
      <c r="GFL1"/>
      <c r="GFM1"/>
      <c r="GFN1"/>
      <c r="GFO1"/>
      <c r="GFP1"/>
      <c r="GFQ1"/>
      <c r="GFR1"/>
      <c r="GFS1"/>
      <c r="GFT1"/>
      <c r="GFU1"/>
      <c r="GFV1"/>
      <c r="GFW1"/>
      <c r="GFX1"/>
      <c r="GFY1"/>
      <c r="GFZ1"/>
      <c r="GGA1"/>
      <c r="GGB1"/>
      <c r="GGC1"/>
      <c r="GGD1"/>
      <c r="GGE1"/>
      <c r="GGF1"/>
      <c r="GGG1"/>
      <c r="GGH1"/>
      <c r="GGI1"/>
      <c r="GGJ1"/>
      <c r="GGK1"/>
      <c r="GGL1"/>
      <c r="GGM1"/>
      <c r="GGN1"/>
      <c r="GGO1"/>
      <c r="GGP1"/>
      <c r="GGQ1"/>
      <c r="GGR1"/>
      <c r="GGS1"/>
      <c r="GGT1"/>
      <c r="GGU1"/>
      <c r="GGV1"/>
      <c r="GGW1"/>
      <c r="GGX1"/>
      <c r="GGY1"/>
      <c r="GGZ1"/>
      <c r="GHA1"/>
      <c r="GHB1"/>
      <c r="GHC1"/>
      <c r="GHD1"/>
      <c r="GHE1"/>
      <c r="GHF1"/>
      <c r="GHG1"/>
      <c r="GHH1"/>
      <c r="GHI1"/>
      <c r="GHJ1"/>
      <c r="GHK1"/>
      <c r="GHL1"/>
      <c r="GHM1"/>
      <c r="GHN1"/>
      <c r="GHO1"/>
      <c r="GHP1"/>
      <c r="GHQ1"/>
      <c r="GHR1"/>
      <c r="GHS1"/>
      <c r="GHT1"/>
      <c r="GHU1"/>
      <c r="GHV1"/>
      <c r="GHW1"/>
      <c r="GHX1"/>
      <c r="GHY1"/>
      <c r="GHZ1"/>
      <c r="GIA1"/>
      <c r="GIB1"/>
      <c r="GIC1"/>
      <c r="GID1"/>
      <c r="GIE1"/>
      <c r="GIF1"/>
      <c r="GIG1"/>
      <c r="GIH1"/>
      <c r="GII1"/>
      <c r="GIJ1"/>
      <c r="GIK1"/>
      <c r="GIL1"/>
      <c r="GIM1"/>
      <c r="GIN1"/>
      <c r="GIO1"/>
      <c r="GIP1"/>
      <c r="GIQ1"/>
      <c r="GIR1"/>
      <c r="GIS1"/>
      <c r="GIT1"/>
      <c r="GIU1"/>
      <c r="GIV1"/>
      <c r="GIW1"/>
      <c r="GIX1"/>
      <c r="GIY1"/>
      <c r="GIZ1"/>
      <c r="GJA1"/>
      <c r="GJB1"/>
      <c r="GJC1"/>
      <c r="GJD1"/>
      <c r="GJE1"/>
      <c r="GJF1"/>
      <c r="GJG1"/>
      <c r="GJH1"/>
      <c r="GJI1"/>
      <c r="GJJ1"/>
      <c r="GJK1"/>
      <c r="GJL1"/>
      <c r="GJM1"/>
      <c r="GJN1"/>
      <c r="GJO1"/>
      <c r="GJP1"/>
      <c r="GJQ1"/>
      <c r="GJR1"/>
      <c r="GJS1"/>
      <c r="GJT1"/>
      <c r="GJU1"/>
      <c r="GJV1"/>
      <c r="GJW1"/>
      <c r="GJX1"/>
      <c r="GJY1"/>
      <c r="GJZ1"/>
      <c r="GKA1"/>
      <c r="GKB1"/>
      <c r="GKC1"/>
      <c r="GKD1"/>
      <c r="GKE1"/>
      <c r="GKF1"/>
      <c r="GKG1"/>
      <c r="GKH1"/>
      <c r="GKI1"/>
      <c r="GKJ1"/>
      <c r="GKK1"/>
      <c r="GKL1"/>
      <c r="GKM1"/>
      <c r="GKN1"/>
      <c r="GKO1"/>
      <c r="GKP1"/>
      <c r="GKQ1"/>
      <c r="GKR1"/>
      <c r="GKS1"/>
      <c r="GKT1"/>
      <c r="GKU1"/>
      <c r="GKV1"/>
      <c r="GKW1"/>
      <c r="GKX1"/>
      <c r="GKY1"/>
      <c r="GKZ1"/>
      <c r="GLA1"/>
      <c r="GLB1"/>
      <c r="GLC1"/>
      <c r="GLD1"/>
      <c r="GLE1"/>
      <c r="GLF1"/>
      <c r="GLG1"/>
      <c r="GLH1"/>
      <c r="GLI1"/>
      <c r="GLJ1"/>
      <c r="GLK1"/>
      <c r="GLL1"/>
      <c r="GLM1"/>
      <c r="GLN1"/>
      <c r="GLO1"/>
      <c r="GLP1"/>
      <c r="GLQ1"/>
      <c r="GLR1"/>
      <c r="GLS1"/>
      <c r="GLT1"/>
      <c r="GLU1"/>
      <c r="GLV1"/>
      <c r="GLW1"/>
      <c r="GLX1"/>
      <c r="GLY1"/>
      <c r="GLZ1"/>
      <c r="GMA1"/>
      <c r="GMB1"/>
      <c r="GMC1"/>
      <c r="GMD1"/>
      <c r="GME1"/>
      <c r="GMF1"/>
      <c r="GMG1"/>
      <c r="GMH1"/>
      <c r="GMI1"/>
      <c r="GMJ1"/>
      <c r="GMK1"/>
      <c r="GML1"/>
      <c r="GMM1"/>
      <c r="GMN1"/>
      <c r="GMO1"/>
      <c r="GMP1"/>
      <c r="GMQ1"/>
      <c r="GMR1"/>
      <c r="GMS1"/>
      <c r="GMT1"/>
      <c r="GMU1"/>
      <c r="GMV1"/>
      <c r="GMW1"/>
      <c r="GMX1"/>
      <c r="GMY1"/>
      <c r="GMZ1"/>
      <c r="GNA1"/>
      <c r="GNB1"/>
      <c r="GNC1"/>
      <c r="GND1"/>
      <c r="GNE1"/>
      <c r="GNF1"/>
      <c r="GNG1"/>
      <c r="GNH1"/>
      <c r="GNI1"/>
      <c r="GNJ1"/>
      <c r="GNK1"/>
      <c r="GNL1"/>
      <c r="GNM1"/>
      <c r="GNN1"/>
      <c r="GNO1"/>
      <c r="GNP1"/>
      <c r="GNQ1"/>
      <c r="GNR1"/>
      <c r="GNS1"/>
      <c r="GNT1"/>
      <c r="GNU1"/>
      <c r="GNV1"/>
      <c r="GNW1"/>
      <c r="GNX1"/>
      <c r="GNY1"/>
      <c r="GNZ1"/>
      <c r="GOA1"/>
      <c r="GOB1"/>
      <c r="GOC1"/>
      <c r="GOD1"/>
      <c r="GOE1"/>
      <c r="GOF1"/>
      <c r="GOG1"/>
      <c r="GOH1"/>
      <c r="GOI1"/>
      <c r="GOJ1"/>
      <c r="GOK1"/>
      <c r="GOL1"/>
      <c r="GOM1"/>
      <c r="GON1"/>
      <c r="GOO1"/>
      <c r="GOP1"/>
      <c r="GOQ1"/>
      <c r="GOR1"/>
      <c r="GOS1"/>
      <c r="GOT1"/>
      <c r="GOU1"/>
      <c r="GOV1"/>
      <c r="GOW1"/>
      <c r="GOX1"/>
      <c r="GOY1"/>
      <c r="GOZ1"/>
      <c r="GPA1"/>
      <c r="GPB1"/>
      <c r="GPC1"/>
      <c r="GPD1"/>
      <c r="GPE1"/>
      <c r="GPF1"/>
      <c r="GPG1"/>
      <c r="GPH1"/>
      <c r="GPI1"/>
      <c r="GPJ1"/>
      <c r="GPK1"/>
      <c r="GPL1"/>
      <c r="GPM1"/>
      <c r="GPN1"/>
      <c r="GPO1"/>
      <c r="GPP1"/>
      <c r="GPQ1"/>
      <c r="GPR1"/>
      <c r="GPS1"/>
      <c r="GPT1"/>
      <c r="GPU1"/>
      <c r="GPV1"/>
      <c r="GPW1"/>
      <c r="GPX1"/>
      <c r="GPY1"/>
      <c r="GPZ1"/>
      <c r="GQA1"/>
      <c r="GQB1"/>
      <c r="GQC1"/>
      <c r="GQD1"/>
      <c r="GQE1"/>
      <c r="GQF1"/>
      <c r="GQG1"/>
      <c r="GQH1"/>
      <c r="GQI1"/>
      <c r="GQJ1"/>
      <c r="GQK1"/>
      <c r="GQL1"/>
      <c r="GQM1"/>
      <c r="GQN1"/>
      <c r="GQO1"/>
      <c r="GQP1"/>
      <c r="GQQ1"/>
      <c r="GQR1"/>
      <c r="GQS1"/>
      <c r="GQT1"/>
      <c r="GQU1"/>
      <c r="GQV1"/>
      <c r="GQW1"/>
      <c r="GQX1"/>
      <c r="GQY1"/>
      <c r="GQZ1"/>
      <c r="GRA1"/>
      <c r="GRB1"/>
      <c r="GRC1"/>
      <c r="GRD1"/>
      <c r="GRE1"/>
      <c r="GRF1"/>
      <c r="GRG1"/>
      <c r="GRH1"/>
      <c r="GRI1"/>
      <c r="GRJ1"/>
      <c r="GRK1"/>
      <c r="GRL1"/>
      <c r="GRM1"/>
      <c r="GRN1"/>
      <c r="GRO1"/>
      <c r="GRP1"/>
      <c r="GRQ1"/>
      <c r="GRR1"/>
      <c r="GRS1"/>
      <c r="GRT1"/>
      <c r="GRU1"/>
      <c r="GRV1"/>
      <c r="GRW1"/>
      <c r="GRX1"/>
      <c r="GRY1"/>
      <c r="GRZ1"/>
      <c r="GSA1"/>
      <c r="GSB1"/>
      <c r="GSC1"/>
      <c r="GSD1"/>
      <c r="GSE1"/>
      <c r="GSF1"/>
      <c r="GSG1"/>
      <c r="GSH1"/>
      <c r="GSI1"/>
      <c r="GSJ1"/>
      <c r="GSK1"/>
      <c r="GSL1"/>
      <c r="GSM1"/>
      <c r="GSN1"/>
      <c r="GSO1"/>
      <c r="GSP1"/>
      <c r="GSQ1"/>
      <c r="GSR1"/>
      <c r="GSS1"/>
      <c r="GST1"/>
      <c r="GSU1"/>
      <c r="GSV1"/>
      <c r="GSW1"/>
      <c r="GSX1"/>
      <c r="GSY1"/>
      <c r="GSZ1"/>
      <c r="GTA1"/>
      <c r="GTB1"/>
      <c r="GTC1"/>
      <c r="GTD1"/>
      <c r="GTE1"/>
      <c r="GTF1"/>
      <c r="GTG1"/>
      <c r="GTH1"/>
      <c r="GTI1"/>
      <c r="GTJ1"/>
      <c r="GTK1"/>
      <c r="GTL1"/>
      <c r="GTM1"/>
      <c r="GTN1"/>
      <c r="GTO1"/>
      <c r="GTP1"/>
      <c r="GTQ1"/>
      <c r="GTR1"/>
      <c r="GTS1"/>
      <c r="GTT1"/>
      <c r="GTU1"/>
      <c r="GTV1"/>
      <c r="GTW1"/>
      <c r="GTX1"/>
      <c r="GTY1"/>
      <c r="GTZ1"/>
      <c r="GUA1"/>
      <c r="GUB1"/>
      <c r="GUC1"/>
      <c r="GUD1"/>
      <c r="GUE1"/>
      <c r="GUF1"/>
      <c r="GUG1"/>
      <c r="GUH1"/>
      <c r="GUI1"/>
      <c r="GUJ1"/>
      <c r="GUK1"/>
      <c r="GUL1"/>
      <c r="GUM1"/>
      <c r="GUN1"/>
      <c r="GUO1"/>
      <c r="GUP1"/>
      <c r="GUQ1"/>
      <c r="GUR1"/>
      <c r="GUS1"/>
      <c r="GUT1"/>
      <c r="GUU1"/>
      <c r="GUV1"/>
      <c r="GUW1"/>
      <c r="GUX1"/>
      <c r="GUY1"/>
      <c r="GUZ1"/>
      <c r="GVA1"/>
      <c r="GVB1"/>
      <c r="GVC1"/>
      <c r="GVD1"/>
      <c r="GVE1"/>
      <c r="GVF1"/>
      <c r="GVG1"/>
      <c r="GVH1"/>
      <c r="GVI1"/>
      <c r="GVJ1"/>
      <c r="GVK1"/>
      <c r="GVL1"/>
      <c r="GVM1"/>
      <c r="GVN1"/>
      <c r="GVO1"/>
      <c r="GVP1"/>
      <c r="GVQ1"/>
      <c r="GVR1"/>
      <c r="GVS1"/>
      <c r="GVT1"/>
      <c r="GVU1"/>
      <c r="GVV1"/>
      <c r="GVW1"/>
      <c r="GVX1"/>
      <c r="GVY1"/>
      <c r="GVZ1"/>
      <c r="GWA1"/>
      <c r="GWB1"/>
      <c r="GWC1"/>
      <c r="GWD1"/>
      <c r="GWE1"/>
      <c r="GWF1"/>
      <c r="GWG1"/>
      <c r="GWH1"/>
      <c r="GWI1"/>
      <c r="GWJ1"/>
      <c r="GWK1"/>
      <c r="GWL1"/>
      <c r="GWM1"/>
      <c r="GWN1"/>
      <c r="GWO1"/>
      <c r="GWP1"/>
      <c r="GWQ1"/>
      <c r="GWR1"/>
      <c r="GWS1"/>
      <c r="GWT1"/>
      <c r="GWU1"/>
      <c r="GWV1"/>
      <c r="GWW1"/>
      <c r="GWX1"/>
      <c r="GWY1"/>
      <c r="GWZ1"/>
      <c r="GXA1"/>
      <c r="GXB1"/>
      <c r="GXC1"/>
      <c r="GXD1"/>
      <c r="GXE1"/>
      <c r="GXF1"/>
      <c r="GXG1"/>
      <c r="GXH1"/>
      <c r="GXI1"/>
      <c r="GXJ1"/>
      <c r="GXK1"/>
      <c r="GXL1"/>
      <c r="GXM1"/>
      <c r="GXN1"/>
      <c r="GXO1"/>
      <c r="GXP1"/>
      <c r="GXQ1"/>
      <c r="GXR1"/>
      <c r="GXS1"/>
      <c r="GXT1"/>
      <c r="GXU1"/>
      <c r="GXV1"/>
      <c r="GXW1"/>
      <c r="GXX1"/>
      <c r="GXY1"/>
      <c r="GXZ1"/>
      <c r="GYA1"/>
      <c r="GYB1"/>
      <c r="GYC1"/>
      <c r="GYD1"/>
      <c r="GYE1"/>
      <c r="GYF1"/>
      <c r="GYG1"/>
      <c r="GYH1"/>
      <c r="GYI1"/>
      <c r="GYJ1"/>
      <c r="GYK1"/>
      <c r="GYL1"/>
      <c r="GYM1"/>
      <c r="GYN1"/>
      <c r="GYO1"/>
      <c r="GYP1"/>
      <c r="GYQ1"/>
      <c r="GYR1"/>
      <c r="GYS1"/>
      <c r="GYT1"/>
      <c r="GYU1"/>
      <c r="GYV1"/>
      <c r="GYW1"/>
      <c r="GYX1"/>
      <c r="GYY1"/>
      <c r="GYZ1"/>
      <c r="GZA1"/>
      <c r="GZB1"/>
      <c r="GZC1"/>
      <c r="GZD1"/>
      <c r="GZE1"/>
      <c r="GZF1"/>
      <c r="GZG1"/>
      <c r="GZH1"/>
      <c r="GZI1"/>
      <c r="GZJ1"/>
      <c r="GZK1"/>
      <c r="GZL1"/>
      <c r="GZM1"/>
      <c r="GZN1"/>
      <c r="GZO1"/>
      <c r="GZP1"/>
      <c r="GZQ1"/>
      <c r="GZR1"/>
      <c r="GZS1"/>
      <c r="GZT1"/>
      <c r="GZU1"/>
      <c r="GZV1"/>
      <c r="GZW1"/>
      <c r="GZX1"/>
      <c r="GZY1"/>
      <c r="GZZ1"/>
      <c r="HAA1"/>
      <c r="HAB1"/>
      <c r="HAC1"/>
      <c r="HAD1"/>
      <c r="HAE1"/>
      <c r="HAF1"/>
      <c r="HAG1"/>
      <c r="HAH1"/>
      <c r="HAI1"/>
      <c r="HAJ1"/>
      <c r="HAK1"/>
      <c r="HAL1"/>
      <c r="HAM1"/>
      <c r="HAN1"/>
      <c r="HAO1"/>
      <c r="HAP1"/>
      <c r="HAQ1"/>
      <c r="HAR1"/>
      <c r="HAS1"/>
      <c r="HAT1"/>
      <c r="HAU1"/>
      <c r="HAV1"/>
      <c r="HAW1"/>
      <c r="HAX1"/>
      <c r="HAY1"/>
      <c r="HAZ1"/>
      <c r="HBA1"/>
      <c r="HBB1"/>
      <c r="HBC1"/>
      <c r="HBD1"/>
      <c r="HBE1"/>
      <c r="HBF1"/>
      <c r="HBG1"/>
      <c r="HBH1"/>
      <c r="HBI1"/>
      <c r="HBJ1"/>
      <c r="HBK1"/>
      <c r="HBL1"/>
      <c r="HBM1"/>
      <c r="HBN1"/>
      <c r="HBO1"/>
      <c r="HBP1"/>
      <c r="HBQ1"/>
      <c r="HBR1"/>
      <c r="HBS1"/>
      <c r="HBT1"/>
      <c r="HBU1"/>
      <c r="HBV1"/>
      <c r="HBW1"/>
      <c r="HBX1"/>
      <c r="HBY1"/>
      <c r="HBZ1"/>
      <c r="HCA1"/>
      <c r="HCB1"/>
      <c r="HCC1"/>
      <c r="HCD1"/>
      <c r="HCE1"/>
      <c r="HCF1"/>
      <c r="HCG1"/>
      <c r="HCH1"/>
      <c r="HCI1"/>
      <c r="HCJ1"/>
      <c r="HCK1"/>
      <c r="HCL1"/>
      <c r="HCM1"/>
      <c r="HCN1"/>
      <c r="HCO1"/>
      <c r="HCP1"/>
      <c r="HCQ1"/>
      <c r="HCR1"/>
      <c r="HCS1"/>
      <c r="HCT1"/>
      <c r="HCU1"/>
      <c r="HCV1"/>
      <c r="HCW1"/>
      <c r="HCX1"/>
      <c r="HCY1"/>
      <c r="HCZ1"/>
      <c r="HDA1"/>
      <c r="HDB1"/>
      <c r="HDC1"/>
      <c r="HDD1"/>
      <c r="HDE1"/>
      <c r="HDF1"/>
      <c r="HDG1"/>
      <c r="HDH1"/>
      <c r="HDI1"/>
      <c r="HDJ1"/>
      <c r="HDK1"/>
      <c r="HDL1"/>
      <c r="HDM1"/>
      <c r="HDN1"/>
      <c r="HDO1"/>
      <c r="HDP1"/>
      <c r="HDQ1"/>
      <c r="HDR1"/>
      <c r="HDS1"/>
      <c r="HDT1"/>
      <c r="HDU1"/>
      <c r="HDV1"/>
      <c r="HDW1"/>
      <c r="HDX1"/>
      <c r="HDY1"/>
      <c r="HDZ1"/>
      <c r="HEA1"/>
      <c r="HEB1"/>
      <c r="HEC1"/>
      <c r="HED1"/>
      <c r="HEE1"/>
      <c r="HEF1"/>
      <c r="HEG1"/>
      <c r="HEH1"/>
      <c r="HEI1"/>
      <c r="HEJ1"/>
      <c r="HEK1"/>
      <c r="HEL1"/>
      <c r="HEM1"/>
      <c r="HEN1"/>
      <c r="HEO1"/>
      <c r="HEP1"/>
      <c r="HEQ1"/>
      <c r="HER1"/>
      <c r="HES1"/>
      <c r="HET1"/>
      <c r="HEU1"/>
      <c r="HEV1"/>
      <c r="HEW1"/>
      <c r="HEX1"/>
      <c r="HEY1"/>
      <c r="HEZ1"/>
      <c r="HFA1"/>
      <c r="HFB1"/>
      <c r="HFC1"/>
      <c r="HFD1"/>
      <c r="HFE1"/>
      <c r="HFF1"/>
      <c r="HFG1"/>
      <c r="HFH1"/>
      <c r="HFI1"/>
      <c r="HFJ1"/>
      <c r="HFK1"/>
      <c r="HFL1"/>
      <c r="HFM1"/>
      <c r="HFN1"/>
      <c r="HFO1"/>
      <c r="HFP1"/>
      <c r="HFQ1"/>
      <c r="HFR1"/>
      <c r="HFS1"/>
      <c r="HFT1"/>
      <c r="HFU1"/>
      <c r="HFV1"/>
      <c r="HFW1"/>
      <c r="HFX1"/>
      <c r="HFY1"/>
      <c r="HFZ1"/>
      <c r="HGA1"/>
      <c r="HGB1"/>
      <c r="HGC1"/>
      <c r="HGD1"/>
      <c r="HGE1"/>
      <c r="HGF1"/>
      <c r="HGG1"/>
      <c r="HGH1"/>
      <c r="HGI1"/>
      <c r="HGJ1"/>
      <c r="HGK1"/>
      <c r="HGL1"/>
      <c r="HGM1"/>
      <c r="HGN1"/>
      <c r="HGO1"/>
      <c r="HGP1"/>
      <c r="HGQ1"/>
      <c r="HGR1"/>
      <c r="HGS1"/>
      <c r="HGT1"/>
      <c r="HGU1"/>
      <c r="HGV1"/>
      <c r="HGW1"/>
      <c r="HGX1"/>
      <c r="HGY1"/>
      <c r="HGZ1"/>
      <c r="HHA1"/>
      <c r="HHB1"/>
      <c r="HHC1"/>
      <c r="HHD1"/>
      <c r="HHE1"/>
      <c r="HHF1"/>
      <c r="HHG1"/>
      <c r="HHH1"/>
      <c r="HHI1"/>
      <c r="HHJ1"/>
      <c r="HHK1"/>
      <c r="HHL1"/>
      <c r="HHM1"/>
      <c r="HHN1"/>
      <c r="HHO1"/>
      <c r="HHP1"/>
      <c r="HHQ1"/>
      <c r="HHR1"/>
      <c r="HHS1"/>
      <c r="HHT1"/>
      <c r="HHU1"/>
      <c r="HHV1"/>
      <c r="HHW1"/>
      <c r="HHX1"/>
      <c r="HHY1"/>
      <c r="HHZ1"/>
      <c r="HIA1"/>
      <c r="HIB1"/>
      <c r="HIC1"/>
      <c r="HID1"/>
      <c r="HIE1"/>
      <c r="HIF1"/>
      <c r="HIG1"/>
      <c r="HIH1"/>
      <c r="HII1"/>
      <c r="HIJ1"/>
      <c r="HIK1"/>
      <c r="HIL1"/>
      <c r="HIM1"/>
      <c r="HIN1"/>
      <c r="HIO1"/>
      <c r="HIP1"/>
      <c r="HIQ1"/>
      <c r="HIR1"/>
      <c r="HIS1"/>
      <c r="HIT1"/>
      <c r="HIU1"/>
      <c r="HIV1"/>
      <c r="HIW1"/>
      <c r="HIX1"/>
      <c r="HIY1"/>
      <c r="HIZ1"/>
      <c r="HJA1"/>
      <c r="HJB1"/>
      <c r="HJC1"/>
      <c r="HJD1"/>
      <c r="HJE1"/>
      <c r="HJF1"/>
      <c r="HJG1"/>
      <c r="HJH1"/>
      <c r="HJI1"/>
      <c r="HJJ1"/>
      <c r="HJK1"/>
      <c r="HJL1"/>
      <c r="HJM1"/>
      <c r="HJN1"/>
      <c r="HJO1"/>
      <c r="HJP1"/>
      <c r="HJQ1"/>
      <c r="HJR1"/>
      <c r="HJS1"/>
      <c r="HJT1"/>
      <c r="HJU1"/>
      <c r="HJV1"/>
      <c r="HJW1"/>
      <c r="HJX1"/>
      <c r="HJY1"/>
      <c r="HJZ1"/>
      <c r="HKA1"/>
      <c r="HKB1"/>
      <c r="HKC1"/>
      <c r="HKD1"/>
      <c r="HKE1"/>
      <c r="HKF1"/>
      <c r="HKG1"/>
      <c r="HKH1"/>
      <c r="HKI1"/>
      <c r="HKJ1"/>
      <c r="HKK1"/>
      <c r="HKL1"/>
      <c r="HKM1"/>
      <c r="HKN1"/>
      <c r="HKO1"/>
      <c r="HKP1"/>
      <c r="HKQ1"/>
      <c r="HKR1"/>
      <c r="HKS1"/>
      <c r="HKT1"/>
      <c r="HKU1"/>
      <c r="HKV1"/>
      <c r="HKW1"/>
      <c r="HKX1"/>
      <c r="HKY1"/>
      <c r="HKZ1"/>
      <c r="HLA1"/>
      <c r="HLB1"/>
      <c r="HLC1"/>
      <c r="HLD1"/>
      <c r="HLE1"/>
      <c r="HLF1"/>
      <c r="HLG1"/>
      <c r="HLH1"/>
      <c r="HLI1"/>
      <c r="HLJ1"/>
      <c r="HLK1"/>
      <c r="HLL1"/>
      <c r="HLM1"/>
      <c r="HLN1"/>
      <c r="HLO1"/>
      <c r="HLP1"/>
      <c r="HLQ1"/>
      <c r="HLR1"/>
      <c r="HLS1"/>
      <c r="HLT1"/>
      <c r="HLU1"/>
      <c r="HLV1"/>
      <c r="HLW1"/>
      <c r="HLX1"/>
      <c r="HLY1"/>
      <c r="HLZ1"/>
      <c r="HMA1"/>
      <c r="HMB1"/>
      <c r="HMC1"/>
      <c r="HMD1"/>
      <c r="HME1"/>
      <c r="HMF1"/>
      <c r="HMG1"/>
      <c r="HMH1"/>
      <c r="HMI1"/>
      <c r="HMJ1"/>
      <c r="HMK1"/>
      <c r="HML1"/>
      <c r="HMM1"/>
      <c r="HMN1"/>
      <c r="HMO1"/>
      <c r="HMP1"/>
      <c r="HMQ1"/>
      <c r="HMR1"/>
      <c r="HMS1"/>
      <c r="HMT1"/>
      <c r="HMU1"/>
      <c r="HMV1"/>
      <c r="HMW1"/>
      <c r="HMX1"/>
      <c r="HMY1"/>
      <c r="HMZ1"/>
      <c r="HNA1"/>
      <c r="HNB1"/>
      <c r="HNC1"/>
      <c r="HND1"/>
      <c r="HNE1"/>
      <c r="HNF1"/>
      <c r="HNG1"/>
      <c r="HNH1"/>
      <c r="HNI1"/>
      <c r="HNJ1"/>
      <c r="HNK1"/>
      <c r="HNL1"/>
      <c r="HNM1"/>
      <c r="HNN1"/>
      <c r="HNO1"/>
      <c r="HNP1"/>
      <c r="HNQ1"/>
      <c r="HNR1"/>
      <c r="HNS1"/>
      <c r="HNT1"/>
      <c r="HNU1"/>
      <c r="HNV1"/>
      <c r="HNW1"/>
      <c r="HNX1"/>
      <c r="HNY1"/>
      <c r="HNZ1"/>
      <c r="HOA1"/>
      <c r="HOB1"/>
      <c r="HOC1"/>
      <c r="HOD1"/>
      <c r="HOE1"/>
      <c r="HOF1"/>
      <c r="HOG1"/>
      <c r="HOH1"/>
      <c r="HOI1"/>
      <c r="HOJ1"/>
      <c r="HOK1"/>
      <c r="HOL1"/>
      <c r="HOM1"/>
      <c r="HON1"/>
      <c r="HOO1"/>
      <c r="HOP1"/>
      <c r="HOQ1"/>
      <c r="HOR1"/>
      <c r="HOS1"/>
      <c r="HOT1"/>
      <c r="HOU1"/>
      <c r="HOV1"/>
      <c r="HOW1"/>
      <c r="HOX1"/>
      <c r="HOY1"/>
      <c r="HOZ1"/>
      <c r="HPA1"/>
      <c r="HPB1"/>
      <c r="HPC1"/>
      <c r="HPD1"/>
      <c r="HPE1"/>
      <c r="HPF1"/>
      <c r="HPG1"/>
      <c r="HPH1"/>
      <c r="HPI1"/>
      <c r="HPJ1"/>
      <c r="HPK1"/>
      <c r="HPL1"/>
      <c r="HPM1"/>
      <c r="HPN1"/>
      <c r="HPO1"/>
      <c r="HPP1"/>
      <c r="HPQ1"/>
      <c r="HPR1"/>
      <c r="HPS1"/>
      <c r="HPT1"/>
      <c r="HPU1"/>
      <c r="HPV1"/>
      <c r="HPW1"/>
      <c r="HPX1"/>
      <c r="HPY1"/>
      <c r="HPZ1"/>
      <c r="HQA1"/>
      <c r="HQB1"/>
      <c r="HQC1"/>
      <c r="HQD1"/>
      <c r="HQE1"/>
      <c r="HQF1"/>
      <c r="HQG1"/>
      <c r="HQH1"/>
      <c r="HQI1"/>
      <c r="HQJ1"/>
      <c r="HQK1"/>
      <c r="HQL1"/>
      <c r="HQM1"/>
      <c r="HQN1"/>
      <c r="HQO1"/>
      <c r="HQP1"/>
      <c r="HQQ1"/>
      <c r="HQR1"/>
      <c r="HQS1"/>
      <c r="HQT1"/>
      <c r="HQU1"/>
      <c r="HQV1"/>
      <c r="HQW1"/>
      <c r="HQX1"/>
      <c r="HQY1"/>
      <c r="HQZ1"/>
      <c r="HRA1"/>
      <c r="HRB1"/>
      <c r="HRC1"/>
      <c r="HRD1"/>
      <c r="HRE1"/>
      <c r="HRF1"/>
      <c r="HRG1"/>
      <c r="HRH1"/>
      <c r="HRI1"/>
      <c r="HRJ1"/>
      <c r="HRK1"/>
      <c r="HRL1"/>
      <c r="HRM1"/>
      <c r="HRN1"/>
      <c r="HRO1"/>
      <c r="HRP1"/>
      <c r="HRQ1"/>
      <c r="HRR1"/>
      <c r="HRS1"/>
      <c r="HRT1"/>
      <c r="HRU1"/>
      <c r="HRV1"/>
      <c r="HRW1"/>
      <c r="HRX1"/>
      <c r="HRY1"/>
      <c r="HRZ1"/>
      <c r="HSA1"/>
      <c r="HSB1"/>
      <c r="HSC1"/>
      <c r="HSD1"/>
      <c r="HSE1"/>
      <c r="HSF1"/>
      <c r="HSG1"/>
      <c r="HSH1"/>
      <c r="HSI1"/>
      <c r="HSJ1"/>
      <c r="HSK1"/>
      <c r="HSL1"/>
      <c r="HSM1"/>
      <c r="HSN1"/>
      <c r="HSO1"/>
      <c r="HSP1"/>
      <c r="HSQ1"/>
      <c r="HSR1"/>
      <c r="HSS1"/>
      <c r="HST1"/>
      <c r="HSU1"/>
      <c r="HSV1"/>
      <c r="HSW1"/>
      <c r="HSX1"/>
      <c r="HSY1"/>
      <c r="HSZ1"/>
      <c r="HTA1"/>
      <c r="HTB1"/>
      <c r="HTC1"/>
      <c r="HTD1"/>
      <c r="HTE1"/>
      <c r="HTF1"/>
      <c r="HTG1"/>
      <c r="HTH1"/>
      <c r="HTI1"/>
      <c r="HTJ1"/>
      <c r="HTK1"/>
      <c r="HTL1"/>
      <c r="HTM1"/>
      <c r="HTN1"/>
      <c r="HTO1"/>
      <c r="HTP1"/>
      <c r="HTQ1"/>
      <c r="HTR1"/>
      <c r="HTS1"/>
      <c r="HTT1"/>
      <c r="HTU1"/>
      <c r="HTV1"/>
      <c r="HTW1"/>
      <c r="HTX1"/>
      <c r="HTY1"/>
      <c r="HTZ1"/>
      <c r="HUA1"/>
      <c r="HUB1"/>
      <c r="HUC1"/>
      <c r="HUD1"/>
      <c r="HUE1"/>
      <c r="HUF1"/>
      <c r="HUG1"/>
      <c r="HUH1"/>
      <c r="HUI1"/>
      <c r="HUJ1"/>
      <c r="HUK1"/>
      <c r="HUL1"/>
      <c r="HUM1"/>
      <c r="HUN1"/>
      <c r="HUO1"/>
      <c r="HUP1"/>
      <c r="HUQ1"/>
      <c r="HUR1"/>
      <c r="HUS1"/>
      <c r="HUT1"/>
      <c r="HUU1"/>
      <c r="HUV1"/>
      <c r="HUW1"/>
      <c r="HUX1"/>
      <c r="HUY1"/>
      <c r="HUZ1"/>
      <c r="HVA1"/>
      <c r="HVB1"/>
      <c r="HVC1"/>
      <c r="HVD1"/>
      <c r="HVE1"/>
      <c r="HVF1"/>
      <c r="HVG1"/>
      <c r="HVH1"/>
      <c r="HVI1"/>
      <c r="HVJ1"/>
      <c r="HVK1"/>
      <c r="HVL1"/>
      <c r="HVM1"/>
      <c r="HVN1"/>
      <c r="HVO1"/>
      <c r="HVP1"/>
      <c r="HVQ1"/>
      <c r="HVR1"/>
      <c r="HVS1"/>
      <c r="HVT1"/>
      <c r="HVU1"/>
      <c r="HVV1"/>
      <c r="HVW1"/>
      <c r="HVX1"/>
      <c r="HVY1"/>
      <c r="HVZ1"/>
      <c r="HWA1"/>
      <c r="HWB1"/>
      <c r="HWC1"/>
      <c r="HWD1"/>
      <c r="HWE1"/>
      <c r="HWF1"/>
      <c r="HWG1"/>
      <c r="HWH1"/>
      <c r="HWI1"/>
      <c r="HWJ1"/>
      <c r="HWK1"/>
      <c r="HWL1"/>
      <c r="HWM1"/>
      <c r="HWN1"/>
      <c r="HWO1"/>
      <c r="HWP1"/>
      <c r="HWQ1"/>
      <c r="HWR1"/>
      <c r="HWS1"/>
      <c r="HWT1"/>
      <c r="HWU1"/>
      <c r="HWV1"/>
      <c r="HWW1"/>
      <c r="HWX1"/>
      <c r="HWY1"/>
      <c r="HWZ1"/>
      <c r="HXA1"/>
      <c r="HXB1"/>
      <c r="HXC1"/>
      <c r="HXD1"/>
      <c r="HXE1"/>
      <c r="HXF1"/>
      <c r="HXG1"/>
      <c r="HXH1"/>
      <c r="HXI1"/>
      <c r="HXJ1"/>
      <c r="HXK1"/>
      <c r="HXL1"/>
      <c r="HXM1"/>
      <c r="HXN1"/>
      <c r="HXO1"/>
      <c r="HXP1"/>
      <c r="HXQ1"/>
      <c r="HXR1"/>
      <c r="HXS1"/>
      <c r="HXT1"/>
      <c r="HXU1"/>
      <c r="HXV1"/>
      <c r="HXW1"/>
      <c r="HXX1"/>
      <c r="HXY1"/>
      <c r="HXZ1"/>
      <c r="HYA1"/>
      <c r="HYB1"/>
      <c r="HYC1"/>
      <c r="HYD1"/>
      <c r="HYE1"/>
      <c r="HYF1"/>
      <c r="HYG1"/>
      <c r="HYH1"/>
      <c r="HYI1"/>
      <c r="HYJ1"/>
      <c r="HYK1"/>
      <c r="HYL1"/>
      <c r="HYM1"/>
      <c r="HYN1"/>
      <c r="HYO1"/>
      <c r="HYP1"/>
      <c r="HYQ1"/>
      <c r="HYR1"/>
      <c r="HYS1"/>
      <c r="HYT1"/>
      <c r="HYU1"/>
      <c r="HYV1"/>
      <c r="HYW1"/>
      <c r="HYX1"/>
      <c r="HYY1"/>
      <c r="HYZ1"/>
      <c r="HZA1"/>
      <c r="HZB1"/>
      <c r="HZC1"/>
      <c r="HZD1"/>
      <c r="HZE1"/>
      <c r="HZF1"/>
      <c r="HZG1"/>
      <c r="HZH1"/>
      <c r="HZI1"/>
      <c r="HZJ1"/>
      <c r="HZK1"/>
      <c r="HZL1"/>
      <c r="HZM1"/>
      <c r="HZN1"/>
      <c r="HZO1"/>
      <c r="HZP1"/>
      <c r="HZQ1"/>
      <c r="HZR1"/>
      <c r="HZS1"/>
      <c r="HZT1"/>
      <c r="HZU1"/>
      <c r="HZV1"/>
      <c r="HZW1"/>
      <c r="HZX1"/>
      <c r="HZY1"/>
      <c r="HZZ1"/>
      <c r="IAA1"/>
      <c r="IAB1"/>
      <c r="IAC1"/>
      <c r="IAD1"/>
      <c r="IAE1"/>
      <c r="IAF1"/>
      <c r="IAG1"/>
      <c r="IAH1"/>
      <c r="IAI1"/>
      <c r="IAJ1"/>
      <c r="IAK1"/>
      <c r="IAL1"/>
      <c r="IAM1"/>
      <c r="IAN1"/>
      <c r="IAO1"/>
      <c r="IAP1"/>
      <c r="IAQ1"/>
      <c r="IAR1"/>
      <c r="IAS1"/>
      <c r="IAT1"/>
      <c r="IAU1"/>
      <c r="IAV1"/>
      <c r="IAW1"/>
      <c r="IAX1"/>
      <c r="IAY1"/>
      <c r="IAZ1"/>
      <c r="IBA1"/>
      <c r="IBB1"/>
      <c r="IBC1"/>
      <c r="IBD1"/>
      <c r="IBE1"/>
      <c r="IBF1"/>
      <c r="IBG1"/>
      <c r="IBH1"/>
      <c r="IBI1"/>
      <c r="IBJ1"/>
      <c r="IBK1"/>
      <c r="IBL1"/>
      <c r="IBM1"/>
      <c r="IBN1"/>
      <c r="IBO1"/>
      <c r="IBP1"/>
      <c r="IBQ1"/>
      <c r="IBR1"/>
      <c r="IBS1"/>
      <c r="IBT1"/>
      <c r="IBU1"/>
      <c r="IBV1"/>
      <c r="IBW1"/>
      <c r="IBX1"/>
      <c r="IBY1"/>
      <c r="IBZ1"/>
      <c r="ICA1"/>
      <c r="ICB1"/>
      <c r="ICC1"/>
      <c r="ICD1"/>
      <c r="ICE1"/>
      <c r="ICF1"/>
      <c r="ICG1"/>
      <c r="ICH1"/>
      <c r="ICI1"/>
      <c r="ICJ1"/>
      <c r="ICK1"/>
      <c r="ICL1"/>
      <c r="ICM1"/>
      <c r="ICN1"/>
      <c r="ICO1"/>
      <c r="ICP1"/>
      <c r="ICQ1"/>
      <c r="ICR1"/>
      <c r="ICS1"/>
      <c r="ICT1"/>
      <c r="ICU1"/>
      <c r="ICV1"/>
      <c r="ICW1"/>
      <c r="ICX1"/>
      <c r="ICY1"/>
      <c r="ICZ1"/>
      <c r="IDA1"/>
      <c r="IDB1"/>
      <c r="IDC1"/>
      <c r="IDD1"/>
      <c r="IDE1"/>
      <c r="IDF1"/>
      <c r="IDG1"/>
      <c r="IDH1"/>
      <c r="IDI1"/>
      <c r="IDJ1"/>
      <c r="IDK1"/>
      <c r="IDL1"/>
      <c r="IDM1"/>
      <c r="IDN1"/>
      <c r="IDO1"/>
      <c r="IDP1"/>
      <c r="IDQ1"/>
      <c r="IDR1"/>
      <c r="IDS1"/>
      <c r="IDT1"/>
      <c r="IDU1"/>
      <c r="IDV1"/>
      <c r="IDW1"/>
      <c r="IDX1"/>
      <c r="IDY1"/>
      <c r="IDZ1"/>
      <c r="IEA1"/>
      <c r="IEB1"/>
      <c r="IEC1"/>
      <c r="IED1"/>
      <c r="IEE1"/>
      <c r="IEF1"/>
      <c r="IEG1"/>
      <c r="IEH1"/>
      <c r="IEI1"/>
      <c r="IEJ1"/>
      <c r="IEK1"/>
      <c r="IEL1"/>
      <c r="IEM1"/>
      <c r="IEN1"/>
      <c r="IEO1"/>
      <c r="IEP1"/>
      <c r="IEQ1"/>
      <c r="IER1"/>
      <c r="IES1"/>
      <c r="IET1"/>
      <c r="IEU1"/>
      <c r="IEV1"/>
      <c r="IEW1"/>
      <c r="IEX1"/>
      <c r="IEY1"/>
      <c r="IEZ1"/>
      <c r="IFA1"/>
      <c r="IFB1"/>
      <c r="IFC1"/>
      <c r="IFD1"/>
      <c r="IFE1"/>
      <c r="IFF1"/>
      <c r="IFG1"/>
      <c r="IFH1"/>
      <c r="IFI1"/>
      <c r="IFJ1"/>
      <c r="IFK1"/>
      <c r="IFL1"/>
      <c r="IFM1"/>
      <c r="IFN1"/>
      <c r="IFO1"/>
      <c r="IFP1"/>
      <c r="IFQ1"/>
      <c r="IFR1"/>
      <c r="IFS1"/>
      <c r="IFT1"/>
      <c r="IFU1"/>
      <c r="IFV1"/>
      <c r="IFW1"/>
      <c r="IFX1"/>
      <c r="IFY1"/>
      <c r="IFZ1"/>
      <c r="IGA1"/>
      <c r="IGB1"/>
      <c r="IGC1"/>
      <c r="IGD1"/>
      <c r="IGE1"/>
      <c r="IGF1"/>
      <c r="IGG1"/>
      <c r="IGH1"/>
      <c r="IGI1"/>
      <c r="IGJ1"/>
      <c r="IGK1"/>
      <c r="IGL1"/>
      <c r="IGM1"/>
      <c r="IGN1"/>
      <c r="IGO1"/>
      <c r="IGP1"/>
      <c r="IGQ1"/>
      <c r="IGR1"/>
      <c r="IGS1"/>
      <c r="IGT1"/>
      <c r="IGU1"/>
      <c r="IGV1"/>
      <c r="IGW1"/>
      <c r="IGX1"/>
      <c r="IGY1"/>
      <c r="IGZ1"/>
      <c r="IHA1"/>
      <c r="IHB1"/>
      <c r="IHC1"/>
      <c r="IHD1"/>
      <c r="IHE1"/>
      <c r="IHF1"/>
      <c r="IHG1"/>
      <c r="IHH1"/>
      <c r="IHI1"/>
      <c r="IHJ1"/>
      <c r="IHK1"/>
      <c r="IHL1"/>
      <c r="IHM1"/>
      <c r="IHN1"/>
      <c r="IHO1"/>
      <c r="IHP1"/>
      <c r="IHQ1"/>
      <c r="IHR1"/>
      <c r="IHS1"/>
      <c r="IHT1"/>
      <c r="IHU1"/>
      <c r="IHV1"/>
      <c r="IHW1"/>
      <c r="IHX1"/>
      <c r="IHY1"/>
      <c r="IHZ1"/>
      <c r="IIA1"/>
      <c r="IIB1"/>
      <c r="IIC1"/>
      <c r="IID1"/>
      <c r="IIE1"/>
      <c r="IIF1"/>
      <c r="IIG1"/>
      <c r="IIH1"/>
      <c r="III1"/>
      <c r="IIJ1"/>
      <c r="IIK1"/>
      <c r="IIL1"/>
      <c r="IIM1"/>
      <c r="IIN1"/>
      <c r="IIO1"/>
      <c r="IIP1"/>
      <c r="IIQ1"/>
      <c r="IIR1"/>
      <c r="IIS1"/>
      <c r="IIT1"/>
      <c r="IIU1"/>
      <c r="IIV1"/>
      <c r="IIW1"/>
      <c r="IIX1"/>
      <c r="IIY1"/>
      <c r="IIZ1"/>
      <c r="IJA1"/>
      <c r="IJB1"/>
      <c r="IJC1"/>
      <c r="IJD1"/>
      <c r="IJE1"/>
      <c r="IJF1"/>
      <c r="IJG1"/>
      <c r="IJH1"/>
      <c r="IJI1"/>
      <c r="IJJ1"/>
      <c r="IJK1"/>
      <c r="IJL1"/>
      <c r="IJM1"/>
      <c r="IJN1"/>
      <c r="IJO1"/>
      <c r="IJP1"/>
      <c r="IJQ1"/>
      <c r="IJR1"/>
      <c r="IJS1"/>
      <c r="IJT1"/>
      <c r="IJU1"/>
      <c r="IJV1"/>
      <c r="IJW1"/>
      <c r="IJX1"/>
      <c r="IJY1"/>
      <c r="IJZ1"/>
      <c r="IKA1"/>
      <c r="IKB1"/>
      <c r="IKC1"/>
      <c r="IKD1"/>
      <c r="IKE1"/>
      <c r="IKF1"/>
      <c r="IKG1"/>
      <c r="IKH1"/>
      <c r="IKI1"/>
      <c r="IKJ1"/>
      <c r="IKK1"/>
      <c r="IKL1"/>
      <c r="IKM1"/>
      <c r="IKN1"/>
      <c r="IKO1"/>
      <c r="IKP1"/>
      <c r="IKQ1"/>
      <c r="IKR1"/>
      <c r="IKS1"/>
      <c r="IKT1"/>
      <c r="IKU1"/>
      <c r="IKV1"/>
      <c r="IKW1"/>
      <c r="IKX1"/>
      <c r="IKY1"/>
      <c r="IKZ1"/>
      <c r="ILA1"/>
      <c r="ILB1"/>
      <c r="ILC1"/>
      <c r="ILD1"/>
      <c r="ILE1"/>
      <c r="ILF1"/>
      <c r="ILG1"/>
      <c r="ILH1"/>
      <c r="ILI1"/>
      <c r="ILJ1"/>
      <c r="ILK1"/>
      <c r="ILL1"/>
      <c r="ILM1"/>
      <c r="ILN1"/>
      <c r="ILO1"/>
      <c r="ILP1"/>
      <c r="ILQ1"/>
      <c r="ILR1"/>
      <c r="ILS1"/>
      <c r="ILT1"/>
      <c r="ILU1"/>
      <c r="ILV1"/>
      <c r="ILW1"/>
      <c r="ILX1"/>
      <c r="ILY1"/>
      <c r="ILZ1"/>
      <c r="IMA1"/>
      <c r="IMB1"/>
      <c r="IMC1"/>
      <c r="IMD1"/>
      <c r="IME1"/>
      <c r="IMF1"/>
      <c r="IMG1"/>
      <c r="IMH1"/>
      <c r="IMI1"/>
      <c r="IMJ1"/>
      <c r="IMK1"/>
      <c r="IML1"/>
      <c r="IMM1"/>
      <c r="IMN1"/>
      <c r="IMO1"/>
      <c r="IMP1"/>
      <c r="IMQ1"/>
      <c r="IMR1"/>
      <c r="IMS1"/>
      <c r="IMT1"/>
      <c r="IMU1"/>
      <c r="IMV1"/>
      <c r="IMW1"/>
      <c r="IMX1"/>
      <c r="IMY1"/>
      <c r="IMZ1"/>
      <c r="INA1"/>
      <c r="INB1"/>
      <c r="INC1"/>
      <c r="IND1"/>
      <c r="INE1"/>
      <c r="INF1"/>
      <c r="ING1"/>
      <c r="INH1"/>
      <c r="INI1"/>
      <c r="INJ1"/>
      <c r="INK1"/>
      <c r="INL1"/>
      <c r="INM1"/>
      <c r="INN1"/>
      <c r="INO1"/>
      <c r="INP1"/>
      <c r="INQ1"/>
      <c r="INR1"/>
      <c r="INS1"/>
      <c r="INT1"/>
      <c r="INU1"/>
      <c r="INV1"/>
      <c r="INW1"/>
      <c r="INX1"/>
      <c r="INY1"/>
      <c r="INZ1"/>
      <c r="IOA1"/>
      <c r="IOB1"/>
      <c r="IOC1"/>
      <c r="IOD1"/>
      <c r="IOE1"/>
      <c r="IOF1"/>
      <c r="IOG1"/>
      <c r="IOH1"/>
      <c r="IOI1"/>
      <c r="IOJ1"/>
      <c r="IOK1"/>
      <c r="IOL1"/>
      <c r="IOM1"/>
      <c r="ION1"/>
      <c r="IOO1"/>
      <c r="IOP1"/>
      <c r="IOQ1"/>
      <c r="IOR1"/>
      <c r="IOS1"/>
      <c r="IOT1"/>
      <c r="IOU1"/>
      <c r="IOV1"/>
      <c r="IOW1"/>
      <c r="IOX1"/>
      <c r="IOY1"/>
      <c r="IOZ1"/>
      <c r="IPA1"/>
      <c r="IPB1"/>
      <c r="IPC1"/>
      <c r="IPD1"/>
      <c r="IPE1"/>
      <c r="IPF1"/>
      <c r="IPG1"/>
      <c r="IPH1"/>
      <c r="IPI1"/>
      <c r="IPJ1"/>
      <c r="IPK1"/>
      <c r="IPL1"/>
      <c r="IPM1"/>
      <c r="IPN1"/>
      <c r="IPO1"/>
      <c r="IPP1"/>
      <c r="IPQ1"/>
      <c r="IPR1"/>
      <c r="IPS1"/>
      <c r="IPT1"/>
      <c r="IPU1"/>
      <c r="IPV1"/>
      <c r="IPW1"/>
      <c r="IPX1"/>
      <c r="IPY1"/>
      <c r="IPZ1"/>
      <c r="IQA1"/>
      <c r="IQB1"/>
      <c r="IQC1"/>
      <c r="IQD1"/>
      <c r="IQE1"/>
      <c r="IQF1"/>
      <c r="IQG1"/>
      <c r="IQH1"/>
      <c r="IQI1"/>
      <c r="IQJ1"/>
      <c r="IQK1"/>
      <c r="IQL1"/>
      <c r="IQM1"/>
      <c r="IQN1"/>
      <c r="IQO1"/>
      <c r="IQP1"/>
      <c r="IQQ1"/>
      <c r="IQR1"/>
      <c r="IQS1"/>
      <c r="IQT1"/>
      <c r="IQU1"/>
      <c r="IQV1"/>
      <c r="IQW1"/>
      <c r="IQX1"/>
      <c r="IQY1"/>
      <c r="IQZ1"/>
      <c r="IRA1"/>
      <c r="IRB1"/>
      <c r="IRC1"/>
      <c r="IRD1"/>
      <c r="IRE1"/>
      <c r="IRF1"/>
      <c r="IRG1"/>
      <c r="IRH1"/>
      <c r="IRI1"/>
      <c r="IRJ1"/>
      <c r="IRK1"/>
      <c r="IRL1"/>
      <c r="IRM1"/>
      <c r="IRN1"/>
      <c r="IRO1"/>
      <c r="IRP1"/>
      <c r="IRQ1"/>
      <c r="IRR1"/>
      <c r="IRS1"/>
      <c r="IRT1"/>
      <c r="IRU1"/>
      <c r="IRV1"/>
      <c r="IRW1"/>
      <c r="IRX1"/>
      <c r="IRY1"/>
      <c r="IRZ1"/>
      <c r="ISA1"/>
      <c r="ISB1"/>
      <c r="ISC1"/>
      <c r="ISD1"/>
      <c r="ISE1"/>
      <c r="ISF1"/>
      <c r="ISG1"/>
      <c r="ISH1"/>
      <c r="ISI1"/>
      <c r="ISJ1"/>
      <c r="ISK1"/>
      <c r="ISL1"/>
      <c r="ISM1"/>
      <c r="ISN1"/>
      <c r="ISO1"/>
      <c r="ISP1"/>
      <c r="ISQ1"/>
      <c r="ISR1"/>
      <c r="ISS1"/>
      <c r="IST1"/>
      <c r="ISU1"/>
      <c r="ISV1"/>
      <c r="ISW1"/>
      <c r="ISX1"/>
      <c r="ISY1"/>
      <c r="ISZ1"/>
      <c r="ITA1"/>
      <c r="ITB1"/>
      <c r="ITC1"/>
      <c r="ITD1"/>
      <c r="ITE1"/>
      <c r="ITF1"/>
      <c r="ITG1"/>
      <c r="ITH1"/>
      <c r="ITI1"/>
      <c r="ITJ1"/>
      <c r="ITK1"/>
      <c r="ITL1"/>
      <c r="ITM1"/>
      <c r="ITN1"/>
      <c r="ITO1"/>
      <c r="ITP1"/>
      <c r="ITQ1"/>
      <c r="ITR1"/>
      <c r="ITS1"/>
      <c r="ITT1"/>
      <c r="ITU1"/>
      <c r="ITV1"/>
      <c r="ITW1"/>
      <c r="ITX1"/>
      <c r="ITY1"/>
      <c r="ITZ1"/>
      <c r="IUA1"/>
      <c r="IUB1"/>
      <c r="IUC1"/>
      <c r="IUD1"/>
      <c r="IUE1"/>
      <c r="IUF1"/>
      <c r="IUG1"/>
      <c r="IUH1"/>
      <c r="IUI1"/>
      <c r="IUJ1"/>
      <c r="IUK1"/>
      <c r="IUL1"/>
      <c r="IUM1"/>
      <c r="IUN1"/>
      <c r="IUO1"/>
      <c r="IUP1"/>
      <c r="IUQ1"/>
      <c r="IUR1"/>
      <c r="IUS1"/>
      <c r="IUT1"/>
      <c r="IUU1"/>
      <c r="IUV1"/>
      <c r="IUW1"/>
      <c r="IUX1"/>
      <c r="IUY1"/>
      <c r="IUZ1"/>
      <c r="IVA1"/>
      <c r="IVB1"/>
      <c r="IVC1"/>
      <c r="IVD1"/>
      <c r="IVE1"/>
      <c r="IVF1"/>
      <c r="IVG1"/>
      <c r="IVH1"/>
      <c r="IVI1"/>
      <c r="IVJ1"/>
      <c r="IVK1"/>
      <c r="IVL1"/>
      <c r="IVM1"/>
      <c r="IVN1"/>
      <c r="IVO1"/>
      <c r="IVP1"/>
      <c r="IVQ1"/>
      <c r="IVR1"/>
      <c r="IVS1"/>
      <c r="IVT1"/>
      <c r="IVU1"/>
      <c r="IVV1"/>
      <c r="IVW1"/>
      <c r="IVX1"/>
      <c r="IVY1"/>
      <c r="IVZ1"/>
      <c r="IWA1"/>
      <c r="IWB1"/>
      <c r="IWC1"/>
      <c r="IWD1"/>
      <c r="IWE1"/>
      <c r="IWF1"/>
      <c r="IWG1"/>
      <c r="IWH1"/>
      <c r="IWI1"/>
      <c r="IWJ1"/>
      <c r="IWK1"/>
      <c r="IWL1"/>
      <c r="IWM1"/>
      <c r="IWN1"/>
      <c r="IWO1"/>
      <c r="IWP1"/>
      <c r="IWQ1"/>
      <c r="IWR1"/>
      <c r="IWS1"/>
      <c r="IWT1"/>
      <c r="IWU1"/>
      <c r="IWV1"/>
      <c r="IWW1"/>
      <c r="IWX1"/>
      <c r="IWY1"/>
      <c r="IWZ1"/>
      <c r="IXA1"/>
      <c r="IXB1"/>
      <c r="IXC1"/>
      <c r="IXD1"/>
      <c r="IXE1"/>
      <c r="IXF1"/>
      <c r="IXG1"/>
      <c r="IXH1"/>
      <c r="IXI1"/>
      <c r="IXJ1"/>
      <c r="IXK1"/>
      <c r="IXL1"/>
      <c r="IXM1"/>
      <c r="IXN1"/>
      <c r="IXO1"/>
      <c r="IXP1"/>
      <c r="IXQ1"/>
      <c r="IXR1"/>
      <c r="IXS1"/>
      <c r="IXT1"/>
      <c r="IXU1"/>
      <c r="IXV1"/>
      <c r="IXW1"/>
      <c r="IXX1"/>
      <c r="IXY1"/>
      <c r="IXZ1"/>
      <c r="IYA1"/>
      <c r="IYB1"/>
      <c r="IYC1"/>
      <c r="IYD1"/>
      <c r="IYE1"/>
      <c r="IYF1"/>
      <c r="IYG1"/>
      <c r="IYH1"/>
      <c r="IYI1"/>
      <c r="IYJ1"/>
      <c r="IYK1"/>
      <c r="IYL1"/>
      <c r="IYM1"/>
      <c r="IYN1"/>
      <c r="IYO1"/>
      <c r="IYP1"/>
      <c r="IYQ1"/>
      <c r="IYR1"/>
      <c r="IYS1"/>
      <c r="IYT1"/>
      <c r="IYU1"/>
      <c r="IYV1"/>
      <c r="IYW1"/>
      <c r="IYX1"/>
      <c r="IYY1"/>
      <c r="IYZ1"/>
      <c r="IZA1"/>
      <c r="IZB1"/>
      <c r="IZC1"/>
      <c r="IZD1"/>
      <c r="IZE1"/>
      <c r="IZF1"/>
      <c r="IZG1"/>
      <c r="IZH1"/>
      <c r="IZI1"/>
      <c r="IZJ1"/>
      <c r="IZK1"/>
      <c r="IZL1"/>
      <c r="IZM1"/>
      <c r="IZN1"/>
      <c r="IZO1"/>
      <c r="IZP1"/>
      <c r="IZQ1"/>
      <c r="IZR1"/>
      <c r="IZS1"/>
      <c r="IZT1"/>
      <c r="IZU1"/>
      <c r="IZV1"/>
      <c r="IZW1"/>
      <c r="IZX1"/>
      <c r="IZY1"/>
      <c r="IZZ1"/>
      <c r="JAA1"/>
      <c r="JAB1"/>
      <c r="JAC1"/>
      <c r="JAD1"/>
      <c r="JAE1"/>
      <c r="JAF1"/>
      <c r="JAG1"/>
      <c r="JAH1"/>
      <c r="JAI1"/>
      <c r="JAJ1"/>
      <c r="JAK1"/>
      <c r="JAL1"/>
      <c r="JAM1"/>
      <c r="JAN1"/>
      <c r="JAO1"/>
      <c r="JAP1"/>
      <c r="JAQ1"/>
      <c r="JAR1"/>
      <c r="JAS1"/>
      <c r="JAT1"/>
      <c r="JAU1"/>
      <c r="JAV1"/>
      <c r="JAW1"/>
      <c r="JAX1"/>
      <c r="JAY1"/>
      <c r="JAZ1"/>
      <c r="JBA1"/>
      <c r="JBB1"/>
      <c r="JBC1"/>
      <c r="JBD1"/>
      <c r="JBE1"/>
      <c r="JBF1"/>
      <c r="JBG1"/>
      <c r="JBH1"/>
      <c r="JBI1"/>
      <c r="JBJ1"/>
      <c r="JBK1"/>
      <c r="JBL1"/>
      <c r="JBM1"/>
      <c r="JBN1"/>
      <c r="JBO1"/>
      <c r="JBP1"/>
      <c r="JBQ1"/>
      <c r="JBR1"/>
      <c r="JBS1"/>
      <c r="JBT1"/>
      <c r="JBU1"/>
      <c r="JBV1"/>
      <c r="JBW1"/>
      <c r="JBX1"/>
      <c r="JBY1"/>
      <c r="JBZ1"/>
      <c r="JCA1"/>
      <c r="JCB1"/>
      <c r="JCC1"/>
      <c r="JCD1"/>
      <c r="JCE1"/>
      <c r="JCF1"/>
      <c r="JCG1"/>
      <c r="JCH1"/>
      <c r="JCI1"/>
      <c r="JCJ1"/>
      <c r="JCK1"/>
      <c r="JCL1"/>
      <c r="JCM1"/>
      <c r="JCN1"/>
      <c r="JCO1"/>
      <c r="JCP1"/>
      <c r="JCQ1"/>
      <c r="JCR1"/>
      <c r="JCS1"/>
      <c r="JCT1"/>
      <c r="JCU1"/>
      <c r="JCV1"/>
      <c r="JCW1"/>
      <c r="JCX1"/>
      <c r="JCY1"/>
      <c r="JCZ1"/>
      <c r="JDA1"/>
      <c r="JDB1"/>
      <c r="JDC1"/>
      <c r="JDD1"/>
      <c r="JDE1"/>
      <c r="JDF1"/>
      <c r="JDG1"/>
      <c r="JDH1"/>
      <c r="JDI1"/>
      <c r="JDJ1"/>
      <c r="JDK1"/>
      <c r="JDL1"/>
      <c r="JDM1"/>
      <c r="JDN1"/>
      <c r="JDO1"/>
      <c r="JDP1"/>
      <c r="JDQ1"/>
      <c r="JDR1"/>
      <c r="JDS1"/>
      <c r="JDT1"/>
      <c r="JDU1"/>
      <c r="JDV1"/>
      <c r="JDW1"/>
      <c r="JDX1"/>
      <c r="JDY1"/>
      <c r="JDZ1"/>
      <c r="JEA1"/>
      <c r="JEB1"/>
      <c r="JEC1"/>
      <c r="JED1"/>
      <c r="JEE1"/>
      <c r="JEF1"/>
      <c r="JEG1"/>
      <c r="JEH1"/>
      <c r="JEI1"/>
      <c r="JEJ1"/>
      <c r="JEK1"/>
      <c r="JEL1"/>
      <c r="JEM1"/>
      <c r="JEN1"/>
      <c r="JEO1"/>
      <c r="JEP1"/>
      <c r="JEQ1"/>
      <c r="JER1"/>
      <c r="JES1"/>
      <c r="JET1"/>
      <c r="JEU1"/>
      <c r="JEV1"/>
      <c r="JEW1"/>
      <c r="JEX1"/>
      <c r="JEY1"/>
      <c r="JEZ1"/>
      <c r="JFA1"/>
      <c r="JFB1"/>
      <c r="JFC1"/>
      <c r="JFD1"/>
      <c r="JFE1"/>
      <c r="JFF1"/>
      <c r="JFG1"/>
      <c r="JFH1"/>
      <c r="JFI1"/>
      <c r="JFJ1"/>
      <c r="JFK1"/>
      <c r="JFL1"/>
      <c r="JFM1"/>
      <c r="JFN1"/>
      <c r="JFO1"/>
      <c r="JFP1"/>
      <c r="JFQ1"/>
      <c r="JFR1"/>
      <c r="JFS1"/>
      <c r="JFT1"/>
      <c r="JFU1"/>
      <c r="JFV1"/>
      <c r="JFW1"/>
      <c r="JFX1"/>
      <c r="JFY1"/>
      <c r="JFZ1"/>
      <c r="JGA1"/>
      <c r="JGB1"/>
      <c r="JGC1"/>
      <c r="JGD1"/>
      <c r="JGE1"/>
      <c r="JGF1"/>
      <c r="JGG1"/>
      <c r="JGH1"/>
      <c r="JGI1"/>
      <c r="JGJ1"/>
      <c r="JGK1"/>
      <c r="JGL1"/>
      <c r="JGM1"/>
      <c r="JGN1"/>
      <c r="JGO1"/>
      <c r="JGP1"/>
      <c r="JGQ1"/>
      <c r="JGR1"/>
      <c r="JGS1"/>
      <c r="JGT1"/>
      <c r="JGU1"/>
      <c r="JGV1"/>
      <c r="JGW1"/>
      <c r="JGX1"/>
      <c r="JGY1"/>
      <c r="JGZ1"/>
      <c r="JHA1"/>
      <c r="JHB1"/>
      <c r="JHC1"/>
      <c r="JHD1"/>
      <c r="JHE1"/>
      <c r="JHF1"/>
      <c r="JHG1"/>
      <c r="JHH1"/>
      <c r="JHI1"/>
      <c r="JHJ1"/>
      <c r="JHK1"/>
      <c r="JHL1"/>
      <c r="JHM1"/>
      <c r="JHN1"/>
      <c r="JHO1"/>
      <c r="JHP1"/>
      <c r="JHQ1"/>
      <c r="JHR1"/>
      <c r="JHS1"/>
      <c r="JHT1"/>
      <c r="JHU1"/>
      <c r="JHV1"/>
      <c r="JHW1"/>
      <c r="JHX1"/>
      <c r="JHY1"/>
      <c r="JHZ1"/>
      <c r="JIA1"/>
      <c r="JIB1"/>
      <c r="JIC1"/>
      <c r="JID1"/>
      <c r="JIE1"/>
      <c r="JIF1"/>
      <c r="JIG1"/>
      <c r="JIH1"/>
      <c r="JII1"/>
      <c r="JIJ1"/>
      <c r="JIK1"/>
      <c r="JIL1"/>
      <c r="JIM1"/>
      <c r="JIN1"/>
      <c r="JIO1"/>
      <c r="JIP1"/>
      <c r="JIQ1"/>
      <c r="JIR1"/>
      <c r="JIS1"/>
      <c r="JIT1"/>
      <c r="JIU1"/>
      <c r="JIV1"/>
      <c r="JIW1"/>
      <c r="JIX1"/>
      <c r="JIY1"/>
      <c r="JIZ1"/>
      <c r="JJA1"/>
      <c r="JJB1"/>
      <c r="JJC1"/>
      <c r="JJD1"/>
      <c r="JJE1"/>
      <c r="JJF1"/>
      <c r="JJG1"/>
      <c r="JJH1"/>
      <c r="JJI1"/>
      <c r="JJJ1"/>
      <c r="JJK1"/>
      <c r="JJL1"/>
      <c r="JJM1"/>
      <c r="JJN1"/>
      <c r="JJO1"/>
      <c r="JJP1"/>
      <c r="JJQ1"/>
      <c r="JJR1"/>
      <c r="JJS1"/>
      <c r="JJT1"/>
      <c r="JJU1"/>
      <c r="JJV1"/>
      <c r="JJW1"/>
      <c r="JJX1"/>
      <c r="JJY1"/>
      <c r="JJZ1"/>
      <c r="JKA1"/>
      <c r="JKB1"/>
      <c r="JKC1"/>
      <c r="JKD1"/>
      <c r="JKE1"/>
      <c r="JKF1"/>
      <c r="JKG1"/>
      <c r="JKH1"/>
      <c r="JKI1"/>
      <c r="JKJ1"/>
      <c r="JKK1"/>
      <c r="JKL1"/>
      <c r="JKM1"/>
      <c r="JKN1"/>
      <c r="JKO1"/>
      <c r="JKP1"/>
      <c r="JKQ1"/>
      <c r="JKR1"/>
      <c r="JKS1"/>
      <c r="JKT1"/>
      <c r="JKU1"/>
      <c r="JKV1"/>
      <c r="JKW1"/>
      <c r="JKX1"/>
      <c r="JKY1"/>
      <c r="JKZ1"/>
      <c r="JLA1"/>
      <c r="JLB1"/>
      <c r="JLC1"/>
      <c r="JLD1"/>
      <c r="JLE1"/>
      <c r="JLF1"/>
      <c r="JLG1"/>
      <c r="JLH1"/>
      <c r="JLI1"/>
      <c r="JLJ1"/>
      <c r="JLK1"/>
      <c r="JLL1"/>
      <c r="JLM1"/>
      <c r="JLN1"/>
      <c r="JLO1"/>
      <c r="JLP1"/>
      <c r="JLQ1"/>
      <c r="JLR1"/>
      <c r="JLS1"/>
      <c r="JLT1"/>
      <c r="JLU1"/>
      <c r="JLV1"/>
      <c r="JLW1"/>
      <c r="JLX1"/>
      <c r="JLY1"/>
      <c r="JLZ1"/>
      <c r="JMA1"/>
      <c r="JMB1"/>
      <c r="JMC1"/>
      <c r="JMD1"/>
      <c r="JME1"/>
      <c r="JMF1"/>
      <c r="JMG1"/>
      <c r="JMH1"/>
      <c r="JMI1"/>
      <c r="JMJ1"/>
      <c r="JMK1"/>
      <c r="JML1"/>
      <c r="JMM1"/>
      <c r="JMN1"/>
      <c r="JMO1"/>
      <c r="JMP1"/>
      <c r="JMQ1"/>
      <c r="JMR1"/>
      <c r="JMS1"/>
      <c r="JMT1"/>
      <c r="JMU1"/>
      <c r="JMV1"/>
      <c r="JMW1"/>
      <c r="JMX1"/>
      <c r="JMY1"/>
      <c r="JMZ1"/>
      <c r="JNA1"/>
      <c r="JNB1"/>
      <c r="JNC1"/>
      <c r="JND1"/>
      <c r="JNE1"/>
      <c r="JNF1"/>
      <c r="JNG1"/>
      <c r="JNH1"/>
      <c r="JNI1"/>
      <c r="JNJ1"/>
      <c r="JNK1"/>
      <c r="JNL1"/>
      <c r="JNM1"/>
      <c r="JNN1"/>
      <c r="JNO1"/>
      <c r="JNP1"/>
      <c r="JNQ1"/>
      <c r="JNR1"/>
      <c r="JNS1"/>
      <c r="JNT1"/>
      <c r="JNU1"/>
      <c r="JNV1"/>
      <c r="JNW1"/>
      <c r="JNX1"/>
      <c r="JNY1"/>
      <c r="JNZ1"/>
      <c r="JOA1"/>
      <c r="JOB1"/>
      <c r="JOC1"/>
      <c r="JOD1"/>
      <c r="JOE1"/>
      <c r="JOF1"/>
      <c r="JOG1"/>
      <c r="JOH1"/>
      <c r="JOI1"/>
      <c r="JOJ1"/>
      <c r="JOK1"/>
      <c r="JOL1"/>
      <c r="JOM1"/>
      <c r="JON1"/>
      <c r="JOO1"/>
      <c r="JOP1"/>
      <c r="JOQ1"/>
      <c r="JOR1"/>
      <c r="JOS1"/>
      <c r="JOT1"/>
      <c r="JOU1"/>
      <c r="JOV1"/>
      <c r="JOW1"/>
      <c r="JOX1"/>
      <c r="JOY1"/>
      <c r="JOZ1"/>
      <c r="JPA1"/>
      <c r="JPB1"/>
      <c r="JPC1"/>
      <c r="JPD1"/>
      <c r="JPE1"/>
      <c r="JPF1"/>
      <c r="JPG1"/>
      <c r="JPH1"/>
      <c r="JPI1"/>
      <c r="JPJ1"/>
      <c r="JPK1"/>
      <c r="JPL1"/>
      <c r="JPM1"/>
      <c r="JPN1"/>
      <c r="JPO1"/>
      <c r="JPP1"/>
      <c r="JPQ1"/>
      <c r="JPR1"/>
      <c r="JPS1"/>
      <c r="JPT1"/>
      <c r="JPU1"/>
      <c r="JPV1"/>
      <c r="JPW1"/>
      <c r="JPX1"/>
      <c r="JPY1"/>
      <c r="JPZ1"/>
      <c r="JQA1"/>
      <c r="JQB1"/>
      <c r="JQC1"/>
      <c r="JQD1"/>
      <c r="JQE1"/>
      <c r="JQF1"/>
      <c r="JQG1"/>
      <c r="JQH1"/>
      <c r="JQI1"/>
      <c r="JQJ1"/>
      <c r="JQK1"/>
      <c r="JQL1"/>
      <c r="JQM1"/>
      <c r="JQN1"/>
      <c r="JQO1"/>
      <c r="JQP1"/>
      <c r="JQQ1"/>
      <c r="JQR1"/>
      <c r="JQS1"/>
      <c r="JQT1"/>
      <c r="JQU1"/>
      <c r="JQV1"/>
      <c r="JQW1"/>
      <c r="JQX1"/>
      <c r="JQY1"/>
      <c r="JQZ1"/>
      <c r="JRA1"/>
      <c r="JRB1"/>
      <c r="JRC1"/>
      <c r="JRD1"/>
      <c r="JRE1"/>
      <c r="JRF1"/>
      <c r="JRG1"/>
      <c r="JRH1"/>
      <c r="JRI1"/>
      <c r="JRJ1"/>
      <c r="JRK1"/>
      <c r="JRL1"/>
      <c r="JRM1"/>
      <c r="JRN1"/>
      <c r="JRO1"/>
      <c r="JRP1"/>
      <c r="JRQ1"/>
      <c r="JRR1"/>
      <c r="JRS1"/>
      <c r="JRT1"/>
      <c r="JRU1"/>
      <c r="JRV1"/>
      <c r="JRW1"/>
      <c r="JRX1"/>
      <c r="JRY1"/>
      <c r="JRZ1"/>
      <c r="JSA1"/>
      <c r="JSB1"/>
      <c r="JSC1"/>
      <c r="JSD1"/>
      <c r="JSE1"/>
      <c r="JSF1"/>
      <c r="JSG1"/>
      <c r="JSH1"/>
      <c r="JSI1"/>
      <c r="JSJ1"/>
      <c r="JSK1"/>
      <c r="JSL1"/>
      <c r="JSM1"/>
      <c r="JSN1"/>
      <c r="JSO1"/>
      <c r="JSP1"/>
      <c r="JSQ1"/>
      <c r="JSR1"/>
      <c r="JSS1"/>
      <c r="JST1"/>
      <c r="JSU1"/>
      <c r="JSV1"/>
      <c r="JSW1"/>
      <c r="JSX1"/>
      <c r="JSY1"/>
      <c r="JSZ1"/>
      <c r="JTA1"/>
      <c r="JTB1"/>
      <c r="JTC1"/>
      <c r="JTD1"/>
      <c r="JTE1"/>
      <c r="JTF1"/>
      <c r="JTG1"/>
      <c r="JTH1"/>
      <c r="JTI1"/>
      <c r="JTJ1"/>
      <c r="JTK1"/>
      <c r="JTL1"/>
      <c r="JTM1"/>
      <c r="JTN1"/>
      <c r="JTO1"/>
      <c r="JTP1"/>
      <c r="JTQ1"/>
      <c r="JTR1"/>
      <c r="JTS1"/>
      <c r="JTT1"/>
      <c r="JTU1"/>
      <c r="JTV1"/>
      <c r="JTW1"/>
      <c r="JTX1"/>
      <c r="JTY1"/>
      <c r="JTZ1"/>
      <c r="JUA1"/>
      <c r="JUB1"/>
      <c r="JUC1"/>
      <c r="JUD1"/>
      <c r="JUE1"/>
      <c r="JUF1"/>
      <c r="JUG1"/>
      <c r="JUH1"/>
      <c r="JUI1"/>
      <c r="JUJ1"/>
      <c r="JUK1"/>
      <c r="JUL1"/>
      <c r="JUM1"/>
      <c r="JUN1"/>
      <c r="JUO1"/>
      <c r="JUP1"/>
      <c r="JUQ1"/>
      <c r="JUR1"/>
      <c r="JUS1"/>
      <c r="JUT1"/>
      <c r="JUU1"/>
      <c r="JUV1"/>
      <c r="JUW1"/>
      <c r="JUX1"/>
      <c r="JUY1"/>
      <c r="JUZ1"/>
      <c r="JVA1"/>
      <c r="JVB1"/>
      <c r="JVC1"/>
      <c r="JVD1"/>
      <c r="JVE1"/>
      <c r="JVF1"/>
      <c r="JVG1"/>
      <c r="JVH1"/>
      <c r="JVI1"/>
      <c r="JVJ1"/>
      <c r="JVK1"/>
      <c r="JVL1"/>
      <c r="JVM1"/>
      <c r="JVN1"/>
      <c r="JVO1"/>
      <c r="JVP1"/>
      <c r="JVQ1"/>
      <c r="JVR1"/>
      <c r="JVS1"/>
      <c r="JVT1"/>
      <c r="JVU1"/>
      <c r="JVV1"/>
      <c r="JVW1"/>
      <c r="JVX1"/>
      <c r="JVY1"/>
      <c r="JVZ1"/>
      <c r="JWA1"/>
      <c r="JWB1"/>
      <c r="JWC1"/>
      <c r="JWD1"/>
      <c r="JWE1"/>
      <c r="JWF1"/>
      <c r="JWG1"/>
      <c r="JWH1"/>
      <c r="JWI1"/>
      <c r="JWJ1"/>
      <c r="JWK1"/>
      <c r="JWL1"/>
      <c r="JWM1"/>
      <c r="JWN1"/>
      <c r="JWO1"/>
      <c r="JWP1"/>
      <c r="JWQ1"/>
      <c r="JWR1"/>
      <c r="JWS1"/>
      <c r="JWT1"/>
      <c r="JWU1"/>
      <c r="JWV1"/>
      <c r="JWW1"/>
      <c r="JWX1"/>
      <c r="JWY1"/>
      <c r="JWZ1"/>
      <c r="JXA1"/>
      <c r="JXB1"/>
      <c r="JXC1"/>
      <c r="JXD1"/>
      <c r="JXE1"/>
      <c r="JXF1"/>
      <c r="JXG1"/>
      <c r="JXH1"/>
      <c r="JXI1"/>
      <c r="JXJ1"/>
      <c r="JXK1"/>
      <c r="JXL1"/>
      <c r="JXM1"/>
      <c r="JXN1"/>
      <c r="JXO1"/>
      <c r="JXP1"/>
      <c r="JXQ1"/>
      <c r="JXR1"/>
      <c r="JXS1"/>
      <c r="JXT1"/>
      <c r="JXU1"/>
      <c r="JXV1"/>
      <c r="JXW1"/>
      <c r="JXX1"/>
      <c r="JXY1"/>
      <c r="JXZ1"/>
      <c r="JYA1"/>
      <c r="JYB1"/>
      <c r="JYC1"/>
      <c r="JYD1"/>
      <c r="JYE1"/>
      <c r="JYF1"/>
      <c r="JYG1"/>
      <c r="JYH1"/>
      <c r="JYI1"/>
      <c r="JYJ1"/>
      <c r="JYK1"/>
      <c r="JYL1"/>
      <c r="JYM1"/>
      <c r="JYN1"/>
      <c r="JYO1"/>
      <c r="JYP1"/>
      <c r="JYQ1"/>
      <c r="JYR1"/>
      <c r="JYS1"/>
      <c r="JYT1"/>
      <c r="JYU1"/>
      <c r="JYV1"/>
      <c r="JYW1"/>
      <c r="JYX1"/>
      <c r="JYY1"/>
      <c r="JYZ1"/>
      <c r="JZA1"/>
      <c r="JZB1"/>
      <c r="JZC1"/>
      <c r="JZD1"/>
      <c r="JZE1"/>
      <c r="JZF1"/>
      <c r="JZG1"/>
      <c r="JZH1"/>
      <c r="JZI1"/>
      <c r="JZJ1"/>
      <c r="JZK1"/>
      <c r="JZL1"/>
      <c r="JZM1"/>
      <c r="JZN1"/>
      <c r="JZO1"/>
      <c r="JZP1"/>
      <c r="JZQ1"/>
      <c r="JZR1"/>
      <c r="JZS1"/>
      <c r="JZT1"/>
      <c r="JZU1"/>
      <c r="JZV1"/>
      <c r="JZW1"/>
      <c r="JZX1"/>
      <c r="JZY1"/>
      <c r="JZZ1"/>
      <c r="KAA1"/>
      <c r="KAB1"/>
      <c r="KAC1"/>
      <c r="KAD1"/>
      <c r="KAE1"/>
      <c r="KAF1"/>
      <c r="KAG1"/>
      <c r="KAH1"/>
      <c r="KAI1"/>
      <c r="KAJ1"/>
      <c r="KAK1"/>
      <c r="KAL1"/>
      <c r="KAM1"/>
      <c r="KAN1"/>
      <c r="KAO1"/>
      <c r="KAP1"/>
      <c r="KAQ1"/>
      <c r="KAR1"/>
      <c r="KAS1"/>
      <c r="KAT1"/>
      <c r="KAU1"/>
      <c r="KAV1"/>
      <c r="KAW1"/>
      <c r="KAX1"/>
      <c r="KAY1"/>
      <c r="KAZ1"/>
      <c r="KBA1"/>
      <c r="KBB1"/>
      <c r="KBC1"/>
      <c r="KBD1"/>
      <c r="KBE1"/>
      <c r="KBF1"/>
      <c r="KBG1"/>
      <c r="KBH1"/>
      <c r="KBI1"/>
      <c r="KBJ1"/>
      <c r="KBK1"/>
      <c r="KBL1"/>
      <c r="KBM1"/>
      <c r="KBN1"/>
      <c r="KBO1"/>
      <c r="KBP1"/>
      <c r="KBQ1"/>
      <c r="KBR1"/>
      <c r="KBS1"/>
      <c r="KBT1"/>
      <c r="KBU1"/>
      <c r="KBV1"/>
      <c r="KBW1"/>
      <c r="KBX1"/>
      <c r="KBY1"/>
      <c r="KBZ1"/>
      <c r="KCA1"/>
      <c r="KCB1"/>
      <c r="KCC1"/>
      <c r="KCD1"/>
      <c r="KCE1"/>
      <c r="KCF1"/>
      <c r="KCG1"/>
      <c r="KCH1"/>
      <c r="KCI1"/>
      <c r="KCJ1"/>
      <c r="KCK1"/>
      <c r="KCL1"/>
      <c r="KCM1"/>
      <c r="KCN1"/>
      <c r="KCO1"/>
      <c r="KCP1"/>
      <c r="KCQ1"/>
      <c r="KCR1"/>
      <c r="KCS1"/>
      <c r="KCT1"/>
      <c r="KCU1"/>
      <c r="KCV1"/>
      <c r="KCW1"/>
      <c r="KCX1"/>
      <c r="KCY1"/>
      <c r="KCZ1"/>
      <c r="KDA1"/>
      <c r="KDB1"/>
      <c r="KDC1"/>
      <c r="KDD1"/>
      <c r="KDE1"/>
      <c r="KDF1"/>
      <c r="KDG1"/>
      <c r="KDH1"/>
      <c r="KDI1"/>
      <c r="KDJ1"/>
      <c r="KDK1"/>
      <c r="KDL1"/>
      <c r="KDM1"/>
      <c r="KDN1"/>
      <c r="KDO1"/>
      <c r="KDP1"/>
      <c r="KDQ1"/>
      <c r="KDR1"/>
      <c r="KDS1"/>
      <c r="KDT1"/>
      <c r="KDU1"/>
      <c r="KDV1"/>
      <c r="KDW1"/>
      <c r="KDX1"/>
      <c r="KDY1"/>
      <c r="KDZ1"/>
      <c r="KEA1"/>
      <c r="KEB1"/>
      <c r="KEC1"/>
      <c r="KED1"/>
      <c r="KEE1"/>
      <c r="KEF1"/>
      <c r="KEG1"/>
      <c r="KEH1"/>
      <c r="KEI1"/>
      <c r="KEJ1"/>
      <c r="KEK1"/>
      <c r="KEL1"/>
      <c r="KEM1"/>
      <c r="KEN1"/>
      <c r="KEO1"/>
      <c r="KEP1"/>
      <c r="KEQ1"/>
      <c r="KER1"/>
      <c r="KES1"/>
      <c r="KET1"/>
      <c r="KEU1"/>
      <c r="KEV1"/>
      <c r="KEW1"/>
      <c r="KEX1"/>
      <c r="KEY1"/>
      <c r="KEZ1"/>
      <c r="KFA1"/>
      <c r="KFB1"/>
      <c r="KFC1"/>
      <c r="KFD1"/>
      <c r="KFE1"/>
      <c r="KFF1"/>
      <c r="KFG1"/>
      <c r="KFH1"/>
      <c r="KFI1"/>
      <c r="KFJ1"/>
      <c r="KFK1"/>
      <c r="KFL1"/>
      <c r="KFM1"/>
      <c r="KFN1"/>
      <c r="KFO1"/>
      <c r="KFP1"/>
      <c r="KFQ1"/>
      <c r="KFR1"/>
      <c r="KFS1"/>
      <c r="KFT1"/>
      <c r="KFU1"/>
      <c r="KFV1"/>
      <c r="KFW1"/>
      <c r="KFX1"/>
      <c r="KFY1"/>
      <c r="KFZ1"/>
      <c r="KGA1"/>
      <c r="KGB1"/>
      <c r="KGC1"/>
      <c r="KGD1"/>
      <c r="KGE1"/>
      <c r="KGF1"/>
      <c r="KGG1"/>
      <c r="KGH1"/>
      <c r="KGI1"/>
      <c r="KGJ1"/>
      <c r="KGK1"/>
      <c r="KGL1"/>
      <c r="KGM1"/>
      <c r="KGN1"/>
      <c r="KGO1"/>
      <c r="KGP1"/>
      <c r="KGQ1"/>
      <c r="KGR1"/>
      <c r="KGS1"/>
      <c r="KGT1"/>
      <c r="KGU1"/>
      <c r="KGV1"/>
      <c r="KGW1"/>
      <c r="KGX1"/>
      <c r="KGY1"/>
      <c r="KGZ1"/>
      <c r="KHA1"/>
      <c r="KHB1"/>
      <c r="KHC1"/>
      <c r="KHD1"/>
      <c r="KHE1"/>
      <c r="KHF1"/>
      <c r="KHG1"/>
      <c r="KHH1"/>
      <c r="KHI1"/>
      <c r="KHJ1"/>
      <c r="KHK1"/>
      <c r="KHL1"/>
      <c r="KHM1"/>
      <c r="KHN1"/>
      <c r="KHO1"/>
      <c r="KHP1"/>
      <c r="KHQ1"/>
      <c r="KHR1"/>
      <c r="KHS1"/>
      <c r="KHT1"/>
      <c r="KHU1"/>
      <c r="KHV1"/>
      <c r="KHW1"/>
      <c r="KHX1"/>
      <c r="KHY1"/>
      <c r="KHZ1"/>
      <c r="KIA1"/>
      <c r="KIB1"/>
      <c r="KIC1"/>
      <c r="KID1"/>
      <c r="KIE1"/>
      <c r="KIF1"/>
      <c r="KIG1"/>
      <c r="KIH1"/>
      <c r="KII1"/>
      <c r="KIJ1"/>
      <c r="KIK1"/>
      <c r="KIL1"/>
      <c r="KIM1"/>
      <c r="KIN1"/>
      <c r="KIO1"/>
      <c r="KIP1"/>
      <c r="KIQ1"/>
      <c r="KIR1"/>
      <c r="KIS1"/>
      <c r="KIT1"/>
      <c r="KIU1"/>
      <c r="KIV1"/>
      <c r="KIW1"/>
      <c r="KIX1"/>
      <c r="KIY1"/>
      <c r="KIZ1"/>
      <c r="KJA1"/>
      <c r="KJB1"/>
      <c r="KJC1"/>
      <c r="KJD1"/>
      <c r="KJE1"/>
      <c r="KJF1"/>
      <c r="KJG1"/>
      <c r="KJH1"/>
      <c r="KJI1"/>
      <c r="KJJ1"/>
      <c r="KJK1"/>
      <c r="KJL1"/>
      <c r="KJM1"/>
      <c r="KJN1"/>
      <c r="KJO1"/>
      <c r="KJP1"/>
      <c r="KJQ1"/>
      <c r="KJR1"/>
      <c r="KJS1"/>
      <c r="KJT1"/>
      <c r="KJU1"/>
      <c r="KJV1"/>
      <c r="KJW1"/>
      <c r="KJX1"/>
      <c r="KJY1"/>
      <c r="KJZ1"/>
      <c r="KKA1"/>
      <c r="KKB1"/>
      <c r="KKC1"/>
      <c r="KKD1"/>
      <c r="KKE1"/>
      <c r="KKF1"/>
      <c r="KKG1"/>
      <c r="KKH1"/>
      <c r="KKI1"/>
      <c r="KKJ1"/>
      <c r="KKK1"/>
      <c r="KKL1"/>
      <c r="KKM1"/>
      <c r="KKN1"/>
      <c r="KKO1"/>
      <c r="KKP1"/>
      <c r="KKQ1"/>
      <c r="KKR1"/>
      <c r="KKS1"/>
      <c r="KKT1"/>
      <c r="KKU1"/>
      <c r="KKV1"/>
      <c r="KKW1"/>
      <c r="KKX1"/>
      <c r="KKY1"/>
      <c r="KKZ1"/>
      <c r="KLA1"/>
      <c r="KLB1"/>
      <c r="KLC1"/>
      <c r="KLD1"/>
      <c r="KLE1"/>
      <c r="KLF1"/>
      <c r="KLG1"/>
      <c r="KLH1"/>
      <c r="KLI1"/>
      <c r="KLJ1"/>
      <c r="KLK1"/>
      <c r="KLL1"/>
      <c r="KLM1"/>
      <c r="KLN1"/>
      <c r="KLO1"/>
      <c r="KLP1"/>
      <c r="KLQ1"/>
      <c r="KLR1"/>
      <c r="KLS1"/>
      <c r="KLT1"/>
      <c r="KLU1"/>
      <c r="KLV1"/>
      <c r="KLW1"/>
      <c r="KLX1"/>
      <c r="KLY1"/>
      <c r="KLZ1"/>
      <c r="KMA1"/>
      <c r="KMB1"/>
      <c r="KMC1"/>
      <c r="KMD1"/>
      <c r="KME1"/>
      <c r="KMF1"/>
      <c r="KMG1"/>
      <c r="KMH1"/>
      <c r="KMI1"/>
      <c r="KMJ1"/>
      <c r="KMK1"/>
      <c r="KML1"/>
      <c r="KMM1"/>
      <c r="KMN1"/>
      <c r="KMO1"/>
      <c r="KMP1"/>
      <c r="KMQ1"/>
      <c r="KMR1"/>
      <c r="KMS1"/>
      <c r="KMT1"/>
      <c r="KMU1"/>
      <c r="KMV1"/>
      <c r="KMW1"/>
      <c r="KMX1"/>
      <c r="KMY1"/>
      <c r="KMZ1"/>
      <c r="KNA1"/>
      <c r="KNB1"/>
      <c r="KNC1"/>
      <c r="KND1"/>
      <c r="KNE1"/>
      <c r="KNF1"/>
      <c r="KNG1"/>
      <c r="KNH1"/>
      <c r="KNI1"/>
      <c r="KNJ1"/>
      <c r="KNK1"/>
      <c r="KNL1"/>
      <c r="KNM1"/>
      <c r="KNN1"/>
      <c r="KNO1"/>
      <c r="KNP1"/>
      <c r="KNQ1"/>
      <c r="KNR1"/>
      <c r="KNS1"/>
      <c r="KNT1"/>
      <c r="KNU1"/>
      <c r="KNV1"/>
      <c r="KNW1"/>
      <c r="KNX1"/>
      <c r="KNY1"/>
      <c r="KNZ1"/>
      <c r="KOA1"/>
      <c r="KOB1"/>
      <c r="KOC1"/>
      <c r="KOD1"/>
      <c r="KOE1"/>
      <c r="KOF1"/>
      <c r="KOG1"/>
      <c r="KOH1"/>
      <c r="KOI1"/>
      <c r="KOJ1"/>
      <c r="KOK1"/>
      <c r="KOL1"/>
      <c r="KOM1"/>
      <c r="KON1"/>
      <c r="KOO1"/>
      <c r="KOP1"/>
      <c r="KOQ1"/>
      <c r="KOR1"/>
      <c r="KOS1"/>
      <c r="KOT1"/>
      <c r="KOU1"/>
      <c r="KOV1"/>
      <c r="KOW1"/>
      <c r="KOX1"/>
      <c r="KOY1"/>
      <c r="KOZ1"/>
      <c r="KPA1"/>
      <c r="KPB1"/>
      <c r="KPC1"/>
      <c r="KPD1"/>
      <c r="KPE1"/>
      <c r="KPF1"/>
      <c r="KPG1"/>
      <c r="KPH1"/>
      <c r="KPI1"/>
      <c r="KPJ1"/>
      <c r="KPK1"/>
      <c r="KPL1"/>
      <c r="KPM1"/>
      <c r="KPN1"/>
      <c r="KPO1"/>
      <c r="KPP1"/>
      <c r="KPQ1"/>
      <c r="KPR1"/>
      <c r="KPS1"/>
      <c r="KPT1"/>
      <c r="KPU1"/>
      <c r="KPV1"/>
      <c r="KPW1"/>
      <c r="KPX1"/>
      <c r="KPY1"/>
      <c r="KPZ1"/>
      <c r="KQA1"/>
      <c r="KQB1"/>
      <c r="KQC1"/>
      <c r="KQD1"/>
      <c r="KQE1"/>
      <c r="KQF1"/>
      <c r="KQG1"/>
      <c r="KQH1"/>
      <c r="KQI1"/>
      <c r="KQJ1"/>
      <c r="KQK1"/>
      <c r="KQL1"/>
      <c r="KQM1"/>
      <c r="KQN1"/>
      <c r="KQO1"/>
      <c r="KQP1"/>
      <c r="KQQ1"/>
      <c r="KQR1"/>
      <c r="KQS1"/>
      <c r="KQT1"/>
      <c r="KQU1"/>
      <c r="KQV1"/>
      <c r="KQW1"/>
      <c r="KQX1"/>
      <c r="KQY1"/>
      <c r="KQZ1"/>
      <c r="KRA1"/>
      <c r="KRB1"/>
      <c r="KRC1"/>
      <c r="KRD1"/>
      <c r="KRE1"/>
      <c r="KRF1"/>
      <c r="KRG1"/>
      <c r="KRH1"/>
      <c r="KRI1"/>
      <c r="KRJ1"/>
      <c r="KRK1"/>
      <c r="KRL1"/>
      <c r="KRM1"/>
      <c r="KRN1"/>
      <c r="KRO1"/>
      <c r="KRP1"/>
      <c r="KRQ1"/>
      <c r="KRR1"/>
      <c r="KRS1"/>
      <c r="KRT1"/>
      <c r="KRU1"/>
      <c r="KRV1"/>
      <c r="KRW1"/>
      <c r="KRX1"/>
      <c r="KRY1"/>
      <c r="KRZ1"/>
      <c r="KSA1"/>
      <c r="KSB1"/>
      <c r="KSC1"/>
      <c r="KSD1"/>
      <c r="KSE1"/>
      <c r="KSF1"/>
      <c r="KSG1"/>
      <c r="KSH1"/>
      <c r="KSI1"/>
      <c r="KSJ1"/>
      <c r="KSK1"/>
      <c r="KSL1"/>
      <c r="KSM1"/>
      <c r="KSN1"/>
      <c r="KSO1"/>
      <c r="KSP1"/>
      <c r="KSQ1"/>
      <c r="KSR1"/>
      <c r="KSS1"/>
      <c r="KST1"/>
      <c r="KSU1"/>
      <c r="KSV1"/>
      <c r="KSW1"/>
      <c r="KSX1"/>
      <c r="KSY1"/>
      <c r="KSZ1"/>
      <c r="KTA1"/>
      <c r="KTB1"/>
      <c r="KTC1"/>
      <c r="KTD1"/>
      <c r="KTE1"/>
      <c r="KTF1"/>
      <c r="KTG1"/>
      <c r="KTH1"/>
      <c r="KTI1"/>
      <c r="KTJ1"/>
      <c r="KTK1"/>
      <c r="KTL1"/>
      <c r="KTM1"/>
      <c r="KTN1"/>
      <c r="KTO1"/>
      <c r="KTP1"/>
      <c r="KTQ1"/>
      <c r="KTR1"/>
      <c r="KTS1"/>
      <c r="KTT1"/>
      <c r="KTU1"/>
      <c r="KTV1"/>
      <c r="KTW1"/>
      <c r="KTX1"/>
      <c r="KTY1"/>
      <c r="KTZ1"/>
      <c r="KUA1"/>
      <c r="KUB1"/>
      <c r="KUC1"/>
      <c r="KUD1"/>
      <c r="KUE1"/>
      <c r="KUF1"/>
      <c r="KUG1"/>
      <c r="KUH1"/>
      <c r="KUI1"/>
      <c r="KUJ1"/>
      <c r="KUK1"/>
      <c r="KUL1"/>
      <c r="KUM1"/>
      <c r="KUN1"/>
      <c r="KUO1"/>
      <c r="KUP1"/>
      <c r="KUQ1"/>
      <c r="KUR1"/>
      <c r="KUS1"/>
      <c r="KUT1"/>
      <c r="KUU1"/>
      <c r="KUV1"/>
      <c r="KUW1"/>
      <c r="KUX1"/>
      <c r="KUY1"/>
      <c r="KUZ1"/>
      <c r="KVA1"/>
      <c r="KVB1"/>
      <c r="KVC1"/>
      <c r="KVD1"/>
      <c r="KVE1"/>
      <c r="KVF1"/>
      <c r="KVG1"/>
      <c r="KVH1"/>
      <c r="KVI1"/>
      <c r="KVJ1"/>
      <c r="KVK1"/>
      <c r="KVL1"/>
      <c r="KVM1"/>
      <c r="KVN1"/>
      <c r="KVO1"/>
      <c r="KVP1"/>
      <c r="KVQ1"/>
      <c r="KVR1"/>
      <c r="KVS1"/>
      <c r="KVT1"/>
      <c r="KVU1"/>
      <c r="KVV1"/>
      <c r="KVW1"/>
      <c r="KVX1"/>
      <c r="KVY1"/>
      <c r="KVZ1"/>
      <c r="KWA1"/>
      <c r="KWB1"/>
      <c r="KWC1"/>
      <c r="KWD1"/>
      <c r="KWE1"/>
      <c r="KWF1"/>
      <c r="KWG1"/>
      <c r="KWH1"/>
      <c r="KWI1"/>
      <c r="KWJ1"/>
      <c r="KWK1"/>
      <c r="KWL1"/>
      <c r="KWM1"/>
      <c r="KWN1"/>
      <c r="KWO1"/>
      <c r="KWP1"/>
      <c r="KWQ1"/>
      <c r="KWR1"/>
      <c r="KWS1"/>
      <c r="KWT1"/>
      <c r="KWU1"/>
      <c r="KWV1"/>
      <c r="KWW1"/>
      <c r="KWX1"/>
      <c r="KWY1"/>
      <c r="KWZ1"/>
      <c r="KXA1"/>
      <c r="KXB1"/>
      <c r="KXC1"/>
      <c r="KXD1"/>
      <c r="KXE1"/>
      <c r="KXF1"/>
      <c r="KXG1"/>
      <c r="KXH1"/>
      <c r="KXI1"/>
      <c r="KXJ1"/>
      <c r="KXK1"/>
      <c r="KXL1"/>
      <c r="KXM1"/>
      <c r="KXN1"/>
      <c r="KXO1"/>
      <c r="KXP1"/>
      <c r="KXQ1"/>
      <c r="KXR1"/>
      <c r="KXS1"/>
      <c r="KXT1"/>
      <c r="KXU1"/>
      <c r="KXV1"/>
      <c r="KXW1"/>
      <c r="KXX1"/>
      <c r="KXY1"/>
      <c r="KXZ1"/>
      <c r="KYA1"/>
      <c r="KYB1"/>
      <c r="KYC1"/>
      <c r="KYD1"/>
      <c r="KYE1"/>
      <c r="KYF1"/>
      <c r="KYG1"/>
      <c r="KYH1"/>
      <c r="KYI1"/>
      <c r="KYJ1"/>
      <c r="KYK1"/>
      <c r="KYL1"/>
      <c r="KYM1"/>
      <c r="KYN1"/>
      <c r="KYO1"/>
      <c r="KYP1"/>
      <c r="KYQ1"/>
      <c r="KYR1"/>
      <c r="KYS1"/>
      <c r="KYT1"/>
      <c r="KYU1"/>
      <c r="KYV1"/>
      <c r="KYW1"/>
      <c r="KYX1"/>
      <c r="KYY1"/>
      <c r="KYZ1"/>
      <c r="KZA1"/>
      <c r="KZB1"/>
      <c r="KZC1"/>
      <c r="KZD1"/>
      <c r="KZE1"/>
      <c r="KZF1"/>
      <c r="KZG1"/>
      <c r="KZH1"/>
      <c r="KZI1"/>
      <c r="KZJ1"/>
      <c r="KZK1"/>
      <c r="KZL1"/>
      <c r="KZM1"/>
      <c r="KZN1"/>
      <c r="KZO1"/>
      <c r="KZP1"/>
      <c r="KZQ1"/>
      <c r="KZR1"/>
      <c r="KZS1"/>
      <c r="KZT1"/>
      <c r="KZU1"/>
      <c r="KZV1"/>
      <c r="KZW1"/>
      <c r="KZX1"/>
      <c r="KZY1"/>
      <c r="KZZ1"/>
      <c r="LAA1"/>
      <c r="LAB1"/>
      <c r="LAC1"/>
      <c r="LAD1"/>
      <c r="LAE1"/>
      <c r="LAF1"/>
      <c r="LAG1"/>
      <c r="LAH1"/>
      <c r="LAI1"/>
      <c r="LAJ1"/>
      <c r="LAK1"/>
      <c r="LAL1"/>
      <c r="LAM1"/>
      <c r="LAN1"/>
      <c r="LAO1"/>
      <c r="LAP1"/>
      <c r="LAQ1"/>
      <c r="LAR1"/>
      <c r="LAS1"/>
      <c r="LAT1"/>
      <c r="LAU1"/>
      <c r="LAV1"/>
      <c r="LAW1"/>
      <c r="LAX1"/>
      <c r="LAY1"/>
      <c r="LAZ1"/>
      <c r="LBA1"/>
      <c r="LBB1"/>
      <c r="LBC1"/>
      <c r="LBD1"/>
      <c r="LBE1"/>
      <c r="LBF1"/>
      <c r="LBG1"/>
      <c r="LBH1"/>
      <c r="LBI1"/>
      <c r="LBJ1"/>
      <c r="LBK1"/>
      <c r="LBL1"/>
      <c r="LBM1"/>
      <c r="LBN1"/>
      <c r="LBO1"/>
      <c r="LBP1"/>
      <c r="LBQ1"/>
      <c r="LBR1"/>
      <c r="LBS1"/>
      <c r="LBT1"/>
      <c r="LBU1"/>
      <c r="LBV1"/>
      <c r="LBW1"/>
      <c r="LBX1"/>
      <c r="LBY1"/>
      <c r="LBZ1"/>
      <c r="LCA1"/>
      <c r="LCB1"/>
      <c r="LCC1"/>
      <c r="LCD1"/>
      <c r="LCE1"/>
      <c r="LCF1"/>
      <c r="LCG1"/>
      <c r="LCH1"/>
      <c r="LCI1"/>
      <c r="LCJ1"/>
      <c r="LCK1"/>
      <c r="LCL1"/>
      <c r="LCM1"/>
      <c r="LCN1"/>
      <c r="LCO1"/>
      <c r="LCP1"/>
      <c r="LCQ1"/>
      <c r="LCR1"/>
      <c r="LCS1"/>
      <c r="LCT1"/>
      <c r="LCU1"/>
      <c r="LCV1"/>
      <c r="LCW1"/>
      <c r="LCX1"/>
      <c r="LCY1"/>
      <c r="LCZ1"/>
      <c r="LDA1"/>
      <c r="LDB1"/>
      <c r="LDC1"/>
      <c r="LDD1"/>
      <c r="LDE1"/>
      <c r="LDF1"/>
      <c r="LDG1"/>
      <c r="LDH1"/>
      <c r="LDI1"/>
      <c r="LDJ1"/>
      <c r="LDK1"/>
      <c r="LDL1"/>
      <c r="LDM1"/>
      <c r="LDN1"/>
      <c r="LDO1"/>
      <c r="LDP1"/>
      <c r="LDQ1"/>
      <c r="LDR1"/>
      <c r="LDS1"/>
      <c r="LDT1"/>
      <c r="LDU1"/>
      <c r="LDV1"/>
      <c r="LDW1"/>
      <c r="LDX1"/>
      <c r="LDY1"/>
      <c r="LDZ1"/>
      <c r="LEA1"/>
      <c r="LEB1"/>
      <c r="LEC1"/>
      <c r="LED1"/>
      <c r="LEE1"/>
      <c r="LEF1"/>
      <c r="LEG1"/>
      <c r="LEH1"/>
      <c r="LEI1"/>
      <c r="LEJ1"/>
      <c r="LEK1"/>
      <c r="LEL1"/>
      <c r="LEM1"/>
      <c r="LEN1"/>
      <c r="LEO1"/>
      <c r="LEP1"/>
      <c r="LEQ1"/>
      <c r="LER1"/>
      <c r="LES1"/>
      <c r="LET1"/>
      <c r="LEU1"/>
      <c r="LEV1"/>
      <c r="LEW1"/>
      <c r="LEX1"/>
      <c r="LEY1"/>
      <c r="LEZ1"/>
      <c r="LFA1"/>
      <c r="LFB1"/>
      <c r="LFC1"/>
      <c r="LFD1"/>
      <c r="LFE1"/>
      <c r="LFF1"/>
      <c r="LFG1"/>
      <c r="LFH1"/>
      <c r="LFI1"/>
      <c r="LFJ1"/>
      <c r="LFK1"/>
      <c r="LFL1"/>
      <c r="LFM1"/>
      <c r="LFN1"/>
      <c r="LFO1"/>
      <c r="LFP1"/>
      <c r="LFQ1"/>
      <c r="LFR1"/>
      <c r="LFS1"/>
      <c r="LFT1"/>
      <c r="LFU1"/>
      <c r="LFV1"/>
      <c r="LFW1"/>
      <c r="LFX1"/>
      <c r="LFY1"/>
      <c r="LFZ1"/>
      <c r="LGA1"/>
      <c r="LGB1"/>
      <c r="LGC1"/>
      <c r="LGD1"/>
      <c r="LGE1"/>
      <c r="LGF1"/>
      <c r="LGG1"/>
      <c r="LGH1"/>
      <c r="LGI1"/>
      <c r="LGJ1"/>
      <c r="LGK1"/>
      <c r="LGL1"/>
      <c r="LGM1"/>
      <c r="LGN1"/>
      <c r="LGO1"/>
      <c r="LGP1"/>
      <c r="LGQ1"/>
      <c r="LGR1"/>
      <c r="LGS1"/>
      <c r="LGT1"/>
      <c r="LGU1"/>
      <c r="LGV1"/>
      <c r="LGW1"/>
      <c r="LGX1"/>
      <c r="LGY1"/>
      <c r="LGZ1"/>
      <c r="LHA1"/>
      <c r="LHB1"/>
      <c r="LHC1"/>
      <c r="LHD1"/>
      <c r="LHE1"/>
      <c r="LHF1"/>
      <c r="LHG1"/>
      <c r="LHH1"/>
      <c r="LHI1"/>
      <c r="LHJ1"/>
      <c r="LHK1"/>
      <c r="LHL1"/>
      <c r="LHM1"/>
      <c r="LHN1"/>
      <c r="LHO1"/>
      <c r="LHP1"/>
      <c r="LHQ1"/>
      <c r="LHR1"/>
      <c r="LHS1"/>
      <c r="LHT1"/>
      <c r="LHU1"/>
      <c r="LHV1"/>
      <c r="LHW1"/>
      <c r="LHX1"/>
      <c r="LHY1"/>
      <c r="LHZ1"/>
      <c r="LIA1"/>
      <c r="LIB1"/>
      <c r="LIC1"/>
      <c r="LID1"/>
      <c r="LIE1"/>
      <c r="LIF1"/>
      <c r="LIG1"/>
      <c r="LIH1"/>
      <c r="LII1"/>
      <c r="LIJ1"/>
      <c r="LIK1"/>
      <c r="LIL1"/>
      <c r="LIM1"/>
      <c r="LIN1"/>
      <c r="LIO1"/>
      <c r="LIP1"/>
      <c r="LIQ1"/>
      <c r="LIR1"/>
      <c r="LIS1"/>
      <c r="LIT1"/>
      <c r="LIU1"/>
      <c r="LIV1"/>
      <c r="LIW1"/>
      <c r="LIX1"/>
      <c r="LIY1"/>
      <c r="LIZ1"/>
      <c r="LJA1"/>
      <c r="LJB1"/>
      <c r="LJC1"/>
      <c r="LJD1"/>
      <c r="LJE1"/>
      <c r="LJF1"/>
      <c r="LJG1"/>
      <c r="LJH1"/>
      <c r="LJI1"/>
      <c r="LJJ1"/>
      <c r="LJK1"/>
      <c r="LJL1"/>
      <c r="LJM1"/>
      <c r="LJN1"/>
      <c r="LJO1"/>
      <c r="LJP1"/>
      <c r="LJQ1"/>
      <c r="LJR1"/>
      <c r="LJS1"/>
      <c r="LJT1"/>
      <c r="LJU1"/>
      <c r="LJV1"/>
      <c r="LJW1"/>
      <c r="LJX1"/>
      <c r="LJY1"/>
      <c r="LJZ1"/>
      <c r="LKA1"/>
      <c r="LKB1"/>
      <c r="LKC1"/>
      <c r="LKD1"/>
      <c r="LKE1"/>
      <c r="LKF1"/>
      <c r="LKG1"/>
      <c r="LKH1"/>
      <c r="LKI1"/>
      <c r="LKJ1"/>
      <c r="LKK1"/>
      <c r="LKL1"/>
      <c r="LKM1"/>
      <c r="LKN1"/>
      <c r="LKO1"/>
      <c r="LKP1"/>
      <c r="LKQ1"/>
      <c r="LKR1"/>
      <c r="LKS1"/>
      <c r="LKT1"/>
      <c r="LKU1"/>
      <c r="LKV1"/>
      <c r="LKW1"/>
      <c r="LKX1"/>
      <c r="LKY1"/>
      <c r="LKZ1"/>
      <c r="LLA1"/>
      <c r="LLB1"/>
      <c r="LLC1"/>
      <c r="LLD1"/>
      <c r="LLE1"/>
      <c r="LLF1"/>
      <c r="LLG1"/>
      <c r="LLH1"/>
      <c r="LLI1"/>
      <c r="LLJ1"/>
      <c r="LLK1"/>
      <c r="LLL1"/>
      <c r="LLM1"/>
      <c r="LLN1"/>
      <c r="LLO1"/>
      <c r="LLP1"/>
      <c r="LLQ1"/>
      <c r="LLR1"/>
      <c r="LLS1"/>
      <c r="LLT1"/>
      <c r="LLU1"/>
      <c r="LLV1"/>
      <c r="LLW1"/>
      <c r="LLX1"/>
      <c r="LLY1"/>
      <c r="LLZ1"/>
      <c r="LMA1"/>
      <c r="LMB1"/>
      <c r="LMC1"/>
      <c r="LMD1"/>
      <c r="LME1"/>
      <c r="LMF1"/>
      <c r="LMG1"/>
      <c r="LMH1"/>
      <c r="LMI1"/>
      <c r="LMJ1"/>
      <c r="LMK1"/>
      <c r="LML1"/>
      <c r="LMM1"/>
      <c r="LMN1"/>
      <c r="LMO1"/>
      <c r="LMP1"/>
      <c r="LMQ1"/>
      <c r="LMR1"/>
      <c r="LMS1"/>
      <c r="LMT1"/>
      <c r="LMU1"/>
      <c r="LMV1"/>
      <c r="LMW1"/>
      <c r="LMX1"/>
      <c r="LMY1"/>
      <c r="LMZ1"/>
      <c r="LNA1"/>
      <c r="LNB1"/>
      <c r="LNC1"/>
      <c r="LND1"/>
      <c r="LNE1"/>
      <c r="LNF1"/>
      <c r="LNG1"/>
      <c r="LNH1"/>
      <c r="LNI1"/>
      <c r="LNJ1"/>
      <c r="LNK1"/>
      <c r="LNL1"/>
      <c r="LNM1"/>
      <c r="LNN1"/>
      <c r="LNO1"/>
      <c r="LNP1"/>
      <c r="LNQ1"/>
      <c r="LNR1"/>
      <c r="LNS1"/>
      <c r="LNT1"/>
      <c r="LNU1"/>
      <c r="LNV1"/>
      <c r="LNW1"/>
      <c r="LNX1"/>
      <c r="LNY1"/>
      <c r="LNZ1"/>
      <c r="LOA1"/>
      <c r="LOB1"/>
      <c r="LOC1"/>
      <c r="LOD1"/>
      <c r="LOE1"/>
      <c r="LOF1"/>
      <c r="LOG1"/>
      <c r="LOH1"/>
      <c r="LOI1"/>
      <c r="LOJ1"/>
      <c r="LOK1"/>
      <c r="LOL1"/>
      <c r="LOM1"/>
      <c r="LON1"/>
      <c r="LOO1"/>
      <c r="LOP1"/>
      <c r="LOQ1"/>
      <c r="LOR1"/>
      <c r="LOS1"/>
      <c r="LOT1"/>
      <c r="LOU1"/>
      <c r="LOV1"/>
      <c r="LOW1"/>
      <c r="LOX1"/>
      <c r="LOY1"/>
      <c r="LOZ1"/>
      <c r="LPA1"/>
      <c r="LPB1"/>
      <c r="LPC1"/>
      <c r="LPD1"/>
      <c r="LPE1"/>
      <c r="LPF1"/>
      <c r="LPG1"/>
      <c r="LPH1"/>
      <c r="LPI1"/>
      <c r="LPJ1"/>
      <c r="LPK1"/>
      <c r="LPL1"/>
      <c r="LPM1"/>
      <c r="LPN1"/>
      <c r="LPO1"/>
      <c r="LPP1"/>
      <c r="LPQ1"/>
      <c r="LPR1"/>
      <c r="LPS1"/>
      <c r="LPT1"/>
      <c r="LPU1"/>
      <c r="LPV1"/>
      <c r="LPW1"/>
      <c r="LPX1"/>
      <c r="LPY1"/>
      <c r="LPZ1"/>
      <c r="LQA1"/>
      <c r="LQB1"/>
      <c r="LQC1"/>
      <c r="LQD1"/>
      <c r="LQE1"/>
      <c r="LQF1"/>
      <c r="LQG1"/>
      <c r="LQH1"/>
      <c r="LQI1"/>
      <c r="LQJ1"/>
      <c r="LQK1"/>
      <c r="LQL1"/>
      <c r="LQM1"/>
      <c r="LQN1"/>
      <c r="LQO1"/>
      <c r="LQP1"/>
      <c r="LQQ1"/>
      <c r="LQR1"/>
      <c r="LQS1"/>
      <c r="LQT1"/>
      <c r="LQU1"/>
      <c r="LQV1"/>
      <c r="LQW1"/>
      <c r="LQX1"/>
      <c r="LQY1"/>
      <c r="LQZ1"/>
      <c r="LRA1"/>
      <c r="LRB1"/>
      <c r="LRC1"/>
      <c r="LRD1"/>
      <c r="LRE1"/>
      <c r="LRF1"/>
      <c r="LRG1"/>
      <c r="LRH1"/>
      <c r="LRI1"/>
      <c r="LRJ1"/>
      <c r="LRK1"/>
      <c r="LRL1"/>
      <c r="LRM1"/>
      <c r="LRN1"/>
      <c r="LRO1"/>
      <c r="LRP1"/>
      <c r="LRQ1"/>
      <c r="LRR1"/>
      <c r="LRS1"/>
      <c r="LRT1"/>
      <c r="LRU1"/>
      <c r="LRV1"/>
      <c r="LRW1"/>
      <c r="LRX1"/>
      <c r="LRY1"/>
      <c r="LRZ1"/>
      <c r="LSA1"/>
      <c r="LSB1"/>
      <c r="LSC1"/>
      <c r="LSD1"/>
      <c r="LSE1"/>
      <c r="LSF1"/>
      <c r="LSG1"/>
      <c r="LSH1"/>
      <c r="LSI1"/>
      <c r="LSJ1"/>
      <c r="LSK1"/>
      <c r="LSL1"/>
      <c r="LSM1"/>
      <c r="LSN1"/>
      <c r="LSO1"/>
      <c r="LSP1"/>
      <c r="LSQ1"/>
      <c r="LSR1"/>
      <c r="LSS1"/>
      <c r="LST1"/>
      <c r="LSU1"/>
      <c r="LSV1"/>
      <c r="LSW1"/>
      <c r="LSX1"/>
      <c r="LSY1"/>
      <c r="LSZ1"/>
      <c r="LTA1"/>
      <c r="LTB1"/>
      <c r="LTC1"/>
      <c r="LTD1"/>
      <c r="LTE1"/>
      <c r="LTF1"/>
      <c r="LTG1"/>
      <c r="LTH1"/>
      <c r="LTI1"/>
      <c r="LTJ1"/>
      <c r="LTK1"/>
      <c r="LTL1"/>
      <c r="LTM1"/>
      <c r="LTN1"/>
      <c r="LTO1"/>
      <c r="LTP1"/>
      <c r="LTQ1"/>
      <c r="LTR1"/>
      <c r="LTS1"/>
      <c r="LTT1"/>
      <c r="LTU1"/>
      <c r="LTV1"/>
      <c r="LTW1"/>
      <c r="LTX1"/>
      <c r="LTY1"/>
      <c r="LTZ1"/>
      <c r="LUA1"/>
      <c r="LUB1"/>
      <c r="LUC1"/>
      <c r="LUD1"/>
      <c r="LUE1"/>
      <c r="LUF1"/>
      <c r="LUG1"/>
      <c r="LUH1"/>
      <c r="LUI1"/>
      <c r="LUJ1"/>
      <c r="LUK1"/>
      <c r="LUL1"/>
      <c r="LUM1"/>
      <c r="LUN1"/>
      <c r="LUO1"/>
      <c r="LUP1"/>
      <c r="LUQ1"/>
      <c r="LUR1"/>
      <c r="LUS1"/>
      <c r="LUT1"/>
      <c r="LUU1"/>
      <c r="LUV1"/>
      <c r="LUW1"/>
      <c r="LUX1"/>
      <c r="LUY1"/>
      <c r="LUZ1"/>
      <c r="LVA1"/>
      <c r="LVB1"/>
      <c r="LVC1"/>
      <c r="LVD1"/>
      <c r="LVE1"/>
      <c r="LVF1"/>
      <c r="LVG1"/>
      <c r="LVH1"/>
      <c r="LVI1"/>
      <c r="LVJ1"/>
      <c r="LVK1"/>
      <c r="LVL1"/>
      <c r="LVM1"/>
      <c r="LVN1"/>
      <c r="LVO1"/>
      <c r="LVP1"/>
      <c r="LVQ1"/>
      <c r="LVR1"/>
      <c r="LVS1"/>
      <c r="LVT1"/>
      <c r="LVU1"/>
      <c r="LVV1"/>
      <c r="LVW1"/>
      <c r="LVX1"/>
      <c r="LVY1"/>
      <c r="LVZ1"/>
      <c r="LWA1"/>
      <c r="LWB1"/>
      <c r="LWC1"/>
      <c r="LWD1"/>
      <c r="LWE1"/>
      <c r="LWF1"/>
      <c r="LWG1"/>
      <c r="LWH1"/>
      <c r="LWI1"/>
      <c r="LWJ1"/>
      <c r="LWK1"/>
      <c r="LWL1"/>
      <c r="LWM1"/>
      <c r="LWN1"/>
      <c r="LWO1"/>
      <c r="LWP1"/>
      <c r="LWQ1"/>
      <c r="LWR1"/>
      <c r="LWS1"/>
      <c r="LWT1"/>
      <c r="LWU1"/>
      <c r="LWV1"/>
      <c r="LWW1"/>
      <c r="LWX1"/>
      <c r="LWY1"/>
      <c r="LWZ1"/>
      <c r="LXA1"/>
      <c r="LXB1"/>
      <c r="LXC1"/>
      <c r="LXD1"/>
      <c r="LXE1"/>
      <c r="LXF1"/>
      <c r="LXG1"/>
      <c r="LXH1"/>
      <c r="LXI1"/>
      <c r="LXJ1"/>
      <c r="LXK1"/>
      <c r="LXL1"/>
      <c r="LXM1"/>
      <c r="LXN1"/>
      <c r="LXO1"/>
      <c r="LXP1"/>
      <c r="LXQ1"/>
      <c r="LXR1"/>
      <c r="LXS1"/>
      <c r="LXT1"/>
      <c r="LXU1"/>
      <c r="LXV1"/>
      <c r="LXW1"/>
      <c r="LXX1"/>
      <c r="LXY1"/>
      <c r="LXZ1"/>
      <c r="LYA1"/>
      <c r="LYB1"/>
      <c r="LYC1"/>
      <c r="LYD1"/>
      <c r="LYE1"/>
      <c r="LYF1"/>
      <c r="LYG1"/>
      <c r="LYH1"/>
      <c r="LYI1"/>
      <c r="LYJ1"/>
      <c r="LYK1"/>
      <c r="LYL1"/>
      <c r="LYM1"/>
      <c r="LYN1"/>
      <c r="LYO1"/>
      <c r="LYP1"/>
      <c r="LYQ1"/>
      <c r="LYR1"/>
      <c r="LYS1"/>
      <c r="LYT1"/>
      <c r="LYU1"/>
      <c r="LYV1"/>
      <c r="LYW1"/>
      <c r="LYX1"/>
      <c r="LYY1"/>
      <c r="LYZ1"/>
      <c r="LZA1"/>
      <c r="LZB1"/>
      <c r="LZC1"/>
      <c r="LZD1"/>
      <c r="LZE1"/>
      <c r="LZF1"/>
      <c r="LZG1"/>
      <c r="LZH1"/>
      <c r="LZI1"/>
      <c r="LZJ1"/>
      <c r="LZK1"/>
      <c r="LZL1"/>
      <c r="LZM1"/>
      <c r="LZN1"/>
      <c r="LZO1"/>
      <c r="LZP1"/>
      <c r="LZQ1"/>
      <c r="LZR1"/>
      <c r="LZS1"/>
      <c r="LZT1"/>
      <c r="LZU1"/>
      <c r="LZV1"/>
      <c r="LZW1"/>
      <c r="LZX1"/>
      <c r="LZY1"/>
      <c r="LZZ1"/>
      <c r="MAA1"/>
      <c r="MAB1"/>
      <c r="MAC1"/>
      <c r="MAD1"/>
      <c r="MAE1"/>
      <c r="MAF1"/>
      <c r="MAG1"/>
      <c r="MAH1"/>
      <c r="MAI1"/>
      <c r="MAJ1"/>
      <c r="MAK1"/>
      <c r="MAL1"/>
      <c r="MAM1"/>
      <c r="MAN1"/>
      <c r="MAO1"/>
      <c r="MAP1"/>
      <c r="MAQ1"/>
      <c r="MAR1"/>
      <c r="MAS1"/>
      <c r="MAT1"/>
      <c r="MAU1"/>
      <c r="MAV1"/>
      <c r="MAW1"/>
      <c r="MAX1"/>
      <c r="MAY1"/>
      <c r="MAZ1"/>
      <c r="MBA1"/>
      <c r="MBB1"/>
      <c r="MBC1"/>
      <c r="MBD1"/>
      <c r="MBE1"/>
      <c r="MBF1"/>
      <c r="MBG1"/>
      <c r="MBH1"/>
      <c r="MBI1"/>
      <c r="MBJ1"/>
      <c r="MBK1"/>
      <c r="MBL1"/>
      <c r="MBM1"/>
      <c r="MBN1"/>
      <c r="MBO1"/>
      <c r="MBP1"/>
      <c r="MBQ1"/>
      <c r="MBR1"/>
      <c r="MBS1"/>
      <c r="MBT1"/>
      <c r="MBU1"/>
      <c r="MBV1"/>
      <c r="MBW1"/>
      <c r="MBX1"/>
      <c r="MBY1"/>
      <c r="MBZ1"/>
      <c r="MCA1"/>
      <c r="MCB1"/>
      <c r="MCC1"/>
      <c r="MCD1"/>
      <c r="MCE1"/>
      <c r="MCF1"/>
      <c r="MCG1"/>
      <c r="MCH1"/>
      <c r="MCI1"/>
      <c r="MCJ1"/>
      <c r="MCK1"/>
      <c r="MCL1"/>
      <c r="MCM1"/>
      <c r="MCN1"/>
      <c r="MCO1"/>
      <c r="MCP1"/>
      <c r="MCQ1"/>
      <c r="MCR1"/>
      <c r="MCS1"/>
      <c r="MCT1"/>
      <c r="MCU1"/>
      <c r="MCV1"/>
      <c r="MCW1"/>
      <c r="MCX1"/>
      <c r="MCY1"/>
      <c r="MCZ1"/>
      <c r="MDA1"/>
      <c r="MDB1"/>
      <c r="MDC1"/>
      <c r="MDD1"/>
      <c r="MDE1"/>
      <c r="MDF1"/>
      <c r="MDG1"/>
      <c r="MDH1"/>
      <c r="MDI1"/>
      <c r="MDJ1"/>
      <c r="MDK1"/>
      <c r="MDL1"/>
      <c r="MDM1"/>
      <c r="MDN1"/>
      <c r="MDO1"/>
      <c r="MDP1"/>
      <c r="MDQ1"/>
      <c r="MDR1"/>
      <c r="MDS1"/>
      <c r="MDT1"/>
      <c r="MDU1"/>
      <c r="MDV1"/>
      <c r="MDW1"/>
      <c r="MDX1"/>
      <c r="MDY1"/>
      <c r="MDZ1"/>
      <c r="MEA1"/>
      <c r="MEB1"/>
      <c r="MEC1"/>
      <c r="MED1"/>
      <c r="MEE1"/>
      <c r="MEF1"/>
      <c r="MEG1"/>
      <c r="MEH1"/>
      <c r="MEI1"/>
      <c r="MEJ1"/>
      <c r="MEK1"/>
      <c r="MEL1"/>
      <c r="MEM1"/>
      <c r="MEN1"/>
      <c r="MEO1"/>
      <c r="MEP1"/>
      <c r="MEQ1"/>
      <c r="MER1"/>
      <c r="MES1"/>
      <c r="MET1"/>
      <c r="MEU1"/>
      <c r="MEV1"/>
      <c r="MEW1"/>
      <c r="MEX1"/>
      <c r="MEY1"/>
      <c r="MEZ1"/>
      <c r="MFA1"/>
      <c r="MFB1"/>
      <c r="MFC1"/>
      <c r="MFD1"/>
      <c r="MFE1"/>
      <c r="MFF1"/>
      <c r="MFG1"/>
      <c r="MFH1"/>
      <c r="MFI1"/>
      <c r="MFJ1"/>
      <c r="MFK1"/>
      <c r="MFL1"/>
      <c r="MFM1"/>
      <c r="MFN1"/>
      <c r="MFO1"/>
      <c r="MFP1"/>
      <c r="MFQ1"/>
      <c r="MFR1"/>
      <c r="MFS1"/>
      <c r="MFT1"/>
      <c r="MFU1"/>
      <c r="MFV1"/>
      <c r="MFW1"/>
      <c r="MFX1"/>
      <c r="MFY1"/>
      <c r="MFZ1"/>
      <c r="MGA1"/>
      <c r="MGB1"/>
      <c r="MGC1"/>
      <c r="MGD1"/>
      <c r="MGE1"/>
      <c r="MGF1"/>
      <c r="MGG1"/>
      <c r="MGH1"/>
      <c r="MGI1"/>
      <c r="MGJ1"/>
      <c r="MGK1"/>
      <c r="MGL1"/>
      <c r="MGM1"/>
      <c r="MGN1"/>
      <c r="MGO1"/>
      <c r="MGP1"/>
      <c r="MGQ1"/>
      <c r="MGR1"/>
      <c r="MGS1"/>
      <c r="MGT1"/>
      <c r="MGU1"/>
      <c r="MGV1"/>
      <c r="MGW1"/>
      <c r="MGX1"/>
      <c r="MGY1"/>
      <c r="MGZ1"/>
      <c r="MHA1"/>
      <c r="MHB1"/>
      <c r="MHC1"/>
      <c r="MHD1"/>
      <c r="MHE1"/>
      <c r="MHF1"/>
      <c r="MHG1"/>
      <c r="MHH1"/>
      <c r="MHI1"/>
      <c r="MHJ1"/>
      <c r="MHK1"/>
      <c r="MHL1"/>
      <c r="MHM1"/>
      <c r="MHN1"/>
      <c r="MHO1"/>
      <c r="MHP1"/>
      <c r="MHQ1"/>
      <c r="MHR1"/>
      <c r="MHS1"/>
      <c r="MHT1"/>
      <c r="MHU1"/>
      <c r="MHV1"/>
      <c r="MHW1"/>
      <c r="MHX1"/>
      <c r="MHY1"/>
      <c r="MHZ1"/>
      <c r="MIA1"/>
      <c r="MIB1"/>
      <c r="MIC1"/>
      <c r="MID1"/>
      <c r="MIE1"/>
      <c r="MIF1"/>
      <c r="MIG1"/>
      <c r="MIH1"/>
      <c r="MII1"/>
      <c r="MIJ1"/>
      <c r="MIK1"/>
      <c r="MIL1"/>
      <c r="MIM1"/>
      <c r="MIN1"/>
      <c r="MIO1"/>
      <c r="MIP1"/>
      <c r="MIQ1"/>
      <c r="MIR1"/>
      <c r="MIS1"/>
      <c r="MIT1"/>
      <c r="MIU1"/>
      <c r="MIV1"/>
      <c r="MIW1"/>
      <c r="MIX1"/>
      <c r="MIY1"/>
      <c r="MIZ1"/>
      <c r="MJA1"/>
      <c r="MJB1"/>
      <c r="MJC1"/>
      <c r="MJD1"/>
      <c r="MJE1"/>
      <c r="MJF1"/>
      <c r="MJG1"/>
      <c r="MJH1"/>
      <c r="MJI1"/>
      <c r="MJJ1"/>
      <c r="MJK1"/>
      <c r="MJL1"/>
      <c r="MJM1"/>
      <c r="MJN1"/>
      <c r="MJO1"/>
      <c r="MJP1"/>
      <c r="MJQ1"/>
      <c r="MJR1"/>
      <c r="MJS1"/>
      <c r="MJT1"/>
      <c r="MJU1"/>
      <c r="MJV1"/>
      <c r="MJW1"/>
      <c r="MJX1"/>
      <c r="MJY1"/>
      <c r="MJZ1"/>
      <c r="MKA1"/>
      <c r="MKB1"/>
      <c r="MKC1"/>
      <c r="MKD1"/>
      <c r="MKE1"/>
      <c r="MKF1"/>
      <c r="MKG1"/>
      <c r="MKH1"/>
      <c r="MKI1"/>
      <c r="MKJ1"/>
      <c r="MKK1"/>
      <c r="MKL1"/>
      <c r="MKM1"/>
      <c r="MKN1"/>
      <c r="MKO1"/>
      <c r="MKP1"/>
      <c r="MKQ1"/>
      <c r="MKR1"/>
      <c r="MKS1"/>
      <c r="MKT1"/>
      <c r="MKU1"/>
      <c r="MKV1"/>
      <c r="MKW1"/>
      <c r="MKX1"/>
      <c r="MKY1"/>
      <c r="MKZ1"/>
      <c r="MLA1"/>
      <c r="MLB1"/>
      <c r="MLC1"/>
      <c r="MLD1"/>
      <c r="MLE1"/>
      <c r="MLF1"/>
      <c r="MLG1"/>
      <c r="MLH1"/>
      <c r="MLI1"/>
      <c r="MLJ1"/>
      <c r="MLK1"/>
      <c r="MLL1"/>
      <c r="MLM1"/>
      <c r="MLN1"/>
      <c r="MLO1"/>
      <c r="MLP1"/>
      <c r="MLQ1"/>
      <c r="MLR1"/>
      <c r="MLS1"/>
      <c r="MLT1"/>
      <c r="MLU1"/>
      <c r="MLV1"/>
      <c r="MLW1"/>
      <c r="MLX1"/>
      <c r="MLY1"/>
      <c r="MLZ1"/>
      <c r="MMA1"/>
      <c r="MMB1"/>
      <c r="MMC1"/>
      <c r="MMD1"/>
      <c r="MME1"/>
      <c r="MMF1"/>
      <c r="MMG1"/>
      <c r="MMH1"/>
      <c r="MMI1"/>
      <c r="MMJ1"/>
      <c r="MMK1"/>
      <c r="MML1"/>
      <c r="MMM1"/>
      <c r="MMN1"/>
      <c r="MMO1"/>
      <c r="MMP1"/>
      <c r="MMQ1"/>
      <c r="MMR1"/>
      <c r="MMS1"/>
      <c r="MMT1"/>
      <c r="MMU1"/>
      <c r="MMV1"/>
      <c r="MMW1"/>
      <c r="MMX1"/>
      <c r="MMY1"/>
      <c r="MMZ1"/>
      <c r="MNA1"/>
      <c r="MNB1"/>
      <c r="MNC1"/>
      <c r="MND1"/>
      <c r="MNE1"/>
      <c r="MNF1"/>
      <c r="MNG1"/>
      <c r="MNH1"/>
      <c r="MNI1"/>
      <c r="MNJ1"/>
      <c r="MNK1"/>
      <c r="MNL1"/>
      <c r="MNM1"/>
      <c r="MNN1"/>
      <c r="MNO1"/>
      <c r="MNP1"/>
      <c r="MNQ1"/>
      <c r="MNR1"/>
      <c r="MNS1"/>
      <c r="MNT1"/>
      <c r="MNU1"/>
      <c r="MNV1"/>
      <c r="MNW1"/>
      <c r="MNX1"/>
      <c r="MNY1"/>
      <c r="MNZ1"/>
      <c r="MOA1"/>
      <c r="MOB1"/>
      <c r="MOC1"/>
      <c r="MOD1"/>
      <c r="MOE1"/>
      <c r="MOF1"/>
      <c r="MOG1"/>
      <c r="MOH1"/>
      <c r="MOI1"/>
      <c r="MOJ1"/>
      <c r="MOK1"/>
      <c r="MOL1"/>
      <c r="MOM1"/>
      <c r="MON1"/>
      <c r="MOO1"/>
      <c r="MOP1"/>
      <c r="MOQ1"/>
      <c r="MOR1"/>
      <c r="MOS1"/>
      <c r="MOT1"/>
      <c r="MOU1"/>
      <c r="MOV1"/>
      <c r="MOW1"/>
      <c r="MOX1"/>
      <c r="MOY1"/>
      <c r="MOZ1"/>
      <c r="MPA1"/>
      <c r="MPB1"/>
      <c r="MPC1"/>
      <c r="MPD1"/>
      <c r="MPE1"/>
      <c r="MPF1"/>
      <c r="MPG1"/>
      <c r="MPH1"/>
      <c r="MPI1"/>
      <c r="MPJ1"/>
      <c r="MPK1"/>
      <c r="MPL1"/>
      <c r="MPM1"/>
      <c r="MPN1"/>
      <c r="MPO1"/>
      <c r="MPP1"/>
      <c r="MPQ1"/>
      <c r="MPR1"/>
      <c r="MPS1"/>
      <c r="MPT1"/>
      <c r="MPU1"/>
      <c r="MPV1"/>
      <c r="MPW1"/>
      <c r="MPX1"/>
      <c r="MPY1"/>
      <c r="MPZ1"/>
      <c r="MQA1"/>
      <c r="MQB1"/>
      <c r="MQC1"/>
      <c r="MQD1"/>
      <c r="MQE1"/>
      <c r="MQF1"/>
      <c r="MQG1"/>
      <c r="MQH1"/>
      <c r="MQI1"/>
      <c r="MQJ1"/>
      <c r="MQK1"/>
      <c r="MQL1"/>
      <c r="MQM1"/>
      <c r="MQN1"/>
      <c r="MQO1"/>
      <c r="MQP1"/>
      <c r="MQQ1"/>
      <c r="MQR1"/>
      <c r="MQS1"/>
      <c r="MQT1"/>
      <c r="MQU1"/>
      <c r="MQV1"/>
      <c r="MQW1"/>
      <c r="MQX1"/>
      <c r="MQY1"/>
      <c r="MQZ1"/>
      <c r="MRA1"/>
      <c r="MRB1"/>
      <c r="MRC1"/>
      <c r="MRD1"/>
      <c r="MRE1"/>
      <c r="MRF1"/>
      <c r="MRG1"/>
      <c r="MRH1"/>
      <c r="MRI1"/>
      <c r="MRJ1"/>
      <c r="MRK1"/>
      <c r="MRL1"/>
      <c r="MRM1"/>
      <c r="MRN1"/>
      <c r="MRO1"/>
      <c r="MRP1"/>
      <c r="MRQ1"/>
      <c r="MRR1"/>
      <c r="MRS1"/>
      <c r="MRT1"/>
      <c r="MRU1"/>
      <c r="MRV1"/>
      <c r="MRW1"/>
      <c r="MRX1"/>
      <c r="MRY1"/>
      <c r="MRZ1"/>
      <c r="MSA1"/>
      <c r="MSB1"/>
      <c r="MSC1"/>
      <c r="MSD1"/>
      <c r="MSE1"/>
      <c r="MSF1"/>
      <c r="MSG1"/>
      <c r="MSH1"/>
      <c r="MSI1"/>
      <c r="MSJ1"/>
      <c r="MSK1"/>
      <c r="MSL1"/>
      <c r="MSM1"/>
      <c r="MSN1"/>
      <c r="MSO1"/>
      <c r="MSP1"/>
      <c r="MSQ1"/>
      <c r="MSR1"/>
      <c r="MSS1"/>
      <c r="MST1"/>
      <c r="MSU1"/>
      <c r="MSV1"/>
      <c r="MSW1"/>
      <c r="MSX1"/>
      <c r="MSY1"/>
      <c r="MSZ1"/>
      <c r="MTA1"/>
      <c r="MTB1"/>
      <c r="MTC1"/>
      <c r="MTD1"/>
      <c r="MTE1"/>
      <c r="MTF1"/>
      <c r="MTG1"/>
      <c r="MTH1"/>
      <c r="MTI1"/>
      <c r="MTJ1"/>
      <c r="MTK1"/>
      <c r="MTL1"/>
      <c r="MTM1"/>
      <c r="MTN1"/>
      <c r="MTO1"/>
      <c r="MTP1"/>
      <c r="MTQ1"/>
      <c r="MTR1"/>
      <c r="MTS1"/>
      <c r="MTT1"/>
      <c r="MTU1"/>
      <c r="MTV1"/>
      <c r="MTW1"/>
      <c r="MTX1"/>
      <c r="MTY1"/>
      <c r="MTZ1"/>
      <c r="MUA1"/>
      <c r="MUB1"/>
      <c r="MUC1"/>
      <c r="MUD1"/>
      <c r="MUE1"/>
      <c r="MUF1"/>
      <c r="MUG1"/>
      <c r="MUH1"/>
      <c r="MUI1"/>
      <c r="MUJ1"/>
      <c r="MUK1"/>
      <c r="MUL1"/>
      <c r="MUM1"/>
      <c r="MUN1"/>
      <c r="MUO1"/>
      <c r="MUP1"/>
      <c r="MUQ1"/>
      <c r="MUR1"/>
      <c r="MUS1"/>
      <c r="MUT1"/>
      <c r="MUU1"/>
      <c r="MUV1"/>
      <c r="MUW1"/>
      <c r="MUX1"/>
      <c r="MUY1"/>
      <c r="MUZ1"/>
      <c r="MVA1"/>
      <c r="MVB1"/>
      <c r="MVC1"/>
      <c r="MVD1"/>
      <c r="MVE1"/>
      <c r="MVF1"/>
      <c r="MVG1"/>
      <c r="MVH1"/>
      <c r="MVI1"/>
      <c r="MVJ1"/>
      <c r="MVK1"/>
      <c r="MVL1"/>
      <c r="MVM1"/>
      <c r="MVN1"/>
      <c r="MVO1"/>
      <c r="MVP1"/>
      <c r="MVQ1"/>
      <c r="MVR1"/>
      <c r="MVS1"/>
      <c r="MVT1"/>
      <c r="MVU1"/>
      <c r="MVV1"/>
      <c r="MVW1"/>
      <c r="MVX1"/>
      <c r="MVY1"/>
      <c r="MVZ1"/>
      <c r="MWA1"/>
      <c r="MWB1"/>
      <c r="MWC1"/>
      <c r="MWD1"/>
      <c r="MWE1"/>
      <c r="MWF1"/>
      <c r="MWG1"/>
      <c r="MWH1"/>
      <c r="MWI1"/>
      <c r="MWJ1"/>
      <c r="MWK1"/>
      <c r="MWL1"/>
      <c r="MWM1"/>
      <c r="MWN1"/>
      <c r="MWO1"/>
      <c r="MWP1"/>
      <c r="MWQ1"/>
      <c r="MWR1"/>
      <c r="MWS1"/>
      <c r="MWT1"/>
      <c r="MWU1"/>
      <c r="MWV1"/>
      <c r="MWW1"/>
      <c r="MWX1"/>
      <c r="MWY1"/>
      <c r="MWZ1"/>
      <c r="MXA1"/>
      <c r="MXB1"/>
      <c r="MXC1"/>
      <c r="MXD1"/>
      <c r="MXE1"/>
      <c r="MXF1"/>
      <c r="MXG1"/>
      <c r="MXH1"/>
      <c r="MXI1"/>
      <c r="MXJ1"/>
      <c r="MXK1"/>
      <c r="MXL1"/>
      <c r="MXM1"/>
      <c r="MXN1"/>
      <c r="MXO1"/>
      <c r="MXP1"/>
      <c r="MXQ1"/>
      <c r="MXR1"/>
      <c r="MXS1"/>
      <c r="MXT1"/>
      <c r="MXU1"/>
      <c r="MXV1"/>
      <c r="MXW1"/>
      <c r="MXX1"/>
      <c r="MXY1"/>
      <c r="MXZ1"/>
      <c r="MYA1"/>
      <c r="MYB1"/>
      <c r="MYC1"/>
      <c r="MYD1"/>
      <c r="MYE1"/>
      <c r="MYF1"/>
      <c r="MYG1"/>
      <c r="MYH1"/>
      <c r="MYI1"/>
      <c r="MYJ1"/>
      <c r="MYK1"/>
      <c r="MYL1"/>
      <c r="MYM1"/>
      <c r="MYN1"/>
      <c r="MYO1"/>
      <c r="MYP1"/>
      <c r="MYQ1"/>
      <c r="MYR1"/>
      <c r="MYS1"/>
      <c r="MYT1"/>
      <c r="MYU1"/>
      <c r="MYV1"/>
      <c r="MYW1"/>
      <c r="MYX1"/>
      <c r="MYY1"/>
      <c r="MYZ1"/>
      <c r="MZA1"/>
      <c r="MZB1"/>
      <c r="MZC1"/>
      <c r="MZD1"/>
      <c r="MZE1"/>
      <c r="MZF1"/>
      <c r="MZG1"/>
      <c r="MZH1"/>
      <c r="MZI1"/>
      <c r="MZJ1"/>
      <c r="MZK1"/>
      <c r="MZL1"/>
      <c r="MZM1"/>
      <c r="MZN1"/>
      <c r="MZO1"/>
      <c r="MZP1"/>
      <c r="MZQ1"/>
      <c r="MZR1"/>
      <c r="MZS1"/>
      <c r="MZT1"/>
      <c r="MZU1"/>
      <c r="MZV1"/>
      <c r="MZW1"/>
      <c r="MZX1"/>
      <c r="MZY1"/>
      <c r="MZZ1"/>
      <c r="NAA1"/>
      <c r="NAB1"/>
      <c r="NAC1"/>
      <c r="NAD1"/>
      <c r="NAE1"/>
      <c r="NAF1"/>
      <c r="NAG1"/>
      <c r="NAH1"/>
      <c r="NAI1"/>
      <c r="NAJ1"/>
      <c r="NAK1"/>
      <c r="NAL1"/>
      <c r="NAM1"/>
      <c r="NAN1"/>
      <c r="NAO1"/>
      <c r="NAP1"/>
      <c r="NAQ1"/>
      <c r="NAR1"/>
      <c r="NAS1"/>
      <c r="NAT1"/>
      <c r="NAU1"/>
      <c r="NAV1"/>
      <c r="NAW1"/>
      <c r="NAX1"/>
      <c r="NAY1"/>
      <c r="NAZ1"/>
      <c r="NBA1"/>
      <c r="NBB1"/>
      <c r="NBC1"/>
      <c r="NBD1"/>
      <c r="NBE1"/>
      <c r="NBF1"/>
      <c r="NBG1"/>
      <c r="NBH1"/>
      <c r="NBI1"/>
      <c r="NBJ1"/>
      <c r="NBK1"/>
      <c r="NBL1"/>
      <c r="NBM1"/>
      <c r="NBN1"/>
      <c r="NBO1"/>
      <c r="NBP1"/>
      <c r="NBQ1"/>
      <c r="NBR1"/>
      <c r="NBS1"/>
      <c r="NBT1"/>
      <c r="NBU1"/>
      <c r="NBV1"/>
      <c r="NBW1"/>
      <c r="NBX1"/>
      <c r="NBY1"/>
      <c r="NBZ1"/>
      <c r="NCA1"/>
      <c r="NCB1"/>
      <c r="NCC1"/>
      <c r="NCD1"/>
      <c r="NCE1"/>
      <c r="NCF1"/>
      <c r="NCG1"/>
      <c r="NCH1"/>
      <c r="NCI1"/>
      <c r="NCJ1"/>
      <c r="NCK1"/>
      <c r="NCL1"/>
      <c r="NCM1"/>
      <c r="NCN1"/>
      <c r="NCO1"/>
      <c r="NCP1"/>
      <c r="NCQ1"/>
      <c r="NCR1"/>
      <c r="NCS1"/>
      <c r="NCT1"/>
      <c r="NCU1"/>
      <c r="NCV1"/>
      <c r="NCW1"/>
      <c r="NCX1"/>
      <c r="NCY1"/>
      <c r="NCZ1"/>
      <c r="NDA1"/>
      <c r="NDB1"/>
      <c r="NDC1"/>
      <c r="NDD1"/>
      <c r="NDE1"/>
      <c r="NDF1"/>
      <c r="NDG1"/>
      <c r="NDH1"/>
      <c r="NDI1"/>
      <c r="NDJ1"/>
      <c r="NDK1"/>
      <c r="NDL1"/>
      <c r="NDM1"/>
      <c r="NDN1"/>
      <c r="NDO1"/>
      <c r="NDP1"/>
      <c r="NDQ1"/>
      <c r="NDR1"/>
      <c r="NDS1"/>
      <c r="NDT1"/>
      <c r="NDU1"/>
      <c r="NDV1"/>
      <c r="NDW1"/>
      <c r="NDX1"/>
      <c r="NDY1"/>
      <c r="NDZ1"/>
      <c r="NEA1"/>
      <c r="NEB1"/>
      <c r="NEC1"/>
      <c r="NED1"/>
      <c r="NEE1"/>
      <c r="NEF1"/>
      <c r="NEG1"/>
      <c r="NEH1"/>
      <c r="NEI1"/>
      <c r="NEJ1"/>
      <c r="NEK1"/>
      <c r="NEL1"/>
      <c r="NEM1"/>
      <c r="NEN1"/>
      <c r="NEO1"/>
      <c r="NEP1"/>
      <c r="NEQ1"/>
      <c r="NER1"/>
      <c r="NES1"/>
      <c r="NET1"/>
      <c r="NEU1"/>
      <c r="NEV1"/>
      <c r="NEW1"/>
      <c r="NEX1"/>
      <c r="NEY1"/>
      <c r="NEZ1"/>
      <c r="NFA1"/>
      <c r="NFB1"/>
      <c r="NFC1"/>
      <c r="NFD1"/>
      <c r="NFE1"/>
      <c r="NFF1"/>
      <c r="NFG1"/>
      <c r="NFH1"/>
      <c r="NFI1"/>
      <c r="NFJ1"/>
      <c r="NFK1"/>
      <c r="NFL1"/>
      <c r="NFM1"/>
      <c r="NFN1"/>
      <c r="NFO1"/>
      <c r="NFP1"/>
      <c r="NFQ1"/>
      <c r="NFR1"/>
      <c r="NFS1"/>
      <c r="NFT1"/>
      <c r="NFU1"/>
      <c r="NFV1"/>
      <c r="NFW1"/>
      <c r="NFX1"/>
      <c r="NFY1"/>
      <c r="NFZ1"/>
      <c r="NGA1"/>
      <c r="NGB1"/>
      <c r="NGC1"/>
      <c r="NGD1"/>
      <c r="NGE1"/>
      <c r="NGF1"/>
      <c r="NGG1"/>
      <c r="NGH1"/>
      <c r="NGI1"/>
      <c r="NGJ1"/>
      <c r="NGK1"/>
      <c r="NGL1"/>
      <c r="NGM1"/>
      <c r="NGN1"/>
      <c r="NGO1"/>
      <c r="NGP1"/>
      <c r="NGQ1"/>
      <c r="NGR1"/>
      <c r="NGS1"/>
      <c r="NGT1"/>
      <c r="NGU1"/>
      <c r="NGV1"/>
      <c r="NGW1"/>
      <c r="NGX1"/>
      <c r="NGY1"/>
      <c r="NGZ1"/>
      <c r="NHA1"/>
      <c r="NHB1"/>
      <c r="NHC1"/>
      <c r="NHD1"/>
      <c r="NHE1"/>
      <c r="NHF1"/>
      <c r="NHG1"/>
      <c r="NHH1"/>
      <c r="NHI1"/>
      <c r="NHJ1"/>
      <c r="NHK1"/>
      <c r="NHL1"/>
      <c r="NHM1"/>
      <c r="NHN1"/>
      <c r="NHO1"/>
      <c r="NHP1"/>
      <c r="NHQ1"/>
      <c r="NHR1"/>
      <c r="NHS1"/>
      <c r="NHT1"/>
      <c r="NHU1"/>
      <c r="NHV1"/>
      <c r="NHW1"/>
      <c r="NHX1"/>
      <c r="NHY1"/>
      <c r="NHZ1"/>
      <c r="NIA1"/>
      <c r="NIB1"/>
      <c r="NIC1"/>
      <c r="NID1"/>
      <c r="NIE1"/>
      <c r="NIF1"/>
      <c r="NIG1"/>
      <c r="NIH1"/>
      <c r="NII1"/>
      <c r="NIJ1"/>
      <c r="NIK1"/>
      <c r="NIL1"/>
      <c r="NIM1"/>
      <c r="NIN1"/>
      <c r="NIO1"/>
      <c r="NIP1"/>
      <c r="NIQ1"/>
      <c r="NIR1"/>
      <c r="NIS1"/>
      <c r="NIT1"/>
      <c r="NIU1"/>
      <c r="NIV1"/>
      <c r="NIW1"/>
      <c r="NIX1"/>
      <c r="NIY1"/>
      <c r="NIZ1"/>
      <c r="NJA1"/>
      <c r="NJB1"/>
      <c r="NJC1"/>
      <c r="NJD1"/>
      <c r="NJE1"/>
      <c r="NJF1"/>
      <c r="NJG1"/>
      <c r="NJH1"/>
      <c r="NJI1"/>
      <c r="NJJ1"/>
      <c r="NJK1"/>
      <c r="NJL1"/>
      <c r="NJM1"/>
      <c r="NJN1"/>
      <c r="NJO1"/>
      <c r="NJP1"/>
      <c r="NJQ1"/>
      <c r="NJR1"/>
      <c r="NJS1"/>
      <c r="NJT1"/>
      <c r="NJU1"/>
      <c r="NJV1"/>
      <c r="NJW1"/>
      <c r="NJX1"/>
      <c r="NJY1"/>
      <c r="NJZ1"/>
      <c r="NKA1"/>
      <c r="NKB1"/>
      <c r="NKC1"/>
      <c r="NKD1"/>
      <c r="NKE1"/>
      <c r="NKF1"/>
      <c r="NKG1"/>
      <c r="NKH1"/>
      <c r="NKI1"/>
      <c r="NKJ1"/>
      <c r="NKK1"/>
      <c r="NKL1"/>
      <c r="NKM1"/>
      <c r="NKN1"/>
      <c r="NKO1"/>
      <c r="NKP1"/>
      <c r="NKQ1"/>
      <c r="NKR1"/>
      <c r="NKS1"/>
      <c r="NKT1"/>
      <c r="NKU1"/>
      <c r="NKV1"/>
      <c r="NKW1"/>
      <c r="NKX1"/>
      <c r="NKY1"/>
      <c r="NKZ1"/>
      <c r="NLA1"/>
      <c r="NLB1"/>
      <c r="NLC1"/>
      <c r="NLD1"/>
      <c r="NLE1"/>
      <c r="NLF1"/>
      <c r="NLG1"/>
      <c r="NLH1"/>
      <c r="NLI1"/>
      <c r="NLJ1"/>
      <c r="NLK1"/>
      <c r="NLL1"/>
      <c r="NLM1"/>
      <c r="NLN1"/>
      <c r="NLO1"/>
      <c r="NLP1"/>
      <c r="NLQ1"/>
      <c r="NLR1"/>
      <c r="NLS1"/>
      <c r="NLT1"/>
      <c r="NLU1"/>
      <c r="NLV1"/>
      <c r="NLW1"/>
      <c r="NLX1"/>
      <c r="NLY1"/>
      <c r="NLZ1"/>
      <c r="NMA1"/>
      <c r="NMB1"/>
      <c r="NMC1"/>
      <c r="NMD1"/>
      <c r="NME1"/>
      <c r="NMF1"/>
      <c r="NMG1"/>
      <c r="NMH1"/>
      <c r="NMI1"/>
      <c r="NMJ1"/>
      <c r="NMK1"/>
      <c r="NML1"/>
      <c r="NMM1"/>
      <c r="NMN1"/>
      <c r="NMO1"/>
      <c r="NMP1"/>
      <c r="NMQ1"/>
      <c r="NMR1"/>
      <c r="NMS1"/>
      <c r="NMT1"/>
      <c r="NMU1"/>
      <c r="NMV1"/>
      <c r="NMW1"/>
      <c r="NMX1"/>
      <c r="NMY1"/>
      <c r="NMZ1"/>
      <c r="NNA1"/>
      <c r="NNB1"/>
      <c r="NNC1"/>
      <c r="NND1"/>
      <c r="NNE1"/>
      <c r="NNF1"/>
      <c r="NNG1"/>
      <c r="NNH1"/>
      <c r="NNI1"/>
      <c r="NNJ1"/>
      <c r="NNK1"/>
      <c r="NNL1"/>
      <c r="NNM1"/>
      <c r="NNN1"/>
      <c r="NNO1"/>
      <c r="NNP1"/>
      <c r="NNQ1"/>
      <c r="NNR1"/>
      <c r="NNS1"/>
      <c r="NNT1"/>
      <c r="NNU1"/>
      <c r="NNV1"/>
      <c r="NNW1"/>
      <c r="NNX1"/>
      <c r="NNY1"/>
      <c r="NNZ1"/>
      <c r="NOA1"/>
      <c r="NOB1"/>
      <c r="NOC1"/>
      <c r="NOD1"/>
      <c r="NOE1"/>
      <c r="NOF1"/>
      <c r="NOG1"/>
      <c r="NOH1"/>
      <c r="NOI1"/>
      <c r="NOJ1"/>
      <c r="NOK1"/>
      <c r="NOL1"/>
      <c r="NOM1"/>
      <c r="NON1"/>
      <c r="NOO1"/>
      <c r="NOP1"/>
      <c r="NOQ1"/>
      <c r="NOR1"/>
      <c r="NOS1"/>
      <c r="NOT1"/>
      <c r="NOU1"/>
      <c r="NOV1"/>
      <c r="NOW1"/>
      <c r="NOX1"/>
      <c r="NOY1"/>
      <c r="NOZ1"/>
      <c r="NPA1"/>
      <c r="NPB1"/>
      <c r="NPC1"/>
      <c r="NPD1"/>
      <c r="NPE1"/>
      <c r="NPF1"/>
      <c r="NPG1"/>
      <c r="NPH1"/>
      <c r="NPI1"/>
      <c r="NPJ1"/>
      <c r="NPK1"/>
      <c r="NPL1"/>
      <c r="NPM1"/>
      <c r="NPN1"/>
      <c r="NPO1"/>
      <c r="NPP1"/>
      <c r="NPQ1"/>
      <c r="NPR1"/>
      <c r="NPS1"/>
      <c r="NPT1"/>
      <c r="NPU1"/>
      <c r="NPV1"/>
      <c r="NPW1"/>
      <c r="NPX1"/>
      <c r="NPY1"/>
      <c r="NPZ1"/>
      <c r="NQA1"/>
      <c r="NQB1"/>
      <c r="NQC1"/>
      <c r="NQD1"/>
      <c r="NQE1"/>
      <c r="NQF1"/>
      <c r="NQG1"/>
      <c r="NQH1"/>
      <c r="NQI1"/>
      <c r="NQJ1"/>
      <c r="NQK1"/>
      <c r="NQL1"/>
      <c r="NQM1"/>
      <c r="NQN1"/>
      <c r="NQO1"/>
      <c r="NQP1"/>
      <c r="NQQ1"/>
      <c r="NQR1"/>
      <c r="NQS1"/>
      <c r="NQT1"/>
      <c r="NQU1"/>
      <c r="NQV1"/>
      <c r="NQW1"/>
      <c r="NQX1"/>
      <c r="NQY1"/>
      <c r="NQZ1"/>
      <c r="NRA1"/>
      <c r="NRB1"/>
      <c r="NRC1"/>
      <c r="NRD1"/>
      <c r="NRE1"/>
      <c r="NRF1"/>
      <c r="NRG1"/>
      <c r="NRH1"/>
      <c r="NRI1"/>
      <c r="NRJ1"/>
      <c r="NRK1"/>
      <c r="NRL1"/>
      <c r="NRM1"/>
      <c r="NRN1"/>
      <c r="NRO1"/>
      <c r="NRP1"/>
      <c r="NRQ1"/>
      <c r="NRR1"/>
      <c r="NRS1"/>
      <c r="NRT1"/>
      <c r="NRU1"/>
      <c r="NRV1"/>
      <c r="NRW1"/>
      <c r="NRX1"/>
      <c r="NRY1"/>
      <c r="NRZ1"/>
      <c r="NSA1"/>
      <c r="NSB1"/>
      <c r="NSC1"/>
      <c r="NSD1"/>
      <c r="NSE1"/>
      <c r="NSF1"/>
      <c r="NSG1"/>
      <c r="NSH1"/>
      <c r="NSI1"/>
      <c r="NSJ1"/>
      <c r="NSK1"/>
      <c r="NSL1"/>
      <c r="NSM1"/>
      <c r="NSN1"/>
      <c r="NSO1"/>
      <c r="NSP1"/>
      <c r="NSQ1"/>
      <c r="NSR1"/>
      <c r="NSS1"/>
      <c r="NST1"/>
      <c r="NSU1"/>
      <c r="NSV1"/>
      <c r="NSW1"/>
      <c r="NSX1"/>
      <c r="NSY1"/>
      <c r="NSZ1"/>
      <c r="NTA1"/>
      <c r="NTB1"/>
      <c r="NTC1"/>
      <c r="NTD1"/>
      <c r="NTE1"/>
      <c r="NTF1"/>
      <c r="NTG1"/>
      <c r="NTH1"/>
      <c r="NTI1"/>
      <c r="NTJ1"/>
      <c r="NTK1"/>
      <c r="NTL1"/>
      <c r="NTM1"/>
      <c r="NTN1"/>
      <c r="NTO1"/>
      <c r="NTP1"/>
      <c r="NTQ1"/>
      <c r="NTR1"/>
      <c r="NTS1"/>
      <c r="NTT1"/>
      <c r="NTU1"/>
      <c r="NTV1"/>
      <c r="NTW1"/>
      <c r="NTX1"/>
      <c r="NTY1"/>
      <c r="NTZ1"/>
      <c r="NUA1"/>
      <c r="NUB1"/>
      <c r="NUC1"/>
      <c r="NUD1"/>
      <c r="NUE1"/>
      <c r="NUF1"/>
      <c r="NUG1"/>
      <c r="NUH1"/>
      <c r="NUI1"/>
      <c r="NUJ1"/>
      <c r="NUK1"/>
      <c r="NUL1"/>
      <c r="NUM1"/>
      <c r="NUN1"/>
      <c r="NUO1"/>
      <c r="NUP1"/>
      <c r="NUQ1"/>
      <c r="NUR1"/>
      <c r="NUS1"/>
      <c r="NUT1"/>
      <c r="NUU1"/>
      <c r="NUV1"/>
      <c r="NUW1"/>
      <c r="NUX1"/>
      <c r="NUY1"/>
      <c r="NUZ1"/>
      <c r="NVA1"/>
      <c r="NVB1"/>
      <c r="NVC1"/>
      <c r="NVD1"/>
      <c r="NVE1"/>
      <c r="NVF1"/>
      <c r="NVG1"/>
      <c r="NVH1"/>
      <c r="NVI1"/>
      <c r="NVJ1"/>
      <c r="NVK1"/>
      <c r="NVL1"/>
      <c r="NVM1"/>
      <c r="NVN1"/>
      <c r="NVO1"/>
      <c r="NVP1"/>
      <c r="NVQ1"/>
      <c r="NVR1"/>
      <c r="NVS1"/>
      <c r="NVT1"/>
      <c r="NVU1"/>
      <c r="NVV1"/>
      <c r="NVW1"/>
      <c r="NVX1"/>
      <c r="NVY1"/>
      <c r="NVZ1"/>
      <c r="NWA1"/>
      <c r="NWB1"/>
      <c r="NWC1"/>
      <c r="NWD1"/>
      <c r="NWE1"/>
      <c r="NWF1"/>
      <c r="NWG1"/>
      <c r="NWH1"/>
      <c r="NWI1"/>
      <c r="NWJ1"/>
      <c r="NWK1"/>
      <c r="NWL1"/>
      <c r="NWM1"/>
      <c r="NWN1"/>
      <c r="NWO1"/>
      <c r="NWP1"/>
      <c r="NWQ1"/>
      <c r="NWR1"/>
      <c r="NWS1"/>
      <c r="NWT1"/>
      <c r="NWU1"/>
      <c r="NWV1"/>
      <c r="NWW1"/>
      <c r="NWX1"/>
      <c r="NWY1"/>
      <c r="NWZ1"/>
      <c r="NXA1"/>
      <c r="NXB1"/>
      <c r="NXC1"/>
      <c r="NXD1"/>
      <c r="NXE1"/>
      <c r="NXF1"/>
      <c r="NXG1"/>
      <c r="NXH1"/>
      <c r="NXI1"/>
      <c r="NXJ1"/>
      <c r="NXK1"/>
      <c r="NXL1"/>
      <c r="NXM1"/>
      <c r="NXN1"/>
      <c r="NXO1"/>
      <c r="NXP1"/>
      <c r="NXQ1"/>
      <c r="NXR1"/>
      <c r="NXS1"/>
      <c r="NXT1"/>
      <c r="NXU1"/>
      <c r="NXV1"/>
      <c r="NXW1"/>
      <c r="NXX1"/>
      <c r="NXY1"/>
      <c r="NXZ1"/>
      <c r="NYA1"/>
      <c r="NYB1"/>
      <c r="NYC1"/>
      <c r="NYD1"/>
      <c r="NYE1"/>
      <c r="NYF1"/>
      <c r="NYG1"/>
      <c r="NYH1"/>
      <c r="NYI1"/>
      <c r="NYJ1"/>
      <c r="NYK1"/>
      <c r="NYL1"/>
      <c r="NYM1"/>
      <c r="NYN1"/>
      <c r="NYO1"/>
      <c r="NYP1"/>
      <c r="NYQ1"/>
      <c r="NYR1"/>
      <c r="NYS1"/>
      <c r="NYT1"/>
      <c r="NYU1"/>
      <c r="NYV1"/>
      <c r="NYW1"/>
      <c r="NYX1"/>
      <c r="NYY1"/>
      <c r="NYZ1"/>
      <c r="NZA1"/>
      <c r="NZB1"/>
      <c r="NZC1"/>
      <c r="NZD1"/>
      <c r="NZE1"/>
      <c r="NZF1"/>
      <c r="NZG1"/>
      <c r="NZH1"/>
      <c r="NZI1"/>
      <c r="NZJ1"/>
      <c r="NZK1"/>
      <c r="NZL1"/>
      <c r="NZM1"/>
      <c r="NZN1"/>
      <c r="NZO1"/>
      <c r="NZP1"/>
      <c r="NZQ1"/>
      <c r="NZR1"/>
      <c r="NZS1"/>
      <c r="NZT1"/>
      <c r="NZU1"/>
      <c r="NZV1"/>
      <c r="NZW1"/>
      <c r="NZX1"/>
      <c r="NZY1"/>
      <c r="NZZ1"/>
      <c r="OAA1"/>
      <c r="OAB1"/>
      <c r="OAC1"/>
      <c r="OAD1"/>
      <c r="OAE1"/>
      <c r="OAF1"/>
      <c r="OAG1"/>
      <c r="OAH1"/>
      <c r="OAI1"/>
      <c r="OAJ1"/>
      <c r="OAK1"/>
      <c r="OAL1"/>
      <c r="OAM1"/>
      <c r="OAN1"/>
      <c r="OAO1"/>
      <c r="OAP1"/>
      <c r="OAQ1"/>
      <c r="OAR1"/>
      <c r="OAS1"/>
      <c r="OAT1"/>
      <c r="OAU1"/>
      <c r="OAV1"/>
      <c r="OAW1"/>
      <c r="OAX1"/>
      <c r="OAY1"/>
      <c r="OAZ1"/>
      <c r="OBA1"/>
      <c r="OBB1"/>
      <c r="OBC1"/>
      <c r="OBD1"/>
      <c r="OBE1"/>
      <c r="OBF1"/>
      <c r="OBG1"/>
      <c r="OBH1"/>
      <c r="OBI1"/>
      <c r="OBJ1"/>
      <c r="OBK1"/>
      <c r="OBL1"/>
      <c r="OBM1"/>
      <c r="OBN1"/>
      <c r="OBO1"/>
      <c r="OBP1"/>
      <c r="OBQ1"/>
      <c r="OBR1"/>
      <c r="OBS1"/>
      <c r="OBT1"/>
      <c r="OBU1"/>
      <c r="OBV1"/>
      <c r="OBW1"/>
      <c r="OBX1"/>
      <c r="OBY1"/>
      <c r="OBZ1"/>
      <c r="OCA1"/>
      <c r="OCB1"/>
      <c r="OCC1"/>
      <c r="OCD1"/>
      <c r="OCE1"/>
      <c r="OCF1"/>
      <c r="OCG1"/>
      <c r="OCH1"/>
      <c r="OCI1"/>
      <c r="OCJ1"/>
      <c r="OCK1"/>
      <c r="OCL1"/>
      <c r="OCM1"/>
      <c r="OCN1"/>
      <c r="OCO1"/>
      <c r="OCP1"/>
      <c r="OCQ1"/>
      <c r="OCR1"/>
      <c r="OCS1"/>
      <c r="OCT1"/>
      <c r="OCU1"/>
      <c r="OCV1"/>
      <c r="OCW1"/>
      <c r="OCX1"/>
      <c r="OCY1"/>
      <c r="OCZ1"/>
      <c r="ODA1"/>
      <c r="ODB1"/>
      <c r="ODC1"/>
      <c r="ODD1"/>
      <c r="ODE1"/>
      <c r="ODF1"/>
      <c r="ODG1"/>
      <c r="ODH1"/>
      <c r="ODI1"/>
      <c r="ODJ1"/>
      <c r="ODK1"/>
      <c r="ODL1"/>
      <c r="ODM1"/>
      <c r="ODN1"/>
      <c r="ODO1"/>
      <c r="ODP1"/>
      <c r="ODQ1"/>
      <c r="ODR1"/>
      <c r="ODS1"/>
      <c r="ODT1"/>
      <c r="ODU1"/>
      <c r="ODV1"/>
      <c r="ODW1"/>
      <c r="ODX1"/>
      <c r="ODY1"/>
      <c r="ODZ1"/>
      <c r="OEA1"/>
      <c r="OEB1"/>
      <c r="OEC1"/>
      <c r="OED1"/>
      <c r="OEE1"/>
      <c r="OEF1"/>
      <c r="OEG1"/>
      <c r="OEH1"/>
      <c r="OEI1"/>
      <c r="OEJ1"/>
      <c r="OEK1"/>
      <c r="OEL1"/>
      <c r="OEM1"/>
      <c r="OEN1"/>
      <c r="OEO1"/>
      <c r="OEP1"/>
      <c r="OEQ1"/>
      <c r="OER1"/>
      <c r="OES1"/>
      <c r="OET1"/>
      <c r="OEU1"/>
      <c r="OEV1"/>
      <c r="OEW1"/>
      <c r="OEX1"/>
      <c r="OEY1"/>
      <c r="OEZ1"/>
      <c r="OFA1"/>
      <c r="OFB1"/>
      <c r="OFC1"/>
      <c r="OFD1"/>
      <c r="OFE1"/>
      <c r="OFF1"/>
      <c r="OFG1"/>
      <c r="OFH1"/>
      <c r="OFI1"/>
      <c r="OFJ1"/>
      <c r="OFK1"/>
      <c r="OFL1"/>
      <c r="OFM1"/>
      <c r="OFN1"/>
      <c r="OFO1"/>
      <c r="OFP1"/>
      <c r="OFQ1"/>
      <c r="OFR1"/>
      <c r="OFS1"/>
      <c r="OFT1"/>
      <c r="OFU1"/>
      <c r="OFV1"/>
      <c r="OFW1"/>
      <c r="OFX1"/>
      <c r="OFY1"/>
      <c r="OFZ1"/>
      <c r="OGA1"/>
      <c r="OGB1"/>
      <c r="OGC1"/>
      <c r="OGD1"/>
      <c r="OGE1"/>
      <c r="OGF1"/>
      <c r="OGG1"/>
      <c r="OGH1"/>
      <c r="OGI1"/>
      <c r="OGJ1"/>
      <c r="OGK1"/>
      <c r="OGL1"/>
      <c r="OGM1"/>
      <c r="OGN1"/>
      <c r="OGO1"/>
      <c r="OGP1"/>
      <c r="OGQ1"/>
      <c r="OGR1"/>
      <c r="OGS1"/>
      <c r="OGT1"/>
      <c r="OGU1"/>
      <c r="OGV1"/>
      <c r="OGW1"/>
      <c r="OGX1"/>
      <c r="OGY1"/>
      <c r="OGZ1"/>
      <c r="OHA1"/>
      <c r="OHB1"/>
      <c r="OHC1"/>
      <c r="OHD1"/>
      <c r="OHE1"/>
      <c r="OHF1"/>
      <c r="OHG1"/>
      <c r="OHH1"/>
      <c r="OHI1"/>
      <c r="OHJ1"/>
      <c r="OHK1"/>
      <c r="OHL1"/>
      <c r="OHM1"/>
      <c r="OHN1"/>
      <c r="OHO1"/>
      <c r="OHP1"/>
      <c r="OHQ1"/>
      <c r="OHR1"/>
      <c r="OHS1"/>
      <c r="OHT1"/>
      <c r="OHU1"/>
      <c r="OHV1"/>
      <c r="OHW1"/>
      <c r="OHX1"/>
      <c r="OHY1"/>
      <c r="OHZ1"/>
      <c r="OIA1"/>
      <c r="OIB1"/>
      <c r="OIC1"/>
      <c r="OID1"/>
      <c r="OIE1"/>
      <c r="OIF1"/>
      <c r="OIG1"/>
      <c r="OIH1"/>
      <c r="OII1"/>
      <c r="OIJ1"/>
      <c r="OIK1"/>
      <c r="OIL1"/>
      <c r="OIM1"/>
      <c r="OIN1"/>
      <c r="OIO1"/>
      <c r="OIP1"/>
      <c r="OIQ1"/>
      <c r="OIR1"/>
      <c r="OIS1"/>
      <c r="OIT1"/>
      <c r="OIU1"/>
      <c r="OIV1"/>
      <c r="OIW1"/>
      <c r="OIX1"/>
      <c r="OIY1"/>
      <c r="OIZ1"/>
      <c r="OJA1"/>
      <c r="OJB1"/>
      <c r="OJC1"/>
      <c r="OJD1"/>
      <c r="OJE1"/>
      <c r="OJF1"/>
      <c r="OJG1"/>
      <c r="OJH1"/>
      <c r="OJI1"/>
      <c r="OJJ1"/>
      <c r="OJK1"/>
      <c r="OJL1"/>
      <c r="OJM1"/>
      <c r="OJN1"/>
      <c r="OJO1"/>
      <c r="OJP1"/>
      <c r="OJQ1"/>
      <c r="OJR1"/>
      <c r="OJS1"/>
      <c r="OJT1"/>
      <c r="OJU1"/>
      <c r="OJV1"/>
      <c r="OJW1"/>
      <c r="OJX1"/>
      <c r="OJY1"/>
      <c r="OJZ1"/>
      <c r="OKA1"/>
      <c r="OKB1"/>
      <c r="OKC1"/>
      <c r="OKD1"/>
      <c r="OKE1"/>
      <c r="OKF1"/>
      <c r="OKG1"/>
      <c r="OKH1"/>
      <c r="OKI1"/>
      <c r="OKJ1"/>
      <c r="OKK1"/>
      <c r="OKL1"/>
      <c r="OKM1"/>
      <c r="OKN1"/>
      <c r="OKO1"/>
      <c r="OKP1"/>
      <c r="OKQ1"/>
      <c r="OKR1"/>
      <c r="OKS1"/>
      <c r="OKT1"/>
      <c r="OKU1"/>
      <c r="OKV1"/>
      <c r="OKW1"/>
      <c r="OKX1"/>
      <c r="OKY1"/>
      <c r="OKZ1"/>
      <c r="OLA1"/>
      <c r="OLB1"/>
      <c r="OLC1"/>
      <c r="OLD1"/>
      <c r="OLE1"/>
      <c r="OLF1"/>
      <c r="OLG1"/>
      <c r="OLH1"/>
      <c r="OLI1"/>
      <c r="OLJ1"/>
      <c r="OLK1"/>
      <c r="OLL1"/>
      <c r="OLM1"/>
      <c r="OLN1"/>
      <c r="OLO1"/>
      <c r="OLP1"/>
      <c r="OLQ1"/>
      <c r="OLR1"/>
      <c r="OLS1"/>
      <c r="OLT1"/>
      <c r="OLU1"/>
      <c r="OLV1"/>
      <c r="OLW1"/>
      <c r="OLX1"/>
      <c r="OLY1"/>
      <c r="OLZ1"/>
      <c r="OMA1"/>
      <c r="OMB1"/>
      <c r="OMC1"/>
      <c r="OMD1"/>
      <c r="OME1"/>
      <c r="OMF1"/>
      <c r="OMG1"/>
      <c r="OMH1"/>
      <c r="OMI1"/>
      <c r="OMJ1"/>
      <c r="OMK1"/>
      <c r="OML1"/>
      <c r="OMM1"/>
      <c r="OMN1"/>
      <c r="OMO1"/>
      <c r="OMP1"/>
      <c r="OMQ1"/>
      <c r="OMR1"/>
      <c r="OMS1"/>
      <c r="OMT1"/>
      <c r="OMU1"/>
      <c r="OMV1"/>
      <c r="OMW1"/>
      <c r="OMX1"/>
      <c r="OMY1"/>
      <c r="OMZ1"/>
      <c r="ONA1"/>
      <c r="ONB1"/>
      <c r="ONC1"/>
      <c r="OND1"/>
      <c r="ONE1"/>
      <c r="ONF1"/>
      <c r="ONG1"/>
      <c r="ONH1"/>
      <c r="ONI1"/>
      <c r="ONJ1"/>
      <c r="ONK1"/>
      <c r="ONL1"/>
      <c r="ONM1"/>
      <c r="ONN1"/>
      <c r="ONO1"/>
      <c r="ONP1"/>
      <c r="ONQ1"/>
      <c r="ONR1"/>
      <c r="ONS1"/>
      <c r="ONT1"/>
      <c r="ONU1"/>
      <c r="ONV1"/>
      <c r="ONW1"/>
      <c r="ONX1"/>
      <c r="ONY1"/>
      <c r="ONZ1"/>
      <c r="OOA1"/>
      <c r="OOB1"/>
      <c r="OOC1"/>
      <c r="OOD1"/>
      <c r="OOE1"/>
      <c r="OOF1"/>
      <c r="OOG1"/>
      <c r="OOH1"/>
      <c r="OOI1"/>
      <c r="OOJ1"/>
      <c r="OOK1"/>
      <c r="OOL1"/>
      <c r="OOM1"/>
      <c r="OON1"/>
      <c r="OOO1"/>
      <c r="OOP1"/>
      <c r="OOQ1"/>
      <c r="OOR1"/>
      <c r="OOS1"/>
      <c r="OOT1"/>
      <c r="OOU1"/>
      <c r="OOV1"/>
      <c r="OOW1"/>
      <c r="OOX1"/>
      <c r="OOY1"/>
      <c r="OOZ1"/>
      <c r="OPA1"/>
      <c r="OPB1"/>
      <c r="OPC1"/>
      <c r="OPD1"/>
      <c r="OPE1"/>
      <c r="OPF1"/>
      <c r="OPG1"/>
      <c r="OPH1"/>
      <c r="OPI1"/>
      <c r="OPJ1"/>
      <c r="OPK1"/>
      <c r="OPL1"/>
      <c r="OPM1"/>
      <c r="OPN1"/>
      <c r="OPO1"/>
      <c r="OPP1"/>
      <c r="OPQ1"/>
      <c r="OPR1"/>
      <c r="OPS1"/>
      <c r="OPT1"/>
      <c r="OPU1"/>
      <c r="OPV1"/>
      <c r="OPW1"/>
      <c r="OPX1"/>
      <c r="OPY1"/>
      <c r="OPZ1"/>
      <c r="OQA1"/>
      <c r="OQB1"/>
      <c r="OQC1"/>
      <c r="OQD1"/>
      <c r="OQE1"/>
      <c r="OQF1"/>
      <c r="OQG1"/>
      <c r="OQH1"/>
      <c r="OQI1"/>
      <c r="OQJ1"/>
      <c r="OQK1"/>
      <c r="OQL1"/>
      <c r="OQM1"/>
      <c r="OQN1"/>
      <c r="OQO1"/>
      <c r="OQP1"/>
      <c r="OQQ1"/>
      <c r="OQR1"/>
      <c r="OQS1"/>
      <c r="OQT1"/>
      <c r="OQU1"/>
      <c r="OQV1"/>
      <c r="OQW1"/>
      <c r="OQX1"/>
      <c r="OQY1"/>
      <c r="OQZ1"/>
      <c r="ORA1"/>
      <c r="ORB1"/>
      <c r="ORC1"/>
      <c r="ORD1"/>
      <c r="ORE1"/>
      <c r="ORF1"/>
      <c r="ORG1"/>
      <c r="ORH1"/>
      <c r="ORI1"/>
      <c r="ORJ1"/>
      <c r="ORK1"/>
      <c r="ORL1"/>
      <c r="ORM1"/>
      <c r="ORN1"/>
      <c r="ORO1"/>
      <c r="ORP1"/>
      <c r="ORQ1"/>
      <c r="ORR1"/>
      <c r="ORS1"/>
      <c r="ORT1"/>
      <c r="ORU1"/>
      <c r="ORV1"/>
      <c r="ORW1"/>
      <c r="ORX1"/>
      <c r="ORY1"/>
      <c r="ORZ1"/>
      <c r="OSA1"/>
      <c r="OSB1"/>
      <c r="OSC1"/>
      <c r="OSD1"/>
      <c r="OSE1"/>
      <c r="OSF1"/>
      <c r="OSG1"/>
      <c r="OSH1"/>
      <c r="OSI1"/>
      <c r="OSJ1"/>
      <c r="OSK1"/>
      <c r="OSL1"/>
      <c r="OSM1"/>
      <c r="OSN1"/>
      <c r="OSO1"/>
      <c r="OSP1"/>
      <c r="OSQ1"/>
      <c r="OSR1"/>
      <c r="OSS1"/>
      <c r="OST1"/>
      <c r="OSU1"/>
      <c r="OSV1"/>
      <c r="OSW1"/>
      <c r="OSX1"/>
      <c r="OSY1"/>
      <c r="OSZ1"/>
      <c r="OTA1"/>
      <c r="OTB1"/>
      <c r="OTC1"/>
      <c r="OTD1"/>
      <c r="OTE1"/>
      <c r="OTF1"/>
      <c r="OTG1"/>
      <c r="OTH1"/>
      <c r="OTI1"/>
      <c r="OTJ1"/>
      <c r="OTK1"/>
      <c r="OTL1"/>
      <c r="OTM1"/>
      <c r="OTN1"/>
      <c r="OTO1"/>
      <c r="OTP1"/>
      <c r="OTQ1"/>
      <c r="OTR1"/>
      <c r="OTS1"/>
      <c r="OTT1"/>
      <c r="OTU1"/>
      <c r="OTV1"/>
      <c r="OTW1"/>
      <c r="OTX1"/>
      <c r="OTY1"/>
      <c r="OTZ1"/>
      <c r="OUA1"/>
      <c r="OUB1"/>
      <c r="OUC1"/>
      <c r="OUD1"/>
      <c r="OUE1"/>
      <c r="OUF1"/>
      <c r="OUG1"/>
      <c r="OUH1"/>
      <c r="OUI1"/>
      <c r="OUJ1"/>
      <c r="OUK1"/>
      <c r="OUL1"/>
      <c r="OUM1"/>
      <c r="OUN1"/>
      <c r="OUO1"/>
      <c r="OUP1"/>
      <c r="OUQ1"/>
      <c r="OUR1"/>
      <c r="OUS1"/>
      <c r="OUT1"/>
      <c r="OUU1"/>
      <c r="OUV1"/>
      <c r="OUW1"/>
      <c r="OUX1"/>
      <c r="OUY1"/>
      <c r="OUZ1"/>
      <c r="OVA1"/>
      <c r="OVB1"/>
      <c r="OVC1"/>
      <c r="OVD1"/>
      <c r="OVE1"/>
      <c r="OVF1"/>
      <c r="OVG1"/>
      <c r="OVH1"/>
      <c r="OVI1"/>
      <c r="OVJ1"/>
      <c r="OVK1"/>
      <c r="OVL1"/>
      <c r="OVM1"/>
      <c r="OVN1"/>
      <c r="OVO1"/>
      <c r="OVP1"/>
      <c r="OVQ1"/>
      <c r="OVR1"/>
      <c r="OVS1"/>
      <c r="OVT1"/>
      <c r="OVU1"/>
      <c r="OVV1"/>
      <c r="OVW1"/>
      <c r="OVX1"/>
      <c r="OVY1"/>
      <c r="OVZ1"/>
      <c r="OWA1"/>
      <c r="OWB1"/>
      <c r="OWC1"/>
      <c r="OWD1"/>
      <c r="OWE1"/>
      <c r="OWF1"/>
      <c r="OWG1"/>
      <c r="OWH1"/>
      <c r="OWI1"/>
      <c r="OWJ1"/>
      <c r="OWK1"/>
      <c r="OWL1"/>
      <c r="OWM1"/>
      <c r="OWN1"/>
      <c r="OWO1"/>
      <c r="OWP1"/>
      <c r="OWQ1"/>
      <c r="OWR1"/>
      <c r="OWS1"/>
      <c r="OWT1"/>
      <c r="OWU1"/>
      <c r="OWV1"/>
      <c r="OWW1"/>
      <c r="OWX1"/>
      <c r="OWY1"/>
      <c r="OWZ1"/>
      <c r="OXA1"/>
      <c r="OXB1"/>
      <c r="OXC1"/>
      <c r="OXD1"/>
      <c r="OXE1"/>
      <c r="OXF1"/>
      <c r="OXG1"/>
      <c r="OXH1"/>
      <c r="OXI1"/>
      <c r="OXJ1"/>
      <c r="OXK1"/>
      <c r="OXL1"/>
      <c r="OXM1"/>
      <c r="OXN1"/>
      <c r="OXO1"/>
      <c r="OXP1"/>
      <c r="OXQ1"/>
      <c r="OXR1"/>
      <c r="OXS1"/>
      <c r="OXT1"/>
      <c r="OXU1"/>
      <c r="OXV1"/>
      <c r="OXW1"/>
      <c r="OXX1"/>
      <c r="OXY1"/>
      <c r="OXZ1"/>
      <c r="OYA1"/>
      <c r="OYB1"/>
      <c r="OYC1"/>
      <c r="OYD1"/>
      <c r="OYE1"/>
      <c r="OYF1"/>
      <c r="OYG1"/>
      <c r="OYH1"/>
      <c r="OYI1"/>
      <c r="OYJ1"/>
      <c r="OYK1"/>
      <c r="OYL1"/>
      <c r="OYM1"/>
      <c r="OYN1"/>
      <c r="OYO1"/>
      <c r="OYP1"/>
      <c r="OYQ1"/>
      <c r="OYR1"/>
      <c r="OYS1"/>
      <c r="OYT1"/>
      <c r="OYU1"/>
      <c r="OYV1"/>
      <c r="OYW1"/>
      <c r="OYX1"/>
      <c r="OYY1"/>
      <c r="OYZ1"/>
      <c r="OZA1"/>
      <c r="OZB1"/>
      <c r="OZC1"/>
      <c r="OZD1"/>
      <c r="OZE1"/>
      <c r="OZF1"/>
      <c r="OZG1"/>
      <c r="OZH1"/>
      <c r="OZI1"/>
      <c r="OZJ1"/>
      <c r="OZK1"/>
      <c r="OZL1"/>
      <c r="OZM1"/>
      <c r="OZN1"/>
      <c r="OZO1"/>
      <c r="OZP1"/>
      <c r="OZQ1"/>
      <c r="OZR1"/>
      <c r="OZS1"/>
      <c r="OZT1"/>
      <c r="OZU1"/>
      <c r="OZV1"/>
      <c r="OZW1"/>
      <c r="OZX1"/>
      <c r="OZY1"/>
      <c r="OZZ1"/>
      <c r="PAA1"/>
      <c r="PAB1"/>
      <c r="PAC1"/>
      <c r="PAD1"/>
      <c r="PAE1"/>
      <c r="PAF1"/>
      <c r="PAG1"/>
      <c r="PAH1"/>
      <c r="PAI1"/>
      <c r="PAJ1"/>
      <c r="PAK1"/>
      <c r="PAL1"/>
      <c r="PAM1"/>
      <c r="PAN1"/>
      <c r="PAO1"/>
      <c r="PAP1"/>
      <c r="PAQ1"/>
      <c r="PAR1"/>
      <c r="PAS1"/>
      <c r="PAT1"/>
      <c r="PAU1"/>
      <c r="PAV1"/>
      <c r="PAW1"/>
      <c r="PAX1"/>
      <c r="PAY1"/>
      <c r="PAZ1"/>
      <c r="PBA1"/>
      <c r="PBB1"/>
      <c r="PBC1"/>
      <c r="PBD1"/>
      <c r="PBE1"/>
      <c r="PBF1"/>
      <c r="PBG1"/>
      <c r="PBH1"/>
      <c r="PBI1"/>
      <c r="PBJ1"/>
      <c r="PBK1"/>
      <c r="PBL1"/>
      <c r="PBM1"/>
      <c r="PBN1"/>
      <c r="PBO1"/>
      <c r="PBP1"/>
      <c r="PBQ1"/>
      <c r="PBR1"/>
      <c r="PBS1"/>
      <c r="PBT1"/>
      <c r="PBU1"/>
      <c r="PBV1"/>
      <c r="PBW1"/>
      <c r="PBX1"/>
      <c r="PBY1"/>
      <c r="PBZ1"/>
      <c r="PCA1"/>
      <c r="PCB1"/>
      <c r="PCC1"/>
      <c r="PCD1"/>
      <c r="PCE1"/>
      <c r="PCF1"/>
      <c r="PCG1"/>
      <c r="PCH1"/>
      <c r="PCI1"/>
      <c r="PCJ1"/>
      <c r="PCK1"/>
      <c r="PCL1"/>
      <c r="PCM1"/>
      <c r="PCN1"/>
      <c r="PCO1"/>
      <c r="PCP1"/>
      <c r="PCQ1"/>
      <c r="PCR1"/>
      <c r="PCS1"/>
      <c r="PCT1"/>
      <c r="PCU1"/>
      <c r="PCV1"/>
      <c r="PCW1"/>
      <c r="PCX1"/>
      <c r="PCY1"/>
      <c r="PCZ1"/>
      <c r="PDA1"/>
      <c r="PDB1"/>
      <c r="PDC1"/>
      <c r="PDD1"/>
      <c r="PDE1"/>
      <c r="PDF1"/>
      <c r="PDG1"/>
      <c r="PDH1"/>
      <c r="PDI1"/>
      <c r="PDJ1"/>
      <c r="PDK1"/>
      <c r="PDL1"/>
      <c r="PDM1"/>
      <c r="PDN1"/>
      <c r="PDO1"/>
      <c r="PDP1"/>
      <c r="PDQ1"/>
      <c r="PDR1"/>
      <c r="PDS1"/>
      <c r="PDT1"/>
      <c r="PDU1"/>
      <c r="PDV1"/>
      <c r="PDW1"/>
      <c r="PDX1"/>
      <c r="PDY1"/>
      <c r="PDZ1"/>
      <c r="PEA1"/>
      <c r="PEB1"/>
      <c r="PEC1"/>
      <c r="PED1"/>
      <c r="PEE1"/>
      <c r="PEF1"/>
      <c r="PEG1"/>
      <c r="PEH1"/>
      <c r="PEI1"/>
      <c r="PEJ1"/>
      <c r="PEK1"/>
      <c r="PEL1"/>
      <c r="PEM1"/>
      <c r="PEN1"/>
      <c r="PEO1"/>
      <c r="PEP1"/>
      <c r="PEQ1"/>
      <c r="PER1"/>
      <c r="PES1"/>
      <c r="PET1"/>
      <c r="PEU1"/>
      <c r="PEV1"/>
      <c r="PEW1"/>
      <c r="PEX1"/>
      <c r="PEY1"/>
      <c r="PEZ1"/>
      <c r="PFA1"/>
      <c r="PFB1"/>
      <c r="PFC1"/>
      <c r="PFD1"/>
      <c r="PFE1"/>
      <c r="PFF1"/>
      <c r="PFG1"/>
      <c r="PFH1"/>
      <c r="PFI1"/>
      <c r="PFJ1"/>
      <c r="PFK1"/>
      <c r="PFL1"/>
      <c r="PFM1"/>
      <c r="PFN1"/>
      <c r="PFO1"/>
      <c r="PFP1"/>
      <c r="PFQ1"/>
      <c r="PFR1"/>
      <c r="PFS1"/>
      <c r="PFT1"/>
      <c r="PFU1"/>
      <c r="PFV1"/>
      <c r="PFW1"/>
      <c r="PFX1"/>
      <c r="PFY1"/>
      <c r="PFZ1"/>
      <c r="PGA1"/>
      <c r="PGB1"/>
      <c r="PGC1"/>
      <c r="PGD1"/>
      <c r="PGE1"/>
      <c r="PGF1"/>
      <c r="PGG1"/>
      <c r="PGH1"/>
      <c r="PGI1"/>
      <c r="PGJ1"/>
      <c r="PGK1"/>
      <c r="PGL1"/>
      <c r="PGM1"/>
      <c r="PGN1"/>
      <c r="PGO1"/>
      <c r="PGP1"/>
      <c r="PGQ1"/>
      <c r="PGR1"/>
      <c r="PGS1"/>
      <c r="PGT1"/>
      <c r="PGU1"/>
      <c r="PGV1"/>
      <c r="PGW1"/>
      <c r="PGX1"/>
      <c r="PGY1"/>
      <c r="PGZ1"/>
      <c r="PHA1"/>
      <c r="PHB1"/>
      <c r="PHC1"/>
      <c r="PHD1"/>
      <c r="PHE1"/>
      <c r="PHF1"/>
      <c r="PHG1"/>
      <c r="PHH1"/>
      <c r="PHI1"/>
      <c r="PHJ1"/>
      <c r="PHK1"/>
      <c r="PHL1"/>
      <c r="PHM1"/>
      <c r="PHN1"/>
      <c r="PHO1"/>
      <c r="PHP1"/>
      <c r="PHQ1"/>
      <c r="PHR1"/>
      <c r="PHS1"/>
      <c r="PHT1"/>
      <c r="PHU1"/>
      <c r="PHV1"/>
      <c r="PHW1"/>
      <c r="PHX1"/>
      <c r="PHY1"/>
      <c r="PHZ1"/>
      <c r="PIA1"/>
      <c r="PIB1"/>
      <c r="PIC1"/>
      <c r="PID1"/>
      <c r="PIE1"/>
      <c r="PIF1"/>
      <c r="PIG1"/>
      <c r="PIH1"/>
      <c r="PII1"/>
      <c r="PIJ1"/>
      <c r="PIK1"/>
      <c r="PIL1"/>
      <c r="PIM1"/>
      <c r="PIN1"/>
      <c r="PIO1"/>
      <c r="PIP1"/>
      <c r="PIQ1"/>
      <c r="PIR1"/>
      <c r="PIS1"/>
      <c r="PIT1"/>
      <c r="PIU1"/>
      <c r="PIV1"/>
      <c r="PIW1"/>
      <c r="PIX1"/>
      <c r="PIY1"/>
      <c r="PIZ1"/>
      <c r="PJA1"/>
      <c r="PJB1"/>
      <c r="PJC1"/>
      <c r="PJD1"/>
      <c r="PJE1"/>
      <c r="PJF1"/>
      <c r="PJG1"/>
      <c r="PJH1"/>
      <c r="PJI1"/>
      <c r="PJJ1"/>
      <c r="PJK1"/>
      <c r="PJL1"/>
      <c r="PJM1"/>
      <c r="PJN1"/>
      <c r="PJO1"/>
      <c r="PJP1"/>
      <c r="PJQ1"/>
      <c r="PJR1"/>
      <c r="PJS1"/>
      <c r="PJT1"/>
      <c r="PJU1"/>
      <c r="PJV1"/>
      <c r="PJW1"/>
      <c r="PJX1"/>
      <c r="PJY1"/>
      <c r="PJZ1"/>
      <c r="PKA1"/>
      <c r="PKB1"/>
      <c r="PKC1"/>
      <c r="PKD1"/>
      <c r="PKE1"/>
      <c r="PKF1"/>
      <c r="PKG1"/>
      <c r="PKH1"/>
      <c r="PKI1"/>
      <c r="PKJ1"/>
      <c r="PKK1"/>
      <c r="PKL1"/>
      <c r="PKM1"/>
      <c r="PKN1"/>
      <c r="PKO1"/>
      <c r="PKP1"/>
      <c r="PKQ1"/>
      <c r="PKR1"/>
      <c r="PKS1"/>
      <c r="PKT1"/>
      <c r="PKU1"/>
      <c r="PKV1"/>
      <c r="PKW1"/>
      <c r="PKX1"/>
      <c r="PKY1"/>
      <c r="PKZ1"/>
      <c r="PLA1"/>
      <c r="PLB1"/>
      <c r="PLC1"/>
      <c r="PLD1"/>
      <c r="PLE1"/>
      <c r="PLF1"/>
      <c r="PLG1"/>
      <c r="PLH1"/>
      <c r="PLI1"/>
      <c r="PLJ1"/>
      <c r="PLK1"/>
      <c r="PLL1"/>
      <c r="PLM1"/>
      <c r="PLN1"/>
      <c r="PLO1"/>
      <c r="PLP1"/>
      <c r="PLQ1"/>
      <c r="PLR1"/>
      <c r="PLS1"/>
      <c r="PLT1"/>
      <c r="PLU1"/>
      <c r="PLV1"/>
      <c r="PLW1"/>
      <c r="PLX1"/>
      <c r="PLY1"/>
      <c r="PLZ1"/>
      <c r="PMA1"/>
      <c r="PMB1"/>
      <c r="PMC1"/>
      <c r="PMD1"/>
      <c r="PME1"/>
      <c r="PMF1"/>
      <c r="PMG1"/>
      <c r="PMH1"/>
      <c r="PMI1"/>
      <c r="PMJ1"/>
      <c r="PMK1"/>
      <c r="PML1"/>
      <c r="PMM1"/>
      <c r="PMN1"/>
      <c r="PMO1"/>
      <c r="PMP1"/>
      <c r="PMQ1"/>
      <c r="PMR1"/>
      <c r="PMS1"/>
      <c r="PMT1"/>
      <c r="PMU1"/>
      <c r="PMV1"/>
      <c r="PMW1"/>
      <c r="PMX1"/>
      <c r="PMY1"/>
      <c r="PMZ1"/>
      <c r="PNA1"/>
      <c r="PNB1"/>
      <c r="PNC1"/>
      <c r="PND1"/>
      <c r="PNE1"/>
      <c r="PNF1"/>
      <c r="PNG1"/>
      <c r="PNH1"/>
      <c r="PNI1"/>
      <c r="PNJ1"/>
      <c r="PNK1"/>
      <c r="PNL1"/>
      <c r="PNM1"/>
      <c r="PNN1"/>
      <c r="PNO1"/>
      <c r="PNP1"/>
      <c r="PNQ1"/>
      <c r="PNR1"/>
      <c r="PNS1"/>
      <c r="PNT1"/>
      <c r="PNU1"/>
      <c r="PNV1"/>
      <c r="PNW1"/>
      <c r="PNX1"/>
      <c r="PNY1"/>
      <c r="PNZ1"/>
      <c r="POA1"/>
      <c r="POB1"/>
      <c r="POC1"/>
      <c r="POD1"/>
      <c r="POE1"/>
      <c r="POF1"/>
      <c r="POG1"/>
      <c r="POH1"/>
      <c r="POI1"/>
      <c r="POJ1"/>
      <c r="POK1"/>
      <c r="POL1"/>
      <c r="POM1"/>
      <c r="PON1"/>
      <c r="POO1"/>
      <c r="POP1"/>
      <c r="POQ1"/>
      <c r="POR1"/>
      <c r="POS1"/>
      <c r="POT1"/>
      <c r="POU1"/>
      <c r="POV1"/>
      <c r="POW1"/>
      <c r="POX1"/>
      <c r="POY1"/>
      <c r="POZ1"/>
      <c r="PPA1"/>
      <c r="PPB1"/>
      <c r="PPC1"/>
      <c r="PPD1"/>
      <c r="PPE1"/>
      <c r="PPF1"/>
      <c r="PPG1"/>
      <c r="PPH1"/>
      <c r="PPI1"/>
      <c r="PPJ1"/>
      <c r="PPK1"/>
      <c r="PPL1"/>
      <c r="PPM1"/>
      <c r="PPN1"/>
      <c r="PPO1"/>
      <c r="PPP1"/>
      <c r="PPQ1"/>
      <c r="PPR1"/>
      <c r="PPS1"/>
      <c r="PPT1"/>
      <c r="PPU1"/>
      <c r="PPV1"/>
      <c r="PPW1"/>
      <c r="PPX1"/>
      <c r="PPY1"/>
      <c r="PPZ1"/>
      <c r="PQA1"/>
      <c r="PQB1"/>
      <c r="PQC1"/>
      <c r="PQD1"/>
      <c r="PQE1"/>
      <c r="PQF1"/>
      <c r="PQG1"/>
      <c r="PQH1"/>
      <c r="PQI1"/>
      <c r="PQJ1"/>
      <c r="PQK1"/>
      <c r="PQL1"/>
      <c r="PQM1"/>
      <c r="PQN1"/>
      <c r="PQO1"/>
      <c r="PQP1"/>
      <c r="PQQ1"/>
      <c r="PQR1"/>
      <c r="PQS1"/>
      <c r="PQT1"/>
      <c r="PQU1"/>
      <c r="PQV1"/>
      <c r="PQW1"/>
      <c r="PQX1"/>
      <c r="PQY1"/>
      <c r="PQZ1"/>
      <c r="PRA1"/>
      <c r="PRB1"/>
      <c r="PRC1"/>
      <c r="PRD1"/>
      <c r="PRE1"/>
      <c r="PRF1"/>
      <c r="PRG1"/>
      <c r="PRH1"/>
      <c r="PRI1"/>
      <c r="PRJ1"/>
      <c r="PRK1"/>
      <c r="PRL1"/>
      <c r="PRM1"/>
      <c r="PRN1"/>
      <c r="PRO1"/>
      <c r="PRP1"/>
      <c r="PRQ1"/>
      <c r="PRR1"/>
      <c r="PRS1"/>
      <c r="PRT1"/>
      <c r="PRU1"/>
      <c r="PRV1"/>
      <c r="PRW1"/>
      <c r="PRX1"/>
      <c r="PRY1"/>
      <c r="PRZ1"/>
      <c r="PSA1"/>
      <c r="PSB1"/>
      <c r="PSC1"/>
      <c r="PSD1"/>
      <c r="PSE1"/>
      <c r="PSF1"/>
      <c r="PSG1"/>
      <c r="PSH1"/>
      <c r="PSI1"/>
      <c r="PSJ1"/>
      <c r="PSK1"/>
      <c r="PSL1"/>
      <c r="PSM1"/>
      <c r="PSN1"/>
      <c r="PSO1"/>
      <c r="PSP1"/>
      <c r="PSQ1"/>
      <c r="PSR1"/>
      <c r="PSS1"/>
      <c r="PST1"/>
      <c r="PSU1"/>
      <c r="PSV1"/>
      <c r="PSW1"/>
      <c r="PSX1"/>
      <c r="PSY1"/>
      <c r="PSZ1"/>
      <c r="PTA1"/>
      <c r="PTB1"/>
      <c r="PTC1"/>
      <c r="PTD1"/>
      <c r="PTE1"/>
      <c r="PTF1"/>
      <c r="PTG1"/>
      <c r="PTH1"/>
      <c r="PTI1"/>
      <c r="PTJ1"/>
      <c r="PTK1"/>
      <c r="PTL1"/>
      <c r="PTM1"/>
      <c r="PTN1"/>
      <c r="PTO1"/>
      <c r="PTP1"/>
      <c r="PTQ1"/>
      <c r="PTR1"/>
      <c r="PTS1"/>
      <c r="PTT1"/>
      <c r="PTU1"/>
      <c r="PTV1"/>
      <c r="PTW1"/>
      <c r="PTX1"/>
      <c r="PTY1"/>
      <c r="PTZ1"/>
      <c r="PUA1"/>
      <c r="PUB1"/>
      <c r="PUC1"/>
      <c r="PUD1"/>
      <c r="PUE1"/>
      <c r="PUF1"/>
      <c r="PUG1"/>
      <c r="PUH1"/>
      <c r="PUI1"/>
      <c r="PUJ1"/>
      <c r="PUK1"/>
      <c r="PUL1"/>
      <c r="PUM1"/>
      <c r="PUN1"/>
      <c r="PUO1"/>
      <c r="PUP1"/>
      <c r="PUQ1"/>
      <c r="PUR1"/>
      <c r="PUS1"/>
      <c r="PUT1"/>
      <c r="PUU1"/>
      <c r="PUV1"/>
      <c r="PUW1"/>
      <c r="PUX1"/>
      <c r="PUY1"/>
      <c r="PUZ1"/>
      <c r="PVA1"/>
      <c r="PVB1"/>
      <c r="PVC1"/>
      <c r="PVD1"/>
      <c r="PVE1"/>
      <c r="PVF1"/>
      <c r="PVG1"/>
      <c r="PVH1"/>
      <c r="PVI1"/>
      <c r="PVJ1"/>
      <c r="PVK1"/>
      <c r="PVL1"/>
      <c r="PVM1"/>
      <c r="PVN1"/>
      <c r="PVO1"/>
      <c r="PVP1"/>
      <c r="PVQ1"/>
      <c r="PVR1"/>
      <c r="PVS1"/>
      <c r="PVT1"/>
      <c r="PVU1"/>
      <c r="PVV1"/>
      <c r="PVW1"/>
      <c r="PVX1"/>
      <c r="PVY1"/>
      <c r="PVZ1"/>
      <c r="PWA1"/>
      <c r="PWB1"/>
      <c r="PWC1"/>
      <c r="PWD1"/>
      <c r="PWE1"/>
      <c r="PWF1"/>
      <c r="PWG1"/>
      <c r="PWH1"/>
      <c r="PWI1"/>
      <c r="PWJ1"/>
      <c r="PWK1"/>
      <c r="PWL1"/>
      <c r="PWM1"/>
      <c r="PWN1"/>
      <c r="PWO1"/>
      <c r="PWP1"/>
      <c r="PWQ1"/>
      <c r="PWR1"/>
      <c r="PWS1"/>
      <c r="PWT1"/>
      <c r="PWU1"/>
      <c r="PWV1"/>
      <c r="PWW1"/>
      <c r="PWX1"/>
      <c r="PWY1"/>
      <c r="PWZ1"/>
      <c r="PXA1"/>
      <c r="PXB1"/>
      <c r="PXC1"/>
      <c r="PXD1"/>
      <c r="PXE1"/>
      <c r="PXF1"/>
      <c r="PXG1"/>
      <c r="PXH1"/>
      <c r="PXI1"/>
      <c r="PXJ1"/>
      <c r="PXK1"/>
      <c r="PXL1"/>
      <c r="PXM1"/>
      <c r="PXN1"/>
      <c r="PXO1"/>
      <c r="PXP1"/>
      <c r="PXQ1"/>
      <c r="PXR1"/>
      <c r="PXS1"/>
      <c r="PXT1"/>
      <c r="PXU1"/>
      <c r="PXV1"/>
      <c r="PXW1"/>
      <c r="PXX1"/>
      <c r="PXY1"/>
      <c r="PXZ1"/>
      <c r="PYA1"/>
      <c r="PYB1"/>
      <c r="PYC1"/>
      <c r="PYD1"/>
      <c r="PYE1"/>
      <c r="PYF1"/>
      <c r="PYG1"/>
      <c r="PYH1"/>
      <c r="PYI1"/>
      <c r="PYJ1"/>
      <c r="PYK1"/>
      <c r="PYL1"/>
      <c r="PYM1"/>
      <c r="PYN1"/>
      <c r="PYO1"/>
      <c r="PYP1"/>
      <c r="PYQ1"/>
      <c r="PYR1"/>
      <c r="PYS1"/>
      <c r="PYT1"/>
      <c r="PYU1"/>
      <c r="PYV1"/>
      <c r="PYW1"/>
      <c r="PYX1"/>
      <c r="PYY1"/>
      <c r="PYZ1"/>
      <c r="PZA1"/>
      <c r="PZB1"/>
      <c r="PZC1"/>
      <c r="PZD1"/>
      <c r="PZE1"/>
      <c r="PZF1"/>
      <c r="PZG1"/>
      <c r="PZH1"/>
      <c r="PZI1"/>
      <c r="PZJ1"/>
      <c r="PZK1"/>
      <c r="PZL1"/>
      <c r="PZM1"/>
      <c r="PZN1"/>
      <c r="PZO1"/>
      <c r="PZP1"/>
      <c r="PZQ1"/>
      <c r="PZR1"/>
      <c r="PZS1"/>
      <c r="PZT1"/>
      <c r="PZU1"/>
      <c r="PZV1"/>
      <c r="PZW1"/>
      <c r="PZX1"/>
      <c r="PZY1"/>
      <c r="PZZ1"/>
      <c r="QAA1"/>
      <c r="QAB1"/>
      <c r="QAC1"/>
      <c r="QAD1"/>
      <c r="QAE1"/>
      <c r="QAF1"/>
      <c r="QAG1"/>
      <c r="QAH1"/>
      <c r="QAI1"/>
      <c r="QAJ1"/>
      <c r="QAK1"/>
      <c r="QAL1"/>
      <c r="QAM1"/>
      <c r="QAN1"/>
      <c r="QAO1"/>
      <c r="QAP1"/>
      <c r="QAQ1"/>
      <c r="QAR1"/>
      <c r="QAS1"/>
      <c r="QAT1"/>
      <c r="QAU1"/>
      <c r="QAV1"/>
      <c r="QAW1"/>
      <c r="QAX1"/>
      <c r="QAY1"/>
      <c r="QAZ1"/>
      <c r="QBA1"/>
      <c r="QBB1"/>
      <c r="QBC1"/>
      <c r="QBD1"/>
      <c r="QBE1"/>
      <c r="QBF1"/>
      <c r="QBG1"/>
      <c r="QBH1"/>
      <c r="QBI1"/>
      <c r="QBJ1"/>
      <c r="QBK1"/>
      <c r="QBL1"/>
      <c r="QBM1"/>
      <c r="QBN1"/>
      <c r="QBO1"/>
      <c r="QBP1"/>
      <c r="QBQ1"/>
      <c r="QBR1"/>
      <c r="QBS1"/>
      <c r="QBT1"/>
      <c r="QBU1"/>
      <c r="QBV1"/>
      <c r="QBW1"/>
      <c r="QBX1"/>
      <c r="QBY1"/>
      <c r="QBZ1"/>
      <c r="QCA1"/>
      <c r="QCB1"/>
      <c r="QCC1"/>
      <c r="QCD1"/>
      <c r="QCE1"/>
      <c r="QCF1"/>
      <c r="QCG1"/>
      <c r="QCH1"/>
      <c r="QCI1"/>
      <c r="QCJ1"/>
      <c r="QCK1"/>
      <c r="QCL1"/>
      <c r="QCM1"/>
      <c r="QCN1"/>
      <c r="QCO1"/>
      <c r="QCP1"/>
      <c r="QCQ1"/>
      <c r="QCR1"/>
      <c r="QCS1"/>
      <c r="QCT1"/>
      <c r="QCU1"/>
      <c r="QCV1"/>
      <c r="QCW1"/>
      <c r="QCX1"/>
      <c r="QCY1"/>
      <c r="QCZ1"/>
      <c r="QDA1"/>
      <c r="QDB1"/>
      <c r="QDC1"/>
      <c r="QDD1"/>
      <c r="QDE1"/>
      <c r="QDF1"/>
      <c r="QDG1"/>
      <c r="QDH1"/>
      <c r="QDI1"/>
      <c r="QDJ1"/>
      <c r="QDK1"/>
      <c r="QDL1"/>
      <c r="QDM1"/>
      <c r="QDN1"/>
      <c r="QDO1"/>
      <c r="QDP1"/>
      <c r="QDQ1"/>
      <c r="QDR1"/>
      <c r="QDS1"/>
      <c r="QDT1"/>
      <c r="QDU1"/>
      <c r="QDV1"/>
      <c r="QDW1"/>
      <c r="QDX1"/>
      <c r="QDY1"/>
      <c r="QDZ1"/>
      <c r="QEA1"/>
      <c r="QEB1"/>
      <c r="QEC1"/>
      <c r="QED1"/>
      <c r="QEE1"/>
      <c r="QEF1"/>
      <c r="QEG1"/>
      <c r="QEH1"/>
      <c r="QEI1"/>
      <c r="QEJ1"/>
      <c r="QEK1"/>
      <c r="QEL1"/>
      <c r="QEM1"/>
      <c r="QEN1"/>
      <c r="QEO1"/>
      <c r="QEP1"/>
      <c r="QEQ1"/>
      <c r="QER1"/>
      <c r="QES1"/>
      <c r="QET1"/>
      <c r="QEU1"/>
      <c r="QEV1"/>
      <c r="QEW1"/>
      <c r="QEX1"/>
      <c r="QEY1"/>
      <c r="QEZ1"/>
      <c r="QFA1"/>
      <c r="QFB1"/>
      <c r="QFC1"/>
      <c r="QFD1"/>
      <c r="QFE1"/>
      <c r="QFF1"/>
      <c r="QFG1"/>
      <c r="QFH1"/>
      <c r="QFI1"/>
      <c r="QFJ1"/>
      <c r="QFK1"/>
      <c r="QFL1"/>
      <c r="QFM1"/>
      <c r="QFN1"/>
      <c r="QFO1"/>
      <c r="QFP1"/>
      <c r="QFQ1"/>
      <c r="QFR1"/>
      <c r="QFS1"/>
      <c r="QFT1"/>
      <c r="QFU1"/>
      <c r="QFV1"/>
      <c r="QFW1"/>
      <c r="QFX1"/>
      <c r="QFY1"/>
      <c r="QFZ1"/>
      <c r="QGA1"/>
      <c r="QGB1"/>
      <c r="QGC1"/>
      <c r="QGD1"/>
      <c r="QGE1"/>
      <c r="QGF1"/>
      <c r="QGG1"/>
      <c r="QGH1"/>
      <c r="QGI1"/>
      <c r="QGJ1"/>
      <c r="QGK1"/>
      <c r="QGL1"/>
      <c r="QGM1"/>
      <c r="QGN1"/>
      <c r="QGO1"/>
      <c r="QGP1"/>
      <c r="QGQ1"/>
      <c r="QGR1"/>
      <c r="QGS1"/>
      <c r="QGT1"/>
      <c r="QGU1"/>
      <c r="QGV1"/>
      <c r="QGW1"/>
      <c r="QGX1"/>
      <c r="QGY1"/>
      <c r="QGZ1"/>
      <c r="QHA1"/>
      <c r="QHB1"/>
      <c r="QHC1"/>
      <c r="QHD1"/>
      <c r="QHE1"/>
      <c r="QHF1"/>
      <c r="QHG1"/>
      <c r="QHH1"/>
      <c r="QHI1"/>
      <c r="QHJ1"/>
      <c r="QHK1"/>
      <c r="QHL1"/>
      <c r="QHM1"/>
      <c r="QHN1"/>
      <c r="QHO1"/>
      <c r="QHP1"/>
      <c r="QHQ1"/>
      <c r="QHR1"/>
      <c r="QHS1"/>
      <c r="QHT1"/>
      <c r="QHU1"/>
      <c r="QHV1"/>
      <c r="QHW1"/>
      <c r="QHX1"/>
      <c r="QHY1"/>
      <c r="QHZ1"/>
      <c r="QIA1"/>
      <c r="QIB1"/>
      <c r="QIC1"/>
      <c r="QID1"/>
      <c r="QIE1"/>
      <c r="QIF1"/>
      <c r="QIG1"/>
      <c r="QIH1"/>
      <c r="QII1"/>
      <c r="QIJ1"/>
      <c r="QIK1"/>
      <c r="QIL1"/>
      <c r="QIM1"/>
      <c r="QIN1"/>
      <c r="QIO1"/>
      <c r="QIP1"/>
      <c r="QIQ1"/>
      <c r="QIR1"/>
      <c r="QIS1"/>
      <c r="QIT1"/>
      <c r="QIU1"/>
      <c r="QIV1"/>
      <c r="QIW1"/>
      <c r="QIX1"/>
      <c r="QIY1"/>
      <c r="QIZ1"/>
      <c r="QJA1"/>
      <c r="QJB1"/>
      <c r="QJC1"/>
      <c r="QJD1"/>
      <c r="QJE1"/>
      <c r="QJF1"/>
      <c r="QJG1"/>
      <c r="QJH1"/>
      <c r="QJI1"/>
      <c r="QJJ1"/>
      <c r="QJK1"/>
      <c r="QJL1"/>
      <c r="QJM1"/>
      <c r="QJN1"/>
      <c r="QJO1"/>
      <c r="QJP1"/>
      <c r="QJQ1"/>
      <c r="QJR1"/>
      <c r="QJS1"/>
      <c r="QJT1"/>
      <c r="QJU1"/>
      <c r="QJV1"/>
      <c r="QJW1"/>
      <c r="QJX1"/>
      <c r="QJY1"/>
      <c r="QJZ1"/>
      <c r="QKA1"/>
      <c r="QKB1"/>
      <c r="QKC1"/>
      <c r="QKD1"/>
      <c r="QKE1"/>
      <c r="QKF1"/>
      <c r="QKG1"/>
      <c r="QKH1"/>
      <c r="QKI1"/>
      <c r="QKJ1"/>
      <c r="QKK1"/>
      <c r="QKL1"/>
      <c r="QKM1"/>
      <c r="QKN1"/>
      <c r="QKO1"/>
      <c r="QKP1"/>
      <c r="QKQ1"/>
      <c r="QKR1"/>
      <c r="QKS1"/>
      <c r="QKT1"/>
      <c r="QKU1"/>
      <c r="QKV1"/>
      <c r="QKW1"/>
      <c r="QKX1"/>
      <c r="QKY1"/>
      <c r="QKZ1"/>
      <c r="QLA1"/>
      <c r="QLB1"/>
      <c r="QLC1"/>
      <c r="QLD1"/>
      <c r="QLE1"/>
      <c r="QLF1"/>
      <c r="QLG1"/>
      <c r="QLH1"/>
      <c r="QLI1"/>
      <c r="QLJ1"/>
      <c r="QLK1"/>
      <c r="QLL1"/>
      <c r="QLM1"/>
      <c r="QLN1"/>
      <c r="QLO1"/>
      <c r="QLP1"/>
      <c r="QLQ1"/>
      <c r="QLR1"/>
      <c r="QLS1"/>
      <c r="QLT1"/>
      <c r="QLU1"/>
      <c r="QLV1"/>
      <c r="QLW1"/>
      <c r="QLX1"/>
      <c r="QLY1"/>
      <c r="QLZ1"/>
      <c r="QMA1"/>
      <c r="QMB1"/>
      <c r="QMC1"/>
      <c r="QMD1"/>
      <c r="QME1"/>
      <c r="QMF1"/>
      <c r="QMG1"/>
      <c r="QMH1"/>
      <c r="QMI1"/>
      <c r="QMJ1"/>
      <c r="QMK1"/>
      <c r="QML1"/>
      <c r="QMM1"/>
      <c r="QMN1"/>
      <c r="QMO1"/>
      <c r="QMP1"/>
      <c r="QMQ1"/>
      <c r="QMR1"/>
      <c r="QMS1"/>
      <c r="QMT1"/>
      <c r="QMU1"/>
      <c r="QMV1"/>
      <c r="QMW1"/>
      <c r="QMX1"/>
      <c r="QMY1"/>
      <c r="QMZ1"/>
      <c r="QNA1"/>
      <c r="QNB1"/>
      <c r="QNC1"/>
      <c r="QND1"/>
      <c r="QNE1"/>
      <c r="QNF1"/>
      <c r="QNG1"/>
      <c r="QNH1"/>
      <c r="QNI1"/>
      <c r="QNJ1"/>
      <c r="QNK1"/>
      <c r="QNL1"/>
      <c r="QNM1"/>
      <c r="QNN1"/>
      <c r="QNO1"/>
      <c r="QNP1"/>
      <c r="QNQ1"/>
      <c r="QNR1"/>
      <c r="QNS1"/>
      <c r="QNT1"/>
      <c r="QNU1"/>
      <c r="QNV1"/>
      <c r="QNW1"/>
      <c r="QNX1"/>
      <c r="QNY1"/>
      <c r="QNZ1"/>
      <c r="QOA1"/>
      <c r="QOB1"/>
      <c r="QOC1"/>
      <c r="QOD1"/>
      <c r="QOE1"/>
      <c r="QOF1"/>
      <c r="QOG1"/>
      <c r="QOH1"/>
      <c r="QOI1"/>
      <c r="QOJ1"/>
      <c r="QOK1"/>
      <c r="QOL1"/>
      <c r="QOM1"/>
      <c r="QON1"/>
      <c r="QOO1"/>
      <c r="QOP1"/>
      <c r="QOQ1"/>
      <c r="QOR1"/>
      <c r="QOS1"/>
      <c r="QOT1"/>
      <c r="QOU1"/>
      <c r="QOV1"/>
      <c r="QOW1"/>
      <c r="QOX1"/>
      <c r="QOY1"/>
      <c r="QOZ1"/>
      <c r="QPA1"/>
      <c r="QPB1"/>
      <c r="QPC1"/>
      <c r="QPD1"/>
      <c r="QPE1"/>
      <c r="QPF1"/>
      <c r="QPG1"/>
      <c r="QPH1"/>
      <c r="QPI1"/>
      <c r="QPJ1"/>
      <c r="QPK1"/>
      <c r="QPL1"/>
      <c r="QPM1"/>
      <c r="QPN1"/>
      <c r="QPO1"/>
      <c r="QPP1"/>
      <c r="QPQ1"/>
      <c r="QPR1"/>
      <c r="QPS1"/>
      <c r="QPT1"/>
      <c r="QPU1"/>
      <c r="QPV1"/>
      <c r="QPW1"/>
      <c r="QPX1"/>
      <c r="QPY1"/>
      <c r="QPZ1"/>
      <c r="QQA1"/>
      <c r="QQB1"/>
      <c r="QQC1"/>
      <c r="QQD1"/>
      <c r="QQE1"/>
      <c r="QQF1"/>
      <c r="QQG1"/>
      <c r="QQH1"/>
      <c r="QQI1"/>
      <c r="QQJ1"/>
      <c r="QQK1"/>
      <c r="QQL1"/>
      <c r="QQM1"/>
      <c r="QQN1"/>
      <c r="QQO1"/>
      <c r="QQP1"/>
      <c r="QQQ1"/>
      <c r="QQR1"/>
      <c r="QQS1"/>
      <c r="QQT1"/>
      <c r="QQU1"/>
      <c r="QQV1"/>
      <c r="QQW1"/>
      <c r="QQX1"/>
      <c r="QQY1"/>
      <c r="QQZ1"/>
      <c r="QRA1"/>
      <c r="QRB1"/>
      <c r="QRC1"/>
      <c r="QRD1"/>
      <c r="QRE1"/>
      <c r="QRF1"/>
      <c r="QRG1"/>
      <c r="QRH1"/>
      <c r="QRI1"/>
      <c r="QRJ1"/>
      <c r="QRK1"/>
      <c r="QRL1"/>
      <c r="QRM1"/>
      <c r="QRN1"/>
      <c r="QRO1"/>
      <c r="QRP1"/>
      <c r="QRQ1"/>
      <c r="QRR1"/>
      <c r="QRS1"/>
      <c r="QRT1"/>
      <c r="QRU1"/>
      <c r="QRV1"/>
      <c r="QRW1"/>
      <c r="QRX1"/>
      <c r="QRY1"/>
      <c r="QRZ1"/>
      <c r="QSA1"/>
      <c r="QSB1"/>
      <c r="QSC1"/>
      <c r="QSD1"/>
      <c r="QSE1"/>
      <c r="QSF1"/>
      <c r="QSG1"/>
      <c r="QSH1"/>
      <c r="QSI1"/>
      <c r="QSJ1"/>
      <c r="QSK1"/>
      <c r="QSL1"/>
      <c r="QSM1"/>
      <c r="QSN1"/>
      <c r="QSO1"/>
      <c r="QSP1"/>
      <c r="QSQ1"/>
      <c r="QSR1"/>
      <c r="QSS1"/>
      <c r="QST1"/>
      <c r="QSU1"/>
      <c r="QSV1"/>
      <c r="QSW1"/>
      <c r="QSX1"/>
      <c r="QSY1"/>
      <c r="QSZ1"/>
      <c r="QTA1"/>
      <c r="QTB1"/>
      <c r="QTC1"/>
      <c r="QTD1"/>
      <c r="QTE1"/>
      <c r="QTF1"/>
      <c r="QTG1"/>
      <c r="QTH1"/>
      <c r="QTI1"/>
      <c r="QTJ1"/>
      <c r="QTK1"/>
      <c r="QTL1"/>
      <c r="QTM1"/>
      <c r="QTN1"/>
      <c r="QTO1"/>
      <c r="QTP1"/>
      <c r="QTQ1"/>
      <c r="QTR1"/>
      <c r="QTS1"/>
      <c r="QTT1"/>
      <c r="QTU1"/>
      <c r="QTV1"/>
      <c r="QTW1"/>
      <c r="QTX1"/>
      <c r="QTY1"/>
      <c r="QTZ1"/>
      <c r="QUA1"/>
      <c r="QUB1"/>
      <c r="QUC1"/>
      <c r="QUD1"/>
      <c r="QUE1"/>
      <c r="QUF1"/>
      <c r="QUG1"/>
      <c r="QUH1"/>
      <c r="QUI1"/>
      <c r="QUJ1"/>
      <c r="QUK1"/>
      <c r="QUL1"/>
      <c r="QUM1"/>
      <c r="QUN1"/>
      <c r="QUO1"/>
      <c r="QUP1"/>
      <c r="QUQ1"/>
      <c r="QUR1"/>
      <c r="QUS1"/>
      <c r="QUT1"/>
      <c r="QUU1"/>
      <c r="QUV1"/>
      <c r="QUW1"/>
      <c r="QUX1"/>
      <c r="QUY1"/>
      <c r="QUZ1"/>
      <c r="QVA1"/>
      <c r="QVB1"/>
      <c r="QVC1"/>
      <c r="QVD1"/>
      <c r="QVE1"/>
      <c r="QVF1"/>
      <c r="QVG1"/>
      <c r="QVH1"/>
      <c r="QVI1"/>
      <c r="QVJ1"/>
      <c r="QVK1"/>
      <c r="QVL1"/>
      <c r="QVM1"/>
      <c r="QVN1"/>
      <c r="QVO1"/>
      <c r="QVP1"/>
      <c r="QVQ1"/>
      <c r="QVR1"/>
      <c r="QVS1"/>
      <c r="QVT1"/>
      <c r="QVU1"/>
      <c r="QVV1"/>
      <c r="QVW1"/>
      <c r="QVX1"/>
      <c r="QVY1"/>
      <c r="QVZ1"/>
      <c r="QWA1"/>
      <c r="QWB1"/>
      <c r="QWC1"/>
      <c r="QWD1"/>
      <c r="QWE1"/>
      <c r="QWF1"/>
      <c r="QWG1"/>
      <c r="QWH1"/>
      <c r="QWI1"/>
      <c r="QWJ1"/>
      <c r="QWK1"/>
      <c r="QWL1"/>
      <c r="QWM1"/>
      <c r="QWN1"/>
      <c r="QWO1"/>
      <c r="QWP1"/>
      <c r="QWQ1"/>
      <c r="QWR1"/>
      <c r="QWS1"/>
      <c r="QWT1"/>
      <c r="QWU1"/>
      <c r="QWV1"/>
      <c r="QWW1"/>
      <c r="QWX1"/>
      <c r="QWY1"/>
      <c r="QWZ1"/>
      <c r="QXA1"/>
      <c r="QXB1"/>
      <c r="QXC1"/>
      <c r="QXD1"/>
      <c r="QXE1"/>
      <c r="QXF1"/>
      <c r="QXG1"/>
      <c r="QXH1"/>
      <c r="QXI1"/>
      <c r="QXJ1"/>
      <c r="QXK1"/>
      <c r="QXL1"/>
      <c r="QXM1"/>
      <c r="QXN1"/>
      <c r="QXO1"/>
      <c r="QXP1"/>
      <c r="QXQ1"/>
      <c r="QXR1"/>
      <c r="QXS1"/>
      <c r="QXT1"/>
      <c r="QXU1"/>
      <c r="QXV1"/>
      <c r="QXW1"/>
      <c r="QXX1"/>
      <c r="QXY1"/>
      <c r="QXZ1"/>
      <c r="QYA1"/>
      <c r="QYB1"/>
      <c r="QYC1"/>
      <c r="QYD1"/>
      <c r="QYE1"/>
      <c r="QYF1"/>
      <c r="QYG1"/>
      <c r="QYH1"/>
      <c r="QYI1"/>
      <c r="QYJ1"/>
      <c r="QYK1"/>
      <c r="QYL1"/>
      <c r="QYM1"/>
      <c r="QYN1"/>
      <c r="QYO1"/>
      <c r="QYP1"/>
      <c r="QYQ1"/>
      <c r="QYR1"/>
      <c r="QYS1"/>
      <c r="QYT1"/>
      <c r="QYU1"/>
      <c r="QYV1"/>
      <c r="QYW1"/>
      <c r="QYX1"/>
      <c r="QYY1"/>
      <c r="QYZ1"/>
      <c r="QZA1"/>
      <c r="QZB1"/>
      <c r="QZC1"/>
      <c r="QZD1"/>
      <c r="QZE1"/>
      <c r="QZF1"/>
      <c r="QZG1"/>
      <c r="QZH1"/>
      <c r="QZI1"/>
      <c r="QZJ1"/>
      <c r="QZK1"/>
      <c r="QZL1"/>
      <c r="QZM1"/>
      <c r="QZN1"/>
      <c r="QZO1"/>
      <c r="QZP1"/>
      <c r="QZQ1"/>
      <c r="QZR1"/>
      <c r="QZS1"/>
      <c r="QZT1"/>
      <c r="QZU1"/>
      <c r="QZV1"/>
      <c r="QZW1"/>
      <c r="QZX1"/>
      <c r="QZY1"/>
      <c r="QZZ1"/>
      <c r="RAA1"/>
      <c r="RAB1"/>
      <c r="RAC1"/>
      <c r="RAD1"/>
      <c r="RAE1"/>
      <c r="RAF1"/>
      <c r="RAG1"/>
      <c r="RAH1"/>
      <c r="RAI1"/>
      <c r="RAJ1"/>
      <c r="RAK1"/>
      <c r="RAL1"/>
      <c r="RAM1"/>
      <c r="RAN1"/>
      <c r="RAO1"/>
      <c r="RAP1"/>
      <c r="RAQ1"/>
      <c r="RAR1"/>
      <c r="RAS1"/>
      <c r="RAT1"/>
      <c r="RAU1"/>
      <c r="RAV1"/>
      <c r="RAW1"/>
      <c r="RAX1"/>
      <c r="RAY1"/>
      <c r="RAZ1"/>
      <c r="RBA1"/>
      <c r="RBB1"/>
      <c r="RBC1"/>
      <c r="RBD1"/>
      <c r="RBE1"/>
      <c r="RBF1"/>
      <c r="RBG1"/>
      <c r="RBH1"/>
      <c r="RBI1"/>
      <c r="RBJ1"/>
      <c r="RBK1"/>
      <c r="RBL1"/>
      <c r="RBM1"/>
      <c r="RBN1"/>
      <c r="RBO1"/>
      <c r="RBP1"/>
      <c r="RBQ1"/>
      <c r="RBR1"/>
      <c r="RBS1"/>
      <c r="RBT1"/>
      <c r="RBU1"/>
      <c r="RBV1"/>
      <c r="RBW1"/>
      <c r="RBX1"/>
      <c r="RBY1"/>
      <c r="RBZ1"/>
      <c r="RCA1"/>
      <c r="RCB1"/>
      <c r="RCC1"/>
      <c r="RCD1"/>
      <c r="RCE1"/>
      <c r="RCF1"/>
      <c r="RCG1"/>
      <c r="RCH1"/>
      <c r="RCI1"/>
      <c r="RCJ1"/>
      <c r="RCK1"/>
      <c r="RCL1"/>
      <c r="RCM1"/>
      <c r="RCN1"/>
      <c r="RCO1"/>
      <c r="RCP1"/>
      <c r="RCQ1"/>
      <c r="RCR1"/>
      <c r="RCS1"/>
      <c r="RCT1"/>
      <c r="RCU1"/>
      <c r="RCV1"/>
      <c r="RCW1"/>
      <c r="RCX1"/>
      <c r="RCY1"/>
      <c r="RCZ1"/>
      <c r="RDA1"/>
      <c r="RDB1"/>
      <c r="RDC1"/>
      <c r="RDD1"/>
      <c r="RDE1"/>
      <c r="RDF1"/>
      <c r="RDG1"/>
      <c r="RDH1"/>
      <c r="RDI1"/>
      <c r="RDJ1"/>
      <c r="RDK1"/>
      <c r="RDL1"/>
      <c r="RDM1"/>
      <c r="RDN1"/>
      <c r="RDO1"/>
      <c r="RDP1"/>
      <c r="RDQ1"/>
      <c r="RDR1"/>
      <c r="RDS1"/>
      <c r="RDT1"/>
      <c r="RDU1"/>
      <c r="RDV1"/>
      <c r="RDW1"/>
      <c r="RDX1"/>
      <c r="RDY1"/>
      <c r="RDZ1"/>
      <c r="REA1"/>
      <c r="REB1"/>
      <c r="REC1"/>
      <c r="RED1"/>
      <c r="REE1"/>
      <c r="REF1"/>
      <c r="REG1"/>
      <c r="REH1"/>
      <c r="REI1"/>
      <c r="REJ1"/>
      <c r="REK1"/>
      <c r="REL1"/>
      <c r="REM1"/>
      <c r="REN1"/>
      <c r="REO1"/>
      <c r="REP1"/>
      <c r="REQ1"/>
      <c r="RER1"/>
      <c r="RES1"/>
      <c r="RET1"/>
      <c r="REU1"/>
      <c r="REV1"/>
      <c r="REW1"/>
      <c r="REX1"/>
      <c r="REY1"/>
      <c r="REZ1"/>
      <c r="RFA1"/>
      <c r="RFB1"/>
      <c r="RFC1"/>
      <c r="RFD1"/>
      <c r="RFE1"/>
      <c r="RFF1"/>
      <c r="RFG1"/>
      <c r="RFH1"/>
      <c r="RFI1"/>
      <c r="RFJ1"/>
      <c r="RFK1"/>
      <c r="RFL1"/>
      <c r="RFM1"/>
      <c r="RFN1"/>
      <c r="RFO1"/>
      <c r="RFP1"/>
      <c r="RFQ1"/>
      <c r="RFR1"/>
      <c r="RFS1"/>
      <c r="RFT1"/>
      <c r="RFU1"/>
      <c r="RFV1"/>
      <c r="RFW1"/>
      <c r="RFX1"/>
      <c r="RFY1"/>
      <c r="RFZ1"/>
      <c r="RGA1"/>
      <c r="RGB1"/>
      <c r="RGC1"/>
      <c r="RGD1"/>
      <c r="RGE1"/>
      <c r="RGF1"/>
      <c r="RGG1"/>
      <c r="RGH1"/>
      <c r="RGI1"/>
      <c r="RGJ1"/>
      <c r="RGK1"/>
      <c r="RGL1"/>
      <c r="RGM1"/>
      <c r="RGN1"/>
      <c r="RGO1"/>
      <c r="RGP1"/>
      <c r="RGQ1"/>
      <c r="RGR1"/>
      <c r="RGS1"/>
      <c r="RGT1"/>
      <c r="RGU1"/>
      <c r="RGV1"/>
      <c r="RGW1"/>
      <c r="RGX1"/>
      <c r="RGY1"/>
      <c r="RGZ1"/>
      <c r="RHA1"/>
      <c r="RHB1"/>
      <c r="RHC1"/>
      <c r="RHD1"/>
      <c r="RHE1"/>
      <c r="RHF1"/>
      <c r="RHG1"/>
      <c r="RHH1"/>
      <c r="RHI1"/>
      <c r="RHJ1"/>
      <c r="RHK1"/>
      <c r="RHL1"/>
      <c r="RHM1"/>
      <c r="RHN1"/>
      <c r="RHO1"/>
      <c r="RHP1"/>
      <c r="RHQ1"/>
      <c r="RHR1"/>
      <c r="RHS1"/>
      <c r="RHT1"/>
      <c r="RHU1"/>
      <c r="RHV1"/>
      <c r="RHW1"/>
      <c r="RHX1"/>
      <c r="RHY1"/>
      <c r="RHZ1"/>
      <c r="RIA1"/>
      <c r="RIB1"/>
      <c r="RIC1"/>
      <c r="RID1"/>
      <c r="RIE1"/>
      <c r="RIF1"/>
      <c r="RIG1"/>
      <c r="RIH1"/>
      <c r="RII1"/>
      <c r="RIJ1"/>
      <c r="RIK1"/>
      <c r="RIL1"/>
      <c r="RIM1"/>
      <c r="RIN1"/>
      <c r="RIO1"/>
      <c r="RIP1"/>
      <c r="RIQ1"/>
      <c r="RIR1"/>
      <c r="RIS1"/>
      <c r="RIT1"/>
      <c r="RIU1"/>
      <c r="RIV1"/>
      <c r="RIW1"/>
      <c r="RIX1"/>
      <c r="RIY1"/>
      <c r="RIZ1"/>
      <c r="RJA1"/>
      <c r="RJB1"/>
      <c r="RJC1"/>
      <c r="RJD1"/>
      <c r="RJE1"/>
      <c r="RJF1"/>
      <c r="RJG1"/>
      <c r="RJH1"/>
      <c r="RJI1"/>
      <c r="RJJ1"/>
      <c r="RJK1"/>
      <c r="RJL1"/>
      <c r="RJM1"/>
      <c r="RJN1"/>
      <c r="RJO1"/>
      <c r="RJP1"/>
      <c r="RJQ1"/>
      <c r="RJR1"/>
      <c r="RJS1"/>
      <c r="RJT1"/>
      <c r="RJU1"/>
      <c r="RJV1"/>
      <c r="RJW1"/>
      <c r="RJX1"/>
      <c r="RJY1"/>
      <c r="RJZ1"/>
      <c r="RKA1"/>
      <c r="RKB1"/>
      <c r="RKC1"/>
      <c r="RKD1"/>
      <c r="RKE1"/>
      <c r="RKF1"/>
      <c r="RKG1"/>
      <c r="RKH1"/>
      <c r="RKI1"/>
      <c r="RKJ1"/>
      <c r="RKK1"/>
      <c r="RKL1"/>
      <c r="RKM1"/>
      <c r="RKN1"/>
      <c r="RKO1"/>
      <c r="RKP1"/>
      <c r="RKQ1"/>
      <c r="RKR1"/>
      <c r="RKS1"/>
      <c r="RKT1"/>
      <c r="RKU1"/>
      <c r="RKV1"/>
      <c r="RKW1"/>
      <c r="RKX1"/>
      <c r="RKY1"/>
      <c r="RKZ1"/>
      <c r="RLA1"/>
      <c r="RLB1"/>
      <c r="RLC1"/>
      <c r="RLD1"/>
      <c r="RLE1"/>
      <c r="RLF1"/>
      <c r="RLG1"/>
      <c r="RLH1"/>
      <c r="RLI1"/>
      <c r="RLJ1"/>
      <c r="RLK1"/>
      <c r="RLL1"/>
      <c r="RLM1"/>
      <c r="RLN1"/>
      <c r="RLO1"/>
      <c r="RLP1"/>
      <c r="RLQ1"/>
      <c r="RLR1"/>
      <c r="RLS1"/>
      <c r="RLT1"/>
      <c r="RLU1"/>
      <c r="RLV1"/>
      <c r="RLW1"/>
      <c r="RLX1"/>
      <c r="RLY1"/>
      <c r="RLZ1"/>
      <c r="RMA1"/>
      <c r="RMB1"/>
      <c r="RMC1"/>
      <c r="RMD1"/>
      <c r="RME1"/>
      <c r="RMF1"/>
      <c r="RMG1"/>
      <c r="RMH1"/>
      <c r="RMI1"/>
      <c r="RMJ1"/>
      <c r="RMK1"/>
      <c r="RML1"/>
      <c r="RMM1"/>
      <c r="RMN1"/>
      <c r="RMO1"/>
      <c r="RMP1"/>
      <c r="RMQ1"/>
      <c r="RMR1"/>
      <c r="RMS1"/>
      <c r="RMT1"/>
      <c r="RMU1"/>
      <c r="RMV1"/>
      <c r="RMW1"/>
      <c r="RMX1"/>
      <c r="RMY1"/>
      <c r="RMZ1"/>
      <c r="RNA1"/>
      <c r="RNB1"/>
      <c r="RNC1"/>
      <c r="RND1"/>
      <c r="RNE1"/>
      <c r="RNF1"/>
      <c r="RNG1"/>
      <c r="RNH1"/>
      <c r="RNI1"/>
      <c r="RNJ1"/>
      <c r="RNK1"/>
      <c r="RNL1"/>
      <c r="RNM1"/>
      <c r="RNN1"/>
      <c r="RNO1"/>
      <c r="RNP1"/>
      <c r="RNQ1"/>
      <c r="RNR1"/>
      <c r="RNS1"/>
      <c r="RNT1"/>
      <c r="RNU1"/>
      <c r="RNV1"/>
      <c r="RNW1"/>
      <c r="RNX1"/>
      <c r="RNY1"/>
      <c r="RNZ1"/>
      <c r="ROA1"/>
      <c r="ROB1"/>
      <c r="ROC1"/>
      <c r="ROD1"/>
      <c r="ROE1"/>
      <c r="ROF1"/>
      <c r="ROG1"/>
      <c r="ROH1"/>
      <c r="ROI1"/>
      <c r="ROJ1"/>
      <c r="ROK1"/>
      <c r="ROL1"/>
      <c r="ROM1"/>
      <c r="RON1"/>
      <c r="ROO1"/>
      <c r="ROP1"/>
      <c r="ROQ1"/>
      <c r="ROR1"/>
      <c r="ROS1"/>
      <c r="ROT1"/>
      <c r="ROU1"/>
      <c r="ROV1"/>
      <c r="ROW1"/>
      <c r="ROX1"/>
      <c r="ROY1"/>
      <c r="ROZ1"/>
      <c r="RPA1"/>
      <c r="RPB1"/>
      <c r="RPC1"/>
      <c r="RPD1"/>
      <c r="RPE1"/>
      <c r="RPF1"/>
      <c r="RPG1"/>
      <c r="RPH1"/>
      <c r="RPI1"/>
      <c r="RPJ1"/>
      <c r="RPK1"/>
      <c r="RPL1"/>
      <c r="RPM1"/>
      <c r="RPN1"/>
      <c r="RPO1"/>
      <c r="RPP1"/>
      <c r="RPQ1"/>
      <c r="RPR1"/>
      <c r="RPS1"/>
      <c r="RPT1"/>
      <c r="RPU1"/>
      <c r="RPV1"/>
      <c r="RPW1"/>
      <c r="RPX1"/>
      <c r="RPY1"/>
      <c r="RPZ1"/>
      <c r="RQA1"/>
      <c r="RQB1"/>
      <c r="RQC1"/>
      <c r="RQD1"/>
      <c r="RQE1"/>
      <c r="RQF1"/>
      <c r="RQG1"/>
      <c r="RQH1"/>
      <c r="RQI1"/>
      <c r="RQJ1"/>
      <c r="RQK1"/>
      <c r="RQL1"/>
      <c r="RQM1"/>
      <c r="RQN1"/>
      <c r="RQO1"/>
      <c r="RQP1"/>
      <c r="RQQ1"/>
      <c r="RQR1"/>
      <c r="RQS1"/>
      <c r="RQT1"/>
      <c r="RQU1"/>
      <c r="RQV1"/>
      <c r="RQW1"/>
      <c r="RQX1"/>
      <c r="RQY1"/>
      <c r="RQZ1"/>
      <c r="RRA1"/>
      <c r="RRB1"/>
      <c r="RRC1"/>
      <c r="RRD1"/>
      <c r="RRE1"/>
      <c r="RRF1"/>
      <c r="RRG1"/>
      <c r="RRH1"/>
      <c r="RRI1"/>
      <c r="RRJ1"/>
      <c r="RRK1"/>
      <c r="RRL1"/>
      <c r="RRM1"/>
      <c r="RRN1"/>
      <c r="RRO1"/>
      <c r="RRP1"/>
      <c r="RRQ1"/>
      <c r="RRR1"/>
      <c r="RRS1"/>
      <c r="RRT1"/>
      <c r="RRU1"/>
      <c r="RRV1"/>
      <c r="RRW1"/>
      <c r="RRX1"/>
      <c r="RRY1"/>
      <c r="RRZ1"/>
      <c r="RSA1"/>
      <c r="RSB1"/>
      <c r="RSC1"/>
      <c r="RSD1"/>
      <c r="RSE1"/>
      <c r="RSF1"/>
      <c r="RSG1"/>
      <c r="RSH1"/>
      <c r="RSI1"/>
      <c r="RSJ1"/>
      <c r="RSK1"/>
      <c r="RSL1"/>
      <c r="RSM1"/>
      <c r="RSN1"/>
      <c r="RSO1"/>
      <c r="RSP1"/>
      <c r="RSQ1"/>
      <c r="RSR1"/>
      <c r="RSS1"/>
      <c r="RST1"/>
      <c r="RSU1"/>
      <c r="RSV1"/>
      <c r="RSW1"/>
      <c r="RSX1"/>
      <c r="RSY1"/>
      <c r="RSZ1"/>
      <c r="RTA1"/>
      <c r="RTB1"/>
      <c r="RTC1"/>
      <c r="RTD1"/>
      <c r="RTE1"/>
      <c r="RTF1"/>
      <c r="RTG1"/>
      <c r="RTH1"/>
      <c r="RTI1"/>
      <c r="RTJ1"/>
      <c r="RTK1"/>
      <c r="RTL1"/>
      <c r="RTM1"/>
      <c r="RTN1"/>
      <c r="RTO1"/>
      <c r="RTP1"/>
      <c r="RTQ1"/>
      <c r="RTR1"/>
      <c r="RTS1"/>
      <c r="RTT1"/>
      <c r="RTU1"/>
      <c r="RTV1"/>
      <c r="RTW1"/>
      <c r="RTX1"/>
      <c r="RTY1"/>
      <c r="RTZ1"/>
      <c r="RUA1"/>
      <c r="RUB1"/>
      <c r="RUC1"/>
      <c r="RUD1"/>
      <c r="RUE1"/>
      <c r="RUF1"/>
      <c r="RUG1"/>
      <c r="RUH1"/>
      <c r="RUI1"/>
      <c r="RUJ1"/>
      <c r="RUK1"/>
      <c r="RUL1"/>
      <c r="RUM1"/>
      <c r="RUN1"/>
      <c r="RUO1"/>
      <c r="RUP1"/>
      <c r="RUQ1"/>
      <c r="RUR1"/>
      <c r="RUS1"/>
      <c r="RUT1"/>
      <c r="RUU1"/>
      <c r="RUV1"/>
      <c r="RUW1"/>
      <c r="RUX1"/>
      <c r="RUY1"/>
      <c r="RUZ1"/>
      <c r="RVA1"/>
      <c r="RVB1"/>
      <c r="RVC1"/>
      <c r="RVD1"/>
      <c r="RVE1"/>
      <c r="RVF1"/>
      <c r="RVG1"/>
      <c r="RVH1"/>
      <c r="RVI1"/>
      <c r="RVJ1"/>
      <c r="RVK1"/>
      <c r="RVL1"/>
      <c r="RVM1"/>
      <c r="RVN1"/>
      <c r="RVO1"/>
      <c r="RVP1"/>
      <c r="RVQ1"/>
      <c r="RVR1"/>
      <c r="RVS1"/>
      <c r="RVT1"/>
      <c r="RVU1"/>
      <c r="RVV1"/>
      <c r="RVW1"/>
      <c r="RVX1"/>
      <c r="RVY1"/>
      <c r="RVZ1"/>
      <c r="RWA1"/>
      <c r="RWB1"/>
      <c r="RWC1"/>
      <c r="RWD1"/>
      <c r="RWE1"/>
      <c r="RWF1"/>
      <c r="RWG1"/>
      <c r="RWH1"/>
      <c r="RWI1"/>
      <c r="RWJ1"/>
      <c r="RWK1"/>
      <c r="RWL1"/>
      <c r="RWM1"/>
      <c r="RWN1"/>
      <c r="RWO1"/>
      <c r="RWP1"/>
      <c r="RWQ1"/>
      <c r="RWR1"/>
      <c r="RWS1"/>
      <c r="RWT1"/>
      <c r="RWU1"/>
      <c r="RWV1"/>
      <c r="RWW1"/>
      <c r="RWX1"/>
      <c r="RWY1"/>
      <c r="RWZ1"/>
      <c r="RXA1"/>
      <c r="RXB1"/>
      <c r="RXC1"/>
      <c r="RXD1"/>
      <c r="RXE1"/>
      <c r="RXF1"/>
      <c r="RXG1"/>
      <c r="RXH1"/>
      <c r="RXI1"/>
      <c r="RXJ1"/>
      <c r="RXK1"/>
      <c r="RXL1"/>
      <c r="RXM1"/>
      <c r="RXN1"/>
      <c r="RXO1"/>
      <c r="RXP1"/>
      <c r="RXQ1"/>
      <c r="RXR1"/>
      <c r="RXS1"/>
      <c r="RXT1"/>
      <c r="RXU1"/>
      <c r="RXV1"/>
      <c r="RXW1"/>
      <c r="RXX1"/>
      <c r="RXY1"/>
      <c r="RXZ1"/>
      <c r="RYA1"/>
      <c r="RYB1"/>
      <c r="RYC1"/>
      <c r="RYD1"/>
      <c r="RYE1"/>
      <c r="RYF1"/>
      <c r="RYG1"/>
      <c r="RYH1"/>
      <c r="RYI1"/>
      <c r="RYJ1"/>
      <c r="RYK1"/>
      <c r="RYL1"/>
      <c r="RYM1"/>
      <c r="RYN1"/>
      <c r="RYO1"/>
      <c r="RYP1"/>
      <c r="RYQ1"/>
      <c r="RYR1"/>
      <c r="RYS1"/>
      <c r="RYT1"/>
      <c r="RYU1"/>
      <c r="RYV1"/>
      <c r="RYW1"/>
      <c r="RYX1"/>
      <c r="RYY1"/>
      <c r="RYZ1"/>
      <c r="RZA1"/>
      <c r="RZB1"/>
      <c r="RZC1"/>
      <c r="RZD1"/>
      <c r="RZE1"/>
      <c r="RZF1"/>
      <c r="RZG1"/>
      <c r="RZH1"/>
      <c r="RZI1"/>
      <c r="RZJ1"/>
      <c r="RZK1"/>
      <c r="RZL1"/>
      <c r="RZM1"/>
      <c r="RZN1"/>
      <c r="RZO1"/>
      <c r="RZP1"/>
      <c r="RZQ1"/>
      <c r="RZR1"/>
      <c r="RZS1"/>
      <c r="RZT1"/>
      <c r="RZU1"/>
      <c r="RZV1"/>
      <c r="RZW1"/>
      <c r="RZX1"/>
      <c r="RZY1"/>
      <c r="RZZ1"/>
      <c r="SAA1"/>
      <c r="SAB1"/>
      <c r="SAC1"/>
      <c r="SAD1"/>
      <c r="SAE1"/>
      <c r="SAF1"/>
      <c r="SAG1"/>
      <c r="SAH1"/>
      <c r="SAI1"/>
      <c r="SAJ1"/>
      <c r="SAK1"/>
      <c r="SAL1"/>
      <c r="SAM1"/>
      <c r="SAN1"/>
      <c r="SAO1"/>
      <c r="SAP1"/>
      <c r="SAQ1"/>
      <c r="SAR1"/>
      <c r="SAS1"/>
      <c r="SAT1"/>
      <c r="SAU1"/>
      <c r="SAV1"/>
      <c r="SAW1"/>
      <c r="SAX1"/>
      <c r="SAY1"/>
      <c r="SAZ1"/>
      <c r="SBA1"/>
      <c r="SBB1"/>
      <c r="SBC1"/>
      <c r="SBD1"/>
      <c r="SBE1"/>
      <c r="SBF1"/>
      <c r="SBG1"/>
      <c r="SBH1"/>
      <c r="SBI1"/>
      <c r="SBJ1"/>
      <c r="SBK1"/>
      <c r="SBL1"/>
      <c r="SBM1"/>
      <c r="SBN1"/>
      <c r="SBO1"/>
      <c r="SBP1"/>
      <c r="SBQ1"/>
      <c r="SBR1"/>
      <c r="SBS1"/>
      <c r="SBT1"/>
      <c r="SBU1"/>
      <c r="SBV1"/>
      <c r="SBW1"/>
      <c r="SBX1"/>
      <c r="SBY1"/>
      <c r="SBZ1"/>
      <c r="SCA1"/>
      <c r="SCB1"/>
      <c r="SCC1"/>
      <c r="SCD1"/>
      <c r="SCE1"/>
      <c r="SCF1"/>
      <c r="SCG1"/>
      <c r="SCH1"/>
      <c r="SCI1"/>
      <c r="SCJ1"/>
      <c r="SCK1"/>
      <c r="SCL1"/>
      <c r="SCM1"/>
      <c r="SCN1"/>
      <c r="SCO1"/>
      <c r="SCP1"/>
      <c r="SCQ1"/>
      <c r="SCR1"/>
      <c r="SCS1"/>
      <c r="SCT1"/>
      <c r="SCU1"/>
      <c r="SCV1"/>
      <c r="SCW1"/>
      <c r="SCX1"/>
      <c r="SCY1"/>
      <c r="SCZ1"/>
      <c r="SDA1"/>
      <c r="SDB1"/>
      <c r="SDC1"/>
      <c r="SDD1"/>
      <c r="SDE1"/>
      <c r="SDF1"/>
      <c r="SDG1"/>
      <c r="SDH1"/>
      <c r="SDI1"/>
      <c r="SDJ1"/>
      <c r="SDK1"/>
      <c r="SDL1"/>
      <c r="SDM1"/>
      <c r="SDN1"/>
      <c r="SDO1"/>
      <c r="SDP1"/>
      <c r="SDQ1"/>
      <c r="SDR1"/>
      <c r="SDS1"/>
      <c r="SDT1"/>
      <c r="SDU1"/>
      <c r="SDV1"/>
      <c r="SDW1"/>
      <c r="SDX1"/>
      <c r="SDY1"/>
      <c r="SDZ1"/>
      <c r="SEA1"/>
      <c r="SEB1"/>
      <c r="SEC1"/>
      <c r="SED1"/>
      <c r="SEE1"/>
      <c r="SEF1"/>
      <c r="SEG1"/>
      <c r="SEH1"/>
      <c r="SEI1"/>
      <c r="SEJ1"/>
      <c r="SEK1"/>
      <c r="SEL1"/>
      <c r="SEM1"/>
      <c r="SEN1"/>
      <c r="SEO1"/>
      <c r="SEP1"/>
      <c r="SEQ1"/>
      <c r="SER1"/>
      <c r="SES1"/>
      <c r="SET1"/>
      <c r="SEU1"/>
      <c r="SEV1"/>
      <c r="SEW1"/>
      <c r="SEX1"/>
      <c r="SEY1"/>
      <c r="SEZ1"/>
      <c r="SFA1"/>
      <c r="SFB1"/>
      <c r="SFC1"/>
      <c r="SFD1"/>
      <c r="SFE1"/>
      <c r="SFF1"/>
      <c r="SFG1"/>
      <c r="SFH1"/>
      <c r="SFI1"/>
      <c r="SFJ1"/>
      <c r="SFK1"/>
      <c r="SFL1"/>
      <c r="SFM1"/>
      <c r="SFN1"/>
      <c r="SFO1"/>
      <c r="SFP1"/>
      <c r="SFQ1"/>
      <c r="SFR1"/>
      <c r="SFS1"/>
      <c r="SFT1"/>
      <c r="SFU1"/>
      <c r="SFV1"/>
      <c r="SFW1"/>
      <c r="SFX1"/>
      <c r="SFY1"/>
      <c r="SFZ1"/>
      <c r="SGA1"/>
      <c r="SGB1"/>
      <c r="SGC1"/>
      <c r="SGD1"/>
      <c r="SGE1"/>
      <c r="SGF1"/>
      <c r="SGG1"/>
      <c r="SGH1"/>
      <c r="SGI1"/>
      <c r="SGJ1"/>
      <c r="SGK1"/>
      <c r="SGL1"/>
      <c r="SGM1"/>
      <c r="SGN1"/>
      <c r="SGO1"/>
      <c r="SGP1"/>
      <c r="SGQ1"/>
      <c r="SGR1"/>
      <c r="SGS1"/>
      <c r="SGT1"/>
      <c r="SGU1"/>
      <c r="SGV1"/>
      <c r="SGW1"/>
      <c r="SGX1"/>
      <c r="SGY1"/>
      <c r="SGZ1"/>
      <c r="SHA1"/>
      <c r="SHB1"/>
      <c r="SHC1"/>
      <c r="SHD1"/>
      <c r="SHE1"/>
      <c r="SHF1"/>
      <c r="SHG1"/>
      <c r="SHH1"/>
      <c r="SHI1"/>
      <c r="SHJ1"/>
      <c r="SHK1"/>
      <c r="SHL1"/>
      <c r="SHM1"/>
      <c r="SHN1"/>
      <c r="SHO1"/>
      <c r="SHP1"/>
      <c r="SHQ1"/>
      <c r="SHR1"/>
      <c r="SHS1"/>
      <c r="SHT1"/>
      <c r="SHU1"/>
      <c r="SHV1"/>
      <c r="SHW1"/>
      <c r="SHX1"/>
      <c r="SHY1"/>
      <c r="SHZ1"/>
      <c r="SIA1"/>
      <c r="SIB1"/>
      <c r="SIC1"/>
      <c r="SID1"/>
      <c r="SIE1"/>
      <c r="SIF1"/>
      <c r="SIG1"/>
      <c r="SIH1"/>
      <c r="SII1"/>
      <c r="SIJ1"/>
      <c r="SIK1"/>
      <c r="SIL1"/>
      <c r="SIM1"/>
      <c r="SIN1"/>
      <c r="SIO1"/>
      <c r="SIP1"/>
      <c r="SIQ1"/>
      <c r="SIR1"/>
      <c r="SIS1"/>
      <c r="SIT1"/>
      <c r="SIU1"/>
      <c r="SIV1"/>
      <c r="SIW1"/>
      <c r="SIX1"/>
      <c r="SIY1"/>
      <c r="SIZ1"/>
      <c r="SJA1"/>
      <c r="SJB1"/>
      <c r="SJC1"/>
      <c r="SJD1"/>
      <c r="SJE1"/>
      <c r="SJF1"/>
      <c r="SJG1"/>
      <c r="SJH1"/>
      <c r="SJI1"/>
      <c r="SJJ1"/>
      <c r="SJK1"/>
      <c r="SJL1"/>
      <c r="SJM1"/>
      <c r="SJN1"/>
      <c r="SJO1"/>
      <c r="SJP1"/>
      <c r="SJQ1"/>
      <c r="SJR1"/>
      <c r="SJS1"/>
      <c r="SJT1"/>
      <c r="SJU1"/>
      <c r="SJV1"/>
      <c r="SJW1"/>
      <c r="SJX1"/>
      <c r="SJY1"/>
      <c r="SJZ1"/>
      <c r="SKA1"/>
      <c r="SKB1"/>
      <c r="SKC1"/>
      <c r="SKD1"/>
      <c r="SKE1"/>
      <c r="SKF1"/>
      <c r="SKG1"/>
      <c r="SKH1"/>
      <c r="SKI1"/>
      <c r="SKJ1"/>
      <c r="SKK1"/>
      <c r="SKL1"/>
      <c r="SKM1"/>
      <c r="SKN1"/>
      <c r="SKO1"/>
      <c r="SKP1"/>
      <c r="SKQ1"/>
      <c r="SKR1"/>
      <c r="SKS1"/>
      <c r="SKT1"/>
      <c r="SKU1"/>
      <c r="SKV1"/>
      <c r="SKW1"/>
      <c r="SKX1"/>
      <c r="SKY1"/>
      <c r="SKZ1"/>
      <c r="SLA1"/>
      <c r="SLB1"/>
      <c r="SLC1"/>
      <c r="SLD1"/>
      <c r="SLE1"/>
      <c r="SLF1"/>
      <c r="SLG1"/>
      <c r="SLH1"/>
      <c r="SLI1"/>
      <c r="SLJ1"/>
      <c r="SLK1"/>
      <c r="SLL1"/>
      <c r="SLM1"/>
      <c r="SLN1"/>
      <c r="SLO1"/>
      <c r="SLP1"/>
      <c r="SLQ1"/>
      <c r="SLR1"/>
      <c r="SLS1"/>
      <c r="SLT1"/>
      <c r="SLU1"/>
      <c r="SLV1"/>
      <c r="SLW1"/>
      <c r="SLX1"/>
      <c r="SLY1"/>
      <c r="SLZ1"/>
      <c r="SMA1"/>
      <c r="SMB1"/>
      <c r="SMC1"/>
      <c r="SMD1"/>
      <c r="SME1"/>
      <c r="SMF1"/>
      <c r="SMG1"/>
      <c r="SMH1"/>
      <c r="SMI1"/>
      <c r="SMJ1"/>
      <c r="SMK1"/>
      <c r="SML1"/>
      <c r="SMM1"/>
      <c r="SMN1"/>
      <c r="SMO1"/>
      <c r="SMP1"/>
      <c r="SMQ1"/>
      <c r="SMR1"/>
      <c r="SMS1"/>
      <c r="SMT1"/>
      <c r="SMU1"/>
      <c r="SMV1"/>
      <c r="SMW1"/>
      <c r="SMX1"/>
      <c r="SMY1"/>
      <c r="SMZ1"/>
      <c r="SNA1"/>
      <c r="SNB1"/>
      <c r="SNC1"/>
      <c r="SND1"/>
      <c r="SNE1"/>
      <c r="SNF1"/>
      <c r="SNG1"/>
      <c r="SNH1"/>
      <c r="SNI1"/>
      <c r="SNJ1"/>
      <c r="SNK1"/>
      <c r="SNL1"/>
      <c r="SNM1"/>
      <c r="SNN1"/>
      <c r="SNO1"/>
      <c r="SNP1"/>
      <c r="SNQ1"/>
      <c r="SNR1"/>
      <c r="SNS1"/>
      <c r="SNT1"/>
      <c r="SNU1"/>
      <c r="SNV1"/>
      <c r="SNW1"/>
      <c r="SNX1"/>
      <c r="SNY1"/>
      <c r="SNZ1"/>
      <c r="SOA1"/>
      <c r="SOB1"/>
      <c r="SOC1"/>
      <c r="SOD1"/>
      <c r="SOE1"/>
      <c r="SOF1"/>
      <c r="SOG1"/>
      <c r="SOH1"/>
      <c r="SOI1"/>
      <c r="SOJ1"/>
      <c r="SOK1"/>
      <c r="SOL1"/>
      <c r="SOM1"/>
      <c r="SON1"/>
      <c r="SOO1"/>
      <c r="SOP1"/>
      <c r="SOQ1"/>
      <c r="SOR1"/>
      <c r="SOS1"/>
      <c r="SOT1"/>
      <c r="SOU1"/>
      <c r="SOV1"/>
      <c r="SOW1"/>
      <c r="SOX1"/>
      <c r="SOY1"/>
      <c r="SOZ1"/>
      <c r="SPA1"/>
      <c r="SPB1"/>
      <c r="SPC1"/>
      <c r="SPD1"/>
      <c r="SPE1"/>
      <c r="SPF1"/>
      <c r="SPG1"/>
      <c r="SPH1"/>
      <c r="SPI1"/>
      <c r="SPJ1"/>
      <c r="SPK1"/>
      <c r="SPL1"/>
      <c r="SPM1"/>
      <c r="SPN1"/>
      <c r="SPO1"/>
      <c r="SPP1"/>
      <c r="SPQ1"/>
      <c r="SPR1"/>
      <c r="SPS1"/>
      <c r="SPT1"/>
      <c r="SPU1"/>
      <c r="SPV1"/>
      <c r="SPW1"/>
      <c r="SPX1"/>
      <c r="SPY1"/>
      <c r="SPZ1"/>
      <c r="SQA1"/>
      <c r="SQB1"/>
      <c r="SQC1"/>
      <c r="SQD1"/>
      <c r="SQE1"/>
      <c r="SQF1"/>
      <c r="SQG1"/>
      <c r="SQH1"/>
      <c r="SQI1"/>
      <c r="SQJ1"/>
      <c r="SQK1"/>
      <c r="SQL1"/>
      <c r="SQM1"/>
      <c r="SQN1"/>
      <c r="SQO1"/>
      <c r="SQP1"/>
      <c r="SQQ1"/>
      <c r="SQR1"/>
      <c r="SQS1"/>
      <c r="SQT1"/>
      <c r="SQU1"/>
      <c r="SQV1"/>
      <c r="SQW1"/>
      <c r="SQX1"/>
      <c r="SQY1"/>
      <c r="SQZ1"/>
      <c r="SRA1"/>
      <c r="SRB1"/>
      <c r="SRC1"/>
      <c r="SRD1"/>
      <c r="SRE1"/>
      <c r="SRF1"/>
      <c r="SRG1"/>
      <c r="SRH1"/>
      <c r="SRI1"/>
      <c r="SRJ1"/>
      <c r="SRK1"/>
      <c r="SRL1"/>
      <c r="SRM1"/>
      <c r="SRN1"/>
      <c r="SRO1"/>
      <c r="SRP1"/>
      <c r="SRQ1"/>
      <c r="SRR1"/>
      <c r="SRS1"/>
      <c r="SRT1"/>
      <c r="SRU1"/>
      <c r="SRV1"/>
      <c r="SRW1"/>
      <c r="SRX1"/>
      <c r="SRY1"/>
      <c r="SRZ1"/>
      <c r="SSA1"/>
      <c r="SSB1"/>
      <c r="SSC1"/>
      <c r="SSD1"/>
      <c r="SSE1"/>
      <c r="SSF1"/>
      <c r="SSG1"/>
      <c r="SSH1"/>
      <c r="SSI1"/>
      <c r="SSJ1"/>
      <c r="SSK1"/>
      <c r="SSL1"/>
      <c r="SSM1"/>
      <c r="SSN1"/>
      <c r="SSO1"/>
      <c r="SSP1"/>
      <c r="SSQ1"/>
      <c r="SSR1"/>
      <c r="SSS1"/>
      <c r="SST1"/>
      <c r="SSU1"/>
      <c r="SSV1"/>
      <c r="SSW1"/>
      <c r="SSX1"/>
      <c r="SSY1"/>
      <c r="SSZ1"/>
      <c r="STA1"/>
      <c r="STB1"/>
      <c r="STC1"/>
      <c r="STD1"/>
      <c r="STE1"/>
      <c r="STF1"/>
      <c r="STG1"/>
      <c r="STH1"/>
      <c r="STI1"/>
      <c r="STJ1"/>
      <c r="STK1"/>
      <c r="STL1"/>
      <c r="STM1"/>
      <c r="STN1"/>
      <c r="STO1"/>
      <c r="STP1"/>
      <c r="STQ1"/>
      <c r="STR1"/>
      <c r="STS1"/>
      <c r="STT1"/>
      <c r="STU1"/>
      <c r="STV1"/>
      <c r="STW1"/>
      <c r="STX1"/>
      <c r="STY1"/>
      <c r="STZ1"/>
      <c r="SUA1"/>
      <c r="SUB1"/>
      <c r="SUC1"/>
      <c r="SUD1"/>
      <c r="SUE1"/>
      <c r="SUF1"/>
      <c r="SUG1"/>
      <c r="SUH1"/>
      <c r="SUI1"/>
      <c r="SUJ1"/>
      <c r="SUK1"/>
      <c r="SUL1"/>
      <c r="SUM1"/>
      <c r="SUN1"/>
      <c r="SUO1"/>
      <c r="SUP1"/>
      <c r="SUQ1"/>
      <c r="SUR1"/>
      <c r="SUS1"/>
      <c r="SUT1"/>
      <c r="SUU1"/>
      <c r="SUV1"/>
      <c r="SUW1"/>
      <c r="SUX1"/>
      <c r="SUY1"/>
      <c r="SUZ1"/>
      <c r="SVA1"/>
      <c r="SVB1"/>
      <c r="SVC1"/>
      <c r="SVD1"/>
      <c r="SVE1"/>
      <c r="SVF1"/>
      <c r="SVG1"/>
      <c r="SVH1"/>
      <c r="SVI1"/>
      <c r="SVJ1"/>
      <c r="SVK1"/>
      <c r="SVL1"/>
      <c r="SVM1"/>
      <c r="SVN1"/>
      <c r="SVO1"/>
      <c r="SVP1"/>
      <c r="SVQ1"/>
      <c r="SVR1"/>
      <c r="SVS1"/>
      <c r="SVT1"/>
      <c r="SVU1"/>
      <c r="SVV1"/>
      <c r="SVW1"/>
      <c r="SVX1"/>
      <c r="SVY1"/>
      <c r="SVZ1"/>
      <c r="SWA1"/>
      <c r="SWB1"/>
      <c r="SWC1"/>
      <c r="SWD1"/>
      <c r="SWE1"/>
      <c r="SWF1"/>
      <c r="SWG1"/>
      <c r="SWH1"/>
      <c r="SWI1"/>
      <c r="SWJ1"/>
      <c r="SWK1"/>
      <c r="SWL1"/>
      <c r="SWM1"/>
      <c r="SWN1"/>
      <c r="SWO1"/>
      <c r="SWP1"/>
      <c r="SWQ1"/>
      <c r="SWR1"/>
      <c r="SWS1"/>
      <c r="SWT1"/>
      <c r="SWU1"/>
      <c r="SWV1"/>
      <c r="SWW1"/>
      <c r="SWX1"/>
      <c r="SWY1"/>
      <c r="SWZ1"/>
      <c r="SXA1"/>
      <c r="SXB1"/>
      <c r="SXC1"/>
      <c r="SXD1"/>
      <c r="SXE1"/>
      <c r="SXF1"/>
      <c r="SXG1"/>
      <c r="SXH1"/>
      <c r="SXI1"/>
      <c r="SXJ1"/>
      <c r="SXK1"/>
      <c r="SXL1"/>
      <c r="SXM1"/>
      <c r="SXN1"/>
      <c r="SXO1"/>
      <c r="SXP1"/>
      <c r="SXQ1"/>
      <c r="SXR1"/>
      <c r="SXS1"/>
      <c r="SXT1"/>
      <c r="SXU1"/>
      <c r="SXV1"/>
      <c r="SXW1"/>
      <c r="SXX1"/>
      <c r="SXY1"/>
      <c r="SXZ1"/>
      <c r="SYA1"/>
      <c r="SYB1"/>
      <c r="SYC1"/>
      <c r="SYD1"/>
      <c r="SYE1"/>
      <c r="SYF1"/>
      <c r="SYG1"/>
      <c r="SYH1"/>
      <c r="SYI1"/>
      <c r="SYJ1"/>
      <c r="SYK1"/>
      <c r="SYL1"/>
      <c r="SYM1"/>
      <c r="SYN1"/>
      <c r="SYO1"/>
      <c r="SYP1"/>
      <c r="SYQ1"/>
      <c r="SYR1"/>
      <c r="SYS1"/>
      <c r="SYT1"/>
      <c r="SYU1"/>
      <c r="SYV1"/>
      <c r="SYW1"/>
      <c r="SYX1"/>
      <c r="SYY1"/>
      <c r="SYZ1"/>
      <c r="SZA1"/>
      <c r="SZB1"/>
      <c r="SZC1"/>
      <c r="SZD1"/>
      <c r="SZE1"/>
      <c r="SZF1"/>
      <c r="SZG1"/>
      <c r="SZH1"/>
      <c r="SZI1"/>
      <c r="SZJ1"/>
      <c r="SZK1"/>
      <c r="SZL1"/>
      <c r="SZM1"/>
      <c r="SZN1"/>
      <c r="SZO1"/>
      <c r="SZP1"/>
      <c r="SZQ1"/>
      <c r="SZR1"/>
      <c r="SZS1"/>
      <c r="SZT1"/>
      <c r="SZU1"/>
      <c r="SZV1"/>
      <c r="SZW1"/>
      <c r="SZX1"/>
      <c r="SZY1"/>
      <c r="SZZ1"/>
      <c r="TAA1"/>
      <c r="TAB1"/>
      <c r="TAC1"/>
      <c r="TAD1"/>
      <c r="TAE1"/>
      <c r="TAF1"/>
      <c r="TAG1"/>
      <c r="TAH1"/>
      <c r="TAI1"/>
      <c r="TAJ1"/>
      <c r="TAK1"/>
      <c r="TAL1"/>
      <c r="TAM1"/>
      <c r="TAN1"/>
      <c r="TAO1"/>
      <c r="TAP1"/>
      <c r="TAQ1"/>
      <c r="TAR1"/>
      <c r="TAS1"/>
      <c r="TAT1"/>
      <c r="TAU1"/>
      <c r="TAV1"/>
      <c r="TAW1"/>
      <c r="TAX1"/>
      <c r="TAY1"/>
      <c r="TAZ1"/>
      <c r="TBA1"/>
      <c r="TBB1"/>
      <c r="TBC1"/>
      <c r="TBD1"/>
      <c r="TBE1"/>
      <c r="TBF1"/>
      <c r="TBG1"/>
      <c r="TBH1"/>
      <c r="TBI1"/>
      <c r="TBJ1"/>
      <c r="TBK1"/>
      <c r="TBL1"/>
      <c r="TBM1"/>
      <c r="TBN1"/>
      <c r="TBO1"/>
      <c r="TBP1"/>
      <c r="TBQ1"/>
      <c r="TBR1"/>
      <c r="TBS1"/>
      <c r="TBT1"/>
      <c r="TBU1"/>
      <c r="TBV1"/>
      <c r="TBW1"/>
      <c r="TBX1"/>
      <c r="TBY1"/>
      <c r="TBZ1"/>
      <c r="TCA1"/>
      <c r="TCB1"/>
      <c r="TCC1"/>
      <c r="TCD1"/>
      <c r="TCE1"/>
      <c r="TCF1"/>
      <c r="TCG1"/>
      <c r="TCH1"/>
      <c r="TCI1"/>
      <c r="TCJ1"/>
      <c r="TCK1"/>
      <c r="TCL1"/>
      <c r="TCM1"/>
      <c r="TCN1"/>
      <c r="TCO1"/>
      <c r="TCP1"/>
      <c r="TCQ1"/>
      <c r="TCR1"/>
      <c r="TCS1"/>
      <c r="TCT1"/>
      <c r="TCU1"/>
      <c r="TCV1"/>
      <c r="TCW1"/>
      <c r="TCX1"/>
      <c r="TCY1"/>
      <c r="TCZ1"/>
      <c r="TDA1"/>
      <c r="TDB1"/>
      <c r="TDC1"/>
      <c r="TDD1"/>
      <c r="TDE1"/>
      <c r="TDF1"/>
      <c r="TDG1"/>
      <c r="TDH1"/>
      <c r="TDI1"/>
      <c r="TDJ1"/>
      <c r="TDK1"/>
      <c r="TDL1"/>
      <c r="TDM1"/>
      <c r="TDN1"/>
      <c r="TDO1"/>
      <c r="TDP1"/>
      <c r="TDQ1"/>
      <c r="TDR1"/>
      <c r="TDS1"/>
      <c r="TDT1"/>
      <c r="TDU1"/>
      <c r="TDV1"/>
      <c r="TDW1"/>
      <c r="TDX1"/>
      <c r="TDY1"/>
      <c r="TDZ1"/>
      <c r="TEA1"/>
      <c r="TEB1"/>
      <c r="TEC1"/>
      <c r="TED1"/>
      <c r="TEE1"/>
      <c r="TEF1"/>
      <c r="TEG1"/>
      <c r="TEH1"/>
      <c r="TEI1"/>
      <c r="TEJ1"/>
      <c r="TEK1"/>
      <c r="TEL1"/>
      <c r="TEM1"/>
      <c r="TEN1"/>
      <c r="TEO1"/>
      <c r="TEP1"/>
      <c r="TEQ1"/>
      <c r="TER1"/>
      <c r="TES1"/>
      <c r="TET1"/>
      <c r="TEU1"/>
      <c r="TEV1"/>
      <c r="TEW1"/>
      <c r="TEX1"/>
      <c r="TEY1"/>
      <c r="TEZ1"/>
      <c r="TFA1"/>
      <c r="TFB1"/>
      <c r="TFC1"/>
      <c r="TFD1"/>
      <c r="TFE1"/>
      <c r="TFF1"/>
      <c r="TFG1"/>
      <c r="TFH1"/>
      <c r="TFI1"/>
      <c r="TFJ1"/>
      <c r="TFK1"/>
      <c r="TFL1"/>
      <c r="TFM1"/>
      <c r="TFN1"/>
      <c r="TFO1"/>
      <c r="TFP1"/>
      <c r="TFQ1"/>
      <c r="TFR1"/>
      <c r="TFS1"/>
      <c r="TFT1"/>
      <c r="TFU1"/>
      <c r="TFV1"/>
      <c r="TFW1"/>
      <c r="TFX1"/>
      <c r="TFY1"/>
      <c r="TFZ1"/>
      <c r="TGA1"/>
      <c r="TGB1"/>
      <c r="TGC1"/>
      <c r="TGD1"/>
      <c r="TGE1"/>
      <c r="TGF1"/>
      <c r="TGG1"/>
      <c r="TGH1"/>
      <c r="TGI1"/>
      <c r="TGJ1"/>
      <c r="TGK1"/>
      <c r="TGL1"/>
      <c r="TGM1"/>
      <c r="TGN1"/>
      <c r="TGO1"/>
      <c r="TGP1"/>
      <c r="TGQ1"/>
      <c r="TGR1"/>
      <c r="TGS1"/>
      <c r="TGT1"/>
      <c r="TGU1"/>
      <c r="TGV1"/>
      <c r="TGW1"/>
      <c r="TGX1"/>
      <c r="TGY1"/>
      <c r="TGZ1"/>
      <c r="THA1"/>
      <c r="THB1"/>
      <c r="THC1"/>
      <c r="THD1"/>
      <c r="THE1"/>
      <c r="THF1"/>
      <c r="THG1"/>
      <c r="THH1"/>
      <c r="THI1"/>
      <c r="THJ1"/>
      <c r="THK1"/>
      <c r="THL1"/>
      <c r="THM1"/>
      <c r="THN1"/>
      <c r="THO1"/>
      <c r="THP1"/>
      <c r="THQ1"/>
      <c r="THR1"/>
      <c r="THS1"/>
      <c r="THT1"/>
      <c r="THU1"/>
      <c r="THV1"/>
      <c r="THW1"/>
      <c r="THX1"/>
      <c r="THY1"/>
      <c r="THZ1"/>
      <c r="TIA1"/>
      <c r="TIB1"/>
      <c r="TIC1"/>
      <c r="TID1"/>
      <c r="TIE1"/>
      <c r="TIF1"/>
      <c r="TIG1"/>
      <c r="TIH1"/>
      <c r="TII1"/>
      <c r="TIJ1"/>
      <c r="TIK1"/>
      <c r="TIL1"/>
      <c r="TIM1"/>
      <c r="TIN1"/>
      <c r="TIO1"/>
      <c r="TIP1"/>
      <c r="TIQ1"/>
      <c r="TIR1"/>
      <c r="TIS1"/>
      <c r="TIT1"/>
      <c r="TIU1"/>
      <c r="TIV1"/>
      <c r="TIW1"/>
      <c r="TIX1"/>
      <c r="TIY1"/>
      <c r="TIZ1"/>
      <c r="TJA1"/>
      <c r="TJB1"/>
      <c r="TJC1"/>
      <c r="TJD1"/>
      <c r="TJE1"/>
      <c r="TJF1"/>
      <c r="TJG1"/>
      <c r="TJH1"/>
      <c r="TJI1"/>
      <c r="TJJ1"/>
      <c r="TJK1"/>
      <c r="TJL1"/>
      <c r="TJM1"/>
      <c r="TJN1"/>
      <c r="TJO1"/>
      <c r="TJP1"/>
      <c r="TJQ1"/>
      <c r="TJR1"/>
      <c r="TJS1"/>
      <c r="TJT1"/>
      <c r="TJU1"/>
      <c r="TJV1"/>
      <c r="TJW1"/>
      <c r="TJX1"/>
      <c r="TJY1"/>
      <c r="TJZ1"/>
      <c r="TKA1"/>
      <c r="TKB1"/>
      <c r="TKC1"/>
      <c r="TKD1"/>
      <c r="TKE1"/>
      <c r="TKF1"/>
      <c r="TKG1"/>
      <c r="TKH1"/>
      <c r="TKI1"/>
      <c r="TKJ1"/>
      <c r="TKK1"/>
      <c r="TKL1"/>
      <c r="TKM1"/>
      <c r="TKN1"/>
      <c r="TKO1"/>
      <c r="TKP1"/>
      <c r="TKQ1"/>
      <c r="TKR1"/>
      <c r="TKS1"/>
      <c r="TKT1"/>
      <c r="TKU1"/>
      <c r="TKV1"/>
      <c r="TKW1"/>
      <c r="TKX1"/>
      <c r="TKY1"/>
      <c r="TKZ1"/>
      <c r="TLA1"/>
      <c r="TLB1"/>
      <c r="TLC1"/>
      <c r="TLD1"/>
      <c r="TLE1"/>
      <c r="TLF1"/>
      <c r="TLG1"/>
      <c r="TLH1"/>
      <c r="TLI1"/>
      <c r="TLJ1"/>
      <c r="TLK1"/>
      <c r="TLL1"/>
      <c r="TLM1"/>
      <c r="TLN1"/>
      <c r="TLO1"/>
      <c r="TLP1"/>
      <c r="TLQ1"/>
      <c r="TLR1"/>
      <c r="TLS1"/>
      <c r="TLT1"/>
      <c r="TLU1"/>
      <c r="TLV1"/>
      <c r="TLW1"/>
      <c r="TLX1"/>
      <c r="TLY1"/>
      <c r="TLZ1"/>
      <c r="TMA1"/>
      <c r="TMB1"/>
      <c r="TMC1"/>
      <c r="TMD1"/>
      <c r="TME1"/>
      <c r="TMF1"/>
      <c r="TMG1"/>
      <c r="TMH1"/>
      <c r="TMI1"/>
      <c r="TMJ1"/>
      <c r="TMK1"/>
      <c r="TML1"/>
      <c r="TMM1"/>
      <c r="TMN1"/>
      <c r="TMO1"/>
      <c r="TMP1"/>
      <c r="TMQ1"/>
      <c r="TMR1"/>
      <c r="TMS1"/>
      <c r="TMT1"/>
      <c r="TMU1"/>
      <c r="TMV1"/>
      <c r="TMW1"/>
      <c r="TMX1"/>
      <c r="TMY1"/>
      <c r="TMZ1"/>
      <c r="TNA1"/>
      <c r="TNB1"/>
      <c r="TNC1"/>
      <c r="TND1"/>
      <c r="TNE1"/>
      <c r="TNF1"/>
      <c r="TNG1"/>
      <c r="TNH1"/>
      <c r="TNI1"/>
      <c r="TNJ1"/>
      <c r="TNK1"/>
      <c r="TNL1"/>
      <c r="TNM1"/>
      <c r="TNN1"/>
      <c r="TNO1"/>
      <c r="TNP1"/>
      <c r="TNQ1"/>
      <c r="TNR1"/>
      <c r="TNS1"/>
      <c r="TNT1"/>
      <c r="TNU1"/>
      <c r="TNV1"/>
      <c r="TNW1"/>
      <c r="TNX1"/>
      <c r="TNY1"/>
      <c r="TNZ1"/>
      <c r="TOA1"/>
      <c r="TOB1"/>
      <c r="TOC1"/>
      <c r="TOD1"/>
      <c r="TOE1"/>
      <c r="TOF1"/>
      <c r="TOG1"/>
      <c r="TOH1"/>
      <c r="TOI1"/>
      <c r="TOJ1"/>
      <c r="TOK1"/>
      <c r="TOL1"/>
      <c r="TOM1"/>
      <c r="TON1"/>
      <c r="TOO1"/>
      <c r="TOP1"/>
      <c r="TOQ1"/>
      <c r="TOR1"/>
      <c r="TOS1"/>
      <c r="TOT1"/>
      <c r="TOU1"/>
      <c r="TOV1"/>
      <c r="TOW1"/>
      <c r="TOX1"/>
      <c r="TOY1"/>
      <c r="TOZ1"/>
      <c r="TPA1"/>
      <c r="TPB1"/>
      <c r="TPC1"/>
      <c r="TPD1"/>
      <c r="TPE1"/>
      <c r="TPF1"/>
      <c r="TPG1"/>
      <c r="TPH1"/>
      <c r="TPI1"/>
      <c r="TPJ1"/>
      <c r="TPK1"/>
      <c r="TPL1"/>
      <c r="TPM1"/>
      <c r="TPN1"/>
      <c r="TPO1"/>
      <c r="TPP1"/>
      <c r="TPQ1"/>
      <c r="TPR1"/>
      <c r="TPS1"/>
      <c r="TPT1"/>
      <c r="TPU1"/>
      <c r="TPV1"/>
      <c r="TPW1"/>
      <c r="TPX1"/>
      <c r="TPY1"/>
      <c r="TPZ1"/>
      <c r="TQA1"/>
      <c r="TQB1"/>
      <c r="TQC1"/>
      <c r="TQD1"/>
      <c r="TQE1"/>
      <c r="TQF1"/>
      <c r="TQG1"/>
      <c r="TQH1"/>
      <c r="TQI1"/>
      <c r="TQJ1"/>
      <c r="TQK1"/>
      <c r="TQL1"/>
      <c r="TQM1"/>
      <c r="TQN1"/>
      <c r="TQO1"/>
      <c r="TQP1"/>
      <c r="TQQ1"/>
      <c r="TQR1"/>
      <c r="TQS1"/>
      <c r="TQT1"/>
      <c r="TQU1"/>
      <c r="TQV1"/>
      <c r="TQW1"/>
      <c r="TQX1"/>
      <c r="TQY1"/>
      <c r="TQZ1"/>
      <c r="TRA1"/>
      <c r="TRB1"/>
      <c r="TRC1"/>
      <c r="TRD1"/>
      <c r="TRE1"/>
      <c r="TRF1"/>
      <c r="TRG1"/>
      <c r="TRH1"/>
      <c r="TRI1"/>
      <c r="TRJ1"/>
      <c r="TRK1"/>
      <c r="TRL1"/>
      <c r="TRM1"/>
      <c r="TRN1"/>
      <c r="TRO1"/>
      <c r="TRP1"/>
      <c r="TRQ1"/>
      <c r="TRR1"/>
      <c r="TRS1"/>
      <c r="TRT1"/>
      <c r="TRU1"/>
      <c r="TRV1"/>
      <c r="TRW1"/>
      <c r="TRX1"/>
      <c r="TRY1"/>
      <c r="TRZ1"/>
      <c r="TSA1"/>
      <c r="TSB1"/>
      <c r="TSC1"/>
      <c r="TSD1"/>
      <c r="TSE1"/>
      <c r="TSF1"/>
      <c r="TSG1"/>
      <c r="TSH1"/>
      <c r="TSI1"/>
      <c r="TSJ1"/>
      <c r="TSK1"/>
      <c r="TSL1"/>
      <c r="TSM1"/>
      <c r="TSN1"/>
      <c r="TSO1"/>
      <c r="TSP1"/>
      <c r="TSQ1"/>
      <c r="TSR1"/>
      <c r="TSS1"/>
      <c r="TST1"/>
      <c r="TSU1"/>
      <c r="TSV1"/>
      <c r="TSW1"/>
      <c r="TSX1"/>
      <c r="TSY1"/>
      <c r="TSZ1"/>
      <c r="TTA1"/>
      <c r="TTB1"/>
      <c r="TTC1"/>
      <c r="TTD1"/>
      <c r="TTE1"/>
      <c r="TTF1"/>
      <c r="TTG1"/>
      <c r="TTH1"/>
      <c r="TTI1"/>
      <c r="TTJ1"/>
      <c r="TTK1"/>
      <c r="TTL1"/>
      <c r="TTM1"/>
      <c r="TTN1"/>
      <c r="TTO1"/>
      <c r="TTP1"/>
      <c r="TTQ1"/>
      <c r="TTR1"/>
      <c r="TTS1"/>
      <c r="TTT1"/>
      <c r="TTU1"/>
      <c r="TTV1"/>
      <c r="TTW1"/>
      <c r="TTX1"/>
      <c r="TTY1"/>
      <c r="TTZ1"/>
      <c r="TUA1"/>
      <c r="TUB1"/>
      <c r="TUC1"/>
      <c r="TUD1"/>
      <c r="TUE1"/>
      <c r="TUF1"/>
      <c r="TUG1"/>
      <c r="TUH1"/>
      <c r="TUI1"/>
      <c r="TUJ1"/>
      <c r="TUK1"/>
      <c r="TUL1"/>
      <c r="TUM1"/>
      <c r="TUN1"/>
      <c r="TUO1"/>
      <c r="TUP1"/>
      <c r="TUQ1"/>
      <c r="TUR1"/>
      <c r="TUS1"/>
      <c r="TUT1"/>
      <c r="TUU1"/>
      <c r="TUV1"/>
      <c r="TUW1"/>
      <c r="TUX1"/>
      <c r="TUY1"/>
      <c r="TUZ1"/>
      <c r="TVA1"/>
      <c r="TVB1"/>
      <c r="TVC1"/>
      <c r="TVD1"/>
      <c r="TVE1"/>
      <c r="TVF1"/>
      <c r="TVG1"/>
      <c r="TVH1"/>
      <c r="TVI1"/>
      <c r="TVJ1"/>
      <c r="TVK1"/>
      <c r="TVL1"/>
      <c r="TVM1"/>
      <c r="TVN1"/>
      <c r="TVO1"/>
      <c r="TVP1"/>
      <c r="TVQ1"/>
      <c r="TVR1"/>
      <c r="TVS1"/>
      <c r="TVT1"/>
      <c r="TVU1"/>
      <c r="TVV1"/>
      <c r="TVW1"/>
      <c r="TVX1"/>
      <c r="TVY1"/>
      <c r="TVZ1"/>
      <c r="TWA1"/>
      <c r="TWB1"/>
      <c r="TWC1"/>
      <c r="TWD1"/>
      <c r="TWE1"/>
      <c r="TWF1"/>
      <c r="TWG1"/>
      <c r="TWH1"/>
      <c r="TWI1"/>
      <c r="TWJ1"/>
      <c r="TWK1"/>
      <c r="TWL1"/>
      <c r="TWM1"/>
      <c r="TWN1"/>
      <c r="TWO1"/>
      <c r="TWP1"/>
      <c r="TWQ1"/>
      <c r="TWR1"/>
      <c r="TWS1"/>
      <c r="TWT1"/>
      <c r="TWU1"/>
      <c r="TWV1"/>
      <c r="TWW1"/>
      <c r="TWX1"/>
      <c r="TWY1"/>
      <c r="TWZ1"/>
      <c r="TXA1"/>
      <c r="TXB1"/>
      <c r="TXC1"/>
      <c r="TXD1"/>
      <c r="TXE1"/>
      <c r="TXF1"/>
      <c r="TXG1"/>
      <c r="TXH1"/>
      <c r="TXI1"/>
      <c r="TXJ1"/>
      <c r="TXK1"/>
      <c r="TXL1"/>
      <c r="TXM1"/>
      <c r="TXN1"/>
      <c r="TXO1"/>
      <c r="TXP1"/>
      <c r="TXQ1"/>
      <c r="TXR1"/>
      <c r="TXS1"/>
      <c r="TXT1"/>
      <c r="TXU1"/>
      <c r="TXV1"/>
      <c r="TXW1"/>
      <c r="TXX1"/>
      <c r="TXY1"/>
      <c r="TXZ1"/>
      <c r="TYA1"/>
      <c r="TYB1"/>
      <c r="TYC1"/>
      <c r="TYD1"/>
      <c r="TYE1"/>
      <c r="TYF1"/>
      <c r="TYG1"/>
      <c r="TYH1"/>
      <c r="TYI1"/>
      <c r="TYJ1"/>
      <c r="TYK1"/>
      <c r="TYL1"/>
      <c r="TYM1"/>
      <c r="TYN1"/>
      <c r="TYO1"/>
      <c r="TYP1"/>
      <c r="TYQ1"/>
      <c r="TYR1"/>
      <c r="TYS1"/>
      <c r="TYT1"/>
      <c r="TYU1"/>
      <c r="TYV1"/>
      <c r="TYW1"/>
      <c r="TYX1"/>
      <c r="TYY1"/>
      <c r="TYZ1"/>
      <c r="TZA1"/>
      <c r="TZB1"/>
      <c r="TZC1"/>
      <c r="TZD1"/>
      <c r="TZE1"/>
      <c r="TZF1"/>
      <c r="TZG1"/>
      <c r="TZH1"/>
      <c r="TZI1"/>
      <c r="TZJ1"/>
      <c r="TZK1"/>
      <c r="TZL1"/>
      <c r="TZM1"/>
      <c r="TZN1"/>
      <c r="TZO1"/>
      <c r="TZP1"/>
      <c r="TZQ1"/>
      <c r="TZR1"/>
      <c r="TZS1"/>
      <c r="TZT1"/>
      <c r="TZU1"/>
      <c r="TZV1"/>
      <c r="TZW1"/>
      <c r="TZX1"/>
      <c r="TZY1"/>
      <c r="TZZ1"/>
      <c r="UAA1"/>
      <c r="UAB1"/>
      <c r="UAC1"/>
      <c r="UAD1"/>
      <c r="UAE1"/>
      <c r="UAF1"/>
      <c r="UAG1"/>
      <c r="UAH1"/>
      <c r="UAI1"/>
      <c r="UAJ1"/>
      <c r="UAK1"/>
      <c r="UAL1"/>
      <c r="UAM1"/>
      <c r="UAN1"/>
      <c r="UAO1"/>
      <c r="UAP1"/>
      <c r="UAQ1"/>
      <c r="UAR1"/>
      <c r="UAS1"/>
      <c r="UAT1"/>
      <c r="UAU1"/>
      <c r="UAV1"/>
      <c r="UAW1"/>
      <c r="UAX1"/>
      <c r="UAY1"/>
      <c r="UAZ1"/>
      <c r="UBA1"/>
      <c r="UBB1"/>
      <c r="UBC1"/>
      <c r="UBD1"/>
      <c r="UBE1"/>
      <c r="UBF1"/>
      <c r="UBG1"/>
      <c r="UBH1"/>
      <c r="UBI1"/>
      <c r="UBJ1"/>
      <c r="UBK1"/>
      <c r="UBL1"/>
      <c r="UBM1"/>
      <c r="UBN1"/>
      <c r="UBO1"/>
      <c r="UBP1"/>
      <c r="UBQ1"/>
      <c r="UBR1"/>
      <c r="UBS1"/>
      <c r="UBT1"/>
      <c r="UBU1"/>
      <c r="UBV1"/>
      <c r="UBW1"/>
      <c r="UBX1"/>
      <c r="UBY1"/>
      <c r="UBZ1"/>
      <c r="UCA1"/>
      <c r="UCB1"/>
      <c r="UCC1"/>
      <c r="UCD1"/>
      <c r="UCE1"/>
      <c r="UCF1"/>
      <c r="UCG1"/>
      <c r="UCH1"/>
      <c r="UCI1"/>
      <c r="UCJ1"/>
      <c r="UCK1"/>
      <c r="UCL1"/>
      <c r="UCM1"/>
      <c r="UCN1"/>
      <c r="UCO1"/>
      <c r="UCP1"/>
      <c r="UCQ1"/>
      <c r="UCR1"/>
      <c r="UCS1"/>
      <c r="UCT1"/>
      <c r="UCU1"/>
      <c r="UCV1"/>
      <c r="UCW1"/>
      <c r="UCX1"/>
      <c r="UCY1"/>
      <c r="UCZ1"/>
      <c r="UDA1"/>
      <c r="UDB1"/>
      <c r="UDC1"/>
      <c r="UDD1"/>
      <c r="UDE1"/>
      <c r="UDF1"/>
      <c r="UDG1"/>
      <c r="UDH1"/>
      <c r="UDI1"/>
      <c r="UDJ1"/>
      <c r="UDK1"/>
      <c r="UDL1"/>
      <c r="UDM1"/>
      <c r="UDN1"/>
      <c r="UDO1"/>
      <c r="UDP1"/>
      <c r="UDQ1"/>
      <c r="UDR1"/>
      <c r="UDS1"/>
      <c r="UDT1"/>
      <c r="UDU1"/>
      <c r="UDV1"/>
      <c r="UDW1"/>
      <c r="UDX1"/>
      <c r="UDY1"/>
      <c r="UDZ1"/>
      <c r="UEA1"/>
      <c r="UEB1"/>
      <c r="UEC1"/>
      <c r="UED1"/>
      <c r="UEE1"/>
      <c r="UEF1"/>
      <c r="UEG1"/>
      <c r="UEH1"/>
      <c r="UEI1"/>
      <c r="UEJ1"/>
      <c r="UEK1"/>
      <c r="UEL1"/>
      <c r="UEM1"/>
      <c r="UEN1"/>
      <c r="UEO1"/>
      <c r="UEP1"/>
      <c r="UEQ1"/>
      <c r="UER1"/>
      <c r="UES1"/>
      <c r="UET1"/>
      <c r="UEU1"/>
      <c r="UEV1"/>
      <c r="UEW1"/>
      <c r="UEX1"/>
      <c r="UEY1"/>
      <c r="UEZ1"/>
      <c r="UFA1"/>
      <c r="UFB1"/>
      <c r="UFC1"/>
      <c r="UFD1"/>
      <c r="UFE1"/>
      <c r="UFF1"/>
      <c r="UFG1"/>
      <c r="UFH1"/>
      <c r="UFI1"/>
      <c r="UFJ1"/>
      <c r="UFK1"/>
      <c r="UFL1"/>
      <c r="UFM1"/>
      <c r="UFN1"/>
      <c r="UFO1"/>
      <c r="UFP1"/>
      <c r="UFQ1"/>
      <c r="UFR1"/>
      <c r="UFS1"/>
      <c r="UFT1"/>
      <c r="UFU1"/>
      <c r="UFV1"/>
      <c r="UFW1"/>
      <c r="UFX1"/>
      <c r="UFY1"/>
      <c r="UFZ1"/>
      <c r="UGA1"/>
      <c r="UGB1"/>
      <c r="UGC1"/>
      <c r="UGD1"/>
      <c r="UGE1"/>
      <c r="UGF1"/>
      <c r="UGG1"/>
      <c r="UGH1"/>
      <c r="UGI1"/>
      <c r="UGJ1"/>
      <c r="UGK1"/>
      <c r="UGL1"/>
      <c r="UGM1"/>
      <c r="UGN1"/>
      <c r="UGO1"/>
      <c r="UGP1"/>
      <c r="UGQ1"/>
      <c r="UGR1"/>
      <c r="UGS1"/>
      <c r="UGT1"/>
      <c r="UGU1"/>
      <c r="UGV1"/>
      <c r="UGW1"/>
      <c r="UGX1"/>
      <c r="UGY1"/>
      <c r="UGZ1"/>
      <c r="UHA1"/>
      <c r="UHB1"/>
      <c r="UHC1"/>
      <c r="UHD1"/>
      <c r="UHE1"/>
      <c r="UHF1"/>
      <c r="UHG1"/>
      <c r="UHH1"/>
      <c r="UHI1"/>
      <c r="UHJ1"/>
      <c r="UHK1"/>
      <c r="UHL1"/>
      <c r="UHM1"/>
      <c r="UHN1"/>
      <c r="UHO1"/>
      <c r="UHP1"/>
      <c r="UHQ1"/>
      <c r="UHR1"/>
      <c r="UHS1"/>
      <c r="UHT1"/>
      <c r="UHU1"/>
      <c r="UHV1"/>
      <c r="UHW1"/>
      <c r="UHX1"/>
      <c r="UHY1"/>
      <c r="UHZ1"/>
      <c r="UIA1"/>
      <c r="UIB1"/>
      <c r="UIC1"/>
      <c r="UID1"/>
      <c r="UIE1"/>
      <c r="UIF1"/>
      <c r="UIG1"/>
      <c r="UIH1"/>
      <c r="UII1"/>
      <c r="UIJ1"/>
      <c r="UIK1"/>
      <c r="UIL1"/>
      <c r="UIM1"/>
      <c r="UIN1"/>
      <c r="UIO1"/>
      <c r="UIP1"/>
      <c r="UIQ1"/>
      <c r="UIR1"/>
      <c r="UIS1"/>
      <c r="UIT1"/>
      <c r="UIU1"/>
      <c r="UIV1"/>
      <c r="UIW1"/>
      <c r="UIX1"/>
      <c r="UIY1"/>
      <c r="UIZ1"/>
      <c r="UJA1"/>
      <c r="UJB1"/>
      <c r="UJC1"/>
      <c r="UJD1"/>
      <c r="UJE1"/>
      <c r="UJF1"/>
      <c r="UJG1"/>
      <c r="UJH1"/>
      <c r="UJI1"/>
      <c r="UJJ1"/>
      <c r="UJK1"/>
      <c r="UJL1"/>
      <c r="UJM1"/>
      <c r="UJN1"/>
      <c r="UJO1"/>
      <c r="UJP1"/>
      <c r="UJQ1"/>
      <c r="UJR1"/>
      <c r="UJS1"/>
      <c r="UJT1"/>
      <c r="UJU1"/>
      <c r="UJV1"/>
      <c r="UJW1"/>
      <c r="UJX1"/>
      <c r="UJY1"/>
      <c r="UJZ1"/>
      <c r="UKA1"/>
      <c r="UKB1"/>
      <c r="UKC1"/>
      <c r="UKD1"/>
      <c r="UKE1"/>
      <c r="UKF1"/>
      <c r="UKG1"/>
      <c r="UKH1"/>
      <c r="UKI1"/>
      <c r="UKJ1"/>
      <c r="UKK1"/>
      <c r="UKL1"/>
      <c r="UKM1"/>
      <c r="UKN1"/>
      <c r="UKO1"/>
      <c r="UKP1"/>
      <c r="UKQ1"/>
      <c r="UKR1"/>
      <c r="UKS1"/>
      <c r="UKT1"/>
      <c r="UKU1"/>
      <c r="UKV1"/>
      <c r="UKW1"/>
      <c r="UKX1"/>
      <c r="UKY1"/>
      <c r="UKZ1"/>
      <c r="ULA1"/>
      <c r="ULB1"/>
      <c r="ULC1"/>
      <c r="ULD1"/>
      <c r="ULE1"/>
      <c r="ULF1"/>
      <c r="ULG1"/>
      <c r="ULH1"/>
      <c r="ULI1"/>
      <c r="ULJ1"/>
      <c r="ULK1"/>
      <c r="ULL1"/>
      <c r="ULM1"/>
      <c r="ULN1"/>
      <c r="ULO1"/>
      <c r="ULP1"/>
      <c r="ULQ1"/>
      <c r="ULR1"/>
      <c r="ULS1"/>
      <c r="ULT1"/>
      <c r="ULU1"/>
      <c r="ULV1"/>
      <c r="ULW1"/>
      <c r="ULX1"/>
      <c r="ULY1"/>
      <c r="ULZ1"/>
      <c r="UMA1"/>
      <c r="UMB1"/>
      <c r="UMC1"/>
      <c r="UMD1"/>
      <c r="UME1"/>
      <c r="UMF1"/>
      <c r="UMG1"/>
      <c r="UMH1"/>
      <c r="UMI1"/>
      <c r="UMJ1"/>
      <c r="UMK1"/>
      <c r="UML1"/>
      <c r="UMM1"/>
      <c r="UMN1"/>
      <c r="UMO1"/>
      <c r="UMP1"/>
      <c r="UMQ1"/>
      <c r="UMR1"/>
      <c r="UMS1"/>
      <c r="UMT1"/>
      <c r="UMU1"/>
      <c r="UMV1"/>
      <c r="UMW1"/>
      <c r="UMX1"/>
      <c r="UMY1"/>
      <c r="UMZ1"/>
      <c r="UNA1"/>
      <c r="UNB1"/>
      <c r="UNC1"/>
      <c r="UND1"/>
      <c r="UNE1"/>
      <c r="UNF1"/>
      <c r="UNG1"/>
      <c r="UNH1"/>
      <c r="UNI1"/>
      <c r="UNJ1"/>
      <c r="UNK1"/>
      <c r="UNL1"/>
      <c r="UNM1"/>
      <c r="UNN1"/>
      <c r="UNO1"/>
      <c r="UNP1"/>
      <c r="UNQ1"/>
      <c r="UNR1"/>
      <c r="UNS1"/>
      <c r="UNT1"/>
      <c r="UNU1"/>
      <c r="UNV1"/>
      <c r="UNW1"/>
      <c r="UNX1"/>
      <c r="UNY1"/>
      <c r="UNZ1"/>
      <c r="UOA1"/>
      <c r="UOB1"/>
      <c r="UOC1"/>
      <c r="UOD1"/>
      <c r="UOE1"/>
      <c r="UOF1"/>
      <c r="UOG1"/>
      <c r="UOH1"/>
      <c r="UOI1"/>
      <c r="UOJ1"/>
      <c r="UOK1"/>
      <c r="UOL1"/>
      <c r="UOM1"/>
      <c r="UON1"/>
      <c r="UOO1"/>
      <c r="UOP1"/>
      <c r="UOQ1"/>
      <c r="UOR1"/>
      <c r="UOS1"/>
      <c r="UOT1"/>
      <c r="UOU1"/>
      <c r="UOV1"/>
      <c r="UOW1"/>
      <c r="UOX1"/>
      <c r="UOY1"/>
      <c r="UOZ1"/>
      <c r="UPA1"/>
      <c r="UPB1"/>
      <c r="UPC1"/>
      <c r="UPD1"/>
      <c r="UPE1"/>
      <c r="UPF1"/>
      <c r="UPG1"/>
      <c r="UPH1"/>
      <c r="UPI1"/>
      <c r="UPJ1"/>
      <c r="UPK1"/>
      <c r="UPL1"/>
      <c r="UPM1"/>
      <c r="UPN1"/>
      <c r="UPO1"/>
      <c r="UPP1"/>
      <c r="UPQ1"/>
      <c r="UPR1"/>
      <c r="UPS1"/>
      <c r="UPT1"/>
      <c r="UPU1"/>
      <c r="UPV1"/>
      <c r="UPW1"/>
      <c r="UPX1"/>
      <c r="UPY1"/>
      <c r="UPZ1"/>
      <c r="UQA1"/>
      <c r="UQB1"/>
      <c r="UQC1"/>
      <c r="UQD1"/>
      <c r="UQE1"/>
      <c r="UQF1"/>
      <c r="UQG1"/>
      <c r="UQH1"/>
      <c r="UQI1"/>
      <c r="UQJ1"/>
      <c r="UQK1"/>
      <c r="UQL1"/>
      <c r="UQM1"/>
      <c r="UQN1"/>
      <c r="UQO1"/>
      <c r="UQP1"/>
      <c r="UQQ1"/>
      <c r="UQR1"/>
      <c r="UQS1"/>
      <c r="UQT1"/>
      <c r="UQU1"/>
      <c r="UQV1"/>
      <c r="UQW1"/>
      <c r="UQX1"/>
      <c r="UQY1"/>
      <c r="UQZ1"/>
      <c r="URA1"/>
      <c r="URB1"/>
      <c r="URC1"/>
      <c r="URD1"/>
      <c r="URE1"/>
      <c r="URF1"/>
      <c r="URG1"/>
      <c r="URH1"/>
      <c r="URI1"/>
      <c r="URJ1"/>
      <c r="URK1"/>
      <c r="URL1"/>
      <c r="URM1"/>
      <c r="URN1"/>
      <c r="URO1"/>
      <c r="URP1"/>
      <c r="URQ1"/>
      <c r="URR1"/>
      <c r="URS1"/>
      <c r="URT1"/>
      <c r="URU1"/>
      <c r="URV1"/>
      <c r="URW1"/>
      <c r="URX1"/>
      <c r="URY1"/>
      <c r="URZ1"/>
      <c r="USA1"/>
      <c r="USB1"/>
      <c r="USC1"/>
      <c r="USD1"/>
      <c r="USE1"/>
      <c r="USF1"/>
      <c r="USG1"/>
      <c r="USH1"/>
      <c r="USI1"/>
      <c r="USJ1"/>
      <c r="USK1"/>
      <c r="USL1"/>
      <c r="USM1"/>
      <c r="USN1"/>
      <c r="USO1"/>
      <c r="USP1"/>
      <c r="USQ1"/>
      <c r="USR1"/>
      <c r="USS1"/>
      <c r="UST1"/>
      <c r="USU1"/>
      <c r="USV1"/>
      <c r="USW1"/>
      <c r="USX1"/>
      <c r="USY1"/>
      <c r="USZ1"/>
      <c r="UTA1"/>
      <c r="UTB1"/>
      <c r="UTC1"/>
      <c r="UTD1"/>
      <c r="UTE1"/>
      <c r="UTF1"/>
      <c r="UTG1"/>
      <c r="UTH1"/>
      <c r="UTI1"/>
      <c r="UTJ1"/>
      <c r="UTK1"/>
      <c r="UTL1"/>
      <c r="UTM1"/>
      <c r="UTN1"/>
      <c r="UTO1"/>
      <c r="UTP1"/>
      <c r="UTQ1"/>
      <c r="UTR1"/>
      <c r="UTS1"/>
      <c r="UTT1"/>
      <c r="UTU1"/>
      <c r="UTV1"/>
      <c r="UTW1"/>
      <c r="UTX1"/>
      <c r="UTY1"/>
      <c r="UTZ1"/>
      <c r="UUA1"/>
      <c r="UUB1"/>
      <c r="UUC1"/>
      <c r="UUD1"/>
      <c r="UUE1"/>
      <c r="UUF1"/>
      <c r="UUG1"/>
      <c r="UUH1"/>
      <c r="UUI1"/>
      <c r="UUJ1"/>
      <c r="UUK1"/>
      <c r="UUL1"/>
      <c r="UUM1"/>
      <c r="UUN1"/>
      <c r="UUO1"/>
      <c r="UUP1"/>
      <c r="UUQ1"/>
      <c r="UUR1"/>
      <c r="UUS1"/>
      <c r="UUT1"/>
      <c r="UUU1"/>
      <c r="UUV1"/>
      <c r="UUW1"/>
      <c r="UUX1"/>
      <c r="UUY1"/>
      <c r="UUZ1"/>
      <c r="UVA1"/>
      <c r="UVB1"/>
      <c r="UVC1"/>
      <c r="UVD1"/>
      <c r="UVE1"/>
      <c r="UVF1"/>
      <c r="UVG1"/>
      <c r="UVH1"/>
      <c r="UVI1"/>
      <c r="UVJ1"/>
      <c r="UVK1"/>
      <c r="UVL1"/>
      <c r="UVM1"/>
      <c r="UVN1"/>
      <c r="UVO1"/>
      <c r="UVP1"/>
      <c r="UVQ1"/>
      <c r="UVR1"/>
      <c r="UVS1"/>
      <c r="UVT1"/>
      <c r="UVU1"/>
      <c r="UVV1"/>
      <c r="UVW1"/>
      <c r="UVX1"/>
      <c r="UVY1"/>
      <c r="UVZ1"/>
      <c r="UWA1"/>
      <c r="UWB1"/>
      <c r="UWC1"/>
      <c r="UWD1"/>
      <c r="UWE1"/>
      <c r="UWF1"/>
      <c r="UWG1"/>
      <c r="UWH1"/>
      <c r="UWI1"/>
      <c r="UWJ1"/>
      <c r="UWK1"/>
      <c r="UWL1"/>
      <c r="UWM1"/>
      <c r="UWN1"/>
      <c r="UWO1"/>
      <c r="UWP1"/>
      <c r="UWQ1"/>
      <c r="UWR1"/>
      <c r="UWS1"/>
      <c r="UWT1"/>
      <c r="UWU1"/>
      <c r="UWV1"/>
      <c r="UWW1"/>
      <c r="UWX1"/>
      <c r="UWY1"/>
      <c r="UWZ1"/>
      <c r="UXA1"/>
      <c r="UXB1"/>
      <c r="UXC1"/>
      <c r="UXD1"/>
      <c r="UXE1"/>
      <c r="UXF1"/>
      <c r="UXG1"/>
      <c r="UXH1"/>
      <c r="UXI1"/>
      <c r="UXJ1"/>
      <c r="UXK1"/>
      <c r="UXL1"/>
      <c r="UXM1"/>
      <c r="UXN1"/>
      <c r="UXO1"/>
      <c r="UXP1"/>
      <c r="UXQ1"/>
      <c r="UXR1"/>
      <c r="UXS1"/>
      <c r="UXT1"/>
      <c r="UXU1"/>
      <c r="UXV1"/>
      <c r="UXW1"/>
      <c r="UXX1"/>
      <c r="UXY1"/>
      <c r="UXZ1"/>
      <c r="UYA1"/>
      <c r="UYB1"/>
      <c r="UYC1"/>
      <c r="UYD1"/>
      <c r="UYE1"/>
      <c r="UYF1"/>
      <c r="UYG1"/>
      <c r="UYH1"/>
      <c r="UYI1"/>
      <c r="UYJ1"/>
      <c r="UYK1"/>
      <c r="UYL1"/>
      <c r="UYM1"/>
      <c r="UYN1"/>
      <c r="UYO1"/>
      <c r="UYP1"/>
      <c r="UYQ1"/>
      <c r="UYR1"/>
      <c r="UYS1"/>
      <c r="UYT1"/>
      <c r="UYU1"/>
      <c r="UYV1"/>
      <c r="UYW1"/>
      <c r="UYX1"/>
      <c r="UYY1"/>
      <c r="UYZ1"/>
      <c r="UZA1"/>
      <c r="UZB1"/>
      <c r="UZC1"/>
      <c r="UZD1"/>
      <c r="UZE1"/>
      <c r="UZF1"/>
      <c r="UZG1"/>
      <c r="UZH1"/>
      <c r="UZI1"/>
      <c r="UZJ1"/>
      <c r="UZK1"/>
      <c r="UZL1"/>
      <c r="UZM1"/>
      <c r="UZN1"/>
      <c r="UZO1"/>
      <c r="UZP1"/>
      <c r="UZQ1"/>
      <c r="UZR1"/>
      <c r="UZS1"/>
      <c r="UZT1"/>
      <c r="UZU1"/>
      <c r="UZV1"/>
      <c r="UZW1"/>
      <c r="UZX1"/>
      <c r="UZY1"/>
      <c r="UZZ1"/>
      <c r="VAA1"/>
      <c r="VAB1"/>
      <c r="VAC1"/>
      <c r="VAD1"/>
      <c r="VAE1"/>
      <c r="VAF1"/>
      <c r="VAG1"/>
      <c r="VAH1"/>
      <c r="VAI1"/>
      <c r="VAJ1"/>
      <c r="VAK1"/>
      <c r="VAL1"/>
      <c r="VAM1"/>
      <c r="VAN1"/>
      <c r="VAO1"/>
      <c r="VAP1"/>
      <c r="VAQ1"/>
      <c r="VAR1"/>
      <c r="VAS1"/>
      <c r="VAT1"/>
      <c r="VAU1"/>
      <c r="VAV1"/>
      <c r="VAW1"/>
      <c r="VAX1"/>
      <c r="VAY1"/>
      <c r="VAZ1"/>
      <c r="VBA1"/>
      <c r="VBB1"/>
      <c r="VBC1"/>
      <c r="VBD1"/>
      <c r="VBE1"/>
      <c r="VBF1"/>
      <c r="VBG1"/>
      <c r="VBH1"/>
      <c r="VBI1"/>
      <c r="VBJ1"/>
      <c r="VBK1"/>
      <c r="VBL1"/>
      <c r="VBM1"/>
      <c r="VBN1"/>
      <c r="VBO1"/>
      <c r="VBP1"/>
      <c r="VBQ1"/>
      <c r="VBR1"/>
      <c r="VBS1"/>
      <c r="VBT1"/>
      <c r="VBU1"/>
      <c r="VBV1"/>
      <c r="VBW1"/>
      <c r="VBX1"/>
      <c r="VBY1"/>
      <c r="VBZ1"/>
      <c r="VCA1"/>
      <c r="VCB1"/>
      <c r="VCC1"/>
      <c r="VCD1"/>
      <c r="VCE1"/>
      <c r="VCF1"/>
      <c r="VCG1"/>
      <c r="VCH1"/>
      <c r="VCI1"/>
      <c r="VCJ1"/>
      <c r="VCK1"/>
      <c r="VCL1"/>
      <c r="VCM1"/>
      <c r="VCN1"/>
      <c r="VCO1"/>
      <c r="VCP1"/>
      <c r="VCQ1"/>
      <c r="VCR1"/>
      <c r="VCS1"/>
      <c r="VCT1"/>
      <c r="VCU1"/>
      <c r="VCV1"/>
      <c r="VCW1"/>
      <c r="VCX1"/>
      <c r="VCY1"/>
      <c r="VCZ1"/>
      <c r="VDA1"/>
      <c r="VDB1"/>
      <c r="VDC1"/>
      <c r="VDD1"/>
      <c r="VDE1"/>
      <c r="VDF1"/>
      <c r="VDG1"/>
      <c r="VDH1"/>
      <c r="VDI1"/>
      <c r="VDJ1"/>
      <c r="VDK1"/>
      <c r="VDL1"/>
      <c r="VDM1"/>
      <c r="VDN1"/>
      <c r="VDO1"/>
      <c r="VDP1"/>
      <c r="VDQ1"/>
      <c r="VDR1"/>
      <c r="VDS1"/>
      <c r="VDT1"/>
      <c r="VDU1"/>
      <c r="VDV1"/>
      <c r="VDW1"/>
      <c r="VDX1"/>
      <c r="VDY1"/>
      <c r="VDZ1"/>
      <c r="VEA1"/>
      <c r="VEB1"/>
      <c r="VEC1"/>
      <c r="VED1"/>
      <c r="VEE1"/>
      <c r="VEF1"/>
      <c r="VEG1"/>
      <c r="VEH1"/>
      <c r="VEI1"/>
      <c r="VEJ1"/>
      <c r="VEK1"/>
      <c r="VEL1"/>
      <c r="VEM1"/>
      <c r="VEN1"/>
      <c r="VEO1"/>
      <c r="VEP1"/>
      <c r="VEQ1"/>
      <c r="VER1"/>
      <c r="VES1"/>
      <c r="VET1"/>
      <c r="VEU1"/>
      <c r="VEV1"/>
      <c r="VEW1"/>
      <c r="VEX1"/>
      <c r="VEY1"/>
      <c r="VEZ1"/>
      <c r="VFA1"/>
      <c r="VFB1"/>
      <c r="VFC1"/>
      <c r="VFD1"/>
      <c r="VFE1"/>
      <c r="VFF1"/>
      <c r="VFG1"/>
      <c r="VFH1"/>
      <c r="VFI1"/>
      <c r="VFJ1"/>
      <c r="VFK1"/>
      <c r="VFL1"/>
      <c r="VFM1"/>
      <c r="VFN1"/>
      <c r="VFO1"/>
      <c r="VFP1"/>
      <c r="VFQ1"/>
      <c r="VFR1"/>
      <c r="VFS1"/>
      <c r="VFT1"/>
      <c r="VFU1"/>
      <c r="VFV1"/>
      <c r="VFW1"/>
      <c r="VFX1"/>
      <c r="VFY1"/>
      <c r="VFZ1"/>
      <c r="VGA1"/>
      <c r="VGB1"/>
      <c r="VGC1"/>
      <c r="VGD1"/>
      <c r="VGE1"/>
      <c r="VGF1"/>
      <c r="VGG1"/>
      <c r="VGH1"/>
      <c r="VGI1"/>
      <c r="VGJ1"/>
      <c r="VGK1"/>
      <c r="VGL1"/>
      <c r="VGM1"/>
      <c r="VGN1"/>
      <c r="VGO1"/>
      <c r="VGP1"/>
      <c r="VGQ1"/>
      <c r="VGR1"/>
      <c r="VGS1"/>
      <c r="VGT1"/>
      <c r="VGU1"/>
      <c r="VGV1"/>
      <c r="VGW1"/>
      <c r="VGX1"/>
      <c r="VGY1"/>
      <c r="VGZ1"/>
      <c r="VHA1"/>
      <c r="VHB1"/>
      <c r="VHC1"/>
      <c r="VHD1"/>
      <c r="VHE1"/>
      <c r="VHF1"/>
      <c r="VHG1"/>
      <c r="VHH1"/>
      <c r="VHI1"/>
      <c r="VHJ1"/>
      <c r="VHK1"/>
      <c r="VHL1"/>
      <c r="VHM1"/>
      <c r="VHN1"/>
      <c r="VHO1"/>
      <c r="VHP1"/>
      <c r="VHQ1"/>
      <c r="VHR1"/>
      <c r="VHS1"/>
      <c r="VHT1"/>
      <c r="VHU1"/>
      <c r="VHV1"/>
      <c r="VHW1"/>
      <c r="VHX1"/>
      <c r="VHY1"/>
      <c r="VHZ1"/>
      <c r="VIA1"/>
      <c r="VIB1"/>
      <c r="VIC1"/>
      <c r="VID1"/>
      <c r="VIE1"/>
      <c r="VIF1"/>
      <c r="VIG1"/>
      <c r="VIH1"/>
      <c r="VII1"/>
      <c r="VIJ1"/>
      <c r="VIK1"/>
      <c r="VIL1"/>
      <c r="VIM1"/>
      <c r="VIN1"/>
      <c r="VIO1"/>
      <c r="VIP1"/>
      <c r="VIQ1"/>
      <c r="VIR1"/>
      <c r="VIS1"/>
      <c r="VIT1"/>
      <c r="VIU1"/>
      <c r="VIV1"/>
      <c r="VIW1"/>
      <c r="VIX1"/>
      <c r="VIY1"/>
      <c r="VIZ1"/>
      <c r="VJA1"/>
      <c r="VJB1"/>
      <c r="VJC1"/>
      <c r="VJD1"/>
      <c r="VJE1"/>
      <c r="VJF1"/>
      <c r="VJG1"/>
      <c r="VJH1"/>
      <c r="VJI1"/>
      <c r="VJJ1"/>
      <c r="VJK1"/>
      <c r="VJL1"/>
      <c r="VJM1"/>
      <c r="VJN1"/>
      <c r="VJO1"/>
      <c r="VJP1"/>
      <c r="VJQ1"/>
      <c r="VJR1"/>
      <c r="VJS1"/>
      <c r="VJT1"/>
      <c r="VJU1"/>
      <c r="VJV1"/>
      <c r="VJW1"/>
      <c r="VJX1"/>
      <c r="VJY1"/>
      <c r="VJZ1"/>
      <c r="VKA1"/>
      <c r="VKB1"/>
      <c r="VKC1"/>
      <c r="VKD1"/>
      <c r="VKE1"/>
      <c r="VKF1"/>
      <c r="VKG1"/>
      <c r="VKH1"/>
      <c r="VKI1"/>
      <c r="VKJ1"/>
      <c r="VKK1"/>
      <c r="VKL1"/>
      <c r="VKM1"/>
      <c r="VKN1"/>
      <c r="VKO1"/>
      <c r="VKP1"/>
      <c r="VKQ1"/>
      <c r="VKR1"/>
      <c r="VKS1"/>
      <c r="VKT1"/>
      <c r="VKU1"/>
      <c r="VKV1"/>
      <c r="VKW1"/>
      <c r="VKX1"/>
      <c r="VKY1"/>
      <c r="VKZ1"/>
      <c r="VLA1"/>
      <c r="VLB1"/>
      <c r="VLC1"/>
      <c r="VLD1"/>
      <c r="VLE1"/>
      <c r="VLF1"/>
      <c r="VLG1"/>
      <c r="VLH1"/>
      <c r="VLI1"/>
      <c r="VLJ1"/>
      <c r="VLK1"/>
      <c r="VLL1"/>
      <c r="VLM1"/>
      <c r="VLN1"/>
      <c r="VLO1"/>
      <c r="VLP1"/>
      <c r="VLQ1"/>
      <c r="VLR1"/>
      <c r="VLS1"/>
      <c r="VLT1"/>
      <c r="VLU1"/>
      <c r="VLV1"/>
      <c r="VLW1"/>
      <c r="VLX1"/>
      <c r="VLY1"/>
      <c r="VLZ1"/>
      <c r="VMA1"/>
      <c r="VMB1"/>
      <c r="VMC1"/>
      <c r="VMD1"/>
      <c r="VME1"/>
      <c r="VMF1"/>
      <c r="VMG1"/>
      <c r="VMH1"/>
      <c r="VMI1"/>
      <c r="VMJ1"/>
      <c r="VMK1"/>
      <c r="VML1"/>
      <c r="VMM1"/>
      <c r="VMN1"/>
      <c r="VMO1"/>
      <c r="VMP1"/>
      <c r="VMQ1"/>
      <c r="VMR1"/>
      <c r="VMS1"/>
      <c r="VMT1"/>
      <c r="VMU1"/>
      <c r="VMV1"/>
      <c r="VMW1"/>
      <c r="VMX1"/>
      <c r="VMY1"/>
      <c r="VMZ1"/>
      <c r="VNA1"/>
      <c r="VNB1"/>
      <c r="VNC1"/>
      <c r="VND1"/>
      <c r="VNE1"/>
      <c r="VNF1"/>
      <c r="VNG1"/>
      <c r="VNH1"/>
      <c r="VNI1"/>
      <c r="VNJ1"/>
      <c r="VNK1"/>
      <c r="VNL1"/>
      <c r="VNM1"/>
      <c r="VNN1"/>
      <c r="VNO1"/>
      <c r="VNP1"/>
      <c r="VNQ1"/>
      <c r="VNR1"/>
      <c r="VNS1"/>
      <c r="VNT1"/>
      <c r="VNU1"/>
      <c r="VNV1"/>
      <c r="VNW1"/>
      <c r="VNX1"/>
      <c r="VNY1"/>
      <c r="VNZ1"/>
      <c r="VOA1"/>
      <c r="VOB1"/>
      <c r="VOC1"/>
      <c r="VOD1"/>
      <c r="VOE1"/>
      <c r="VOF1"/>
      <c r="VOG1"/>
      <c r="VOH1"/>
      <c r="VOI1"/>
      <c r="VOJ1"/>
      <c r="VOK1"/>
      <c r="VOL1"/>
      <c r="VOM1"/>
      <c r="VON1"/>
      <c r="VOO1"/>
      <c r="VOP1"/>
      <c r="VOQ1"/>
      <c r="VOR1"/>
      <c r="VOS1"/>
      <c r="VOT1"/>
      <c r="VOU1"/>
      <c r="VOV1"/>
      <c r="VOW1"/>
      <c r="VOX1"/>
      <c r="VOY1"/>
      <c r="VOZ1"/>
      <c r="VPA1"/>
      <c r="VPB1"/>
      <c r="VPC1"/>
      <c r="VPD1"/>
      <c r="VPE1"/>
      <c r="VPF1"/>
      <c r="VPG1"/>
      <c r="VPH1"/>
      <c r="VPI1"/>
      <c r="VPJ1"/>
      <c r="VPK1"/>
      <c r="VPL1"/>
      <c r="VPM1"/>
      <c r="VPN1"/>
      <c r="VPO1"/>
      <c r="VPP1"/>
      <c r="VPQ1"/>
      <c r="VPR1"/>
      <c r="VPS1"/>
      <c r="VPT1"/>
      <c r="VPU1"/>
      <c r="VPV1"/>
      <c r="VPW1"/>
      <c r="VPX1"/>
      <c r="VPY1"/>
      <c r="VPZ1"/>
      <c r="VQA1"/>
      <c r="VQB1"/>
      <c r="VQC1"/>
      <c r="VQD1"/>
      <c r="VQE1"/>
      <c r="VQF1"/>
      <c r="VQG1"/>
      <c r="VQH1"/>
      <c r="VQI1"/>
      <c r="VQJ1"/>
      <c r="VQK1"/>
      <c r="VQL1"/>
      <c r="VQM1"/>
      <c r="VQN1"/>
      <c r="VQO1"/>
      <c r="VQP1"/>
      <c r="VQQ1"/>
      <c r="VQR1"/>
      <c r="VQS1"/>
      <c r="VQT1"/>
      <c r="VQU1"/>
      <c r="VQV1"/>
      <c r="VQW1"/>
      <c r="VQX1"/>
      <c r="VQY1"/>
      <c r="VQZ1"/>
      <c r="VRA1"/>
      <c r="VRB1"/>
      <c r="VRC1"/>
      <c r="VRD1"/>
      <c r="VRE1"/>
      <c r="VRF1"/>
      <c r="VRG1"/>
      <c r="VRH1"/>
      <c r="VRI1"/>
      <c r="VRJ1"/>
      <c r="VRK1"/>
      <c r="VRL1"/>
      <c r="VRM1"/>
      <c r="VRN1"/>
      <c r="VRO1"/>
      <c r="VRP1"/>
      <c r="VRQ1"/>
      <c r="VRR1"/>
      <c r="VRS1"/>
      <c r="VRT1"/>
      <c r="VRU1"/>
      <c r="VRV1"/>
      <c r="VRW1"/>
      <c r="VRX1"/>
      <c r="VRY1"/>
      <c r="VRZ1"/>
      <c r="VSA1"/>
      <c r="VSB1"/>
      <c r="VSC1"/>
      <c r="VSD1"/>
      <c r="VSE1"/>
      <c r="VSF1"/>
      <c r="VSG1"/>
      <c r="VSH1"/>
      <c r="VSI1"/>
      <c r="VSJ1"/>
      <c r="VSK1"/>
      <c r="VSL1"/>
      <c r="VSM1"/>
      <c r="VSN1"/>
      <c r="VSO1"/>
      <c r="VSP1"/>
      <c r="VSQ1"/>
      <c r="VSR1"/>
      <c r="VSS1"/>
      <c r="VST1"/>
      <c r="VSU1"/>
      <c r="VSV1"/>
      <c r="VSW1"/>
      <c r="VSX1"/>
      <c r="VSY1"/>
      <c r="VSZ1"/>
      <c r="VTA1"/>
      <c r="VTB1"/>
      <c r="VTC1"/>
      <c r="VTD1"/>
      <c r="VTE1"/>
      <c r="VTF1"/>
      <c r="VTG1"/>
      <c r="VTH1"/>
      <c r="VTI1"/>
      <c r="VTJ1"/>
      <c r="VTK1"/>
      <c r="VTL1"/>
      <c r="VTM1"/>
      <c r="VTN1"/>
      <c r="VTO1"/>
      <c r="VTP1"/>
      <c r="VTQ1"/>
      <c r="VTR1"/>
      <c r="VTS1"/>
      <c r="VTT1"/>
      <c r="VTU1"/>
      <c r="VTV1"/>
      <c r="VTW1"/>
      <c r="VTX1"/>
      <c r="VTY1"/>
      <c r="VTZ1"/>
      <c r="VUA1"/>
      <c r="VUB1"/>
      <c r="VUC1"/>
      <c r="VUD1"/>
      <c r="VUE1"/>
      <c r="VUF1"/>
      <c r="VUG1"/>
      <c r="VUH1"/>
      <c r="VUI1"/>
      <c r="VUJ1"/>
      <c r="VUK1"/>
      <c r="VUL1"/>
      <c r="VUM1"/>
      <c r="VUN1"/>
      <c r="VUO1"/>
      <c r="VUP1"/>
      <c r="VUQ1"/>
      <c r="VUR1"/>
      <c r="VUS1"/>
      <c r="VUT1"/>
      <c r="VUU1"/>
      <c r="VUV1"/>
      <c r="VUW1"/>
      <c r="VUX1"/>
      <c r="VUY1"/>
      <c r="VUZ1"/>
      <c r="VVA1"/>
      <c r="VVB1"/>
      <c r="VVC1"/>
      <c r="VVD1"/>
      <c r="VVE1"/>
      <c r="VVF1"/>
      <c r="VVG1"/>
      <c r="VVH1"/>
      <c r="VVI1"/>
      <c r="VVJ1"/>
      <c r="VVK1"/>
      <c r="VVL1"/>
      <c r="VVM1"/>
      <c r="VVN1"/>
      <c r="VVO1"/>
      <c r="VVP1"/>
      <c r="VVQ1"/>
      <c r="VVR1"/>
      <c r="VVS1"/>
      <c r="VVT1"/>
      <c r="VVU1"/>
      <c r="VVV1"/>
      <c r="VVW1"/>
      <c r="VVX1"/>
      <c r="VVY1"/>
      <c r="VVZ1"/>
      <c r="VWA1"/>
      <c r="VWB1"/>
      <c r="VWC1"/>
      <c r="VWD1"/>
      <c r="VWE1"/>
      <c r="VWF1"/>
      <c r="VWG1"/>
      <c r="VWH1"/>
      <c r="VWI1"/>
      <c r="VWJ1"/>
      <c r="VWK1"/>
      <c r="VWL1"/>
      <c r="VWM1"/>
      <c r="VWN1"/>
      <c r="VWO1"/>
      <c r="VWP1"/>
      <c r="VWQ1"/>
      <c r="VWR1"/>
      <c r="VWS1"/>
      <c r="VWT1"/>
      <c r="VWU1"/>
      <c r="VWV1"/>
      <c r="VWW1"/>
      <c r="VWX1"/>
      <c r="VWY1"/>
      <c r="VWZ1"/>
      <c r="VXA1"/>
      <c r="VXB1"/>
      <c r="VXC1"/>
      <c r="VXD1"/>
      <c r="VXE1"/>
      <c r="VXF1"/>
      <c r="VXG1"/>
      <c r="VXH1"/>
      <c r="VXI1"/>
      <c r="VXJ1"/>
      <c r="VXK1"/>
      <c r="VXL1"/>
      <c r="VXM1"/>
      <c r="VXN1"/>
      <c r="VXO1"/>
      <c r="VXP1"/>
      <c r="VXQ1"/>
      <c r="VXR1"/>
      <c r="VXS1"/>
      <c r="VXT1"/>
      <c r="VXU1"/>
      <c r="VXV1"/>
      <c r="VXW1"/>
      <c r="VXX1"/>
      <c r="VXY1"/>
      <c r="VXZ1"/>
      <c r="VYA1"/>
      <c r="VYB1"/>
      <c r="VYC1"/>
      <c r="VYD1"/>
      <c r="VYE1"/>
      <c r="VYF1"/>
      <c r="VYG1"/>
      <c r="VYH1"/>
      <c r="VYI1"/>
      <c r="VYJ1"/>
      <c r="VYK1"/>
      <c r="VYL1"/>
      <c r="VYM1"/>
      <c r="VYN1"/>
      <c r="VYO1"/>
      <c r="VYP1"/>
      <c r="VYQ1"/>
      <c r="VYR1"/>
      <c r="VYS1"/>
      <c r="VYT1"/>
      <c r="VYU1"/>
      <c r="VYV1"/>
      <c r="VYW1"/>
      <c r="VYX1"/>
      <c r="VYY1"/>
      <c r="VYZ1"/>
      <c r="VZA1"/>
      <c r="VZB1"/>
      <c r="VZC1"/>
      <c r="VZD1"/>
      <c r="VZE1"/>
      <c r="VZF1"/>
      <c r="VZG1"/>
      <c r="VZH1"/>
      <c r="VZI1"/>
      <c r="VZJ1"/>
      <c r="VZK1"/>
      <c r="VZL1"/>
      <c r="VZM1"/>
      <c r="VZN1"/>
      <c r="VZO1"/>
      <c r="VZP1"/>
      <c r="VZQ1"/>
      <c r="VZR1"/>
      <c r="VZS1"/>
      <c r="VZT1"/>
      <c r="VZU1"/>
      <c r="VZV1"/>
      <c r="VZW1"/>
      <c r="VZX1"/>
      <c r="VZY1"/>
      <c r="VZZ1"/>
      <c r="WAA1"/>
      <c r="WAB1"/>
      <c r="WAC1"/>
      <c r="WAD1"/>
      <c r="WAE1"/>
      <c r="WAF1"/>
      <c r="WAG1"/>
      <c r="WAH1"/>
      <c r="WAI1"/>
      <c r="WAJ1"/>
      <c r="WAK1"/>
      <c r="WAL1"/>
      <c r="WAM1"/>
      <c r="WAN1"/>
      <c r="WAO1"/>
      <c r="WAP1"/>
      <c r="WAQ1"/>
      <c r="WAR1"/>
      <c r="WAS1"/>
      <c r="WAT1"/>
      <c r="WAU1"/>
      <c r="WAV1"/>
      <c r="WAW1"/>
      <c r="WAX1"/>
      <c r="WAY1"/>
      <c r="WAZ1"/>
      <c r="WBA1"/>
      <c r="WBB1"/>
      <c r="WBC1"/>
      <c r="WBD1"/>
      <c r="WBE1"/>
      <c r="WBF1"/>
      <c r="WBG1"/>
      <c r="WBH1"/>
      <c r="WBI1"/>
      <c r="WBJ1"/>
      <c r="WBK1"/>
      <c r="WBL1"/>
      <c r="WBM1"/>
      <c r="WBN1"/>
      <c r="WBO1"/>
      <c r="WBP1"/>
      <c r="WBQ1"/>
      <c r="WBR1"/>
      <c r="WBS1"/>
      <c r="WBT1"/>
      <c r="WBU1"/>
      <c r="WBV1"/>
      <c r="WBW1"/>
      <c r="WBX1"/>
      <c r="WBY1"/>
      <c r="WBZ1"/>
      <c r="WCA1"/>
      <c r="WCB1"/>
      <c r="WCC1"/>
      <c r="WCD1"/>
      <c r="WCE1"/>
      <c r="WCF1"/>
      <c r="WCG1"/>
      <c r="WCH1"/>
      <c r="WCI1"/>
      <c r="WCJ1"/>
      <c r="WCK1"/>
      <c r="WCL1"/>
      <c r="WCM1"/>
      <c r="WCN1"/>
      <c r="WCO1"/>
      <c r="WCP1"/>
      <c r="WCQ1"/>
      <c r="WCR1"/>
      <c r="WCS1"/>
      <c r="WCT1"/>
      <c r="WCU1"/>
      <c r="WCV1"/>
      <c r="WCW1"/>
      <c r="WCX1"/>
      <c r="WCY1"/>
      <c r="WCZ1"/>
      <c r="WDA1"/>
      <c r="WDB1"/>
      <c r="WDC1"/>
      <c r="WDD1"/>
      <c r="WDE1"/>
      <c r="WDF1"/>
      <c r="WDG1"/>
      <c r="WDH1"/>
      <c r="WDI1"/>
      <c r="WDJ1"/>
      <c r="WDK1"/>
      <c r="WDL1"/>
      <c r="WDM1"/>
      <c r="WDN1"/>
      <c r="WDO1"/>
      <c r="WDP1"/>
      <c r="WDQ1"/>
      <c r="WDR1"/>
      <c r="WDS1"/>
      <c r="WDT1"/>
      <c r="WDU1"/>
      <c r="WDV1"/>
      <c r="WDW1"/>
      <c r="WDX1"/>
      <c r="WDY1"/>
      <c r="WDZ1"/>
      <c r="WEA1"/>
      <c r="WEB1"/>
      <c r="WEC1"/>
      <c r="WED1"/>
      <c r="WEE1"/>
      <c r="WEF1"/>
      <c r="WEG1"/>
      <c r="WEH1"/>
      <c r="WEI1"/>
      <c r="WEJ1"/>
      <c r="WEK1"/>
      <c r="WEL1"/>
      <c r="WEM1"/>
      <c r="WEN1"/>
      <c r="WEO1"/>
      <c r="WEP1"/>
      <c r="WEQ1"/>
      <c r="WER1"/>
      <c r="WES1"/>
      <c r="WET1"/>
      <c r="WEU1"/>
      <c r="WEV1"/>
      <c r="WEW1"/>
      <c r="WEX1"/>
      <c r="WEY1"/>
      <c r="WEZ1"/>
      <c r="WFA1"/>
      <c r="WFB1"/>
      <c r="WFC1"/>
      <c r="WFD1"/>
      <c r="WFE1"/>
      <c r="WFF1"/>
      <c r="WFG1"/>
      <c r="WFH1"/>
      <c r="WFI1"/>
      <c r="WFJ1"/>
      <c r="WFK1"/>
      <c r="WFL1"/>
      <c r="WFM1"/>
      <c r="WFN1"/>
      <c r="WFO1"/>
      <c r="WFP1"/>
      <c r="WFQ1"/>
      <c r="WFR1"/>
      <c r="WFS1"/>
      <c r="WFT1"/>
      <c r="WFU1"/>
      <c r="WFV1"/>
      <c r="WFW1"/>
      <c r="WFX1"/>
      <c r="WFY1"/>
      <c r="WFZ1"/>
      <c r="WGA1"/>
      <c r="WGB1"/>
      <c r="WGC1"/>
      <c r="WGD1"/>
      <c r="WGE1"/>
      <c r="WGF1"/>
      <c r="WGG1"/>
      <c r="WGH1"/>
      <c r="WGI1"/>
      <c r="WGJ1"/>
      <c r="WGK1"/>
      <c r="WGL1"/>
      <c r="WGM1"/>
      <c r="WGN1"/>
      <c r="WGO1"/>
      <c r="WGP1"/>
      <c r="WGQ1"/>
      <c r="WGR1"/>
      <c r="WGS1"/>
      <c r="WGT1"/>
      <c r="WGU1"/>
      <c r="WGV1"/>
      <c r="WGW1"/>
      <c r="WGX1"/>
      <c r="WGY1"/>
      <c r="WGZ1"/>
      <c r="WHA1"/>
      <c r="WHB1"/>
      <c r="WHC1"/>
      <c r="WHD1"/>
      <c r="WHE1"/>
      <c r="WHF1"/>
      <c r="WHG1"/>
      <c r="WHH1"/>
      <c r="WHI1"/>
      <c r="WHJ1"/>
      <c r="WHK1"/>
      <c r="WHL1"/>
      <c r="WHM1"/>
      <c r="WHN1"/>
      <c r="WHO1"/>
      <c r="WHP1"/>
      <c r="WHQ1"/>
      <c r="WHR1"/>
      <c r="WHS1"/>
      <c r="WHT1"/>
      <c r="WHU1"/>
      <c r="WHV1"/>
      <c r="WHW1"/>
      <c r="WHX1"/>
      <c r="WHY1"/>
      <c r="WHZ1"/>
      <c r="WIA1"/>
      <c r="WIB1"/>
      <c r="WIC1"/>
      <c r="WID1"/>
      <c r="WIE1"/>
      <c r="WIF1"/>
      <c r="WIG1"/>
      <c r="WIH1"/>
      <c r="WII1"/>
      <c r="WIJ1"/>
      <c r="WIK1"/>
      <c r="WIL1"/>
      <c r="WIM1"/>
      <c r="WIN1"/>
      <c r="WIO1"/>
      <c r="WIP1"/>
      <c r="WIQ1"/>
      <c r="WIR1"/>
      <c r="WIS1"/>
      <c r="WIT1"/>
      <c r="WIU1"/>
      <c r="WIV1"/>
      <c r="WIW1"/>
      <c r="WIX1"/>
      <c r="WIY1"/>
      <c r="WIZ1"/>
      <c r="WJA1"/>
      <c r="WJB1"/>
      <c r="WJC1"/>
      <c r="WJD1"/>
      <c r="WJE1"/>
      <c r="WJF1"/>
      <c r="WJG1"/>
      <c r="WJH1"/>
      <c r="WJI1"/>
      <c r="WJJ1"/>
      <c r="WJK1"/>
      <c r="WJL1"/>
      <c r="WJM1"/>
      <c r="WJN1"/>
      <c r="WJO1"/>
      <c r="WJP1"/>
      <c r="WJQ1"/>
      <c r="WJR1"/>
      <c r="WJS1"/>
      <c r="WJT1"/>
      <c r="WJU1"/>
      <c r="WJV1"/>
      <c r="WJW1"/>
      <c r="WJX1"/>
      <c r="WJY1"/>
      <c r="WJZ1"/>
      <c r="WKA1"/>
      <c r="WKB1"/>
      <c r="WKC1"/>
      <c r="WKD1"/>
      <c r="WKE1"/>
      <c r="WKF1"/>
      <c r="WKG1"/>
      <c r="WKH1"/>
      <c r="WKI1"/>
      <c r="WKJ1"/>
      <c r="WKK1"/>
      <c r="WKL1"/>
      <c r="WKM1"/>
      <c r="WKN1"/>
      <c r="WKO1"/>
      <c r="WKP1"/>
      <c r="WKQ1"/>
      <c r="WKR1"/>
      <c r="WKS1"/>
      <c r="WKT1"/>
      <c r="WKU1"/>
      <c r="WKV1"/>
      <c r="WKW1"/>
      <c r="WKX1"/>
      <c r="WKY1"/>
      <c r="WKZ1"/>
      <c r="WLA1"/>
      <c r="WLB1"/>
      <c r="WLC1"/>
      <c r="WLD1"/>
      <c r="WLE1"/>
      <c r="WLF1"/>
      <c r="WLG1"/>
      <c r="WLH1"/>
      <c r="WLI1"/>
      <c r="WLJ1"/>
      <c r="WLK1"/>
      <c r="WLL1"/>
      <c r="WLM1"/>
      <c r="WLN1"/>
      <c r="WLO1"/>
      <c r="WLP1"/>
      <c r="WLQ1"/>
      <c r="WLR1"/>
      <c r="WLS1"/>
      <c r="WLT1"/>
      <c r="WLU1"/>
      <c r="WLV1"/>
      <c r="WLW1"/>
      <c r="WLX1"/>
      <c r="WLY1"/>
      <c r="WLZ1"/>
      <c r="WMA1"/>
      <c r="WMB1"/>
      <c r="WMC1"/>
      <c r="WMD1"/>
      <c r="WME1"/>
      <c r="WMF1"/>
      <c r="WMG1"/>
      <c r="WMH1"/>
      <c r="WMI1"/>
      <c r="WMJ1"/>
      <c r="WMK1"/>
      <c r="WML1"/>
      <c r="WMM1"/>
      <c r="WMN1"/>
      <c r="WMO1"/>
      <c r="WMP1"/>
      <c r="WMQ1"/>
      <c r="WMR1"/>
      <c r="WMS1"/>
      <c r="WMT1"/>
      <c r="WMU1"/>
      <c r="WMV1"/>
      <c r="WMW1"/>
      <c r="WMX1"/>
      <c r="WMY1"/>
      <c r="WMZ1"/>
      <c r="WNA1"/>
      <c r="WNB1"/>
      <c r="WNC1"/>
      <c r="WND1"/>
      <c r="WNE1"/>
      <c r="WNF1"/>
      <c r="WNG1"/>
      <c r="WNH1"/>
      <c r="WNI1"/>
      <c r="WNJ1"/>
      <c r="WNK1"/>
      <c r="WNL1"/>
      <c r="WNM1"/>
      <c r="WNN1"/>
      <c r="WNO1"/>
      <c r="WNP1"/>
      <c r="WNQ1"/>
      <c r="WNR1"/>
      <c r="WNS1"/>
      <c r="WNT1"/>
      <c r="WNU1"/>
      <c r="WNV1"/>
      <c r="WNW1"/>
      <c r="WNX1"/>
      <c r="WNY1"/>
      <c r="WNZ1"/>
      <c r="WOA1"/>
      <c r="WOB1"/>
      <c r="WOC1"/>
      <c r="WOD1"/>
      <c r="WOE1"/>
      <c r="WOF1"/>
      <c r="WOG1"/>
      <c r="WOH1"/>
      <c r="WOI1"/>
      <c r="WOJ1"/>
      <c r="WOK1"/>
      <c r="WOL1"/>
      <c r="WOM1"/>
      <c r="WON1"/>
      <c r="WOO1"/>
      <c r="WOP1"/>
      <c r="WOQ1"/>
      <c r="WOR1"/>
      <c r="WOS1"/>
      <c r="WOT1"/>
      <c r="WOU1"/>
      <c r="WOV1"/>
      <c r="WOW1"/>
      <c r="WOX1"/>
      <c r="WOY1"/>
      <c r="WOZ1"/>
      <c r="WPA1"/>
      <c r="WPB1"/>
      <c r="WPC1"/>
      <c r="WPD1"/>
      <c r="WPE1"/>
      <c r="WPF1"/>
      <c r="WPG1"/>
      <c r="WPH1"/>
      <c r="WPI1"/>
      <c r="WPJ1"/>
      <c r="WPK1"/>
      <c r="WPL1"/>
      <c r="WPM1"/>
      <c r="WPN1"/>
      <c r="WPO1"/>
      <c r="WPP1"/>
      <c r="WPQ1"/>
      <c r="WPR1"/>
      <c r="WPS1"/>
      <c r="WPT1"/>
      <c r="WPU1"/>
      <c r="WPV1"/>
      <c r="WPW1"/>
      <c r="WPX1"/>
      <c r="WPY1"/>
      <c r="WPZ1"/>
      <c r="WQA1"/>
      <c r="WQB1"/>
      <c r="WQC1"/>
      <c r="WQD1"/>
      <c r="WQE1"/>
      <c r="WQF1"/>
      <c r="WQG1"/>
      <c r="WQH1"/>
      <c r="WQI1"/>
      <c r="WQJ1"/>
      <c r="WQK1"/>
      <c r="WQL1"/>
      <c r="WQM1"/>
      <c r="WQN1"/>
      <c r="WQO1"/>
      <c r="WQP1"/>
      <c r="WQQ1"/>
      <c r="WQR1"/>
      <c r="WQS1"/>
      <c r="WQT1"/>
      <c r="WQU1"/>
      <c r="WQV1"/>
      <c r="WQW1"/>
      <c r="WQX1"/>
      <c r="WQY1"/>
      <c r="WQZ1"/>
      <c r="WRA1"/>
      <c r="WRB1"/>
      <c r="WRC1"/>
      <c r="WRD1"/>
      <c r="WRE1"/>
      <c r="WRF1"/>
      <c r="WRG1"/>
      <c r="WRH1"/>
      <c r="WRI1"/>
      <c r="WRJ1"/>
      <c r="WRK1"/>
      <c r="WRL1"/>
      <c r="WRM1"/>
      <c r="WRN1"/>
      <c r="WRO1"/>
      <c r="WRP1"/>
      <c r="WRQ1"/>
      <c r="WRR1"/>
      <c r="WRS1"/>
      <c r="WRT1"/>
      <c r="WRU1"/>
      <c r="WRV1"/>
      <c r="WRW1"/>
      <c r="WRX1"/>
      <c r="WRY1"/>
      <c r="WRZ1"/>
      <c r="WSA1"/>
      <c r="WSB1"/>
      <c r="WSC1"/>
      <c r="WSD1"/>
      <c r="WSE1"/>
      <c r="WSF1"/>
      <c r="WSG1"/>
      <c r="WSH1"/>
      <c r="WSI1"/>
      <c r="WSJ1"/>
      <c r="WSK1"/>
      <c r="WSL1"/>
      <c r="WSM1"/>
      <c r="WSN1"/>
      <c r="WSO1"/>
      <c r="WSP1"/>
      <c r="WSQ1"/>
      <c r="WSR1"/>
      <c r="WSS1"/>
      <c r="WST1"/>
      <c r="WSU1"/>
      <c r="WSV1"/>
      <c r="WSW1"/>
      <c r="WSX1"/>
      <c r="WSY1"/>
      <c r="WSZ1"/>
      <c r="WTA1"/>
      <c r="WTB1"/>
      <c r="WTC1"/>
      <c r="WTD1"/>
      <c r="WTE1"/>
      <c r="WTF1"/>
      <c r="WTG1"/>
      <c r="WTH1"/>
      <c r="WTI1"/>
      <c r="WTJ1"/>
      <c r="WTK1"/>
      <c r="WTL1"/>
      <c r="WTM1"/>
      <c r="WTN1"/>
      <c r="WTO1"/>
      <c r="WTP1"/>
      <c r="WTQ1"/>
      <c r="WTR1"/>
      <c r="WTS1"/>
      <c r="WTT1"/>
      <c r="WTU1"/>
      <c r="WTV1"/>
      <c r="WTW1"/>
      <c r="WTX1"/>
      <c r="WTY1"/>
      <c r="WTZ1"/>
      <c r="WUA1"/>
      <c r="WUB1"/>
      <c r="WUC1"/>
      <c r="WUD1"/>
      <c r="WUE1"/>
      <c r="WUF1"/>
      <c r="WUG1"/>
      <c r="WUH1"/>
      <c r="WUI1"/>
      <c r="WUJ1"/>
      <c r="WUK1"/>
      <c r="WUL1"/>
      <c r="WUM1"/>
      <c r="WUN1"/>
      <c r="WUO1"/>
      <c r="WUP1"/>
      <c r="WUQ1"/>
      <c r="WUR1"/>
      <c r="WUS1"/>
      <c r="WUT1"/>
      <c r="WUU1"/>
      <c r="WUV1"/>
      <c r="WUW1"/>
      <c r="WUX1"/>
      <c r="WUY1"/>
      <c r="WUZ1"/>
      <c r="WVA1"/>
      <c r="WVB1"/>
      <c r="WVC1"/>
      <c r="WVD1"/>
      <c r="WVE1"/>
      <c r="WVF1"/>
      <c r="WVG1"/>
      <c r="WVH1"/>
      <c r="WVI1"/>
      <c r="WVJ1"/>
      <c r="WVK1"/>
      <c r="WVL1"/>
      <c r="WVM1"/>
      <c r="WVN1"/>
      <c r="WVO1"/>
      <c r="WVP1"/>
      <c r="WVQ1"/>
      <c r="WVR1"/>
      <c r="WVS1"/>
      <c r="WVT1"/>
      <c r="WVU1"/>
      <c r="WVV1"/>
      <c r="WVW1"/>
      <c r="WVX1"/>
      <c r="WVY1"/>
      <c r="WVZ1"/>
      <c r="WWA1"/>
      <c r="WWB1"/>
      <c r="WWC1"/>
      <c r="WWD1"/>
      <c r="WWE1"/>
      <c r="WWF1"/>
      <c r="WWG1"/>
      <c r="WWH1"/>
      <c r="WWI1"/>
      <c r="WWJ1"/>
      <c r="WWK1"/>
      <c r="WWL1"/>
      <c r="WWM1"/>
      <c r="WWN1"/>
      <c r="WWO1"/>
      <c r="WWP1"/>
      <c r="WWQ1"/>
      <c r="WWR1"/>
      <c r="WWS1"/>
      <c r="WWT1"/>
      <c r="WWU1"/>
      <c r="WWV1"/>
      <c r="WWW1"/>
      <c r="WWX1"/>
      <c r="WWY1"/>
      <c r="WWZ1"/>
      <c r="WXA1"/>
      <c r="WXB1"/>
      <c r="WXC1"/>
      <c r="WXD1"/>
      <c r="WXE1"/>
      <c r="WXF1"/>
      <c r="WXG1"/>
      <c r="WXH1"/>
      <c r="WXI1"/>
      <c r="WXJ1"/>
      <c r="WXK1"/>
      <c r="WXL1"/>
      <c r="WXM1"/>
      <c r="WXN1"/>
      <c r="WXO1"/>
      <c r="WXP1"/>
      <c r="WXQ1"/>
      <c r="WXR1"/>
      <c r="WXS1"/>
      <c r="WXT1"/>
      <c r="WXU1"/>
      <c r="WXV1"/>
      <c r="WXW1"/>
      <c r="WXX1"/>
      <c r="WXY1"/>
      <c r="WXZ1"/>
      <c r="WYA1"/>
      <c r="WYB1"/>
      <c r="WYC1"/>
      <c r="WYD1"/>
      <c r="WYE1"/>
      <c r="WYF1"/>
      <c r="WYG1"/>
      <c r="WYH1"/>
      <c r="WYI1"/>
      <c r="WYJ1"/>
      <c r="WYK1"/>
      <c r="WYL1"/>
      <c r="WYM1"/>
      <c r="WYN1"/>
      <c r="WYO1"/>
      <c r="WYP1"/>
      <c r="WYQ1"/>
      <c r="WYR1"/>
      <c r="WYS1"/>
      <c r="WYT1"/>
      <c r="WYU1"/>
      <c r="WYV1"/>
      <c r="WYW1"/>
      <c r="WYX1"/>
      <c r="WYY1"/>
      <c r="WYZ1"/>
      <c r="WZA1"/>
      <c r="WZB1"/>
      <c r="WZC1"/>
      <c r="WZD1"/>
      <c r="WZE1"/>
      <c r="WZF1"/>
      <c r="WZG1"/>
      <c r="WZH1"/>
      <c r="WZI1"/>
      <c r="WZJ1"/>
      <c r="WZK1"/>
      <c r="WZL1"/>
      <c r="WZM1"/>
      <c r="WZN1"/>
      <c r="WZO1"/>
      <c r="WZP1"/>
      <c r="WZQ1"/>
      <c r="WZR1"/>
      <c r="WZS1"/>
      <c r="WZT1"/>
      <c r="WZU1"/>
      <c r="WZV1"/>
      <c r="WZW1"/>
      <c r="WZX1"/>
      <c r="WZY1"/>
      <c r="WZZ1"/>
      <c r="XAA1"/>
      <c r="XAB1"/>
      <c r="XAC1"/>
      <c r="XAD1"/>
      <c r="XAE1"/>
      <c r="XAF1"/>
      <c r="XAG1"/>
      <c r="XAH1"/>
      <c r="XAI1"/>
      <c r="XAJ1"/>
      <c r="XAK1"/>
      <c r="XAL1"/>
      <c r="XAM1"/>
      <c r="XAN1"/>
      <c r="XAO1"/>
      <c r="XAP1"/>
      <c r="XAQ1"/>
      <c r="XAR1"/>
      <c r="XAS1"/>
      <c r="XAT1"/>
      <c r="XAU1"/>
      <c r="XAV1"/>
      <c r="XAW1"/>
      <c r="XAX1"/>
      <c r="XAY1"/>
      <c r="XAZ1"/>
      <c r="XBA1"/>
      <c r="XBB1"/>
      <c r="XBC1"/>
      <c r="XBD1"/>
      <c r="XBE1"/>
      <c r="XBF1"/>
      <c r="XBG1"/>
      <c r="XBH1"/>
      <c r="XBI1"/>
      <c r="XBJ1"/>
      <c r="XBK1"/>
      <c r="XBL1"/>
      <c r="XBM1"/>
      <c r="XBN1"/>
      <c r="XBO1"/>
      <c r="XBP1"/>
      <c r="XBQ1"/>
      <c r="XBR1"/>
      <c r="XBS1"/>
      <c r="XBT1"/>
      <c r="XBU1"/>
      <c r="XBV1"/>
      <c r="XBW1"/>
      <c r="XBX1"/>
      <c r="XBY1"/>
      <c r="XBZ1"/>
      <c r="XCA1"/>
      <c r="XCB1"/>
      <c r="XCC1"/>
      <c r="XCD1"/>
      <c r="XCE1"/>
      <c r="XCF1"/>
      <c r="XCG1"/>
      <c r="XCH1"/>
      <c r="XCI1"/>
      <c r="XCJ1"/>
      <c r="XCK1"/>
      <c r="XCL1"/>
      <c r="XCM1"/>
      <c r="XCN1"/>
      <c r="XCO1"/>
      <c r="XCP1"/>
      <c r="XCQ1"/>
      <c r="XCR1"/>
      <c r="XCS1"/>
      <c r="XCT1"/>
      <c r="XCU1"/>
      <c r="XCV1"/>
      <c r="XCW1"/>
      <c r="XCX1"/>
      <c r="XCY1"/>
      <c r="XCZ1"/>
      <c r="XDA1"/>
      <c r="XDB1"/>
      <c r="XDC1"/>
      <c r="XDD1"/>
      <c r="XDE1"/>
      <c r="XDF1"/>
      <c r="XDG1"/>
      <c r="XDH1"/>
      <c r="XDI1"/>
      <c r="XDJ1"/>
      <c r="XDK1"/>
      <c r="XDL1"/>
      <c r="XDM1"/>
      <c r="XDN1"/>
      <c r="XDO1"/>
      <c r="XDP1"/>
      <c r="XDQ1"/>
      <c r="XDR1"/>
      <c r="XDS1"/>
      <c r="XDT1"/>
      <c r="XDU1"/>
      <c r="XDV1"/>
      <c r="XDW1"/>
      <c r="XDX1"/>
      <c r="XDY1"/>
      <c r="XDZ1"/>
      <c r="XEA1"/>
      <c r="XEB1"/>
      <c r="XEC1"/>
      <c r="XED1"/>
      <c r="XEE1"/>
      <c r="XEF1"/>
      <c r="XEG1"/>
      <c r="XEH1"/>
      <c r="XEI1"/>
      <c r="XEJ1"/>
      <c r="XEK1"/>
      <c r="XEL1"/>
      <c r="XEM1"/>
      <c r="XEN1"/>
      <c r="XEO1"/>
      <c r="XEP1"/>
      <c r="XEQ1"/>
      <c r="XER1"/>
      <c r="XES1"/>
      <c r="XET1"/>
      <c r="XEU1"/>
      <c r="XEV1"/>
      <c r="XEW1"/>
      <c r="XEX1"/>
      <c r="XEY1"/>
      <c r="XEZ1"/>
      <c r="XFA1"/>
      <c r="XFB1"/>
      <c r="XFC1"/>
      <c r="XFD1"/>
    </row>
    <row r="2" spans="1:16384" s="2" customFormat="1" ht="44.25" customHeight="1" x14ac:dyDescent="0.2">
      <c r="A2" s="289" t="s">
        <v>187</v>
      </c>
      <c r="B2" s="290"/>
      <c r="C2" s="290"/>
      <c r="D2" s="290"/>
      <c r="E2" s="290"/>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c r="GT2"/>
      <c r="GU2"/>
      <c r="GV2"/>
      <c r="GW2"/>
      <c r="GX2"/>
      <c r="GY2"/>
      <c r="GZ2"/>
      <c r="HA2"/>
      <c r="HB2"/>
      <c r="HC2"/>
      <c r="HD2"/>
      <c r="HE2"/>
      <c r="HF2"/>
      <c r="HG2"/>
      <c r="HH2"/>
      <c r="HI2"/>
      <c r="HJ2"/>
      <c r="HK2"/>
      <c r="HL2"/>
      <c r="HM2"/>
      <c r="HN2"/>
      <c r="HO2"/>
      <c r="HP2"/>
      <c r="HQ2"/>
      <c r="HR2"/>
      <c r="HS2"/>
      <c r="HT2"/>
      <c r="HU2"/>
      <c r="HV2"/>
      <c r="HW2"/>
      <c r="HX2"/>
      <c r="HY2"/>
      <c r="HZ2"/>
      <c r="IA2"/>
      <c r="IB2"/>
      <c r="IC2"/>
      <c r="ID2"/>
      <c r="IE2"/>
      <c r="IF2"/>
      <c r="IG2"/>
      <c r="IH2"/>
      <c r="II2"/>
      <c r="IJ2"/>
      <c r="IK2"/>
      <c r="IL2"/>
      <c r="IM2"/>
      <c r="IN2"/>
      <c r="IO2"/>
      <c r="IP2"/>
      <c r="IQ2"/>
      <c r="IR2"/>
      <c r="IS2"/>
      <c r="IT2"/>
      <c r="IU2"/>
      <c r="IV2"/>
      <c r="IW2"/>
      <c r="IX2"/>
      <c r="IY2"/>
      <c r="IZ2"/>
      <c r="JA2"/>
      <c r="JB2"/>
      <c r="JC2"/>
      <c r="JD2"/>
      <c r="JE2"/>
      <c r="JF2"/>
      <c r="JG2"/>
      <c r="JH2"/>
      <c r="JI2"/>
      <c r="JJ2"/>
      <c r="JK2"/>
      <c r="JL2"/>
      <c r="JM2"/>
      <c r="JN2"/>
      <c r="JO2"/>
      <c r="JP2"/>
      <c r="JQ2"/>
      <c r="JR2"/>
      <c r="JS2"/>
      <c r="JT2"/>
      <c r="JU2"/>
      <c r="JV2"/>
      <c r="JW2"/>
      <c r="JX2"/>
      <c r="JY2"/>
      <c r="JZ2"/>
      <c r="KA2"/>
      <c r="KB2"/>
      <c r="KC2"/>
      <c r="KD2"/>
      <c r="KE2"/>
      <c r="KF2"/>
      <c r="KG2"/>
      <c r="KH2"/>
      <c r="KI2"/>
      <c r="KJ2"/>
      <c r="KK2"/>
      <c r="KL2"/>
      <c r="KM2"/>
      <c r="KN2"/>
      <c r="KO2"/>
      <c r="KP2"/>
      <c r="KQ2"/>
      <c r="KR2"/>
      <c r="KS2"/>
      <c r="KT2"/>
      <c r="KU2"/>
      <c r="KV2"/>
      <c r="KW2"/>
      <c r="KX2"/>
      <c r="KY2"/>
      <c r="KZ2"/>
      <c r="LA2"/>
      <c r="LB2"/>
      <c r="LC2"/>
      <c r="LD2"/>
      <c r="LE2"/>
      <c r="LF2"/>
      <c r="LG2"/>
      <c r="LH2"/>
      <c r="LI2"/>
      <c r="LJ2"/>
      <c r="LK2"/>
      <c r="LL2"/>
      <c r="LM2"/>
      <c r="LN2"/>
      <c r="LO2"/>
      <c r="LP2"/>
      <c r="LQ2"/>
      <c r="LR2"/>
      <c r="LS2"/>
      <c r="LT2"/>
      <c r="LU2"/>
      <c r="LV2"/>
      <c r="LW2"/>
      <c r="LX2"/>
      <c r="LY2"/>
      <c r="LZ2"/>
      <c r="MA2"/>
      <c r="MB2"/>
      <c r="MC2"/>
      <c r="MD2"/>
      <c r="ME2"/>
      <c r="MF2"/>
      <c r="MG2"/>
      <c r="MH2"/>
      <c r="MI2"/>
      <c r="MJ2"/>
      <c r="MK2"/>
      <c r="ML2"/>
      <c r="MM2"/>
      <c r="MN2"/>
      <c r="MO2"/>
      <c r="MP2"/>
      <c r="MQ2"/>
      <c r="MR2"/>
      <c r="MS2"/>
      <c r="MT2"/>
      <c r="MU2"/>
      <c r="MV2"/>
      <c r="MW2"/>
      <c r="MX2"/>
      <c r="MY2"/>
      <c r="MZ2"/>
      <c r="NA2"/>
      <c r="NB2"/>
      <c r="NC2"/>
      <c r="ND2"/>
      <c r="NE2"/>
      <c r="NF2"/>
      <c r="NG2"/>
      <c r="NH2"/>
      <c r="NI2"/>
      <c r="NJ2"/>
      <c r="NK2"/>
      <c r="NL2"/>
      <c r="NM2"/>
      <c r="NN2"/>
      <c r="NO2"/>
      <c r="NP2"/>
      <c r="NQ2"/>
      <c r="NR2"/>
      <c r="NS2"/>
      <c r="NT2"/>
      <c r="NU2"/>
      <c r="NV2"/>
      <c r="NW2"/>
      <c r="NX2"/>
      <c r="NY2"/>
      <c r="NZ2"/>
      <c r="OA2"/>
      <c r="OB2"/>
      <c r="OC2"/>
      <c r="OD2"/>
      <c r="OE2"/>
      <c r="OF2"/>
      <c r="OG2"/>
      <c r="OH2"/>
      <c r="OI2"/>
      <c r="OJ2"/>
      <c r="OK2"/>
      <c r="OL2"/>
      <c r="OM2"/>
      <c r="ON2"/>
      <c r="OO2"/>
      <c r="OP2"/>
      <c r="OQ2"/>
      <c r="OR2"/>
      <c r="OS2"/>
      <c r="OT2"/>
      <c r="OU2"/>
      <c r="OV2"/>
      <c r="OW2"/>
      <c r="OX2"/>
      <c r="OY2"/>
      <c r="OZ2"/>
      <c r="PA2"/>
      <c r="PB2"/>
      <c r="PC2"/>
      <c r="PD2"/>
      <c r="PE2"/>
      <c r="PF2"/>
      <c r="PG2"/>
      <c r="PH2"/>
      <c r="PI2"/>
      <c r="PJ2"/>
      <c r="PK2"/>
      <c r="PL2"/>
      <c r="PM2"/>
      <c r="PN2"/>
      <c r="PO2"/>
      <c r="PP2"/>
      <c r="PQ2"/>
      <c r="PR2"/>
      <c r="PS2"/>
      <c r="PT2"/>
      <c r="PU2"/>
      <c r="PV2"/>
      <c r="PW2"/>
      <c r="PX2"/>
      <c r="PY2"/>
      <c r="PZ2"/>
      <c r="QA2"/>
      <c r="QB2"/>
      <c r="QC2"/>
      <c r="QD2"/>
      <c r="QE2"/>
      <c r="QF2"/>
      <c r="QG2"/>
      <c r="QH2"/>
      <c r="QI2"/>
      <c r="QJ2"/>
      <c r="QK2"/>
      <c r="QL2"/>
      <c r="QM2"/>
      <c r="QN2"/>
      <c r="QO2"/>
      <c r="QP2"/>
      <c r="QQ2"/>
      <c r="QR2"/>
      <c r="QS2"/>
      <c r="QT2"/>
      <c r="QU2"/>
      <c r="QV2"/>
      <c r="QW2"/>
      <c r="QX2"/>
      <c r="QY2"/>
      <c r="QZ2"/>
      <c r="RA2"/>
      <c r="RB2"/>
      <c r="RC2"/>
      <c r="RD2"/>
      <c r="RE2"/>
      <c r="RF2"/>
      <c r="RG2"/>
      <c r="RH2"/>
      <c r="RI2"/>
      <c r="RJ2"/>
      <c r="RK2"/>
      <c r="RL2"/>
      <c r="RM2"/>
      <c r="RN2"/>
      <c r="RO2"/>
      <c r="RP2"/>
      <c r="RQ2"/>
      <c r="RR2"/>
      <c r="RS2"/>
      <c r="RT2"/>
      <c r="RU2"/>
      <c r="RV2"/>
      <c r="RW2"/>
      <c r="RX2"/>
      <c r="RY2"/>
      <c r="RZ2"/>
      <c r="SA2"/>
      <c r="SB2"/>
      <c r="SC2"/>
      <c r="SD2"/>
      <c r="SE2"/>
      <c r="SF2"/>
      <c r="SG2"/>
      <c r="SH2"/>
      <c r="SI2"/>
      <c r="SJ2"/>
      <c r="SK2"/>
      <c r="SL2"/>
      <c r="SM2"/>
      <c r="SN2"/>
      <c r="SO2"/>
      <c r="SP2"/>
      <c r="SQ2"/>
      <c r="SR2"/>
      <c r="SS2"/>
      <c r="ST2"/>
      <c r="SU2"/>
      <c r="SV2"/>
      <c r="SW2"/>
      <c r="SX2"/>
      <c r="SY2"/>
      <c r="SZ2"/>
      <c r="TA2"/>
      <c r="TB2"/>
      <c r="TC2"/>
      <c r="TD2"/>
      <c r="TE2"/>
      <c r="TF2"/>
      <c r="TG2"/>
      <c r="TH2"/>
      <c r="TI2"/>
      <c r="TJ2"/>
      <c r="TK2"/>
      <c r="TL2"/>
      <c r="TM2"/>
      <c r="TN2"/>
      <c r="TO2"/>
      <c r="TP2"/>
      <c r="TQ2"/>
      <c r="TR2"/>
      <c r="TS2"/>
      <c r="TT2"/>
      <c r="TU2"/>
      <c r="TV2"/>
      <c r="TW2"/>
      <c r="TX2"/>
      <c r="TY2"/>
      <c r="TZ2"/>
      <c r="UA2"/>
      <c r="UB2"/>
      <c r="UC2"/>
      <c r="UD2"/>
      <c r="UE2"/>
      <c r="UF2"/>
      <c r="UG2"/>
      <c r="UH2"/>
      <c r="UI2"/>
      <c r="UJ2"/>
      <c r="UK2"/>
      <c r="UL2"/>
      <c r="UM2"/>
      <c r="UN2"/>
      <c r="UO2"/>
      <c r="UP2"/>
      <c r="UQ2"/>
      <c r="UR2"/>
      <c r="US2"/>
      <c r="UT2"/>
      <c r="UU2"/>
      <c r="UV2"/>
      <c r="UW2"/>
      <c r="UX2"/>
      <c r="UY2"/>
      <c r="UZ2"/>
      <c r="VA2"/>
      <c r="VB2"/>
      <c r="VC2"/>
      <c r="VD2"/>
      <c r="VE2"/>
      <c r="VF2"/>
      <c r="VG2"/>
      <c r="VH2"/>
      <c r="VI2"/>
      <c r="VJ2"/>
      <c r="VK2"/>
      <c r="VL2"/>
      <c r="VM2"/>
      <c r="VN2"/>
      <c r="VO2"/>
      <c r="VP2"/>
      <c r="VQ2"/>
      <c r="VR2"/>
      <c r="VS2"/>
      <c r="VT2"/>
      <c r="VU2"/>
      <c r="VV2"/>
      <c r="VW2"/>
      <c r="VX2"/>
      <c r="VY2"/>
      <c r="VZ2"/>
      <c r="WA2"/>
      <c r="WB2"/>
      <c r="WC2"/>
      <c r="WD2"/>
      <c r="WE2"/>
      <c r="WF2"/>
      <c r="WG2"/>
      <c r="WH2"/>
      <c r="WI2"/>
      <c r="WJ2"/>
      <c r="WK2"/>
      <c r="WL2"/>
      <c r="WM2"/>
      <c r="WN2"/>
      <c r="WO2"/>
      <c r="WP2"/>
      <c r="WQ2"/>
      <c r="WR2"/>
      <c r="WS2"/>
      <c r="WT2"/>
      <c r="WU2"/>
      <c r="WV2"/>
      <c r="WW2"/>
      <c r="WX2"/>
      <c r="WY2"/>
      <c r="WZ2"/>
      <c r="XA2"/>
      <c r="XB2"/>
      <c r="XC2"/>
      <c r="XD2"/>
      <c r="XE2"/>
      <c r="XF2"/>
      <c r="XG2"/>
      <c r="XH2"/>
      <c r="XI2"/>
      <c r="XJ2"/>
      <c r="XK2"/>
      <c r="XL2"/>
      <c r="XM2"/>
      <c r="XN2"/>
      <c r="XO2"/>
      <c r="XP2"/>
      <c r="XQ2"/>
      <c r="XR2"/>
      <c r="XS2"/>
      <c r="XT2"/>
      <c r="XU2"/>
      <c r="XV2"/>
      <c r="XW2"/>
      <c r="XX2"/>
      <c r="XY2"/>
      <c r="XZ2"/>
      <c r="YA2"/>
      <c r="YB2"/>
      <c r="YC2"/>
      <c r="YD2"/>
      <c r="YE2"/>
      <c r="YF2"/>
      <c r="YG2"/>
      <c r="YH2"/>
      <c r="YI2"/>
      <c r="YJ2"/>
      <c r="YK2"/>
      <c r="YL2"/>
      <c r="YM2"/>
      <c r="YN2"/>
      <c r="YO2"/>
      <c r="YP2"/>
      <c r="YQ2"/>
      <c r="YR2"/>
      <c r="YS2"/>
      <c r="YT2"/>
      <c r="YU2"/>
      <c r="YV2"/>
      <c r="YW2"/>
      <c r="YX2"/>
      <c r="YY2"/>
      <c r="YZ2"/>
      <c r="ZA2"/>
      <c r="ZB2"/>
      <c r="ZC2"/>
      <c r="ZD2"/>
      <c r="ZE2"/>
      <c r="ZF2"/>
      <c r="ZG2"/>
      <c r="ZH2"/>
      <c r="ZI2"/>
      <c r="ZJ2"/>
      <c r="ZK2"/>
      <c r="ZL2"/>
      <c r="ZM2"/>
      <c r="ZN2"/>
      <c r="ZO2"/>
      <c r="ZP2"/>
      <c r="ZQ2"/>
      <c r="ZR2"/>
      <c r="ZS2"/>
      <c r="ZT2"/>
      <c r="ZU2"/>
      <c r="ZV2"/>
      <c r="ZW2"/>
      <c r="ZX2"/>
      <c r="ZY2"/>
      <c r="ZZ2"/>
      <c r="AAA2"/>
      <c r="AAB2"/>
      <c r="AAC2"/>
      <c r="AAD2"/>
      <c r="AAE2"/>
      <c r="AAF2"/>
      <c r="AAG2"/>
      <c r="AAH2"/>
      <c r="AAI2"/>
      <c r="AAJ2"/>
      <c r="AAK2"/>
      <c r="AAL2"/>
      <c r="AAM2"/>
      <c r="AAN2"/>
      <c r="AAO2"/>
      <c r="AAP2"/>
      <c r="AAQ2"/>
      <c r="AAR2"/>
      <c r="AAS2"/>
      <c r="AAT2"/>
      <c r="AAU2"/>
      <c r="AAV2"/>
      <c r="AAW2"/>
      <c r="AAX2"/>
      <c r="AAY2"/>
      <c r="AAZ2"/>
      <c r="ABA2"/>
      <c r="ABB2"/>
      <c r="ABC2"/>
      <c r="ABD2"/>
      <c r="ABE2"/>
      <c r="ABF2"/>
      <c r="ABG2"/>
      <c r="ABH2"/>
      <c r="ABI2"/>
      <c r="ABJ2"/>
      <c r="ABK2"/>
      <c r="ABL2"/>
      <c r="ABM2"/>
      <c r="ABN2"/>
      <c r="ABO2"/>
      <c r="ABP2"/>
      <c r="ABQ2"/>
      <c r="ABR2"/>
      <c r="ABS2"/>
      <c r="ABT2"/>
      <c r="ABU2"/>
      <c r="ABV2"/>
      <c r="ABW2"/>
      <c r="ABX2"/>
      <c r="ABY2"/>
      <c r="ABZ2"/>
      <c r="ACA2"/>
      <c r="ACB2"/>
      <c r="ACC2"/>
      <c r="ACD2"/>
      <c r="ACE2"/>
      <c r="ACF2"/>
      <c r="ACG2"/>
      <c r="ACH2"/>
      <c r="ACI2"/>
      <c r="ACJ2"/>
      <c r="ACK2"/>
      <c r="ACL2"/>
      <c r="ACM2"/>
      <c r="ACN2"/>
      <c r="ACO2"/>
      <c r="ACP2"/>
      <c r="ACQ2"/>
      <c r="ACR2"/>
      <c r="ACS2"/>
      <c r="ACT2"/>
      <c r="ACU2"/>
      <c r="ACV2"/>
      <c r="ACW2"/>
      <c r="ACX2"/>
      <c r="ACY2"/>
      <c r="ACZ2"/>
      <c r="ADA2"/>
      <c r="ADB2"/>
      <c r="ADC2"/>
      <c r="ADD2"/>
      <c r="ADE2"/>
      <c r="ADF2"/>
      <c r="ADG2"/>
      <c r="ADH2"/>
      <c r="ADI2"/>
      <c r="ADJ2"/>
      <c r="ADK2"/>
      <c r="ADL2"/>
      <c r="ADM2"/>
      <c r="ADN2"/>
      <c r="ADO2"/>
      <c r="ADP2"/>
      <c r="ADQ2"/>
      <c r="ADR2"/>
      <c r="ADS2"/>
      <c r="ADT2"/>
      <c r="ADU2"/>
      <c r="ADV2"/>
      <c r="ADW2"/>
      <c r="ADX2"/>
      <c r="ADY2"/>
      <c r="ADZ2"/>
      <c r="AEA2"/>
      <c r="AEB2"/>
      <c r="AEC2"/>
      <c r="AED2"/>
      <c r="AEE2"/>
      <c r="AEF2"/>
      <c r="AEG2"/>
      <c r="AEH2"/>
      <c r="AEI2"/>
      <c r="AEJ2"/>
      <c r="AEK2"/>
      <c r="AEL2"/>
      <c r="AEM2"/>
      <c r="AEN2"/>
      <c r="AEO2"/>
      <c r="AEP2"/>
      <c r="AEQ2"/>
      <c r="AER2"/>
      <c r="AES2"/>
      <c r="AET2"/>
      <c r="AEU2"/>
      <c r="AEV2"/>
      <c r="AEW2"/>
      <c r="AEX2"/>
      <c r="AEY2"/>
      <c r="AEZ2"/>
      <c r="AFA2"/>
      <c r="AFB2"/>
      <c r="AFC2"/>
      <c r="AFD2"/>
      <c r="AFE2"/>
      <c r="AFF2"/>
      <c r="AFG2"/>
      <c r="AFH2"/>
      <c r="AFI2"/>
      <c r="AFJ2"/>
      <c r="AFK2"/>
      <c r="AFL2"/>
      <c r="AFM2"/>
      <c r="AFN2"/>
      <c r="AFO2"/>
      <c r="AFP2"/>
      <c r="AFQ2"/>
      <c r="AFR2"/>
      <c r="AFS2"/>
      <c r="AFT2"/>
      <c r="AFU2"/>
      <c r="AFV2"/>
      <c r="AFW2"/>
      <c r="AFX2"/>
      <c r="AFY2"/>
      <c r="AFZ2"/>
      <c r="AGA2"/>
      <c r="AGB2"/>
      <c r="AGC2"/>
      <c r="AGD2"/>
      <c r="AGE2"/>
      <c r="AGF2"/>
      <c r="AGG2"/>
      <c r="AGH2"/>
      <c r="AGI2"/>
      <c r="AGJ2"/>
      <c r="AGK2"/>
      <c r="AGL2"/>
      <c r="AGM2"/>
      <c r="AGN2"/>
      <c r="AGO2"/>
      <c r="AGP2"/>
      <c r="AGQ2"/>
      <c r="AGR2"/>
      <c r="AGS2"/>
      <c r="AGT2"/>
      <c r="AGU2"/>
      <c r="AGV2"/>
      <c r="AGW2"/>
      <c r="AGX2"/>
      <c r="AGY2"/>
      <c r="AGZ2"/>
      <c r="AHA2"/>
      <c r="AHB2"/>
      <c r="AHC2"/>
      <c r="AHD2"/>
      <c r="AHE2"/>
      <c r="AHF2"/>
      <c r="AHG2"/>
      <c r="AHH2"/>
      <c r="AHI2"/>
      <c r="AHJ2"/>
      <c r="AHK2"/>
      <c r="AHL2"/>
      <c r="AHM2"/>
      <c r="AHN2"/>
      <c r="AHO2"/>
      <c r="AHP2"/>
      <c r="AHQ2"/>
      <c r="AHR2"/>
      <c r="AHS2"/>
      <c r="AHT2"/>
      <c r="AHU2"/>
      <c r="AHV2"/>
      <c r="AHW2"/>
      <c r="AHX2"/>
      <c r="AHY2"/>
      <c r="AHZ2"/>
      <c r="AIA2"/>
      <c r="AIB2"/>
      <c r="AIC2"/>
      <c r="AID2"/>
      <c r="AIE2"/>
      <c r="AIF2"/>
      <c r="AIG2"/>
      <c r="AIH2"/>
      <c r="AII2"/>
      <c r="AIJ2"/>
      <c r="AIK2"/>
      <c r="AIL2"/>
      <c r="AIM2"/>
      <c r="AIN2"/>
      <c r="AIO2"/>
      <c r="AIP2"/>
      <c r="AIQ2"/>
      <c r="AIR2"/>
      <c r="AIS2"/>
      <c r="AIT2"/>
      <c r="AIU2"/>
      <c r="AIV2"/>
      <c r="AIW2"/>
      <c r="AIX2"/>
      <c r="AIY2"/>
      <c r="AIZ2"/>
      <c r="AJA2"/>
      <c r="AJB2"/>
      <c r="AJC2"/>
      <c r="AJD2"/>
      <c r="AJE2"/>
      <c r="AJF2"/>
      <c r="AJG2"/>
      <c r="AJH2"/>
      <c r="AJI2"/>
      <c r="AJJ2"/>
      <c r="AJK2"/>
      <c r="AJL2"/>
      <c r="AJM2"/>
      <c r="AJN2"/>
      <c r="AJO2"/>
      <c r="AJP2"/>
      <c r="AJQ2"/>
      <c r="AJR2"/>
      <c r="AJS2"/>
      <c r="AJT2"/>
      <c r="AJU2"/>
      <c r="AJV2"/>
      <c r="AJW2"/>
      <c r="AJX2"/>
      <c r="AJY2"/>
      <c r="AJZ2"/>
      <c r="AKA2"/>
      <c r="AKB2"/>
      <c r="AKC2"/>
      <c r="AKD2"/>
      <c r="AKE2"/>
      <c r="AKF2"/>
      <c r="AKG2"/>
      <c r="AKH2"/>
      <c r="AKI2"/>
      <c r="AKJ2"/>
      <c r="AKK2"/>
      <c r="AKL2"/>
      <c r="AKM2"/>
      <c r="AKN2"/>
      <c r="AKO2"/>
      <c r="AKP2"/>
      <c r="AKQ2"/>
      <c r="AKR2"/>
      <c r="AKS2"/>
      <c r="AKT2"/>
      <c r="AKU2"/>
      <c r="AKV2"/>
      <c r="AKW2"/>
      <c r="AKX2"/>
      <c r="AKY2"/>
      <c r="AKZ2"/>
      <c r="ALA2"/>
      <c r="ALB2"/>
      <c r="ALC2"/>
      <c r="ALD2"/>
      <c r="ALE2"/>
      <c r="ALF2"/>
      <c r="ALG2"/>
      <c r="ALH2"/>
      <c r="ALI2"/>
      <c r="ALJ2"/>
      <c r="ALK2"/>
      <c r="ALL2"/>
      <c r="ALM2"/>
      <c r="ALN2"/>
      <c r="ALO2"/>
      <c r="ALP2"/>
      <c r="ALQ2"/>
      <c r="ALR2"/>
      <c r="ALS2"/>
      <c r="ALT2"/>
      <c r="ALU2"/>
      <c r="ALV2"/>
      <c r="ALW2"/>
      <c r="ALX2"/>
      <c r="ALY2"/>
      <c r="ALZ2"/>
      <c r="AMA2"/>
      <c r="AMB2"/>
      <c r="AMC2"/>
      <c r="AMD2"/>
      <c r="AME2"/>
      <c r="AMF2"/>
      <c r="AMG2"/>
      <c r="AMH2"/>
      <c r="AMI2"/>
      <c r="AMJ2"/>
      <c r="AMK2"/>
      <c r="AML2"/>
      <c r="AMM2"/>
      <c r="AMN2"/>
      <c r="AMO2"/>
      <c r="AMP2"/>
      <c r="AMQ2"/>
      <c r="AMR2"/>
      <c r="AMS2"/>
      <c r="AMT2"/>
      <c r="AMU2"/>
      <c r="AMV2"/>
      <c r="AMW2"/>
      <c r="AMX2"/>
      <c r="AMY2"/>
      <c r="AMZ2"/>
      <c r="ANA2"/>
      <c r="ANB2"/>
      <c r="ANC2"/>
      <c r="AND2"/>
      <c r="ANE2"/>
      <c r="ANF2"/>
      <c r="ANG2"/>
      <c r="ANH2"/>
      <c r="ANI2"/>
      <c r="ANJ2"/>
      <c r="ANK2"/>
      <c r="ANL2"/>
      <c r="ANM2"/>
      <c r="ANN2"/>
      <c r="ANO2"/>
      <c r="ANP2"/>
      <c r="ANQ2"/>
      <c r="ANR2"/>
      <c r="ANS2"/>
      <c r="ANT2"/>
      <c r="ANU2"/>
      <c r="ANV2"/>
      <c r="ANW2"/>
      <c r="ANX2"/>
      <c r="ANY2"/>
      <c r="ANZ2"/>
      <c r="AOA2"/>
      <c r="AOB2"/>
      <c r="AOC2"/>
      <c r="AOD2"/>
      <c r="AOE2"/>
      <c r="AOF2"/>
      <c r="AOG2"/>
      <c r="AOH2"/>
      <c r="AOI2"/>
      <c r="AOJ2"/>
      <c r="AOK2"/>
      <c r="AOL2"/>
      <c r="AOM2"/>
      <c r="AON2"/>
      <c r="AOO2"/>
      <c r="AOP2"/>
      <c r="AOQ2"/>
      <c r="AOR2"/>
      <c r="AOS2"/>
      <c r="AOT2"/>
      <c r="AOU2"/>
      <c r="AOV2"/>
      <c r="AOW2"/>
      <c r="AOX2"/>
      <c r="AOY2"/>
      <c r="AOZ2"/>
      <c r="APA2"/>
      <c r="APB2"/>
      <c r="APC2"/>
      <c r="APD2"/>
      <c r="APE2"/>
      <c r="APF2"/>
      <c r="APG2"/>
      <c r="APH2"/>
      <c r="API2"/>
      <c r="APJ2"/>
      <c r="APK2"/>
      <c r="APL2"/>
      <c r="APM2"/>
      <c r="APN2"/>
      <c r="APO2"/>
      <c r="APP2"/>
      <c r="APQ2"/>
      <c r="APR2"/>
      <c r="APS2"/>
      <c r="APT2"/>
      <c r="APU2"/>
      <c r="APV2"/>
      <c r="APW2"/>
      <c r="APX2"/>
      <c r="APY2"/>
      <c r="APZ2"/>
      <c r="AQA2"/>
      <c r="AQB2"/>
      <c r="AQC2"/>
      <c r="AQD2"/>
      <c r="AQE2"/>
      <c r="AQF2"/>
      <c r="AQG2"/>
      <c r="AQH2"/>
      <c r="AQI2"/>
      <c r="AQJ2"/>
      <c r="AQK2"/>
      <c r="AQL2"/>
      <c r="AQM2"/>
      <c r="AQN2"/>
      <c r="AQO2"/>
      <c r="AQP2"/>
      <c r="AQQ2"/>
      <c r="AQR2"/>
      <c r="AQS2"/>
      <c r="AQT2"/>
      <c r="AQU2"/>
      <c r="AQV2"/>
      <c r="AQW2"/>
      <c r="AQX2"/>
      <c r="AQY2"/>
      <c r="AQZ2"/>
      <c r="ARA2"/>
      <c r="ARB2"/>
      <c r="ARC2"/>
      <c r="ARD2"/>
      <c r="ARE2"/>
      <c r="ARF2"/>
      <c r="ARG2"/>
      <c r="ARH2"/>
      <c r="ARI2"/>
      <c r="ARJ2"/>
      <c r="ARK2"/>
      <c r="ARL2"/>
      <c r="ARM2"/>
      <c r="ARN2"/>
      <c r="ARO2"/>
      <c r="ARP2"/>
      <c r="ARQ2"/>
      <c r="ARR2"/>
      <c r="ARS2"/>
      <c r="ART2"/>
      <c r="ARU2"/>
      <c r="ARV2"/>
      <c r="ARW2"/>
      <c r="ARX2"/>
      <c r="ARY2"/>
      <c r="ARZ2"/>
      <c r="ASA2"/>
      <c r="ASB2"/>
      <c r="ASC2"/>
      <c r="ASD2"/>
      <c r="ASE2"/>
      <c r="ASF2"/>
      <c r="ASG2"/>
      <c r="ASH2"/>
      <c r="ASI2"/>
      <c r="ASJ2"/>
      <c r="ASK2"/>
      <c r="ASL2"/>
      <c r="ASM2"/>
      <c r="ASN2"/>
      <c r="ASO2"/>
      <c r="ASP2"/>
      <c r="ASQ2"/>
      <c r="ASR2"/>
      <c r="ASS2"/>
      <c r="AST2"/>
      <c r="ASU2"/>
      <c r="ASV2"/>
      <c r="ASW2"/>
      <c r="ASX2"/>
      <c r="ASY2"/>
      <c r="ASZ2"/>
      <c r="ATA2"/>
      <c r="ATB2"/>
      <c r="ATC2"/>
      <c r="ATD2"/>
      <c r="ATE2"/>
      <c r="ATF2"/>
      <c r="ATG2"/>
      <c r="ATH2"/>
      <c r="ATI2"/>
      <c r="ATJ2"/>
      <c r="ATK2"/>
      <c r="ATL2"/>
      <c r="ATM2"/>
      <c r="ATN2"/>
      <c r="ATO2"/>
      <c r="ATP2"/>
      <c r="ATQ2"/>
      <c r="ATR2"/>
      <c r="ATS2"/>
      <c r="ATT2"/>
      <c r="ATU2"/>
      <c r="ATV2"/>
      <c r="ATW2"/>
      <c r="ATX2"/>
      <c r="ATY2"/>
      <c r="ATZ2"/>
      <c r="AUA2"/>
      <c r="AUB2"/>
      <c r="AUC2"/>
      <c r="AUD2"/>
      <c r="AUE2"/>
      <c r="AUF2"/>
      <c r="AUG2"/>
      <c r="AUH2"/>
      <c r="AUI2"/>
      <c r="AUJ2"/>
      <c r="AUK2"/>
      <c r="AUL2"/>
      <c r="AUM2"/>
      <c r="AUN2"/>
      <c r="AUO2"/>
      <c r="AUP2"/>
      <c r="AUQ2"/>
      <c r="AUR2"/>
      <c r="AUS2"/>
      <c r="AUT2"/>
      <c r="AUU2"/>
      <c r="AUV2"/>
      <c r="AUW2"/>
      <c r="AUX2"/>
      <c r="AUY2"/>
      <c r="AUZ2"/>
      <c r="AVA2"/>
      <c r="AVB2"/>
      <c r="AVC2"/>
      <c r="AVD2"/>
      <c r="AVE2"/>
      <c r="AVF2"/>
      <c r="AVG2"/>
      <c r="AVH2"/>
      <c r="AVI2"/>
      <c r="AVJ2"/>
      <c r="AVK2"/>
      <c r="AVL2"/>
      <c r="AVM2"/>
      <c r="AVN2"/>
      <c r="AVO2"/>
      <c r="AVP2"/>
      <c r="AVQ2"/>
      <c r="AVR2"/>
      <c r="AVS2"/>
      <c r="AVT2"/>
      <c r="AVU2"/>
      <c r="AVV2"/>
      <c r="AVW2"/>
      <c r="AVX2"/>
      <c r="AVY2"/>
      <c r="AVZ2"/>
      <c r="AWA2"/>
      <c r="AWB2"/>
      <c r="AWC2"/>
      <c r="AWD2"/>
      <c r="AWE2"/>
      <c r="AWF2"/>
      <c r="AWG2"/>
      <c r="AWH2"/>
      <c r="AWI2"/>
      <c r="AWJ2"/>
      <c r="AWK2"/>
      <c r="AWL2"/>
      <c r="AWM2"/>
      <c r="AWN2"/>
      <c r="AWO2"/>
      <c r="AWP2"/>
      <c r="AWQ2"/>
      <c r="AWR2"/>
      <c r="AWS2"/>
      <c r="AWT2"/>
      <c r="AWU2"/>
      <c r="AWV2"/>
      <c r="AWW2"/>
      <c r="AWX2"/>
      <c r="AWY2"/>
      <c r="AWZ2"/>
      <c r="AXA2"/>
      <c r="AXB2"/>
      <c r="AXC2"/>
      <c r="AXD2"/>
      <c r="AXE2"/>
      <c r="AXF2"/>
      <c r="AXG2"/>
      <c r="AXH2"/>
      <c r="AXI2"/>
      <c r="AXJ2"/>
      <c r="AXK2"/>
      <c r="AXL2"/>
      <c r="AXM2"/>
      <c r="AXN2"/>
      <c r="AXO2"/>
      <c r="AXP2"/>
      <c r="AXQ2"/>
      <c r="AXR2"/>
      <c r="AXS2"/>
      <c r="AXT2"/>
      <c r="AXU2"/>
      <c r="AXV2"/>
      <c r="AXW2"/>
      <c r="AXX2"/>
      <c r="AXY2"/>
      <c r="AXZ2"/>
      <c r="AYA2"/>
      <c r="AYB2"/>
      <c r="AYC2"/>
      <c r="AYD2"/>
      <c r="AYE2"/>
      <c r="AYF2"/>
      <c r="AYG2"/>
      <c r="AYH2"/>
      <c r="AYI2"/>
      <c r="AYJ2"/>
      <c r="AYK2"/>
      <c r="AYL2"/>
      <c r="AYM2"/>
      <c r="AYN2"/>
      <c r="AYO2"/>
      <c r="AYP2"/>
      <c r="AYQ2"/>
      <c r="AYR2"/>
      <c r="AYS2"/>
      <c r="AYT2"/>
      <c r="AYU2"/>
      <c r="AYV2"/>
      <c r="AYW2"/>
      <c r="AYX2"/>
      <c r="AYY2"/>
      <c r="AYZ2"/>
      <c r="AZA2"/>
      <c r="AZB2"/>
      <c r="AZC2"/>
      <c r="AZD2"/>
      <c r="AZE2"/>
      <c r="AZF2"/>
      <c r="AZG2"/>
      <c r="AZH2"/>
      <c r="AZI2"/>
      <c r="AZJ2"/>
      <c r="AZK2"/>
      <c r="AZL2"/>
      <c r="AZM2"/>
      <c r="AZN2"/>
      <c r="AZO2"/>
      <c r="AZP2"/>
      <c r="AZQ2"/>
      <c r="AZR2"/>
      <c r="AZS2"/>
      <c r="AZT2"/>
      <c r="AZU2"/>
      <c r="AZV2"/>
      <c r="AZW2"/>
      <c r="AZX2"/>
      <c r="AZY2"/>
      <c r="AZZ2"/>
      <c r="BAA2"/>
      <c r="BAB2"/>
      <c r="BAC2"/>
      <c r="BAD2"/>
      <c r="BAE2"/>
      <c r="BAF2"/>
      <c r="BAG2"/>
      <c r="BAH2"/>
      <c r="BAI2"/>
      <c r="BAJ2"/>
      <c r="BAK2"/>
      <c r="BAL2"/>
      <c r="BAM2"/>
      <c r="BAN2"/>
      <c r="BAO2"/>
      <c r="BAP2"/>
      <c r="BAQ2"/>
      <c r="BAR2"/>
      <c r="BAS2"/>
      <c r="BAT2"/>
      <c r="BAU2"/>
      <c r="BAV2"/>
      <c r="BAW2"/>
      <c r="BAX2"/>
      <c r="BAY2"/>
      <c r="BAZ2"/>
      <c r="BBA2"/>
      <c r="BBB2"/>
      <c r="BBC2"/>
      <c r="BBD2"/>
      <c r="BBE2"/>
      <c r="BBF2"/>
      <c r="BBG2"/>
      <c r="BBH2"/>
      <c r="BBI2"/>
      <c r="BBJ2"/>
      <c r="BBK2"/>
      <c r="BBL2"/>
      <c r="BBM2"/>
      <c r="BBN2"/>
      <c r="BBO2"/>
      <c r="BBP2"/>
      <c r="BBQ2"/>
      <c r="BBR2"/>
      <c r="BBS2"/>
      <c r="BBT2"/>
      <c r="BBU2"/>
      <c r="BBV2"/>
      <c r="BBW2"/>
      <c r="BBX2"/>
      <c r="BBY2"/>
      <c r="BBZ2"/>
      <c r="BCA2"/>
      <c r="BCB2"/>
      <c r="BCC2"/>
      <c r="BCD2"/>
      <c r="BCE2"/>
      <c r="BCF2"/>
      <c r="BCG2"/>
      <c r="BCH2"/>
      <c r="BCI2"/>
      <c r="BCJ2"/>
      <c r="BCK2"/>
      <c r="BCL2"/>
      <c r="BCM2"/>
      <c r="BCN2"/>
      <c r="BCO2"/>
      <c r="BCP2"/>
      <c r="BCQ2"/>
      <c r="BCR2"/>
      <c r="BCS2"/>
      <c r="BCT2"/>
      <c r="BCU2"/>
      <c r="BCV2"/>
      <c r="BCW2"/>
      <c r="BCX2"/>
      <c r="BCY2"/>
      <c r="BCZ2"/>
      <c r="BDA2"/>
      <c r="BDB2"/>
      <c r="BDC2"/>
      <c r="BDD2"/>
      <c r="BDE2"/>
      <c r="BDF2"/>
      <c r="BDG2"/>
      <c r="BDH2"/>
      <c r="BDI2"/>
      <c r="BDJ2"/>
      <c r="BDK2"/>
      <c r="BDL2"/>
      <c r="BDM2"/>
      <c r="BDN2"/>
      <c r="BDO2"/>
      <c r="BDP2"/>
      <c r="BDQ2"/>
      <c r="BDR2"/>
      <c r="BDS2"/>
      <c r="BDT2"/>
      <c r="BDU2"/>
      <c r="BDV2"/>
      <c r="BDW2"/>
      <c r="BDX2"/>
      <c r="BDY2"/>
      <c r="BDZ2"/>
      <c r="BEA2"/>
      <c r="BEB2"/>
      <c r="BEC2"/>
      <c r="BED2"/>
      <c r="BEE2"/>
      <c r="BEF2"/>
      <c r="BEG2"/>
      <c r="BEH2"/>
      <c r="BEI2"/>
      <c r="BEJ2"/>
      <c r="BEK2"/>
      <c r="BEL2"/>
      <c r="BEM2"/>
      <c r="BEN2"/>
      <c r="BEO2"/>
      <c r="BEP2"/>
      <c r="BEQ2"/>
      <c r="BER2"/>
      <c r="BES2"/>
      <c r="BET2"/>
      <c r="BEU2"/>
      <c r="BEV2"/>
      <c r="BEW2"/>
      <c r="BEX2"/>
      <c r="BEY2"/>
      <c r="BEZ2"/>
      <c r="BFA2"/>
      <c r="BFB2"/>
      <c r="BFC2"/>
      <c r="BFD2"/>
      <c r="BFE2"/>
      <c r="BFF2"/>
      <c r="BFG2"/>
      <c r="BFH2"/>
      <c r="BFI2"/>
      <c r="BFJ2"/>
      <c r="BFK2"/>
      <c r="BFL2"/>
      <c r="BFM2"/>
      <c r="BFN2"/>
      <c r="BFO2"/>
      <c r="BFP2"/>
      <c r="BFQ2"/>
      <c r="BFR2"/>
      <c r="BFS2"/>
      <c r="BFT2"/>
      <c r="BFU2"/>
      <c r="BFV2"/>
      <c r="BFW2"/>
      <c r="BFX2"/>
      <c r="BFY2"/>
      <c r="BFZ2"/>
      <c r="BGA2"/>
      <c r="BGB2"/>
      <c r="BGC2"/>
      <c r="BGD2"/>
      <c r="BGE2"/>
      <c r="BGF2"/>
      <c r="BGG2"/>
      <c r="BGH2"/>
      <c r="BGI2"/>
      <c r="BGJ2"/>
      <c r="BGK2"/>
      <c r="BGL2"/>
      <c r="BGM2"/>
      <c r="BGN2"/>
      <c r="BGO2"/>
      <c r="BGP2"/>
      <c r="BGQ2"/>
      <c r="BGR2"/>
      <c r="BGS2"/>
      <c r="BGT2"/>
      <c r="BGU2"/>
      <c r="BGV2"/>
      <c r="BGW2"/>
      <c r="BGX2"/>
      <c r="BGY2"/>
      <c r="BGZ2"/>
      <c r="BHA2"/>
      <c r="BHB2"/>
      <c r="BHC2"/>
      <c r="BHD2"/>
      <c r="BHE2"/>
      <c r="BHF2"/>
      <c r="BHG2"/>
      <c r="BHH2"/>
      <c r="BHI2"/>
      <c r="BHJ2"/>
      <c r="BHK2"/>
      <c r="BHL2"/>
      <c r="BHM2"/>
      <c r="BHN2"/>
      <c r="BHO2"/>
      <c r="BHP2"/>
      <c r="BHQ2"/>
      <c r="BHR2"/>
      <c r="BHS2"/>
      <c r="BHT2"/>
      <c r="BHU2"/>
      <c r="BHV2"/>
      <c r="BHW2"/>
      <c r="BHX2"/>
      <c r="BHY2"/>
      <c r="BHZ2"/>
      <c r="BIA2"/>
      <c r="BIB2"/>
      <c r="BIC2"/>
      <c r="BID2"/>
      <c r="BIE2"/>
      <c r="BIF2"/>
      <c r="BIG2"/>
      <c r="BIH2"/>
      <c r="BII2"/>
      <c r="BIJ2"/>
      <c r="BIK2"/>
      <c r="BIL2"/>
      <c r="BIM2"/>
      <c r="BIN2"/>
      <c r="BIO2"/>
      <c r="BIP2"/>
      <c r="BIQ2"/>
      <c r="BIR2"/>
      <c r="BIS2"/>
      <c r="BIT2"/>
      <c r="BIU2"/>
      <c r="BIV2"/>
      <c r="BIW2"/>
      <c r="BIX2"/>
      <c r="BIY2"/>
      <c r="BIZ2"/>
      <c r="BJA2"/>
      <c r="BJB2"/>
      <c r="BJC2"/>
      <c r="BJD2"/>
      <c r="BJE2"/>
      <c r="BJF2"/>
      <c r="BJG2"/>
      <c r="BJH2"/>
      <c r="BJI2"/>
      <c r="BJJ2"/>
      <c r="BJK2"/>
      <c r="BJL2"/>
      <c r="BJM2"/>
      <c r="BJN2"/>
      <c r="BJO2"/>
      <c r="BJP2"/>
      <c r="BJQ2"/>
      <c r="BJR2"/>
      <c r="BJS2"/>
      <c r="BJT2"/>
      <c r="BJU2"/>
      <c r="BJV2"/>
      <c r="BJW2"/>
      <c r="BJX2"/>
      <c r="BJY2"/>
      <c r="BJZ2"/>
      <c r="BKA2"/>
      <c r="BKB2"/>
      <c r="BKC2"/>
      <c r="BKD2"/>
      <c r="BKE2"/>
      <c r="BKF2"/>
      <c r="BKG2"/>
      <c r="BKH2"/>
      <c r="BKI2"/>
      <c r="BKJ2"/>
      <c r="BKK2"/>
      <c r="BKL2"/>
      <c r="BKM2"/>
      <c r="BKN2"/>
      <c r="BKO2"/>
      <c r="BKP2"/>
      <c r="BKQ2"/>
      <c r="BKR2"/>
      <c r="BKS2"/>
      <c r="BKT2"/>
      <c r="BKU2"/>
      <c r="BKV2"/>
      <c r="BKW2"/>
      <c r="BKX2"/>
      <c r="BKY2"/>
      <c r="BKZ2"/>
      <c r="BLA2"/>
      <c r="BLB2"/>
      <c r="BLC2"/>
      <c r="BLD2"/>
      <c r="BLE2"/>
      <c r="BLF2"/>
      <c r="BLG2"/>
      <c r="BLH2"/>
      <c r="BLI2"/>
      <c r="BLJ2"/>
      <c r="BLK2"/>
      <c r="BLL2"/>
      <c r="BLM2"/>
      <c r="BLN2"/>
      <c r="BLO2"/>
      <c r="BLP2"/>
      <c r="BLQ2"/>
      <c r="BLR2"/>
      <c r="BLS2"/>
      <c r="BLT2"/>
      <c r="BLU2"/>
      <c r="BLV2"/>
      <c r="BLW2"/>
      <c r="BLX2"/>
      <c r="BLY2"/>
      <c r="BLZ2"/>
      <c r="BMA2"/>
      <c r="BMB2"/>
      <c r="BMC2"/>
      <c r="BMD2"/>
      <c r="BME2"/>
      <c r="BMF2"/>
      <c r="BMG2"/>
      <c r="BMH2"/>
      <c r="BMI2"/>
      <c r="BMJ2"/>
      <c r="BMK2"/>
      <c r="BML2"/>
      <c r="BMM2"/>
      <c r="BMN2"/>
      <c r="BMO2"/>
      <c r="BMP2"/>
      <c r="BMQ2"/>
      <c r="BMR2"/>
      <c r="BMS2"/>
      <c r="BMT2"/>
      <c r="BMU2"/>
      <c r="BMV2"/>
      <c r="BMW2"/>
      <c r="BMX2"/>
      <c r="BMY2"/>
      <c r="BMZ2"/>
      <c r="BNA2"/>
      <c r="BNB2"/>
      <c r="BNC2"/>
      <c r="BND2"/>
      <c r="BNE2"/>
      <c r="BNF2"/>
      <c r="BNG2"/>
      <c r="BNH2"/>
      <c r="BNI2"/>
      <c r="BNJ2"/>
      <c r="BNK2"/>
      <c r="BNL2"/>
      <c r="BNM2"/>
      <c r="BNN2"/>
      <c r="BNO2"/>
      <c r="BNP2"/>
      <c r="BNQ2"/>
      <c r="BNR2"/>
      <c r="BNS2"/>
      <c r="BNT2"/>
      <c r="BNU2"/>
      <c r="BNV2"/>
      <c r="BNW2"/>
      <c r="BNX2"/>
      <c r="BNY2"/>
      <c r="BNZ2"/>
      <c r="BOA2"/>
      <c r="BOB2"/>
      <c r="BOC2"/>
      <c r="BOD2"/>
      <c r="BOE2"/>
      <c r="BOF2"/>
      <c r="BOG2"/>
      <c r="BOH2"/>
      <c r="BOI2"/>
      <c r="BOJ2"/>
      <c r="BOK2"/>
      <c r="BOL2"/>
      <c r="BOM2"/>
      <c r="BON2"/>
      <c r="BOO2"/>
      <c r="BOP2"/>
      <c r="BOQ2"/>
      <c r="BOR2"/>
      <c r="BOS2"/>
      <c r="BOT2"/>
      <c r="BOU2"/>
      <c r="BOV2"/>
      <c r="BOW2"/>
      <c r="BOX2"/>
      <c r="BOY2"/>
      <c r="BOZ2"/>
      <c r="BPA2"/>
      <c r="BPB2"/>
      <c r="BPC2"/>
      <c r="BPD2"/>
      <c r="BPE2"/>
      <c r="BPF2"/>
      <c r="BPG2"/>
      <c r="BPH2"/>
      <c r="BPI2"/>
      <c r="BPJ2"/>
      <c r="BPK2"/>
      <c r="BPL2"/>
      <c r="BPM2"/>
      <c r="BPN2"/>
      <c r="BPO2"/>
      <c r="BPP2"/>
      <c r="BPQ2"/>
      <c r="BPR2"/>
      <c r="BPS2"/>
      <c r="BPT2"/>
      <c r="BPU2"/>
      <c r="BPV2"/>
      <c r="BPW2"/>
      <c r="BPX2"/>
      <c r="BPY2"/>
      <c r="BPZ2"/>
      <c r="BQA2"/>
      <c r="BQB2"/>
      <c r="BQC2"/>
      <c r="BQD2"/>
      <c r="BQE2"/>
      <c r="BQF2"/>
      <c r="BQG2"/>
      <c r="BQH2"/>
      <c r="BQI2"/>
      <c r="BQJ2"/>
      <c r="BQK2"/>
      <c r="BQL2"/>
      <c r="BQM2"/>
      <c r="BQN2"/>
      <c r="BQO2"/>
      <c r="BQP2"/>
      <c r="BQQ2"/>
      <c r="BQR2"/>
      <c r="BQS2"/>
      <c r="BQT2"/>
      <c r="BQU2"/>
      <c r="BQV2"/>
      <c r="BQW2"/>
      <c r="BQX2"/>
      <c r="BQY2"/>
      <c r="BQZ2"/>
      <c r="BRA2"/>
      <c r="BRB2"/>
      <c r="BRC2"/>
      <c r="BRD2"/>
      <c r="BRE2"/>
      <c r="BRF2"/>
      <c r="BRG2"/>
      <c r="BRH2"/>
      <c r="BRI2"/>
      <c r="BRJ2"/>
      <c r="BRK2"/>
      <c r="BRL2"/>
      <c r="BRM2"/>
      <c r="BRN2"/>
      <c r="BRO2"/>
      <c r="BRP2"/>
      <c r="BRQ2"/>
      <c r="BRR2"/>
      <c r="BRS2"/>
      <c r="BRT2"/>
      <c r="BRU2"/>
      <c r="BRV2"/>
      <c r="BRW2"/>
      <c r="BRX2"/>
      <c r="BRY2"/>
      <c r="BRZ2"/>
      <c r="BSA2"/>
      <c r="BSB2"/>
      <c r="BSC2"/>
      <c r="BSD2"/>
      <c r="BSE2"/>
      <c r="BSF2"/>
      <c r="BSG2"/>
      <c r="BSH2"/>
      <c r="BSI2"/>
      <c r="BSJ2"/>
      <c r="BSK2"/>
      <c r="BSL2"/>
      <c r="BSM2"/>
      <c r="BSN2"/>
      <c r="BSO2"/>
      <c r="BSP2"/>
      <c r="BSQ2"/>
      <c r="BSR2"/>
      <c r="BSS2"/>
      <c r="BST2"/>
      <c r="BSU2"/>
      <c r="BSV2"/>
      <c r="BSW2"/>
      <c r="BSX2"/>
      <c r="BSY2"/>
      <c r="BSZ2"/>
      <c r="BTA2"/>
      <c r="BTB2"/>
      <c r="BTC2"/>
      <c r="BTD2"/>
      <c r="BTE2"/>
      <c r="BTF2"/>
      <c r="BTG2"/>
      <c r="BTH2"/>
      <c r="BTI2"/>
      <c r="BTJ2"/>
      <c r="BTK2"/>
      <c r="BTL2"/>
      <c r="BTM2"/>
      <c r="BTN2"/>
      <c r="BTO2"/>
      <c r="BTP2"/>
      <c r="BTQ2"/>
      <c r="BTR2"/>
      <c r="BTS2"/>
      <c r="BTT2"/>
      <c r="BTU2"/>
      <c r="BTV2"/>
      <c r="BTW2"/>
      <c r="BTX2"/>
      <c r="BTY2"/>
      <c r="BTZ2"/>
      <c r="BUA2"/>
      <c r="BUB2"/>
      <c r="BUC2"/>
      <c r="BUD2"/>
      <c r="BUE2"/>
      <c r="BUF2"/>
      <c r="BUG2"/>
      <c r="BUH2"/>
      <c r="BUI2"/>
      <c r="BUJ2"/>
      <c r="BUK2"/>
      <c r="BUL2"/>
      <c r="BUM2"/>
      <c r="BUN2"/>
      <c r="BUO2"/>
      <c r="BUP2"/>
      <c r="BUQ2"/>
      <c r="BUR2"/>
      <c r="BUS2"/>
      <c r="BUT2"/>
      <c r="BUU2"/>
      <c r="BUV2"/>
      <c r="BUW2"/>
      <c r="BUX2"/>
      <c r="BUY2"/>
      <c r="BUZ2"/>
      <c r="BVA2"/>
      <c r="BVB2"/>
      <c r="BVC2"/>
      <c r="BVD2"/>
      <c r="BVE2"/>
      <c r="BVF2"/>
      <c r="BVG2"/>
      <c r="BVH2"/>
      <c r="BVI2"/>
      <c r="BVJ2"/>
      <c r="BVK2"/>
      <c r="BVL2"/>
      <c r="BVM2"/>
      <c r="BVN2"/>
      <c r="BVO2"/>
      <c r="BVP2"/>
      <c r="BVQ2"/>
      <c r="BVR2"/>
      <c r="BVS2"/>
      <c r="BVT2"/>
      <c r="BVU2"/>
      <c r="BVV2"/>
      <c r="BVW2"/>
      <c r="BVX2"/>
      <c r="BVY2"/>
      <c r="BVZ2"/>
      <c r="BWA2"/>
      <c r="BWB2"/>
      <c r="BWC2"/>
      <c r="BWD2"/>
      <c r="BWE2"/>
      <c r="BWF2"/>
      <c r="BWG2"/>
      <c r="BWH2"/>
      <c r="BWI2"/>
      <c r="BWJ2"/>
      <c r="BWK2"/>
      <c r="BWL2"/>
      <c r="BWM2"/>
      <c r="BWN2"/>
      <c r="BWO2"/>
      <c r="BWP2"/>
      <c r="BWQ2"/>
      <c r="BWR2"/>
      <c r="BWS2"/>
      <c r="BWT2"/>
      <c r="BWU2"/>
      <c r="BWV2"/>
      <c r="BWW2"/>
      <c r="BWX2"/>
      <c r="BWY2"/>
      <c r="BWZ2"/>
      <c r="BXA2"/>
      <c r="BXB2"/>
      <c r="BXC2"/>
      <c r="BXD2"/>
      <c r="BXE2"/>
      <c r="BXF2"/>
      <c r="BXG2"/>
      <c r="BXH2"/>
      <c r="BXI2"/>
      <c r="BXJ2"/>
      <c r="BXK2"/>
      <c r="BXL2"/>
      <c r="BXM2"/>
      <c r="BXN2"/>
      <c r="BXO2"/>
      <c r="BXP2"/>
      <c r="BXQ2"/>
      <c r="BXR2"/>
      <c r="BXS2"/>
      <c r="BXT2"/>
      <c r="BXU2"/>
      <c r="BXV2"/>
      <c r="BXW2"/>
      <c r="BXX2"/>
      <c r="BXY2"/>
      <c r="BXZ2"/>
      <c r="BYA2"/>
      <c r="BYB2"/>
      <c r="BYC2"/>
      <c r="BYD2"/>
      <c r="BYE2"/>
      <c r="BYF2"/>
      <c r="BYG2"/>
      <c r="BYH2"/>
      <c r="BYI2"/>
      <c r="BYJ2"/>
      <c r="BYK2"/>
      <c r="BYL2"/>
      <c r="BYM2"/>
      <c r="BYN2"/>
      <c r="BYO2"/>
      <c r="BYP2"/>
      <c r="BYQ2"/>
      <c r="BYR2"/>
      <c r="BYS2"/>
      <c r="BYT2"/>
      <c r="BYU2"/>
      <c r="BYV2"/>
      <c r="BYW2"/>
      <c r="BYX2"/>
      <c r="BYY2"/>
      <c r="BYZ2"/>
      <c r="BZA2"/>
      <c r="BZB2"/>
      <c r="BZC2"/>
      <c r="BZD2"/>
      <c r="BZE2"/>
      <c r="BZF2"/>
      <c r="BZG2"/>
      <c r="BZH2"/>
      <c r="BZI2"/>
      <c r="BZJ2"/>
      <c r="BZK2"/>
      <c r="BZL2"/>
      <c r="BZM2"/>
      <c r="BZN2"/>
      <c r="BZO2"/>
      <c r="BZP2"/>
      <c r="BZQ2"/>
      <c r="BZR2"/>
      <c r="BZS2"/>
      <c r="BZT2"/>
      <c r="BZU2"/>
      <c r="BZV2"/>
      <c r="BZW2"/>
      <c r="BZX2"/>
      <c r="BZY2"/>
      <c r="BZZ2"/>
      <c r="CAA2"/>
      <c r="CAB2"/>
      <c r="CAC2"/>
      <c r="CAD2"/>
      <c r="CAE2"/>
      <c r="CAF2"/>
      <c r="CAG2"/>
      <c r="CAH2"/>
      <c r="CAI2"/>
      <c r="CAJ2"/>
      <c r="CAK2"/>
      <c r="CAL2"/>
      <c r="CAM2"/>
      <c r="CAN2"/>
      <c r="CAO2"/>
      <c r="CAP2"/>
      <c r="CAQ2"/>
      <c r="CAR2"/>
      <c r="CAS2"/>
      <c r="CAT2"/>
      <c r="CAU2"/>
      <c r="CAV2"/>
      <c r="CAW2"/>
      <c r="CAX2"/>
      <c r="CAY2"/>
      <c r="CAZ2"/>
      <c r="CBA2"/>
      <c r="CBB2"/>
      <c r="CBC2"/>
      <c r="CBD2"/>
      <c r="CBE2"/>
      <c r="CBF2"/>
      <c r="CBG2"/>
      <c r="CBH2"/>
      <c r="CBI2"/>
      <c r="CBJ2"/>
      <c r="CBK2"/>
      <c r="CBL2"/>
      <c r="CBM2"/>
      <c r="CBN2"/>
      <c r="CBO2"/>
      <c r="CBP2"/>
      <c r="CBQ2"/>
      <c r="CBR2"/>
      <c r="CBS2"/>
      <c r="CBT2"/>
      <c r="CBU2"/>
      <c r="CBV2"/>
      <c r="CBW2"/>
      <c r="CBX2"/>
      <c r="CBY2"/>
      <c r="CBZ2"/>
      <c r="CCA2"/>
      <c r="CCB2"/>
      <c r="CCC2"/>
      <c r="CCD2"/>
      <c r="CCE2"/>
      <c r="CCF2"/>
      <c r="CCG2"/>
      <c r="CCH2"/>
      <c r="CCI2"/>
      <c r="CCJ2"/>
      <c r="CCK2"/>
      <c r="CCL2"/>
      <c r="CCM2"/>
      <c r="CCN2"/>
      <c r="CCO2"/>
      <c r="CCP2"/>
      <c r="CCQ2"/>
      <c r="CCR2"/>
      <c r="CCS2"/>
      <c r="CCT2"/>
      <c r="CCU2"/>
      <c r="CCV2"/>
      <c r="CCW2"/>
      <c r="CCX2"/>
      <c r="CCY2"/>
      <c r="CCZ2"/>
      <c r="CDA2"/>
      <c r="CDB2"/>
      <c r="CDC2"/>
      <c r="CDD2"/>
      <c r="CDE2"/>
      <c r="CDF2"/>
      <c r="CDG2"/>
      <c r="CDH2"/>
      <c r="CDI2"/>
      <c r="CDJ2"/>
      <c r="CDK2"/>
      <c r="CDL2"/>
      <c r="CDM2"/>
      <c r="CDN2"/>
      <c r="CDO2"/>
      <c r="CDP2"/>
      <c r="CDQ2"/>
      <c r="CDR2"/>
      <c r="CDS2"/>
      <c r="CDT2"/>
      <c r="CDU2"/>
      <c r="CDV2"/>
      <c r="CDW2"/>
      <c r="CDX2"/>
      <c r="CDY2"/>
      <c r="CDZ2"/>
      <c r="CEA2"/>
      <c r="CEB2"/>
      <c r="CEC2"/>
      <c r="CED2"/>
      <c r="CEE2"/>
      <c r="CEF2"/>
      <c r="CEG2"/>
      <c r="CEH2"/>
      <c r="CEI2"/>
      <c r="CEJ2"/>
      <c r="CEK2"/>
      <c r="CEL2"/>
      <c r="CEM2"/>
      <c r="CEN2"/>
      <c r="CEO2"/>
      <c r="CEP2"/>
      <c r="CEQ2"/>
      <c r="CER2"/>
      <c r="CES2"/>
      <c r="CET2"/>
      <c r="CEU2"/>
      <c r="CEV2"/>
      <c r="CEW2"/>
      <c r="CEX2"/>
      <c r="CEY2"/>
      <c r="CEZ2"/>
      <c r="CFA2"/>
      <c r="CFB2"/>
      <c r="CFC2"/>
      <c r="CFD2"/>
      <c r="CFE2"/>
      <c r="CFF2"/>
      <c r="CFG2"/>
      <c r="CFH2"/>
      <c r="CFI2"/>
      <c r="CFJ2"/>
      <c r="CFK2"/>
      <c r="CFL2"/>
      <c r="CFM2"/>
      <c r="CFN2"/>
      <c r="CFO2"/>
      <c r="CFP2"/>
      <c r="CFQ2"/>
      <c r="CFR2"/>
      <c r="CFS2"/>
      <c r="CFT2"/>
      <c r="CFU2"/>
      <c r="CFV2"/>
      <c r="CFW2"/>
      <c r="CFX2"/>
      <c r="CFY2"/>
      <c r="CFZ2"/>
      <c r="CGA2"/>
      <c r="CGB2"/>
      <c r="CGC2"/>
      <c r="CGD2"/>
      <c r="CGE2"/>
      <c r="CGF2"/>
      <c r="CGG2"/>
      <c r="CGH2"/>
      <c r="CGI2"/>
      <c r="CGJ2"/>
      <c r="CGK2"/>
      <c r="CGL2"/>
      <c r="CGM2"/>
      <c r="CGN2"/>
      <c r="CGO2"/>
      <c r="CGP2"/>
      <c r="CGQ2"/>
      <c r="CGR2"/>
      <c r="CGS2"/>
      <c r="CGT2"/>
      <c r="CGU2"/>
      <c r="CGV2"/>
      <c r="CGW2"/>
      <c r="CGX2"/>
      <c r="CGY2"/>
      <c r="CGZ2"/>
      <c r="CHA2"/>
      <c r="CHB2"/>
      <c r="CHC2"/>
      <c r="CHD2"/>
      <c r="CHE2"/>
      <c r="CHF2"/>
      <c r="CHG2"/>
      <c r="CHH2"/>
      <c r="CHI2"/>
      <c r="CHJ2"/>
      <c r="CHK2"/>
      <c r="CHL2"/>
      <c r="CHM2"/>
      <c r="CHN2"/>
      <c r="CHO2"/>
      <c r="CHP2"/>
      <c r="CHQ2"/>
      <c r="CHR2"/>
      <c r="CHS2"/>
      <c r="CHT2"/>
      <c r="CHU2"/>
      <c r="CHV2"/>
      <c r="CHW2"/>
      <c r="CHX2"/>
      <c r="CHY2"/>
      <c r="CHZ2"/>
      <c r="CIA2"/>
      <c r="CIB2"/>
      <c r="CIC2"/>
      <c r="CID2"/>
      <c r="CIE2"/>
      <c r="CIF2"/>
      <c r="CIG2"/>
      <c r="CIH2"/>
      <c r="CII2"/>
      <c r="CIJ2"/>
      <c r="CIK2"/>
      <c r="CIL2"/>
      <c r="CIM2"/>
      <c r="CIN2"/>
      <c r="CIO2"/>
      <c r="CIP2"/>
      <c r="CIQ2"/>
      <c r="CIR2"/>
      <c r="CIS2"/>
      <c r="CIT2"/>
      <c r="CIU2"/>
      <c r="CIV2"/>
      <c r="CIW2"/>
      <c r="CIX2"/>
      <c r="CIY2"/>
      <c r="CIZ2"/>
      <c r="CJA2"/>
      <c r="CJB2"/>
      <c r="CJC2"/>
      <c r="CJD2"/>
      <c r="CJE2"/>
      <c r="CJF2"/>
      <c r="CJG2"/>
      <c r="CJH2"/>
      <c r="CJI2"/>
      <c r="CJJ2"/>
      <c r="CJK2"/>
      <c r="CJL2"/>
      <c r="CJM2"/>
      <c r="CJN2"/>
      <c r="CJO2"/>
      <c r="CJP2"/>
      <c r="CJQ2"/>
      <c r="CJR2"/>
      <c r="CJS2"/>
      <c r="CJT2"/>
      <c r="CJU2"/>
      <c r="CJV2"/>
      <c r="CJW2"/>
      <c r="CJX2"/>
      <c r="CJY2"/>
      <c r="CJZ2"/>
      <c r="CKA2"/>
      <c r="CKB2"/>
      <c r="CKC2"/>
      <c r="CKD2"/>
      <c r="CKE2"/>
      <c r="CKF2"/>
      <c r="CKG2"/>
      <c r="CKH2"/>
      <c r="CKI2"/>
      <c r="CKJ2"/>
      <c r="CKK2"/>
      <c r="CKL2"/>
      <c r="CKM2"/>
      <c r="CKN2"/>
      <c r="CKO2"/>
      <c r="CKP2"/>
      <c r="CKQ2"/>
      <c r="CKR2"/>
      <c r="CKS2"/>
      <c r="CKT2"/>
      <c r="CKU2"/>
      <c r="CKV2"/>
      <c r="CKW2"/>
      <c r="CKX2"/>
      <c r="CKY2"/>
      <c r="CKZ2"/>
      <c r="CLA2"/>
      <c r="CLB2"/>
      <c r="CLC2"/>
      <c r="CLD2"/>
      <c r="CLE2"/>
      <c r="CLF2"/>
      <c r="CLG2"/>
      <c r="CLH2"/>
      <c r="CLI2"/>
      <c r="CLJ2"/>
      <c r="CLK2"/>
      <c r="CLL2"/>
      <c r="CLM2"/>
      <c r="CLN2"/>
      <c r="CLO2"/>
      <c r="CLP2"/>
      <c r="CLQ2"/>
      <c r="CLR2"/>
      <c r="CLS2"/>
      <c r="CLT2"/>
      <c r="CLU2"/>
      <c r="CLV2"/>
      <c r="CLW2"/>
      <c r="CLX2"/>
      <c r="CLY2"/>
      <c r="CLZ2"/>
      <c r="CMA2"/>
      <c r="CMB2"/>
      <c r="CMC2"/>
      <c r="CMD2"/>
      <c r="CME2"/>
      <c r="CMF2"/>
      <c r="CMG2"/>
      <c r="CMH2"/>
      <c r="CMI2"/>
      <c r="CMJ2"/>
      <c r="CMK2"/>
      <c r="CML2"/>
      <c r="CMM2"/>
      <c r="CMN2"/>
      <c r="CMO2"/>
      <c r="CMP2"/>
      <c r="CMQ2"/>
      <c r="CMR2"/>
      <c r="CMS2"/>
      <c r="CMT2"/>
      <c r="CMU2"/>
      <c r="CMV2"/>
      <c r="CMW2"/>
      <c r="CMX2"/>
      <c r="CMY2"/>
      <c r="CMZ2"/>
      <c r="CNA2"/>
      <c r="CNB2"/>
      <c r="CNC2"/>
      <c r="CND2"/>
      <c r="CNE2"/>
      <c r="CNF2"/>
      <c r="CNG2"/>
      <c r="CNH2"/>
      <c r="CNI2"/>
      <c r="CNJ2"/>
      <c r="CNK2"/>
      <c r="CNL2"/>
      <c r="CNM2"/>
      <c r="CNN2"/>
      <c r="CNO2"/>
      <c r="CNP2"/>
      <c r="CNQ2"/>
      <c r="CNR2"/>
      <c r="CNS2"/>
      <c r="CNT2"/>
      <c r="CNU2"/>
      <c r="CNV2"/>
      <c r="CNW2"/>
      <c r="CNX2"/>
      <c r="CNY2"/>
      <c r="CNZ2"/>
      <c r="COA2"/>
      <c r="COB2"/>
      <c r="COC2"/>
      <c r="COD2"/>
      <c r="COE2"/>
      <c r="COF2"/>
      <c r="COG2"/>
      <c r="COH2"/>
      <c r="COI2"/>
      <c r="COJ2"/>
      <c r="COK2"/>
      <c r="COL2"/>
      <c r="COM2"/>
      <c r="CON2"/>
      <c r="COO2"/>
      <c r="COP2"/>
      <c r="COQ2"/>
      <c r="COR2"/>
      <c r="COS2"/>
      <c r="COT2"/>
      <c r="COU2"/>
      <c r="COV2"/>
      <c r="COW2"/>
      <c r="COX2"/>
      <c r="COY2"/>
      <c r="COZ2"/>
      <c r="CPA2"/>
      <c r="CPB2"/>
      <c r="CPC2"/>
      <c r="CPD2"/>
      <c r="CPE2"/>
      <c r="CPF2"/>
      <c r="CPG2"/>
      <c r="CPH2"/>
      <c r="CPI2"/>
      <c r="CPJ2"/>
      <c r="CPK2"/>
      <c r="CPL2"/>
      <c r="CPM2"/>
      <c r="CPN2"/>
      <c r="CPO2"/>
      <c r="CPP2"/>
      <c r="CPQ2"/>
      <c r="CPR2"/>
      <c r="CPS2"/>
      <c r="CPT2"/>
      <c r="CPU2"/>
      <c r="CPV2"/>
      <c r="CPW2"/>
      <c r="CPX2"/>
      <c r="CPY2"/>
      <c r="CPZ2"/>
      <c r="CQA2"/>
      <c r="CQB2"/>
      <c r="CQC2"/>
      <c r="CQD2"/>
      <c r="CQE2"/>
      <c r="CQF2"/>
      <c r="CQG2"/>
      <c r="CQH2"/>
      <c r="CQI2"/>
      <c r="CQJ2"/>
      <c r="CQK2"/>
      <c r="CQL2"/>
      <c r="CQM2"/>
      <c r="CQN2"/>
      <c r="CQO2"/>
      <c r="CQP2"/>
      <c r="CQQ2"/>
      <c r="CQR2"/>
      <c r="CQS2"/>
      <c r="CQT2"/>
      <c r="CQU2"/>
      <c r="CQV2"/>
      <c r="CQW2"/>
      <c r="CQX2"/>
      <c r="CQY2"/>
      <c r="CQZ2"/>
      <c r="CRA2"/>
      <c r="CRB2"/>
      <c r="CRC2"/>
      <c r="CRD2"/>
      <c r="CRE2"/>
      <c r="CRF2"/>
      <c r="CRG2"/>
      <c r="CRH2"/>
      <c r="CRI2"/>
      <c r="CRJ2"/>
      <c r="CRK2"/>
      <c r="CRL2"/>
      <c r="CRM2"/>
      <c r="CRN2"/>
      <c r="CRO2"/>
      <c r="CRP2"/>
      <c r="CRQ2"/>
      <c r="CRR2"/>
      <c r="CRS2"/>
      <c r="CRT2"/>
      <c r="CRU2"/>
      <c r="CRV2"/>
      <c r="CRW2"/>
      <c r="CRX2"/>
      <c r="CRY2"/>
      <c r="CRZ2"/>
      <c r="CSA2"/>
      <c r="CSB2"/>
      <c r="CSC2"/>
      <c r="CSD2"/>
      <c r="CSE2"/>
      <c r="CSF2"/>
      <c r="CSG2"/>
      <c r="CSH2"/>
      <c r="CSI2"/>
      <c r="CSJ2"/>
      <c r="CSK2"/>
      <c r="CSL2"/>
      <c r="CSM2"/>
      <c r="CSN2"/>
      <c r="CSO2"/>
      <c r="CSP2"/>
      <c r="CSQ2"/>
      <c r="CSR2"/>
      <c r="CSS2"/>
      <c r="CST2"/>
      <c r="CSU2"/>
      <c r="CSV2"/>
      <c r="CSW2"/>
      <c r="CSX2"/>
      <c r="CSY2"/>
      <c r="CSZ2"/>
      <c r="CTA2"/>
      <c r="CTB2"/>
      <c r="CTC2"/>
      <c r="CTD2"/>
      <c r="CTE2"/>
      <c r="CTF2"/>
      <c r="CTG2"/>
      <c r="CTH2"/>
      <c r="CTI2"/>
      <c r="CTJ2"/>
      <c r="CTK2"/>
      <c r="CTL2"/>
      <c r="CTM2"/>
      <c r="CTN2"/>
      <c r="CTO2"/>
      <c r="CTP2"/>
      <c r="CTQ2"/>
      <c r="CTR2"/>
      <c r="CTS2"/>
      <c r="CTT2"/>
      <c r="CTU2"/>
      <c r="CTV2"/>
      <c r="CTW2"/>
      <c r="CTX2"/>
      <c r="CTY2"/>
      <c r="CTZ2"/>
      <c r="CUA2"/>
      <c r="CUB2"/>
      <c r="CUC2"/>
      <c r="CUD2"/>
      <c r="CUE2"/>
      <c r="CUF2"/>
      <c r="CUG2"/>
      <c r="CUH2"/>
      <c r="CUI2"/>
      <c r="CUJ2"/>
      <c r="CUK2"/>
      <c r="CUL2"/>
      <c r="CUM2"/>
      <c r="CUN2"/>
      <c r="CUO2"/>
      <c r="CUP2"/>
      <c r="CUQ2"/>
      <c r="CUR2"/>
      <c r="CUS2"/>
      <c r="CUT2"/>
      <c r="CUU2"/>
      <c r="CUV2"/>
      <c r="CUW2"/>
      <c r="CUX2"/>
      <c r="CUY2"/>
      <c r="CUZ2"/>
      <c r="CVA2"/>
      <c r="CVB2"/>
      <c r="CVC2"/>
      <c r="CVD2"/>
      <c r="CVE2"/>
      <c r="CVF2"/>
      <c r="CVG2"/>
      <c r="CVH2"/>
      <c r="CVI2"/>
      <c r="CVJ2"/>
      <c r="CVK2"/>
      <c r="CVL2"/>
      <c r="CVM2"/>
      <c r="CVN2"/>
      <c r="CVO2"/>
      <c r="CVP2"/>
      <c r="CVQ2"/>
      <c r="CVR2"/>
      <c r="CVS2"/>
      <c r="CVT2"/>
      <c r="CVU2"/>
      <c r="CVV2"/>
      <c r="CVW2"/>
      <c r="CVX2"/>
      <c r="CVY2"/>
      <c r="CVZ2"/>
      <c r="CWA2"/>
      <c r="CWB2"/>
      <c r="CWC2"/>
      <c r="CWD2"/>
      <c r="CWE2"/>
      <c r="CWF2"/>
      <c r="CWG2"/>
      <c r="CWH2"/>
      <c r="CWI2"/>
      <c r="CWJ2"/>
      <c r="CWK2"/>
      <c r="CWL2"/>
      <c r="CWM2"/>
      <c r="CWN2"/>
      <c r="CWO2"/>
      <c r="CWP2"/>
      <c r="CWQ2"/>
      <c r="CWR2"/>
      <c r="CWS2"/>
      <c r="CWT2"/>
      <c r="CWU2"/>
      <c r="CWV2"/>
      <c r="CWW2"/>
      <c r="CWX2"/>
      <c r="CWY2"/>
      <c r="CWZ2"/>
      <c r="CXA2"/>
      <c r="CXB2"/>
      <c r="CXC2"/>
      <c r="CXD2"/>
      <c r="CXE2"/>
      <c r="CXF2"/>
      <c r="CXG2"/>
      <c r="CXH2"/>
      <c r="CXI2"/>
      <c r="CXJ2"/>
      <c r="CXK2"/>
      <c r="CXL2"/>
      <c r="CXM2"/>
      <c r="CXN2"/>
      <c r="CXO2"/>
      <c r="CXP2"/>
      <c r="CXQ2"/>
      <c r="CXR2"/>
      <c r="CXS2"/>
      <c r="CXT2"/>
      <c r="CXU2"/>
      <c r="CXV2"/>
      <c r="CXW2"/>
      <c r="CXX2"/>
      <c r="CXY2"/>
      <c r="CXZ2"/>
      <c r="CYA2"/>
      <c r="CYB2"/>
      <c r="CYC2"/>
      <c r="CYD2"/>
      <c r="CYE2"/>
      <c r="CYF2"/>
      <c r="CYG2"/>
      <c r="CYH2"/>
      <c r="CYI2"/>
      <c r="CYJ2"/>
      <c r="CYK2"/>
      <c r="CYL2"/>
      <c r="CYM2"/>
      <c r="CYN2"/>
      <c r="CYO2"/>
      <c r="CYP2"/>
      <c r="CYQ2"/>
      <c r="CYR2"/>
      <c r="CYS2"/>
      <c r="CYT2"/>
      <c r="CYU2"/>
      <c r="CYV2"/>
      <c r="CYW2"/>
      <c r="CYX2"/>
      <c r="CYY2"/>
      <c r="CYZ2"/>
      <c r="CZA2"/>
      <c r="CZB2"/>
      <c r="CZC2"/>
      <c r="CZD2"/>
      <c r="CZE2"/>
      <c r="CZF2"/>
      <c r="CZG2"/>
      <c r="CZH2"/>
      <c r="CZI2"/>
      <c r="CZJ2"/>
      <c r="CZK2"/>
      <c r="CZL2"/>
      <c r="CZM2"/>
      <c r="CZN2"/>
      <c r="CZO2"/>
      <c r="CZP2"/>
      <c r="CZQ2"/>
      <c r="CZR2"/>
      <c r="CZS2"/>
      <c r="CZT2"/>
      <c r="CZU2"/>
      <c r="CZV2"/>
      <c r="CZW2"/>
      <c r="CZX2"/>
      <c r="CZY2"/>
      <c r="CZZ2"/>
      <c r="DAA2"/>
      <c r="DAB2"/>
      <c r="DAC2"/>
      <c r="DAD2"/>
      <c r="DAE2"/>
      <c r="DAF2"/>
      <c r="DAG2"/>
      <c r="DAH2"/>
      <c r="DAI2"/>
      <c r="DAJ2"/>
      <c r="DAK2"/>
      <c r="DAL2"/>
      <c r="DAM2"/>
      <c r="DAN2"/>
      <c r="DAO2"/>
      <c r="DAP2"/>
      <c r="DAQ2"/>
      <c r="DAR2"/>
      <c r="DAS2"/>
      <c r="DAT2"/>
      <c r="DAU2"/>
      <c r="DAV2"/>
      <c r="DAW2"/>
      <c r="DAX2"/>
      <c r="DAY2"/>
      <c r="DAZ2"/>
      <c r="DBA2"/>
      <c r="DBB2"/>
      <c r="DBC2"/>
      <c r="DBD2"/>
      <c r="DBE2"/>
      <c r="DBF2"/>
      <c r="DBG2"/>
      <c r="DBH2"/>
      <c r="DBI2"/>
      <c r="DBJ2"/>
      <c r="DBK2"/>
      <c r="DBL2"/>
      <c r="DBM2"/>
      <c r="DBN2"/>
      <c r="DBO2"/>
      <c r="DBP2"/>
      <c r="DBQ2"/>
      <c r="DBR2"/>
      <c r="DBS2"/>
      <c r="DBT2"/>
      <c r="DBU2"/>
      <c r="DBV2"/>
      <c r="DBW2"/>
      <c r="DBX2"/>
      <c r="DBY2"/>
      <c r="DBZ2"/>
      <c r="DCA2"/>
      <c r="DCB2"/>
      <c r="DCC2"/>
      <c r="DCD2"/>
      <c r="DCE2"/>
      <c r="DCF2"/>
      <c r="DCG2"/>
      <c r="DCH2"/>
      <c r="DCI2"/>
      <c r="DCJ2"/>
      <c r="DCK2"/>
      <c r="DCL2"/>
      <c r="DCM2"/>
      <c r="DCN2"/>
      <c r="DCO2"/>
      <c r="DCP2"/>
      <c r="DCQ2"/>
      <c r="DCR2"/>
      <c r="DCS2"/>
      <c r="DCT2"/>
      <c r="DCU2"/>
      <c r="DCV2"/>
      <c r="DCW2"/>
      <c r="DCX2"/>
      <c r="DCY2"/>
      <c r="DCZ2"/>
      <c r="DDA2"/>
      <c r="DDB2"/>
      <c r="DDC2"/>
      <c r="DDD2"/>
      <c r="DDE2"/>
      <c r="DDF2"/>
      <c r="DDG2"/>
      <c r="DDH2"/>
      <c r="DDI2"/>
      <c r="DDJ2"/>
      <c r="DDK2"/>
      <c r="DDL2"/>
      <c r="DDM2"/>
      <c r="DDN2"/>
      <c r="DDO2"/>
      <c r="DDP2"/>
      <c r="DDQ2"/>
      <c r="DDR2"/>
      <c r="DDS2"/>
      <c r="DDT2"/>
      <c r="DDU2"/>
      <c r="DDV2"/>
      <c r="DDW2"/>
      <c r="DDX2"/>
      <c r="DDY2"/>
      <c r="DDZ2"/>
      <c r="DEA2"/>
      <c r="DEB2"/>
      <c r="DEC2"/>
      <c r="DED2"/>
      <c r="DEE2"/>
      <c r="DEF2"/>
      <c r="DEG2"/>
      <c r="DEH2"/>
      <c r="DEI2"/>
      <c r="DEJ2"/>
      <c r="DEK2"/>
      <c r="DEL2"/>
      <c r="DEM2"/>
      <c r="DEN2"/>
      <c r="DEO2"/>
      <c r="DEP2"/>
      <c r="DEQ2"/>
      <c r="DER2"/>
      <c r="DES2"/>
      <c r="DET2"/>
      <c r="DEU2"/>
      <c r="DEV2"/>
      <c r="DEW2"/>
      <c r="DEX2"/>
      <c r="DEY2"/>
      <c r="DEZ2"/>
      <c r="DFA2"/>
      <c r="DFB2"/>
      <c r="DFC2"/>
      <c r="DFD2"/>
      <c r="DFE2"/>
      <c r="DFF2"/>
      <c r="DFG2"/>
      <c r="DFH2"/>
      <c r="DFI2"/>
      <c r="DFJ2"/>
      <c r="DFK2"/>
      <c r="DFL2"/>
      <c r="DFM2"/>
      <c r="DFN2"/>
      <c r="DFO2"/>
      <c r="DFP2"/>
      <c r="DFQ2"/>
      <c r="DFR2"/>
      <c r="DFS2"/>
      <c r="DFT2"/>
      <c r="DFU2"/>
      <c r="DFV2"/>
      <c r="DFW2"/>
      <c r="DFX2"/>
      <c r="DFY2"/>
      <c r="DFZ2"/>
      <c r="DGA2"/>
      <c r="DGB2"/>
      <c r="DGC2"/>
      <c r="DGD2"/>
      <c r="DGE2"/>
      <c r="DGF2"/>
      <c r="DGG2"/>
      <c r="DGH2"/>
      <c r="DGI2"/>
      <c r="DGJ2"/>
      <c r="DGK2"/>
      <c r="DGL2"/>
      <c r="DGM2"/>
      <c r="DGN2"/>
      <c r="DGO2"/>
      <c r="DGP2"/>
      <c r="DGQ2"/>
      <c r="DGR2"/>
      <c r="DGS2"/>
      <c r="DGT2"/>
      <c r="DGU2"/>
      <c r="DGV2"/>
      <c r="DGW2"/>
      <c r="DGX2"/>
      <c r="DGY2"/>
      <c r="DGZ2"/>
      <c r="DHA2"/>
      <c r="DHB2"/>
      <c r="DHC2"/>
      <c r="DHD2"/>
      <c r="DHE2"/>
      <c r="DHF2"/>
      <c r="DHG2"/>
      <c r="DHH2"/>
      <c r="DHI2"/>
      <c r="DHJ2"/>
      <c r="DHK2"/>
      <c r="DHL2"/>
      <c r="DHM2"/>
      <c r="DHN2"/>
      <c r="DHO2"/>
      <c r="DHP2"/>
      <c r="DHQ2"/>
      <c r="DHR2"/>
      <c r="DHS2"/>
      <c r="DHT2"/>
      <c r="DHU2"/>
      <c r="DHV2"/>
      <c r="DHW2"/>
      <c r="DHX2"/>
      <c r="DHY2"/>
      <c r="DHZ2"/>
      <c r="DIA2"/>
      <c r="DIB2"/>
      <c r="DIC2"/>
      <c r="DID2"/>
      <c r="DIE2"/>
      <c r="DIF2"/>
      <c r="DIG2"/>
      <c r="DIH2"/>
      <c r="DII2"/>
      <c r="DIJ2"/>
      <c r="DIK2"/>
      <c r="DIL2"/>
      <c r="DIM2"/>
      <c r="DIN2"/>
      <c r="DIO2"/>
      <c r="DIP2"/>
      <c r="DIQ2"/>
      <c r="DIR2"/>
      <c r="DIS2"/>
      <c r="DIT2"/>
      <c r="DIU2"/>
      <c r="DIV2"/>
      <c r="DIW2"/>
      <c r="DIX2"/>
      <c r="DIY2"/>
      <c r="DIZ2"/>
      <c r="DJA2"/>
      <c r="DJB2"/>
      <c r="DJC2"/>
      <c r="DJD2"/>
      <c r="DJE2"/>
      <c r="DJF2"/>
      <c r="DJG2"/>
      <c r="DJH2"/>
      <c r="DJI2"/>
      <c r="DJJ2"/>
      <c r="DJK2"/>
      <c r="DJL2"/>
      <c r="DJM2"/>
      <c r="DJN2"/>
      <c r="DJO2"/>
      <c r="DJP2"/>
      <c r="DJQ2"/>
      <c r="DJR2"/>
      <c r="DJS2"/>
      <c r="DJT2"/>
      <c r="DJU2"/>
      <c r="DJV2"/>
      <c r="DJW2"/>
      <c r="DJX2"/>
      <c r="DJY2"/>
      <c r="DJZ2"/>
      <c r="DKA2"/>
      <c r="DKB2"/>
      <c r="DKC2"/>
      <c r="DKD2"/>
      <c r="DKE2"/>
      <c r="DKF2"/>
      <c r="DKG2"/>
      <c r="DKH2"/>
      <c r="DKI2"/>
      <c r="DKJ2"/>
      <c r="DKK2"/>
      <c r="DKL2"/>
      <c r="DKM2"/>
      <c r="DKN2"/>
      <c r="DKO2"/>
      <c r="DKP2"/>
      <c r="DKQ2"/>
      <c r="DKR2"/>
      <c r="DKS2"/>
      <c r="DKT2"/>
      <c r="DKU2"/>
      <c r="DKV2"/>
      <c r="DKW2"/>
      <c r="DKX2"/>
      <c r="DKY2"/>
      <c r="DKZ2"/>
      <c r="DLA2"/>
      <c r="DLB2"/>
      <c r="DLC2"/>
      <c r="DLD2"/>
      <c r="DLE2"/>
      <c r="DLF2"/>
      <c r="DLG2"/>
      <c r="DLH2"/>
      <c r="DLI2"/>
      <c r="DLJ2"/>
      <c r="DLK2"/>
      <c r="DLL2"/>
      <c r="DLM2"/>
      <c r="DLN2"/>
      <c r="DLO2"/>
      <c r="DLP2"/>
      <c r="DLQ2"/>
      <c r="DLR2"/>
      <c r="DLS2"/>
      <c r="DLT2"/>
      <c r="DLU2"/>
      <c r="DLV2"/>
      <c r="DLW2"/>
      <c r="DLX2"/>
      <c r="DLY2"/>
      <c r="DLZ2"/>
      <c r="DMA2"/>
      <c r="DMB2"/>
      <c r="DMC2"/>
      <c r="DMD2"/>
      <c r="DME2"/>
      <c r="DMF2"/>
      <c r="DMG2"/>
      <c r="DMH2"/>
      <c r="DMI2"/>
      <c r="DMJ2"/>
      <c r="DMK2"/>
      <c r="DML2"/>
      <c r="DMM2"/>
      <c r="DMN2"/>
      <c r="DMO2"/>
      <c r="DMP2"/>
      <c r="DMQ2"/>
      <c r="DMR2"/>
      <c r="DMS2"/>
      <c r="DMT2"/>
      <c r="DMU2"/>
      <c r="DMV2"/>
      <c r="DMW2"/>
      <c r="DMX2"/>
      <c r="DMY2"/>
      <c r="DMZ2"/>
      <c r="DNA2"/>
      <c r="DNB2"/>
      <c r="DNC2"/>
      <c r="DND2"/>
      <c r="DNE2"/>
      <c r="DNF2"/>
      <c r="DNG2"/>
      <c r="DNH2"/>
      <c r="DNI2"/>
      <c r="DNJ2"/>
      <c r="DNK2"/>
      <c r="DNL2"/>
      <c r="DNM2"/>
      <c r="DNN2"/>
      <c r="DNO2"/>
      <c r="DNP2"/>
      <c r="DNQ2"/>
      <c r="DNR2"/>
      <c r="DNS2"/>
      <c r="DNT2"/>
      <c r="DNU2"/>
      <c r="DNV2"/>
      <c r="DNW2"/>
      <c r="DNX2"/>
      <c r="DNY2"/>
      <c r="DNZ2"/>
      <c r="DOA2"/>
      <c r="DOB2"/>
      <c r="DOC2"/>
      <c r="DOD2"/>
      <c r="DOE2"/>
      <c r="DOF2"/>
      <c r="DOG2"/>
      <c r="DOH2"/>
      <c r="DOI2"/>
      <c r="DOJ2"/>
      <c r="DOK2"/>
      <c r="DOL2"/>
      <c r="DOM2"/>
      <c r="DON2"/>
      <c r="DOO2"/>
      <c r="DOP2"/>
      <c r="DOQ2"/>
      <c r="DOR2"/>
      <c r="DOS2"/>
      <c r="DOT2"/>
      <c r="DOU2"/>
      <c r="DOV2"/>
      <c r="DOW2"/>
      <c r="DOX2"/>
      <c r="DOY2"/>
      <c r="DOZ2"/>
      <c r="DPA2"/>
      <c r="DPB2"/>
      <c r="DPC2"/>
      <c r="DPD2"/>
      <c r="DPE2"/>
      <c r="DPF2"/>
      <c r="DPG2"/>
      <c r="DPH2"/>
      <c r="DPI2"/>
      <c r="DPJ2"/>
      <c r="DPK2"/>
      <c r="DPL2"/>
      <c r="DPM2"/>
      <c r="DPN2"/>
      <c r="DPO2"/>
      <c r="DPP2"/>
      <c r="DPQ2"/>
      <c r="DPR2"/>
      <c r="DPS2"/>
      <c r="DPT2"/>
      <c r="DPU2"/>
      <c r="DPV2"/>
      <c r="DPW2"/>
      <c r="DPX2"/>
      <c r="DPY2"/>
      <c r="DPZ2"/>
      <c r="DQA2"/>
      <c r="DQB2"/>
      <c r="DQC2"/>
      <c r="DQD2"/>
      <c r="DQE2"/>
      <c r="DQF2"/>
      <c r="DQG2"/>
      <c r="DQH2"/>
      <c r="DQI2"/>
      <c r="DQJ2"/>
      <c r="DQK2"/>
      <c r="DQL2"/>
      <c r="DQM2"/>
      <c r="DQN2"/>
      <c r="DQO2"/>
      <c r="DQP2"/>
      <c r="DQQ2"/>
      <c r="DQR2"/>
      <c r="DQS2"/>
      <c r="DQT2"/>
      <c r="DQU2"/>
      <c r="DQV2"/>
      <c r="DQW2"/>
      <c r="DQX2"/>
      <c r="DQY2"/>
      <c r="DQZ2"/>
      <c r="DRA2"/>
      <c r="DRB2"/>
      <c r="DRC2"/>
      <c r="DRD2"/>
      <c r="DRE2"/>
      <c r="DRF2"/>
      <c r="DRG2"/>
      <c r="DRH2"/>
      <c r="DRI2"/>
      <c r="DRJ2"/>
      <c r="DRK2"/>
      <c r="DRL2"/>
      <c r="DRM2"/>
      <c r="DRN2"/>
      <c r="DRO2"/>
      <c r="DRP2"/>
      <c r="DRQ2"/>
      <c r="DRR2"/>
      <c r="DRS2"/>
      <c r="DRT2"/>
      <c r="DRU2"/>
      <c r="DRV2"/>
      <c r="DRW2"/>
      <c r="DRX2"/>
      <c r="DRY2"/>
      <c r="DRZ2"/>
      <c r="DSA2"/>
      <c r="DSB2"/>
      <c r="DSC2"/>
      <c r="DSD2"/>
      <c r="DSE2"/>
      <c r="DSF2"/>
      <c r="DSG2"/>
      <c r="DSH2"/>
      <c r="DSI2"/>
      <c r="DSJ2"/>
      <c r="DSK2"/>
      <c r="DSL2"/>
      <c r="DSM2"/>
      <c r="DSN2"/>
      <c r="DSO2"/>
      <c r="DSP2"/>
      <c r="DSQ2"/>
      <c r="DSR2"/>
      <c r="DSS2"/>
      <c r="DST2"/>
      <c r="DSU2"/>
      <c r="DSV2"/>
      <c r="DSW2"/>
      <c r="DSX2"/>
      <c r="DSY2"/>
      <c r="DSZ2"/>
      <c r="DTA2"/>
      <c r="DTB2"/>
      <c r="DTC2"/>
      <c r="DTD2"/>
      <c r="DTE2"/>
      <c r="DTF2"/>
      <c r="DTG2"/>
      <c r="DTH2"/>
      <c r="DTI2"/>
      <c r="DTJ2"/>
      <c r="DTK2"/>
      <c r="DTL2"/>
      <c r="DTM2"/>
      <c r="DTN2"/>
      <c r="DTO2"/>
      <c r="DTP2"/>
      <c r="DTQ2"/>
      <c r="DTR2"/>
      <c r="DTS2"/>
      <c r="DTT2"/>
      <c r="DTU2"/>
      <c r="DTV2"/>
      <c r="DTW2"/>
      <c r="DTX2"/>
      <c r="DTY2"/>
      <c r="DTZ2"/>
      <c r="DUA2"/>
      <c r="DUB2"/>
      <c r="DUC2"/>
      <c r="DUD2"/>
      <c r="DUE2"/>
      <c r="DUF2"/>
      <c r="DUG2"/>
      <c r="DUH2"/>
      <c r="DUI2"/>
      <c r="DUJ2"/>
      <c r="DUK2"/>
      <c r="DUL2"/>
      <c r="DUM2"/>
      <c r="DUN2"/>
      <c r="DUO2"/>
      <c r="DUP2"/>
      <c r="DUQ2"/>
      <c r="DUR2"/>
      <c r="DUS2"/>
      <c r="DUT2"/>
      <c r="DUU2"/>
      <c r="DUV2"/>
      <c r="DUW2"/>
      <c r="DUX2"/>
      <c r="DUY2"/>
      <c r="DUZ2"/>
      <c r="DVA2"/>
      <c r="DVB2"/>
      <c r="DVC2"/>
      <c r="DVD2"/>
      <c r="DVE2"/>
      <c r="DVF2"/>
      <c r="DVG2"/>
      <c r="DVH2"/>
      <c r="DVI2"/>
      <c r="DVJ2"/>
      <c r="DVK2"/>
      <c r="DVL2"/>
      <c r="DVM2"/>
      <c r="DVN2"/>
      <c r="DVO2"/>
      <c r="DVP2"/>
      <c r="DVQ2"/>
      <c r="DVR2"/>
      <c r="DVS2"/>
      <c r="DVT2"/>
      <c r="DVU2"/>
      <c r="DVV2"/>
      <c r="DVW2"/>
      <c r="DVX2"/>
      <c r="DVY2"/>
      <c r="DVZ2"/>
      <c r="DWA2"/>
      <c r="DWB2"/>
      <c r="DWC2"/>
      <c r="DWD2"/>
      <c r="DWE2"/>
      <c r="DWF2"/>
      <c r="DWG2"/>
      <c r="DWH2"/>
      <c r="DWI2"/>
      <c r="DWJ2"/>
      <c r="DWK2"/>
      <c r="DWL2"/>
      <c r="DWM2"/>
      <c r="DWN2"/>
      <c r="DWO2"/>
      <c r="DWP2"/>
      <c r="DWQ2"/>
      <c r="DWR2"/>
      <c r="DWS2"/>
      <c r="DWT2"/>
      <c r="DWU2"/>
      <c r="DWV2"/>
      <c r="DWW2"/>
      <c r="DWX2"/>
      <c r="DWY2"/>
      <c r="DWZ2"/>
      <c r="DXA2"/>
      <c r="DXB2"/>
      <c r="DXC2"/>
      <c r="DXD2"/>
      <c r="DXE2"/>
      <c r="DXF2"/>
      <c r="DXG2"/>
      <c r="DXH2"/>
      <c r="DXI2"/>
      <c r="DXJ2"/>
      <c r="DXK2"/>
      <c r="DXL2"/>
      <c r="DXM2"/>
      <c r="DXN2"/>
      <c r="DXO2"/>
      <c r="DXP2"/>
      <c r="DXQ2"/>
      <c r="DXR2"/>
      <c r="DXS2"/>
      <c r="DXT2"/>
      <c r="DXU2"/>
      <c r="DXV2"/>
      <c r="DXW2"/>
      <c r="DXX2"/>
      <c r="DXY2"/>
      <c r="DXZ2"/>
      <c r="DYA2"/>
      <c r="DYB2"/>
      <c r="DYC2"/>
      <c r="DYD2"/>
      <c r="DYE2"/>
      <c r="DYF2"/>
      <c r="DYG2"/>
      <c r="DYH2"/>
      <c r="DYI2"/>
      <c r="DYJ2"/>
      <c r="DYK2"/>
      <c r="DYL2"/>
      <c r="DYM2"/>
      <c r="DYN2"/>
      <c r="DYO2"/>
      <c r="DYP2"/>
      <c r="DYQ2"/>
      <c r="DYR2"/>
      <c r="DYS2"/>
      <c r="DYT2"/>
      <c r="DYU2"/>
      <c r="DYV2"/>
      <c r="DYW2"/>
      <c r="DYX2"/>
      <c r="DYY2"/>
      <c r="DYZ2"/>
      <c r="DZA2"/>
      <c r="DZB2"/>
      <c r="DZC2"/>
      <c r="DZD2"/>
      <c r="DZE2"/>
      <c r="DZF2"/>
      <c r="DZG2"/>
      <c r="DZH2"/>
      <c r="DZI2"/>
      <c r="DZJ2"/>
      <c r="DZK2"/>
      <c r="DZL2"/>
      <c r="DZM2"/>
      <c r="DZN2"/>
      <c r="DZO2"/>
      <c r="DZP2"/>
      <c r="DZQ2"/>
      <c r="DZR2"/>
      <c r="DZS2"/>
      <c r="DZT2"/>
      <c r="DZU2"/>
      <c r="DZV2"/>
      <c r="DZW2"/>
      <c r="DZX2"/>
      <c r="DZY2"/>
      <c r="DZZ2"/>
      <c r="EAA2"/>
      <c r="EAB2"/>
      <c r="EAC2"/>
      <c r="EAD2"/>
      <c r="EAE2"/>
      <c r="EAF2"/>
      <c r="EAG2"/>
      <c r="EAH2"/>
      <c r="EAI2"/>
      <c r="EAJ2"/>
      <c r="EAK2"/>
      <c r="EAL2"/>
      <c r="EAM2"/>
      <c r="EAN2"/>
      <c r="EAO2"/>
      <c r="EAP2"/>
      <c r="EAQ2"/>
      <c r="EAR2"/>
      <c r="EAS2"/>
      <c r="EAT2"/>
      <c r="EAU2"/>
      <c r="EAV2"/>
      <c r="EAW2"/>
      <c r="EAX2"/>
      <c r="EAY2"/>
      <c r="EAZ2"/>
      <c r="EBA2"/>
      <c r="EBB2"/>
      <c r="EBC2"/>
      <c r="EBD2"/>
      <c r="EBE2"/>
      <c r="EBF2"/>
      <c r="EBG2"/>
      <c r="EBH2"/>
      <c r="EBI2"/>
      <c r="EBJ2"/>
      <c r="EBK2"/>
      <c r="EBL2"/>
      <c r="EBM2"/>
      <c r="EBN2"/>
      <c r="EBO2"/>
      <c r="EBP2"/>
      <c r="EBQ2"/>
      <c r="EBR2"/>
      <c r="EBS2"/>
      <c r="EBT2"/>
      <c r="EBU2"/>
      <c r="EBV2"/>
      <c r="EBW2"/>
      <c r="EBX2"/>
      <c r="EBY2"/>
      <c r="EBZ2"/>
      <c r="ECA2"/>
      <c r="ECB2"/>
      <c r="ECC2"/>
      <c r="ECD2"/>
      <c r="ECE2"/>
      <c r="ECF2"/>
      <c r="ECG2"/>
      <c r="ECH2"/>
      <c r="ECI2"/>
      <c r="ECJ2"/>
      <c r="ECK2"/>
      <c r="ECL2"/>
      <c r="ECM2"/>
      <c r="ECN2"/>
      <c r="ECO2"/>
      <c r="ECP2"/>
      <c r="ECQ2"/>
      <c r="ECR2"/>
      <c r="ECS2"/>
      <c r="ECT2"/>
      <c r="ECU2"/>
      <c r="ECV2"/>
      <c r="ECW2"/>
      <c r="ECX2"/>
      <c r="ECY2"/>
      <c r="ECZ2"/>
      <c r="EDA2"/>
      <c r="EDB2"/>
      <c r="EDC2"/>
      <c r="EDD2"/>
      <c r="EDE2"/>
      <c r="EDF2"/>
      <c r="EDG2"/>
      <c r="EDH2"/>
      <c r="EDI2"/>
      <c r="EDJ2"/>
      <c r="EDK2"/>
      <c r="EDL2"/>
      <c r="EDM2"/>
      <c r="EDN2"/>
      <c r="EDO2"/>
      <c r="EDP2"/>
      <c r="EDQ2"/>
      <c r="EDR2"/>
      <c r="EDS2"/>
      <c r="EDT2"/>
      <c r="EDU2"/>
      <c r="EDV2"/>
      <c r="EDW2"/>
      <c r="EDX2"/>
      <c r="EDY2"/>
      <c r="EDZ2"/>
      <c r="EEA2"/>
      <c r="EEB2"/>
      <c r="EEC2"/>
      <c r="EED2"/>
      <c r="EEE2"/>
      <c r="EEF2"/>
      <c r="EEG2"/>
      <c r="EEH2"/>
      <c r="EEI2"/>
      <c r="EEJ2"/>
      <c r="EEK2"/>
      <c r="EEL2"/>
      <c r="EEM2"/>
      <c r="EEN2"/>
      <c r="EEO2"/>
      <c r="EEP2"/>
      <c r="EEQ2"/>
      <c r="EER2"/>
      <c r="EES2"/>
      <c r="EET2"/>
      <c r="EEU2"/>
      <c r="EEV2"/>
      <c r="EEW2"/>
      <c r="EEX2"/>
      <c r="EEY2"/>
      <c r="EEZ2"/>
      <c r="EFA2"/>
      <c r="EFB2"/>
      <c r="EFC2"/>
      <c r="EFD2"/>
      <c r="EFE2"/>
      <c r="EFF2"/>
      <c r="EFG2"/>
      <c r="EFH2"/>
      <c r="EFI2"/>
      <c r="EFJ2"/>
      <c r="EFK2"/>
      <c r="EFL2"/>
      <c r="EFM2"/>
      <c r="EFN2"/>
      <c r="EFO2"/>
      <c r="EFP2"/>
      <c r="EFQ2"/>
      <c r="EFR2"/>
      <c r="EFS2"/>
      <c r="EFT2"/>
      <c r="EFU2"/>
      <c r="EFV2"/>
      <c r="EFW2"/>
      <c r="EFX2"/>
      <c r="EFY2"/>
      <c r="EFZ2"/>
      <c r="EGA2"/>
      <c r="EGB2"/>
      <c r="EGC2"/>
      <c r="EGD2"/>
      <c r="EGE2"/>
      <c r="EGF2"/>
      <c r="EGG2"/>
      <c r="EGH2"/>
      <c r="EGI2"/>
      <c r="EGJ2"/>
      <c r="EGK2"/>
      <c r="EGL2"/>
      <c r="EGM2"/>
      <c r="EGN2"/>
      <c r="EGO2"/>
      <c r="EGP2"/>
      <c r="EGQ2"/>
      <c r="EGR2"/>
      <c r="EGS2"/>
      <c r="EGT2"/>
      <c r="EGU2"/>
      <c r="EGV2"/>
      <c r="EGW2"/>
      <c r="EGX2"/>
      <c r="EGY2"/>
      <c r="EGZ2"/>
      <c r="EHA2"/>
      <c r="EHB2"/>
      <c r="EHC2"/>
      <c r="EHD2"/>
      <c r="EHE2"/>
      <c r="EHF2"/>
      <c r="EHG2"/>
      <c r="EHH2"/>
      <c r="EHI2"/>
      <c r="EHJ2"/>
      <c r="EHK2"/>
      <c r="EHL2"/>
      <c r="EHM2"/>
      <c r="EHN2"/>
      <c r="EHO2"/>
      <c r="EHP2"/>
      <c r="EHQ2"/>
      <c r="EHR2"/>
      <c r="EHS2"/>
      <c r="EHT2"/>
      <c r="EHU2"/>
      <c r="EHV2"/>
      <c r="EHW2"/>
      <c r="EHX2"/>
      <c r="EHY2"/>
      <c r="EHZ2"/>
      <c r="EIA2"/>
      <c r="EIB2"/>
      <c r="EIC2"/>
      <c r="EID2"/>
      <c r="EIE2"/>
      <c r="EIF2"/>
      <c r="EIG2"/>
      <c r="EIH2"/>
      <c r="EII2"/>
      <c r="EIJ2"/>
      <c r="EIK2"/>
      <c r="EIL2"/>
      <c r="EIM2"/>
      <c r="EIN2"/>
      <c r="EIO2"/>
      <c r="EIP2"/>
      <c r="EIQ2"/>
      <c r="EIR2"/>
      <c r="EIS2"/>
      <c r="EIT2"/>
      <c r="EIU2"/>
      <c r="EIV2"/>
      <c r="EIW2"/>
      <c r="EIX2"/>
      <c r="EIY2"/>
      <c r="EIZ2"/>
      <c r="EJA2"/>
      <c r="EJB2"/>
      <c r="EJC2"/>
      <c r="EJD2"/>
      <c r="EJE2"/>
      <c r="EJF2"/>
      <c r="EJG2"/>
      <c r="EJH2"/>
      <c r="EJI2"/>
      <c r="EJJ2"/>
      <c r="EJK2"/>
      <c r="EJL2"/>
      <c r="EJM2"/>
      <c r="EJN2"/>
      <c r="EJO2"/>
      <c r="EJP2"/>
      <c r="EJQ2"/>
      <c r="EJR2"/>
      <c r="EJS2"/>
      <c r="EJT2"/>
      <c r="EJU2"/>
      <c r="EJV2"/>
      <c r="EJW2"/>
      <c r="EJX2"/>
      <c r="EJY2"/>
      <c r="EJZ2"/>
      <c r="EKA2"/>
      <c r="EKB2"/>
      <c r="EKC2"/>
      <c r="EKD2"/>
      <c r="EKE2"/>
      <c r="EKF2"/>
      <c r="EKG2"/>
      <c r="EKH2"/>
      <c r="EKI2"/>
      <c r="EKJ2"/>
      <c r="EKK2"/>
      <c r="EKL2"/>
      <c r="EKM2"/>
      <c r="EKN2"/>
      <c r="EKO2"/>
      <c r="EKP2"/>
      <c r="EKQ2"/>
      <c r="EKR2"/>
      <c r="EKS2"/>
      <c r="EKT2"/>
      <c r="EKU2"/>
      <c r="EKV2"/>
      <c r="EKW2"/>
      <c r="EKX2"/>
      <c r="EKY2"/>
      <c r="EKZ2"/>
      <c r="ELA2"/>
      <c r="ELB2"/>
      <c r="ELC2"/>
      <c r="ELD2"/>
      <c r="ELE2"/>
      <c r="ELF2"/>
      <c r="ELG2"/>
      <c r="ELH2"/>
      <c r="ELI2"/>
      <c r="ELJ2"/>
      <c r="ELK2"/>
      <c r="ELL2"/>
      <c r="ELM2"/>
      <c r="ELN2"/>
      <c r="ELO2"/>
      <c r="ELP2"/>
      <c r="ELQ2"/>
      <c r="ELR2"/>
      <c r="ELS2"/>
      <c r="ELT2"/>
      <c r="ELU2"/>
      <c r="ELV2"/>
      <c r="ELW2"/>
      <c r="ELX2"/>
      <c r="ELY2"/>
      <c r="ELZ2"/>
      <c r="EMA2"/>
      <c r="EMB2"/>
      <c r="EMC2"/>
      <c r="EMD2"/>
      <c r="EME2"/>
      <c r="EMF2"/>
      <c r="EMG2"/>
      <c r="EMH2"/>
      <c r="EMI2"/>
      <c r="EMJ2"/>
      <c r="EMK2"/>
      <c r="EML2"/>
      <c r="EMM2"/>
      <c r="EMN2"/>
      <c r="EMO2"/>
      <c r="EMP2"/>
      <c r="EMQ2"/>
      <c r="EMR2"/>
      <c r="EMS2"/>
      <c r="EMT2"/>
      <c r="EMU2"/>
      <c r="EMV2"/>
      <c r="EMW2"/>
      <c r="EMX2"/>
      <c r="EMY2"/>
      <c r="EMZ2"/>
      <c r="ENA2"/>
      <c r="ENB2"/>
      <c r="ENC2"/>
      <c r="END2"/>
      <c r="ENE2"/>
      <c r="ENF2"/>
      <c r="ENG2"/>
      <c r="ENH2"/>
      <c r="ENI2"/>
      <c r="ENJ2"/>
      <c r="ENK2"/>
      <c r="ENL2"/>
      <c r="ENM2"/>
      <c r="ENN2"/>
      <c r="ENO2"/>
      <c r="ENP2"/>
      <c r="ENQ2"/>
      <c r="ENR2"/>
      <c r="ENS2"/>
      <c r="ENT2"/>
      <c r="ENU2"/>
      <c r="ENV2"/>
      <c r="ENW2"/>
      <c r="ENX2"/>
      <c r="ENY2"/>
      <c r="ENZ2"/>
      <c r="EOA2"/>
      <c r="EOB2"/>
      <c r="EOC2"/>
      <c r="EOD2"/>
      <c r="EOE2"/>
      <c r="EOF2"/>
      <c r="EOG2"/>
      <c r="EOH2"/>
      <c r="EOI2"/>
      <c r="EOJ2"/>
      <c r="EOK2"/>
      <c r="EOL2"/>
      <c r="EOM2"/>
      <c r="EON2"/>
      <c r="EOO2"/>
      <c r="EOP2"/>
      <c r="EOQ2"/>
      <c r="EOR2"/>
      <c r="EOS2"/>
      <c r="EOT2"/>
      <c r="EOU2"/>
      <c r="EOV2"/>
      <c r="EOW2"/>
      <c r="EOX2"/>
      <c r="EOY2"/>
      <c r="EOZ2"/>
      <c r="EPA2"/>
      <c r="EPB2"/>
      <c r="EPC2"/>
      <c r="EPD2"/>
      <c r="EPE2"/>
      <c r="EPF2"/>
      <c r="EPG2"/>
      <c r="EPH2"/>
      <c r="EPI2"/>
      <c r="EPJ2"/>
      <c r="EPK2"/>
      <c r="EPL2"/>
      <c r="EPM2"/>
      <c r="EPN2"/>
      <c r="EPO2"/>
      <c r="EPP2"/>
      <c r="EPQ2"/>
      <c r="EPR2"/>
      <c r="EPS2"/>
      <c r="EPT2"/>
      <c r="EPU2"/>
      <c r="EPV2"/>
      <c r="EPW2"/>
      <c r="EPX2"/>
      <c r="EPY2"/>
      <c r="EPZ2"/>
      <c r="EQA2"/>
      <c r="EQB2"/>
      <c r="EQC2"/>
      <c r="EQD2"/>
      <c r="EQE2"/>
      <c r="EQF2"/>
      <c r="EQG2"/>
      <c r="EQH2"/>
      <c r="EQI2"/>
      <c r="EQJ2"/>
      <c r="EQK2"/>
      <c r="EQL2"/>
      <c r="EQM2"/>
      <c r="EQN2"/>
      <c r="EQO2"/>
      <c r="EQP2"/>
      <c r="EQQ2"/>
      <c r="EQR2"/>
      <c r="EQS2"/>
      <c r="EQT2"/>
      <c r="EQU2"/>
      <c r="EQV2"/>
      <c r="EQW2"/>
      <c r="EQX2"/>
      <c r="EQY2"/>
      <c r="EQZ2"/>
      <c r="ERA2"/>
      <c r="ERB2"/>
      <c r="ERC2"/>
      <c r="ERD2"/>
      <c r="ERE2"/>
      <c r="ERF2"/>
      <c r="ERG2"/>
      <c r="ERH2"/>
      <c r="ERI2"/>
      <c r="ERJ2"/>
      <c r="ERK2"/>
      <c r="ERL2"/>
      <c r="ERM2"/>
      <c r="ERN2"/>
      <c r="ERO2"/>
      <c r="ERP2"/>
      <c r="ERQ2"/>
      <c r="ERR2"/>
      <c r="ERS2"/>
      <c r="ERT2"/>
      <c r="ERU2"/>
      <c r="ERV2"/>
      <c r="ERW2"/>
      <c r="ERX2"/>
      <c r="ERY2"/>
      <c r="ERZ2"/>
      <c r="ESA2"/>
      <c r="ESB2"/>
      <c r="ESC2"/>
      <c r="ESD2"/>
      <c r="ESE2"/>
      <c r="ESF2"/>
      <c r="ESG2"/>
      <c r="ESH2"/>
      <c r="ESI2"/>
      <c r="ESJ2"/>
      <c r="ESK2"/>
      <c r="ESL2"/>
      <c r="ESM2"/>
      <c r="ESN2"/>
      <c r="ESO2"/>
      <c r="ESP2"/>
      <c r="ESQ2"/>
      <c r="ESR2"/>
      <c r="ESS2"/>
      <c r="EST2"/>
      <c r="ESU2"/>
      <c r="ESV2"/>
      <c r="ESW2"/>
      <c r="ESX2"/>
      <c r="ESY2"/>
      <c r="ESZ2"/>
      <c r="ETA2"/>
      <c r="ETB2"/>
      <c r="ETC2"/>
      <c r="ETD2"/>
      <c r="ETE2"/>
      <c r="ETF2"/>
      <c r="ETG2"/>
      <c r="ETH2"/>
      <c r="ETI2"/>
      <c r="ETJ2"/>
      <c r="ETK2"/>
      <c r="ETL2"/>
      <c r="ETM2"/>
      <c r="ETN2"/>
      <c r="ETO2"/>
      <c r="ETP2"/>
      <c r="ETQ2"/>
      <c r="ETR2"/>
      <c r="ETS2"/>
      <c r="ETT2"/>
      <c r="ETU2"/>
      <c r="ETV2"/>
      <c r="ETW2"/>
      <c r="ETX2"/>
      <c r="ETY2"/>
      <c r="ETZ2"/>
      <c r="EUA2"/>
      <c r="EUB2"/>
      <c r="EUC2"/>
      <c r="EUD2"/>
      <c r="EUE2"/>
      <c r="EUF2"/>
      <c r="EUG2"/>
      <c r="EUH2"/>
      <c r="EUI2"/>
      <c r="EUJ2"/>
      <c r="EUK2"/>
      <c r="EUL2"/>
      <c r="EUM2"/>
      <c r="EUN2"/>
      <c r="EUO2"/>
      <c r="EUP2"/>
      <c r="EUQ2"/>
      <c r="EUR2"/>
      <c r="EUS2"/>
      <c r="EUT2"/>
      <c r="EUU2"/>
      <c r="EUV2"/>
      <c r="EUW2"/>
      <c r="EUX2"/>
      <c r="EUY2"/>
      <c r="EUZ2"/>
      <c r="EVA2"/>
      <c r="EVB2"/>
      <c r="EVC2"/>
      <c r="EVD2"/>
      <c r="EVE2"/>
      <c r="EVF2"/>
      <c r="EVG2"/>
      <c r="EVH2"/>
      <c r="EVI2"/>
      <c r="EVJ2"/>
      <c r="EVK2"/>
      <c r="EVL2"/>
      <c r="EVM2"/>
      <c r="EVN2"/>
      <c r="EVO2"/>
      <c r="EVP2"/>
      <c r="EVQ2"/>
      <c r="EVR2"/>
      <c r="EVS2"/>
      <c r="EVT2"/>
      <c r="EVU2"/>
      <c r="EVV2"/>
      <c r="EVW2"/>
      <c r="EVX2"/>
      <c r="EVY2"/>
      <c r="EVZ2"/>
      <c r="EWA2"/>
      <c r="EWB2"/>
      <c r="EWC2"/>
      <c r="EWD2"/>
      <c r="EWE2"/>
      <c r="EWF2"/>
      <c r="EWG2"/>
      <c r="EWH2"/>
      <c r="EWI2"/>
      <c r="EWJ2"/>
      <c r="EWK2"/>
      <c r="EWL2"/>
      <c r="EWM2"/>
      <c r="EWN2"/>
      <c r="EWO2"/>
      <c r="EWP2"/>
      <c r="EWQ2"/>
      <c r="EWR2"/>
      <c r="EWS2"/>
      <c r="EWT2"/>
      <c r="EWU2"/>
      <c r="EWV2"/>
      <c r="EWW2"/>
      <c r="EWX2"/>
      <c r="EWY2"/>
      <c r="EWZ2"/>
      <c r="EXA2"/>
      <c r="EXB2"/>
      <c r="EXC2"/>
      <c r="EXD2"/>
      <c r="EXE2"/>
      <c r="EXF2"/>
      <c r="EXG2"/>
      <c r="EXH2"/>
      <c r="EXI2"/>
      <c r="EXJ2"/>
      <c r="EXK2"/>
      <c r="EXL2"/>
      <c r="EXM2"/>
      <c r="EXN2"/>
      <c r="EXO2"/>
      <c r="EXP2"/>
      <c r="EXQ2"/>
      <c r="EXR2"/>
      <c r="EXS2"/>
      <c r="EXT2"/>
      <c r="EXU2"/>
      <c r="EXV2"/>
      <c r="EXW2"/>
      <c r="EXX2"/>
      <c r="EXY2"/>
      <c r="EXZ2"/>
      <c r="EYA2"/>
      <c r="EYB2"/>
      <c r="EYC2"/>
      <c r="EYD2"/>
      <c r="EYE2"/>
      <c r="EYF2"/>
      <c r="EYG2"/>
      <c r="EYH2"/>
      <c r="EYI2"/>
      <c r="EYJ2"/>
      <c r="EYK2"/>
      <c r="EYL2"/>
      <c r="EYM2"/>
      <c r="EYN2"/>
      <c r="EYO2"/>
      <c r="EYP2"/>
      <c r="EYQ2"/>
      <c r="EYR2"/>
      <c r="EYS2"/>
      <c r="EYT2"/>
      <c r="EYU2"/>
      <c r="EYV2"/>
      <c r="EYW2"/>
      <c r="EYX2"/>
      <c r="EYY2"/>
      <c r="EYZ2"/>
      <c r="EZA2"/>
      <c r="EZB2"/>
      <c r="EZC2"/>
      <c r="EZD2"/>
      <c r="EZE2"/>
      <c r="EZF2"/>
      <c r="EZG2"/>
      <c r="EZH2"/>
      <c r="EZI2"/>
      <c r="EZJ2"/>
      <c r="EZK2"/>
      <c r="EZL2"/>
      <c r="EZM2"/>
      <c r="EZN2"/>
      <c r="EZO2"/>
      <c r="EZP2"/>
      <c r="EZQ2"/>
      <c r="EZR2"/>
      <c r="EZS2"/>
      <c r="EZT2"/>
      <c r="EZU2"/>
      <c r="EZV2"/>
      <c r="EZW2"/>
      <c r="EZX2"/>
      <c r="EZY2"/>
      <c r="EZZ2"/>
      <c r="FAA2"/>
      <c r="FAB2"/>
      <c r="FAC2"/>
      <c r="FAD2"/>
      <c r="FAE2"/>
      <c r="FAF2"/>
      <c r="FAG2"/>
      <c r="FAH2"/>
      <c r="FAI2"/>
      <c r="FAJ2"/>
      <c r="FAK2"/>
      <c r="FAL2"/>
      <c r="FAM2"/>
      <c r="FAN2"/>
      <c r="FAO2"/>
      <c r="FAP2"/>
      <c r="FAQ2"/>
      <c r="FAR2"/>
      <c r="FAS2"/>
      <c r="FAT2"/>
      <c r="FAU2"/>
      <c r="FAV2"/>
      <c r="FAW2"/>
      <c r="FAX2"/>
      <c r="FAY2"/>
      <c r="FAZ2"/>
      <c r="FBA2"/>
      <c r="FBB2"/>
      <c r="FBC2"/>
      <c r="FBD2"/>
      <c r="FBE2"/>
      <c r="FBF2"/>
      <c r="FBG2"/>
      <c r="FBH2"/>
      <c r="FBI2"/>
      <c r="FBJ2"/>
      <c r="FBK2"/>
      <c r="FBL2"/>
      <c r="FBM2"/>
      <c r="FBN2"/>
      <c r="FBO2"/>
      <c r="FBP2"/>
      <c r="FBQ2"/>
      <c r="FBR2"/>
      <c r="FBS2"/>
      <c r="FBT2"/>
      <c r="FBU2"/>
      <c r="FBV2"/>
      <c r="FBW2"/>
      <c r="FBX2"/>
      <c r="FBY2"/>
      <c r="FBZ2"/>
      <c r="FCA2"/>
      <c r="FCB2"/>
      <c r="FCC2"/>
      <c r="FCD2"/>
      <c r="FCE2"/>
      <c r="FCF2"/>
      <c r="FCG2"/>
      <c r="FCH2"/>
      <c r="FCI2"/>
      <c r="FCJ2"/>
      <c r="FCK2"/>
      <c r="FCL2"/>
      <c r="FCM2"/>
      <c r="FCN2"/>
      <c r="FCO2"/>
      <c r="FCP2"/>
      <c r="FCQ2"/>
      <c r="FCR2"/>
      <c r="FCS2"/>
      <c r="FCT2"/>
      <c r="FCU2"/>
      <c r="FCV2"/>
      <c r="FCW2"/>
      <c r="FCX2"/>
      <c r="FCY2"/>
      <c r="FCZ2"/>
      <c r="FDA2"/>
      <c r="FDB2"/>
      <c r="FDC2"/>
      <c r="FDD2"/>
      <c r="FDE2"/>
      <c r="FDF2"/>
      <c r="FDG2"/>
      <c r="FDH2"/>
      <c r="FDI2"/>
      <c r="FDJ2"/>
      <c r="FDK2"/>
      <c r="FDL2"/>
      <c r="FDM2"/>
      <c r="FDN2"/>
      <c r="FDO2"/>
      <c r="FDP2"/>
      <c r="FDQ2"/>
      <c r="FDR2"/>
      <c r="FDS2"/>
      <c r="FDT2"/>
      <c r="FDU2"/>
      <c r="FDV2"/>
      <c r="FDW2"/>
      <c r="FDX2"/>
      <c r="FDY2"/>
      <c r="FDZ2"/>
      <c r="FEA2"/>
      <c r="FEB2"/>
      <c r="FEC2"/>
      <c r="FED2"/>
      <c r="FEE2"/>
      <c r="FEF2"/>
      <c r="FEG2"/>
      <c r="FEH2"/>
      <c r="FEI2"/>
      <c r="FEJ2"/>
      <c r="FEK2"/>
      <c r="FEL2"/>
      <c r="FEM2"/>
      <c r="FEN2"/>
      <c r="FEO2"/>
      <c r="FEP2"/>
      <c r="FEQ2"/>
      <c r="FER2"/>
      <c r="FES2"/>
      <c r="FET2"/>
      <c r="FEU2"/>
      <c r="FEV2"/>
      <c r="FEW2"/>
      <c r="FEX2"/>
      <c r="FEY2"/>
      <c r="FEZ2"/>
      <c r="FFA2"/>
      <c r="FFB2"/>
      <c r="FFC2"/>
      <c r="FFD2"/>
      <c r="FFE2"/>
      <c r="FFF2"/>
      <c r="FFG2"/>
      <c r="FFH2"/>
      <c r="FFI2"/>
      <c r="FFJ2"/>
      <c r="FFK2"/>
      <c r="FFL2"/>
      <c r="FFM2"/>
      <c r="FFN2"/>
      <c r="FFO2"/>
      <c r="FFP2"/>
      <c r="FFQ2"/>
      <c r="FFR2"/>
      <c r="FFS2"/>
      <c r="FFT2"/>
      <c r="FFU2"/>
      <c r="FFV2"/>
      <c r="FFW2"/>
      <c r="FFX2"/>
      <c r="FFY2"/>
      <c r="FFZ2"/>
      <c r="FGA2"/>
      <c r="FGB2"/>
      <c r="FGC2"/>
      <c r="FGD2"/>
      <c r="FGE2"/>
      <c r="FGF2"/>
      <c r="FGG2"/>
      <c r="FGH2"/>
      <c r="FGI2"/>
      <c r="FGJ2"/>
      <c r="FGK2"/>
      <c r="FGL2"/>
      <c r="FGM2"/>
      <c r="FGN2"/>
      <c r="FGO2"/>
      <c r="FGP2"/>
      <c r="FGQ2"/>
      <c r="FGR2"/>
      <c r="FGS2"/>
      <c r="FGT2"/>
      <c r="FGU2"/>
      <c r="FGV2"/>
      <c r="FGW2"/>
      <c r="FGX2"/>
      <c r="FGY2"/>
      <c r="FGZ2"/>
      <c r="FHA2"/>
      <c r="FHB2"/>
      <c r="FHC2"/>
      <c r="FHD2"/>
      <c r="FHE2"/>
      <c r="FHF2"/>
      <c r="FHG2"/>
      <c r="FHH2"/>
      <c r="FHI2"/>
      <c r="FHJ2"/>
      <c r="FHK2"/>
      <c r="FHL2"/>
      <c r="FHM2"/>
      <c r="FHN2"/>
      <c r="FHO2"/>
      <c r="FHP2"/>
      <c r="FHQ2"/>
      <c r="FHR2"/>
      <c r="FHS2"/>
      <c r="FHT2"/>
      <c r="FHU2"/>
      <c r="FHV2"/>
      <c r="FHW2"/>
      <c r="FHX2"/>
      <c r="FHY2"/>
      <c r="FHZ2"/>
      <c r="FIA2"/>
      <c r="FIB2"/>
      <c r="FIC2"/>
      <c r="FID2"/>
      <c r="FIE2"/>
      <c r="FIF2"/>
      <c r="FIG2"/>
      <c r="FIH2"/>
      <c r="FII2"/>
      <c r="FIJ2"/>
      <c r="FIK2"/>
      <c r="FIL2"/>
      <c r="FIM2"/>
      <c r="FIN2"/>
      <c r="FIO2"/>
      <c r="FIP2"/>
      <c r="FIQ2"/>
      <c r="FIR2"/>
      <c r="FIS2"/>
      <c r="FIT2"/>
      <c r="FIU2"/>
      <c r="FIV2"/>
      <c r="FIW2"/>
      <c r="FIX2"/>
      <c r="FIY2"/>
      <c r="FIZ2"/>
      <c r="FJA2"/>
      <c r="FJB2"/>
      <c r="FJC2"/>
      <c r="FJD2"/>
      <c r="FJE2"/>
      <c r="FJF2"/>
      <c r="FJG2"/>
      <c r="FJH2"/>
      <c r="FJI2"/>
      <c r="FJJ2"/>
      <c r="FJK2"/>
      <c r="FJL2"/>
      <c r="FJM2"/>
      <c r="FJN2"/>
      <c r="FJO2"/>
      <c r="FJP2"/>
      <c r="FJQ2"/>
      <c r="FJR2"/>
      <c r="FJS2"/>
      <c r="FJT2"/>
      <c r="FJU2"/>
      <c r="FJV2"/>
      <c r="FJW2"/>
      <c r="FJX2"/>
      <c r="FJY2"/>
      <c r="FJZ2"/>
      <c r="FKA2"/>
      <c r="FKB2"/>
      <c r="FKC2"/>
      <c r="FKD2"/>
      <c r="FKE2"/>
      <c r="FKF2"/>
      <c r="FKG2"/>
      <c r="FKH2"/>
      <c r="FKI2"/>
      <c r="FKJ2"/>
      <c r="FKK2"/>
      <c r="FKL2"/>
      <c r="FKM2"/>
      <c r="FKN2"/>
      <c r="FKO2"/>
      <c r="FKP2"/>
      <c r="FKQ2"/>
      <c r="FKR2"/>
      <c r="FKS2"/>
      <c r="FKT2"/>
      <c r="FKU2"/>
      <c r="FKV2"/>
      <c r="FKW2"/>
      <c r="FKX2"/>
      <c r="FKY2"/>
      <c r="FKZ2"/>
      <c r="FLA2"/>
      <c r="FLB2"/>
      <c r="FLC2"/>
      <c r="FLD2"/>
      <c r="FLE2"/>
      <c r="FLF2"/>
      <c r="FLG2"/>
      <c r="FLH2"/>
      <c r="FLI2"/>
      <c r="FLJ2"/>
      <c r="FLK2"/>
      <c r="FLL2"/>
      <c r="FLM2"/>
      <c r="FLN2"/>
      <c r="FLO2"/>
      <c r="FLP2"/>
      <c r="FLQ2"/>
      <c r="FLR2"/>
      <c r="FLS2"/>
      <c r="FLT2"/>
      <c r="FLU2"/>
      <c r="FLV2"/>
      <c r="FLW2"/>
      <c r="FLX2"/>
      <c r="FLY2"/>
      <c r="FLZ2"/>
      <c r="FMA2"/>
      <c r="FMB2"/>
      <c r="FMC2"/>
      <c r="FMD2"/>
      <c r="FME2"/>
      <c r="FMF2"/>
      <c r="FMG2"/>
      <c r="FMH2"/>
      <c r="FMI2"/>
      <c r="FMJ2"/>
      <c r="FMK2"/>
      <c r="FML2"/>
      <c r="FMM2"/>
      <c r="FMN2"/>
      <c r="FMO2"/>
      <c r="FMP2"/>
      <c r="FMQ2"/>
      <c r="FMR2"/>
      <c r="FMS2"/>
      <c r="FMT2"/>
      <c r="FMU2"/>
      <c r="FMV2"/>
      <c r="FMW2"/>
      <c r="FMX2"/>
      <c r="FMY2"/>
      <c r="FMZ2"/>
      <c r="FNA2"/>
      <c r="FNB2"/>
      <c r="FNC2"/>
      <c r="FND2"/>
      <c r="FNE2"/>
      <c r="FNF2"/>
      <c r="FNG2"/>
      <c r="FNH2"/>
      <c r="FNI2"/>
      <c r="FNJ2"/>
      <c r="FNK2"/>
      <c r="FNL2"/>
      <c r="FNM2"/>
      <c r="FNN2"/>
      <c r="FNO2"/>
      <c r="FNP2"/>
      <c r="FNQ2"/>
      <c r="FNR2"/>
      <c r="FNS2"/>
      <c r="FNT2"/>
      <c r="FNU2"/>
      <c r="FNV2"/>
      <c r="FNW2"/>
      <c r="FNX2"/>
      <c r="FNY2"/>
      <c r="FNZ2"/>
      <c r="FOA2"/>
      <c r="FOB2"/>
      <c r="FOC2"/>
      <c r="FOD2"/>
      <c r="FOE2"/>
      <c r="FOF2"/>
      <c r="FOG2"/>
      <c r="FOH2"/>
      <c r="FOI2"/>
      <c r="FOJ2"/>
      <c r="FOK2"/>
      <c r="FOL2"/>
      <c r="FOM2"/>
      <c r="FON2"/>
      <c r="FOO2"/>
      <c r="FOP2"/>
      <c r="FOQ2"/>
      <c r="FOR2"/>
      <c r="FOS2"/>
      <c r="FOT2"/>
      <c r="FOU2"/>
      <c r="FOV2"/>
      <c r="FOW2"/>
      <c r="FOX2"/>
      <c r="FOY2"/>
      <c r="FOZ2"/>
      <c r="FPA2"/>
      <c r="FPB2"/>
      <c r="FPC2"/>
      <c r="FPD2"/>
      <c r="FPE2"/>
      <c r="FPF2"/>
      <c r="FPG2"/>
      <c r="FPH2"/>
      <c r="FPI2"/>
      <c r="FPJ2"/>
      <c r="FPK2"/>
      <c r="FPL2"/>
      <c r="FPM2"/>
      <c r="FPN2"/>
      <c r="FPO2"/>
      <c r="FPP2"/>
      <c r="FPQ2"/>
      <c r="FPR2"/>
      <c r="FPS2"/>
      <c r="FPT2"/>
      <c r="FPU2"/>
      <c r="FPV2"/>
      <c r="FPW2"/>
      <c r="FPX2"/>
      <c r="FPY2"/>
      <c r="FPZ2"/>
      <c r="FQA2"/>
      <c r="FQB2"/>
      <c r="FQC2"/>
      <c r="FQD2"/>
      <c r="FQE2"/>
      <c r="FQF2"/>
      <c r="FQG2"/>
      <c r="FQH2"/>
      <c r="FQI2"/>
      <c r="FQJ2"/>
      <c r="FQK2"/>
      <c r="FQL2"/>
      <c r="FQM2"/>
      <c r="FQN2"/>
      <c r="FQO2"/>
      <c r="FQP2"/>
      <c r="FQQ2"/>
      <c r="FQR2"/>
      <c r="FQS2"/>
      <c r="FQT2"/>
      <c r="FQU2"/>
      <c r="FQV2"/>
      <c r="FQW2"/>
      <c r="FQX2"/>
      <c r="FQY2"/>
      <c r="FQZ2"/>
      <c r="FRA2"/>
      <c r="FRB2"/>
      <c r="FRC2"/>
      <c r="FRD2"/>
      <c r="FRE2"/>
      <c r="FRF2"/>
      <c r="FRG2"/>
      <c r="FRH2"/>
      <c r="FRI2"/>
      <c r="FRJ2"/>
      <c r="FRK2"/>
      <c r="FRL2"/>
      <c r="FRM2"/>
      <c r="FRN2"/>
      <c r="FRO2"/>
      <c r="FRP2"/>
      <c r="FRQ2"/>
      <c r="FRR2"/>
      <c r="FRS2"/>
      <c r="FRT2"/>
      <c r="FRU2"/>
      <c r="FRV2"/>
      <c r="FRW2"/>
      <c r="FRX2"/>
      <c r="FRY2"/>
      <c r="FRZ2"/>
      <c r="FSA2"/>
      <c r="FSB2"/>
      <c r="FSC2"/>
      <c r="FSD2"/>
      <c r="FSE2"/>
      <c r="FSF2"/>
      <c r="FSG2"/>
      <c r="FSH2"/>
      <c r="FSI2"/>
      <c r="FSJ2"/>
      <c r="FSK2"/>
      <c r="FSL2"/>
      <c r="FSM2"/>
      <c r="FSN2"/>
      <c r="FSO2"/>
      <c r="FSP2"/>
      <c r="FSQ2"/>
      <c r="FSR2"/>
      <c r="FSS2"/>
      <c r="FST2"/>
      <c r="FSU2"/>
      <c r="FSV2"/>
      <c r="FSW2"/>
      <c r="FSX2"/>
      <c r="FSY2"/>
      <c r="FSZ2"/>
      <c r="FTA2"/>
      <c r="FTB2"/>
      <c r="FTC2"/>
      <c r="FTD2"/>
      <c r="FTE2"/>
      <c r="FTF2"/>
      <c r="FTG2"/>
      <c r="FTH2"/>
      <c r="FTI2"/>
      <c r="FTJ2"/>
      <c r="FTK2"/>
      <c r="FTL2"/>
      <c r="FTM2"/>
      <c r="FTN2"/>
      <c r="FTO2"/>
      <c r="FTP2"/>
      <c r="FTQ2"/>
      <c r="FTR2"/>
      <c r="FTS2"/>
      <c r="FTT2"/>
      <c r="FTU2"/>
      <c r="FTV2"/>
      <c r="FTW2"/>
      <c r="FTX2"/>
      <c r="FTY2"/>
      <c r="FTZ2"/>
      <c r="FUA2"/>
      <c r="FUB2"/>
      <c r="FUC2"/>
      <c r="FUD2"/>
      <c r="FUE2"/>
      <c r="FUF2"/>
      <c r="FUG2"/>
      <c r="FUH2"/>
      <c r="FUI2"/>
      <c r="FUJ2"/>
      <c r="FUK2"/>
      <c r="FUL2"/>
      <c r="FUM2"/>
      <c r="FUN2"/>
      <c r="FUO2"/>
      <c r="FUP2"/>
      <c r="FUQ2"/>
      <c r="FUR2"/>
      <c r="FUS2"/>
      <c r="FUT2"/>
      <c r="FUU2"/>
      <c r="FUV2"/>
      <c r="FUW2"/>
      <c r="FUX2"/>
      <c r="FUY2"/>
      <c r="FUZ2"/>
      <c r="FVA2"/>
      <c r="FVB2"/>
      <c r="FVC2"/>
      <c r="FVD2"/>
      <c r="FVE2"/>
      <c r="FVF2"/>
      <c r="FVG2"/>
      <c r="FVH2"/>
      <c r="FVI2"/>
      <c r="FVJ2"/>
      <c r="FVK2"/>
      <c r="FVL2"/>
      <c r="FVM2"/>
      <c r="FVN2"/>
      <c r="FVO2"/>
      <c r="FVP2"/>
      <c r="FVQ2"/>
      <c r="FVR2"/>
      <c r="FVS2"/>
      <c r="FVT2"/>
      <c r="FVU2"/>
      <c r="FVV2"/>
      <c r="FVW2"/>
      <c r="FVX2"/>
      <c r="FVY2"/>
      <c r="FVZ2"/>
      <c r="FWA2"/>
      <c r="FWB2"/>
      <c r="FWC2"/>
      <c r="FWD2"/>
      <c r="FWE2"/>
      <c r="FWF2"/>
      <c r="FWG2"/>
      <c r="FWH2"/>
      <c r="FWI2"/>
      <c r="FWJ2"/>
      <c r="FWK2"/>
      <c r="FWL2"/>
      <c r="FWM2"/>
      <c r="FWN2"/>
      <c r="FWO2"/>
      <c r="FWP2"/>
      <c r="FWQ2"/>
      <c r="FWR2"/>
      <c r="FWS2"/>
      <c r="FWT2"/>
      <c r="FWU2"/>
      <c r="FWV2"/>
      <c r="FWW2"/>
      <c r="FWX2"/>
      <c r="FWY2"/>
      <c r="FWZ2"/>
      <c r="FXA2"/>
      <c r="FXB2"/>
      <c r="FXC2"/>
      <c r="FXD2"/>
      <c r="FXE2"/>
      <c r="FXF2"/>
      <c r="FXG2"/>
      <c r="FXH2"/>
      <c r="FXI2"/>
      <c r="FXJ2"/>
      <c r="FXK2"/>
      <c r="FXL2"/>
      <c r="FXM2"/>
      <c r="FXN2"/>
      <c r="FXO2"/>
      <c r="FXP2"/>
      <c r="FXQ2"/>
      <c r="FXR2"/>
      <c r="FXS2"/>
      <c r="FXT2"/>
      <c r="FXU2"/>
      <c r="FXV2"/>
      <c r="FXW2"/>
      <c r="FXX2"/>
      <c r="FXY2"/>
      <c r="FXZ2"/>
      <c r="FYA2"/>
      <c r="FYB2"/>
      <c r="FYC2"/>
      <c r="FYD2"/>
      <c r="FYE2"/>
      <c r="FYF2"/>
      <c r="FYG2"/>
      <c r="FYH2"/>
      <c r="FYI2"/>
      <c r="FYJ2"/>
      <c r="FYK2"/>
      <c r="FYL2"/>
      <c r="FYM2"/>
      <c r="FYN2"/>
      <c r="FYO2"/>
      <c r="FYP2"/>
      <c r="FYQ2"/>
      <c r="FYR2"/>
      <c r="FYS2"/>
      <c r="FYT2"/>
      <c r="FYU2"/>
      <c r="FYV2"/>
      <c r="FYW2"/>
      <c r="FYX2"/>
      <c r="FYY2"/>
      <c r="FYZ2"/>
      <c r="FZA2"/>
      <c r="FZB2"/>
      <c r="FZC2"/>
      <c r="FZD2"/>
      <c r="FZE2"/>
      <c r="FZF2"/>
      <c r="FZG2"/>
      <c r="FZH2"/>
      <c r="FZI2"/>
      <c r="FZJ2"/>
      <c r="FZK2"/>
      <c r="FZL2"/>
      <c r="FZM2"/>
      <c r="FZN2"/>
      <c r="FZO2"/>
      <c r="FZP2"/>
      <c r="FZQ2"/>
      <c r="FZR2"/>
      <c r="FZS2"/>
      <c r="FZT2"/>
      <c r="FZU2"/>
      <c r="FZV2"/>
      <c r="FZW2"/>
      <c r="FZX2"/>
      <c r="FZY2"/>
      <c r="FZZ2"/>
      <c r="GAA2"/>
      <c r="GAB2"/>
      <c r="GAC2"/>
      <c r="GAD2"/>
      <c r="GAE2"/>
      <c r="GAF2"/>
      <c r="GAG2"/>
      <c r="GAH2"/>
      <c r="GAI2"/>
      <c r="GAJ2"/>
      <c r="GAK2"/>
      <c r="GAL2"/>
      <c r="GAM2"/>
      <c r="GAN2"/>
      <c r="GAO2"/>
      <c r="GAP2"/>
      <c r="GAQ2"/>
      <c r="GAR2"/>
      <c r="GAS2"/>
      <c r="GAT2"/>
      <c r="GAU2"/>
      <c r="GAV2"/>
      <c r="GAW2"/>
      <c r="GAX2"/>
      <c r="GAY2"/>
      <c r="GAZ2"/>
      <c r="GBA2"/>
      <c r="GBB2"/>
      <c r="GBC2"/>
      <c r="GBD2"/>
      <c r="GBE2"/>
      <c r="GBF2"/>
      <c r="GBG2"/>
      <c r="GBH2"/>
      <c r="GBI2"/>
      <c r="GBJ2"/>
      <c r="GBK2"/>
      <c r="GBL2"/>
      <c r="GBM2"/>
      <c r="GBN2"/>
      <c r="GBO2"/>
      <c r="GBP2"/>
      <c r="GBQ2"/>
      <c r="GBR2"/>
      <c r="GBS2"/>
      <c r="GBT2"/>
      <c r="GBU2"/>
      <c r="GBV2"/>
      <c r="GBW2"/>
      <c r="GBX2"/>
      <c r="GBY2"/>
      <c r="GBZ2"/>
      <c r="GCA2"/>
      <c r="GCB2"/>
      <c r="GCC2"/>
      <c r="GCD2"/>
      <c r="GCE2"/>
      <c r="GCF2"/>
      <c r="GCG2"/>
      <c r="GCH2"/>
      <c r="GCI2"/>
      <c r="GCJ2"/>
      <c r="GCK2"/>
      <c r="GCL2"/>
      <c r="GCM2"/>
      <c r="GCN2"/>
      <c r="GCO2"/>
      <c r="GCP2"/>
      <c r="GCQ2"/>
      <c r="GCR2"/>
      <c r="GCS2"/>
      <c r="GCT2"/>
      <c r="GCU2"/>
      <c r="GCV2"/>
      <c r="GCW2"/>
      <c r="GCX2"/>
      <c r="GCY2"/>
      <c r="GCZ2"/>
      <c r="GDA2"/>
      <c r="GDB2"/>
      <c r="GDC2"/>
      <c r="GDD2"/>
      <c r="GDE2"/>
      <c r="GDF2"/>
      <c r="GDG2"/>
      <c r="GDH2"/>
      <c r="GDI2"/>
      <c r="GDJ2"/>
      <c r="GDK2"/>
      <c r="GDL2"/>
      <c r="GDM2"/>
      <c r="GDN2"/>
      <c r="GDO2"/>
      <c r="GDP2"/>
      <c r="GDQ2"/>
      <c r="GDR2"/>
      <c r="GDS2"/>
      <c r="GDT2"/>
      <c r="GDU2"/>
      <c r="GDV2"/>
      <c r="GDW2"/>
      <c r="GDX2"/>
      <c r="GDY2"/>
      <c r="GDZ2"/>
      <c r="GEA2"/>
      <c r="GEB2"/>
      <c r="GEC2"/>
      <c r="GED2"/>
      <c r="GEE2"/>
      <c r="GEF2"/>
      <c r="GEG2"/>
      <c r="GEH2"/>
      <c r="GEI2"/>
      <c r="GEJ2"/>
      <c r="GEK2"/>
      <c r="GEL2"/>
      <c r="GEM2"/>
      <c r="GEN2"/>
      <c r="GEO2"/>
      <c r="GEP2"/>
      <c r="GEQ2"/>
      <c r="GER2"/>
      <c r="GES2"/>
      <c r="GET2"/>
      <c r="GEU2"/>
      <c r="GEV2"/>
      <c r="GEW2"/>
      <c r="GEX2"/>
      <c r="GEY2"/>
      <c r="GEZ2"/>
      <c r="GFA2"/>
      <c r="GFB2"/>
      <c r="GFC2"/>
      <c r="GFD2"/>
      <c r="GFE2"/>
      <c r="GFF2"/>
      <c r="GFG2"/>
      <c r="GFH2"/>
      <c r="GFI2"/>
      <c r="GFJ2"/>
      <c r="GFK2"/>
      <c r="GFL2"/>
      <c r="GFM2"/>
      <c r="GFN2"/>
      <c r="GFO2"/>
      <c r="GFP2"/>
      <c r="GFQ2"/>
      <c r="GFR2"/>
      <c r="GFS2"/>
      <c r="GFT2"/>
      <c r="GFU2"/>
      <c r="GFV2"/>
      <c r="GFW2"/>
      <c r="GFX2"/>
      <c r="GFY2"/>
      <c r="GFZ2"/>
      <c r="GGA2"/>
      <c r="GGB2"/>
      <c r="GGC2"/>
      <c r="GGD2"/>
      <c r="GGE2"/>
      <c r="GGF2"/>
      <c r="GGG2"/>
      <c r="GGH2"/>
      <c r="GGI2"/>
      <c r="GGJ2"/>
      <c r="GGK2"/>
      <c r="GGL2"/>
      <c r="GGM2"/>
      <c r="GGN2"/>
      <c r="GGO2"/>
      <c r="GGP2"/>
      <c r="GGQ2"/>
      <c r="GGR2"/>
      <c r="GGS2"/>
      <c r="GGT2"/>
      <c r="GGU2"/>
      <c r="GGV2"/>
      <c r="GGW2"/>
      <c r="GGX2"/>
      <c r="GGY2"/>
      <c r="GGZ2"/>
      <c r="GHA2"/>
      <c r="GHB2"/>
      <c r="GHC2"/>
      <c r="GHD2"/>
      <c r="GHE2"/>
      <c r="GHF2"/>
      <c r="GHG2"/>
      <c r="GHH2"/>
      <c r="GHI2"/>
      <c r="GHJ2"/>
      <c r="GHK2"/>
      <c r="GHL2"/>
      <c r="GHM2"/>
      <c r="GHN2"/>
      <c r="GHO2"/>
      <c r="GHP2"/>
      <c r="GHQ2"/>
      <c r="GHR2"/>
      <c r="GHS2"/>
      <c r="GHT2"/>
      <c r="GHU2"/>
      <c r="GHV2"/>
      <c r="GHW2"/>
      <c r="GHX2"/>
      <c r="GHY2"/>
      <c r="GHZ2"/>
      <c r="GIA2"/>
      <c r="GIB2"/>
      <c r="GIC2"/>
      <c r="GID2"/>
      <c r="GIE2"/>
      <c r="GIF2"/>
      <c r="GIG2"/>
      <c r="GIH2"/>
      <c r="GII2"/>
      <c r="GIJ2"/>
      <c r="GIK2"/>
      <c r="GIL2"/>
      <c r="GIM2"/>
      <c r="GIN2"/>
      <c r="GIO2"/>
      <c r="GIP2"/>
      <c r="GIQ2"/>
      <c r="GIR2"/>
      <c r="GIS2"/>
      <c r="GIT2"/>
      <c r="GIU2"/>
      <c r="GIV2"/>
      <c r="GIW2"/>
      <c r="GIX2"/>
      <c r="GIY2"/>
      <c r="GIZ2"/>
      <c r="GJA2"/>
      <c r="GJB2"/>
      <c r="GJC2"/>
      <c r="GJD2"/>
      <c r="GJE2"/>
      <c r="GJF2"/>
      <c r="GJG2"/>
      <c r="GJH2"/>
      <c r="GJI2"/>
      <c r="GJJ2"/>
      <c r="GJK2"/>
      <c r="GJL2"/>
      <c r="GJM2"/>
      <c r="GJN2"/>
      <c r="GJO2"/>
      <c r="GJP2"/>
      <c r="GJQ2"/>
      <c r="GJR2"/>
      <c r="GJS2"/>
      <c r="GJT2"/>
      <c r="GJU2"/>
      <c r="GJV2"/>
      <c r="GJW2"/>
      <c r="GJX2"/>
      <c r="GJY2"/>
      <c r="GJZ2"/>
      <c r="GKA2"/>
      <c r="GKB2"/>
      <c r="GKC2"/>
      <c r="GKD2"/>
      <c r="GKE2"/>
      <c r="GKF2"/>
      <c r="GKG2"/>
      <c r="GKH2"/>
      <c r="GKI2"/>
      <c r="GKJ2"/>
      <c r="GKK2"/>
      <c r="GKL2"/>
      <c r="GKM2"/>
      <c r="GKN2"/>
      <c r="GKO2"/>
      <c r="GKP2"/>
      <c r="GKQ2"/>
      <c r="GKR2"/>
      <c r="GKS2"/>
      <c r="GKT2"/>
      <c r="GKU2"/>
      <c r="GKV2"/>
      <c r="GKW2"/>
      <c r="GKX2"/>
      <c r="GKY2"/>
      <c r="GKZ2"/>
      <c r="GLA2"/>
      <c r="GLB2"/>
      <c r="GLC2"/>
      <c r="GLD2"/>
      <c r="GLE2"/>
      <c r="GLF2"/>
      <c r="GLG2"/>
      <c r="GLH2"/>
      <c r="GLI2"/>
      <c r="GLJ2"/>
      <c r="GLK2"/>
      <c r="GLL2"/>
      <c r="GLM2"/>
      <c r="GLN2"/>
      <c r="GLO2"/>
      <c r="GLP2"/>
      <c r="GLQ2"/>
      <c r="GLR2"/>
      <c r="GLS2"/>
      <c r="GLT2"/>
      <c r="GLU2"/>
      <c r="GLV2"/>
      <c r="GLW2"/>
      <c r="GLX2"/>
      <c r="GLY2"/>
      <c r="GLZ2"/>
      <c r="GMA2"/>
      <c r="GMB2"/>
      <c r="GMC2"/>
      <c r="GMD2"/>
      <c r="GME2"/>
      <c r="GMF2"/>
      <c r="GMG2"/>
      <c r="GMH2"/>
      <c r="GMI2"/>
      <c r="GMJ2"/>
      <c r="GMK2"/>
      <c r="GML2"/>
      <c r="GMM2"/>
      <c r="GMN2"/>
      <c r="GMO2"/>
      <c r="GMP2"/>
      <c r="GMQ2"/>
      <c r="GMR2"/>
      <c r="GMS2"/>
      <c r="GMT2"/>
      <c r="GMU2"/>
      <c r="GMV2"/>
      <c r="GMW2"/>
      <c r="GMX2"/>
      <c r="GMY2"/>
      <c r="GMZ2"/>
      <c r="GNA2"/>
      <c r="GNB2"/>
      <c r="GNC2"/>
      <c r="GND2"/>
      <c r="GNE2"/>
      <c r="GNF2"/>
      <c r="GNG2"/>
      <c r="GNH2"/>
      <c r="GNI2"/>
      <c r="GNJ2"/>
      <c r="GNK2"/>
      <c r="GNL2"/>
      <c r="GNM2"/>
      <c r="GNN2"/>
      <c r="GNO2"/>
      <c r="GNP2"/>
      <c r="GNQ2"/>
      <c r="GNR2"/>
      <c r="GNS2"/>
      <c r="GNT2"/>
      <c r="GNU2"/>
      <c r="GNV2"/>
      <c r="GNW2"/>
      <c r="GNX2"/>
      <c r="GNY2"/>
      <c r="GNZ2"/>
      <c r="GOA2"/>
      <c r="GOB2"/>
      <c r="GOC2"/>
      <c r="GOD2"/>
      <c r="GOE2"/>
      <c r="GOF2"/>
      <c r="GOG2"/>
      <c r="GOH2"/>
      <c r="GOI2"/>
      <c r="GOJ2"/>
      <c r="GOK2"/>
      <c r="GOL2"/>
      <c r="GOM2"/>
      <c r="GON2"/>
      <c r="GOO2"/>
      <c r="GOP2"/>
      <c r="GOQ2"/>
      <c r="GOR2"/>
      <c r="GOS2"/>
      <c r="GOT2"/>
      <c r="GOU2"/>
      <c r="GOV2"/>
      <c r="GOW2"/>
      <c r="GOX2"/>
      <c r="GOY2"/>
      <c r="GOZ2"/>
      <c r="GPA2"/>
      <c r="GPB2"/>
      <c r="GPC2"/>
      <c r="GPD2"/>
      <c r="GPE2"/>
      <c r="GPF2"/>
      <c r="GPG2"/>
      <c r="GPH2"/>
      <c r="GPI2"/>
      <c r="GPJ2"/>
      <c r="GPK2"/>
      <c r="GPL2"/>
      <c r="GPM2"/>
      <c r="GPN2"/>
      <c r="GPO2"/>
      <c r="GPP2"/>
      <c r="GPQ2"/>
      <c r="GPR2"/>
      <c r="GPS2"/>
      <c r="GPT2"/>
      <c r="GPU2"/>
      <c r="GPV2"/>
      <c r="GPW2"/>
      <c r="GPX2"/>
      <c r="GPY2"/>
      <c r="GPZ2"/>
      <c r="GQA2"/>
      <c r="GQB2"/>
      <c r="GQC2"/>
      <c r="GQD2"/>
      <c r="GQE2"/>
      <c r="GQF2"/>
      <c r="GQG2"/>
      <c r="GQH2"/>
      <c r="GQI2"/>
      <c r="GQJ2"/>
      <c r="GQK2"/>
      <c r="GQL2"/>
      <c r="GQM2"/>
      <c r="GQN2"/>
      <c r="GQO2"/>
      <c r="GQP2"/>
      <c r="GQQ2"/>
      <c r="GQR2"/>
      <c r="GQS2"/>
      <c r="GQT2"/>
      <c r="GQU2"/>
      <c r="GQV2"/>
      <c r="GQW2"/>
      <c r="GQX2"/>
      <c r="GQY2"/>
      <c r="GQZ2"/>
      <c r="GRA2"/>
      <c r="GRB2"/>
      <c r="GRC2"/>
      <c r="GRD2"/>
      <c r="GRE2"/>
      <c r="GRF2"/>
      <c r="GRG2"/>
      <c r="GRH2"/>
      <c r="GRI2"/>
      <c r="GRJ2"/>
      <c r="GRK2"/>
      <c r="GRL2"/>
      <c r="GRM2"/>
      <c r="GRN2"/>
      <c r="GRO2"/>
      <c r="GRP2"/>
      <c r="GRQ2"/>
      <c r="GRR2"/>
      <c r="GRS2"/>
      <c r="GRT2"/>
      <c r="GRU2"/>
      <c r="GRV2"/>
      <c r="GRW2"/>
      <c r="GRX2"/>
      <c r="GRY2"/>
      <c r="GRZ2"/>
      <c r="GSA2"/>
      <c r="GSB2"/>
      <c r="GSC2"/>
      <c r="GSD2"/>
      <c r="GSE2"/>
      <c r="GSF2"/>
      <c r="GSG2"/>
      <c r="GSH2"/>
      <c r="GSI2"/>
      <c r="GSJ2"/>
      <c r="GSK2"/>
      <c r="GSL2"/>
      <c r="GSM2"/>
      <c r="GSN2"/>
      <c r="GSO2"/>
      <c r="GSP2"/>
      <c r="GSQ2"/>
      <c r="GSR2"/>
      <c r="GSS2"/>
      <c r="GST2"/>
      <c r="GSU2"/>
      <c r="GSV2"/>
      <c r="GSW2"/>
      <c r="GSX2"/>
      <c r="GSY2"/>
      <c r="GSZ2"/>
      <c r="GTA2"/>
      <c r="GTB2"/>
      <c r="GTC2"/>
      <c r="GTD2"/>
      <c r="GTE2"/>
      <c r="GTF2"/>
      <c r="GTG2"/>
      <c r="GTH2"/>
      <c r="GTI2"/>
      <c r="GTJ2"/>
      <c r="GTK2"/>
      <c r="GTL2"/>
      <c r="GTM2"/>
      <c r="GTN2"/>
      <c r="GTO2"/>
      <c r="GTP2"/>
      <c r="GTQ2"/>
      <c r="GTR2"/>
      <c r="GTS2"/>
      <c r="GTT2"/>
      <c r="GTU2"/>
      <c r="GTV2"/>
      <c r="GTW2"/>
      <c r="GTX2"/>
      <c r="GTY2"/>
      <c r="GTZ2"/>
      <c r="GUA2"/>
      <c r="GUB2"/>
      <c r="GUC2"/>
      <c r="GUD2"/>
      <c r="GUE2"/>
      <c r="GUF2"/>
      <c r="GUG2"/>
      <c r="GUH2"/>
      <c r="GUI2"/>
      <c r="GUJ2"/>
      <c r="GUK2"/>
      <c r="GUL2"/>
      <c r="GUM2"/>
      <c r="GUN2"/>
      <c r="GUO2"/>
      <c r="GUP2"/>
      <c r="GUQ2"/>
      <c r="GUR2"/>
      <c r="GUS2"/>
      <c r="GUT2"/>
      <c r="GUU2"/>
      <c r="GUV2"/>
      <c r="GUW2"/>
      <c r="GUX2"/>
      <c r="GUY2"/>
      <c r="GUZ2"/>
      <c r="GVA2"/>
      <c r="GVB2"/>
      <c r="GVC2"/>
      <c r="GVD2"/>
      <c r="GVE2"/>
      <c r="GVF2"/>
      <c r="GVG2"/>
      <c r="GVH2"/>
      <c r="GVI2"/>
      <c r="GVJ2"/>
      <c r="GVK2"/>
      <c r="GVL2"/>
      <c r="GVM2"/>
      <c r="GVN2"/>
      <c r="GVO2"/>
      <c r="GVP2"/>
      <c r="GVQ2"/>
      <c r="GVR2"/>
      <c r="GVS2"/>
      <c r="GVT2"/>
      <c r="GVU2"/>
      <c r="GVV2"/>
      <c r="GVW2"/>
      <c r="GVX2"/>
      <c r="GVY2"/>
      <c r="GVZ2"/>
      <c r="GWA2"/>
      <c r="GWB2"/>
      <c r="GWC2"/>
      <c r="GWD2"/>
      <c r="GWE2"/>
      <c r="GWF2"/>
      <c r="GWG2"/>
      <c r="GWH2"/>
      <c r="GWI2"/>
      <c r="GWJ2"/>
      <c r="GWK2"/>
      <c r="GWL2"/>
      <c r="GWM2"/>
      <c r="GWN2"/>
      <c r="GWO2"/>
      <c r="GWP2"/>
      <c r="GWQ2"/>
      <c r="GWR2"/>
      <c r="GWS2"/>
      <c r="GWT2"/>
      <c r="GWU2"/>
      <c r="GWV2"/>
      <c r="GWW2"/>
      <c r="GWX2"/>
      <c r="GWY2"/>
      <c r="GWZ2"/>
      <c r="GXA2"/>
      <c r="GXB2"/>
      <c r="GXC2"/>
      <c r="GXD2"/>
      <c r="GXE2"/>
      <c r="GXF2"/>
      <c r="GXG2"/>
      <c r="GXH2"/>
      <c r="GXI2"/>
      <c r="GXJ2"/>
      <c r="GXK2"/>
      <c r="GXL2"/>
      <c r="GXM2"/>
      <c r="GXN2"/>
      <c r="GXO2"/>
      <c r="GXP2"/>
      <c r="GXQ2"/>
      <c r="GXR2"/>
      <c r="GXS2"/>
      <c r="GXT2"/>
      <c r="GXU2"/>
      <c r="GXV2"/>
      <c r="GXW2"/>
      <c r="GXX2"/>
      <c r="GXY2"/>
      <c r="GXZ2"/>
      <c r="GYA2"/>
      <c r="GYB2"/>
      <c r="GYC2"/>
      <c r="GYD2"/>
      <c r="GYE2"/>
      <c r="GYF2"/>
      <c r="GYG2"/>
      <c r="GYH2"/>
      <c r="GYI2"/>
      <c r="GYJ2"/>
      <c r="GYK2"/>
      <c r="GYL2"/>
      <c r="GYM2"/>
      <c r="GYN2"/>
      <c r="GYO2"/>
      <c r="GYP2"/>
      <c r="GYQ2"/>
      <c r="GYR2"/>
      <c r="GYS2"/>
      <c r="GYT2"/>
      <c r="GYU2"/>
      <c r="GYV2"/>
      <c r="GYW2"/>
      <c r="GYX2"/>
      <c r="GYY2"/>
      <c r="GYZ2"/>
      <c r="GZA2"/>
      <c r="GZB2"/>
      <c r="GZC2"/>
      <c r="GZD2"/>
      <c r="GZE2"/>
      <c r="GZF2"/>
      <c r="GZG2"/>
      <c r="GZH2"/>
      <c r="GZI2"/>
      <c r="GZJ2"/>
      <c r="GZK2"/>
      <c r="GZL2"/>
      <c r="GZM2"/>
      <c r="GZN2"/>
      <c r="GZO2"/>
      <c r="GZP2"/>
      <c r="GZQ2"/>
      <c r="GZR2"/>
      <c r="GZS2"/>
      <c r="GZT2"/>
      <c r="GZU2"/>
      <c r="GZV2"/>
      <c r="GZW2"/>
      <c r="GZX2"/>
      <c r="GZY2"/>
      <c r="GZZ2"/>
      <c r="HAA2"/>
      <c r="HAB2"/>
      <c r="HAC2"/>
      <c r="HAD2"/>
      <c r="HAE2"/>
      <c r="HAF2"/>
      <c r="HAG2"/>
      <c r="HAH2"/>
      <c r="HAI2"/>
      <c r="HAJ2"/>
      <c r="HAK2"/>
      <c r="HAL2"/>
      <c r="HAM2"/>
      <c r="HAN2"/>
      <c r="HAO2"/>
      <c r="HAP2"/>
      <c r="HAQ2"/>
      <c r="HAR2"/>
      <c r="HAS2"/>
      <c r="HAT2"/>
      <c r="HAU2"/>
      <c r="HAV2"/>
      <c r="HAW2"/>
      <c r="HAX2"/>
      <c r="HAY2"/>
      <c r="HAZ2"/>
      <c r="HBA2"/>
      <c r="HBB2"/>
      <c r="HBC2"/>
      <c r="HBD2"/>
      <c r="HBE2"/>
      <c r="HBF2"/>
      <c r="HBG2"/>
      <c r="HBH2"/>
      <c r="HBI2"/>
      <c r="HBJ2"/>
      <c r="HBK2"/>
      <c r="HBL2"/>
      <c r="HBM2"/>
      <c r="HBN2"/>
      <c r="HBO2"/>
      <c r="HBP2"/>
      <c r="HBQ2"/>
      <c r="HBR2"/>
      <c r="HBS2"/>
      <c r="HBT2"/>
      <c r="HBU2"/>
      <c r="HBV2"/>
      <c r="HBW2"/>
      <c r="HBX2"/>
      <c r="HBY2"/>
      <c r="HBZ2"/>
      <c r="HCA2"/>
      <c r="HCB2"/>
      <c r="HCC2"/>
      <c r="HCD2"/>
      <c r="HCE2"/>
      <c r="HCF2"/>
      <c r="HCG2"/>
      <c r="HCH2"/>
      <c r="HCI2"/>
      <c r="HCJ2"/>
      <c r="HCK2"/>
      <c r="HCL2"/>
      <c r="HCM2"/>
      <c r="HCN2"/>
      <c r="HCO2"/>
      <c r="HCP2"/>
      <c r="HCQ2"/>
      <c r="HCR2"/>
      <c r="HCS2"/>
      <c r="HCT2"/>
      <c r="HCU2"/>
      <c r="HCV2"/>
      <c r="HCW2"/>
      <c r="HCX2"/>
      <c r="HCY2"/>
      <c r="HCZ2"/>
      <c r="HDA2"/>
      <c r="HDB2"/>
      <c r="HDC2"/>
      <c r="HDD2"/>
      <c r="HDE2"/>
      <c r="HDF2"/>
      <c r="HDG2"/>
      <c r="HDH2"/>
      <c r="HDI2"/>
      <c r="HDJ2"/>
      <c r="HDK2"/>
      <c r="HDL2"/>
      <c r="HDM2"/>
      <c r="HDN2"/>
      <c r="HDO2"/>
      <c r="HDP2"/>
      <c r="HDQ2"/>
      <c r="HDR2"/>
      <c r="HDS2"/>
      <c r="HDT2"/>
      <c r="HDU2"/>
      <c r="HDV2"/>
      <c r="HDW2"/>
      <c r="HDX2"/>
      <c r="HDY2"/>
      <c r="HDZ2"/>
      <c r="HEA2"/>
      <c r="HEB2"/>
      <c r="HEC2"/>
      <c r="HED2"/>
      <c r="HEE2"/>
      <c r="HEF2"/>
      <c r="HEG2"/>
      <c r="HEH2"/>
      <c r="HEI2"/>
      <c r="HEJ2"/>
      <c r="HEK2"/>
      <c r="HEL2"/>
      <c r="HEM2"/>
      <c r="HEN2"/>
      <c r="HEO2"/>
      <c r="HEP2"/>
      <c r="HEQ2"/>
      <c r="HER2"/>
      <c r="HES2"/>
      <c r="HET2"/>
      <c r="HEU2"/>
      <c r="HEV2"/>
      <c r="HEW2"/>
      <c r="HEX2"/>
      <c r="HEY2"/>
      <c r="HEZ2"/>
      <c r="HFA2"/>
      <c r="HFB2"/>
      <c r="HFC2"/>
      <c r="HFD2"/>
      <c r="HFE2"/>
      <c r="HFF2"/>
      <c r="HFG2"/>
      <c r="HFH2"/>
      <c r="HFI2"/>
      <c r="HFJ2"/>
      <c r="HFK2"/>
      <c r="HFL2"/>
      <c r="HFM2"/>
      <c r="HFN2"/>
      <c r="HFO2"/>
      <c r="HFP2"/>
      <c r="HFQ2"/>
      <c r="HFR2"/>
      <c r="HFS2"/>
      <c r="HFT2"/>
      <c r="HFU2"/>
      <c r="HFV2"/>
      <c r="HFW2"/>
      <c r="HFX2"/>
      <c r="HFY2"/>
      <c r="HFZ2"/>
      <c r="HGA2"/>
      <c r="HGB2"/>
      <c r="HGC2"/>
      <c r="HGD2"/>
      <c r="HGE2"/>
      <c r="HGF2"/>
      <c r="HGG2"/>
      <c r="HGH2"/>
      <c r="HGI2"/>
      <c r="HGJ2"/>
      <c r="HGK2"/>
      <c r="HGL2"/>
      <c r="HGM2"/>
      <c r="HGN2"/>
      <c r="HGO2"/>
      <c r="HGP2"/>
      <c r="HGQ2"/>
      <c r="HGR2"/>
      <c r="HGS2"/>
      <c r="HGT2"/>
      <c r="HGU2"/>
      <c r="HGV2"/>
      <c r="HGW2"/>
      <c r="HGX2"/>
      <c r="HGY2"/>
      <c r="HGZ2"/>
      <c r="HHA2"/>
      <c r="HHB2"/>
      <c r="HHC2"/>
      <c r="HHD2"/>
      <c r="HHE2"/>
      <c r="HHF2"/>
      <c r="HHG2"/>
      <c r="HHH2"/>
      <c r="HHI2"/>
      <c r="HHJ2"/>
      <c r="HHK2"/>
      <c r="HHL2"/>
      <c r="HHM2"/>
      <c r="HHN2"/>
      <c r="HHO2"/>
      <c r="HHP2"/>
      <c r="HHQ2"/>
      <c r="HHR2"/>
      <c r="HHS2"/>
      <c r="HHT2"/>
      <c r="HHU2"/>
      <c r="HHV2"/>
      <c r="HHW2"/>
      <c r="HHX2"/>
      <c r="HHY2"/>
      <c r="HHZ2"/>
      <c r="HIA2"/>
      <c r="HIB2"/>
      <c r="HIC2"/>
      <c r="HID2"/>
      <c r="HIE2"/>
      <c r="HIF2"/>
      <c r="HIG2"/>
      <c r="HIH2"/>
      <c r="HII2"/>
      <c r="HIJ2"/>
      <c r="HIK2"/>
      <c r="HIL2"/>
      <c r="HIM2"/>
      <c r="HIN2"/>
      <c r="HIO2"/>
      <c r="HIP2"/>
      <c r="HIQ2"/>
      <c r="HIR2"/>
      <c r="HIS2"/>
      <c r="HIT2"/>
      <c r="HIU2"/>
      <c r="HIV2"/>
      <c r="HIW2"/>
      <c r="HIX2"/>
      <c r="HIY2"/>
      <c r="HIZ2"/>
      <c r="HJA2"/>
      <c r="HJB2"/>
      <c r="HJC2"/>
      <c r="HJD2"/>
      <c r="HJE2"/>
      <c r="HJF2"/>
      <c r="HJG2"/>
      <c r="HJH2"/>
      <c r="HJI2"/>
      <c r="HJJ2"/>
      <c r="HJK2"/>
      <c r="HJL2"/>
      <c r="HJM2"/>
      <c r="HJN2"/>
      <c r="HJO2"/>
      <c r="HJP2"/>
      <c r="HJQ2"/>
      <c r="HJR2"/>
      <c r="HJS2"/>
      <c r="HJT2"/>
      <c r="HJU2"/>
      <c r="HJV2"/>
      <c r="HJW2"/>
      <c r="HJX2"/>
      <c r="HJY2"/>
      <c r="HJZ2"/>
      <c r="HKA2"/>
      <c r="HKB2"/>
      <c r="HKC2"/>
      <c r="HKD2"/>
      <c r="HKE2"/>
      <c r="HKF2"/>
      <c r="HKG2"/>
      <c r="HKH2"/>
      <c r="HKI2"/>
      <c r="HKJ2"/>
      <c r="HKK2"/>
      <c r="HKL2"/>
      <c r="HKM2"/>
      <c r="HKN2"/>
      <c r="HKO2"/>
      <c r="HKP2"/>
      <c r="HKQ2"/>
      <c r="HKR2"/>
      <c r="HKS2"/>
      <c r="HKT2"/>
      <c r="HKU2"/>
      <c r="HKV2"/>
      <c r="HKW2"/>
      <c r="HKX2"/>
      <c r="HKY2"/>
      <c r="HKZ2"/>
      <c r="HLA2"/>
      <c r="HLB2"/>
      <c r="HLC2"/>
      <c r="HLD2"/>
      <c r="HLE2"/>
      <c r="HLF2"/>
      <c r="HLG2"/>
      <c r="HLH2"/>
      <c r="HLI2"/>
      <c r="HLJ2"/>
      <c r="HLK2"/>
      <c r="HLL2"/>
      <c r="HLM2"/>
      <c r="HLN2"/>
      <c r="HLO2"/>
      <c r="HLP2"/>
      <c r="HLQ2"/>
      <c r="HLR2"/>
      <c r="HLS2"/>
      <c r="HLT2"/>
      <c r="HLU2"/>
      <c r="HLV2"/>
      <c r="HLW2"/>
      <c r="HLX2"/>
      <c r="HLY2"/>
      <c r="HLZ2"/>
      <c r="HMA2"/>
      <c r="HMB2"/>
      <c r="HMC2"/>
      <c r="HMD2"/>
      <c r="HME2"/>
      <c r="HMF2"/>
      <c r="HMG2"/>
      <c r="HMH2"/>
      <c r="HMI2"/>
      <c r="HMJ2"/>
      <c r="HMK2"/>
      <c r="HML2"/>
      <c r="HMM2"/>
      <c r="HMN2"/>
      <c r="HMO2"/>
      <c r="HMP2"/>
      <c r="HMQ2"/>
      <c r="HMR2"/>
      <c r="HMS2"/>
      <c r="HMT2"/>
      <c r="HMU2"/>
      <c r="HMV2"/>
      <c r="HMW2"/>
      <c r="HMX2"/>
      <c r="HMY2"/>
      <c r="HMZ2"/>
      <c r="HNA2"/>
      <c r="HNB2"/>
      <c r="HNC2"/>
      <c r="HND2"/>
      <c r="HNE2"/>
      <c r="HNF2"/>
      <c r="HNG2"/>
      <c r="HNH2"/>
      <c r="HNI2"/>
      <c r="HNJ2"/>
      <c r="HNK2"/>
      <c r="HNL2"/>
      <c r="HNM2"/>
      <c r="HNN2"/>
      <c r="HNO2"/>
      <c r="HNP2"/>
      <c r="HNQ2"/>
      <c r="HNR2"/>
      <c r="HNS2"/>
      <c r="HNT2"/>
      <c r="HNU2"/>
      <c r="HNV2"/>
      <c r="HNW2"/>
      <c r="HNX2"/>
      <c r="HNY2"/>
      <c r="HNZ2"/>
      <c r="HOA2"/>
      <c r="HOB2"/>
      <c r="HOC2"/>
      <c r="HOD2"/>
      <c r="HOE2"/>
      <c r="HOF2"/>
      <c r="HOG2"/>
      <c r="HOH2"/>
      <c r="HOI2"/>
      <c r="HOJ2"/>
      <c r="HOK2"/>
      <c r="HOL2"/>
      <c r="HOM2"/>
      <c r="HON2"/>
      <c r="HOO2"/>
      <c r="HOP2"/>
      <c r="HOQ2"/>
      <c r="HOR2"/>
      <c r="HOS2"/>
      <c r="HOT2"/>
      <c r="HOU2"/>
      <c r="HOV2"/>
      <c r="HOW2"/>
      <c r="HOX2"/>
      <c r="HOY2"/>
      <c r="HOZ2"/>
      <c r="HPA2"/>
      <c r="HPB2"/>
      <c r="HPC2"/>
      <c r="HPD2"/>
      <c r="HPE2"/>
      <c r="HPF2"/>
      <c r="HPG2"/>
      <c r="HPH2"/>
      <c r="HPI2"/>
      <c r="HPJ2"/>
      <c r="HPK2"/>
      <c r="HPL2"/>
      <c r="HPM2"/>
      <c r="HPN2"/>
      <c r="HPO2"/>
      <c r="HPP2"/>
      <c r="HPQ2"/>
      <c r="HPR2"/>
      <c r="HPS2"/>
      <c r="HPT2"/>
      <c r="HPU2"/>
      <c r="HPV2"/>
      <c r="HPW2"/>
      <c r="HPX2"/>
      <c r="HPY2"/>
      <c r="HPZ2"/>
      <c r="HQA2"/>
      <c r="HQB2"/>
      <c r="HQC2"/>
      <c r="HQD2"/>
      <c r="HQE2"/>
      <c r="HQF2"/>
      <c r="HQG2"/>
      <c r="HQH2"/>
      <c r="HQI2"/>
      <c r="HQJ2"/>
      <c r="HQK2"/>
      <c r="HQL2"/>
      <c r="HQM2"/>
      <c r="HQN2"/>
      <c r="HQO2"/>
      <c r="HQP2"/>
      <c r="HQQ2"/>
      <c r="HQR2"/>
      <c r="HQS2"/>
      <c r="HQT2"/>
      <c r="HQU2"/>
      <c r="HQV2"/>
      <c r="HQW2"/>
      <c r="HQX2"/>
      <c r="HQY2"/>
      <c r="HQZ2"/>
      <c r="HRA2"/>
      <c r="HRB2"/>
      <c r="HRC2"/>
      <c r="HRD2"/>
      <c r="HRE2"/>
      <c r="HRF2"/>
      <c r="HRG2"/>
      <c r="HRH2"/>
      <c r="HRI2"/>
      <c r="HRJ2"/>
      <c r="HRK2"/>
      <c r="HRL2"/>
      <c r="HRM2"/>
      <c r="HRN2"/>
      <c r="HRO2"/>
      <c r="HRP2"/>
      <c r="HRQ2"/>
      <c r="HRR2"/>
      <c r="HRS2"/>
      <c r="HRT2"/>
      <c r="HRU2"/>
      <c r="HRV2"/>
      <c r="HRW2"/>
      <c r="HRX2"/>
      <c r="HRY2"/>
      <c r="HRZ2"/>
      <c r="HSA2"/>
      <c r="HSB2"/>
      <c r="HSC2"/>
      <c r="HSD2"/>
      <c r="HSE2"/>
      <c r="HSF2"/>
      <c r="HSG2"/>
      <c r="HSH2"/>
      <c r="HSI2"/>
      <c r="HSJ2"/>
      <c r="HSK2"/>
      <c r="HSL2"/>
      <c r="HSM2"/>
      <c r="HSN2"/>
      <c r="HSO2"/>
      <c r="HSP2"/>
      <c r="HSQ2"/>
      <c r="HSR2"/>
      <c r="HSS2"/>
      <c r="HST2"/>
      <c r="HSU2"/>
      <c r="HSV2"/>
      <c r="HSW2"/>
      <c r="HSX2"/>
      <c r="HSY2"/>
      <c r="HSZ2"/>
      <c r="HTA2"/>
      <c r="HTB2"/>
      <c r="HTC2"/>
      <c r="HTD2"/>
      <c r="HTE2"/>
      <c r="HTF2"/>
      <c r="HTG2"/>
      <c r="HTH2"/>
      <c r="HTI2"/>
      <c r="HTJ2"/>
      <c r="HTK2"/>
      <c r="HTL2"/>
      <c r="HTM2"/>
      <c r="HTN2"/>
      <c r="HTO2"/>
      <c r="HTP2"/>
      <c r="HTQ2"/>
      <c r="HTR2"/>
      <c r="HTS2"/>
      <c r="HTT2"/>
      <c r="HTU2"/>
      <c r="HTV2"/>
      <c r="HTW2"/>
      <c r="HTX2"/>
      <c r="HTY2"/>
      <c r="HTZ2"/>
      <c r="HUA2"/>
      <c r="HUB2"/>
      <c r="HUC2"/>
      <c r="HUD2"/>
      <c r="HUE2"/>
      <c r="HUF2"/>
      <c r="HUG2"/>
      <c r="HUH2"/>
      <c r="HUI2"/>
      <c r="HUJ2"/>
      <c r="HUK2"/>
      <c r="HUL2"/>
      <c r="HUM2"/>
      <c r="HUN2"/>
      <c r="HUO2"/>
      <c r="HUP2"/>
      <c r="HUQ2"/>
      <c r="HUR2"/>
      <c r="HUS2"/>
      <c r="HUT2"/>
      <c r="HUU2"/>
      <c r="HUV2"/>
      <c r="HUW2"/>
      <c r="HUX2"/>
      <c r="HUY2"/>
      <c r="HUZ2"/>
      <c r="HVA2"/>
      <c r="HVB2"/>
      <c r="HVC2"/>
      <c r="HVD2"/>
      <c r="HVE2"/>
      <c r="HVF2"/>
      <c r="HVG2"/>
      <c r="HVH2"/>
      <c r="HVI2"/>
      <c r="HVJ2"/>
      <c r="HVK2"/>
      <c r="HVL2"/>
      <c r="HVM2"/>
      <c r="HVN2"/>
      <c r="HVO2"/>
      <c r="HVP2"/>
      <c r="HVQ2"/>
      <c r="HVR2"/>
      <c r="HVS2"/>
      <c r="HVT2"/>
      <c r="HVU2"/>
      <c r="HVV2"/>
      <c r="HVW2"/>
      <c r="HVX2"/>
      <c r="HVY2"/>
      <c r="HVZ2"/>
      <c r="HWA2"/>
      <c r="HWB2"/>
      <c r="HWC2"/>
      <c r="HWD2"/>
      <c r="HWE2"/>
      <c r="HWF2"/>
      <c r="HWG2"/>
      <c r="HWH2"/>
      <c r="HWI2"/>
      <c r="HWJ2"/>
      <c r="HWK2"/>
      <c r="HWL2"/>
      <c r="HWM2"/>
      <c r="HWN2"/>
      <c r="HWO2"/>
      <c r="HWP2"/>
      <c r="HWQ2"/>
      <c r="HWR2"/>
      <c r="HWS2"/>
      <c r="HWT2"/>
      <c r="HWU2"/>
      <c r="HWV2"/>
      <c r="HWW2"/>
      <c r="HWX2"/>
      <c r="HWY2"/>
      <c r="HWZ2"/>
      <c r="HXA2"/>
      <c r="HXB2"/>
      <c r="HXC2"/>
      <c r="HXD2"/>
      <c r="HXE2"/>
      <c r="HXF2"/>
      <c r="HXG2"/>
      <c r="HXH2"/>
      <c r="HXI2"/>
      <c r="HXJ2"/>
      <c r="HXK2"/>
      <c r="HXL2"/>
      <c r="HXM2"/>
      <c r="HXN2"/>
      <c r="HXO2"/>
      <c r="HXP2"/>
      <c r="HXQ2"/>
      <c r="HXR2"/>
      <c r="HXS2"/>
      <c r="HXT2"/>
      <c r="HXU2"/>
      <c r="HXV2"/>
      <c r="HXW2"/>
      <c r="HXX2"/>
      <c r="HXY2"/>
      <c r="HXZ2"/>
      <c r="HYA2"/>
      <c r="HYB2"/>
      <c r="HYC2"/>
      <c r="HYD2"/>
      <c r="HYE2"/>
      <c r="HYF2"/>
      <c r="HYG2"/>
      <c r="HYH2"/>
      <c r="HYI2"/>
      <c r="HYJ2"/>
      <c r="HYK2"/>
      <c r="HYL2"/>
      <c r="HYM2"/>
      <c r="HYN2"/>
      <c r="HYO2"/>
      <c r="HYP2"/>
      <c r="HYQ2"/>
      <c r="HYR2"/>
      <c r="HYS2"/>
      <c r="HYT2"/>
      <c r="HYU2"/>
      <c r="HYV2"/>
      <c r="HYW2"/>
      <c r="HYX2"/>
      <c r="HYY2"/>
      <c r="HYZ2"/>
      <c r="HZA2"/>
      <c r="HZB2"/>
      <c r="HZC2"/>
      <c r="HZD2"/>
      <c r="HZE2"/>
      <c r="HZF2"/>
      <c r="HZG2"/>
      <c r="HZH2"/>
      <c r="HZI2"/>
      <c r="HZJ2"/>
      <c r="HZK2"/>
      <c r="HZL2"/>
      <c r="HZM2"/>
      <c r="HZN2"/>
      <c r="HZO2"/>
      <c r="HZP2"/>
      <c r="HZQ2"/>
      <c r="HZR2"/>
      <c r="HZS2"/>
      <c r="HZT2"/>
      <c r="HZU2"/>
      <c r="HZV2"/>
      <c r="HZW2"/>
      <c r="HZX2"/>
      <c r="HZY2"/>
      <c r="HZZ2"/>
      <c r="IAA2"/>
      <c r="IAB2"/>
      <c r="IAC2"/>
      <c r="IAD2"/>
      <c r="IAE2"/>
      <c r="IAF2"/>
      <c r="IAG2"/>
      <c r="IAH2"/>
      <c r="IAI2"/>
      <c r="IAJ2"/>
      <c r="IAK2"/>
      <c r="IAL2"/>
      <c r="IAM2"/>
      <c r="IAN2"/>
      <c r="IAO2"/>
      <c r="IAP2"/>
      <c r="IAQ2"/>
      <c r="IAR2"/>
      <c r="IAS2"/>
      <c r="IAT2"/>
      <c r="IAU2"/>
      <c r="IAV2"/>
      <c r="IAW2"/>
      <c r="IAX2"/>
      <c r="IAY2"/>
      <c r="IAZ2"/>
      <c r="IBA2"/>
      <c r="IBB2"/>
      <c r="IBC2"/>
      <c r="IBD2"/>
      <c r="IBE2"/>
      <c r="IBF2"/>
      <c r="IBG2"/>
      <c r="IBH2"/>
      <c r="IBI2"/>
      <c r="IBJ2"/>
      <c r="IBK2"/>
      <c r="IBL2"/>
      <c r="IBM2"/>
      <c r="IBN2"/>
      <c r="IBO2"/>
      <c r="IBP2"/>
      <c r="IBQ2"/>
      <c r="IBR2"/>
      <c r="IBS2"/>
      <c r="IBT2"/>
      <c r="IBU2"/>
      <c r="IBV2"/>
      <c r="IBW2"/>
      <c r="IBX2"/>
      <c r="IBY2"/>
      <c r="IBZ2"/>
      <c r="ICA2"/>
      <c r="ICB2"/>
      <c r="ICC2"/>
      <c r="ICD2"/>
      <c r="ICE2"/>
      <c r="ICF2"/>
      <c r="ICG2"/>
      <c r="ICH2"/>
      <c r="ICI2"/>
      <c r="ICJ2"/>
      <c r="ICK2"/>
      <c r="ICL2"/>
      <c r="ICM2"/>
      <c r="ICN2"/>
      <c r="ICO2"/>
      <c r="ICP2"/>
      <c r="ICQ2"/>
      <c r="ICR2"/>
      <c r="ICS2"/>
      <c r="ICT2"/>
      <c r="ICU2"/>
      <c r="ICV2"/>
      <c r="ICW2"/>
      <c r="ICX2"/>
      <c r="ICY2"/>
      <c r="ICZ2"/>
      <c r="IDA2"/>
      <c r="IDB2"/>
      <c r="IDC2"/>
      <c r="IDD2"/>
      <c r="IDE2"/>
      <c r="IDF2"/>
      <c r="IDG2"/>
      <c r="IDH2"/>
      <c r="IDI2"/>
      <c r="IDJ2"/>
      <c r="IDK2"/>
      <c r="IDL2"/>
      <c r="IDM2"/>
      <c r="IDN2"/>
      <c r="IDO2"/>
      <c r="IDP2"/>
      <c r="IDQ2"/>
      <c r="IDR2"/>
      <c r="IDS2"/>
      <c r="IDT2"/>
      <c r="IDU2"/>
      <c r="IDV2"/>
      <c r="IDW2"/>
      <c r="IDX2"/>
      <c r="IDY2"/>
      <c r="IDZ2"/>
      <c r="IEA2"/>
      <c r="IEB2"/>
      <c r="IEC2"/>
      <c r="IED2"/>
      <c r="IEE2"/>
      <c r="IEF2"/>
      <c r="IEG2"/>
      <c r="IEH2"/>
      <c r="IEI2"/>
      <c r="IEJ2"/>
      <c r="IEK2"/>
      <c r="IEL2"/>
      <c r="IEM2"/>
      <c r="IEN2"/>
      <c r="IEO2"/>
      <c r="IEP2"/>
      <c r="IEQ2"/>
      <c r="IER2"/>
      <c r="IES2"/>
      <c r="IET2"/>
      <c r="IEU2"/>
      <c r="IEV2"/>
      <c r="IEW2"/>
      <c r="IEX2"/>
      <c r="IEY2"/>
      <c r="IEZ2"/>
      <c r="IFA2"/>
      <c r="IFB2"/>
      <c r="IFC2"/>
      <c r="IFD2"/>
      <c r="IFE2"/>
      <c r="IFF2"/>
      <c r="IFG2"/>
      <c r="IFH2"/>
      <c r="IFI2"/>
      <c r="IFJ2"/>
      <c r="IFK2"/>
      <c r="IFL2"/>
      <c r="IFM2"/>
      <c r="IFN2"/>
      <c r="IFO2"/>
      <c r="IFP2"/>
      <c r="IFQ2"/>
      <c r="IFR2"/>
      <c r="IFS2"/>
      <c r="IFT2"/>
      <c r="IFU2"/>
      <c r="IFV2"/>
      <c r="IFW2"/>
      <c r="IFX2"/>
      <c r="IFY2"/>
      <c r="IFZ2"/>
      <c r="IGA2"/>
      <c r="IGB2"/>
      <c r="IGC2"/>
      <c r="IGD2"/>
      <c r="IGE2"/>
      <c r="IGF2"/>
      <c r="IGG2"/>
      <c r="IGH2"/>
      <c r="IGI2"/>
      <c r="IGJ2"/>
      <c r="IGK2"/>
      <c r="IGL2"/>
      <c r="IGM2"/>
      <c r="IGN2"/>
      <c r="IGO2"/>
      <c r="IGP2"/>
      <c r="IGQ2"/>
      <c r="IGR2"/>
      <c r="IGS2"/>
      <c r="IGT2"/>
      <c r="IGU2"/>
      <c r="IGV2"/>
      <c r="IGW2"/>
      <c r="IGX2"/>
      <c r="IGY2"/>
      <c r="IGZ2"/>
      <c r="IHA2"/>
      <c r="IHB2"/>
      <c r="IHC2"/>
      <c r="IHD2"/>
      <c r="IHE2"/>
      <c r="IHF2"/>
      <c r="IHG2"/>
      <c r="IHH2"/>
      <c r="IHI2"/>
      <c r="IHJ2"/>
      <c r="IHK2"/>
      <c r="IHL2"/>
      <c r="IHM2"/>
      <c r="IHN2"/>
      <c r="IHO2"/>
      <c r="IHP2"/>
      <c r="IHQ2"/>
      <c r="IHR2"/>
      <c r="IHS2"/>
      <c r="IHT2"/>
      <c r="IHU2"/>
      <c r="IHV2"/>
      <c r="IHW2"/>
      <c r="IHX2"/>
      <c r="IHY2"/>
      <c r="IHZ2"/>
      <c r="IIA2"/>
      <c r="IIB2"/>
      <c r="IIC2"/>
      <c r="IID2"/>
      <c r="IIE2"/>
      <c r="IIF2"/>
      <c r="IIG2"/>
      <c r="IIH2"/>
      <c r="III2"/>
      <c r="IIJ2"/>
      <c r="IIK2"/>
      <c r="IIL2"/>
      <c r="IIM2"/>
      <c r="IIN2"/>
      <c r="IIO2"/>
      <c r="IIP2"/>
      <c r="IIQ2"/>
      <c r="IIR2"/>
      <c r="IIS2"/>
      <c r="IIT2"/>
      <c r="IIU2"/>
      <c r="IIV2"/>
      <c r="IIW2"/>
      <c r="IIX2"/>
      <c r="IIY2"/>
      <c r="IIZ2"/>
      <c r="IJA2"/>
      <c r="IJB2"/>
      <c r="IJC2"/>
      <c r="IJD2"/>
      <c r="IJE2"/>
      <c r="IJF2"/>
      <c r="IJG2"/>
      <c r="IJH2"/>
      <c r="IJI2"/>
      <c r="IJJ2"/>
      <c r="IJK2"/>
      <c r="IJL2"/>
      <c r="IJM2"/>
      <c r="IJN2"/>
      <c r="IJO2"/>
      <c r="IJP2"/>
      <c r="IJQ2"/>
      <c r="IJR2"/>
      <c r="IJS2"/>
      <c r="IJT2"/>
      <c r="IJU2"/>
      <c r="IJV2"/>
      <c r="IJW2"/>
      <c r="IJX2"/>
      <c r="IJY2"/>
      <c r="IJZ2"/>
      <c r="IKA2"/>
      <c r="IKB2"/>
      <c r="IKC2"/>
      <c r="IKD2"/>
      <c r="IKE2"/>
      <c r="IKF2"/>
      <c r="IKG2"/>
      <c r="IKH2"/>
      <c r="IKI2"/>
      <c r="IKJ2"/>
      <c r="IKK2"/>
      <c r="IKL2"/>
      <c r="IKM2"/>
      <c r="IKN2"/>
      <c r="IKO2"/>
      <c r="IKP2"/>
      <c r="IKQ2"/>
      <c r="IKR2"/>
      <c r="IKS2"/>
      <c r="IKT2"/>
      <c r="IKU2"/>
      <c r="IKV2"/>
      <c r="IKW2"/>
      <c r="IKX2"/>
      <c r="IKY2"/>
      <c r="IKZ2"/>
      <c r="ILA2"/>
      <c r="ILB2"/>
      <c r="ILC2"/>
      <c r="ILD2"/>
      <c r="ILE2"/>
      <c r="ILF2"/>
      <c r="ILG2"/>
      <c r="ILH2"/>
      <c r="ILI2"/>
      <c r="ILJ2"/>
      <c r="ILK2"/>
      <c r="ILL2"/>
      <c r="ILM2"/>
      <c r="ILN2"/>
      <c r="ILO2"/>
      <c r="ILP2"/>
      <c r="ILQ2"/>
      <c r="ILR2"/>
      <c r="ILS2"/>
      <c r="ILT2"/>
      <c r="ILU2"/>
      <c r="ILV2"/>
      <c r="ILW2"/>
      <c r="ILX2"/>
      <c r="ILY2"/>
      <c r="ILZ2"/>
      <c r="IMA2"/>
      <c r="IMB2"/>
      <c r="IMC2"/>
      <c r="IMD2"/>
      <c r="IME2"/>
      <c r="IMF2"/>
      <c r="IMG2"/>
      <c r="IMH2"/>
      <c r="IMI2"/>
      <c r="IMJ2"/>
      <c r="IMK2"/>
      <c r="IML2"/>
      <c r="IMM2"/>
      <c r="IMN2"/>
      <c r="IMO2"/>
      <c r="IMP2"/>
      <c r="IMQ2"/>
      <c r="IMR2"/>
      <c r="IMS2"/>
      <c r="IMT2"/>
      <c r="IMU2"/>
      <c r="IMV2"/>
      <c r="IMW2"/>
      <c r="IMX2"/>
      <c r="IMY2"/>
      <c r="IMZ2"/>
      <c r="INA2"/>
      <c r="INB2"/>
      <c r="INC2"/>
      <c r="IND2"/>
      <c r="INE2"/>
      <c r="INF2"/>
      <c r="ING2"/>
      <c r="INH2"/>
      <c r="INI2"/>
      <c r="INJ2"/>
      <c r="INK2"/>
      <c r="INL2"/>
      <c r="INM2"/>
      <c r="INN2"/>
      <c r="INO2"/>
      <c r="INP2"/>
      <c r="INQ2"/>
      <c r="INR2"/>
      <c r="INS2"/>
      <c r="INT2"/>
      <c r="INU2"/>
      <c r="INV2"/>
      <c r="INW2"/>
      <c r="INX2"/>
      <c r="INY2"/>
      <c r="INZ2"/>
      <c r="IOA2"/>
      <c r="IOB2"/>
      <c r="IOC2"/>
      <c r="IOD2"/>
      <c r="IOE2"/>
      <c r="IOF2"/>
      <c r="IOG2"/>
      <c r="IOH2"/>
      <c r="IOI2"/>
      <c r="IOJ2"/>
      <c r="IOK2"/>
      <c r="IOL2"/>
      <c r="IOM2"/>
      <c r="ION2"/>
      <c r="IOO2"/>
      <c r="IOP2"/>
      <c r="IOQ2"/>
      <c r="IOR2"/>
      <c r="IOS2"/>
      <c r="IOT2"/>
      <c r="IOU2"/>
      <c r="IOV2"/>
      <c r="IOW2"/>
      <c r="IOX2"/>
      <c r="IOY2"/>
      <c r="IOZ2"/>
      <c r="IPA2"/>
      <c r="IPB2"/>
      <c r="IPC2"/>
      <c r="IPD2"/>
      <c r="IPE2"/>
      <c r="IPF2"/>
      <c r="IPG2"/>
      <c r="IPH2"/>
      <c r="IPI2"/>
      <c r="IPJ2"/>
      <c r="IPK2"/>
      <c r="IPL2"/>
      <c r="IPM2"/>
      <c r="IPN2"/>
      <c r="IPO2"/>
      <c r="IPP2"/>
      <c r="IPQ2"/>
      <c r="IPR2"/>
      <c r="IPS2"/>
      <c r="IPT2"/>
      <c r="IPU2"/>
      <c r="IPV2"/>
      <c r="IPW2"/>
      <c r="IPX2"/>
      <c r="IPY2"/>
      <c r="IPZ2"/>
      <c r="IQA2"/>
      <c r="IQB2"/>
      <c r="IQC2"/>
      <c r="IQD2"/>
      <c r="IQE2"/>
      <c r="IQF2"/>
      <c r="IQG2"/>
      <c r="IQH2"/>
      <c r="IQI2"/>
      <c r="IQJ2"/>
      <c r="IQK2"/>
      <c r="IQL2"/>
      <c r="IQM2"/>
      <c r="IQN2"/>
      <c r="IQO2"/>
      <c r="IQP2"/>
      <c r="IQQ2"/>
      <c r="IQR2"/>
      <c r="IQS2"/>
      <c r="IQT2"/>
      <c r="IQU2"/>
      <c r="IQV2"/>
      <c r="IQW2"/>
      <c r="IQX2"/>
      <c r="IQY2"/>
      <c r="IQZ2"/>
      <c r="IRA2"/>
      <c r="IRB2"/>
      <c r="IRC2"/>
      <c r="IRD2"/>
      <c r="IRE2"/>
      <c r="IRF2"/>
      <c r="IRG2"/>
      <c r="IRH2"/>
      <c r="IRI2"/>
      <c r="IRJ2"/>
      <c r="IRK2"/>
      <c r="IRL2"/>
      <c r="IRM2"/>
      <c r="IRN2"/>
      <c r="IRO2"/>
      <c r="IRP2"/>
      <c r="IRQ2"/>
      <c r="IRR2"/>
      <c r="IRS2"/>
      <c r="IRT2"/>
      <c r="IRU2"/>
      <c r="IRV2"/>
      <c r="IRW2"/>
      <c r="IRX2"/>
      <c r="IRY2"/>
      <c r="IRZ2"/>
      <c r="ISA2"/>
      <c r="ISB2"/>
      <c r="ISC2"/>
      <c r="ISD2"/>
      <c r="ISE2"/>
      <c r="ISF2"/>
      <c r="ISG2"/>
      <c r="ISH2"/>
      <c r="ISI2"/>
      <c r="ISJ2"/>
      <c r="ISK2"/>
      <c r="ISL2"/>
      <c r="ISM2"/>
      <c r="ISN2"/>
      <c r="ISO2"/>
      <c r="ISP2"/>
      <c r="ISQ2"/>
      <c r="ISR2"/>
      <c r="ISS2"/>
      <c r="IST2"/>
      <c r="ISU2"/>
      <c r="ISV2"/>
      <c r="ISW2"/>
      <c r="ISX2"/>
      <c r="ISY2"/>
      <c r="ISZ2"/>
      <c r="ITA2"/>
      <c r="ITB2"/>
      <c r="ITC2"/>
      <c r="ITD2"/>
      <c r="ITE2"/>
      <c r="ITF2"/>
      <c r="ITG2"/>
      <c r="ITH2"/>
      <c r="ITI2"/>
      <c r="ITJ2"/>
      <c r="ITK2"/>
      <c r="ITL2"/>
      <c r="ITM2"/>
      <c r="ITN2"/>
      <c r="ITO2"/>
      <c r="ITP2"/>
      <c r="ITQ2"/>
      <c r="ITR2"/>
      <c r="ITS2"/>
      <c r="ITT2"/>
      <c r="ITU2"/>
      <c r="ITV2"/>
      <c r="ITW2"/>
      <c r="ITX2"/>
      <c r="ITY2"/>
      <c r="ITZ2"/>
      <c r="IUA2"/>
      <c r="IUB2"/>
      <c r="IUC2"/>
      <c r="IUD2"/>
      <c r="IUE2"/>
      <c r="IUF2"/>
      <c r="IUG2"/>
      <c r="IUH2"/>
      <c r="IUI2"/>
      <c r="IUJ2"/>
      <c r="IUK2"/>
      <c r="IUL2"/>
      <c r="IUM2"/>
      <c r="IUN2"/>
      <c r="IUO2"/>
      <c r="IUP2"/>
      <c r="IUQ2"/>
      <c r="IUR2"/>
      <c r="IUS2"/>
      <c r="IUT2"/>
      <c r="IUU2"/>
      <c r="IUV2"/>
      <c r="IUW2"/>
      <c r="IUX2"/>
      <c r="IUY2"/>
      <c r="IUZ2"/>
      <c r="IVA2"/>
      <c r="IVB2"/>
      <c r="IVC2"/>
      <c r="IVD2"/>
      <c r="IVE2"/>
      <c r="IVF2"/>
      <c r="IVG2"/>
      <c r="IVH2"/>
      <c r="IVI2"/>
      <c r="IVJ2"/>
      <c r="IVK2"/>
      <c r="IVL2"/>
      <c r="IVM2"/>
      <c r="IVN2"/>
      <c r="IVO2"/>
      <c r="IVP2"/>
      <c r="IVQ2"/>
      <c r="IVR2"/>
      <c r="IVS2"/>
      <c r="IVT2"/>
      <c r="IVU2"/>
      <c r="IVV2"/>
      <c r="IVW2"/>
      <c r="IVX2"/>
      <c r="IVY2"/>
      <c r="IVZ2"/>
      <c r="IWA2"/>
      <c r="IWB2"/>
      <c r="IWC2"/>
      <c r="IWD2"/>
      <c r="IWE2"/>
      <c r="IWF2"/>
      <c r="IWG2"/>
      <c r="IWH2"/>
      <c r="IWI2"/>
      <c r="IWJ2"/>
      <c r="IWK2"/>
      <c r="IWL2"/>
      <c r="IWM2"/>
      <c r="IWN2"/>
      <c r="IWO2"/>
      <c r="IWP2"/>
      <c r="IWQ2"/>
      <c r="IWR2"/>
      <c r="IWS2"/>
      <c r="IWT2"/>
      <c r="IWU2"/>
      <c r="IWV2"/>
      <c r="IWW2"/>
      <c r="IWX2"/>
      <c r="IWY2"/>
      <c r="IWZ2"/>
      <c r="IXA2"/>
      <c r="IXB2"/>
      <c r="IXC2"/>
      <c r="IXD2"/>
      <c r="IXE2"/>
      <c r="IXF2"/>
      <c r="IXG2"/>
      <c r="IXH2"/>
      <c r="IXI2"/>
      <c r="IXJ2"/>
      <c r="IXK2"/>
      <c r="IXL2"/>
      <c r="IXM2"/>
      <c r="IXN2"/>
      <c r="IXO2"/>
      <c r="IXP2"/>
      <c r="IXQ2"/>
      <c r="IXR2"/>
      <c r="IXS2"/>
      <c r="IXT2"/>
      <c r="IXU2"/>
      <c r="IXV2"/>
      <c r="IXW2"/>
      <c r="IXX2"/>
      <c r="IXY2"/>
      <c r="IXZ2"/>
      <c r="IYA2"/>
      <c r="IYB2"/>
      <c r="IYC2"/>
      <c r="IYD2"/>
      <c r="IYE2"/>
      <c r="IYF2"/>
      <c r="IYG2"/>
      <c r="IYH2"/>
      <c r="IYI2"/>
      <c r="IYJ2"/>
      <c r="IYK2"/>
      <c r="IYL2"/>
      <c r="IYM2"/>
      <c r="IYN2"/>
      <c r="IYO2"/>
      <c r="IYP2"/>
      <c r="IYQ2"/>
      <c r="IYR2"/>
      <c r="IYS2"/>
      <c r="IYT2"/>
      <c r="IYU2"/>
      <c r="IYV2"/>
      <c r="IYW2"/>
      <c r="IYX2"/>
      <c r="IYY2"/>
      <c r="IYZ2"/>
      <c r="IZA2"/>
      <c r="IZB2"/>
      <c r="IZC2"/>
      <c r="IZD2"/>
      <c r="IZE2"/>
      <c r="IZF2"/>
      <c r="IZG2"/>
      <c r="IZH2"/>
      <c r="IZI2"/>
      <c r="IZJ2"/>
      <c r="IZK2"/>
      <c r="IZL2"/>
      <c r="IZM2"/>
      <c r="IZN2"/>
      <c r="IZO2"/>
      <c r="IZP2"/>
      <c r="IZQ2"/>
      <c r="IZR2"/>
      <c r="IZS2"/>
      <c r="IZT2"/>
      <c r="IZU2"/>
      <c r="IZV2"/>
      <c r="IZW2"/>
      <c r="IZX2"/>
      <c r="IZY2"/>
      <c r="IZZ2"/>
      <c r="JAA2"/>
      <c r="JAB2"/>
      <c r="JAC2"/>
      <c r="JAD2"/>
      <c r="JAE2"/>
      <c r="JAF2"/>
      <c r="JAG2"/>
      <c r="JAH2"/>
      <c r="JAI2"/>
      <c r="JAJ2"/>
      <c r="JAK2"/>
      <c r="JAL2"/>
      <c r="JAM2"/>
      <c r="JAN2"/>
      <c r="JAO2"/>
      <c r="JAP2"/>
      <c r="JAQ2"/>
      <c r="JAR2"/>
      <c r="JAS2"/>
      <c r="JAT2"/>
      <c r="JAU2"/>
      <c r="JAV2"/>
      <c r="JAW2"/>
      <c r="JAX2"/>
      <c r="JAY2"/>
      <c r="JAZ2"/>
      <c r="JBA2"/>
      <c r="JBB2"/>
      <c r="JBC2"/>
      <c r="JBD2"/>
      <c r="JBE2"/>
      <c r="JBF2"/>
      <c r="JBG2"/>
      <c r="JBH2"/>
      <c r="JBI2"/>
      <c r="JBJ2"/>
      <c r="JBK2"/>
      <c r="JBL2"/>
      <c r="JBM2"/>
      <c r="JBN2"/>
      <c r="JBO2"/>
      <c r="JBP2"/>
      <c r="JBQ2"/>
      <c r="JBR2"/>
      <c r="JBS2"/>
      <c r="JBT2"/>
      <c r="JBU2"/>
      <c r="JBV2"/>
      <c r="JBW2"/>
      <c r="JBX2"/>
      <c r="JBY2"/>
      <c r="JBZ2"/>
      <c r="JCA2"/>
      <c r="JCB2"/>
      <c r="JCC2"/>
      <c r="JCD2"/>
      <c r="JCE2"/>
      <c r="JCF2"/>
      <c r="JCG2"/>
      <c r="JCH2"/>
      <c r="JCI2"/>
      <c r="JCJ2"/>
      <c r="JCK2"/>
      <c r="JCL2"/>
      <c r="JCM2"/>
      <c r="JCN2"/>
      <c r="JCO2"/>
      <c r="JCP2"/>
      <c r="JCQ2"/>
      <c r="JCR2"/>
      <c r="JCS2"/>
      <c r="JCT2"/>
      <c r="JCU2"/>
      <c r="JCV2"/>
      <c r="JCW2"/>
      <c r="JCX2"/>
      <c r="JCY2"/>
      <c r="JCZ2"/>
      <c r="JDA2"/>
      <c r="JDB2"/>
      <c r="JDC2"/>
      <c r="JDD2"/>
      <c r="JDE2"/>
      <c r="JDF2"/>
      <c r="JDG2"/>
      <c r="JDH2"/>
      <c r="JDI2"/>
      <c r="JDJ2"/>
      <c r="JDK2"/>
      <c r="JDL2"/>
      <c r="JDM2"/>
      <c r="JDN2"/>
      <c r="JDO2"/>
      <c r="JDP2"/>
      <c r="JDQ2"/>
      <c r="JDR2"/>
      <c r="JDS2"/>
      <c r="JDT2"/>
      <c r="JDU2"/>
      <c r="JDV2"/>
      <c r="JDW2"/>
      <c r="JDX2"/>
      <c r="JDY2"/>
      <c r="JDZ2"/>
      <c r="JEA2"/>
      <c r="JEB2"/>
      <c r="JEC2"/>
      <c r="JED2"/>
      <c r="JEE2"/>
      <c r="JEF2"/>
      <c r="JEG2"/>
      <c r="JEH2"/>
      <c r="JEI2"/>
      <c r="JEJ2"/>
      <c r="JEK2"/>
      <c r="JEL2"/>
      <c r="JEM2"/>
      <c r="JEN2"/>
      <c r="JEO2"/>
      <c r="JEP2"/>
      <c r="JEQ2"/>
      <c r="JER2"/>
      <c r="JES2"/>
      <c r="JET2"/>
      <c r="JEU2"/>
      <c r="JEV2"/>
      <c r="JEW2"/>
      <c r="JEX2"/>
      <c r="JEY2"/>
      <c r="JEZ2"/>
      <c r="JFA2"/>
      <c r="JFB2"/>
      <c r="JFC2"/>
      <c r="JFD2"/>
      <c r="JFE2"/>
      <c r="JFF2"/>
      <c r="JFG2"/>
      <c r="JFH2"/>
      <c r="JFI2"/>
      <c r="JFJ2"/>
      <c r="JFK2"/>
      <c r="JFL2"/>
      <c r="JFM2"/>
      <c r="JFN2"/>
      <c r="JFO2"/>
      <c r="JFP2"/>
      <c r="JFQ2"/>
      <c r="JFR2"/>
      <c r="JFS2"/>
      <c r="JFT2"/>
      <c r="JFU2"/>
      <c r="JFV2"/>
      <c r="JFW2"/>
      <c r="JFX2"/>
      <c r="JFY2"/>
      <c r="JFZ2"/>
      <c r="JGA2"/>
      <c r="JGB2"/>
      <c r="JGC2"/>
      <c r="JGD2"/>
      <c r="JGE2"/>
      <c r="JGF2"/>
      <c r="JGG2"/>
      <c r="JGH2"/>
      <c r="JGI2"/>
      <c r="JGJ2"/>
      <c r="JGK2"/>
      <c r="JGL2"/>
      <c r="JGM2"/>
      <c r="JGN2"/>
      <c r="JGO2"/>
      <c r="JGP2"/>
      <c r="JGQ2"/>
      <c r="JGR2"/>
      <c r="JGS2"/>
      <c r="JGT2"/>
      <c r="JGU2"/>
      <c r="JGV2"/>
      <c r="JGW2"/>
      <c r="JGX2"/>
      <c r="JGY2"/>
      <c r="JGZ2"/>
      <c r="JHA2"/>
      <c r="JHB2"/>
      <c r="JHC2"/>
      <c r="JHD2"/>
      <c r="JHE2"/>
      <c r="JHF2"/>
      <c r="JHG2"/>
      <c r="JHH2"/>
      <c r="JHI2"/>
      <c r="JHJ2"/>
      <c r="JHK2"/>
      <c r="JHL2"/>
      <c r="JHM2"/>
      <c r="JHN2"/>
      <c r="JHO2"/>
      <c r="JHP2"/>
      <c r="JHQ2"/>
      <c r="JHR2"/>
      <c r="JHS2"/>
      <c r="JHT2"/>
      <c r="JHU2"/>
      <c r="JHV2"/>
      <c r="JHW2"/>
      <c r="JHX2"/>
      <c r="JHY2"/>
      <c r="JHZ2"/>
      <c r="JIA2"/>
      <c r="JIB2"/>
      <c r="JIC2"/>
      <c r="JID2"/>
      <c r="JIE2"/>
      <c r="JIF2"/>
      <c r="JIG2"/>
      <c r="JIH2"/>
      <c r="JII2"/>
      <c r="JIJ2"/>
      <c r="JIK2"/>
      <c r="JIL2"/>
      <c r="JIM2"/>
      <c r="JIN2"/>
      <c r="JIO2"/>
      <c r="JIP2"/>
      <c r="JIQ2"/>
      <c r="JIR2"/>
      <c r="JIS2"/>
      <c r="JIT2"/>
      <c r="JIU2"/>
      <c r="JIV2"/>
      <c r="JIW2"/>
      <c r="JIX2"/>
      <c r="JIY2"/>
      <c r="JIZ2"/>
      <c r="JJA2"/>
      <c r="JJB2"/>
      <c r="JJC2"/>
      <c r="JJD2"/>
      <c r="JJE2"/>
      <c r="JJF2"/>
      <c r="JJG2"/>
      <c r="JJH2"/>
      <c r="JJI2"/>
      <c r="JJJ2"/>
      <c r="JJK2"/>
      <c r="JJL2"/>
      <c r="JJM2"/>
      <c r="JJN2"/>
      <c r="JJO2"/>
      <c r="JJP2"/>
      <c r="JJQ2"/>
      <c r="JJR2"/>
      <c r="JJS2"/>
      <c r="JJT2"/>
      <c r="JJU2"/>
      <c r="JJV2"/>
      <c r="JJW2"/>
      <c r="JJX2"/>
      <c r="JJY2"/>
      <c r="JJZ2"/>
      <c r="JKA2"/>
      <c r="JKB2"/>
      <c r="JKC2"/>
      <c r="JKD2"/>
      <c r="JKE2"/>
      <c r="JKF2"/>
      <c r="JKG2"/>
      <c r="JKH2"/>
      <c r="JKI2"/>
      <c r="JKJ2"/>
      <c r="JKK2"/>
      <c r="JKL2"/>
      <c r="JKM2"/>
      <c r="JKN2"/>
      <c r="JKO2"/>
      <c r="JKP2"/>
      <c r="JKQ2"/>
      <c r="JKR2"/>
      <c r="JKS2"/>
      <c r="JKT2"/>
      <c r="JKU2"/>
      <c r="JKV2"/>
      <c r="JKW2"/>
      <c r="JKX2"/>
      <c r="JKY2"/>
      <c r="JKZ2"/>
      <c r="JLA2"/>
      <c r="JLB2"/>
      <c r="JLC2"/>
      <c r="JLD2"/>
      <c r="JLE2"/>
      <c r="JLF2"/>
      <c r="JLG2"/>
      <c r="JLH2"/>
      <c r="JLI2"/>
      <c r="JLJ2"/>
      <c r="JLK2"/>
      <c r="JLL2"/>
      <c r="JLM2"/>
      <c r="JLN2"/>
      <c r="JLO2"/>
      <c r="JLP2"/>
      <c r="JLQ2"/>
      <c r="JLR2"/>
      <c r="JLS2"/>
      <c r="JLT2"/>
      <c r="JLU2"/>
      <c r="JLV2"/>
      <c r="JLW2"/>
      <c r="JLX2"/>
      <c r="JLY2"/>
      <c r="JLZ2"/>
      <c r="JMA2"/>
      <c r="JMB2"/>
      <c r="JMC2"/>
      <c r="JMD2"/>
      <c r="JME2"/>
      <c r="JMF2"/>
      <c r="JMG2"/>
      <c r="JMH2"/>
      <c r="JMI2"/>
      <c r="JMJ2"/>
      <c r="JMK2"/>
      <c r="JML2"/>
      <c r="JMM2"/>
      <c r="JMN2"/>
      <c r="JMO2"/>
      <c r="JMP2"/>
      <c r="JMQ2"/>
      <c r="JMR2"/>
      <c r="JMS2"/>
      <c r="JMT2"/>
      <c r="JMU2"/>
      <c r="JMV2"/>
      <c r="JMW2"/>
      <c r="JMX2"/>
      <c r="JMY2"/>
      <c r="JMZ2"/>
      <c r="JNA2"/>
      <c r="JNB2"/>
      <c r="JNC2"/>
      <c r="JND2"/>
      <c r="JNE2"/>
      <c r="JNF2"/>
      <c r="JNG2"/>
      <c r="JNH2"/>
      <c r="JNI2"/>
      <c r="JNJ2"/>
      <c r="JNK2"/>
      <c r="JNL2"/>
      <c r="JNM2"/>
      <c r="JNN2"/>
      <c r="JNO2"/>
      <c r="JNP2"/>
      <c r="JNQ2"/>
      <c r="JNR2"/>
      <c r="JNS2"/>
      <c r="JNT2"/>
      <c r="JNU2"/>
      <c r="JNV2"/>
      <c r="JNW2"/>
      <c r="JNX2"/>
      <c r="JNY2"/>
      <c r="JNZ2"/>
      <c r="JOA2"/>
      <c r="JOB2"/>
      <c r="JOC2"/>
      <c r="JOD2"/>
      <c r="JOE2"/>
      <c r="JOF2"/>
      <c r="JOG2"/>
      <c r="JOH2"/>
      <c r="JOI2"/>
      <c r="JOJ2"/>
      <c r="JOK2"/>
      <c r="JOL2"/>
      <c r="JOM2"/>
      <c r="JON2"/>
      <c r="JOO2"/>
      <c r="JOP2"/>
      <c r="JOQ2"/>
      <c r="JOR2"/>
      <c r="JOS2"/>
      <c r="JOT2"/>
      <c r="JOU2"/>
      <c r="JOV2"/>
      <c r="JOW2"/>
      <c r="JOX2"/>
      <c r="JOY2"/>
      <c r="JOZ2"/>
      <c r="JPA2"/>
      <c r="JPB2"/>
      <c r="JPC2"/>
      <c r="JPD2"/>
      <c r="JPE2"/>
      <c r="JPF2"/>
      <c r="JPG2"/>
      <c r="JPH2"/>
      <c r="JPI2"/>
      <c r="JPJ2"/>
      <c r="JPK2"/>
      <c r="JPL2"/>
      <c r="JPM2"/>
      <c r="JPN2"/>
      <c r="JPO2"/>
      <c r="JPP2"/>
      <c r="JPQ2"/>
      <c r="JPR2"/>
      <c r="JPS2"/>
      <c r="JPT2"/>
      <c r="JPU2"/>
      <c r="JPV2"/>
      <c r="JPW2"/>
      <c r="JPX2"/>
      <c r="JPY2"/>
      <c r="JPZ2"/>
      <c r="JQA2"/>
      <c r="JQB2"/>
      <c r="JQC2"/>
      <c r="JQD2"/>
      <c r="JQE2"/>
      <c r="JQF2"/>
      <c r="JQG2"/>
      <c r="JQH2"/>
      <c r="JQI2"/>
      <c r="JQJ2"/>
      <c r="JQK2"/>
      <c r="JQL2"/>
      <c r="JQM2"/>
      <c r="JQN2"/>
      <c r="JQO2"/>
      <c r="JQP2"/>
      <c r="JQQ2"/>
      <c r="JQR2"/>
      <c r="JQS2"/>
      <c r="JQT2"/>
      <c r="JQU2"/>
      <c r="JQV2"/>
      <c r="JQW2"/>
      <c r="JQX2"/>
      <c r="JQY2"/>
      <c r="JQZ2"/>
      <c r="JRA2"/>
      <c r="JRB2"/>
      <c r="JRC2"/>
      <c r="JRD2"/>
      <c r="JRE2"/>
      <c r="JRF2"/>
      <c r="JRG2"/>
      <c r="JRH2"/>
      <c r="JRI2"/>
      <c r="JRJ2"/>
      <c r="JRK2"/>
      <c r="JRL2"/>
      <c r="JRM2"/>
      <c r="JRN2"/>
      <c r="JRO2"/>
      <c r="JRP2"/>
      <c r="JRQ2"/>
      <c r="JRR2"/>
      <c r="JRS2"/>
      <c r="JRT2"/>
      <c r="JRU2"/>
      <c r="JRV2"/>
      <c r="JRW2"/>
      <c r="JRX2"/>
      <c r="JRY2"/>
      <c r="JRZ2"/>
      <c r="JSA2"/>
      <c r="JSB2"/>
      <c r="JSC2"/>
      <c r="JSD2"/>
      <c r="JSE2"/>
      <c r="JSF2"/>
      <c r="JSG2"/>
      <c r="JSH2"/>
      <c r="JSI2"/>
      <c r="JSJ2"/>
      <c r="JSK2"/>
      <c r="JSL2"/>
      <c r="JSM2"/>
      <c r="JSN2"/>
      <c r="JSO2"/>
      <c r="JSP2"/>
      <c r="JSQ2"/>
      <c r="JSR2"/>
      <c r="JSS2"/>
      <c r="JST2"/>
      <c r="JSU2"/>
      <c r="JSV2"/>
      <c r="JSW2"/>
      <c r="JSX2"/>
      <c r="JSY2"/>
      <c r="JSZ2"/>
      <c r="JTA2"/>
      <c r="JTB2"/>
      <c r="JTC2"/>
      <c r="JTD2"/>
      <c r="JTE2"/>
      <c r="JTF2"/>
      <c r="JTG2"/>
      <c r="JTH2"/>
      <c r="JTI2"/>
      <c r="JTJ2"/>
      <c r="JTK2"/>
      <c r="JTL2"/>
      <c r="JTM2"/>
      <c r="JTN2"/>
      <c r="JTO2"/>
      <c r="JTP2"/>
      <c r="JTQ2"/>
      <c r="JTR2"/>
      <c r="JTS2"/>
      <c r="JTT2"/>
      <c r="JTU2"/>
      <c r="JTV2"/>
      <c r="JTW2"/>
      <c r="JTX2"/>
      <c r="JTY2"/>
      <c r="JTZ2"/>
      <c r="JUA2"/>
      <c r="JUB2"/>
      <c r="JUC2"/>
      <c r="JUD2"/>
      <c r="JUE2"/>
      <c r="JUF2"/>
      <c r="JUG2"/>
      <c r="JUH2"/>
      <c r="JUI2"/>
      <c r="JUJ2"/>
      <c r="JUK2"/>
      <c r="JUL2"/>
      <c r="JUM2"/>
      <c r="JUN2"/>
      <c r="JUO2"/>
      <c r="JUP2"/>
      <c r="JUQ2"/>
      <c r="JUR2"/>
      <c r="JUS2"/>
      <c r="JUT2"/>
      <c r="JUU2"/>
      <c r="JUV2"/>
      <c r="JUW2"/>
      <c r="JUX2"/>
      <c r="JUY2"/>
      <c r="JUZ2"/>
      <c r="JVA2"/>
      <c r="JVB2"/>
      <c r="JVC2"/>
      <c r="JVD2"/>
      <c r="JVE2"/>
      <c r="JVF2"/>
      <c r="JVG2"/>
      <c r="JVH2"/>
      <c r="JVI2"/>
      <c r="JVJ2"/>
      <c r="JVK2"/>
      <c r="JVL2"/>
      <c r="JVM2"/>
      <c r="JVN2"/>
      <c r="JVO2"/>
      <c r="JVP2"/>
      <c r="JVQ2"/>
      <c r="JVR2"/>
      <c r="JVS2"/>
      <c r="JVT2"/>
      <c r="JVU2"/>
      <c r="JVV2"/>
      <c r="JVW2"/>
      <c r="JVX2"/>
      <c r="JVY2"/>
      <c r="JVZ2"/>
      <c r="JWA2"/>
      <c r="JWB2"/>
      <c r="JWC2"/>
      <c r="JWD2"/>
      <c r="JWE2"/>
      <c r="JWF2"/>
      <c r="JWG2"/>
      <c r="JWH2"/>
      <c r="JWI2"/>
      <c r="JWJ2"/>
      <c r="JWK2"/>
      <c r="JWL2"/>
      <c r="JWM2"/>
      <c r="JWN2"/>
      <c r="JWO2"/>
      <c r="JWP2"/>
      <c r="JWQ2"/>
      <c r="JWR2"/>
      <c r="JWS2"/>
      <c r="JWT2"/>
      <c r="JWU2"/>
      <c r="JWV2"/>
      <c r="JWW2"/>
      <c r="JWX2"/>
      <c r="JWY2"/>
      <c r="JWZ2"/>
      <c r="JXA2"/>
      <c r="JXB2"/>
      <c r="JXC2"/>
      <c r="JXD2"/>
      <c r="JXE2"/>
      <c r="JXF2"/>
      <c r="JXG2"/>
      <c r="JXH2"/>
      <c r="JXI2"/>
      <c r="JXJ2"/>
      <c r="JXK2"/>
      <c r="JXL2"/>
      <c r="JXM2"/>
      <c r="JXN2"/>
      <c r="JXO2"/>
      <c r="JXP2"/>
      <c r="JXQ2"/>
      <c r="JXR2"/>
      <c r="JXS2"/>
      <c r="JXT2"/>
      <c r="JXU2"/>
      <c r="JXV2"/>
      <c r="JXW2"/>
      <c r="JXX2"/>
      <c r="JXY2"/>
      <c r="JXZ2"/>
      <c r="JYA2"/>
      <c r="JYB2"/>
      <c r="JYC2"/>
      <c r="JYD2"/>
      <c r="JYE2"/>
      <c r="JYF2"/>
      <c r="JYG2"/>
      <c r="JYH2"/>
      <c r="JYI2"/>
      <c r="JYJ2"/>
      <c r="JYK2"/>
      <c r="JYL2"/>
      <c r="JYM2"/>
      <c r="JYN2"/>
      <c r="JYO2"/>
      <c r="JYP2"/>
      <c r="JYQ2"/>
      <c r="JYR2"/>
      <c r="JYS2"/>
      <c r="JYT2"/>
      <c r="JYU2"/>
      <c r="JYV2"/>
      <c r="JYW2"/>
      <c r="JYX2"/>
      <c r="JYY2"/>
      <c r="JYZ2"/>
      <c r="JZA2"/>
      <c r="JZB2"/>
      <c r="JZC2"/>
      <c r="JZD2"/>
      <c r="JZE2"/>
      <c r="JZF2"/>
      <c r="JZG2"/>
      <c r="JZH2"/>
      <c r="JZI2"/>
      <c r="JZJ2"/>
      <c r="JZK2"/>
      <c r="JZL2"/>
      <c r="JZM2"/>
      <c r="JZN2"/>
      <c r="JZO2"/>
      <c r="JZP2"/>
      <c r="JZQ2"/>
      <c r="JZR2"/>
      <c r="JZS2"/>
      <c r="JZT2"/>
      <c r="JZU2"/>
      <c r="JZV2"/>
      <c r="JZW2"/>
      <c r="JZX2"/>
      <c r="JZY2"/>
      <c r="JZZ2"/>
      <c r="KAA2"/>
      <c r="KAB2"/>
      <c r="KAC2"/>
      <c r="KAD2"/>
      <c r="KAE2"/>
      <c r="KAF2"/>
      <c r="KAG2"/>
      <c r="KAH2"/>
      <c r="KAI2"/>
      <c r="KAJ2"/>
      <c r="KAK2"/>
      <c r="KAL2"/>
      <c r="KAM2"/>
      <c r="KAN2"/>
      <c r="KAO2"/>
      <c r="KAP2"/>
      <c r="KAQ2"/>
      <c r="KAR2"/>
      <c r="KAS2"/>
      <c r="KAT2"/>
      <c r="KAU2"/>
      <c r="KAV2"/>
      <c r="KAW2"/>
      <c r="KAX2"/>
      <c r="KAY2"/>
      <c r="KAZ2"/>
      <c r="KBA2"/>
      <c r="KBB2"/>
      <c r="KBC2"/>
      <c r="KBD2"/>
      <c r="KBE2"/>
      <c r="KBF2"/>
      <c r="KBG2"/>
      <c r="KBH2"/>
      <c r="KBI2"/>
      <c r="KBJ2"/>
      <c r="KBK2"/>
      <c r="KBL2"/>
      <c r="KBM2"/>
      <c r="KBN2"/>
      <c r="KBO2"/>
      <c r="KBP2"/>
      <c r="KBQ2"/>
      <c r="KBR2"/>
      <c r="KBS2"/>
      <c r="KBT2"/>
      <c r="KBU2"/>
      <c r="KBV2"/>
      <c r="KBW2"/>
      <c r="KBX2"/>
      <c r="KBY2"/>
      <c r="KBZ2"/>
      <c r="KCA2"/>
      <c r="KCB2"/>
      <c r="KCC2"/>
      <c r="KCD2"/>
      <c r="KCE2"/>
      <c r="KCF2"/>
      <c r="KCG2"/>
      <c r="KCH2"/>
      <c r="KCI2"/>
      <c r="KCJ2"/>
      <c r="KCK2"/>
      <c r="KCL2"/>
      <c r="KCM2"/>
      <c r="KCN2"/>
      <c r="KCO2"/>
      <c r="KCP2"/>
      <c r="KCQ2"/>
      <c r="KCR2"/>
      <c r="KCS2"/>
      <c r="KCT2"/>
      <c r="KCU2"/>
      <c r="KCV2"/>
      <c r="KCW2"/>
      <c r="KCX2"/>
      <c r="KCY2"/>
      <c r="KCZ2"/>
      <c r="KDA2"/>
      <c r="KDB2"/>
      <c r="KDC2"/>
      <c r="KDD2"/>
      <c r="KDE2"/>
      <c r="KDF2"/>
      <c r="KDG2"/>
      <c r="KDH2"/>
      <c r="KDI2"/>
      <c r="KDJ2"/>
      <c r="KDK2"/>
      <c r="KDL2"/>
      <c r="KDM2"/>
      <c r="KDN2"/>
      <c r="KDO2"/>
      <c r="KDP2"/>
      <c r="KDQ2"/>
      <c r="KDR2"/>
      <c r="KDS2"/>
      <c r="KDT2"/>
      <c r="KDU2"/>
      <c r="KDV2"/>
      <c r="KDW2"/>
      <c r="KDX2"/>
      <c r="KDY2"/>
      <c r="KDZ2"/>
      <c r="KEA2"/>
      <c r="KEB2"/>
      <c r="KEC2"/>
      <c r="KED2"/>
      <c r="KEE2"/>
      <c r="KEF2"/>
      <c r="KEG2"/>
      <c r="KEH2"/>
      <c r="KEI2"/>
      <c r="KEJ2"/>
      <c r="KEK2"/>
      <c r="KEL2"/>
      <c r="KEM2"/>
      <c r="KEN2"/>
      <c r="KEO2"/>
      <c r="KEP2"/>
      <c r="KEQ2"/>
      <c r="KER2"/>
      <c r="KES2"/>
      <c r="KET2"/>
      <c r="KEU2"/>
      <c r="KEV2"/>
      <c r="KEW2"/>
      <c r="KEX2"/>
      <c r="KEY2"/>
      <c r="KEZ2"/>
      <c r="KFA2"/>
      <c r="KFB2"/>
      <c r="KFC2"/>
      <c r="KFD2"/>
      <c r="KFE2"/>
      <c r="KFF2"/>
      <c r="KFG2"/>
      <c r="KFH2"/>
      <c r="KFI2"/>
      <c r="KFJ2"/>
      <c r="KFK2"/>
      <c r="KFL2"/>
      <c r="KFM2"/>
      <c r="KFN2"/>
      <c r="KFO2"/>
      <c r="KFP2"/>
      <c r="KFQ2"/>
      <c r="KFR2"/>
      <c r="KFS2"/>
      <c r="KFT2"/>
      <c r="KFU2"/>
      <c r="KFV2"/>
      <c r="KFW2"/>
      <c r="KFX2"/>
      <c r="KFY2"/>
      <c r="KFZ2"/>
      <c r="KGA2"/>
      <c r="KGB2"/>
      <c r="KGC2"/>
      <c r="KGD2"/>
      <c r="KGE2"/>
      <c r="KGF2"/>
      <c r="KGG2"/>
      <c r="KGH2"/>
      <c r="KGI2"/>
      <c r="KGJ2"/>
      <c r="KGK2"/>
      <c r="KGL2"/>
      <c r="KGM2"/>
      <c r="KGN2"/>
      <c r="KGO2"/>
      <c r="KGP2"/>
      <c r="KGQ2"/>
      <c r="KGR2"/>
      <c r="KGS2"/>
      <c r="KGT2"/>
      <c r="KGU2"/>
      <c r="KGV2"/>
      <c r="KGW2"/>
      <c r="KGX2"/>
      <c r="KGY2"/>
      <c r="KGZ2"/>
      <c r="KHA2"/>
      <c r="KHB2"/>
      <c r="KHC2"/>
      <c r="KHD2"/>
      <c r="KHE2"/>
      <c r="KHF2"/>
      <c r="KHG2"/>
      <c r="KHH2"/>
      <c r="KHI2"/>
      <c r="KHJ2"/>
      <c r="KHK2"/>
      <c r="KHL2"/>
      <c r="KHM2"/>
      <c r="KHN2"/>
      <c r="KHO2"/>
      <c r="KHP2"/>
      <c r="KHQ2"/>
      <c r="KHR2"/>
      <c r="KHS2"/>
      <c r="KHT2"/>
      <c r="KHU2"/>
      <c r="KHV2"/>
      <c r="KHW2"/>
      <c r="KHX2"/>
      <c r="KHY2"/>
      <c r="KHZ2"/>
      <c r="KIA2"/>
      <c r="KIB2"/>
      <c r="KIC2"/>
      <c r="KID2"/>
      <c r="KIE2"/>
      <c r="KIF2"/>
      <c r="KIG2"/>
      <c r="KIH2"/>
      <c r="KII2"/>
      <c r="KIJ2"/>
      <c r="KIK2"/>
      <c r="KIL2"/>
      <c r="KIM2"/>
      <c r="KIN2"/>
      <c r="KIO2"/>
      <c r="KIP2"/>
      <c r="KIQ2"/>
      <c r="KIR2"/>
      <c r="KIS2"/>
      <c r="KIT2"/>
      <c r="KIU2"/>
      <c r="KIV2"/>
      <c r="KIW2"/>
      <c r="KIX2"/>
      <c r="KIY2"/>
      <c r="KIZ2"/>
      <c r="KJA2"/>
      <c r="KJB2"/>
      <c r="KJC2"/>
      <c r="KJD2"/>
      <c r="KJE2"/>
      <c r="KJF2"/>
      <c r="KJG2"/>
      <c r="KJH2"/>
      <c r="KJI2"/>
      <c r="KJJ2"/>
      <c r="KJK2"/>
      <c r="KJL2"/>
      <c r="KJM2"/>
      <c r="KJN2"/>
      <c r="KJO2"/>
      <c r="KJP2"/>
      <c r="KJQ2"/>
      <c r="KJR2"/>
      <c r="KJS2"/>
      <c r="KJT2"/>
      <c r="KJU2"/>
      <c r="KJV2"/>
      <c r="KJW2"/>
      <c r="KJX2"/>
      <c r="KJY2"/>
      <c r="KJZ2"/>
      <c r="KKA2"/>
      <c r="KKB2"/>
      <c r="KKC2"/>
      <c r="KKD2"/>
      <c r="KKE2"/>
      <c r="KKF2"/>
      <c r="KKG2"/>
      <c r="KKH2"/>
      <c r="KKI2"/>
      <c r="KKJ2"/>
      <c r="KKK2"/>
      <c r="KKL2"/>
      <c r="KKM2"/>
      <c r="KKN2"/>
      <c r="KKO2"/>
      <c r="KKP2"/>
      <c r="KKQ2"/>
      <c r="KKR2"/>
      <c r="KKS2"/>
      <c r="KKT2"/>
      <c r="KKU2"/>
      <c r="KKV2"/>
      <c r="KKW2"/>
      <c r="KKX2"/>
      <c r="KKY2"/>
      <c r="KKZ2"/>
      <c r="KLA2"/>
      <c r="KLB2"/>
      <c r="KLC2"/>
      <c r="KLD2"/>
      <c r="KLE2"/>
      <c r="KLF2"/>
      <c r="KLG2"/>
      <c r="KLH2"/>
      <c r="KLI2"/>
      <c r="KLJ2"/>
      <c r="KLK2"/>
      <c r="KLL2"/>
      <c r="KLM2"/>
      <c r="KLN2"/>
      <c r="KLO2"/>
      <c r="KLP2"/>
      <c r="KLQ2"/>
      <c r="KLR2"/>
      <c r="KLS2"/>
      <c r="KLT2"/>
      <c r="KLU2"/>
      <c r="KLV2"/>
      <c r="KLW2"/>
      <c r="KLX2"/>
      <c r="KLY2"/>
      <c r="KLZ2"/>
      <c r="KMA2"/>
      <c r="KMB2"/>
      <c r="KMC2"/>
      <c r="KMD2"/>
      <c r="KME2"/>
      <c r="KMF2"/>
      <c r="KMG2"/>
      <c r="KMH2"/>
      <c r="KMI2"/>
      <c r="KMJ2"/>
      <c r="KMK2"/>
      <c r="KML2"/>
      <c r="KMM2"/>
      <c r="KMN2"/>
      <c r="KMO2"/>
      <c r="KMP2"/>
      <c r="KMQ2"/>
      <c r="KMR2"/>
      <c r="KMS2"/>
      <c r="KMT2"/>
      <c r="KMU2"/>
      <c r="KMV2"/>
      <c r="KMW2"/>
      <c r="KMX2"/>
      <c r="KMY2"/>
      <c r="KMZ2"/>
      <c r="KNA2"/>
      <c r="KNB2"/>
      <c r="KNC2"/>
      <c r="KND2"/>
      <c r="KNE2"/>
      <c r="KNF2"/>
      <c r="KNG2"/>
      <c r="KNH2"/>
      <c r="KNI2"/>
      <c r="KNJ2"/>
      <c r="KNK2"/>
      <c r="KNL2"/>
      <c r="KNM2"/>
      <c r="KNN2"/>
      <c r="KNO2"/>
      <c r="KNP2"/>
      <c r="KNQ2"/>
      <c r="KNR2"/>
      <c r="KNS2"/>
      <c r="KNT2"/>
      <c r="KNU2"/>
      <c r="KNV2"/>
      <c r="KNW2"/>
      <c r="KNX2"/>
      <c r="KNY2"/>
      <c r="KNZ2"/>
      <c r="KOA2"/>
      <c r="KOB2"/>
      <c r="KOC2"/>
      <c r="KOD2"/>
      <c r="KOE2"/>
      <c r="KOF2"/>
      <c r="KOG2"/>
      <c r="KOH2"/>
      <c r="KOI2"/>
      <c r="KOJ2"/>
      <c r="KOK2"/>
      <c r="KOL2"/>
      <c r="KOM2"/>
      <c r="KON2"/>
      <c r="KOO2"/>
      <c r="KOP2"/>
      <c r="KOQ2"/>
      <c r="KOR2"/>
      <c r="KOS2"/>
      <c r="KOT2"/>
      <c r="KOU2"/>
      <c r="KOV2"/>
      <c r="KOW2"/>
      <c r="KOX2"/>
      <c r="KOY2"/>
      <c r="KOZ2"/>
      <c r="KPA2"/>
      <c r="KPB2"/>
      <c r="KPC2"/>
      <c r="KPD2"/>
      <c r="KPE2"/>
      <c r="KPF2"/>
      <c r="KPG2"/>
      <c r="KPH2"/>
      <c r="KPI2"/>
      <c r="KPJ2"/>
      <c r="KPK2"/>
      <c r="KPL2"/>
      <c r="KPM2"/>
      <c r="KPN2"/>
      <c r="KPO2"/>
      <c r="KPP2"/>
      <c r="KPQ2"/>
      <c r="KPR2"/>
      <c r="KPS2"/>
      <c r="KPT2"/>
      <c r="KPU2"/>
      <c r="KPV2"/>
      <c r="KPW2"/>
      <c r="KPX2"/>
      <c r="KPY2"/>
      <c r="KPZ2"/>
      <c r="KQA2"/>
      <c r="KQB2"/>
      <c r="KQC2"/>
      <c r="KQD2"/>
      <c r="KQE2"/>
      <c r="KQF2"/>
      <c r="KQG2"/>
      <c r="KQH2"/>
      <c r="KQI2"/>
      <c r="KQJ2"/>
      <c r="KQK2"/>
      <c r="KQL2"/>
      <c r="KQM2"/>
      <c r="KQN2"/>
      <c r="KQO2"/>
      <c r="KQP2"/>
      <c r="KQQ2"/>
      <c r="KQR2"/>
      <c r="KQS2"/>
      <c r="KQT2"/>
      <c r="KQU2"/>
      <c r="KQV2"/>
      <c r="KQW2"/>
      <c r="KQX2"/>
      <c r="KQY2"/>
      <c r="KQZ2"/>
      <c r="KRA2"/>
      <c r="KRB2"/>
      <c r="KRC2"/>
      <c r="KRD2"/>
      <c r="KRE2"/>
      <c r="KRF2"/>
      <c r="KRG2"/>
      <c r="KRH2"/>
      <c r="KRI2"/>
      <c r="KRJ2"/>
      <c r="KRK2"/>
      <c r="KRL2"/>
      <c r="KRM2"/>
      <c r="KRN2"/>
      <c r="KRO2"/>
      <c r="KRP2"/>
      <c r="KRQ2"/>
      <c r="KRR2"/>
      <c r="KRS2"/>
      <c r="KRT2"/>
      <c r="KRU2"/>
      <c r="KRV2"/>
      <c r="KRW2"/>
      <c r="KRX2"/>
      <c r="KRY2"/>
      <c r="KRZ2"/>
      <c r="KSA2"/>
      <c r="KSB2"/>
      <c r="KSC2"/>
      <c r="KSD2"/>
      <c r="KSE2"/>
      <c r="KSF2"/>
      <c r="KSG2"/>
      <c r="KSH2"/>
      <c r="KSI2"/>
      <c r="KSJ2"/>
      <c r="KSK2"/>
      <c r="KSL2"/>
      <c r="KSM2"/>
      <c r="KSN2"/>
      <c r="KSO2"/>
      <c r="KSP2"/>
      <c r="KSQ2"/>
      <c r="KSR2"/>
      <c r="KSS2"/>
      <c r="KST2"/>
      <c r="KSU2"/>
      <c r="KSV2"/>
      <c r="KSW2"/>
      <c r="KSX2"/>
      <c r="KSY2"/>
      <c r="KSZ2"/>
      <c r="KTA2"/>
      <c r="KTB2"/>
      <c r="KTC2"/>
      <c r="KTD2"/>
      <c r="KTE2"/>
      <c r="KTF2"/>
      <c r="KTG2"/>
      <c r="KTH2"/>
      <c r="KTI2"/>
      <c r="KTJ2"/>
      <c r="KTK2"/>
      <c r="KTL2"/>
      <c r="KTM2"/>
      <c r="KTN2"/>
      <c r="KTO2"/>
      <c r="KTP2"/>
      <c r="KTQ2"/>
      <c r="KTR2"/>
      <c r="KTS2"/>
      <c r="KTT2"/>
      <c r="KTU2"/>
      <c r="KTV2"/>
      <c r="KTW2"/>
      <c r="KTX2"/>
      <c r="KTY2"/>
      <c r="KTZ2"/>
      <c r="KUA2"/>
      <c r="KUB2"/>
      <c r="KUC2"/>
      <c r="KUD2"/>
      <c r="KUE2"/>
      <c r="KUF2"/>
      <c r="KUG2"/>
      <c r="KUH2"/>
      <c r="KUI2"/>
      <c r="KUJ2"/>
      <c r="KUK2"/>
      <c r="KUL2"/>
      <c r="KUM2"/>
      <c r="KUN2"/>
      <c r="KUO2"/>
      <c r="KUP2"/>
      <c r="KUQ2"/>
      <c r="KUR2"/>
      <c r="KUS2"/>
      <c r="KUT2"/>
      <c r="KUU2"/>
      <c r="KUV2"/>
      <c r="KUW2"/>
      <c r="KUX2"/>
      <c r="KUY2"/>
      <c r="KUZ2"/>
      <c r="KVA2"/>
      <c r="KVB2"/>
      <c r="KVC2"/>
      <c r="KVD2"/>
      <c r="KVE2"/>
      <c r="KVF2"/>
      <c r="KVG2"/>
      <c r="KVH2"/>
      <c r="KVI2"/>
      <c r="KVJ2"/>
      <c r="KVK2"/>
      <c r="KVL2"/>
      <c r="KVM2"/>
      <c r="KVN2"/>
      <c r="KVO2"/>
      <c r="KVP2"/>
      <c r="KVQ2"/>
      <c r="KVR2"/>
      <c r="KVS2"/>
      <c r="KVT2"/>
      <c r="KVU2"/>
      <c r="KVV2"/>
      <c r="KVW2"/>
      <c r="KVX2"/>
      <c r="KVY2"/>
      <c r="KVZ2"/>
      <c r="KWA2"/>
      <c r="KWB2"/>
      <c r="KWC2"/>
      <c r="KWD2"/>
      <c r="KWE2"/>
      <c r="KWF2"/>
      <c r="KWG2"/>
      <c r="KWH2"/>
      <c r="KWI2"/>
      <c r="KWJ2"/>
      <c r="KWK2"/>
      <c r="KWL2"/>
      <c r="KWM2"/>
      <c r="KWN2"/>
      <c r="KWO2"/>
      <c r="KWP2"/>
      <c r="KWQ2"/>
      <c r="KWR2"/>
      <c r="KWS2"/>
      <c r="KWT2"/>
      <c r="KWU2"/>
      <c r="KWV2"/>
      <c r="KWW2"/>
      <c r="KWX2"/>
      <c r="KWY2"/>
      <c r="KWZ2"/>
      <c r="KXA2"/>
      <c r="KXB2"/>
      <c r="KXC2"/>
      <c r="KXD2"/>
      <c r="KXE2"/>
      <c r="KXF2"/>
      <c r="KXG2"/>
      <c r="KXH2"/>
      <c r="KXI2"/>
      <c r="KXJ2"/>
      <c r="KXK2"/>
      <c r="KXL2"/>
      <c r="KXM2"/>
      <c r="KXN2"/>
      <c r="KXO2"/>
      <c r="KXP2"/>
      <c r="KXQ2"/>
      <c r="KXR2"/>
      <c r="KXS2"/>
      <c r="KXT2"/>
      <c r="KXU2"/>
      <c r="KXV2"/>
      <c r="KXW2"/>
      <c r="KXX2"/>
      <c r="KXY2"/>
      <c r="KXZ2"/>
      <c r="KYA2"/>
      <c r="KYB2"/>
      <c r="KYC2"/>
      <c r="KYD2"/>
      <c r="KYE2"/>
      <c r="KYF2"/>
      <c r="KYG2"/>
      <c r="KYH2"/>
      <c r="KYI2"/>
      <c r="KYJ2"/>
      <c r="KYK2"/>
      <c r="KYL2"/>
      <c r="KYM2"/>
      <c r="KYN2"/>
      <c r="KYO2"/>
      <c r="KYP2"/>
      <c r="KYQ2"/>
      <c r="KYR2"/>
      <c r="KYS2"/>
      <c r="KYT2"/>
      <c r="KYU2"/>
      <c r="KYV2"/>
      <c r="KYW2"/>
      <c r="KYX2"/>
      <c r="KYY2"/>
      <c r="KYZ2"/>
      <c r="KZA2"/>
      <c r="KZB2"/>
      <c r="KZC2"/>
      <c r="KZD2"/>
      <c r="KZE2"/>
      <c r="KZF2"/>
      <c r="KZG2"/>
      <c r="KZH2"/>
      <c r="KZI2"/>
      <c r="KZJ2"/>
      <c r="KZK2"/>
      <c r="KZL2"/>
      <c r="KZM2"/>
      <c r="KZN2"/>
      <c r="KZO2"/>
      <c r="KZP2"/>
      <c r="KZQ2"/>
      <c r="KZR2"/>
      <c r="KZS2"/>
      <c r="KZT2"/>
      <c r="KZU2"/>
      <c r="KZV2"/>
      <c r="KZW2"/>
      <c r="KZX2"/>
      <c r="KZY2"/>
      <c r="KZZ2"/>
      <c r="LAA2"/>
      <c r="LAB2"/>
      <c r="LAC2"/>
      <c r="LAD2"/>
      <c r="LAE2"/>
      <c r="LAF2"/>
      <c r="LAG2"/>
      <c r="LAH2"/>
      <c r="LAI2"/>
      <c r="LAJ2"/>
      <c r="LAK2"/>
      <c r="LAL2"/>
      <c r="LAM2"/>
      <c r="LAN2"/>
      <c r="LAO2"/>
      <c r="LAP2"/>
      <c r="LAQ2"/>
      <c r="LAR2"/>
      <c r="LAS2"/>
      <c r="LAT2"/>
      <c r="LAU2"/>
      <c r="LAV2"/>
      <c r="LAW2"/>
      <c r="LAX2"/>
      <c r="LAY2"/>
      <c r="LAZ2"/>
      <c r="LBA2"/>
      <c r="LBB2"/>
      <c r="LBC2"/>
      <c r="LBD2"/>
      <c r="LBE2"/>
      <c r="LBF2"/>
      <c r="LBG2"/>
      <c r="LBH2"/>
      <c r="LBI2"/>
      <c r="LBJ2"/>
      <c r="LBK2"/>
      <c r="LBL2"/>
      <c r="LBM2"/>
      <c r="LBN2"/>
      <c r="LBO2"/>
      <c r="LBP2"/>
      <c r="LBQ2"/>
      <c r="LBR2"/>
      <c r="LBS2"/>
      <c r="LBT2"/>
      <c r="LBU2"/>
      <c r="LBV2"/>
      <c r="LBW2"/>
      <c r="LBX2"/>
      <c r="LBY2"/>
      <c r="LBZ2"/>
      <c r="LCA2"/>
      <c r="LCB2"/>
      <c r="LCC2"/>
      <c r="LCD2"/>
      <c r="LCE2"/>
      <c r="LCF2"/>
      <c r="LCG2"/>
      <c r="LCH2"/>
      <c r="LCI2"/>
      <c r="LCJ2"/>
      <c r="LCK2"/>
      <c r="LCL2"/>
      <c r="LCM2"/>
      <c r="LCN2"/>
      <c r="LCO2"/>
      <c r="LCP2"/>
      <c r="LCQ2"/>
      <c r="LCR2"/>
      <c r="LCS2"/>
      <c r="LCT2"/>
      <c r="LCU2"/>
      <c r="LCV2"/>
      <c r="LCW2"/>
      <c r="LCX2"/>
      <c r="LCY2"/>
      <c r="LCZ2"/>
      <c r="LDA2"/>
      <c r="LDB2"/>
      <c r="LDC2"/>
      <c r="LDD2"/>
      <c r="LDE2"/>
      <c r="LDF2"/>
      <c r="LDG2"/>
      <c r="LDH2"/>
      <c r="LDI2"/>
      <c r="LDJ2"/>
      <c r="LDK2"/>
      <c r="LDL2"/>
      <c r="LDM2"/>
      <c r="LDN2"/>
      <c r="LDO2"/>
      <c r="LDP2"/>
      <c r="LDQ2"/>
      <c r="LDR2"/>
      <c r="LDS2"/>
      <c r="LDT2"/>
      <c r="LDU2"/>
      <c r="LDV2"/>
      <c r="LDW2"/>
      <c r="LDX2"/>
      <c r="LDY2"/>
      <c r="LDZ2"/>
      <c r="LEA2"/>
      <c r="LEB2"/>
      <c r="LEC2"/>
      <c r="LED2"/>
      <c r="LEE2"/>
      <c r="LEF2"/>
      <c r="LEG2"/>
      <c r="LEH2"/>
      <c r="LEI2"/>
      <c r="LEJ2"/>
      <c r="LEK2"/>
      <c r="LEL2"/>
      <c r="LEM2"/>
      <c r="LEN2"/>
      <c r="LEO2"/>
      <c r="LEP2"/>
      <c r="LEQ2"/>
      <c r="LER2"/>
      <c r="LES2"/>
      <c r="LET2"/>
      <c r="LEU2"/>
      <c r="LEV2"/>
      <c r="LEW2"/>
      <c r="LEX2"/>
      <c r="LEY2"/>
      <c r="LEZ2"/>
      <c r="LFA2"/>
      <c r="LFB2"/>
      <c r="LFC2"/>
      <c r="LFD2"/>
      <c r="LFE2"/>
      <c r="LFF2"/>
      <c r="LFG2"/>
      <c r="LFH2"/>
      <c r="LFI2"/>
      <c r="LFJ2"/>
      <c r="LFK2"/>
      <c r="LFL2"/>
      <c r="LFM2"/>
      <c r="LFN2"/>
      <c r="LFO2"/>
      <c r="LFP2"/>
      <c r="LFQ2"/>
      <c r="LFR2"/>
      <c r="LFS2"/>
      <c r="LFT2"/>
      <c r="LFU2"/>
      <c r="LFV2"/>
      <c r="LFW2"/>
      <c r="LFX2"/>
      <c r="LFY2"/>
      <c r="LFZ2"/>
      <c r="LGA2"/>
      <c r="LGB2"/>
      <c r="LGC2"/>
      <c r="LGD2"/>
      <c r="LGE2"/>
      <c r="LGF2"/>
      <c r="LGG2"/>
      <c r="LGH2"/>
      <c r="LGI2"/>
      <c r="LGJ2"/>
      <c r="LGK2"/>
      <c r="LGL2"/>
      <c r="LGM2"/>
      <c r="LGN2"/>
      <c r="LGO2"/>
      <c r="LGP2"/>
      <c r="LGQ2"/>
      <c r="LGR2"/>
      <c r="LGS2"/>
      <c r="LGT2"/>
      <c r="LGU2"/>
      <c r="LGV2"/>
      <c r="LGW2"/>
      <c r="LGX2"/>
      <c r="LGY2"/>
      <c r="LGZ2"/>
      <c r="LHA2"/>
      <c r="LHB2"/>
      <c r="LHC2"/>
      <c r="LHD2"/>
      <c r="LHE2"/>
      <c r="LHF2"/>
      <c r="LHG2"/>
      <c r="LHH2"/>
      <c r="LHI2"/>
      <c r="LHJ2"/>
      <c r="LHK2"/>
      <c r="LHL2"/>
      <c r="LHM2"/>
      <c r="LHN2"/>
      <c r="LHO2"/>
      <c r="LHP2"/>
      <c r="LHQ2"/>
      <c r="LHR2"/>
      <c r="LHS2"/>
      <c r="LHT2"/>
      <c r="LHU2"/>
      <c r="LHV2"/>
      <c r="LHW2"/>
      <c r="LHX2"/>
      <c r="LHY2"/>
      <c r="LHZ2"/>
      <c r="LIA2"/>
      <c r="LIB2"/>
      <c r="LIC2"/>
      <c r="LID2"/>
      <c r="LIE2"/>
      <c r="LIF2"/>
      <c r="LIG2"/>
      <c r="LIH2"/>
      <c r="LII2"/>
      <c r="LIJ2"/>
      <c r="LIK2"/>
      <c r="LIL2"/>
      <c r="LIM2"/>
      <c r="LIN2"/>
      <c r="LIO2"/>
      <c r="LIP2"/>
      <c r="LIQ2"/>
      <c r="LIR2"/>
      <c r="LIS2"/>
      <c r="LIT2"/>
      <c r="LIU2"/>
      <c r="LIV2"/>
      <c r="LIW2"/>
      <c r="LIX2"/>
      <c r="LIY2"/>
      <c r="LIZ2"/>
      <c r="LJA2"/>
      <c r="LJB2"/>
      <c r="LJC2"/>
      <c r="LJD2"/>
      <c r="LJE2"/>
      <c r="LJF2"/>
      <c r="LJG2"/>
      <c r="LJH2"/>
      <c r="LJI2"/>
      <c r="LJJ2"/>
      <c r="LJK2"/>
      <c r="LJL2"/>
      <c r="LJM2"/>
      <c r="LJN2"/>
      <c r="LJO2"/>
      <c r="LJP2"/>
      <c r="LJQ2"/>
      <c r="LJR2"/>
      <c r="LJS2"/>
      <c r="LJT2"/>
      <c r="LJU2"/>
      <c r="LJV2"/>
      <c r="LJW2"/>
      <c r="LJX2"/>
      <c r="LJY2"/>
      <c r="LJZ2"/>
      <c r="LKA2"/>
      <c r="LKB2"/>
      <c r="LKC2"/>
      <c r="LKD2"/>
      <c r="LKE2"/>
      <c r="LKF2"/>
      <c r="LKG2"/>
      <c r="LKH2"/>
      <c r="LKI2"/>
      <c r="LKJ2"/>
      <c r="LKK2"/>
      <c r="LKL2"/>
      <c r="LKM2"/>
      <c r="LKN2"/>
      <c r="LKO2"/>
      <c r="LKP2"/>
      <c r="LKQ2"/>
      <c r="LKR2"/>
      <c r="LKS2"/>
      <c r="LKT2"/>
      <c r="LKU2"/>
      <c r="LKV2"/>
      <c r="LKW2"/>
      <c r="LKX2"/>
      <c r="LKY2"/>
      <c r="LKZ2"/>
      <c r="LLA2"/>
      <c r="LLB2"/>
      <c r="LLC2"/>
      <c r="LLD2"/>
      <c r="LLE2"/>
      <c r="LLF2"/>
      <c r="LLG2"/>
      <c r="LLH2"/>
      <c r="LLI2"/>
      <c r="LLJ2"/>
      <c r="LLK2"/>
      <c r="LLL2"/>
      <c r="LLM2"/>
      <c r="LLN2"/>
      <c r="LLO2"/>
      <c r="LLP2"/>
      <c r="LLQ2"/>
      <c r="LLR2"/>
      <c r="LLS2"/>
      <c r="LLT2"/>
      <c r="LLU2"/>
      <c r="LLV2"/>
      <c r="LLW2"/>
      <c r="LLX2"/>
      <c r="LLY2"/>
      <c r="LLZ2"/>
      <c r="LMA2"/>
      <c r="LMB2"/>
      <c r="LMC2"/>
      <c r="LMD2"/>
      <c r="LME2"/>
      <c r="LMF2"/>
      <c r="LMG2"/>
      <c r="LMH2"/>
      <c r="LMI2"/>
      <c r="LMJ2"/>
      <c r="LMK2"/>
      <c r="LML2"/>
      <c r="LMM2"/>
      <c r="LMN2"/>
      <c r="LMO2"/>
      <c r="LMP2"/>
      <c r="LMQ2"/>
      <c r="LMR2"/>
      <c r="LMS2"/>
      <c r="LMT2"/>
      <c r="LMU2"/>
      <c r="LMV2"/>
      <c r="LMW2"/>
      <c r="LMX2"/>
      <c r="LMY2"/>
      <c r="LMZ2"/>
      <c r="LNA2"/>
      <c r="LNB2"/>
      <c r="LNC2"/>
      <c r="LND2"/>
      <c r="LNE2"/>
      <c r="LNF2"/>
      <c r="LNG2"/>
      <c r="LNH2"/>
      <c r="LNI2"/>
      <c r="LNJ2"/>
      <c r="LNK2"/>
      <c r="LNL2"/>
      <c r="LNM2"/>
      <c r="LNN2"/>
      <c r="LNO2"/>
      <c r="LNP2"/>
      <c r="LNQ2"/>
      <c r="LNR2"/>
      <c r="LNS2"/>
      <c r="LNT2"/>
      <c r="LNU2"/>
      <c r="LNV2"/>
      <c r="LNW2"/>
      <c r="LNX2"/>
      <c r="LNY2"/>
      <c r="LNZ2"/>
      <c r="LOA2"/>
      <c r="LOB2"/>
      <c r="LOC2"/>
      <c r="LOD2"/>
      <c r="LOE2"/>
      <c r="LOF2"/>
      <c r="LOG2"/>
      <c r="LOH2"/>
      <c r="LOI2"/>
      <c r="LOJ2"/>
      <c r="LOK2"/>
      <c r="LOL2"/>
      <c r="LOM2"/>
      <c r="LON2"/>
      <c r="LOO2"/>
      <c r="LOP2"/>
      <c r="LOQ2"/>
      <c r="LOR2"/>
      <c r="LOS2"/>
      <c r="LOT2"/>
      <c r="LOU2"/>
      <c r="LOV2"/>
      <c r="LOW2"/>
      <c r="LOX2"/>
      <c r="LOY2"/>
      <c r="LOZ2"/>
      <c r="LPA2"/>
      <c r="LPB2"/>
      <c r="LPC2"/>
      <c r="LPD2"/>
      <c r="LPE2"/>
      <c r="LPF2"/>
      <c r="LPG2"/>
      <c r="LPH2"/>
      <c r="LPI2"/>
      <c r="LPJ2"/>
      <c r="LPK2"/>
      <c r="LPL2"/>
      <c r="LPM2"/>
      <c r="LPN2"/>
      <c r="LPO2"/>
      <c r="LPP2"/>
      <c r="LPQ2"/>
      <c r="LPR2"/>
      <c r="LPS2"/>
      <c r="LPT2"/>
      <c r="LPU2"/>
      <c r="LPV2"/>
      <c r="LPW2"/>
      <c r="LPX2"/>
      <c r="LPY2"/>
      <c r="LPZ2"/>
      <c r="LQA2"/>
      <c r="LQB2"/>
      <c r="LQC2"/>
      <c r="LQD2"/>
      <c r="LQE2"/>
      <c r="LQF2"/>
      <c r="LQG2"/>
      <c r="LQH2"/>
      <c r="LQI2"/>
      <c r="LQJ2"/>
      <c r="LQK2"/>
      <c r="LQL2"/>
      <c r="LQM2"/>
      <c r="LQN2"/>
      <c r="LQO2"/>
      <c r="LQP2"/>
      <c r="LQQ2"/>
      <c r="LQR2"/>
      <c r="LQS2"/>
      <c r="LQT2"/>
      <c r="LQU2"/>
      <c r="LQV2"/>
      <c r="LQW2"/>
      <c r="LQX2"/>
      <c r="LQY2"/>
      <c r="LQZ2"/>
      <c r="LRA2"/>
      <c r="LRB2"/>
      <c r="LRC2"/>
      <c r="LRD2"/>
      <c r="LRE2"/>
      <c r="LRF2"/>
      <c r="LRG2"/>
      <c r="LRH2"/>
      <c r="LRI2"/>
      <c r="LRJ2"/>
      <c r="LRK2"/>
      <c r="LRL2"/>
      <c r="LRM2"/>
      <c r="LRN2"/>
      <c r="LRO2"/>
      <c r="LRP2"/>
      <c r="LRQ2"/>
      <c r="LRR2"/>
      <c r="LRS2"/>
      <c r="LRT2"/>
      <c r="LRU2"/>
      <c r="LRV2"/>
      <c r="LRW2"/>
      <c r="LRX2"/>
      <c r="LRY2"/>
      <c r="LRZ2"/>
      <c r="LSA2"/>
      <c r="LSB2"/>
      <c r="LSC2"/>
      <c r="LSD2"/>
      <c r="LSE2"/>
      <c r="LSF2"/>
      <c r="LSG2"/>
      <c r="LSH2"/>
      <c r="LSI2"/>
      <c r="LSJ2"/>
      <c r="LSK2"/>
      <c r="LSL2"/>
      <c r="LSM2"/>
      <c r="LSN2"/>
      <c r="LSO2"/>
      <c r="LSP2"/>
      <c r="LSQ2"/>
      <c r="LSR2"/>
      <c r="LSS2"/>
      <c r="LST2"/>
      <c r="LSU2"/>
      <c r="LSV2"/>
      <c r="LSW2"/>
      <c r="LSX2"/>
      <c r="LSY2"/>
      <c r="LSZ2"/>
      <c r="LTA2"/>
      <c r="LTB2"/>
      <c r="LTC2"/>
      <c r="LTD2"/>
      <c r="LTE2"/>
      <c r="LTF2"/>
      <c r="LTG2"/>
      <c r="LTH2"/>
      <c r="LTI2"/>
      <c r="LTJ2"/>
      <c r="LTK2"/>
      <c r="LTL2"/>
      <c r="LTM2"/>
      <c r="LTN2"/>
      <c r="LTO2"/>
      <c r="LTP2"/>
      <c r="LTQ2"/>
      <c r="LTR2"/>
      <c r="LTS2"/>
      <c r="LTT2"/>
      <c r="LTU2"/>
      <c r="LTV2"/>
      <c r="LTW2"/>
      <c r="LTX2"/>
      <c r="LTY2"/>
      <c r="LTZ2"/>
      <c r="LUA2"/>
      <c r="LUB2"/>
      <c r="LUC2"/>
      <c r="LUD2"/>
      <c r="LUE2"/>
      <c r="LUF2"/>
      <c r="LUG2"/>
      <c r="LUH2"/>
      <c r="LUI2"/>
      <c r="LUJ2"/>
      <c r="LUK2"/>
      <c r="LUL2"/>
      <c r="LUM2"/>
      <c r="LUN2"/>
      <c r="LUO2"/>
      <c r="LUP2"/>
      <c r="LUQ2"/>
      <c r="LUR2"/>
      <c r="LUS2"/>
      <c r="LUT2"/>
      <c r="LUU2"/>
      <c r="LUV2"/>
      <c r="LUW2"/>
      <c r="LUX2"/>
      <c r="LUY2"/>
      <c r="LUZ2"/>
      <c r="LVA2"/>
      <c r="LVB2"/>
      <c r="LVC2"/>
      <c r="LVD2"/>
      <c r="LVE2"/>
      <c r="LVF2"/>
      <c r="LVG2"/>
      <c r="LVH2"/>
      <c r="LVI2"/>
      <c r="LVJ2"/>
      <c r="LVK2"/>
      <c r="LVL2"/>
      <c r="LVM2"/>
      <c r="LVN2"/>
      <c r="LVO2"/>
      <c r="LVP2"/>
      <c r="LVQ2"/>
      <c r="LVR2"/>
      <c r="LVS2"/>
      <c r="LVT2"/>
      <c r="LVU2"/>
      <c r="LVV2"/>
      <c r="LVW2"/>
      <c r="LVX2"/>
      <c r="LVY2"/>
      <c r="LVZ2"/>
      <c r="LWA2"/>
      <c r="LWB2"/>
      <c r="LWC2"/>
      <c r="LWD2"/>
      <c r="LWE2"/>
      <c r="LWF2"/>
      <c r="LWG2"/>
      <c r="LWH2"/>
      <c r="LWI2"/>
      <c r="LWJ2"/>
      <c r="LWK2"/>
      <c r="LWL2"/>
      <c r="LWM2"/>
      <c r="LWN2"/>
      <c r="LWO2"/>
      <c r="LWP2"/>
      <c r="LWQ2"/>
      <c r="LWR2"/>
      <c r="LWS2"/>
      <c r="LWT2"/>
      <c r="LWU2"/>
      <c r="LWV2"/>
      <c r="LWW2"/>
      <c r="LWX2"/>
      <c r="LWY2"/>
      <c r="LWZ2"/>
      <c r="LXA2"/>
      <c r="LXB2"/>
      <c r="LXC2"/>
      <c r="LXD2"/>
      <c r="LXE2"/>
      <c r="LXF2"/>
      <c r="LXG2"/>
      <c r="LXH2"/>
      <c r="LXI2"/>
      <c r="LXJ2"/>
      <c r="LXK2"/>
      <c r="LXL2"/>
      <c r="LXM2"/>
      <c r="LXN2"/>
      <c r="LXO2"/>
      <c r="LXP2"/>
      <c r="LXQ2"/>
      <c r="LXR2"/>
      <c r="LXS2"/>
      <c r="LXT2"/>
      <c r="LXU2"/>
      <c r="LXV2"/>
      <c r="LXW2"/>
      <c r="LXX2"/>
      <c r="LXY2"/>
      <c r="LXZ2"/>
      <c r="LYA2"/>
      <c r="LYB2"/>
      <c r="LYC2"/>
      <c r="LYD2"/>
      <c r="LYE2"/>
      <c r="LYF2"/>
      <c r="LYG2"/>
      <c r="LYH2"/>
      <c r="LYI2"/>
      <c r="LYJ2"/>
      <c r="LYK2"/>
      <c r="LYL2"/>
      <c r="LYM2"/>
      <c r="LYN2"/>
      <c r="LYO2"/>
      <c r="LYP2"/>
      <c r="LYQ2"/>
      <c r="LYR2"/>
      <c r="LYS2"/>
      <c r="LYT2"/>
      <c r="LYU2"/>
      <c r="LYV2"/>
      <c r="LYW2"/>
      <c r="LYX2"/>
      <c r="LYY2"/>
      <c r="LYZ2"/>
      <c r="LZA2"/>
      <c r="LZB2"/>
      <c r="LZC2"/>
      <c r="LZD2"/>
      <c r="LZE2"/>
      <c r="LZF2"/>
      <c r="LZG2"/>
      <c r="LZH2"/>
      <c r="LZI2"/>
      <c r="LZJ2"/>
      <c r="LZK2"/>
      <c r="LZL2"/>
      <c r="LZM2"/>
      <c r="LZN2"/>
      <c r="LZO2"/>
      <c r="LZP2"/>
      <c r="LZQ2"/>
      <c r="LZR2"/>
      <c r="LZS2"/>
      <c r="LZT2"/>
      <c r="LZU2"/>
      <c r="LZV2"/>
      <c r="LZW2"/>
      <c r="LZX2"/>
      <c r="LZY2"/>
      <c r="LZZ2"/>
      <c r="MAA2"/>
      <c r="MAB2"/>
      <c r="MAC2"/>
      <c r="MAD2"/>
      <c r="MAE2"/>
      <c r="MAF2"/>
      <c r="MAG2"/>
      <c r="MAH2"/>
      <c r="MAI2"/>
      <c r="MAJ2"/>
      <c r="MAK2"/>
      <c r="MAL2"/>
      <c r="MAM2"/>
      <c r="MAN2"/>
      <c r="MAO2"/>
      <c r="MAP2"/>
      <c r="MAQ2"/>
      <c r="MAR2"/>
      <c r="MAS2"/>
      <c r="MAT2"/>
      <c r="MAU2"/>
      <c r="MAV2"/>
      <c r="MAW2"/>
      <c r="MAX2"/>
      <c r="MAY2"/>
      <c r="MAZ2"/>
      <c r="MBA2"/>
      <c r="MBB2"/>
      <c r="MBC2"/>
      <c r="MBD2"/>
      <c r="MBE2"/>
      <c r="MBF2"/>
      <c r="MBG2"/>
      <c r="MBH2"/>
      <c r="MBI2"/>
      <c r="MBJ2"/>
      <c r="MBK2"/>
      <c r="MBL2"/>
      <c r="MBM2"/>
      <c r="MBN2"/>
      <c r="MBO2"/>
      <c r="MBP2"/>
      <c r="MBQ2"/>
      <c r="MBR2"/>
      <c r="MBS2"/>
      <c r="MBT2"/>
      <c r="MBU2"/>
      <c r="MBV2"/>
      <c r="MBW2"/>
      <c r="MBX2"/>
      <c r="MBY2"/>
      <c r="MBZ2"/>
      <c r="MCA2"/>
      <c r="MCB2"/>
      <c r="MCC2"/>
      <c r="MCD2"/>
      <c r="MCE2"/>
      <c r="MCF2"/>
      <c r="MCG2"/>
      <c r="MCH2"/>
      <c r="MCI2"/>
      <c r="MCJ2"/>
      <c r="MCK2"/>
      <c r="MCL2"/>
      <c r="MCM2"/>
      <c r="MCN2"/>
      <c r="MCO2"/>
      <c r="MCP2"/>
      <c r="MCQ2"/>
      <c r="MCR2"/>
      <c r="MCS2"/>
      <c r="MCT2"/>
      <c r="MCU2"/>
      <c r="MCV2"/>
      <c r="MCW2"/>
      <c r="MCX2"/>
      <c r="MCY2"/>
      <c r="MCZ2"/>
      <c r="MDA2"/>
      <c r="MDB2"/>
      <c r="MDC2"/>
      <c r="MDD2"/>
      <c r="MDE2"/>
      <c r="MDF2"/>
      <c r="MDG2"/>
      <c r="MDH2"/>
      <c r="MDI2"/>
      <c r="MDJ2"/>
      <c r="MDK2"/>
      <c r="MDL2"/>
      <c r="MDM2"/>
      <c r="MDN2"/>
      <c r="MDO2"/>
      <c r="MDP2"/>
      <c r="MDQ2"/>
      <c r="MDR2"/>
      <c r="MDS2"/>
      <c r="MDT2"/>
      <c r="MDU2"/>
      <c r="MDV2"/>
      <c r="MDW2"/>
      <c r="MDX2"/>
      <c r="MDY2"/>
      <c r="MDZ2"/>
      <c r="MEA2"/>
      <c r="MEB2"/>
      <c r="MEC2"/>
      <c r="MED2"/>
      <c r="MEE2"/>
      <c r="MEF2"/>
      <c r="MEG2"/>
      <c r="MEH2"/>
      <c r="MEI2"/>
      <c r="MEJ2"/>
      <c r="MEK2"/>
      <c r="MEL2"/>
      <c r="MEM2"/>
      <c r="MEN2"/>
      <c r="MEO2"/>
      <c r="MEP2"/>
      <c r="MEQ2"/>
      <c r="MER2"/>
      <c r="MES2"/>
      <c r="MET2"/>
      <c r="MEU2"/>
      <c r="MEV2"/>
      <c r="MEW2"/>
      <c r="MEX2"/>
      <c r="MEY2"/>
      <c r="MEZ2"/>
      <c r="MFA2"/>
      <c r="MFB2"/>
      <c r="MFC2"/>
      <c r="MFD2"/>
      <c r="MFE2"/>
      <c r="MFF2"/>
      <c r="MFG2"/>
      <c r="MFH2"/>
      <c r="MFI2"/>
      <c r="MFJ2"/>
      <c r="MFK2"/>
      <c r="MFL2"/>
      <c r="MFM2"/>
      <c r="MFN2"/>
      <c r="MFO2"/>
      <c r="MFP2"/>
      <c r="MFQ2"/>
      <c r="MFR2"/>
      <c r="MFS2"/>
      <c r="MFT2"/>
      <c r="MFU2"/>
      <c r="MFV2"/>
      <c r="MFW2"/>
      <c r="MFX2"/>
      <c r="MFY2"/>
      <c r="MFZ2"/>
      <c r="MGA2"/>
      <c r="MGB2"/>
      <c r="MGC2"/>
      <c r="MGD2"/>
      <c r="MGE2"/>
      <c r="MGF2"/>
      <c r="MGG2"/>
      <c r="MGH2"/>
      <c r="MGI2"/>
      <c r="MGJ2"/>
      <c r="MGK2"/>
      <c r="MGL2"/>
      <c r="MGM2"/>
      <c r="MGN2"/>
      <c r="MGO2"/>
      <c r="MGP2"/>
      <c r="MGQ2"/>
      <c r="MGR2"/>
      <c r="MGS2"/>
      <c r="MGT2"/>
      <c r="MGU2"/>
      <c r="MGV2"/>
      <c r="MGW2"/>
      <c r="MGX2"/>
      <c r="MGY2"/>
      <c r="MGZ2"/>
      <c r="MHA2"/>
      <c r="MHB2"/>
      <c r="MHC2"/>
      <c r="MHD2"/>
      <c r="MHE2"/>
      <c r="MHF2"/>
      <c r="MHG2"/>
      <c r="MHH2"/>
      <c r="MHI2"/>
      <c r="MHJ2"/>
      <c r="MHK2"/>
      <c r="MHL2"/>
      <c r="MHM2"/>
      <c r="MHN2"/>
      <c r="MHO2"/>
      <c r="MHP2"/>
      <c r="MHQ2"/>
      <c r="MHR2"/>
      <c r="MHS2"/>
      <c r="MHT2"/>
      <c r="MHU2"/>
      <c r="MHV2"/>
      <c r="MHW2"/>
      <c r="MHX2"/>
      <c r="MHY2"/>
      <c r="MHZ2"/>
      <c r="MIA2"/>
      <c r="MIB2"/>
      <c r="MIC2"/>
      <c r="MID2"/>
      <c r="MIE2"/>
      <c r="MIF2"/>
      <c r="MIG2"/>
      <c r="MIH2"/>
      <c r="MII2"/>
      <c r="MIJ2"/>
      <c r="MIK2"/>
      <c r="MIL2"/>
      <c r="MIM2"/>
      <c r="MIN2"/>
      <c r="MIO2"/>
      <c r="MIP2"/>
      <c r="MIQ2"/>
      <c r="MIR2"/>
      <c r="MIS2"/>
      <c r="MIT2"/>
      <c r="MIU2"/>
      <c r="MIV2"/>
      <c r="MIW2"/>
      <c r="MIX2"/>
      <c r="MIY2"/>
      <c r="MIZ2"/>
      <c r="MJA2"/>
      <c r="MJB2"/>
      <c r="MJC2"/>
      <c r="MJD2"/>
      <c r="MJE2"/>
      <c r="MJF2"/>
      <c r="MJG2"/>
      <c r="MJH2"/>
      <c r="MJI2"/>
      <c r="MJJ2"/>
      <c r="MJK2"/>
      <c r="MJL2"/>
      <c r="MJM2"/>
      <c r="MJN2"/>
      <c r="MJO2"/>
      <c r="MJP2"/>
      <c r="MJQ2"/>
      <c r="MJR2"/>
      <c r="MJS2"/>
      <c r="MJT2"/>
      <c r="MJU2"/>
      <c r="MJV2"/>
      <c r="MJW2"/>
      <c r="MJX2"/>
      <c r="MJY2"/>
      <c r="MJZ2"/>
      <c r="MKA2"/>
      <c r="MKB2"/>
      <c r="MKC2"/>
      <c r="MKD2"/>
      <c r="MKE2"/>
      <c r="MKF2"/>
      <c r="MKG2"/>
      <c r="MKH2"/>
      <c r="MKI2"/>
      <c r="MKJ2"/>
      <c r="MKK2"/>
      <c r="MKL2"/>
      <c r="MKM2"/>
      <c r="MKN2"/>
      <c r="MKO2"/>
      <c r="MKP2"/>
      <c r="MKQ2"/>
      <c r="MKR2"/>
      <c r="MKS2"/>
      <c r="MKT2"/>
      <c r="MKU2"/>
      <c r="MKV2"/>
      <c r="MKW2"/>
      <c r="MKX2"/>
      <c r="MKY2"/>
      <c r="MKZ2"/>
      <c r="MLA2"/>
      <c r="MLB2"/>
      <c r="MLC2"/>
      <c r="MLD2"/>
      <c r="MLE2"/>
      <c r="MLF2"/>
      <c r="MLG2"/>
      <c r="MLH2"/>
      <c r="MLI2"/>
      <c r="MLJ2"/>
      <c r="MLK2"/>
      <c r="MLL2"/>
      <c r="MLM2"/>
      <c r="MLN2"/>
      <c r="MLO2"/>
      <c r="MLP2"/>
      <c r="MLQ2"/>
      <c r="MLR2"/>
      <c r="MLS2"/>
      <c r="MLT2"/>
      <c r="MLU2"/>
      <c r="MLV2"/>
      <c r="MLW2"/>
      <c r="MLX2"/>
      <c r="MLY2"/>
      <c r="MLZ2"/>
      <c r="MMA2"/>
      <c r="MMB2"/>
      <c r="MMC2"/>
      <c r="MMD2"/>
      <c r="MME2"/>
      <c r="MMF2"/>
      <c r="MMG2"/>
      <c r="MMH2"/>
      <c r="MMI2"/>
      <c r="MMJ2"/>
      <c r="MMK2"/>
      <c r="MML2"/>
      <c r="MMM2"/>
      <c r="MMN2"/>
      <c r="MMO2"/>
      <c r="MMP2"/>
      <c r="MMQ2"/>
      <c r="MMR2"/>
      <c r="MMS2"/>
      <c r="MMT2"/>
      <c r="MMU2"/>
      <c r="MMV2"/>
      <c r="MMW2"/>
      <c r="MMX2"/>
      <c r="MMY2"/>
      <c r="MMZ2"/>
      <c r="MNA2"/>
      <c r="MNB2"/>
      <c r="MNC2"/>
      <c r="MND2"/>
      <c r="MNE2"/>
      <c r="MNF2"/>
      <c r="MNG2"/>
      <c r="MNH2"/>
      <c r="MNI2"/>
      <c r="MNJ2"/>
      <c r="MNK2"/>
      <c r="MNL2"/>
      <c r="MNM2"/>
      <c r="MNN2"/>
      <c r="MNO2"/>
      <c r="MNP2"/>
      <c r="MNQ2"/>
      <c r="MNR2"/>
      <c r="MNS2"/>
      <c r="MNT2"/>
      <c r="MNU2"/>
      <c r="MNV2"/>
      <c r="MNW2"/>
      <c r="MNX2"/>
      <c r="MNY2"/>
      <c r="MNZ2"/>
      <c r="MOA2"/>
      <c r="MOB2"/>
      <c r="MOC2"/>
      <c r="MOD2"/>
      <c r="MOE2"/>
      <c r="MOF2"/>
      <c r="MOG2"/>
      <c r="MOH2"/>
      <c r="MOI2"/>
      <c r="MOJ2"/>
      <c r="MOK2"/>
      <c r="MOL2"/>
      <c r="MOM2"/>
      <c r="MON2"/>
      <c r="MOO2"/>
      <c r="MOP2"/>
      <c r="MOQ2"/>
      <c r="MOR2"/>
      <c r="MOS2"/>
      <c r="MOT2"/>
      <c r="MOU2"/>
      <c r="MOV2"/>
      <c r="MOW2"/>
      <c r="MOX2"/>
      <c r="MOY2"/>
      <c r="MOZ2"/>
      <c r="MPA2"/>
      <c r="MPB2"/>
      <c r="MPC2"/>
      <c r="MPD2"/>
      <c r="MPE2"/>
      <c r="MPF2"/>
      <c r="MPG2"/>
      <c r="MPH2"/>
      <c r="MPI2"/>
      <c r="MPJ2"/>
      <c r="MPK2"/>
      <c r="MPL2"/>
      <c r="MPM2"/>
      <c r="MPN2"/>
      <c r="MPO2"/>
      <c r="MPP2"/>
      <c r="MPQ2"/>
      <c r="MPR2"/>
      <c r="MPS2"/>
      <c r="MPT2"/>
      <c r="MPU2"/>
      <c r="MPV2"/>
      <c r="MPW2"/>
      <c r="MPX2"/>
      <c r="MPY2"/>
      <c r="MPZ2"/>
      <c r="MQA2"/>
      <c r="MQB2"/>
      <c r="MQC2"/>
      <c r="MQD2"/>
      <c r="MQE2"/>
      <c r="MQF2"/>
      <c r="MQG2"/>
      <c r="MQH2"/>
      <c r="MQI2"/>
      <c r="MQJ2"/>
      <c r="MQK2"/>
      <c r="MQL2"/>
      <c r="MQM2"/>
      <c r="MQN2"/>
      <c r="MQO2"/>
      <c r="MQP2"/>
      <c r="MQQ2"/>
      <c r="MQR2"/>
      <c r="MQS2"/>
      <c r="MQT2"/>
      <c r="MQU2"/>
      <c r="MQV2"/>
      <c r="MQW2"/>
      <c r="MQX2"/>
      <c r="MQY2"/>
      <c r="MQZ2"/>
      <c r="MRA2"/>
      <c r="MRB2"/>
      <c r="MRC2"/>
      <c r="MRD2"/>
      <c r="MRE2"/>
      <c r="MRF2"/>
      <c r="MRG2"/>
      <c r="MRH2"/>
      <c r="MRI2"/>
      <c r="MRJ2"/>
      <c r="MRK2"/>
      <c r="MRL2"/>
      <c r="MRM2"/>
      <c r="MRN2"/>
      <c r="MRO2"/>
      <c r="MRP2"/>
      <c r="MRQ2"/>
      <c r="MRR2"/>
      <c r="MRS2"/>
      <c r="MRT2"/>
      <c r="MRU2"/>
      <c r="MRV2"/>
      <c r="MRW2"/>
      <c r="MRX2"/>
      <c r="MRY2"/>
      <c r="MRZ2"/>
      <c r="MSA2"/>
      <c r="MSB2"/>
      <c r="MSC2"/>
      <c r="MSD2"/>
      <c r="MSE2"/>
      <c r="MSF2"/>
      <c r="MSG2"/>
      <c r="MSH2"/>
      <c r="MSI2"/>
      <c r="MSJ2"/>
      <c r="MSK2"/>
      <c r="MSL2"/>
      <c r="MSM2"/>
      <c r="MSN2"/>
      <c r="MSO2"/>
      <c r="MSP2"/>
      <c r="MSQ2"/>
      <c r="MSR2"/>
      <c r="MSS2"/>
      <c r="MST2"/>
      <c r="MSU2"/>
      <c r="MSV2"/>
      <c r="MSW2"/>
      <c r="MSX2"/>
      <c r="MSY2"/>
      <c r="MSZ2"/>
      <c r="MTA2"/>
      <c r="MTB2"/>
      <c r="MTC2"/>
      <c r="MTD2"/>
      <c r="MTE2"/>
      <c r="MTF2"/>
      <c r="MTG2"/>
      <c r="MTH2"/>
      <c r="MTI2"/>
      <c r="MTJ2"/>
      <c r="MTK2"/>
      <c r="MTL2"/>
      <c r="MTM2"/>
      <c r="MTN2"/>
      <c r="MTO2"/>
      <c r="MTP2"/>
      <c r="MTQ2"/>
      <c r="MTR2"/>
      <c r="MTS2"/>
      <c r="MTT2"/>
      <c r="MTU2"/>
      <c r="MTV2"/>
      <c r="MTW2"/>
      <c r="MTX2"/>
      <c r="MTY2"/>
      <c r="MTZ2"/>
      <c r="MUA2"/>
      <c r="MUB2"/>
      <c r="MUC2"/>
      <c r="MUD2"/>
      <c r="MUE2"/>
      <c r="MUF2"/>
      <c r="MUG2"/>
      <c r="MUH2"/>
      <c r="MUI2"/>
      <c r="MUJ2"/>
      <c r="MUK2"/>
      <c r="MUL2"/>
      <c r="MUM2"/>
      <c r="MUN2"/>
      <c r="MUO2"/>
      <c r="MUP2"/>
      <c r="MUQ2"/>
      <c r="MUR2"/>
      <c r="MUS2"/>
      <c r="MUT2"/>
      <c r="MUU2"/>
      <c r="MUV2"/>
      <c r="MUW2"/>
      <c r="MUX2"/>
      <c r="MUY2"/>
      <c r="MUZ2"/>
      <c r="MVA2"/>
      <c r="MVB2"/>
      <c r="MVC2"/>
      <c r="MVD2"/>
      <c r="MVE2"/>
      <c r="MVF2"/>
      <c r="MVG2"/>
      <c r="MVH2"/>
      <c r="MVI2"/>
      <c r="MVJ2"/>
      <c r="MVK2"/>
      <c r="MVL2"/>
      <c r="MVM2"/>
      <c r="MVN2"/>
      <c r="MVO2"/>
      <c r="MVP2"/>
      <c r="MVQ2"/>
      <c r="MVR2"/>
      <c r="MVS2"/>
      <c r="MVT2"/>
      <c r="MVU2"/>
      <c r="MVV2"/>
      <c r="MVW2"/>
      <c r="MVX2"/>
      <c r="MVY2"/>
      <c r="MVZ2"/>
      <c r="MWA2"/>
      <c r="MWB2"/>
      <c r="MWC2"/>
      <c r="MWD2"/>
      <c r="MWE2"/>
      <c r="MWF2"/>
      <c r="MWG2"/>
      <c r="MWH2"/>
      <c r="MWI2"/>
      <c r="MWJ2"/>
      <c r="MWK2"/>
      <c r="MWL2"/>
      <c r="MWM2"/>
      <c r="MWN2"/>
      <c r="MWO2"/>
      <c r="MWP2"/>
      <c r="MWQ2"/>
      <c r="MWR2"/>
      <c r="MWS2"/>
      <c r="MWT2"/>
      <c r="MWU2"/>
      <c r="MWV2"/>
      <c r="MWW2"/>
      <c r="MWX2"/>
      <c r="MWY2"/>
      <c r="MWZ2"/>
      <c r="MXA2"/>
      <c r="MXB2"/>
      <c r="MXC2"/>
      <c r="MXD2"/>
      <c r="MXE2"/>
      <c r="MXF2"/>
      <c r="MXG2"/>
      <c r="MXH2"/>
      <c r="MXI2"/>
      <c r="MXJ2"/>
      <c r="MXK2"/>
      <c r="MXL2"/>
      <c r="MXM2"/>
      <c r="MXN2"/>
      <c r="MXO2"/>
      <c r="MXP2"/>
      <c r="MXQ2"/>
      <c r="MXR2"/>
      <c r="MXS2"/>
      <c r="MXT2"/>
      <c r="MXU2"/>
      <c r="MXV2"/>
      <c r="MXW2"/>
      <c r="MXX2"/>
      <c r="MXY2"/>
      <c r="MXZ2"/>
      <c r="MYA2"/>
      <c r="MYB2"/>
      <c r="MYC2"/>
      <c r="MYD2"/>
      <c r="MYE2"/>
      <c r="MYF2"/>
      <c r="MYG2"/>
      <c r="MYH2"/>
      <c r="MYI2"/>
      <c r="MYJ2"/>
      <c r="MYK2"/>
      <c r="MYL2"/>
      <c r="MYM2"/>
      <c r="MYN2"/>
      <c r="MYO2"/>
      <c r="MYP2"/>
      <c r="MYQ2"/>
      <c r="MYR2"/>
      <c r="MYS2"/>
      <c r="MYT2"/>
      <c r="MYU2"/>
      <c r="MYV2"/>
      <c r="MYW2"/>
      <c r="MYX2"/>
      <c r="MYY2"/>
      <c r="MYZ2"/>
      <c r="MZA2"/>
      <c r="MZB2"/>
      <c r="MZC2"/>
      <c r="MZD2"/>
      <c r="MZE2"/>
      <c r="MZF2"/>
      <c r="MZG2"/>
      <c r="MZH2"/>
      <c r="MZI2"/>
      <c r="MZJ2"/>
      <c r="MZK2"/>
      <c r="MZL2"/>
      <c r="MZM2"/>
      <c r="MZN2"/>
      <c r="MZO2"/>
      <c r="MZP2"/>
      <c r="MZQ2"/>
      <c r="MZR2"/>
      <c r="MZS2"/>
      <c r="MZT2"/>
      <c r="MZU2"/>
      <c r="MZV2"/>
      <c r="MZW2"/>
      <c r="MZX2"/>
      <c r="MZY2"/>
      <c r="MZZ2"/>
      <c r="NAA2"/>
      <c r="NAB2"/>
      <c r="NAC2"/>
      <c r="NAD2"/>
      <c r="NAE2"/>
      <c r="NAF2"/>
      <c r="NAG2"/>
      <c r="NAH2"/>
      <c r="NAI2"/>
      <c r="NAJ2"/>
      <c r="NAK2"/>
      <c r="NAL2"/>
      <c r="NAM2"/>
      <c r="NAN2"/>
      <c r="NAO2"/>
      <c r="NAP2"/>
      <c r="NAQ2"/>
      <c r="NAR2"/>
      <c r="NAS2"/>
      <c r="NAT2"/>
      <c r="NAU2"/>
      <c r="NAV2"/>
      <c r="NAW2"/>
      <c r="NAX2"/>
      <c r="NAY2"/>
      <c r="NAZ2"/>
      <c r="NBA2"/>
      <c r="NBB2"/>
      <c r="NBC2"/>
      <c r="NBD2"/>
      <c r="NBE2"/>
      <c r="NBF2"/>
      <c r="NBG2"/>
      <c r="NBH2"/>
      <c r="NBI2"/>
      <c r="NBJ2"/>
      <c r="NBK2"/>
      <c r="NBL2"/>
      <c r="NBM2"/>
      <c r="NBN2"/>
      <c r="NBO2"/>
      <c r="NBP2"/>
      <c r="NBQ2"/>
      <c r="NBR2"/>
      <c r="NBS2"/>
      <c r="NBT2"/>
      <c r="NBU2"/>
      <c r="NBV2"/>
      <c r="NBW2"/>
      <c r="NBX2"/>
      <c r="NBY2"/>
      <c r="NBZ2"/>
      <c r="NCA2"/>
      <c r="NCB2"/>
      <c r="NCC2"/>
      <c r="NCD2"/>
      <c r="NCE2"/>
      <c r="NCF2"/>
      <c r="NCG2"/>
      <c r="NCH2"/>
      <c r="NCI2"/>
      <c r="NCJ2"/>
      <c r="NCK2"/>
      <c r="NCL2"/>
      <c r="NCM2"/>
      <c r="NCN2"/>
      <c r="NCO2"/>
      <c r="NCP2"/>
      <c r="NCQ2"/>
      <c r="NCR2"/>
      <c r="NCS2"/>
      <c r="NCT2"/>
      <c r="NCU2"/>
      <c r="NCV2"/>
      <c r="NCW2"/>
      <c r="NCX2"/>
      <c r="NCY2"/>
      <c r="NCZ2"/>
      <c r="NDA2"/>
      <c r="NDB2"/>
      <c r="NDC2"/>
      <c r="NDD2"/>
      <c r="NDE2"/>
      <c r="NDF2"/>
      <c r="NDG2"/>
      <c r="NDH2"/>
      <c r="NDI2"/>
      <c r="NDJ2"/>
      <c r="NDK2"/>
      <c r="NDL2"/>
      <c r="NDM2"/>
      <c r="NDN2"/>
      <c r="NDO2"/>
      <c r="NDP2"/>
      <c r="NDQ2"/>
      <c r="NDR2"/>
      <c r="NDS2"/>
      <c r="NDT2"/>
      <c r="NDU2"/>
      <c r="NDV2"/>
      <c r="NDW2"/>
      <c r="NDX2"/>
      <c r="NDY2"/>
      <c r="NDZ2"/>
      <c r="NEA2"/>
      <c r="NEB2"/>
      <c r="NEC2"/>
      <c r="NED2"/>
      <c r="NEE2"/>
      <c r="NEF2"/>
      <c r="NEG2"/>
      <c r="NEH2"/>
      <c r="NEI2"/>
      <c r="NEJ2"/>
      <c r="NEK2"/>
      <c r="NEL2"/>
      <c r="NEM2"/>
      <c r="NEN2"/>
      <c r="NEO2"/>
      <c r="NEP2"/>
      <c r="NEQ2"/>
      <c r="NER2"/>
      <c r="NES2"/>
      <c r="NET2"/>
      <c r="NEU2"/>
      <c r="NEV2"/>
      <c r="NEW2"/>
      <c r="NEX2"/>
      <c r="NEY2"/>
      <c r="NEZ2"/>
      <c r="NFA2"/>
      <c r="NFB2"/>
      <c r="NFC2"/>
      <c r="NFD2"/>
      <c r="NFE2"/>
      <c r="NFF2"/>
      <c r="NFG2"/>
      <c r="NFH2"/>
      <c r="NFI2"/>
      <c r="NFJ2"/>
      <c r="NFK2"/>
      <c r="NFL2"/>
      <c r="NFM2"/>
      <c r="NFN2"/>
      <c r="NFO2"/>
      <c r="NFP2"/>
      <c r="NFQ2"/>
      <c r="NFR2"/>
      <c r="NFS2"/>
      <c r="NFT2"/>
      <c r="NFU2"/>
      <c r="NFV2"/>
      <c r="NFW2"/>
      <c r="NFX2"/>
      <c r="NFY2"/>
      <c r="NFZ2"/>
      <c r="NGA2"/>
      <c r="NGB2"/>
      <c r="NGC2"/>
      <c r="NGD2"/>
      <c r="NGE2"/>
      <c r="NGF2"/>
      <c r="NGG2"/>
      <c r="NGH2"/>
      <c r="NGI2"/>
      <c r="NGJ2"/>
      <c r="NGK2"/>
      <c r="NGL2"/>
      <c r="NGM2"/>
      <c r="NGN2"/>
      <c r="NGO2"/>
      <c r="NGP2"/>
      <c r="NGQ2"/>
      <c r="NGR2"/>
      <c r="NGS2"/>
      <c r="NGT2"/>
      <c r="NGU2"/>
      <c r="NGV2"/>
      <c r="NGW2"/>
      <c r="NGX2"/>
      <c r="NGY2"/>
      <c r="NGZ2"/>
      <c r="NHA2"/>
      <c r="NHB2"/>
      <c r="NHC2"/>
      <c r="NHD2"/>
      <c r="NHE2"/>
      <c r="NHF2"/>
      <c r="NHG2"/>
      <c r="NHH2"/>
      <c r="NHI2"/>
      <c r="NHJ2"/>
      <c r="NHK2"/>
      <c r="NHL2"/>
      <c r="NHM2"/>
      <c r="NHN2"/>
      <c r="NHO2"/>
      <c r="NHP2"/>
      <c r="NHQ2"/>
      <c r="NHR2"/>
      <c r="NHS2"/>
      <c r="NHT2"/>
      <c r="NHU2"/>
      <c r="NHV2"/>
      <c r="NHW2"/>
      <c r="NHX2"/>
      <c r="NHY2"/>
      <c r="NHZ2"/>
      <c r="NIA2"/>
      <c r="NIB2"/>
      <c r="NIC2"/>
      <c r="NID2"/>
      <c r="NIE2"/>
      <c r="NIF2"/>
      <c r="NIG2"/>
      <c r="NIH2"/>
      <c r="NII2"/>
      <c r="NIJ2"/>
      <c r="NIK2"/>
      <c r="NIL2"/>
      <c r="NIM2"/>
      <c r="NIN2"/>
      <c r="NIO2"/>
      <c r="NIP2"/>
      <c r="NIQ2"/>
      <c r="NIR2"/>
      <c r="NIS2"/>
      <c r="NIT2"/>
      <c r="NIU2"/>
      <c r="NIV2"/>
      <c r="NIW2"/>
      <c r="NIX2"/>
      <c r="NIY2"/>
      <c r="NIZ2"/>
      <c r="NJA2"/>
      <c r="NJB2"/>
      <c r="NJC2"/>
      <c r="NJD2"/>
      <c r="NJE2"/>
      <c r="NJF2"/>
      <c r="NJG2"/>
      <c r="NJH2"/>
      <c r="NJI2"/>
      <c r="NJJ2"/>
      <c r="NJK2"/>
      <c r="NJL2"/>
      <c r="NJM2"/>
      <c r="NJN2"/>
      <c r="NJO2"/>
      <c r="NJP2"/>
      <c r="NJQ2"/>
      <c r="NJR2"/>
      <c r="NJS2"/>
      <c r="NJT2"/>
      <c r="NJU2"/>
      <c r="NJV2"/>
      <c r="NJW2"/>
      <c r="NJX2"/>
      <c r="NJY2"/>
      <c r="NJZ2"/>
      <c r="NKA2"/>
      <c r="NKB2"/>
      <c r="NKC2"/>
      <c r="NKD2"/>
      <c r="NKE2"/>
      <c r="NKF2"/>
      <c r="NKG2"/>
      <c r="NKH2"/>
      <c r="NKI2"/>
      <c r="NKJ2"/>
      <c r="NKK2"/>
      <c r="NKL2"/>
      <c r="NKM2"/>
      <c r="NKN2"/>
      <c r="NKO2"/>
      <c r="NKP2"/>
      <c r="NKQ2"/>
      <c r="NKR2"/>
      <c r="NKS2"/>
      <c r="NKT2"/>
      <c r="NKU2"/>
      <c r="NKV2"/>
      <c r="NKW2"/>
      <c r="NKX2"/>
      <c r="NKY2"/>
      <c r="NKZ2"/>
      <c r="NLA2"/>
      <c r="NLB2"/>
      <c r="NLC2"/>
      <c r="NLD2"/>
      <c r="NLE2"/>
      <c r="NLF2"/>
      <c r="NLG2"/>
      <c r="NLH2"/>
      <c r="NLI2"/>
      <c r="NLJ2"/>
      <c r="NLK2"/>
      <c r="NLL2"/>
      <c r="NLM2"/>
      <c r="NLN2"/>
      <c r="NLO2"/>
      <c r="NLP2"/>
      <c r="NLQ2"/>
      <c r="NLR2"/>
      <c r="NLS2"/>
      <c r="NLT2"/>
      <c r="NLU2"/>
      <c r="NLV2"/>
      <c r="NLW2"/>
      <c r="NLX2"/>
      <c r="NLY2"/>
      <c r="NLZ2"/>
      <c r="NMA2"/>
      <c r="NMB2"/>
      <c r="NMC2"/>
      <c r="NMD2"/>
      <c r="NME2"/>
      <c r="NMF2"/>
      <c r="NMG2"/>
      <c r="NMH2"/>
      <c r="NMI2"/>
      <c r="NMJ2"/>
      <c r="NMK2"/>
      <c r="NML2"/>
      <c r="NMM2"/>
      <c r="NMN2"/>
      <c r="NMO2"/>
      <c r="NMP2"/>
      <c r="NMQ2"/>
      <c r="NMR2"/>
      <c r="NMS2"/>
      <c r="NMT2"/>
      <c r="NMU2"/>
      <c r="NMV2"/>
      <c r="NMW2"/>
      <c r="NMX2"/>
      <c r="NMY2"/>
      <c r="NMZ2"/>
      <c r="NNA2"/>
      <c r="NNB2"/>
      <c r="NNC2"/>
      <c r="NND2"/>
      <c r="NNE2"/>
      <c r="NNF2"/>
      <c r="NNG2"/>
      <c r="NNH2"/>
      <c r="NNI2"/>
      <c r="NNJ2"/>
      <c r="NNK2"/>
      <c r="NNL2"/>
      <c r="NNM2"/>
      <c r="NNN2"/>
      <c r="NNO2"/>
      <c r="NNP2"/>
      <c r="NNQ2"/>
      <c r="NNR2"/>
      <c r="NNS2"/>
      <c r="NNT2"/>
      <c r="NNU2"/>
      <c r="NNV2"/>
      <c r="NNW2"/>
      <c r="NNX2"/>
      <c r="NNY2"/>
      <c r="NNZ2"/>
      <c r="NOA2"/>
      <c r="NOB2"/>
      <c r="NOC2"/>
      <c r="NOD2"/>
      <c r="NOE2"/>
      <c r="NOF2"/>
      <c r="NOG2"/>
      <c r="NOH2"/>
      <c r="NOI2"/>
      <c r="NOJ2"/>
      <c r="NOK2"/>
      <c r="NOL2"/>
      <c r="NOM2"/>
      <c r="NON2"/>
      <c r="NOO2"/>
      <c r="NOP2"/>
      <c r="NOQ2"/>
      <c r="NOR2"/>
      <c r="NOS2"/>
      <c r="NOT2"/>
      <c r="NOU2"/>
      <c r="NOV2"/>
      <c r="NOW2"/>
      <c r="NOX2"/>
      <c r="NOY2"/>
      <c r="NOZ2"/>
      <c r="NPA2"/>
      <c r="NPB2"/>
      <c r="NPC2"/>
      <c r="NPD2"/>
      <c r="NPE2"/>
      <c r="NPF2"/>
      <c r="NPG2"/>
      <c r="NPH2"/>
      <c r="NPI2"/>
      <c r="NPJ2"/>
      <c r="NPK2"/>
      <c r="NPL2"/>
      <c r="NPM2"/>
      <c r="NPN2"/>
      <c r="NPO2"/>
      <c r="NPP2"/>
      <c r="NPQ2"/>
      <c r="NPR2"/>
      <c r="NPS2"/>
      <c r="NPT2"/>
      <c r="NPU2"/>
      <c r="NPV2"/>
      <c r="NPW2"/>
      <c r="NPX2"/>
      <c r="NPY2"/>
      <c r="NPZ2"/>
      <c r="NQA2"/>
      <c r="NQB2"/>
      <c r="NQC2"/>
      <c r="NQD2"/>
      <c r="NQE2"/>
      <c r="NQF2"/>
      <c r="NQG2"/>
      <c r="NQH2"/>
      <c r="NQI2"/>
      <c r="NQJ2"/>
      <c r="NQK2"/>
      <c r="NQL2"/>
      <c r="NQM2"/>
      <c r="NQN2"/>
      <c r="NQO2"/>
      <c r="NQP2"/>
      <c r="NQQ2"/>
      <c r="NQR2"/>
      <c r="NQS2"/>
      <c r="NQT2"/>
      <c r="NQU2"/>
      <c r="NQV2"/>
      <c r="NQW2"/>
      <c r="NQX2"/>
      <c r="NQY2"/>
      <c r="NQZ2"/>
      <c r="NRA2"/>
      <c r="NRB2"/>
      <c r="NRC2"/>
      <c r="NRD2"/>
      <c r="NRE2"/>
      <c r="NRF2"/>
      <c r="NRG2"/>
      <c r="NRH2"/>
      <c r="NRI2"/>
      <c r="NRJ2"/>
      <c r="NRK2"/>
      <c r="NRL2"/>
      <c r="NRM2"/>
      <c r="NRN2"/>
      <c r="NRO2"/>
      <c r="NRP2"/>
      <c r="NRQ2"/>
      <c r="NRR2"/>
      <c r="NRS2"/>
      <c r="NRT2"/>
      <c r="NRU2"/>
      <c r="NRV2"/>
      <c r="NRW2"/>
      <c r="NRX2"/>
      <c r="NRY2"/>
      <c r="NRZ2"/>
      <c r="NSA2"/>
      <c r="NSB2"/>
      <c r="NSC2"/>
      <c r="NSD2"/>
      <c r="NSE2"/>
      <c r="NSF2"/>
      <c r="NSG2"/>
      <c r="NSH2"/>
      <c r="NSI2"/>
      <c r="NSJ2"/>
      <c r="NSK2"/>
      <c r="NSL2"/>
      <c r="NSM2"/>
      <c r="NSN2"/>
      <c r="NSO2"/>
      <c r="NSP2"/>
      <c r="NSQ2"/>
      <c r="NSR2"/>
      <c r="NSS2"/>
      <c r="NST2"/>
      <c r="NSU2"/>
      <c r="NSV2"/>
      <c r="NSW2"/>
      <c r="NSX2"/>
      <c r="NSY2"/>
      <c r="NSZ2"/>
      <c r="NTA2"/>
      <c r="NTB2"/>
      <c r="NTC2"/>
      <c r="NTD2"/>
      <c r="NTE2"/>
      <c r="NTF2"/>
      <c r="NTG2"/>
      <c r="NTH2"/>
      <c r="NTI2"/>
      <c r="NTJ2"/>
      <c r="NTK2"/>
      <c r="NTL2"/>
      <c r="NTM2"/>
      <c r="NTN2"/>
      <c r="NTO2"/>
      <c r="NTP2"/>
      <c r="NTQ2"/>
      <c r="NTR2"/>
      <c r="NTS2"/>
      <c r="NTT2"/>
      <c r="NTU2"/>
      <c r="NTV2"/>
      <c r="NTW2"/>
      <c r="NTX2"/>
      <c r="NTY2"/>
      <c r="NTZ2"/>
      <c r="NUA2"/>
      <c r="NUB2"/>
      <c r="NUC2"/>
      <c r="NUD2"/>
      <c r="NUE2"/>
      <c r="NUF2"/>
      <c r="NUG2"/>
      <c r="NUH2"/>
      <c r="NUI2"/>
      <c r="NUJ2"/>
      <c r="NUK2"/>
      <c r="NUL2"/>
      <c r="NUM2"/>
      <c r="NUN2"/>
      <c r="NUO2"/>
      <c r="NUP2"/>
      <c r="NUQ2"/>
      <c r="NUR2"/>
      <c r="NUS2"/>
      <c r="NUT2"/>
      <c r="NUU2"/>
      <c r="NUV2"/>
      <c r="NUW2"/>
      <c r="NUX2"/>
      <c r="NUY2"/>
      <c r="NUZ2"/>
      <c r="NVA2"/>
      <c r="NVB2"/>
      <c r="NVC2"/>
      <c r="NVD2"/>
      <c r="NVE2"/>
      <c r="NVF2"/>
      <c r="NVG2"/>
      <c r="NVH2"/>
      <c r="NVI2"/>
      <c r="NVJ2"/>
      <c r="NVK2"/>
      <c r="NVL2"/>
      <c r="NVM2"/>
      <c r="NVN2"/>
      <c r="NVO2"/>
      <c r="NVP2"/>
      <c r="NVQ2"/>
      <c r="NVR2"/>
      <c r="NVS2"/>
      <c r="NVT2"/>
      <c r="NVU2"/>
      <c r="NVV2"/>
      <c r="NVW2"/>
      <c r="NVX2"/>
      <c r="NVY2"/>
      <c r="NVZ2"/>
      <c r="NWA2"/>
      <c r="NWB2"/>
      <c r="NWC2"/>
      <c r="NWD2"/>
      <c r="NWE2"/>
      <c r="NWF2"/>
      <c r="NWG2"/>
      <c r="NWH2"/>
      <c r="NWI2"/>
      <c r="NWJ2"/>
      <c r="NWK2"/>
      <c r="NWL2"/>
      <c r="NWM2"/>
      <c r="NWN2"/>
      <c r="NWO2"/>
      <c r="NWP2"/>
      <c r="NWQ2"/>
      <c r="NWR2"/>
      <c r="NWS2"/>
      <c r="NWT2"/>
      <c r="NWU2"/>
      <c r="NWV2"/>
      <c r="NWW2"/>
      <c r="NWX2"/>
      <c r="NWY2"/>
      <c r="NWZ2"/>
      <c r="NXA2"/>
      <c r="NXB2"/>
      <c r="NXC2"/>
      <c r="NXD2"/>
      <c r="NXE2"/>
      <c r="NXF2"/>
      <c r="NXG2"/>
      <c r="NXH2"/>
      <c r="NXI2"/>
      <c r="NXJ2"/>
      <c r="NXK2"/>
      <c r="NXL2"/>
      <c r="NXM2"/>
      <c r="NXN2"/>
      <c r="NXO2"/>
      <c r="NXP2"/>
      <c r="NXQ2"/>
      <c r="NXR2"/>
      <c r="NXS2"/>
      <c r="NXT2"/>
      <c r="NXU2"/>
      <c r="NXV2"/>
      <c r="NXW2"/>
      <c r="NXX2"/>
      <c r="NXY2"/>
      <c r="NXZ2"/>
      <c r="NYA2"/>
      <c r="NYB2"/>
      <c r="NYC2"/>
      <c r="NYD2"/>
      <c r="NYE2"/>
      <c r="NYF2"/>
      <c r="NYG2"/>
      <c r="NYH2"/>
      <c r="NYI2"/>
      <c r="NYJ2"/>
      <c r="NYK2"/>
      <c r="NYL2"/>
      <c r="NYM2"/>
      <c r="NYN2"/>
      <c r="NYO2"/>
      <c r="NYP2"/>
      <c r="NYQ2"/>
      <c r="NYR2"/>
      <c r="NYS2"/>
      <c r="NYT2"/>
      <c r="NYU2"/>
      <c r="NYV2"/>
      <c r="NYW2"/>
      <c r="NYX2"/>
      <c r="NYY2"/>
      <c r="NYZ2"/>
      <c r="NZA2"/>
      <c r="NZB2"/>
      <c r="NZC2"/>
      <c r="NZD2"/>
      <c r="NZE2"/>
      <c r="NZF2"/>
      <c r="NZG2"/>
      <c r="NZH2"/>
      <c r="NZI2"/>
      <c r="NZJ2"/>
      <c r="NZK2"/>
      <c r="NZL2"/>
      <c r="NZM2"/>
      <c r="NZN2"/>
      <c r="NZO2"/>
      <c r="NZP2"/>
      <c r="NZQ2"/>
      <c r="NZR2"/>
      <c r="NZS2"/>
      <c r="NZT2"/>
      <c r="NZU2"/>
      <c r="NZV2"/>
      <c r="NZW2"/>
      <c r="NZX2"/>
      <c r="NZY2"/>
      <c r="NZZ2"/>
      <c r="OAA2"/>
      <c r="OAB2"/>
      <c r="OAC2"/>
      <c r="OAD2"/>
      <c r="OAE2"/>
      <c r="OAF2"/>
      <c r="OAG2"/>
      <c r="OAH2"/>
      <c r="OAI2"/>
      <c r="OAJ2"/>
      <c r="OAK2"/>
      <c r="OAL2"/>
      <c r="OAM2"/>
      <c r="OAN2"/>
      <c r="OAO2"/>
      <c r="OAP2"/>
      <c r="OAQ2"/>
      <c r="OAR2"/>
      <c r="OAS2"/>
      <c r="OAT2"/>
      <c r="OAU2"/>
      <c r="OAV2"/>
      <c r="OAW2"/>
      <c r="OAX2"/>
      <c r="OAY2"/>
      <c r="OAZ2"/>
      <c r="OBA2"/>
      <c r="OBB2"/>
      <c r="OBC2"/>
      <c r="OBD2"/>
      <c r="OBE2"/>
      <c r="OBF2"/>
      <c r="OBG2"/>
      <c r="OBH2"/>
      <c r="OBI2"/>
      <c r="OBJ2"/>
      <c r="OBK2"/>
      <c r="OBL2"/>
      <c r="OBM2"/>
      <c r="OBN2"/>
      <c r="OBO2"/>
      <c r="OBP2"/>
      <c r="OBQ2"/>
      <c r="OBR2"/>
      <c r="OBS2"/>
      <c r="OBT2"/>
      <c r="OBU2"/>
      <c r="OBV2"/>
      <c r="OBW2"/>
      <c r="OBX2"/>
      <c r="OBY2"/>
      <c r="OBZ2"/>
      <c r="OCA2"/>
      <c r="OCB2"/>
      <c r="OCC2"/>
      <c r="OCD2"/>
      <c r="OCE2"/>
      <c r="OCF2"/>
      <c r="OCG2"/>
      <c r="OCH2"/>
      <c r="OCI2"/>
      <c r="OCJ2"/>
      <c r="OCK2"/>
      <c r="OCL2"/>
      <c r="OCM2"/>
      <c r="OCN2"/>
      <c r="OCO2"/>
      <c r="OCP2"/>
      <c r="OCQ2"/>
      <c r="OCR2"/>
      <c r="OCS2"/>
      <c r="OCT2"/>
      <c r="OCU2"/>
      <c r="OCV2"/>
      <c r="OCW2"/>
      <c r="OCX2"/>
      <c r="OCY2"/>
      <c r="OCZ2"/>
      <c r="ODA2"/>
      <c r="ODB2"/>
      <c r="ODC2"/>
      <c r="ODD2"/>
      <c r="ODE2"/>
      <c r="ODF2"/>
      <c r="ODG2"/>
      <c r="ODH2"/>
      <c r="ODI2"/>
      <c r="ODJ2"/>
      <c r="ODK2"/>
      <c r="ODL2"/>
      <c r="ODM2"/>
      <c r="ODN2"/>
      <c r="ODO2"/>
      <c r="ODP2"/>
      <c r="ODQ2"/>
      <c r="ODR2"/>
      <c r="ODS2"/>
      <c r="ODT2"/>
      <c r="ODU2"/>
      <c r="ODV2"/>
      <c r="ODW2"/>
      <c r="ODX2"/>
      <c r="ODY2"/>
      <c r="ODZ2"/>
      <c r="OEA2"/>
      <c r="OEB2"/>
      <c r="OEC2"/>
      <c r="OED2"/>
      <c r="OEE2"/>
      <c r="OEF2"/>
      <c r="OEG2"/>
      <c r="OEH2"/>
      <c r="OEI2"/>
      <c r="OEJ2"/>
      <c r="OEK2"/>
      <c r="OEL2"/>
      <c r="OEM2"/>
      <c r="OEN2"/>
      <c r="OEO2"/>
      <c r="OEP2"/>
      <c r="OEQ2"/>
      <c r="OER2"/>
      <c r="OES2"/>
      <c r="OET2"/>
      <c r="OEU2"/>
      <c r="OEV2"/>
      <c r="OEW2"/>
      <c r="OEX2"/>
      <c r="OEY2"/>
      <c r="OEZ2"/>
      <c r="OFA2"/>
      <c r="OFB2"/>
      <c r="OFC2"/>
      <c r="OFD2"/>
      <c r="OFE2"/>
      <c r="OFF2"/>
      <c r="OFG2"/>
      <c r="OFH2"/>
      <c r="OFI2"/>
      <c r="OFJ2"/>
      <c r="OFK2"/>
      <c r="OFL2"/>
      <c r="OFM2"/>
      <c r="OFN2"/>
      <c r="OFO2"/>
      <c r="OFP2"/>
      <c r="OFQ2"/>
      <c r="OFR2"/>
      <c r="OFS2"/>
      <c r="OFT2"/>
      <c r="OFU2"/>
      <c r="OFV2"/>
      <c r="OFW2"/>
      <c r="OFX2"/>
      <c r="OFY2"/>
      <c r="OFZ2"/>
      <c r="OGA2"/>
      <c r="OGB2"/>
      <c r="OGC2"/>
      <c r="OGD2"/>
      <c r="OGE2"/>
      <c r="OGF2"/>
      <c r="OGG2"/>
      <c r="OGH2"/>
      <c r="OGI2"/>
      <c r="OGJ2"/>
      <c r="OGK2"/>
      <c r="OGL2"/>
      <c r="OGM2"/>
      <c r="OGN2"/>
      <c r="OGO2"/>
      <c r="OGP2"/>
      <c r="OGQ2"/>
      <c r="OGR2"/>
      <c r="OGS2"/>
      <c r="OGT2"/>
      <c r="OGU2"/>
      <c r="OGV2"/>
      <c r="OGW2"/>
      <c r="OGX2"/>
      <c r="OGY2"/>
      <c r="OGZ2"/>
      <c r="OHA2"/>
      <c r="OHB2"/>
      <c r="OHC2"/>
      <c r="OHD2"/>
      <c r="OHE2"/>
      <c r="OHF2"/>
      <c r="OHG2"/>
      <c r="OHH2"/>
      <c r="OHI2"/>
      <c r="OHJ2"/>
      <c r="OHK2"/>
      <c r="OHL2"/>
      <c r="OHM2"/>
      <c r="OHN2"/>
      <c r="OHO2"/>
      <c r="OHP2"/>
      <c r="OHQ2"/>
      <c r="OHR2"/>
      <c r="OHS2"/>
      <c r="OHT2"/>
      <c r="OHU2"/>
      <c r="OHV2"/>
      <c r="OHW2"/>
      <c r="OHX2"/>
      <c r="OHY2"/>
      <c r="OHZ2"/>
      <c r="OIA2"/>
      <c r="OIB2"/>
      <c r="OIC2"/>
      <c r="OID2"/>
      <c r="OIE2"/>
      <c r="OIF2"/>
      <c r="OIG2"/>
      <c r="OIH2"/>
      <c r="OII2"/>
      <c r="OIJ2"/>
      <c r="OIK2"/>
      <c r="OIL2"/>
      <c r="OIM2"/>
      <c r="OIN2"/>
      <c r="OIO2"/>
      <c r="OIP2"/>
      <c r="OIQ2"/>
      <c r="OIR2"/>
      <c r="OIS2"/>
      <c r="OIT2"/>
      <c r="OIU2"/>
      <c r="OIV2"/>
      <c r="OIW2"/>
      <c r="OIX2"/>
      <c r="OIY2"/>
      <c r="OIZ2"/>
      <c r="OJA2"/>
      <c r="OJB2"/>
      <c r="OJC2"/>
      <c r="OJD2"/>
      <c r="OJE2"/>
      <c r="OJF2"/>
      <c r="OJG2"/>
      <c r="OJH2"/>
      <c r="OJI2"/>
      <c r="OJJ2"/>
      <c r="OJK2"/>
      <c r="OJL2"/>
      <c r="OJM2"/>
      <c r="OJN2"/>
      <c r="OJO2"/>
      <c r="OJP2"/>
      <c r="OJQ2"/>
      <c r="OJR2"/>
      <c r="OJS2"/>
      <c r="OJT2"/>
      <c r="OJU2"/>
      <c r="OJV2"/>
      <c r="OJW2"/>
      <c r="OJX2"/>
      <c r="OJY2"/>
      <c r="OJZ2"/>
      <c r="OKA2"/>
      <c r="OKB2"/>
      <c r="OKC2"/>
      <c r="OKD2"/>
      <c r="OKE2"/>
      <c r="OKF2"/>
      <c r="OKG2"/>
      <c r="OKH2"/>
      <c r="OKI2"/>
      <c r="OKJ2"/>
      <c r="OKK2"/>
      <c r="OKL2"/>
      <c r="OKM2"/>
      <c r="OKN2"/>
      <c r="OKO2"/>
      <c r="OKP2"/>
      <c r="OKQ2"/>
      <c r="OKR2"/>
      <c r="OKS2"/>
      <c r="OKT2"/>
      <c r="OKU2"/>
      <c r="OKV2"/>
      <c r="OKW2"/>
      <c r="OKX2"/>
      <c r="OKY2"/>
      <c r="OKZ2"/>
      <c r="OLA2"/>
      <c r="OLB2"/>
      <c r="OLC2"/>
      <c r="OLD2"/>
      <c r="OLE2"/>
      <c r="OLF2"/>
      <c r="OLG2"/>
      <c r="OLH2"/>
      <c r="OLI2"/>
      <c r="OLJ2"/>
      <c r="OLK2"/>
      <c r="OLL2"/>
      <c r="OLM2"/>
      <c r="OLN2"/>
      <c r="OLO2"/>
      <c r="OLP2"/>
      <c r="OLQ2"/>
      <c r="OLR2"/>
      <c r="OLS2"/>
      <c r="OLT2"/>
      <c r="OLU2"/>
      <c r="OLV2"/>
      <c r="OLW2"/>
      <c r="OLX2"/>
      <c r="OLY2"/>
      <c r="OLZ2"/>
      <c r="OMA2"/>
      <c r="OMB2"/>
      <c r="OMC2"/>
      <c r="OMD2"/>
      <c r="OME2"/>
      <c r="OMF2"/>
      <c r="OMG2"/>
      <c r="OMH2"/>
      <c r="OMI2"/>
      <c r="OMJ2"/>
      <c r="OMK2"/>
      <c r="OML2"/>
      <c r="OMM2"/>
      <c r="OMN2"/>
      <c r="OMO2"/>
      <c r="OMP2"/>
      <c r="OMQ2"/>
      <c r="OMR2"/>
      <c r="OMS2"/>
      <c r="OMT2"/>
      <c r="OMU2"/>
      <c r="OMV2"/>
      <c r="OMW2"/>
      <c r="OMX2"/>
      <c r="OMY2"/>
      <c r="OMZ2"/>
      <c r="ONA2"/>
      <c r="ONB2"/>
      <c r="ONC2"/>
      <c r="OND2"/>
      <c r="ONE2"/>
      <c r="ONF2"/>
      <c r="ONG2"/>
      <c r="ONH2"/>
      <c r="ONI2"/>
      <c r="ONJ2"/>
      <c r="ONK2"/>
      <c r="ONL2"/>
      <c r="ONM2"/>
      <c r="ONN2"/>
      <c r="ONO2"/>
      <c r="ONP2"/>
      <c r="ONQ2"/>
      <c r="ONR2"/>
      <c r="ONS2"/>
      <c r="ONT2"/>
      <c r="ONU2"/>
      <c r="ONV2"/>
      <c r="ONW2"/>
      <c r="ONX2"/>
      <c r="ONY2"/>
      <c r="ONZ2"/>
      <c r="OOA2"/>
      <c r="OOB2"/>
      <c r="OOC2"/>
      <c r="OOD2"/>
      <c r="OOE2"/>
      <c r="OOF2"/>
      <c r="OOG2"/>
      <c r="OOH2"/>
      <c r="OOI2"/>
      <c r="OOJ2"/>
      <c r="OOK2"/>
      <c r="OOL2"/>
      <c r="OOM2"/>
      <c r="OON2"/>
      <c r="OOO2"/>
      <c r="OOP2"/>
      <c r="OOQ2"/>
      <c r="OOR2"/>
      <c r="OOS2"/>
      <c r="OOT2"/>
      <c r="OOU2"/>
      <c r="OOV2"/>
      <c r="OOW2"/>
      <c r="OOX2"/>
      <c r="OOY2"/>
      <c r="OOZ2"/>
      <c r="OPA2"/>
      <c r="OPB2"/>
      <c r="OPC2"/>
      <c r="OPD2"/>
      <c r="OPE2"/>
      <c r="OPF2"/>
      <c r="OPG2"/>
      <c r="OPH2"/>
      <c r="OPI2"/>
      <c r="OPJ2"/>
      <c r="OPK2"/>
      <c r="OPL2"/>
      <c r="OPM2"/>
      <c r="OPN2"/>
      <c r="OPO2"/>
      <c r="OPP2"/>
      <c r="OPQ2"/>
      <c r="OPR2"/>
      <c r="OPS2"/>
      <c r="OPT2"/>
      <c r="OPU2"/>
      <c r="OPV2"/>
      <c r="OPW2"/>
      <c r="OPX2"/>
      <c r="OPY2"/>
      <c r="OPZ2"/>
      <c r="OQA2"/>
      <c r="OQB2"/>
      <c r="OQC2"/>
      <c r="OQD2"/>
      <c r="OQE2"/>
      <c r="OQF2"/>
      <c r="OQG2"/>
      <c r="OQH2"/>
      <c r="OQI2"/>
      <c r="OQJ2"/>
      <c r="OQK2"/>
      <c r="OQL2"/>
      <c r="OQM2"/>
      <c r="OQN2"/>
      <c r="OQO2"/>
      <c r="OQP2"/>
      <c r="OQQ2"/>
      <c r="OQR2"/>
      <c r="OQS2"/>
      <c r="OQT2"/>
      <c r="OQU2"/>
      <c r="OQV2"/>
      <c r="OQW2"/>
      <c r="OQX2"/>
      <c r="OQY2"/>
      <c r="OQZ2"/>
      <c r="ORA2"/>
      <c r="ORB2"/>
      <c r="ORC2"/>
      <c r="ORD2"/>
      <c r="ORE2"/>
      <c r="ORF2"/>
      <c r="ORG2"/>
      <c r="ORH2"/>
      <c r="ORI2"/>
      <c r="ORJ2"/>
      <c r="ORK2"/>
      <c r="ORL2"/>
      <c r="ORM2"/>
      <c r="ORN2"/>
      <c r="ORO2"/>
      <c r="ORP2"/>
      <c r="ORQ2"/>
      <c r="ORR2"/>
      <c r="ORS2"/>
      <c r="ORT2"/>
      <c r="ORU2"/>
      <c r="ORV2"/>
      <c r="ORW2"/>
      <c r="ORX2"/>
      <c r="ORY2"/>
      <c r="ORZ2"/>
      <c r="OSA2"/>
      <c r="OSB2"/>
      <c r="OSC2"/>
      <c r="OSD2"/>
      <c r="OSE2"/>
      <c r="OSF2"/>
      <c r="OSG2"/>
      <c r="OSH2"/>
      <c r="OSI2"/>
      <c r="OSJ2"/>
      <c r="OSK2"/>
      <c r="OSL2"/>
      <c r="OSM2"/>
      <c r="OSN2"/>
      <c r="OSO2"/>
      <c r="OSP2"/>
      <c r="OSQ2"/>
      <c r="OSR2"/>
      <c r="OSS2"/>
      <c r="OST2"/>
      <c r="OSU2"/>
      <c r="OSV2"/>
      <c r="OSW2"/>
      <c r="OSX2"/>
      <c r="OSY2"/>
      <c r="OSZ2"/>
      <c r="OTA2"/>
      <c r="OTB2"/>
      <c r="OTC2"/>
      <c r="OTD2"/>
      <c r="OTE2"/>
      <c r="OTF2"/>
      <c r="OTG2"/>
      <c r="OTH2"/>
      <c r="OTI2"/>
      <c r="OTJ2"/>
      <c r="OTK2"/>
      <c r="OTL2"/>
      <c r="OTM2"/>
      <c r="OTN2"/>
      <c r="OTO2"/>
      <c r="OTP2"/>
      <c r="OTQ2"/>
      <c r="OTR2"/>
      <c r="OTS2"/>
      <c r="OTT2"/>
      <c r="OTU2"/>
      <c r="OTV2"/>
      <c r="OTW2"/>
      <c r="OTX2"/>
      <c r="OTY2"/>
      <c r="OTZ2"/>
      <c r="OUA2"/>
      <c r="OUB2"/>
      <c r="OUC2"/>
      <c r="OUD2"/>
      <c r="OUE2"/>
      <c r="OUF2"/>
      <c r="OUG2"/>
      <c r="OUH2"/>
      <c r="OUI2"/>
      <c r="OUJ2"/>
      <c r="OUK2"/>
      <c r="OUL2"/>
      <c r="OUM2"/>
      <c r="OUN2"/>
      <c r="OUO2"/>
      <c r="OUP2"/>
      <c r="OUQ2"/>
      <c r="OUR2"/>
      <c r="OUS2"/>
      <c r="OUT2"/>
      <c r="OUU2"/>
      <c r="OUV2"/>
      <c r="OUW2"/>
      <c r="OUX2"/>
      <c r="OUY2"/>
      <c r="OUZ2"/>
      <c r="OVA2"/>
      <c r="OVB2"/>
      <c r="OVC2"/>
      <c r="OVD2"/>
      <c r="OVE2"/>
      <c r="OVF2"/>
      <c r="OVG2"/>
      <c r="OVH2"/>
      <c r="OVI2"/>
      <c r="OVJ2"/>
      <c r="OVK2"/>
      <c r="OVL2"/>
      <c r="OVM2"/>
      <c r="OVN2"/>
      <c r="OVO2"/>
      <c r="OVP2"/>
      <c r="OVQ2"/>
      <c r="OVR2"/>
      <c r="OVS2"/>
      <c r="OVT2"/>
      <c r="OVU2"/>
      <c r="OVV2"/>
      <c r="OVW2"/>
      <c r="OVX2"/>
      <c r="OVY2"/>
      <c r="OVZ2"/>
      <c r="OWA2"/>
      <c r="OWB2"/>
      <c r="OWC2"/>
      <c r="OWD2"/>
      <c r="OWE2"/>
      <c r="OWF2"/>
      <c r="OWG2"/>
      <c r="OWH2"/>
      <c r="OWI2"/>
      <c r="OWJ2"/>
      <c r="OWK2"/>
      <c r="OWL2"/>
      <c r="OWM2"/>
      <c r="OWN2"/>
      <c r="OWO2"/>
      <c r="OWP2"/>
      <c r="OWQ2"/>
      <c r="OWR2"/>
      <c r="OWS2"/>
      <c r="OWT2"/>
      <c r="OWU2"/>
      <c r="OWV2"/>
      <c r="OWW2"/>
      <c r="OWX2"/>
      <c r="OWY2"/>
      <c r="OWZ2"/>
      <c r="OXA2"/>
      <c r="OXB2"/>
      <c r="OXC2"/>
      <c r="OXD2"/>
      <c r="OXE2"/>
      <c r="OXF2"/>
      <c r="OXG2"/>
      <c r="OXH2"/>
      <c r="OXI2"/>
      <c r="OXJ2"/>
      <c r="OXK2"/>
      <c r="OXL2"/>
      <c r="OXM2"/>
      <c r="OXN2"/>
      <c r="OXO2"/>
      <c r="OXP2"/>
      <c r="OXQ2"/>
      <c r="OXR2"/>
      <c r="OXS2"/>
      <c r="OXT2"/>
      <c r="OXU2"/>
      <c r="OXV2"/>
      <c r="OXW2"/>
      <c r="OXX2"/>
      <c r="OXY2"/>
      <c r="OXZ2"/>
      <c r="OYA2"/>
      <c r="OYB2"/>
      <c r="OYC2"/>
      <c r="OYD2"/>
      <c r="OYE2"/>
      <c r="OYF2"/>
      <c r="OYG2"/>
      <c r="OYH2"/>
      <c r="OYI2"/>
      <c r="OYJ2"/>
      <c r="OYK2"/>
      <c r="OYL2"/>
      <c r="OYM2"/>
      <c r="OYN2"/>
      <c r="OYO2"/>
      <c r="OYP2"/>
      <c r="OYQ2"/>
      <c r="OYR2"/>
      <c r="OYS2"/>
      <c r="OYT2"/>
      <c r="OYU2"/>
      <c r="OYV2"/>
      <c r="OYW2"/>
      <c r="OYX2"/>
      <c r="OYY2"/>
      <c r="OYZ2"/>
      <c r="OZA2"/>
      <c r="OZB2"/>
      <c r="OZC2"/>
      <c r="OZD2"/>
      <c r="OZE2"/>
      <c r="OZF2"/>
      <c r="OZG2"/>
      <c r="OZH2"/>
      <c r="OZI2"/>
      <c r="OZJ2"/>
      <c r="OZK2"/>
      <c r="OZL2"/>
      <c r="OZM2"/>
      <c r="OZN2"/>
      <c r="OZO2"/>
      <c r="OZP2"/>
      <c r="OZQ2"/>
      <c r="OZR2"/>
      <c r="OZS2"/>
      <c r="OZT2"/>
      <c r="OZU2"/>
      <c r="OZV2"/>
      <c r="OZW2"/>
      <c r="OZX2"/>
      <c r="OZY2"/>
      <c r="OZZ2"/>
      <c r="PAA2"/>
      <c r="PAB2"/>
      <c r="PAC2"/>
      <c r="PAD2"/>
      <c r="PAE2"/>
      <c r="PAF2"/>
      <c r="PAG2"/>
      <c r="PAH2"/>
      <c r="PAI2"/>
      <c r="PAJ2"/>
      <c r="PAK2"/>
      <c r="PAL2"/>
      <c r="PAM2"/>
      <c r="PAN2"/>
      <c r="PAO2"/>
      <c r="PAP2"/>
      <c r="PAQ2"/>
      <c r="PAR2"/>
      <c r="PAS2"/>
      <c r="PAT2"/>
      <c r="PAU2"/>
      <c r="PAV2"/>
      <c r="PAW2"/>
      <c r="PAX2"/>
      <c r="PAY2"/>
      <c r="PAZ2"/>
      <c r="PBA2"/>
      <c r="PBB2"/>
      <c r="PBC2"/>
      <c r="PBD2"/>
      <c r="PBE2"/>
      <c r="PBF2"/>
      <c r="PBG2"/>
      <c r="PBH2"/>
      <c r="PBI2"/>
      <c r="PBJ2"/>
      <c r="PBK2"/>
      <c r="PBL2"/>
      <c r="PBM2"/>
      <c r="PBN2"/>
      <c r="PBO2"/>
      <c r="PBP2"/>
      <c r="PBQ2"/>
      <c r="PBR2"/>
      <c r="PBS2"/>
      <c r="PBT2"/>
      <c r="PBU2"/>
      <c r="PBV2"/>
      <c r="PBW2"/>
      <c r="PBX2"/>
      <c r="PBY2"/>
      <c r="PBZ2"/>
      <c r="PCA2"/>
      <c r="PCB2"/>
      <c r="PCC2"/>
      <c r="PCD2"/>
      <c r="PCE2"/>
      <c r="PCF2"/>
      <c r="PCG2"/>
      <c r="PCH2"/>
      <c r="PCI2"/>
      <c r="PCJ2"/>
      <c r="PCK2"/>
      <c r="PCL2"/>
      <c r="PCM2"/>
      <c r="PCN2"/>
      <c r="PCO2"/>
      <c r="PCP2"/>
      <c r="PCQ2"/>
      <c r="PCR2"/>
      <c r="PCS2"/>
      <c r="PCT2"/>
      <c r="PCU2"/>
      <c r="PCV2"/>
      <c r="PCW2"/>
      <c r="PCX2"/>
      <c r="PCY2"/>
      <c r="PCZ2"/>
      <c r="PDA2"/>
      <c r="PDB2"/>
      <c r="PDC2"/>
      <c r="PDD2"/>
      <c r="PDE2"/>
      <c r="PDF2"/>
      <c r="PDG2"/>
      <c r="PDH2"/>
      <c r="PDI2"/>
      <c r="PDJ2"/>
      <c r="PDK2"/>
      <c r="PDL2"/>
      <c r="PDM2"/>
      <c r="PDN2"/>
      <c r="PDO2"/>
      <c r="PDP2"/>
      <c r="PDQ2"/>
      <c r="PDR2"/>
      <c r="PDS2"/>
      <c r="PDT2"/>
      <c r="PDU2"/>
      <c r="PDV2"/>
      <c r="PDW2"/>
      <c r="PDX2"/>
      <c r="PDY2"/>
      <c r="PDZ2"/>
      <c r="PEA2"/>
      <c r="PEB2"/>
      <c r="PEC2"/>
      <c r="PED2"/>
      <c r="PEE2"/>
      <c r="PEF2"/>
      <c r="PEG2"/>
      <c r="PEH2"/>
      <c r="PEI2"/>
      <c r="PEJ2"/>
      <c r="PEK2"/>
      <c r="PEL2"/>
      <c r="PEM2"/>
      <c r="PEN2"/>
      <c r="PEO2"/>
      <c r="PEP2"/>
      <c r="PEQ2"/>
      <c r="PER2"/>
      <c r="PES2"/>
      <c r="PET2"/>
      <c r="PEU2"/>
      <c r="PEV2"/>
      <c r="PEW2"/>
      <c r="PEX2"/>
      <c r="PEY2"/>
      <c r="PEZ2"/>
      <c r="PFA2"/>
      <c r="PFB2"/>
      <c r="PFC2"/>
      <c r="PFD2"/>
      <c r="PFE2"/>
      <c r="PFF2"/>
      <c r="PFG2"/>
      <c r="PFH2"/>
      <c r="PFI2"/>
      <c r="PFJ2"/>
      <c r="PFK2"/>
      <c r="PFL2"/>
      <c r="PFM2"/>
      <c r="PFN2"/>
      <c r="PFO2"/>
      <c r="PFP2"/>
      <c r="PFQ2"/>
      <c r="PFR2"/>
      <c r="PFS2"/>
      <c r="PFT2"/>
      <c r="PFU2"/>
      <c r="PFV2"/>
      <c r="PFW2"/>
      <c r="PFX2"/>
      <c r="PFY2"/>
      <c r="PFZ2"/>
      <c r="PGA2"/>
      <c r="PGB2"/>
      <c r="PGC2"/>
      <c r="PGD2"/>
      <c r="PGE2"/>
      <c r="PGF2"/>
      <c r="PGG2"/>
      <c r="PGH2"/>
      <c r="PGI2"/>
      <c r="PGJ2"/>
      <c r="PGK2"/>
      <c r="PGL2"/>
      <c r="PGM2"/>
      <c r="PGN2"/>
      <c r="PGO2"/>
      <c r="PGP2"/>
      <c r="PGQ2"/>
      <c r="PGR2"/>
      <c r="PGS2"/>
      <c r="PGT2"/>
      <c r="PGU2"/>
      <c r="PGV2"/>
      <c r="PGW2"/>
      <c r="PGX2"/>
      <c r="PGY2"/>
      <c r="PGZ2"/>
      <c r="PHA2"/>
      <c r="PHB2"/>
      <c r="PHC2"/>
      <c r="PHD2"/>
      <c r="PHE2"/>
      <c r="PHF2"/>
      <c r="PHG2"/>
      <c r="PHH2"/>
      <c r="PHI2"/>
      <c r="PHJ2"/>
      <c r="PHK2"/>
      <c r="PHL2"/>
      <c r="PHM2"/>
      <c r="PHN2"/>
      <c r="PHO2"/>
      <c r="PHP2"/>
      <c r="PHQ2"/>
      <c r="PHR2"/>
      <c r="PHS2"/>
      <c r="PHT2"/>
      <c r="PHU2"/>
      <c r="PHV2"/>
      <c r="PHW2"/>
      <c r="PHX2"/>
      <c r="PHY2"/>
      <c r="PHZ2"/>
      <c r="PIA2"/>
      <c r="PIB2"/>
      <c r="PIC2"/>
      <c r="PID2"/>
      <c r="PIE2"/>
      <c r="PIF2"/>
      <c r="PIG2"/>
      <c r="PIH2"/>
      <c r="PII2"/>
      <c r="PIJ2"/>
      <c r="PIK2"/>
      <c r="PIL2"/>
      <c r="PIM2"/>
      <c r="PIN2"/>
      <c r="PIO2"/>
      <c r="PIP2"/>
      <c r="PIQ2"/>
      <c r="PIR2"/>
      <c r="PIS2"/>
      <c r="PIT2"/>
      <c r="PIU2"/>
      <c r="PIV2"/>
      <c r="PIW2"/>
      <c r="PIX2"/>
      <c r="PIY2"/>
      <c r="PIZ2"/>
      <c r="PJA2"/>
      <c r="PJB2"/>
      <c r="PJC2"/>
      <c r="PJD2"/>
      <c r="PJE2"/>
      <c r="PJF2"/>
      <c r="PJG2"/>
      <c r="PJH2"/>
      <c r="PJI2"/>
      <c r="PJJ2"/>
      <c r="PJK2"/>
      <c r="PJL2"/>
      <c r="PJM2"/>
      <c r="PJN2"/>
      <c r="PJO2"/>
      <c r="PJP2"/>
      <c r="PJQ2"/>
      <c r="PJR2"/>
      <c r="PJS2"/>
      <c r="PJT2"/>
      <c r="PJU2"/>
      <c r="PJV2"/>
      <c r="PJW2"/>
      <c r="PJX2"/>
      <c r="PJY2"/>
      <c r="PJZ2"/>
      <c r="PKA2"/>
      <c r="PKB2"/>
      <c r="PKC2"/>
      <c r="PKD2"/>
      <c r="PKE2"/>
      <c r="PKF2"/>
      <c r="PKG2"/>
      <c r="PKH2"/>
      <c r="PKI2"/>
      <c r="PKJ2"/>
      <c r="PKK2"/>
      <c r="PKL2"/>
      <c r="PKM2"/>
      <c r="PKN2"/>
      <c r="PKO2"/>
      <c r="PKP2"/>
      <c r="PKQ2"/>
      <c r="PKR2"/>
      <c r="PKS2"/>
      <c r="PKT2"/>
      <c r="PKU2"/>
      <c r="PKV2"/>
      <c r="PKW2"/>
      <c r="PKX2"/>
      <c r="PKY2"/>
      <c r="PKZ2"/>
      <c r="PLA2"/>
      <c r="PLB2"/>
      <c r="PLC2"/>
      <c r="PLD2"/>
      <c r="PLE2"/>
      <c r="PLF2"/>
      <c r="PLG2"/>
      <c r="PLH2"/>
      <c r="PLI2"/>
      <c r="PLJ2"/>
      <c r="PLK2"/>
      <c r="PLL2"/>
      <c r="PLM2"/>
      <c r="PLN2"/>
      <c r="PLO2"/>
      <c r="PLP2"/>
      <c r="PLQ2"/>
      <c r="PLR2"/>
      <c r="PLS2"/>
      <c r="PLT2"/>
      <c r="PLU2"/>
      <c r="PLV2"/>
      <c r="PLW2"/>
      <c r="PLX2"/>
      <c r="PLY2"/>
      <c r="PLZ2"/>
      <c r="PMA2"/>
      <c r="PMB2"/>
      <c r="PMC2"/>
      <c r="PMD2"/>
      <c r="PME2"/>
      <c r="PMF2"/>
      <c r="PMG2"/>
      <c r="PMH2"/>
      <c r="PMI2"/>
      <c r="PMJ2"/>
      <c r="PMK2"/>
      <c r="PML2"/>
      <c r="PMM2"/>
      <c r="PMN2"/>
      <c r="PMO2"/>
      <c r="PMP2"/>
      <c r="PMQ2"/>
      <c r="PMR2"/>
      <c r="PMS2"/>
      <c r="PMT2"/>
      <c r="PMU2"/>
      <c r="PMV2"/>
      <c r="PMW2"/>
      <c r="PMX2"/>
      <c r="PMY2"/>
      <c r="PMZ2"/>
      <c r="PNA2"/>
      <c r="PNB2"/>
      <c r="PNC2"/>
      <c r="PND2"/>
      <c r="PNE2"/>
      <c r="PNF2"/>
      <c r="PNG2"/>
      <c r="PNH2"/>
      <c r="PNI2"/>
      <c r="PNJ2"/>
      <c r="PNK2"/>
      <c r="PNL2"/>
      <c r="PNM2"/>
      <c r="PNN2"/>
      <c r="PNO2"/>
      <c r="PNP2"/>
      <c r="PNQ2"/>
      <c r="PNR2"/>
      <c r="PNS2"/>
      <c r="PNT2"/>
      <c r="PNU2"/>
      <c r="PNV2"/>
      <c r="PNW2"/>
      <c r="PNX2"/>
      <c r="PNY2"/>
      <c r="PNZ2"/>
      <c r="POA2"/>
      <c r="POB2"/>
      <c r="POC2"/>
      <c r="POD2"/>
      <c r="POE2"/>
      <c r="POF2"/>
      <c r="POG2"/>
      <c r="POH2"/>
      <c r="POI2"/>
      <c r="POJ2"/>
      <c r="POK2"/>
      <c r="POL2"/>
      <c r="POM2"/>
      <c r="PON2"/>
      <c r="POO2"/>
      <c r="POP2"/>
      <c r="POQ2"/>
      <c r="POR2"/>
      <c r="POS2"/>
      <c r="POT2"/>
      <c r="POU2"/>
      <c r="POV2"/>
      <c r="POW2"/>
      <c r="POX2"/>
      <c r="POY2"/>
      <c r="POZ2"/>
      <c r="PPA2"/>
      <c r="PPB2"/>
      <c r="PPC2"/>
      <c r="PPD2"/>
      <c r="PPE2"/>
      <c r="PPF2"/>
      <c r="PPG2"/>
      <c r="PPH2"/>
      <c r="PPI2"/>
      <c r="PPJ2"/>
      <c r="PPK2"/>
      <c r="PPL2"/>
      <c r="PPM2"/>
      <c r="PPN2"/>
      <c r="PPO2"/>
      <c r="PPP2"/>
      <c r="PPQ2"/>
      <c r="PPR2"/>
      <c r="PPS2"/>
      <c r="PPT2"/>
      <c r="PPU2"/>
      <c r="PPV2"/>
      <c r="PPW2"/>
      <c r="PPX2"/>
      <c r="PPY2"/>
      <c r="PPZ2"/>
      <c r="PQA2"/>
      <c r="PQB2"/>
      <c r="PQC2"/>
      <c r="PQD2"/>
      <c r="PQE2"/>
      <c r="PQF2"/>
      <c r="PQG2"/>
      <c r="PQH2"/>
      <c r="PQI2"/>
      <c r="PQJ2"/>
      <c r="PQK2"/>
      <c r="PQL2"/>
      <c r="PQM2"/>
      <c r="PQN2"/>
      <c r="PQO2"/>
      <c r="PQP2"/>
      <c r="PQQ2"/>
      <c r="PQR2"/>
      <c r="PQS2"/>
      <c r="PQT2"/>
      <c r="PQU2"/>
      <c r="PQV2"/>
      <c r="PQW2"/>
      <c r="PQX2"/>
      <c r="PQY2"/>
      <c r="PQZ2"/>
      <c r="PRA2"/>
      <c r="PRB2"/>
      <c r="PRC2"/>
      <c r="PRD2"/>
      <c r="PRE2"/>
      <c r="PRF2"/>
      <c r="PRG2"/>
      <c r="PRH2"/>
      <c r="PRI2"/>
      <c r="PRJ2"/>
      <c r="PRK2"/>
      <c r="PRL2"/>
      <c r="PRM2"/>
      <c r="PRN2"/>
      <c r="PRO2"/>
      <c r="PRP2"/>
      <c r="PRQ2"/>
      <c r="PRR2"/>
      <c r="PRS2"/>
      <c r="PRT2"/>
      <c r="PRU2"/>
      <c r="PRV2"/>
      <c r="PRW2"/>
      <c r="PRX2"/>
      <c r="PRY2"/>
      <c r="PRZ2"/>
      <c r="PSA2"/>
      <c r="PSB2"/>
      <c r="PSC2"/>
      <c r="PSD2"/>
      <c r="PSE2"/>
      <c r="PSF2"/>
      <c r="PSG2"/>
      <c r="PSH2"/>
      <c r="PSI2"/>
      <c r="PSJ2"/>
      <c r="PSK2"/>
      <c r="PSL2"/>
      <c r="PSM2"/>
      <c r="PSN2"/>
      <c r="PSO2"/>
      <c r="PSP2"/>
      <c r="PSQ2"/>
      <c r="PSR2"/>
      <c r="PSS2"/>
      <c r="PST2"/>
      <c r="PSU2"/>
      <c r="PSV2"/>
      <c r="PSW2"/>
      <c r="PSX2"/>
      <c r="PSY2"/>
      <c r="PSZ2"/>
      <c r="PTA2"/>
      <c r="PTB2"/>
      <c r="PTC2"/>
      <c r="PTD2"/>
      <c r="PTE2"/>
      <c r="PTF2"/>
      <c r="PTG2"/>
      <c r="PTH2"/>
      <c r="PTI2"/>
      <c r="PTJ2"/>
      <c r="PTK2"/>
      <c r="PTL2"/>
      <c r="PTM2"/>
      <c r="PTN2"/>
      <c r="PTO2"/>
      <c r="PTP2"/>
      <c r="PTQ2"/>
      <c r="PTR2"/>
      <c r="PTS2"/>
      <c r="PTT2"/>
      <c r="PTU2"/>
      <c r="PTV2"/>
      <c r="PTW2"/>
      <c r="PTX2"/>
      <c r="PTY2"/>
      <c r="PTZ2"/>
      <c r="PUA2"/>
      <c r="PUB2"/>
      <c r="PUC2"/>
      <c r="PUD2"/>
      <c r="PUE2"/>
      <c r="PUF2"/>
      <c r="PUG2"/>
      <c r="PUH2"/>
      <c r="PUI2"/>
      <c r="PUJ2"/>
      <c r="PUK2"/>
      <c r="PUL2"/>
      <c r="PUM2"/>
      <c r="PUN2"/>
      <c r="PUO2"/>
      <c r="PUP2"/>
      <c r="PUQ2"/>
      <c r="PUR2"/>
      <c r="PUS2"/>
      <c r="PUT2"/>
      <c r="PUU2"/>
      <c r="PUV2"/>
      <c r="PUW2"/>
      <c r="PUX2"/>
      <c r="PUY2"/>
      <c r="PUZ2"/>
      <c r="PVA2"/>
      <c r="PVB2"/>
      <c r="PVC2"/>
      <c r="PVD2"/>
      <c r="PVE2"/>
      <c r="PVF2"/>
      <c r="PVG2"/>
      <c r="PVH2"/>
      <c r="PVI2"/>
      <c r="PVJ2"/>
      <c r="PVK2"/>
      <c r="PVL2"/>
      <c r="PVM2"/>
      <c r="PVN2"/>
      <c r="PVO2"/>
      <c r="PVP2"/>
      <c r="PVQ2"/>
      <c r="PVR2"/>
      <c r="PVS2"/>
      <c r="PVT2"/>
      <c r="PVU2"/>
      <c r="PVV2"/>
      <c r="PVW2"/>
      <c r="PVX2"/>
      <c r="PVY2"/>
      <c r="PVZ2"/>
      <c r="PWA2"/>
      <c r="PWB2"/>
      <c r="PWC2"/>
      <c r="PWD2"/>
      <c r="PWE2"/>
      <c r="PWF2"/>
      <c r="PWG2"/>
      <c r="PWH2"/>
      <c r="PWI2"/>
      <c r="PWJ2"/>
      <c r="PWK2"/>
      <c r="PWL2"/>
      <c r="PWM2"/>
      <c r="PWN2"/>
      <c r="PWO2"/>
      <c r="PWP2"/>
      <c r="PWQ2"/>
      <c r="PWR2"/>
      <c r="PWS2"/>
      <c r="PWT2"/>
      <c r="PWU2"/>
      <c r="PWV2"/>
      <c r="PWW2"/>
      <c r="PWX2"/>
      <c r="PWY2"/>
      <c r="PWZ2"/>
      <c r="PXA2"/>
      <c r="PXB2"/>
      <c r="PXC2"/>
      <c r="PXD2"/>
      <c r="PXE2"/>
      <c r="PXF2"/>
      <c r="PXG2"/>
      <c r="PXH2"/>
      <c r="PXI2"/>
      <c r="PXJ2"/>
      <c r="PXK2"/>
      <c r="PXL2"/>
      <c r="PXM2"/>
      <c r="PXN2"/>
      <c r="PXO2"/>
      <c r="PXP2"/>
      <c r="PXQ2"/>
      <c r="PXR2"/>
      <c r="PXS2"/>
      <c r="PXT2"/>
      <c r="PXU2"/>
      <c r="PXV2"/>
      <c r="PXW2"/>
      <c r="PXX2"/>
      <c r="PXY2"/>
      <c r="PXZ2"/>
      <c r="PYA2"/>
      <c r="PYB2"/>
      <c r="PYC2"/>
      <c r="PYD2"/>
      <c r="PYE2"/>
      <c r="PYF2"/>
      <c r="PYG2"/>
      <c r="PYH2"/>
      <c r="PYI2"/>
      <c r="PYJ2"/>
      <c r="PYK2"/>
      <c r="PYL2"/>
      <c r="PYM2"/>
      <c r="PYN2"/>
      <c r="PYO2"/>
      <c r="PYP2"/>
      <c r="PYQ2"/>
      <c r="PYR2"/>
      <c r="PYS2"/>
      <c r="PYT2"/>
      <c r="PYU2"/>
      <c r="PYV2"/>
      <c r="PYW2"/>
      <c r="PYX2"/>
      <c r="PYY2"/>
      <c r="PYZ2"/>
      <c r="PZA2"/>
      <c r="PZB2"/>
      <c r="PZC2"/>
      <c r="PZD2"/>
      <c r="PZE2"/>
      <c r="PZF2"/>
      <c r="PZG2"/>
      <c r="PZH2"/>
      <c r="PZI2"/>
      <c r="PZJ2"/>
      <c r="PZK2"/>
      <c r="PZL2"/>
      <c r="PZM2"/>
      <c r="PZN2"/>
      <c r="PZO2"/>
      <c r="PZP2"/>
      <c r="PZQ2"/>
      <c r="PZR2"/>
      <c r="PZS2"/>
      <c r="PZT2"/>
      <c r="PZU2"/>
      <c r="PZV2"/>
      <c r="PZW2"/>
      <c r="PZX2"/>
      <c r="PZY2"/>
      <c r="PZZ2"/>
      <c r="QAA2"/>
      <c r="QAB2"/>
      <c r="QAC2"/>
      <c r="QAD2"/>
      <c r="QAE2"/>
      <c r="QAF2"/>
      <c r="QAG2"/>
      <c r="QAH2"/>
      <c r="QAI2"/>
      <c r="QAJ2"/>
      <c r="QAK2"/>
      <c r="QAL2"/>
      <c r="QAM2"/>
      <c r="QAN2"/>
      <c r="QAO2"/>
      <c r="QAP2"/>
      <c r="QAQ2"/>
      <c r="QAR2"/>
      <c r="QAS2"/>
      <c r="QAT2"/>
      <c r="QAU2"/>
      <c r="QAV2"/>
      <c r="QAW2"/>
      <c r="QAX2"/>
      <c r="QAY2"/>
      <c r="QAZ2"/>
      <c r="QBA2"/>
      <c r="QBB2"/>
      <c r="QBC2"/>
      <c r="QBD2"/>
      <c r="QBE2"/>
      <c r="QBF2"/>
      <c r="QBG2"/>
      <c r="QBH2"/>
      <c r="QBI2"/>
      <c r="QBJ2"/>
      <c r="QBK2"/>
      <c r="QBL2"/>
      <c r="QBM2"/>
      <c r="QBN2"/>
      <c r="QBO2"/>
      <c r="QBP2"/>
      <c r="QBQ2"/>
      <c r="QBR2"/>
      <c r="QBS2"/>
      <c r="QBT2"/>
      <c r="QBU2"/>
      <c r="QBV2"/>
      <c r="QBW2"/>
      <c r="QBX2"/>
      <c r="QBY2"/>
      <c r="QBZ2"/>
      <c r="QCA2"/>
      <c r="QCB2"/>
      <c r="QCC2"/>
      <c r="QCD2"/>
      <c r="QCE2"/>
      <c r="QCF2"/>
      <c r="QCG2"/>
      <c r="QCH2"/>
      <c r="QCI2"/>
      <c r="QCJ2"/>
      <c r="QCK2"/>
      <c r="QCL2"/>
      <c r="QCM2"/>
      <c r="QCN2"/>
      <c r="QCO2"/>
      <c r="QCP2"/>
      <c r="QCQ2"/>
      <c r="QCR2"/>
      <c r="QCS2"/>
      <c r="QCT2"/>
      <c r="QCU2"/>
      <c r="QCV2"/>
      <c r="QCW2"/>
      <c r="QCX2"/>
      <c r="QCY2"/>
      <c r="QCZ2"/>
      <c r="QDA2"/>
      <c r="QDB2"/>
      <c r="QDC2"/>
      <c r="QDD2"/>
      <c r="QDE2"/>
      <c r="QDF2"/>
      <c r="QDG2"/>
      <c r="QDH2"/>
      <c r="QDI2"/>
      <c r="QDJ2"/>
      <c r="QDK2"/>
      <c r="QDL2"/>
      <c r="QDM2"/>
      <c r="QDN2"/>
      <c r="QDO2"/>
      <c r="QDP2"/>
      <c r="QDQ2"/>
      <c r="QDR2"/>
      <c r="QDS2"/>
      <c r="QDT2"/>
      <c r="QDU2"/>
      <c r="QDV2"/>
      <c r="QDW2"/>
      <c r="QDX2"/>
      <c r="QDY2"/>
      <c r="QDZ2"/>
      <c r="QEA2"/>
      <c r="QEB2"/>
      <c r="QEC2"/>
      <c r="QED2"/>
      <c r="QEE2"/>
      <c r="QEF2"/>
      <c r="QEG2"/>
      <c r="QEH2"/>
      <c r="QEI2"/>
      <c r="QEJ2"/>
      <c r="QEK2"/>
      <c r="QEL2"/>
      <c r="QEM2"/>
      <c r="QEN2"/>
      <c r="QEO2"/>
      <c r="QEP2"/>
      <c r="QEQ2"/>
      <c r="QER2"/>
      <c r="QES2"/>
      <c r="QET2"/>
      <c r="QEU2"/>
      <c r="QEV2"/>
      <c r="QEW2"/>
      <c r="QEX2"/>
      <c r="QEY2"/>
      <c r="QEZ2"/>
      <c r="QFA2"/>
      <c r="QFB2"/>
      <c r="QFC2"/>
      <c r="QFD2"/>
      <c r="QFE2"/>
      <c r="QFF2"/>
      <c r="QFG2"/>
      <c r="QFH2"/>
      <c r="QFI2"/>
      <c r="QFJ2"/>
      <c r="QFK2"/>
      <c r="QFL2"/>
      <c r="QFM2"/>
      <c r="QFN2"/>
      <c r="QFO2"/>
      <c r="QFP2"/>
      <c r="QFQ2"/>
      <c r="QFR2"/>
      <c r="QFS2"/>
      <c r="QFT2"/>
      <c r="QFU2"/>
      <c r="QFV2"/>
      <c r="QFW2"/>
      <c r="QFX2"/>
      <c r="QFY2"/>
      <c r="QFZ2"/>
      <c r="QGA2"/>
      <c r="QGB2"/>
      <c r="QGC2"/>
      <c r="QGD2"/>
      <c r="QGE2"/>
      <c r="QGF2"/>
      <c r="QGG2"/>
      <c r="QGH2"/>
      <c r="QGI2"/>
      <c r="QGJ2"/>
      <c r="QGK2"/>
      <c r="QGL2"/>
      <c r="QGM2"/>
      <c r="QGN2"/>
      <c r="QGO2"/>
      <c r="QGP2"/>
      <c r="QGQ2"/>
      <c r="QGR2"/>
      <c r="QGS2"/>
      <c r="QGT2"/>
      <c r="QGU2"/>
      <c r="QGV2"/>
      <c r="QGW2"/>
      <c r="QGX2"/>
      <c r="QGY2"/>
      <c r="QGZ2"/>
      <c r="QHA2"/>
      <c r="QHB2"/>
      <c r="QHC2"/>
      <c r="QHD2"/>
      <c r="QHE2"/>
      <c r="QHF2"/>
      <c r="QHG2"/>
      <c r="QHH2"/>
      <c r="QHI2"/>
      <c r="QHJ2"/>
      <c r="QHK2"/>
      <c r="QHL2"/>
      <c r="QHM2"/>
      <c r="QHN2"/>
      <c r="QHO2"/>
      <c r="QHP2"/>
      <c r="QHQ2"/>
      <c r="QHR2"/>
      <c r="QHS2"/>
      <c r="QHT2"/>
      <c r="QHU2"/>
      <c r="QHV2"/>
      <c r="QHW2"/>
      <c r="QHX2"/>
      <c r="QHY2"/>
      <c r="QHZ2"/>
      <c r="QIA2"/>
      <c r="QIB2"/>
      <c r="QIC2"/>
      <c r="QID2"/>
      <c r="QIE2"/>
      <c r="QIF2"/>
      <c r="QIG2"/>
      <c r="QIH2"/>
      <c r="QII2"/>
      <c r="QIJ2"/>
      <c r="QIK2"/>
      <c r="QIL2"/>
      <c r="QIM2"/>
      <c r="QIN2"/>
      <c r="QIO2"/>
      <c r="QIP2"/>
      <c r="QIQ2"/>
      <c r="QIR2"/>
      <c r="QIS2"/>
      <c r="QIT2"/>
      <c r="QIU2"/>
      <c r="QIV2"/>
      <c r="QIW2"/>
      <c r="QIX2"/>
      <c r="QIY2"/>
      <c r="QIZ2"/>
      <c r="QJA2"/>
      <c r="QJB2"/>
      <c r="QJC2"/>
      <c r="QJD2"/>
      <c r="QJE2"/>
      <c r="QJF2"/>
      <c r="QJG2"/>
      <c r="QJH2"/>
      <c r="QJI2"/>
      <c r="QJJ2"/>
      <c r="QJK2"/>
      <c r="QJL2"/>
      <c r="QJM2"/>
      <c r="QJN2"/>
      <c r="QJO2"/>
      <c r="QJP2"/>
      <c r="QJQ2"/>
      <c r="QJR2"/>
      <c r="QJS2"/>
      <c r="QJT2"/>
      <c r="QJU2"/>
      <c r="QJV2"/>
      <c r="QJW2"/>
      <c r="QJX2"/>
      <c r="QJY2"/>
      <c r="QJZ2"/>
      <c r="QKA2"/>
      <c r="QKB2"/>
      <c r="QKC2"/>
      <c r="QKD2"/>
      <c r="QKE2"/>
      <c r="QKF2"/>
      <c r="QKG2"/>
      <c r="QKH2"/>
      <c r="QKI2"/>
      <c r="QKJ2"/>
      <c r="QKK2"/>
      <c r="QKL2"/>
      <c r="QKM2"/>
      <c r="QKN2"/>
      <c r="QKO2"/>
      <c r="QKP2"/>
      <c r="QKQ2"/>
      <c r="QKR2"/>
      <c r="QKS2"/>
      <c r="QKT2"/>
      <c r="QKU2"/>
      <c r="QKV2"/>
      <c r="QKW2"/>
      <c r="QKX2"/>
      <c r="QKY2"/>
      <c r="QKZ2"/>
      <c r="QLA2"/>
      <c r="QLB2"/>
      <c r="QLC2"/>
      <c r="QLD2"/>
      <c r="QLE2"/>
      <c r="QLF2"/>
      <c r="QLG2"/>
      <c r="QLH2"/>
      <c r="QLI2"/>
      <c r="QLJ2"/>
      <c r="QLK2"/>
      <c r="QLL2"/>
      <c r="QLM2"/>
      <c r="QLN2"/>
      <c r="QLO2"/>
      <c r="QLP2"/>
      <c r="QLQ2"/>
      <c r="QLR2"/>
      <c r="QLS2"/>
      <c r="QLT2"/>
      <c r="QLU2"/>
      <c r="QLV2"/>
      <c r="QLW2"/>
      <c r="QLX2"/>
      <c r="QLY2"/>
      <c r="QLZ2"/>
      <c r="QMA2"/>
      <c r="QMB2"/>
      <c r="QMC2"/>
      <c r="QMD2"/>
      <c r="QME2"/>
      <c r="QMF2"/>
      <c r="QMG2"/>
      <c r="QMH2"/>
      <c r="QMI2"/>
      <c r="QMJ2"/>
      <c r="QMK2"/>
      <c r="QML2"/>
      <c r="QMM2"/>
      <c r="QMN2"/>
      <c r="QMO2"/>
      <c r="QMP2"/>
      <c r="QMQ2"/>
      <c r="QMR2"/>
      <c r="QMS2"/>
      <c r="QMT2"/>
      <c r="QMU2"/>
      <c r="QMV2"/>
      <c r="QMW2"/>
      <c r="QMX2"/>
      <c r="QMY2"/>
      <c r="QMZ2"/>
      <c r="QNA2"/>
      <c r="QNB2"/>
      <c r="QNC2"/>
      <c r="QND2"/>
      <c r="QNE2"/>
      <c r="QNF2"/>
      <c r="QNG2"/>
      <c r="QNH2"/>
      <c r="QNI2"/>
      <c r="QNJ2"/>
      <c r="QNK2"/>
      <c r="QNL2"/>
      <c r="QNM2"/>
      <c r="QNN2"/>
      <c r="QNO2"/>
      <c r="QNP2"/>
      <c r="QNQ2"/>
      <c r="QNR2"/>
      <c r="QNS2"/>
      <c r="QNT2"/>
      <c r="QNU2"/>
      <c r="QNV2"/>
      <c r="QNW2"/>
      <c r="QNX2"/>
      <c r="QNY2"/>
      <c r="QNZ2"/>
      <c r="QOA2"/>
      <c r="QOB2"/>
      <c r="QOC2"/>
      <c r="QOD2"/>
      <c r="QOE2"/>
      <c r="QOF2"/>
      <c r="QOG2"/>
      <c r="QOH2"/>
      <c r="QOI2"/>
      <c r="QOJ2"/>
      <c r="QOK2"/>
      <c r="QOL2"/>
      <c r="QOM2"/>
      <c r="QON2"/>
      <c r="QOO2"/>
      <c r="QOP2"/>
      <c r="QOQ2"/>
      <c r="QOR2"/>
      <c r="QOS2"/>
      <c r="QOT2"/>
      <c r="QOU2"/>
      <c r="QOV2"/>
      <c r="QOW2"/>
      <c r="QOX2"/>
      <c r="QOY2"/>
      <c r="QOZ2"/>
      <c r="QPA2"/>
      <c r="QPB2"/>
      <c r="QPC2"/>
      <c r="QPD2"/>
      <c r="QPE2"/>
      <c r="QPF2"/>
      <c r="QPG2"/>
      <c r="QPH2"/>
      <c r="QPI2"/>
      <c r="QPJ2"/>
      <c r="QPK2"/>
      <c r="QPL2"/>
      <c r="QPM2"/>
      <c r="QPN2"/>
      <c r="QPO2"/>
      <c r="QPP2"/>
      <c r="QPQ2"/>
      <c r="QPR2"/>
      <c r="QPS2"/>
      <c r="QPT2"/>
      <c r="QPU2"/>
      <c r="QPV2"/>
      <c r="QPW2"/>
      <c r="QPX2"/>
      <c r="QPY2"/>
      <c r="QPZ2"/>
      <c r="QQA2"/>
      <c r="QQB2"/>
      <c r="QQC2"/>
      <c r="QQD2"/>
      <c r="QQE2"/>
      <c r="QQF2"/>
      <c r="QQG2"/>
      <c r="QQH2"/>
      <c r="QQI2"/>
      <c r="QQJ2"/>
      <c r="QQK2"/>
      <c r="QQL2"/>
      <c r="QQM2"/>
      <c r="QQN2"/>
      <c r="QQO2"/>
      <c r="QQP2"/>
      <c r="QQQ2"/>
      <c r="QQR2"/>
      <c r="QQS2"/>
      <c r="QQT2"/>
      <c r="QQU2"/>
      <c r="QQV2"/>
      <c r="QQW2"/>
      <c r="QQX2"/>
      <c r="QQY2"/>
      <c r="QQZ2"/>
      <c r="QRA2"/>
      <c r="QRB2"/>
      <c r="QRC2"/>
      <c r="QRD2"/>
      <c r="QRE2"/>
      <c r="QRF2"/>
      <c r="QRG2"/>
      <c r="QRH2"/>
      <c r="QRI2"/>
      <c r="QRJ2"/>
      <c r="QRK2"/>
      <c r="QRL2"/>
      <c r="QRM2"/>
      <c r="QRN2"/>
      <c r="QRO2"/>
      <c r="QRP2"/>
      <c r="QRQ2"/>
      <c r="QRR2"/>
      <c r="QRS2"/>
      <c r="QRT2"/>
      <c r="QRU2"/>
      <c r="QRV2"/>
      <c r="QRW2"/>
      <c r="QRX2"/>
      <c r="QRY2"/>
      <c r="QRZ2"/>
      <c r="QSA2"/>
      <c r="QSB2"/>
      <c r="QSC2"/>
      <c r="QSD2"/>
      <c r="QSE2"/>
      <c r="QSF2"/>
      <c r="QSG2"/>
      <c r="QSH2"/>
      <c r="QSI2"/>
      <c r="QSJ2"/>
      <c r="QSK2"/>
      <c r="QSL2"/>
      <c r="QSM2"/>
      <c r="QSN2"/>
      <c r="QSO2"/>
      <c r="QSP2"/>
      <c r="QSQ2"/>
      <c r="QSR2"/>
      <c r="QSS2"/>
      <c r="QST2"/>
      <c r="QSU2"/>
      <c r="QSV2"/>
      <c r="QSW2"/>
      <c r="QSX2"/>
      <c r="QSY2"/>
      <c r="QSZ2"/>
      <c r="QTA2"/>
      <c r="QTB2"/>
      <c r="QTC2"/>
      <c r="QTD2"/>
      <c r="QTE2"/>
      <c r="QTF2"/>
      <c r="QTG2"/>
      <c r="QTH2"/>
      <c r="QTI2"/>
      <c r="QTJ2"/>
      <c r="QTK2"/>
      <c r="QTL2"/>
      <c r="QTM2"/>
      <c r="QTN2"/>
      <c r="QTO2"/>
      <c r="QTP2"/>
      <c r="QTQ2"/>
      <c r="QTR2"/>
      <c r="QTS2"/>
      <c r="QTT2"/>
      <c r="QTU2"/>
      <c r="QTV2"/>
      <c r="QTW2"/>
      <c r="QTX2"/>
      <c r="QTY2"/>
      <c r="QTZ2"/>
      <c r="QUA2"/>
      <c r="QUB2"/>
      <c r="QUC2"/>
      <c r="QUD2"/>
      <c r="QUE2"/>
      <c r="QUF2"/>
      <c r="QUG2"/>
      <c r="QUH2"/>
      <c r="QUI2"/>
      <c r="QUJ2"/>
      <c r="QUK2"/>
      <c r="QUL2"/>
      <c r="QUM2"/>
      <c r="QUN2"/>
      <c r="QUO2"/>
      <c r="QUP2"/>
      <c r="QUQ2"/>
      <c r="QUR2"/>
      <c r="QUS2"/>
      <c r="QUT2"/>
      <c r="QUU2"/>
      <c r="QUV2"/>
      <c r="QUW2"/>
      <c r="QUX2"/>
      <c r="QUY2"/>
      <c r="QUZ2"/>
      <c r="QVA2"/>
      <c r="QVB2"/>
      <c r="QVC2"/>
      <c r="QVD2"/>
      <c r="QVE2"/>
      <c r="QVF2"/>
      <c r="QVG2"/>
      <c r="QVH2"/>
      <c r="QVI2"/>
      <c r="QVJ2"/>
      <c r="QVK2"/>
      <c r="QVL2"/>
      <c r="QVM2"/>
      <c r="QVN2"/>
      <c r="QVO2"/>
      <c r="QVP2"/>
      <c r="QVQ2"/>
      <c r="QVR2"/>
      <c r="QVS2"/>
      <c r="QVT2"/>
      <c r="QVU2"/>
      <c r="QVV2"/>
      <c r="QVW2"/>
      <c r="QVX2"/>
      <c r="QVY2"/>
      <c r="QVZ2"/>
      <c r="QWA2"/>
      <c r="QWB2"/>
      <c r="QWC2"/>
      <c r="QWD2"/>
      <c r="QWE2"/>
      <c r="QWF2"/>
      <c r="QWG2"/>
      <c r="QWH2"/>
      <c r="QWI2"/>
      <c r="QWJ2"/>
      <c r="QWK2"/>
      <c r="QWL2"/>
      <c r="QWM2"/>
      <c r="QWN2"/>
      <c r="QWO2"/>
      <c r="QWP2"/>
      <c r="QWQ2"/>
      <c r="QWR2"/>
      <c r="QWS2"/>
      <c r="QWT2"/>
      <c r="QWU2"/>
      <c r="QWV2"/>
      <c r="QWW2"/>
      <c r="QWX2"/>
      <c r="QWY2"/>
      <c r="QWZ2"/>
      <c r="QXA2"/>
      <c r="QXB2"/>
      <c r="QXC2"/>
      <c r="QXD2"/>
      <c r="QXE2"/>
      <c r="QXF2"/>
      <c r="QXG2"/>
      <c r="QXH2"/>
      <c r="QXI2"/>
      <c r="QXJ2"/>
      <c r="QXK2"/>
      <c r="QXL2"/>
      <c r="QXM2"/>
      <c r="QXN2"/>
      <c r="QXO2"/>
      <c r="QXP2"/>
      <c r="QXQ2"/>
      <c r="QXR2"/>
      <c r="QXS2"/>
      <c r="QXT2"/>
      <c r="QXU2"/>
      <c r="QXV2"/>
      <c r="QXW2"/>
      <c r="QXX2"/>
      <c r="QXY2"/>
      <c r="QXZ2"/>
      <c r="QYA2"/>
      <c r="QYB2"/>
      <c r="QYC2"/>
      <c r="QYD2"/>
      <c r="QYE2"/>
      <c r="QYF2"/>
      <c r="QYG2"/>
      <c r="QYH2"/>
      <c r="QYI2"/>
      <c r="QYJ2"/>
      <c r="QYK2"/>
      <c r="QYL2"/>
      <c r="QYM2"/>
      <c r="QYN2"/>
      <c r="QYO2"/>
      <c r="QYP2"/>
      <c r="QYQ2"/>
      <c r="QYR2"/>
      <c r="QYS2"/>
      <c r="QYT2"/>
      <c r="QYU2"/>
      <c r="QYV2"/>
      <c r="QYW2"/>
      <c r="QYX2"/>
      <c r="QYY2"/>
      <c r="QYZ2"/>
      <c r="QZA2"/>
      <c r="QZB2"/>
      <c r="QZC2"/>
      <c r="QZD2"/>
      <c r="QZE2"/>
      <c r="QZF2"/>
      <c r="QZG2"/>
      <c r="QZH2"/>
      <c r="QZI2"/>
      <c r="QZJ2"/>
      <c r="QZK2"/>
      <c r="QZL2"/>
      <c r="QZM2"/>
      <c r="QZN2"/>
      <c r="QZO2"/>
      <c r="QZP2"/>
      <c r="QZQ2"/>
      <c r="QZR2"/>
      <c r="QZS2"/>
      <c r="QZT2"/>
      <c r="QZU2"/>
      <c r="QZV2"/>
      <c r="QZW2"/>
      <c r="QZX2"/>
      <c r="QZY2"/>
      <c r="QZZ2"/>
      <c r="RAA2"/>
      <c r="RAB2"/>
      <c r="RAC2"/>
      <c r="RAD2"/>
      <c r="RAE2"/>
      <c r="RAF2"/>
      <c r="RAG2"/>
      <c r="RAH2"/>
      <c r="RAI2"/>
      <c r="RAJ2"/>
      <c r="RAK2"/>
      <c r="RAL2"/>
      <c r="RAM2"/>
      <c r="RAN2"/>
      <c r="RAO2"/>
      <c r="RAP2"/>
      <c r="RAQ2"/>
      <c r="RAR2"/>
      <c r="RAS2"/>
      <c r="RAT2"/>
      <c r="RAU2"/>
      <c r="RAV2"/>
      <c r="RAW2"/>
      <c r="RAX2"/>
      <c r="RAY2"/>
      <c r="RAZ2"/>
      <c r="RBA2"/>
      <c r="RBB2"/>
      <c r="RBC2"/>
      <c r="RBD2"/>
      <c r="RBE2"/>
      <c r="RBF2"/>
      <c r="RBG2"/>
      <c r="RBH2"/>
      <c r="RBI2"/>
      <c r="RBJ2"/>
      <c r="RBK2"/>
      <c r="RBL2"/>
      <c r="RBM2"/>
      <c r="RBN2"/>
      <c r="RBO2"/>
      <c r="RBP2"/>
      <c r="RBQ2"/>
      <c r="RBR2"/>
      <c r="RBS2"/>
      <c r="RBT2"/>
      <c r="RBU2"/>
      <c r="RBV2"/>
      <c r="RBW2"/>
      <c r="RBX2"/>
      <c r="RBY2"/>
      <c r="RBZ2"/>
      <c r="RCA2"/>
      <c r="RCB2"/>
      <c r="RCC2"/>
      <c r="RCD2"/>
      <c r="RCE2"/>
      <c r="RCF2"/>
      <c r="RCG2"/>
      <c r="RCH2"/>
      <c r="RCI2"/>
      <c r="RCJ2"/>
      <c r="RCK2"/>
      <c r="RCL2"/>
      <c r="RCM2"/>
      <c r="RCN2"/>
      <c r="RCO2"/>
      <c r="RCP2"/>
      <c r="RCQ2"/>
      <c r="RCR2"/>
      <c r="RCS2"/>
      <c r="RCT2"/>
      <c r="RCU2"/>
      <c r="RCV2"/>
      <c r="RCW2"/>
      <c r="RCX2"/>
      <c r="RCY2"/>
      <c r="RCZ2"/>
      <c r="RDA2"/>
      <c r="RDB2"/>
      <c r="RDC2"/>
      <c r="RDD2"/>
      <c r="RDE2"/>
      <c r="RDF2"/>
      <c r="RDG2"/>
      <c r="RDH2"/>
      <c r="RDI2"/>
      <c r="RDJ2"/>
      <c r="RDK2"/>
      <c r="RDL2"/>
      <c r="RDM2"/>
      <c r="RDN2"/>
      <c r="RDO2"/>
      <c r="RDP2"/>
      <c r="RDQ2"/>
      <c r="RDR2"/>
      <c r="RDS2"/>
      <c r="RDT2"/>
      <c r="RDU2"/>
      <c r="RDV2"/>
      <c r="RDW2"/>
      <c r="RDX2"/>
      <c r="RDY2"/>
      <c r="RDZ2"/>
      <c r="REA2"/>
      <c r="REB2"/>
      <c r="REC2"/>
      <c r="RED2"/>
      <c r="REE2"/>
      <c r="REF2"/>
      <c r="REG2"/>
      <c r="REH2"/>
      <c r="REI2"/>
      <c r="REJ2"/>
      <c r="REK2"/>
      <c r="REL2"/>
      <c r="REM2"/>
      <c r="REN2"/>
      <c r="REO2"/>
      <c r="REP2"/>
      <c r="REQ2"/>
      <c r="RER2"/>
      <c r="RES2"/>
      <c r="RET2"/>
      <c r="REU2"/>
      <c r="REV2"/>
      <c r="REW2"/>
      <c r="REX2"/>
      <c r="REY2"/>
      <c r="REZ2"/>
      <c r="RFA2"/>
      <c r="RFB2"/>
      <c r="RFC2"/>
      <c r="RFD2"/>
      <c r="RFE2"/>
      <c r="RFF2"/>
      <c r="RFG2"/>
      <c r="RFH2"/>
      <c r="RFI2"/>
      <c r="RFJ2"/>
      <c r="RFK2"/>
      <c r="RFL2"/>
      <c r="RFM2"/>
      <c r="RFN2"/>
      <c r="RFO2"/>
      <c r="RFP2"/>
      <c r="RFQ2"/>
      <c r="RFR2"/>
      <c r="RFS2"/>
      <c r="RFT2"/>
      <c r="RFU2"/>
      <c r="RFV2"/>
      <c r="RFW2"/>
      <c r="RFX2"/>
      <c r="RFY2"/>
      <c r="RFZ2"/>
      <c r="RGA2"/>
      <c r="RGB2"/>
      <c r="RGC2"/>
      <c r="RGD2"/>
      <c r="RGE2"/>
      <c r="RGF2"/>
      <c r="RGG2"/>
      <c r="RGH2"/>
      <c r="RGI2"/>
      <c r="RGJ2"/>
      <c r="RGK2"/>
      <c r="RGL2"/>
      <c r="RGM2"/>
      <c r="RGN2"/>
      <c r="RGO2"/>
      <c r="RGP2"/>
      <c r="RGQ2"/>
      <c r="RGR2"/>
      <c r="RGS2"/>
      <c r="RGT2"/>
      <c r="RGU2"/>
      <c r="RGV2"/>
      <c r="RGW2"/>
      <c r="RGX2"/>
      <c r="RGY2"/>
      <c r="RGZ2"/>
      <c r="RHA2"/>
      <c r="RHB2"/>
      <c r="RHC2"/>
      <c r="RHD2"/>
      <c r="RHE2"/>
      <c r="RHF2"/>
      <c r="RHG2"/>
      <c r="RHH2"/>
      <c r="RHI2"/>
      <c r="RHJ2"/>
      <c r="RHK2"/>
      <c r="RHL2"/>
      <c r="RHM2"/>
      <c r="RHN2"/>
      <c r="RHO2"/>
      <c r="RHP2"/>
      <c r="RHQ2"/>
      <c r="RHR2"/>
      <c r="RHS2"/>
      <c r="RHT2"/>
      <c r="RHU2"/>
      <c r="RHV2"/>
      <c r="RHW2"/>
      <c r="RHX2"/>
      <c r="RHY2"/>
      <c r="RHZ2"/>
      <c r="RIA2"/>
      <c r="RIB2"/>
      <c r="RIC2"/>
      <c r="RID2"/>
      <c r="RIE2"/>
      <c r="RIF2"/>
      <c r="RIG2"/>
      <c r="RIH2"/>
      <c r="RII2"/>
      <c r="RIJ2"/>
      <c r="RIK2"/>
      <c r="RIL2"/>
      <c r="RIM2"/>
      <c r="RIN2"/>
      <c r="RIO2"/>
      <c r="RIP2"/>
      <c r="RIQ2"/>
      <c r="RIR2"/>
      <c r="RIS2"/>
      <c r="RIT2"/>
      <c r="RIU2"/>
      <c r="RIV2"/>
      <c r="RIW2"/>
      <c r="RIX2"/>
      <c r="RIY2"/>
      <c r="RIZ2"/>
      <c r="RJA2"/>
      <c r="RJB2"/>
      <c r="RJC2"/>
      <c r="RJD2"/>
      <c r="RJE2"/>
      <c r="RJF2"/>
      <c r="RJG2"/>
      <c r="RJH2"/>
      <c r="RJI2"/>
      <c r="RJJ2"/>
      <c r="RJK2"/>
      <c r="RJL2"/>
      <c r="RJM2"/>
      <c r="RJN2"/>
      <c r="RJO2"/>
      <c r="RJP2"/>
      <c r="RJQ2"/>
      <c r="RJR2"/>
      <c r="RJS2"/>
      <c r="RJT2"/>
      <c r="RJU2"/>
      <c r="RJV2"/>
      <c r="RJW2"/>
      <c r="RJX2"/>
      <c r="RJY2"/>
      <c r="RJZ2"/>
      <c r="RKA2"/>
      <c r="RKB2"/>
      <c r="RKC2"/>
      <c r="RKD2"/>
      <c r="RKE2"/>
      <c r="RKF2"/>
      <c r="RKG2"/>
      <c r="RKH2"/>
      <c r="RKI2"/>
      <c r="RKJ2"/>
      <c r="RKK2"/>
      <c r="RKL2"/>
      <c r="RKM2"/>
      <c r="RKN2"/>
      <c r="RKO2"/>
      <c r="RKP2"/>
      <c r="RKQ2"/>
      <c r="RKR2"/>
      <c r="RKS2"/>
      <c r="RKT2"/>
      <c r="RKU2"/>
      <c r="RKV2"/>
      <c r="RKW2"/>
      <c r="RKX2"/>
      <c r="RKY2"/>
      <c r="RKZ2"/>
      <c r="RLA2"/>
      <c r="RLB2"/>
      <c r="RLC2"/>
      <c r="RLD2"/>
      <c r="RLE2"/>
      <c r="RLF2"/>
      <c r="RLG2"/>
      <c r="RLH2"/>
      <c r="RLI2"/>
      <c r="RLJ2"/>
      <c r="RLK2"/>
      <c r="RLL2"/>
      <c r="RLM2"/>
      <c r="RLN2"/>
      <c r="RLO2"/>
      <c r="RLP2"/>
      <c r="RLQ2"/>
      <c r="RLR2"/>
      <c r="RLS2"/>
      <c r="RLT2"/>
      <c r="RLU2"/>
      <c r="RLV2"/>
      <c r="RLW2"/>
      <c r="RLX2"/>
      <c r="RLY2"/>
      <c r="RLZ2"/>
      <c r="RMA2"/>
      <c r="RMB2"/>
      <c r="RMC2"/>
      <c r="RMD2"/>
      <c r="RME2"/>
      <c r="RMF2"/>
      <c r="RMG2"/>
      <c r="RMH2"/>
      <c r="RMI2"/>
      <c r="RMJ2"/>
      <c r="RMK2"/>
      <c r="RML2"/>
      <c r="RMM2"/>
      <c r="RMN2"/>
      <c r="RMO2"/>
      <c r="RMP2"/>
      <c r="RMQ2"/>
      <c r="RMR2"/>
      <c r="RMS2"/>
      <c r="RMT2"/>
      <c r="RMU2"/>
      <c r="RMV2"/>
      <c r="RMW2"/>
      <c r="RMX2"/>
      <c r="RMY2"/>
      <c r="RMZ2"/>
      <c r="RNA2"/>
      <c r="RNB2"/>
      <c r="RNC2"/>
      <c r="RND2"/>
      <c r="RNE2"/>
      <c r="RNF2"/>
      <c r="RNG2"/>
      <c r="RNH2"/>
      <c r="RNI2"/>
      <c r="RNJ2"/>
      <c r="RNK2"/>
      <c r="RNL2"/>
      <c r="RNM2"/>
      <c r="RNN2"/>
      <c r="RNO2"/>
      <c r="RNP2"/>
      <c r="RNQ2"/>
      <c r="RNR2"/>
      <c r="RNS2"/>
      <c r="RNT2"/>
      <c r="RNU2"/>
      <c r="RNV2"/>
      <c r="RNW2"/>
      <c r="RNX2"/>
      <c r="RNY2"/>
      <c r="RNZ2"/>
      <c r="ROA2"/>
      <c r="ROB2"/>
      <c r="ROC2"/>
      <c r="ROD2"/>
      <c r="ROE2"/>
      <c r="ROF2"/>
      <c r="ROG2"/>
      <c r="ROH2"/>
      <c r="ROI2"/>
      <c r="ROJ2"/>
      <c r="ROK2"/>
      <c r="ROL2"/>
      <c r="ROM2"/>
      <c r="RON2"/>
      <c r="ROO2"/>
      <c r="ROP2"/>
      <c r="ROQ2"/>
      <c r="ROR2"/>
      <c r="ROS2"/>
      <c r="ROT2"/>
      <c r="ROU2"/>
      <c r="ROV2"/>
      <c r="ROW2"/>
      <c r="ROX2"/>
      <c r="ROY2"/>
      <c r="ROZ2"/>
      <c r="RPA2"/>
      <c r="RPB2"/>
      <c r="RPC2"/>
      <c r="RPD2"/>
      <c r="RPE2"/>
      <c r="RPF2"/>
      <c r="RPG2"/>
      <c r="RPH2"/>
      <c r="RPI2"/>
      <c r="RPJ2"/>
      <c r="RPK2"/>
      <c r="RPL2"/>
      <c r="RPM2"/>
      <c r="RPN2"/>
      <c r="RPO2"/>
      <c r="RPP2"/>
      <c r="RPQ2"/>
      <c r="RPR2"/>
      <c r="RPS2"/>
      <c r="RPT2"/>
      <c r="RPU2"/>
      <c r="RPV2"/>
      <c r="RPW2"/>
      <c r="RPX2"/>
      <c r="RPY2"/>
      <c r="RPZ2"/>
      <c r="RQA2"/>
      <c r="RQB2"/>
      <c r="RQC2"/>
      <c r="RQD2"/>
      <c r="RQE2"/>
      <c r="RQF2"/>
      <c r="RQG2"/>
      <c r="RQH2"/>
      <c r="RQI2"/>
      <c r="RQJ2"/>
      <c r="RQK2"/>
      <c r="RQL2"/>
      <c r="RQM2"/>
      <c r="RQN2"/>
      <c r="RQO2"/>
      <c r="RQP2"/>
      <c r="RQQ2"/>
      <c r="RQR2"/>
      <c r="RQS2"/>
      <c r="RQT2"/>
      <c r="RQU2"/>
      <c r="RQV2"/>
      <c r="RQW2"/>
      <c r="RQX2"/>
      <c r="RQY2"/>
      <c r="RQZ2"/>
      <c r="RRA2"/>
      <c r="RRB2"/>
      <c r="RRC2"/>
      <c r="RRD2"/>
      <c r="RRE2"/>
      <c r="RRF2"/>
      <c r="RRG2"/>
      <c r="RRH2"/>
      <c r="RRI2"/>
      <c r="RRJ2"/>
      <c r="RRK2"/>
      <c r="RRL2"/>
      <c r="RRM2"/>
      <c r="RRN2"/>
      <c r="RRO2"/>
      <c r="RRP2"/>
      <c r="RRQ2"/>
      <c r="RRR2"/>
      <c r="RRS2"/>
      <c r="RRT2"/>
      <c r="RRU2"/>
      <c r="RRV2"/>
      <c r="RRW2"/>
      <c r="RRX2"/>
      <c r="RRY2"/>
      <c r="RRZ2"/>
      <c r="RSA2"/>
      <c r="RSB2"/>
      <c r="RSC2"/>
      <c r="RSD2"/>
      <c r="RSE2"/>
      <c r="RSF2"/>
      <c r="RSG2"/>
      <c r="RSH2"/>
      <c r="RSI2"/>
      <c r="RSJ2"/>
      <c r="RSK2"/>
      <c r="RSL2"/>
      <c r="RSM2"/>
      <c r="RSN2"/>
      <c r="RSO2"/>
      <c r="RSP2"/>
      <c r="RSQ2"/>
      <c r="RSR2"/>
      <c r="RSS2"/>
      <c r="RST2"/>
      <c r="RSU2"/>
      <c r="RSV2"/>
      <c r="RSW2"/>
      <c r="RSX2"/>
      <c r="RSY2"/>
      <c r="RSZ2"/>
      <c r="RTA2"/>
      <c r="RTB2"/>
      <c r="RTC2"/>
      <c r="RTD2"/>
      <c r="RTE2"/>
      <c r="RTF2"/>
      <c r="RTG2"/>
      <c r="RTH2"/>
      <c r="RTI2"/>
      <c r="RTJ2"/>
      <c r="RTK2"/>
      <c r="RTL2"/>
      <c r="RTM2"/>
      <c r="RTN2"/>
      <c r="RTO2"/>
      <c r="RTP2"/>
      <c r="RTQ2"/>
      <c r="RTR2"/>
      <c r="RTS2"/>
      <c r="RTT2"/>
      <c r="RTU2"/>
      <c r="RTV2"/>
      <c r="RTW2"/>
      <c r="RTX2"/>
      <c r="RTY2"/>
      <c r="RTZ2"/>
      <c r="RUA2"/>
      <c r="RUB2"/>
      <c r="RUC2"/>
      <c r="RUD2"/>
      <c r="RUE2"/>
      <c r="RUF2"/>
      <c r="RUG2"/>
      <c r="RUH2"/>
      <c r="RUI2"/>
      <c r="RUJ2"/>
      <c r="RUK2"/>
      <c r="RUL2"/>
      <c r="RUM2"/>
      <c r="RUN2"/>
      <c r="RUO2"/>
      <c r="RUP2"/>
      <c r="RUQ2"/>
      <c r="RUR2"/>
      <c r="RUS2"/>
      <c r="RUT2"/>
      <c r="RUU2"/>
      <c r="RUV2"/>
      <c r="RUW2"/>
      <c r="RUX2"/>
      <c r="RUY2"/>
      <c r="RUZ2"/>
      <c r="RVA2"/>
      <c r="RVB2"/>
      <c r="RVC2"/>
      <c r="RVD2"/>
      <c r="RVE2"/>
      <c r="RVF2"/>
      <c r="RVG2"/>
      <c r="RVH2"/>
      <c r="RVI2"/>
      <c r="RVJ2"/>
      <c r="RVK2"/>
      <c r="RVL2"/>
      <c r="RVM2"/>
      <c r="RVN2"/>
      <c r="RVO2"/>
      <c r="RVP2"/>
      <c r="RVQ2"/>
      <c r="RVR2"/>
      <c r="RVS2"/>
      <c r="RVT2"/>
      <c r="RVU2"/>
      <c r="RVV2"/>
      <c r="RVW2"/>
      <c r="RVX2"/>
      <c r="RVY2"/>
      <c r="RVZ2"/>
      <c r="RWA2"/>
      <c r="RWB2"/>
      <c r="RWC2"/>
      <c r="RWD2"/>
      <c r="RWE2"/>
      <c r="RWF2"/>
      <c r="RWG2"/>
      <c r="RWH2"/>
      <c r="RWI2"/>
      <c r="RWJ2"/>
      <c r="RWK2"/>
      <c r="RWL2"/>
      <c r="RWM2"/>
      <c r="RWN2"/>
      <c r="RWO2"/>
      <c r="RWP2"/>
      <c r="RWQ2"/>
      <c r="RWR2"/>
      <c r="RWS2"/>
      <c r="RWT2"/>
      <c r="RWU2"/>
      <c r="RWV2"/>
      <c r="RWW2"/>
      <c r="RWX2"/>
      <c r="RWY2"/>
      <c r="RWZ2"/>
      <c r="RXA2"/>
      <c r="RXB2"/>
      <c r="RXC2"/>
      <c r="RXD2"/>
      <c r="RXE2"/>
      <c r="RXF2"/>
      <c r="RXG2"/>
      <c r="RXH2"/>
      <c r="RXI2"/>
      <c r="RXJ2"/>
      <c r="RXK2"/>
      <c r="RXL2"/>
      <c r="RXM2"/>
      <c r="RXN2"/>
      <c r="RXO2"/>
      <c r="RXP2"/>
      <c r="RXQ2"/>
      <c r="RXR2"/>
      <c r="RXS2"/>
      <c r="RXT2"/>
      <c r="RXU2"/>
      <c r="RXV2"/>
      <c r="RXW2"/>
      <c r="RXX2"/>
      <c r="RXY2"/>
      <c r="RXZ2"/>
      <c r="RYA2"/>
      <c r="RYB2"/>
      <c r="RYC2"/>
      <c r="RYD2"/>
      <c r="RYE2"/>
      <c r="RYF2"/>
      <c r="RYG2"/>
      <c r="RYH2"/>
      <c r="RYI2"/>
      <c r="RYJ2"/>
      <c r="RYK2"/>
      <c r="RYL2"/>
      <c r="RYM2"/>
      <c r="RYN2"/>
      <c r="RYO2"/>
      <c r="RYP2"/>
      <c r="RYQ2"/>
      <c r="RYR2"/>
      <c r="RYS2"/>
      <c r="RYT2"/>
      <c r="RYU2"/>
      <c r="RYV2"/>
      <c r="RYW2"/>
      <c r="RYX2"/>
      <c r="RYY2"/>
      <c r="RYZ2"/>
      <c r="RZA2"/>
      <c r="RZB2"/>
      <c r="RZC2"/>
      <c r="RZD2"/>
      <c r="RZE2"/>
      <c r="RZF2"/>
      <c r="RZG2"/>
      <c r="RZH2"/>
      <c r="RZI2"/>
      <c r="RZJ2"/>
      <c r="RZK2"/>
      <c r="RZL2"/>
      <c r="RZM2"/>
      <c r="RZN2"/>
      <c r="RZO2"/>
      <c r="RZP2"/>
      <c r="RZQ2"/>
      <c r="RZR2"/>
      <c r="RZS2"/>
      <c r="RZT2"/>
      <c r="RZU2"/>
      <c r="RZV2"/>
      <c r="RZW2"/>
      <c r="RZX2"/>
      <c r="RZY2"/>
      <c r="RZZ2"/>
      <c r="SAA2"/>
      <c r="SAB2"/>
      <c r="SAC2"/>
      <c r="SAD2"/>
      <c r="SAE2"/>
      <c r="SAF2"/>
      <c r="SAG2"/>
      <c r="SAH2"/>
      <c r="SAI2"/>
      <c r="SAJ2"/>
      <c r="SAK2"/>
      <c r="SAL2"/>
      <c r="SAM2"/>
      <c r="SAN2"/>
      <c r="SAO2"/>
      <c r="SAP2"/>
      <c r="SAQ2"/>
      <c r="SAR2"/>
      <c r="SAS2"/>
      <c r="SAT2"/>
      <c r="SAU2"/>
      <c r="SAV2"/>
      <c r="SAW2"/>
      <c r="SAX2"/>
      <c r="SAY2"/>
      <c r="SAZ2"/>
      <c r="SBA2"/>
      <c r="SBB2"/>
      <c r="SBC2"/>
      <c r="SBD2"/>
      <c r="SBE2"/>
      <c r="SBF2"/>
      <c r="SBG2"/>
      <c r="SBH2"/>
      <c r="SBI2"/>
      <c r="SBJ2"/>
      <c r="SBK2"/>
      <c r="SBL2"/>
      <c r="SBM2"/>
      <c r="SBN2"/>
      <c r="SBO2"/>
      <c r="SBP2"/>
      <c r="SBQ2"/>
      <c r="SBR2"/>
      <c r="SBS2"/>
      <c r="SBT2"/>
      <c r="SBU2"/>
      <c r="SBV2"/>
      <c r="SBW2"/>
      <c r="SBX2"/>
      <c r="SBY2"/>
      <c r="SBZ2"/>
      <c r="SCA2"/>
      <c r="SCB2"/>
      <c r="SCC2"/>
      <c r="SCD2"/>
      <c r="SCE2"/>
      <c r="SCF2"/>
      <c r="SCG2"/>
      <c r="SCH2"/>
      <c r="SCI2"/>
      <c r="SCJ2"/>
      <c r="SCK2"/>
      <c r="SCL2"/>
      <c r="SCM2"/>
      <c r="SCN2"/>
      <c r="SCO2"/>
      <c r="SCP2"/>
      <c r="SCQ2"/>
      <c r="SCR2"/>
      <c r="SCS2"/>
      <c r="SCT2"/>
      <c r="SCU2"/>
      <c r="SCV2"/>
      <c r="SCW2"/>
      <c r="SCX2"/>
      <c r="SCY2"/>
      <c r="SCZ2"/>
      <c r="SDA2"/>
      <c r="SDB2"/>
      <c r="SDC2"/>
      <c r="SDD2"/>
      <c r="SDE2"/>
      <c r="SDF2"/>
      <c r="SDG2"/>
      <c r="SDH2"/>
      <c r="SDI2"/>
      <c r="SDJ2"/>
      <c r="SDK2"/>
      <c r="SDL2"/>
      <c r="SDM2"/>
      <c r="SDN2"/>
      <c r="SDO2"/>
      <c r="SDP2"/>
      <c r="SDQ2"/>
      <c r="SDR2"/>
      <c r="SDS2"/>
      <c r="SDT2"/>
      <c r="SDU2"/>
      <c r="SDV2"/>
      <c r="SDW2"/>
      <c r="SDX2"/>
      <c r="SDY2"/>
      <c r="SDZ2"/>
      <c r="SEA2"/>
      <c r="SEB2"/>
      <c r="SEC2"/>
      <c r="SED2"/>
      <c r="SEE2"/>
      <c r="SEF2"/>
      <c r="SEG2"/>
      <c r="SEH2"/>
      <c r="SEI2"/>
      <c r="SEJ2"/>
      <c r="SEK2"/>
      <c r="SEL2"/>
      <c r="SEM2"/>
      <c r="SEN2"/>
      <c r="SEO2"/>
      <c r="SEP2"/>
      <c r="SEQ2"/>
      <c r="SER2"/>
      <c r="SES2"/>
      <c r="SET2"/>
      <c r="SEU2"/>
      <c r="SEV2"/>
      <c r="SEW2"/>
      <c r="SEX2"/>
      <c r="SEY2"/>
      <c r="SEZ2"/>
      <c r="SFA2"/>
      <c r="SFB2"/>
      <c r="SFC2"/>
      <c r="SFD2"/>
      <c r="SFE2"/>
      <c r="SFF2"/>
      <c r="SFG2"/>
      <c r="SFH2"/>
      <c r="SFI2"/>
      <c r="SFJ2"/>
      <c r="SFK2"/>
      <c r="SFL2"/>
      <c r="SFM2"/>
      <c r="SFN2"/>
      <c r="SFO2"/>
      <c r="SFP2"/>
      <c r="SFQ2"/>
      <c r="SFR2"/>
      <c r="SFS2"/>
      <c r="SFT2"/>
      <c r="SFU2"/>
      <c r="SFV2"/>
      <c r="SFW2"/>
      <c r="SFX2"/>
      <c r="SFY2"/>
      <c r="SFZ2"/>
      <c r="SGA2"/>
      <c r="SGB2"/>
      <c r="SGC2"/>
      <c r="SGD2"/>
      <c r="SGE2"/>
      <c r="SGF2"/>
      <c r="SGG2"/>
      <c r="SGH2"/>
      <c r="SGI2"/>
      <c r="SGJ2"/>
      <c r="SGK2"/>
      <c r="SGL2"/>
      <c r="SGM2"/>
      <c r="SGN2"/>
      <c r="SGO2"/>
      <c r="SGP2"/>
      <c r="SGQ2"/>
      <c r="SGR2"/>
      <c r="SGS2"/>
      <c r="SGT2"/>
      <c r="SGU2"/>
      <c r="SGV2"/>
      <c r="SGW2"/>
      <c r="SGX2"/>
      <c r="SGY2"/>
      <c r="SGZ2"/>
      <c r="SHA2"/>
      <c r="SHB2"/>
      <c r="SHC2"/>
      <c r="SHD2"/>
      <c r="SHE2"/>
      <c r="SHF2"/>
      <c r="SHG2"/>
      <c r="SHH2"/>
      <c r="SHI2"/>
      <c r="SHJ2"/>
      <c r="SHK2"/>
      <c r="SHL2"/>
      <c r="SHM2"/>
      <c r="SHN2"/>
      <c r="SHO2"/>
      <c r="SHP2"/>
      <c r="SHQ2"/>
      <c r="SHR2"/>
      <c r="SHS2"/>
      <c r="SHT2"/>
      <c r="SHU2"/>
      <c r="SHV2"/>
      <c r="SHW2"/>
      <c r="SHX2"/>
      <c r="SHY2"/>
      <c r="SHZ2"/>
      <c r="SIA2"/>
      <c r="SIB2"/>
      <c r="SIC2"/>
      <c r="SID2"/>
      <c r="SIE2"/>
      <c r="SIF2"/>
      <c r="SIG2"/>
      <c r="SIH2"/>
      <c r="SII2"/>
      <c r="SIJ2"/>
      <c r="SIK2"/>
      <c r="SIL2"/>
      <c r="SIM2"/>
      <c r="SIN2"/>
      <c r="SIO2"/>
      <c r="SIP2"/>
      <c r="SIQ2"/>
      <c r="SIR2"/>
      <c r="SIS2"/>
      <c r="SIT2"/>
      <c r="SIU2"/>
      <c r="SIV2"/>
      <c r="SIW2"/>
      <c r="SIX2"/>
      <c r="SIY2"/>
      <c r="SIZ2"/>
      <c r="SJA2"/>
      <c r="SJB2"/>
      <c r="SJC2"/>
      <c r="SJD2"/>
      <c r="SJE2"/>
      <c r="SJF2"/>
      <c r="SJG2"/>
      <c r="SJH2"/>
      <c r="SJI2"/>
      <c r="SJJ2"/>
      <c r="SJK2"/>
      <c r="SJL2"/>
      <c r="SJM2"/>
      <c r="SJN2"/>
      <c r="SJO2"/>
      <c r="SJP2"/>
      <c r="SJQ2"/>
      <c r="SJR2"/>
      <c r="SJS2"/>
      <c r="SJT2"/>
      <c r="SJU2"/>
      <c r="SJV2"/>
      <c r="SJW2"/>
      <c r="SJX2"/>
      <c r="SJY2"/>
      <c r="SJZ2"/>
      <c r="SKA2"/>
      <c r="SKB2"/>
      <c r="SKC2"/>
      <c r="SKD2"/>
      <c r="SKE2"/>
      <c r="SKF2"/>
      <c r="SKG2"/>
      <c r="SKH2"/>
      <c r="SKI2"/>
      <c r="SKJ2"/>
      <c r="SKK2"/>
      <c r="SKL2"/>
      <c r="SKM2"/>
      <c r="SKN2"/>
      <c r="SKO2"/>
      <c r="SKP2"/>
      <c r="SKQ2"/>
      <c r="SKR2"/>
      <c r="SKS2"/>
      <c r="SKT2"/>
      <c r="SKU2"/>
      <c r="SKV2"/>
      <c r="SKW2"/>
      <c r="SKX2"/>
      <c r="SKY2"/>
      <c r="SKZ2"/>
      <c r="SLA2"/>
      <c r="SLB2"/>
      <c r="SLC2"/>
      <c r="SLD2"/>
      <c r="SLE2"/>
      <c r="SLF2"/>
      <c r="SLG2"/>
      <c r="SLH2"/>
      <c r="SLI2"/>
      <c r="SLJ2"/>
      <c r="SLK2"/>
      <c r="SLL2"/>
      <c r="SLM2"/>
      <c r="SLN2"/>
      <c r="SLO2"/>
      <c r="SLP2"/>
      <c r="SLQ2"/>
      <c r="SLR2"/>
      <c r="SLS2"/>
      <c r="SLT2"/>
      <c r="SLU2"/>
      <c r="SLV2"/>
      <c r="SLW2"/>
      <c r="SLX2"/>
      <c r="SLY2"/>
      <c r="SLZ2"/>
      <c r="SMA2"/>
      <c r="SMB2"/>
      <c r="SMC2"/>
      <c r="SMD2"/>
      <c r="SME2"/>
      <c r="SMF2"/>
      <c r="SMG2"/>
      <c r="SMH2"/>
      <c r="SMI2"/>
      <c r="SMJ2"/>
      <c r="SMK2"/>
      <c r="SML2"/>
      <c r="SMM2"/>
      <c r="SMN2"/>
      <c r="SMO2"/>
      <c r="SMP2"/>
      <c r="SMQ2"/>
      <c r="SMR2"/>
      <c r="SMS2"/>
      <c r="SMT2"/>
      <c r="SMU2"/>
      <c r="SMV2"/>
      <c r="SMW2"/>
      <c r="SMX2"/>
      <c r="SMY2"/>
      <c r="SMZ2"/>
      <c r="SNA2"/>
      <c r="SNB2"/>
      <c r="SNC2"/>
      <c r="SND2"/>
      <c r="SNE2"/>
      <c r="SNF2"/>
      <c r="SNG2"/>
      <c r="SNH2"/>
      <c r="SNI2"/>
      <c r="SNJ2"/>
      <c r="SNK2"/>
      <c r="SNL2"/>
      <c r="SNM2"/>
      <c r="SNN2"/>
      <c r="SNO2"/>
      <c r="SNP2"/>
      <c r="SNQ2"/>
      <c r="SNR2"/>
      <c r="SNS2"/>
      <c r="SNT2"/>
      <c r="SNU2"/>
      <c r="SNV2"/>
      <c r="SNW2"/>
      <c r="SNX2"/>
      <c r="SNY2"/>
      <c r="SNZ2"/>
      <c r="SOA2"/>
      <c r="SOB2"/>
      <c r="SOC2"/>
      <c r="SOD2"/>
      <c r="SOE2"/>
      <c r="SOF2"/>
      <c r="SOG2"/>
      <c r="SOH2"/>
      <c r="SOI2"/>
      <c r="SOJ2"/>
      <c r="SOK2"/>
      <c r="SOL2"/>
      <c r="SOM2"/>
      <c r="SON2"/>
      <c r="SOO2"/>
      <c r="SOP2"/>
      <c r="SOQ2"/>
      <c r="SOR2"/>
      <c r="SOS2"/>
      <c r="SOT2"/>
      <c r="SOU2"/>
      <c r="SOV2"/>
      <c r="SOW2"/>
      <c r="SOX2"/>
      <c r="SOY2"/>
      <c r="SOZ2"/>
      <c r="SPA2"/>
      <c r="SPB2"/>
      <c r="SPC2"/>
      <c r="SPD2"/>
      <c r="SPE2"/>
      <c r="SPF2"/>
      <c r="SPG2"/>
      <c r="SPH2"/>
      <c r="SPI2"/>
      <c r="SPJ2"/>
      <c r="SPK2"/>
      <c r="SPL2"/>
      <c r="SPM2"/>
      <c r="SPN2"/>
      <c r="SPO2"/>
      <c r="SPP2"/>
      <c r="SPQ2"/>
      <c r="SPR2"/>
      <c r="SPS2"/>
      <c r="SPT2"/>
      <c r="SPU2"/>
      <c r="SPV2"/>
      <c r="SPW2"/>
      <c r="SPX2"/>
      <c r="SPY2"/>
      <c r="SPZ2"/>
      <c r="SQA2"/>
      <c r="SQB2"/>
      <c r="SQC2"/>
      <c r="SQD2"/>
      <c r="SQE2"/>
      <c r="SQF2"/>
      <c r="SQG2"/>
      <c r="SQH2"/>
      <c r="SQI2"/>
      <c r="SQJ2"/>
      <c r="SQK2"/>
      <c r="SQL2"/>
      <c r="SQM2"/>
      <c r="SQN2"/>
      <c r="SQO2"/>
      <c r="SQP2"/>
      <c r="SQQ2"/>
      <c r="SQR2"/>
      <c r="SQS2"/>
      <c r="SQT2"/>
      <c r="SQU2"/>
      <c r="SQV2"/>
      <c r="SQW2"/>
      <c r="SQX2"/>
      <c r="SQY2"/>
      <c r="SQZ2"/>
      <c r="SRA2"/>
      <c r="SRB2"/>
      <c r="SRC2"/>
      <c r="SRD2"/>
      <c r="SRE2"/>
      <c r="SRF2"/>
      <c r="SRG2"/>
      <c r="SRH2"/>
      <c r="SRI2"/>
      <c r="SRJ2"/>
      <c r="SRK2"/>
      <c r="SRL2"/>
      <c r="SRM2"/>
      <c r="SRN2"/>
      <c r="SRO2"/>
      <c r="SRP2"/>
      <c r="SRQ2"/>
      <c r="SRR2"/>
      <c r="SRS2"/>
      <c r="SRT2"/>
      <c r="SRU2"/>
      <c r="SRV2"/>
      <c r="SRW2"/>
      <c r="SRX2"/>
      <c r="SRY2"/>
      <c r="SRZ2"/>
      <c r="SSA2"/>
      <c r="SSB2"/>
      <c r="SSC2"/>
      <c r="SSD2"/>
      <c r="SSE2"/>
      <c r="SSF2"/>
      <c r="SSG2"/>
      <c r="SSH2"/>
      <c r="SSI2"/>
      <c r="SSJ2"/>
      <c r="SSK2"/>
      <c r="SSL2"/>
      <c r="SSM2"/>
      <c r="SSN2"/>
      <c r="SSO2"/>
      <c r="SSP2"/>
      <c r="SSQ2"/>
      <c r="SSR2"/>
      <c r="SSS2"/>
      <c r="SST2"/>
      <c r="SSU2"/>
      <c r="SSV2"/>
      <c r="SSW2"/>
      <c r="SSX2"/>
      <c r="SSY2"/>
      <c r="SSZ2"/>
      <c r="STA2"/>
      <c r="STB2"/>
      <c r="STC2"/>
      <c r="STD2"/>
      <c r="STE2"/>
      <c r="STF2"/>
      <c r="STG2"/>
      <c r="STH2"/>
      <c r="STI2"/>
      <c r="STJ2"/>
      <c r="STK2"/>
      <c r="STL2"/>
      <c r="STM2"/>
      <c r="STN2"/>
      <c r="STO2"/>
      <c r="STP2"/>
      <c r="STQ2"/>
      <c r="STR2"/>
      <c r="STS2"/>
      <c r="STT2"/>
      <c r="STU2"/>
      <c r="STV2"/>
      <c r="STW2"/>
      <c r="STX2"/>
      <c r="STY2"/>
      <c r="STZ2"/>
      <c r="SUA2"/>
      <c r="SUB2"/>
      <c r="SUC2"/>
      <c r="SUD2"/>
      <c r="SUE2"/>
      <c r="SUF2"/>
      <c r="SUG2"/>
      <c r="SUH2"/>
      <c r="SUI2"/>
      <c r="SUJ2"/>
      <c r="SUK2"/>
      <c r="SUL2"/>
      <c r="SUM2"/>
      <c r="SUN2"/>
      <c r="SUO2"/>
      <c r="SUP2"/>
      <c r="SUQ2"/>
      <c r="SUR2"/>
      <c r="SUS2"/>
      <c r="SUT2"/>
      <c r="SUU2"/>
      <c r="SUV2"/>
      <c r="SUW2"/>
      <c r="SUX2"/>
      <c r="SUY2"/>
      <c r="SUZ2"/>
      <c r="SVA2"/>
      <c r="SVB2"/>
      <c r="SVC2"/>
      <c r="SVD2"/>
      <c r="SVE2"/>
      <c r="SVF2"/>
      <c r="SVG2"/>
      <c r="SVH2"/>
      <c r="SVI2"/>
      <c r="SVJ2"/>
      <c r="SVK2"/>
      <c r="SVL2"/>
      <c r="SVM2"/>
      <c r="SVN2"/>
      <c r="SVO2"/>
      <c r="SVP2"/>
      <c r="SVQ2"/>
      <c r="SVR2"/>
      <c r="SVS2"/>
      <c r="SVT2"/>
      <c r="SVU2"/>
      <c r="SVV2"/>
      <c r="SVW2"/>
      <c r="SVX2"/>
      <c r="SVY2"/>
      <c r="SVZ2"/>
      <c r="SWA2"/>
      <c r="SWB2"/>
      <c r="SWC2"/>
      <c r="SWD2"/>
      <c r="SWE2"/>
      <c r="SWF2"/>
      <c r="SWG2"/>
      <c r="SWH2"/>
      <c r="SWI2"/>
      <c r="SWJ2"/>
      <c r="SWK2"/>
      <c r="SWL2"/>
      <c r="SWM2"/>
      <c r="SWN2"/>
      <c r="SWO2"/>
      <c r="SWP2"/>
      <c r="SWQ2"/>
      <c r="SWR2"/>
      <c r="SWS2"/>
      <c r="SWT2"/>
      <c r="SWU2"/>
      <c r="SWV2"/>
      <c r="SWW2"/>
      <c r="SWX2"/>
      <c r="SWY2"/>
      <c r="SWZ2"/>
      <c r="SXA2"/>
      <c r="SXB2"/>
      <c r="SXC2"/>
      <c r="SXD2"/>
      <c r="SXE2"/>
      <c r="SXF2"/>
      <c r="SXG2"/>
      <c r="SXH2"/>
      <c r="SXI2"/>
      <c r="SXJ2"/>
      <c r="SXK2"/>
      <c r="SXL2"/>
      <c r="SXM2"/>
      <c r="SXN2"/>
      <c r="SXO2"/>
      <c r="SXP2"/>
      <c r="SXQ2"/>
      <c r="SXR2"/>
      <c r="SXS2"/>
      <c r="SXT2"/>
      <c r="SXU2"/>
      <c r="SXV2"/>
      <c r="SXW2"/>
      <c r="SXX2"/>
      <c r="SXY2"/>
      <c r="SXZ2"/>
      <c r="SYA2"/>
      <c r="SYB2"/>
      <c r="SYC2"/>
      <c r="SYD2"/>
      <c r="SYE2"/>
      <c r="SYF2"/>
      <c r="SYG2"/>
      <c r="SYH2"/>
      <c r="SYI2"/>
      <c r="SYJ2"/>
      <c r="SYK2"/>
      <c r="SYL2"/>
      <c r="SYM2"/>
      <c r="SYN2"/>
      <c r="SYO2"/>
      <c r="SYP2"/>
      <c r="SYQ2"/>
      <c r="SYR2"/>
      <c r="SYS2"/>
      <c r="SYT2"/>
      <c r="SYU2"/>
      <c r="SYV2"/>
      <c r="SYW2"/>
      <c r="SYX2"/>
      <c r="SYY2"/>
      <c r="SYZ2"/>
      <c r="SZA2"/>
      <c r="SZB2"/>
      <c r="SZC2"/>
      <c r="SZD2"/>
      <c r="SZE2"/>
      <c r="SZF2"/>
      <c r="SZG2"/>
      <c r="SZH2"/>
      <c r="SZI2"/>
      <c r="SZJ2"/>
      <c r="SZK2"/>
      <c r="SZL2"/>
      <c r="SZM2"/>
      <c r="SZN2"/>
      <c r="SZO2"/>
      <c r="SZP2"/>
      <c r="SZQ2"/>
      <c r="SZR2"/>
      <c r="SZS2"/>
      <c r="SZT2"/>
      <c r="SZU2"/>
      <c r="SZV2"/>
      <c r="SZW2"/>
      <c r="SZX2"/>
      <c r="SZY2"/>
      <c r="SZZ2"/>
      <c r="TAA2"/>
      <c r="TAB2"/>
      <c r="TAC2"/>
      <c r="TAD2"/>
      <c r="TAE2"/>
      <c r="TAF2"/>
      <c r="TAG2"/>
      <c r="TAH2"/>
      <c r="TAI2"/>
      <c r="TAJ2"/>
      <c r="TAK2"/>
      <c r="TAL2"/>
      <c r="TAM2"/>
      <c r="TAN2"/>
      <c r="TAO2"/>
      <c r="TAP2"/>
      <c r="TAQ2"/>
      <c r="TAR2"/>
      <c r="TAS2"/>
      <c r="TAT2"/>
      <c r="TAU2"/>
      <c r="TAV2"/>
      <c r="TAW2"/>
      <c r="TAX2"/>
      <c r="TAY2"/>
      <c r="TAZ2"/>
      <c r="TBA2"/>
      <c r="TBB2"/>
      <c r="TBC2"/>
      <c r="TBD2"/>
      <c r="TBE2"/>
      <c r="TBF2"/>
      <c r="TBG2"/>
      <c r="TBH2"/>
      <c r="TBI2"/>
      <c r="TBJ2"/>
      <c r="TBK2"/>
      <c r="TBL2"/>
      <c r="TBM2"/>
      <c r="TBN2"/>
      <c r="TBO2"/>
      <c r="TBP2"/>
      <c r="TBQ2"/>
      <c r="TBR2"/>
      <c r="TBS2"/>
      <c r="TBT2"/>
      <c r="TBU2"/>
      <c r="TBV2"/>
      <c r="TBW2"/>
      <c r="TBX2"/>
      <c r="TBY2"/>
      <c r="TBZ2"/>
      <c r="TCA2"/>
      <c r="TCB2"/>
      <c r="TCC2"/>
      <c r="TCD2"/>
      <c r="TCE2"/>
      <c r="TCF2"/>
      <c r="TCG2"/>
      <c r="TCH2"/>
      <c r="TCI2"/>
      <c r="TCJ2"/>
      <c r="TCK2"/>
      <c r="TCL2"/>
      <c r="TCM2"/>
      <c r="TCN2"/>
      <c r="TCO2"/>
      <c r="TCP2"/>
      <c r="TCQ2"/>
      <c r="TCR2"/>
      <c r="TCS2"/>
      <c r="TCT2"/>
      <c r="TCU2"/>
      <c r="TCV2"/>
      <c r="TCW2"/>
      <c r="TCX2"/>
      <c r="TCY2"/>
      <c r="TCZ2"/>
      <c r="TDA2"/>
      <c r="TDB2"/>
      <c r="TDC2"/>
      <c r="TDD2"/>
      <c r="TDE2"/>
      <c r="TDF2"/>
      <c r="TDG2"/>
      <c r="TDH2"/>
      <c r="TDI2"/>
      <c r="TDJ2"/>
      <c r="TDK2"/>
      <c r="TDL2"/>
      <c r="TDM2"/>
      <c r="TDN2"/>
      <c r="TDO2"/>
      <c r="TDP2"/>
      <c r="TDQ2"/>
      <c r="TDR2"/>
      <c r="TDS2"/>
      <c r="TDT2"/>
      <c r="TDU2"/>
      <c r="TDV2"/>
      <c r="TDW2"/>
      <c r="TDX2"/>
      <c r="TDY2"/>
      <c r="TDZ2"/>
      <c r="TEA2"/>
      <c r="TEB2"/>
      <c r="TEC2"/>
      <c r="TED2"/>
      <c r="TEE2"/>
      <c r="TEF2"/>
      <c r="TEG2"/>
      <c r="TEH2"/>
      <c r="TEI2"/>
      <c r="TEJ2"/>
      <c r="TEK2"/>
      <c r="TEL2"/>
      <c r="TEM2"/>
      <c r="TEN2"/>
      <c r="TEO2"/>
      <c r="TEP2"/>
      <c r="TEQ2"/>
      <c r="TER2"/>
      <c r="TES2"/>
      <c r="TET2"/>
      <c r="TEU2"/>
      <c r="TEV2"/>
      <c r="TEW2"/>
      <c r="TEX2"/>
      <c r="TEY2"/>
      <c r="TEZ2"/>
      <c r="TFA2"/>
      <c r="TFB2"/>
      <c r="TFC2"/>
      <c r="TFD2"/>
      <c r="TFE2"/>
      <c r="TFF2"/>
      <c r="TFG2"/>
      <c r="TFH2"/>
      <c r="TFI2"/>
      <c r="TFJ2"/>
      <c r="TFK2"/>
      <c r="TFL2"/>
      <c r="TFM2"/>
      <c r="TFN2"/>
      <c r="TFO2"/>
      <c r="TFP2"/>
      <c r="TFQ2"/>
      <c r="TFR2"/>
      <c r="TFS2"/>
      <c r="TFT2"/>
      <c r="TFU2"/>
      <c r="TFV2"/>
      <c r="TFW2"/>
      <c r="TFX2"/>
      <c r="TFY2"/>
      <c r="TFZ2"/>
      <c r="TGA2"/>
      <c r="TGB2"/>
      <c r="TGC2"/>
      <c r="TGD2"/>
      <c r="TGE2"/>
      <c r="TGF2"/>
      <c r="TGG2"/>
      <c r="TGH2"/>
      <c r="TGI2"/>
      <c r="TGJ2"/>
      <c r="TGK2"/>
      <c r="TGL2"/>
      <c r="TGM2"/>
      <c r="TGN2"/>
      <c r="TGO2"/>
      <c r="TGP2"/>
      <c r="TGQ2"/>
      <c r="TGR2"/>
      <c r="TGS2"/>
      <c r="TGT2"/>
      <c r="TGU2"/>
      <c r="TGV2"/>
      <c r="TGW2"/>
      <c r="TGX2"/>
      <c r="TGY2"/>
      <c r="TGZ2"/>
      <c r="THA2"/>
      <c r="THB2"/>
      <c r="THC2"/>
      <c r="THD2"/>
      <c r="THE2"/>
      <c r="THF2"/>
      <c r="THG2"/>
      <c r="THH2"/>
      <c r="THI2"/>
      <c r="THJ2"/>
      <c r="THK2"/>
      <c r="THL2"/>
      <c r="THM2"/>
      <c r="THN2"/>
      <c r="THO2"/>
      <c r="THP2"/>
      <c r="THQ2"/>
      <c r="THR2"/>
      <c r="THS2"/>
      <c r="THT2"/>
      <c r="THU2"/>
      <c r="THV2"/>
      <c r="THW2"/>
      <c r="THX2"/>
      <c r="THY2"/>
      <c r="THZ2"/>
      <c r="TIA2"/>
      <c r="TIB2"/>
      <c r="TIC2"/>
      <c r="TID2"/>
      <c r="TIE2"/>
      <c r="TIF2"/>
      <c r="TIG2"/>
      <c r="TIH2"/>
      <c r="TII2"/>
      <c r="TIJ2"/>
      <c r="TIK2"/>
      <c r="TIL2"/>
      <c r="TIM2"/>
      <c r="TIN2"/>
      <c r="TIO2"/>
      <c r="TIP2"/>
      <c r="TIQ2"/>
      <c r="TIR2"/>
      <c r="TIS2"/>
      <c r="TIT2"/>
      <c r="TIU2"/>
      <c r="TIV2"/>
      <c r="TIW2"/>
      <c r="TIX2"/>
      <c r="TIY2"/>
      <c r="TIZ2"/>
      <c r="TJA2"/>
      <c r="TJB2"/>
      <c r="TJC2"/>
      <c r="TJD2"/>
      <c r="TJE2"/>
      <c r="TJF2"/>
      <c r="TJG2"/>
      <c r="TJH2"/>
      <c r="TJI2"/>
      <c r="TJJ2"/>
      <c r="TJK2"/>
      <c r="TJL2"/>
      <c r="TJM2"/>
      <c r="TJN2"/>
      <c r="TJO2"/>
      <c r="TJP2"/>
      <c r="TJQ2"/>
      <c r="TJR2"/>
      <c r="TJS2"/>
      <c r="TJT2"/>
      <c r="TJU2"/>
      <c r="TJV2"/>
      <c r="TJW2"/>
      <c r="TJX2"/>
      <c r="TJY2"/>
      <c r="TJZ2"/>
      <c r="TKA2"/>
      <c r="TKB2"/>
      <c r="TKC2"/>
      <c r="TKD2"/>
      <c r="TKE2"/>
      <c r="TKF2"/>
      <c r="TKG2"/>
      <c r="TKH2"/>
      <c r="TKI2"/>
      <c r="TKJ2"/>
      <c r="TKK2"/>
      <c r="TKL2"/>
      <c r="TKM2"/>
      <c r="TKN2"/>
      <c r="TKO2"/>
      <c r="TKP2"/>
      <c r="TKQ2"/>
      <c r="TKR2"/>
      <c r="TKS2"/>
      <c r="TKT2"/>
      <c r="TKU2"/>
      <c r="TKV2"/>
      <c r="TKW2"/>
      <c r="TKX2"/>
      <c r="TKY2"/>
      <c r="TKZ2"/>
      <c r="TLA2"/>
      <c r="TLB2"/>
      <c r="TLC2"/>
      <c r="TLD2"/>
      <c r="TLE2"/>
      <c r="TLF2"/>
      <c r="TLG2"/>
      <c r="TLH2"/>
      <c r="TLI2"/>
      <c r="TLJ2"/>
      <c r="TLK2"/>
      <c r="TLL2"/>
      <c r="TLM2"/>
      <c r="TLN2"/>
      <c r="TLO2"/>
      <c r="TLP2"/>
      <c r="TLQ2"/>
      <c r="TLR2"/>
      <c r="TLS2"/>
      <c r="TLT2"/>
      <c r="TLU2"/>
      <c r="TLV2"/>
      <c r="TLW2"/>
      <c r="TLX2"/>
      <c r="TLY2"/>
      <c r="TLZ2"/>
      <c r="TMA2"/>
      <c r="TMB2"/>
      <c r="TMC2"/>
      <c r="TMD2"/>
      <c r="TME2"/>
      <c r="TMF2"/>
      <c r="TMG2"/>
      <c r="TMH2"/>
      <c r="TMI2"/>
      <c r="TMJ2"/>
      <c r="TMK2"/>
      <c r="TML2"/>
      <c r="TMM2"/>
      <c r="TMN2"/>
      <c r="TMO2"/>
      <c r="TMP2"/>
      <c r="TMQ2"/>
      <c r="TMR2"/>
      <c r="TMS2"/>
      <c r="TMT2"/>
      <c r="TMU2"/>
      <c r="TMV2"/>
      <c r="TMW2"/>
      <c r="TMX2"/>
      <c r="TMY2"/>
      <c r="TMZ2"/>
      <c r="TNA2"/>
      <c r="TNB2"/>
      <c r="TNC2"/>
      <c r="TND2"/>
      <c r="TNE2"/>
      <c r="TNF2"/>
      <c r="TNG2"/>
      <c r="TNH2"/>
      <c r="TNI2"/>
      <c r="TNJ2"/>
      <c r="TNK2"/>
      <c r="TNL2"/>
      <c r="TNM2"/>
      <c r="TNN2"/>
      <c r="TNO2"/>
      <c r="TNP2"/>
      <c r="TNQ2"/>
      <c r="TNR2"/>
      <c r="TNS2"/>
      <c r="TNT2"/>
      <c r="TNU2"/>
      <c r="TNV2"/>
      <c r="TNW2"/>
      <c r="TNX2"/>
      <c r="TNY2"/>
      <c r="TNZ2"/>
      <c r="TOA2"/>
      <c r="TOB2"/>
      <c r="TOC2"/>
      <c r="TOD2"/>
      <c r="TOE2"/>
      <c r="TOF2"/>
      <c r="TOG2"/>
      <c r="TOH2"/>
      <c r="TOI2"/>
      <c r="TOJ2"/>
      <c r="TOK2"/>
      <c r="TOL2"/>
      <c r="TOM2"/>
      <c r="TON2"/>
      <c r="TOO2"/>
      <c r="TOP2"/>
      <c r="TOQ2"/>
      <c r="TOR2"/>
      <c r="TOS2"/>
      <c r="TOT2"/>
      <c r="TOU2"/>
      <c r="TOV2"/>
      <c r="TOW2"/>
      <c r="TOX2"/>
      <c r="TOY2"/>
      <c r="TOZ2"/>
      <c r="TPA2"/>
      <c r="TPB2"/>
      <c r="TPC2"/>
      <c r="TPD2"/>
      <c r="TPE2"/>
      <c r="TPF2"/>
      <c r="TPG2"/>
      <c r="TPH2"/>
      <c r="TPI2"/>
      <c r="TPJ2"/>
      <c r="TPK2"/>
      <c r="TPL2"/>
      <c r="TPM2"/>
      <c r="TPN2"/>
      <c r="TPO2"/>
      <c r="TPP2"/>
      <c r="TPQ2"/>
      <c r="TPR2"/>
      <c r="TPS2"/>
      <c r="TPT2"/>
      <c r="TPU2"/>
      <c r="TPV2"/>
      <c r="TPW2"/>
      <c r="TPX2"/>
      <c r="TPY2"/>
      <c r="TPZ2"/>
      <c r="TQA2"/>
      <c r="TQB2"/>
      <c r="TQC2"/>
      <c r="TQD2"/>
      <c r="TQE2"/>
      <c r="TQF2"/>
      <c r="TQG2"/>
      <c r="TQH2"/>
      <c r="TQI2"/>
      <c r="TQJ2"/>
      <c r="TQK2"/>
      <c r="TQL2"/>
      <c r="TQM2"/>
      <c r="TQN2"/>
      <c r="TQO2"/>
      <c r="TQP2"/>
      <c r="TQQ2"/>
      <c r="TQR2"/>
      <c r="TQS2"/>
      <c r="TQT2"/>
      <c r="TQU2"/>
      <c r="TQV2"/>
      <c r="TQW2"/>
      <c r="TQX2"/>
      <c r="TQY2"/>
      <c r="TQZ2"/>
      <c r="TRA2"/>
      <c r="TRB2"/>
      <c r="TRC2"/>
      <c r="TRD2"/>
      <c r="TRE2"/>
      <c r="TRF2"/>
      <c r="TRG2"/>
      <c r="TRH2"/>
      <c r="TRI2"/>
      <c r="TRJ2"/>
      <c r="TRK2"/>
      <c r="TRL2"/>
      <c r="TRM2"/>
      <c r="TRN2"/>
      <c r="TRO2"/>
      <c r="TRP2"/>
      <c r="TRQ2"/>
      <c r="TRR2"/>
      <c r="TRS2"/>
      <c r="TRT2"/>
      <c r="TRU2"/>
      <c r="TRV2"/>
      <c r="TRW2"/>
      <c r="TRX2"/>
      <c r="TRY2"/>
      <c r="TRZ2"/>
      <c r="TSA2"/>
      <c r="TSB2"/>
      <c r="TSC2"/>
      <c r="TSD2"/>
      <c r="TSE2"/>
      <c r="TSF2"/>
      <c r="TSG2"/>
      <c r="TSH2"/>
      <c r="TSI2"/>
      <c r="TSJ2"/>
      <c r="TSK2"/>
      <c r="TSL2"/>
      <c r="TSM2"/>
      <c r="TSN2"/>
      <c r="TSO2"/>
      <c r="TSP2"/>
      <c r="TSQ2"/>
      <c r="TSR2"/>
      <c r="TSS2"/>
      <c r="TST2"/>
      <c r="TSU2"/>
      <c r="TSV2"/>
      <c r="TSW2"/>
      <c r="TSX2"/>
      <c r="TSY2"/>
      <c r="TSZ2"/>
      <c r="TTA2"/>
      <c r="TTB2"/>
      <c r="TTC2"/>
      <c r="TTD2"/>
      <c r="TTE2"/>
      <c r="TTF2"/>
      <c r="TTG2"/>
      <c r="TTH2"/>
      <c r="TTI2"/>
      <c r="TTJ2"/>
      <c r="TTK2"/>
      <c r="TTL2"/>
      <c r="TTM2"/>
      <c r="TTN2"/>
      <c r="TTO2"/>
      <c r="TTP2"/>
      <c r="TTQ2"/>
      <c r="TTR2"/>
      <c r="TTS2"/>
      <c r="TTT2"/>
      <c r="TTU2"/>
      <c r="TTV2"/>
      <c r="TTW2"/>
      <c r="TTX2"/>
      <c r="TTY2"/>
      <c r="TTZ2"/>
      <c r="TUA2"/>
      <c r="TUB2"/>
      <c r="TUC2"/>
      <c r="TUD2"/>
      <c r="TUE2"/>
      <c r="TUF2"/>
      <c r="TUG2"/>
      <c r="TUH2"/>
      <c r="TUI2"/>
      <c r="TUJ2"/>
      <c r="TUK2"/>
      <c r="TUL2"/>
      <c r="TUM2"/>
      <c r="TUN2"/>
      <c r="TUO2"/>
      <c r="TUP2"/>
      <c r="TUQ2"/>
      <c r="TUR2"/>
      <c r="TUS2"/>
      <c r="TUT2"/>
      <c r="TUU2"/>
      <c r="TUV2"/>
      <c r="TUW2"/>
      <c r="TUX2"/>
      <c r="TUY2"/>
      <c r="TUZ2"/>
      <c r="TVA2"/>
      <c r="TVB2"/>
      <c r="TVC2"/>
      <c r="TVD2"/>
      <c r="TVE2"/>
      <c r="TVF2"/>
      <c r="TVG2"/>
      <c r="TVH2"/>
      <c r="TVI2"/>
      <c r="TVJ2"/>
      <c r="TVK2"/>
      <c r="TVL2"/>
      <c r="TVM2"/>
      <c r="TVN2"/>
      <c r="TVO2"/>
      <c r="TVP2"/>
      <c r="TVQ2"/>
      <c r="TVR2"/>
      <c r="TVS2"/>
      <c r="TVT2"/>
      <c r="TVU2"/>
      <c r="TVV2"/>
      <c r="TVW2"/>
      <c r="TVX2"/>
      <c r="TVY2"/>
      <c r="TVZ2"/>
      <c r="TWA2"/>
      <c r="TWB2"/>
      <c r="TWC2"/>
      <c r="TWD2"/>
      <c r="TWE2"/>
      <c r="TWF2"/>
      <c r="TWG2"/>
      <c r="TWH2"/>
      <c r="TWI2"/>
      <c r="TWJ2"/>
      <c r="TWK2"/>
      <c r="TWL2"/>
      <c r="TWM2"/>
      <c r="TWN2"/>
      <c r="TWO2"/>
      <c r="TWP2"/>
      <c r="TWQ2"/>
      <c r="TWR2"/>
      <c r="TWS2"/>
      <c r="TWT2"/>
      <c r="TWU2"/>
      <c r="TWV2"/>
      <c r="TWW2"/>
      <c r="TWX2"/>
      <c r="TWY2"/>
      <c r="TWZ2"/>
      <c r="TXA2"/>
      <c r="TXB2"/>
      <c r="TXC2"/>
      <c r="TXD2"/>
      <c r="TXE2"/>
      <c r="TXF2"/>
      <c r="TXG2"/>
      <c r="TXH2"/>
      <c r="TXI2"/>
      <c r="TXJ2"/>
      <c r="TXK2"/>
      <c r="TXL2"/>
      <c r="TXM2"/>
      <c r="TXN2"/>
      <c r="TXO2"/>
      <c r="TXP2"/>
      <c r="TXQ2"/>
      <c r="TXR2"/>
      <c r="TXS2"/>
      <c r="TXT2"/>
      <c r="TXU2"/>
      <c r="TXV2"/>
      <c r="TXW2"/>
      <c r="TXX2"/>
      <c r="TXY2"/>
      <c r="TXZ2"/>
      <c r="TYA2"/>
      <c r="TYB2"/>
      <c r="TYC2"/>
      <c r="TYD2"/>
      <c r="TYE2"/>
      <c r="TYF2"/>
      <c r="TYG2"/>
      <c r="TYH2"/>
      <c r="TYI2"/>
      <c r="TYJ2"/>
      <c r="TYK2"/>
      <c r="TYL2"/>
      <c r="TYM2"/>
      <c r="TYN2"/>
      <c r="TYO2"/>
      <c r="TYP2"/>
      <c r="TYQ2"/>
      <c r="TYR2"/>
      <c r="TYS2"/>
      <c r="TYT2"/>
      <c r="TYU2"/>
      <c r="TYV2"/>
      <c r="TYW2"/>
      <c r="TYX2"/>
      <c r="TYY2"/>
      <c r="TYZ2"/>
      <c r="TZA2"/>
      <c r="TZB2"/>
      <c r="TZC2"/>
      <c r="TZD2"/>
      <c r="TZE2"/>
      <c r="TZF2"/>
      <c r="TZG2"/>
      <c r="TZH2"/>
      <c r="TZI2"/>
      <c r="TZJ2"/>
      <c r="TZK2"/>
      <c r="TZL2"/>
      <c r="TZM2"/>
      <c r="TZN2"/>
      <c r="TZO2"/>
      <c r="TZP2"/>
      <c r="TZQ2"/>
      <c r="TZR2"/>
      <c r="TZS2"/>
      <c r="TZT2"/>
      <c r="TZU2"/>
      <c r="TZV2"/>
      <c r="TZW2"/>
      <c r="TZX2"/>
      <c r="TZY2"/>
      <c r="TZZ2"/>
      <c r="UAA2"/>
      <c r="UAB2"/>
      <c r="UAC2"/>
      <c r="UAD2"/>
      <c r="UAE2"/>
      <c r="UAF2"/>
      <c r="UAG2"/>
      <c r="UAH2"/>
      <c r="UAI2"/>
      <c r="UAJ2"/>
      <c r="UAK2"/>
      <c r="UAL2"/>
      <c r="UAM2"/>
      <c r="UAN2"/>
      <c r="UAO2"/>
      <c r="UAP2"/>
      <c r="UAQ2"/>
      <c r="UAR2"/>
      <c r="UAS2"/>
      <c r="UAT2"/>
      <c r="UAU2"/>
      <c r="UAV2"/>
      <c r="UAW2"/>
      <c r="UAX2"/>
      <c r="UAY2"/>
      <c r="UAZ2"/>
      <c r="UBA2"/>
      <c r="UBB2"/>
      <c r="UBC2"/>
      <c r="UBD2"/>
      <c r="UBE2"/>
      <c r="UBF2"/>
      <c r="UBG2"/>
      <c r="UBH2"/>
      <c r="UBI2"/>
      <c r="UBJ2"/>
      <c r="UBK2"/>
      <c r="UBL2"/>
      <c r="UBM2"/>
      <c r="UBN2"/>
      <c r="UBO2"/>
      <c r="UBP2"/>
      <c r="UBQ2"/>
      <c r="UBR2"/>
      <c r="UBS2"/>
      <c r="UBT2"/>
      <c r="UBU2"/>
      <c r="UBV2"/>
      <c r="UBW2"/>
      <c r="UBX2"/>
      <c r="UBY2"/>
      <c r="UBZ2"/>
      <c r="UCA2"/>
      <c r="UCB2"/>
      <c r="UCC2"/>
      <c r="UCD2"/>
      <c r="UCE2"/>
      <c r="UCF2"/>
      <c r="UCG2"/>
      <c r="UCH2"/>
      <c r="UCI2"/>
      <c r="UCJ2"/>
      <c r="UCK2"/>
      <c r="UCL2"/>
      <c r="UCM2"/>
      <c r="UCN2"/>
      <c r="UCO2"/>
      <c r="UCP2"/>
      <c r="UCQ2"/>
      <c r="UCR2"/>
      <c r="UCS2"/>
      <c r="UCT2"/>
      <c r="UCU2"/>
      <c r="UCV2"/>
      <c r="UCW2"/>
      <c r="UCX2"/>
      <c r="UCY2"/>
      <c r="UCZ2"/>
      <c r="UDA2"/>
      <c r="UDB2"/>
      <c r="UDC2"/>
      <c r="UDD2"/>
      <c r="UDE2"/>
      <c r="UDF2"/>
      <c r="UDG2"/>
      <c r="UDH2"/>
      <c r="UDI2"/>
      <c r="UDJ2"/>
      <c r="UDK2"/>
      <c r="UDL2"/>
      <c r="UDM2"/>
      <c r="UDN2"/>
      <c r="UDO2"/>
      <c r="UDP2"/>
      <c r="UDQ2"/>
      <c r="UDR2"/>
      <c r="UDS2"/>
      <c r="UDT2"/>
      <c r="UDU2"/>
      <c r="UDV2"/>
      <c r="UDW2"/>
      <c r="UDX2"/>
      <c r="UDY2"/>
      <c r="UDZ2"/>
      <c r="UEA2"/>
      <c r="UEB2"/>
      <c r="UEC2"/>
      <c r="UED2"/>
      <c r="UEE2"/>
      <c r="UEF2"/>
      <c r="UEG2"/>
      <c r="UEH2"/>
      <c r="UEI2"/>
      <c r="UEJ2"/>
      <c r="UEK2"/>
      <c r="UEL2"/>
      <c r="UEM2"/>
      <c r="UEN2"/>
      <c r="UEO2"/>
      <c r="UEP2"/>
      <c r="UEQ2"/>
      <c r="UER2"/>
      <c r="UES2"/>
      <c r="UET2"/>
      <c r="UEU2"/>
      <c r="UEV2"/>
      <c r="UEW2"/>
      <c r="UEX2"/>
      <c r="UEY2"/>
      <c r="UEZ2"/>
      <c r="UFA2"/>
      <c r="UFB2"/>
      <c r="UFC2"/>
      <c r="UFD2"/>
      <c r="UFE2"/>
      <c r="UFF2"/>
      <c r="UFG2"/>
      <c r="UFH2"/>
      <c r="UFI2"/>
      <c r="UFJ2"/>
      <c r="UFK2"/>
      <c r="UFL2"/>
      <c r="UFM2"/>
      <c r="UFN2"/>
      <c r="UFO2"/>
      <c r="UFP2"/>
      <c r="UFQ2"/>
      <c r="UFR2"/>
      <c r="UFS2"/>
      <c r="UFT2"/>
      <c r="UFU2"/>
      <c r="UFV2"/>
      <c r="UFW2"/>
      <c r="UFX2"/>
      <c r="UFY2"/>
      <c r="UFZ2"/>
      <c r="UGA2"/>
      <c r="UGB2"/>
      <c r="UGC2"/>
      <c r="UGD2"/>
      <c r="UGE2"/>
      <c r="UGF2"/>
      <c r="UGG2"/>
      <c r="UGH2"/>
      <c r="UGI2"/>
      <c r="UGJ2"/>
      <c r="UGK2"/>
      <c r="UGL2"/>
      <c r="UGM2"/>
      <c r="UGN2"/>
      <c r="UGO2"/>
      <c r="UGP2"/>
      <c r="UGQ2"/>
      <c r="UGR2"/>
      <c r="UGS2"/>
      <c r="UGT2"/>
      <c r="UGU2"/>
      <c r="UGV2"/>
      <c r="UGW2"/>
      <c r="UGX2"/>
      <c r="UGY2"/>
      <c r="UGZ2"/>
      <c r="UHA2"/>
      <c r="UHB2"/>
      <c r="UHC2"/>
      <c r="UHD2"/>
      <c r="UHE2"/>
      <c r="UHF2"/>
      <c r="UHG2"/>
      <c r="UHH2"/>
      <c r="UHI2"/>
      <c r="UHJ2"/>
      <c r="UHK2"/>
      <c r="UHL2"/>
      <c r="UHM2"/>
      <c r="UHN2"/>
      <c r="UHO2"/>
      <c r="UHP2"/>
      <c r="UHQ2"/>
      <c r="UHR2"/>
      <c r="UHS2"/>
      <c r="UHT2"/>
      <c r="UHU2"/>
      <c r="UHV2"/>
      <c r="UHW2"/>
      <c r="UHX2"/>
      <c r="UHY2"/>
      <c r="UHZ2"/>
      <c r="UIA2"/>
      <c r="UIB2"/>
      <c r="UIC2"/>
      <c r="UID2"/>
      <c r="UIE2"/>
      <c r="UIF2"/>
      <c r="UIG2"/>
      <c r="UIH2"/>
      <c r="UII2"/>
      <c r="UIJ2"/>
      <c r="UIK2"/>
      <c r="UIL2"/>
      <c r="UIM2"/>
      <c r="UIN2"/>
      <c r="UIO2"/>
      <c r="UIP2"/>
      <c r="UIQ2"/>
      <c r="UIR2"/>
      <c r="UIS2"/>
      <c r="UIT2"/>
      <c r="UIU2"/>
      <c r="UIV2"/>
      <c r="UIW2"/>
      <c r="UIX2"/>
      <c r="UIY2"/>
      <c r="UIZ2"/>
      <c r="UJA2"/>
      <c r="UJB2"/>
      <c r="UJC2"/>
      <c r="UJD2"/>
      <c r="UJE2"/>
      <c r="UJF2"/>
      <c r="UJG2"/>
      <c r="UJH2"/>
      <c r="UJI2"/>
      <c r="UJJ2"/>
      <c r="UJK2"/>
      <c r="UJL2"/>
      <c r="UJM2"/>
      <c r="UJN2"/>
      <c r="UJO2"/>
      <c r="UJP2"/>
      <c r="UJQ2"/>
      <c r="UJR2"/>
      <c r="UJS2"/>
      <c r="UJT2"/>
      <c r="UJU2"/>
      <c r="UJV2"/>
      <c r="UJW2"/>
      <c r="UJX2"/>
      <c r="UJY2"/>
      <c r="UJZ2"/>
      <c r="UKA2"/>
      <c r="UKB2"/>
      <c r="UKC2"/>
      <c r="UKD2"/>
      <c r="UKE2"/>
      <c r="UKF2"/>
      <c r="UKG2"/>
      <c r="UKH2"/>
      <c r="UKI2"/>
      <c r="UKJ2"/>
      <c r="UKK2"/>
      <c r="UKL2"/>
      <c r="UKM2"/>
      <c r="UKN2"/>
      <c r="UKO2"/>
      <c r="UKP2"/>
      <c r="UKQ2"/>
      <c r="UKR2"/>
      <c r="UKS2"/>
      <c r="UKT2"/>
      <c r="UKU2"/>
      <c r="UKV2"/>
      <c r="UKW2"/>
      <c r="UKX2"/>
      <c r="UKY2"/>
      <c r="UKZ2"/>
      <c r="ULA2"/>
      <c r="ULB2"/>
      <c r="ULC2"/>
      <c r="ULD2"/>
      <c r="ULE2"/>
      <c r="ULF2"/>
      <c r="ULG2"/>
      <c r="ULH2"/>
      <c r="ULI2"/>
      <c r="ULJ2"/>
      <c r="ULK2"/>
      <c r="ULL2"/>
      <c r="ULM2"/>
      <c r="ULN2"/>
      <c r="ULO2"/>
      <c r="ULP2"/>
      <c r="ULQ2"/>
      <c r="ULR2"/>
      <c r="ULS2"/>
      <c r="ULT2"/>
      <c r="ULU2"/>
      <c r="ULV2"/>
      <c r="ULW2"/>
      <c r="ULX2"/>
      <c r="ULY2"/>
      <c r="ULZ2"/>
      <c r="UMA2"/>
      <c r="UMB2"/>
      <c r="UMC2"/>
      <c r="UMD2"/>
      <c r="UME2"/>
      <c r="UMF2"/>
      <c r="UMG2"/>
      <c r="UMH2"/>
      <c r="UMI2"/>
      <c r="UMJ2"/>
      <c r="UMK2"/>
      <c r="UML2"/>
      <c r="UMM2"/>
      <c r="UMN2"/>
      <c r="UMO2"/>
      <c r="UMP2"/>
      <c r="UMQ2"/>
      <c r="UMR2"/>
      <c r="UMS2"/>
      <c r="UMT2"/>
      <c r="UMU2"/>
      <c r="UMV2"/>
      <c r="UMW2"/>
      <c r="UMX2"/>
      <c r="UMY2"/>
      <c r="UMZ2"/>
      <c r="UNA2"/>
      <c r="UNB2"/>
      <c r="UNC2"/>
      <c r="UND2"/>
      <c r="UNE2"/>
      <c r="UNF2"/>
      <c r="UNG2"/>
      <c r="UNH2"/>
      <c r="UNI2"/>
      <c r="UNJ2"/>
      <c r="UNK2"/>
      <c r="UNL2"/>
      <c r="UNM2"/>
      <c r="UNN2"/>
      <c r="UNO2"/>
      <c r="UNP2"/>
      <c r="UNQ2"/>
      <c r="UNR2"/>
      <c r="UNS2"/>
      <c r="UNT2"/>
      <c r="UNU2"/>
      <c r="UNV2"/>
      <c r="UNW2"/>
      <c r="UNX2"/>
      <c r="UNY2"/>
      <c r="UNZ2"/>
      <c r="UOA2"/>
      <c r="UOB2"/>
      <c r="UOC2"/>
      <c r="UOD2"/>
      <c r="UOE2"/>
      <c r="UOF2"/>
      <c r="UOG2"/>
      <c r="UOH2"/>
      <c r="UOI2"/>
      <c r="UOJ2"/>
      <c r="UOK2"/>
      <c r="UOL2"/>
      <c r="UOM2"/>
      <c r="UON2"/>
      <c r="UOO2"/>
      <c r="UOP2"/>
      <c r="UOQ2"/>
      <c r="UOR2"/>
      <c r="UOS2"/>
      <c r="UOT2"/>
      <c r="UOU2"/>
      <c r="UOV2"/>
      <c r="UOW2"/>
      <c r="UOX2"/>
      <c r="UOY2"/>
      <c r="UOZ2"/>
      <c r="UPA2"/>
      <c r="UPB2"/>
      <c r="UPC2"/>
      <c r="UPD2"/>
      <c r="UPE2"/>
      <c r="UPF2"/>
      <c r="UPG2"/>
      <c r="UPH2"/>
      <c r="UPI2"/>
      <c r="UPJ2"/>
      <c r="UPK2"/>
      <c r="UPL2"/>
      <c r="UPM2"/>
      <c r="UPN2"/>
      <c r="UPO2"/>
      <c r="UPP2"/>
      <c r="UPQ2"/>
      <c r="UPR2"/>
      <c r="UPS2"/>
      <c r="UPT2"/>
      <c r="UPU2"/>
      <c r="UPV2"/>
      <c r="UPW2"/>
      <c r="UPX2"/>
      <c r="UPY2"/>
      <c r="UPZ2"/>
      <c r="UQA2"/>
      <c r="UQB2"/>
      <c r="UQC2"/>
      <c r="UQD2"/>
      <c r="UQE2"/>
      <c r="UQF2"/>
      <c r="UQG2"/>
      <c r="UQH2"/>
      <c r="UQI2"/>
      <c r="UQJ2"/>
      <c r="UQK2"/>
      <c r="UQL2"/>
      <c r="UQM2"/>
      <c r="UQN2"/>
      <c r="UQO2"/>
      <c r="UQP2"/>
      <c r="UQQ2"/>
      <c r="UQR2"/>
      <c r="UQS2"/>
      <c r="UQT2"/>
      <c r="UQU2"/>
      <c r="UQV2"/>
      <c r="UQW2"/>
      <c r="UQX2"/>
      <c r="UQY2"/>
      <c r="UQZ2"/>
      <c r="URA2"/>
      <c r="URB2"/>
      <c r="URC2"/>
      <c r="URD2"/>
      <c r="URE2"/>
      <c r="URF2"/>
      <c r="URG2"/>
      <c r="URH2"/>
      <c r="URI2"/>
      <c r="URJ2"/>
      <c r="URK2"/>
      <c r="URL2"/>
      <c r="URM2"/>
      <c r="URN2"/>
      <c r="URO2"/>
      <c r="URP2"/>
      <c r="URQ2"/>
      <c r="URR2"/>
      <c r="URS2"/>
      <c r="URT2"/>
      <c r="URU2"/>
      <c r="URV2"/>
      <c r="URW2"/>
      <c r="URX2"/>
      <c r="URY2"/>
      <c r="URZ2"/>
      <c r="USA2"/>
      <c r="USB2"/>
      <c r="USC2"/>
      <c r="USD2"/>
      <c r="USE2"/>
      <c r="USF2"/>
      <c r="USG2"/>
      <c r="USH2"/>
      <c r="USI2"/>
      <c r="USJ2"/>
      <c r="USK2"/>
      <c r="USL2"/>
      <c r="USM2"/>
      <c r="USN2"/>
      <c r="USO2"/>
      <c r="USP2"/>
      <c r="USQ2"/>
      <c r="USR2"/>
      <c r="USS2"/>
      <c r="UST2"/>
      <c r="USU2"/>
      <c r="USV2"/>
      <c r="USW2"/>
      <c r="USX2"/>
      <c r="USY2"/>
      <c r="USZ2"/>
      <c r="UTA2"/>
      <c r="UTB2"/>
      <c r="UTC2"/>
      <c r="UTD2"/>
      <c r="UTE2"/>
      <c r="UTF2"/>
      <c r="UTG2"/>
      <c r="UTH2"/>
      <c r="UTI2"/>
      <c r="UTJ2"/>
      <c r="UTK2"/>
      <c r="UTL2"/>
      <c r="UTM2"/>
      <c r="UTN2"/>
      <c r="UTO2"/>
      <c r="UTP2"/>
      <c r="UTQ2"/>
      <c r="UTR2"/>
      <c r="UTS2"/>
      <c r="UTT2"/>
      <c r="UTU2"/>
      <c r="UTV2"/>
      <c r="UTW2"/>
      <c r="UTX2"/>
      <c r="UTY2"/>
      <c r="UTZ2"/>
      <c r="UUA2"/>
      <c r="UUB2"/>
      <c r="UUC2"/>
      <c r="UUD2"/>
      <c r="UUE2"/>
      <c r="UUF2"/>
      <c r="UUG2"/>
      <c r="UUH2"/>
      <c r="UUI2"/>
      <c r="UUJ2"/>
      <c r="UUK2"/>
      <c r="UUL2"/>
      <c r="UUM2"/>
      <c r="UUN2"/>
      <c r="UUO2"/>
      <c r="UUP2"/>
      <c r="UUQ2"/>
      <c r="UUR2"/>
      <c r="UUS2"/>
      <c r="UUT2"/>
      <c r="UUU2"/>
      <c r="UUV2"/>
      <c r="UUW2"/>
      <c r="UUX2"/>
      <c r="UUY2"/>
      <c r="UUZ2"/>
      <c r="UVA2"/>
      <c r="UVB2"/>
      <c r="UVC2"/>
      <c r="UVD2"/>
      <c r="UVE2"/>
      <c r="UVF2"/>
      <c r="UVG2"/>
      <c r="UVH2"/>
      <c r="UVI2"/>
      <c r="UVJ2"/>
      <c r="UVK2"/>
      <c r="UVL2"/>
      <c r="UVM2"/>
      <c r="UVN2"/>
      <c r="UVO2"/>
      <c r="UVP2"/>
      <c r="UVQ2"/>
      <c r="UVR2"/>
      <c r="UVS2"/>
      <c r="UVT2"/>
      <c r="UVU2"/>
      <c r="UVV2"/>
      <c r="UVW2"/>
      <c r="UVX2"/>
      <c r="UVY2"/>
      <c r="UVZ2"/>
      <c r="UWA2"/>
      <c r="UWB2"/>
      <c r="UWC2"/>
      <c r="UWD2"/>
      <c r="UWE2"/>
      <c r="UWF2"/>
      <c r="UWG2"/>
      <c r="UWH2"/>
      <c r="UWI2"/>
      <c r="UWJ2"/>
      <c r="UWK2"/>
      <c r="UWL2"/>
      <c r="UWM2"/>
      <c r="UWN2"/>
      <c r="UWO2"/>
      <c r="UWP2"/>
      <c r="UWQ2"/>
      <c r="UWR2"/>
      <c r="UWS2"/>
      <c r="UWT2"/>
      <c r="UWU2"/>
      <c r="UWV2"/>
      <c r="UWW2"/>
      <c r="UWX2"/>
      <c r="UWY2"/>
      <c r="UWZ2"/>
      <c r="UXA2"/>
      <c r="UXB2"/>
      <c r="UXC2"/>
      <c r="UXD2"/>
      <c r="UXE2"/>
      <c r="UXF2"/>
      <c r="UXG2"/>
      <c r="UXH2"/>
      <c r="UXI2"/>
      <c r="UXJ2"/>
      <c r="UXK2"/>
      <c r="UXL2"/>
      <c r="UXM2"/>
      <c r="UXN2"/>
      <c r="UXO2"/>
      <c r="UXP2"/>
      <c r="UXQ2"/>
      <c r="UXR2"/>
      <c r="UXS2"/>
      <c r="UXT2"/>
      <c r="UXU2"/>
      <c r="UXV2"/>
      <c r="UXW2"/>
      <c r="UXX2"/>
      <c r="UXY2"/>
      <c r="UXZ2"/>
      <c r="UYA2"/>
      <c r="UYB2"/>
      <c r="UYC2"/>
      <c r="UYD2"/>
      <c r="UYE2"/>
      <c r="UYF2"/>
      <c r="UYG2"/>
      <c r="UYH2"/>
      <c r="UYI2"/>
      <c r="UYJ2"/>
      <c r="UYK2"/>
      <c r="UYL2"/>
      <c r="UYM2"/>
      <c r="UYN2"/>
      <c r="UYO2"/>
      <c r="UYP2"/>
      <c r="UYQ2"/>
      <c r="UYR2"/>
      <c r="UYS2"/>
      <c r="UYT2"/>
      <c r="UYU2"/>
      <c r="UYV2"/>
      <c r="UYW2"/>
      <c r="UYX2"/>
      <c r="UYY2"/>
      <c r="UYZ2"/>
      <c r="UZA2"/>
      <c r="UZB2"/>
      <c r="UZC2"/>
      <c r="UZD2"/>
      <c r="UZE2"/>
      <c r="UZF2"/>
      <c r="UZG2"/>
      <c r="UZH2"/>
      <c r="UZI2"/>
      <c r="UZJ2"/>
      <c r="UZK2"/>
      <c r="UZL2"/>
      <c r="UZM2"/>
      <c r="UZN2"/>
      <c r="UZO2"/>
      <c r="UZP2"/>
      <c r="UZQ2"/>
      <c r="UZR2"/>
      <c r="UZS2"/>
      <c r="UZT2"/>
      <c r="UZU2"/>
      <c r="UZV2"/>
      <c r="UZW2"/>
      <c r="UZX2"/>
      <c r="UZY2"/>
      <c r="UZZ2"/>
      <c r="VAA2"/>
      <c r="VAB2"/>
      <c r="VAC2"/>
      <c r="VAD2"/>
      <c r="VAE2"/>
      <c r="VAF2"/>
      <c r="VAG2"/>
      <c r="VAH2"/>
      <c r="VAI2"/>
      <c r="VAJ2"/>
      <c r="VAK2"/>
      <c r="VAL2"/>
      <c r="VAM2"/>
      <c r="VAN2"/>
      <c r="VAO2"/>
      <c r="VAP2"/>
      <c r="VAQ2"/>
      <c r="VAR2"/>
      <c r="VAS2"/>
      <c r="VAT2"/>
      <c r="VAU2"/>
      <c r="VAV2"/>
      <c r="VAW2"/>
      <c r="VAX2"/>
      <c r="VAY2"/>
      <c r="VAZ2"/>
      <c r="VBA2"/>
      <c r="VBB2"/>
      <c r="VBC2"/>
      <c r="VBD2"/>
      <c r="VBE2"/>
      <c r="VBF2"/>
      <c r="VBG2"/>
      <c r="VBH2"/>
      <c r="VBI2"/>
      <c r="VBJ2"/>
      <c r="VBK2"/>
      <c r="VBL2"/>
      <c r="VBM2"/>
      <c r="VBN2"/>
      <c r="VBO2"/>
      <c r="VBP2"/>
      <c r="VBQ2"/>
      <c r="VBR2"/>
      <c r="VBS2"/>
      <c r="VBT2"/>
      <c r="VBU2"/>
      <c r="VBV2"/>
      <c r="VBW2"/>
      <c r="VBX2"/>
      <c r="VBY2"/>
      <c r="VBZ2"/>
      <c r="VCA2"/>
      <c r="VCB2"/>
      <c r="VCC2"/>
      <c r="VCD2"/>
      <c r="VCE2"/>
      <c r="VCF2"/>
      <c r="VCG2"/>
      <c r="VCH2"/>
      <c r="VCI2"/>
      <c r="VCJ2"/>
      <c r="VCK2"/>
      <c r="VCL2"/>
      <c r="VCM2"/>
      <c r="VCN2"/>
      <c r="VCO2"/>
      <c r="VCP2"/>
      <c r="VCQ2"/>
      <c r="VCR2"/>
      <c r="VCS2"/>
      <c r="VCT2"/>
      <c r="VCU2"/>
      <c r="VCV2"/>
      <c r="VCW2"/>
      <c r="VCX2"/>
      <c r="VCY2"/>
      <c r="VCZ2"/>
      <c r="VDA2"/>
      <c r="VDB2"/>
      <c r="VDC2"/>
      <c r="VDD2"/>
      <c r="VDE2"/>
      <c r="VDF2"/>
      <c r="VDG2"/>
      <c r="VDH2"/>
      <c r="VDI2"/>
      <c r="VDJ2"/>
      <c r="VDK2"/>
      <c r="VDL2"/>
      <c r="VDM2"/>
      <c r="VDN2"/>
      <c r="VDO2"/>
      <c r="VDP2"/>
      <c r="VDQ2"/>
      <c r="VDR2"/>
      <c r="VDS2"/>
      <c r="VDT2"/>
      <c r="VDU2"/>
      <c r="VDV2"/>
      <c r="VDW2"/>
      <c r="VDX2"/>
      <c r="VDY2"/>
      <c r="VDZ2"/>
      <c r="VEA2"/>
      <c r="VEB2"/>
      <c r="VEC2"/>
      <c r="VED2"/>
      <c r="VEE2"/>
      <c r="VEF2"/>
      <c r="VEG2"/>
      <c r="VEH2"/>
      <c r="VEI2"/>
      <c r="VEJ2"/>
      <c r="VEK2"/>
      <c r="VEL2"/>
      <c r="VEM2"/>
      <c r="VEN2"/>
      <c r="VEO2"/>
      <c r="VEP2"/>
      <c r="VEQ2"/>
      <c r="VER2"/>
      <c r="VES2"/>
      <c r="VET2"/>
      <c r="VEU2"/>
      <c r="VEV2"/>
      <c r="VEW2"/>
      <c r="VEX2"/>
      <c r="VEY2"/>
      <c r="VEZ2"/>
      <c r="VFA2"/>
      <c r="VFB2"/>
      <c r="VFC2"/>
      <c r="VFD2"/>
      <c r="VFE2"/>
      <c r="VFF2"/>
      <c r="VFG2"/>
      <c r="VFH2"/>
      <c r="VFI2"/>
      <c r="VFJ2"/>
      <c r="VFK2"/>
      <c r="VFL2"/>
      <c r="VFM2"/>
      <c r="VFN2"/>
      <c r="VFO2"/>
      <c r="VFP2"/>
      <c r="VFQ2"/>
      <c r="VFR2"/>
      <c r="VFS2"/>
      <c r="VFT2"/>
      <c r="VFU2"/>
      <c r="VFV2"/>
      <c r="VFW2"/>
      <c r="VFX2"/>
      <c r="VFY2"/>
      <c r="VFZ2"/>
      <c r="VGA2"/>
      <c r="VGB2"/>
      <c r="VGC2"/>
      <c r="VGD2"/>
      <c r="VGE2"/>
      <c r="VGF2"/>
      <c r="VGG2"/>
      <c r="VGH2"/>
      <c r="VGI2"/>
      <c r="VGJ2"/>
      <c r="VGK2"/>
      <c r="VGL2"/>
      <c r="VGM2"/>
      <c r="VGN2"/>
      <c r="VGO2"/>
      <c r="VGP2"/>
      <c r="VGQ2"/>
      <c r="VGR2"/>
      <c r="VGS2"/>
      <c r="VGT2"/>
      <c r="VGU2"/>
      <c r="VGV2"/>
      <c r="VGW2"/>
      <c r="VGX2"/>
      <c r="VGY2"/>
      <c r="VGZ2"/>
      <c r="VHA2"/>
      <c r="VHB2"/>
      <c r="VHC2"/>
      <c r="VHD2"/>
      <c r="VHE2"/>
      <c r="VHF2"/>
      <c r="VHG2"/>
      <c r="VHH2"/>
      <c r="VHI2"/>
      <c r="VHJ2"/>
      <c r="VHK2"/>
      <c r="VHL2"/>
      <c r="VHM2"/>
      <c r="VHN2"/>
      <c r="VHO2"/>
      <c r="VHP2"/>
      <c r="VHQ2"/>
      <c r="VHR2"/>
      <c r="VHS2"/>
      <c r="VHT2"/>
      <c r="VHU2"/>
      <c r="VHV2"/>
      <c r="VHW2"/>
      <c r="VHX2"/>
      <c r="VHY2"/>
      <c r="VHZ2"/>
      <c r="VIA2"/>
      <c r="VIB2"/>
      <c r="VIC2"/>
      <c r="VID2"/>
      <c r="VIE2"/>
      <c r="VIF2"/>
      <c r="VIG2"/>
      <c r="VIH2"/>
      <c r="VII2"/>
      <c r="VIJ2"/>
      <c r="VIK2"/>
      <c r="VIL2"/>
      <c r="VIM2"/>
      <c r="VIN2"/>
      <c r="VIO2"/>
      <c r="VIP2"/>
      <c r="VIQ2"/>
      <c r="VIR2"/>
      <c r="VIS2"/>
      <c r="VIT2"/>
      <c r="VIU2"/>
      <c r="VIV2"/>
      <c r="VIW2"/>
      <c r="VIX2"/>
      <c r="VIY2"/>
      <c r="VIZ2"/>
      <c r="VJA2"/>
      <c r="VJB2"/>
      <c r="VJC2"/>
      <c r="VJD2"/>
      <c r="VJE2"/>
      <c r="VJF2"/>
      <c r="VJG2"/>
      <c r="VJH2"/>
      <c r="VJI2"/>
      <c r="VJJ2"/>
      <c r="VJK2"/>
      <c r="VJL2"/>
      <c r="VJM2"/>
      <c r="VJN2"/>
      <c r="VJO2"/>
      <c r="VJP2"/>
      <c r="VJQ2"/>
      <c r="VJR2"/>
      <c r="VJS2"/>
      <c r="VJT2"/>
      <c r="VJU2"/>
      <c r="VJV2"/>
      <c r="VJW2"/>
      <c r="VJX2"/>
      <c r="VJY2"/>
      <c r="VJZ2"/>
      <c r="VKA2"/>
      <c r="VKB2"/>
      <c r="VKC2"/>
      <c r="VKD2"/>
      <c r="VKE2"/>
      <c r="VKF2"/>
      <c r="VKG2"/>
      <c r="VKH2"/>
      <c r="VKI2"/>
      <c r="VKJ2"/>
      <c r="VKK2"/>
      <c r="VKL2"/>
      <c r="VKM2"/>
      <c r="VKN2"/>
      <c r="VKO2"/>
      <c r="VKP2"/>
      <c r="VKQ2"/>
      <c r="VKR2"/>
      <c r="VKS2"/>
      <c r="VKT2"/>
      <c r="VKU2"/>
      <c r="VKV2"/>
      <c r="VKW2"/>
      <c r="VKX2"/>
      <c r="VKY2"/>
      <c r="VKZ2"/>
      <c r="VLA2"/>
      <c r="VLB2"/>
      <c r="VLC2"/>
      <c r="VLD2"/>
      <c r="VLE2"/>
      <c r="VLF2"/>
      <c r="VLG2"/>
      <c r="VLH2"/>
      <c r="VLI2"/>
      <c r="VLJ2"/>
      <c r="VLK2"/>
      <c r="VLL2"/>
      <c r="VLM2"/>
      <c r="VLN2"/>
      <c r="VLO2"/>
      <c r="VLP2"/>
      <c r="VLQ2"/>
      <c r="VLR2"/>
      <c r="VLS2"/>
      <c r="VLT2"/>
      <c r="VLU2"/>
      <c r="VLV2"/>
      <c r="VLW2"/>
      <c r="VLX2"/>
      <c r="VLY2"/>
      <c r="VLZ2"/>
      <c r="VMA2"/>
      <c r="VMB2"/>
      <c r="VMC2"/>
      <c r="VMD2"/>
      <c r="VME2"/>
      <c r="VMF2"/>
      <c r="VMG2"/>
      <c r="VMH2"/>
      <c r="VMI2"/>
      <c r="VMJ2"/>
      <c r="VMK2"/>
      <c r="VML2"/>
      <c r="VMM2"/>
      <c r="VMN2"/>
      <c r="VMO2"/>
      <c r="VMP2"/>
      <c r="VMQ2"/>
      <c r="VMR2"/>
      <c r="VMS2"/>
      <c r="VMT2"/>
      <c r="VMU2"/>
      <c r="VMV2"/>
      <c r="VMW2"/>
      <c r="VMX2"/>
      <c r="VMY2"/>
      <c r="VMZ2"/>
      <c r="VNA2"/>
      <c r="VNB2"/>
      <c r="VNC2"/>
      <c r="VND2"/>
      <c r="VNE2"/>
      <c r="VNF2"/>
      <c r="VNG2"/>
      <c r="VNH2"/>
      <c r="VNI2"/>
      <c r="VNJ2"/>
      <c r="VNK2"/>
      <c r="VNL2"/>
      <c r="VNM2"/>
      <c r="VNN2"/>
      <c r="VNO2"/>
      <c r="VNP2"/>
      <c r="VNQ2"/>
      <c r="VNR2"/>
      <c r="VNS2"/>
      <c r="VNT2"/>
      <c r="VNU2"/>
      <c r="VNV2"/>
      <c r="VNW2"/>
      <c r="VNX2"/>
      <c r="VNY2"/>
      <c r="VNZ2"/>
      <c r="VOA2"/>
      <c r="VOB2"/>
      <c r="VOC2"/>
      <c r="VOD2"/>
      <c r="VOE2"/>
      <c r="VOF2"/>
      <c r="VOG2"/>
      <c r="VOH2"/>
      <c r="VOI2"/>
      <c r="VOJ2"/>
      <c r="VOK2"/>
      <c r="VOL2"/>
      <c r="VOM2"/>
      <c r="VON2"/>
      <c r="VOO2"/>
      <c r="VOP2"/>
      <c r="VOQ2"/>
      <c r="VOR2"/>
      <c r="VOS2"/>
      <c r="VOT2"/>
      <c r="VOU2"/>
      <c r="VOV2"/>
      <c r="VOW2"/>
      <c r="VOX2"/>
      <c r="VOY2"/>
      <c r="VOZ2"/>
      <c r="VPA2"/>
      <c r="VPB2"/>
      <c r="VPC2"/>
      <c r="VPD2"/>
      <c r="VPE2"/>
      <c r="VPF2"/>
      <c r="VPG2"/>
      <c r="VPH2"/>
      <c r="VPI2"/>
      <c r="VPJ2"/>
      <c r="VPK2"/>
      <c r="VPL2"/>
      <c r="VPM2"/>
      <c r="VPN2"/>
      <c r="VPO2"/>
      <c r="VPP2"/>
      <c r="VPQ2"/>
      <c r="VPR2"/>
      <c r="VPS2"/>
      <c r="VPT2"/>
      <c r="VPU2"/>
      <c r="VPV2"/>
      <c r="VPW2"/>
      <c r="VPX2"/>
      <c r="VPY2"/>
      <c r="VPZ2"/>
      <c r="VQA2"/>
      <c r="VQB2"/>
      <c r="VQC2"/>
      <c r="VQD2"/>
      <c r="VQE2"/>
      <c r="VQF2"/>
      <c r="VQG2"/>
      <c r="VQH2"/>
      <c r="VQI2"/>
      <c r="VQJ2"/>
      <c r="VQK2"/>
      <c r="VQL2"/>
      <c r="VQM2"/>
      <c r="VQN2"/>
      <c r="VQO2"/>
      <c r="VQP2"/>
      <c r="VQQ2"/>
      <c r="VQR2"/>
      <c r="VQS2"/>
      <c r="VQT2"/>
      <c r="VQU2"/>
      <c r="VQV2"/>
      <c r="VQW2"/>
      <c r="VQX2"/>
      <c r="VQY2"/>
      <c r="VQZ2"/>
      <c r="VRA2"/>
      <c r="VRB2"/>
      <c r="VRC2"/>
      <c r="VRD2"/>
      <c r="VRE2"/>
      <c r="VRF2"/>
      <c r="VRG2"/>
      <c r="VRH2"/>
      <c r="VRI2"/>
      <c r="VRJ2"/>
      <c r="VRK2"/>
      <c r="VRL2"/>
      <c r="VRM2"/>
      <c r="VRN2"/>
      <c r="VRO2"/>
      <c r="VRP2"/>
      <c r="VRQ2"/>
      <c r="VRR2"/>
      <c r="VRS2"/>
      <c r="VRT2"/>
      <c r="VRU2"/>
      <c r="VRV2"/>
      <c r="VRW2"/>
      <c r="VRX2"/>
      <c r="VRY2"/>
      <c r="VRZ2"/>
      <c r="VSA2"/>
      <c r="VSB2"/>
      <c r="VSC2"/>
      <c r="VSD2"/>
      <c r="VSE2"/>
      <c r="VSF2"/>
      <c r="VSG2"/>
      <c r="VSH2"/>
      <c r="VSI2"/>
      <c r="VSJ2"/>
      <c r="VSK2"/>
      <c r="VSL2"/>
      <c r="VSM2"/>
      <c r="VSN2"/>
      <c r="VSO2"/>
      <c r="VSP2"/>
      <c r="VSQ2"/>
      <c r="VSR2"/>
      <c r="VSS2"/>
      <c r="VST2"/>
      <c r="VSU2"/>
      <c r="VSV2"/>
      <c r="VSW2"/>
      <c r="VSX2"/>
      <c r="VSY2"/>
      <c r="VSZ2"/>
      <c r="VTA2"/>
      <c r="VTB2"/>
      <c r="VTC2"/>
      <c r="VTD2"/>
      <c r="VTE2"/>
      <c r="VTF2"/>
      <c r="VTG2"/>
      <c r="VTH2"/>
      <c r="VTI2"/>
      <c r="VTJ2"/>
      <c r="VTK2"/>
      <c r="VTL2"/>
      <c r="VTM2"/>
      <c r="VTN2"/>
      <c r="VTO2"/>
      <c r="VTP2"/>
      <c r="VTQ2"/>
      <c r="VTR2"/>
      <c r="VTS2"/>
      <c r="VTT2"/>
      <c r="VTU2"/>
      <c r="VTV2"/>
      <c r="VTW2"/>
      <c r="VTX2"/>
      <c r="VTY2"/>
      <c r="VTZ2"/>
      <c r="VUA2"/>
      <c r="VUB2"/>
      <c r="VUC2"/>
      <c r="VUD2"/>
      <c r="VUE2"/>
      <c r="VUF2"/>
      <c r="VUG2"/>
      <c r="VUH2"/>
      <c r="VUI2"/>
      <c r="VUJ2"/>
      <c r="VUK2"/>
      <c r="VUL2"/>
      <c r="VUM2"/>
      <c r="VUN2"/>
      <c r="VUO2"/>
      <c r="VUP2"/>
      <c r="VUQ2"/>
      <c r="VUR2"/>
      <c r="VUS2"/>
      <c r="VUT2"/>
      <c r="VUU2"/>
      <c r="VUV2"/>
      <c r="VUW2"/>
      <c r="VUX2"/>
      <c r="VUY2"/>
      <c r="VUZ2"/>
      <c r="VVA2"/>
      <c r="VVB2"/>
      <c r="VVC2"/>
      <c r="VVD2"/>
      <c r="VVE2"/>
      <c r="VVF2"/>
      <c r="VVG2"/>
      <c r="VVH2"/>
      <c r="VVI2"/>
      <c r="VVJ2"/>
      <c r="VVK2"/>
      <c r="VVL2"/>
      <c r="VVM2"/>
      <c r="VVN2"/>
      <c r="VVO2"/>
      <c r="VVP2"/>
      <c r="VVQ2"/>
      <c r="VVR2"/>
      <c r="VVS2"/>
      <c r="VVT2"/>
      <c r="VVU2"/>
      <c r="VVV2"/>
      <c r="VVW2"/>
      <c r="VVX2"/>
      <c r="VVY2"/>
      <c r="VVZ2"/>
      <c r="VWA2"/>
      <c r="VWB2"/>
      <c r="VWC2"/>
      <c r="VWD2"/>
      <c r="VWE2"/>
      <c r="VWF2"/>
      <c r="VWG2"/>
      <c r="VWH2"/>
      <c r="VWI2"/>
      <c r="VWJ2"/>
      <c r="VWK2"/>
      <c r="VWL2"/>
      <c r="VWM2"/>
      <c r="VWN2"/>
      <c r="VWO2"/>
      <c r="VWP2"/>
      <c r="VWQ2"/>
      <c r="VWR2"/>
      <c r="VWS2"/>
      <c r="VWT2"/>
      <c r="VWU2"/>
      <c r="VWV2"/>
      <c r="VWW2"/>
      <c r="VWX2"/>
      <c r="VWY2"/>
      <c r="VWZ2"/>
      <c r="VXA2"/>
      <c r="VXB2"/>
      <c r="VXC2"/>
      <c r="VXD2"/>
      <c r="VXE2"/>
      <c r="VXF2"/>
      <c r="VXG2"/>
      <c r="VXH2"/>
      <c r="VXI2"/>
      <c r="VXJ2"/>
      <c r="VXK2"/>
      <c r="VXL2"/>
      <c r="VXM2"/>
      <c r="VXN2"/>
      <c r="VXO2"/>
      <c r="VXP2"/>
      <c r="VXQ2"/>
      <c r="VXR2"/>
      <c r="VXS2"/>
      <c r="VXT2"/>
      <c r="VXU2"/>
      <c r="VXV2"/>
      <c r="VXW2"/>
      <c r="VXX2"/>
      <c r="VXY2"/>
      <c r="VXZ2"/>
      <c r="VYA2"/>
      <c r="VYB2"/>
      <c r="VYC2"/>
      <c r="VYD2"/>
      <c r="VYE2"/>
      <c r="VYF2"/>
      <c r="VYG2"/>
      <c r="VYH2"/>
      <c r="VYI2"/>
      <c r="VYJ2"/>
      <c r="VYK2"/>
      <c r="VYL2"/>
      <c r="VYM2"/>
      <c r="VYN2"/>
      <c r="VYO2"/>
      <c r="VYP2"/>
      <c r="VYQ2"/>
      <c r="VYR2"/>
      <c r="VYS2"/>
      <c r="VYT2"/>
      <c r="VYU2"/>
      <c r="VYV2"/>
      <c r="VYW2"/>
      <c r="VYX2"/>
      <c r="VYY2"/>
      <c r="VYZ2"/>
      <c r="VZA2"/>
      <c r="VZB2"/>
      <c r="VZC2"/>
      <c r="VZD2"/>
      <c r="VZE2"/>
      <c r="VZF2"/>
      <c r="VZG2"/>
      <c r="VZH2"/>
      <c r="VZI2"/>
      <c r="VZJ2"/>
      <c r="VZK2"/>
      <c r="VZL2"/>
      <c r="VZM2"/>
      <c r="VZN2"/>
      <c r="VZO2"/>
      <c r="VZP2"/>
      <c r="VZQ2"/>
      <c r="VZR2"/>
      <c r="VZS2"/>
      <c r="VZT2"/>
      <c r="VZU2"/>
      <c r="VZV2"/>
      <c r="VZW2"/>
      <c r="VZX2"/>
      <c r="VZY2"/>
      <c r="VZZ2"/>
      <c r="WAA2"/>
      <c r="WAB2"/>
      <c r="WAC2"/>
      <c r="WAD2"/>
      <c r="WAE2"/>
      <c r="WAF2"/>
      <c r="WAG2"/>
      <c r="WAH2"/>
      <c r="WAI2"/>
      <c r="WAJ2"/>
      <c r="WAK2"/>
      <c r="WAL2"/>
      <c r="WAM2"/>
      <c r="WAN2"/>
      <c r="WAO2"/>
      <c r="WAP2"/>
      <c r="WAQ2"/>
      <c r="WAR2"/>
      <c r="WAS2"/>
      <c r="WAT2"/>
      <c r="WAU2"/>
      <c r="WAV2"/>
      <c r="WAW2"/>
      <c r="WAX2"/>
      <c r="WAY2"/>
      <c r="WAZ2"/>
      <c r="WBA2"/>
      <c r="WBB2"/>
      <c r="WBC2"/>
      <c r="WBD2"/>
      <c r="WBE2"/>
      <c r="WBF2"/>
      <c r="WBG2"/>
      <c r="WBH2"/>
      <c r="WBI2"/>
      <c r="WBJ2"/>
      <c r="WBK2"/>
      <c r="WBL2"/>
      <c r="WBM2"/>
      <c r="WBN2"/>
      <c r="WBO2"/>
      <c r="WBP2"/>
      <c r="WBQ2"/>
      <c r="WBR2"/>
      <c r="WBS2"/>
      <c r="WBT2"/>
      <c r="WBU2"/>
      <c r="WBV2"/>
      <c r="WBW2"/>
      <c r="WBX2"/>
      <c r="WBY2"/>
      <c r="WBZ2"/>
      <c r="WCA2"/>
      <c r="WCB2"/>
      <c r="WCC2"/>
      <c r="WCD2"/>
      <c r="WCE2"/>
      <c r="WCF2"/>
      <c r="WCG2"/>
      <c r="WCH2"/>
      <c r="WCI2"/>
      <c r="WCJ2"/>
      <c r="WCK2"/>
      <c r="WCL2"/>
      <c r="WCM2"/>
      <c r="WCN2"/>
      <c r="WCO2"/>
      <c r="WCP2"/>
      <c r="WCQ2"/>
      <c r="WCR2"/>
      <c r="WCS2"/>
      <c r="WCT2"/>
      <c r="WCU2"/>
      <c r="WCV2"/>
      <c r="WCW2"/>
      <c r="WCX2"/>
      <c r="WCY2"/>
      <c r="WCZ2"/>
      <c r="WDA2"/>
      <c r="WDB2"/>
      <c r="WDC2"/>
      <c r="WDD2"/>
      <c r="WDE2"/>
      <c r="WDF2"/>
      <c r="WDG2"/>
      <c r="WDH2"/>
      <c r="WDI2"/>
      <c r="WDJ2"/>
      <c r="WDK2"/>
      <c r="WDL2"/>
      <c r="WDM2"/>
      <c r="WDN2"/>
      <c r="WDO2"/>
      <c r="WDP2"/>
      <c r="WDQ2"/>
      <c r="WDR2"/>
      <c r="WDS2"/>
      <c r="WDT2"/>
      <c r="WDU2"/>
      <c r="WDV2"/>
      <c r="WDW2"/>
      <c r="WDX2"/>
      <c r="WDY2"/>
      <c r="WDZ2"/>
      <c r="WEA2"/>
      <c r="WEB2"/>
      <c r="WEC2"/>
      <c r="WED2"/>
      <c r="WEE2"/>
      <c r="WEF2"/>
      <c r="WEG2"/>
      <c r="WEH2"/>
      <c r="WEI2"/>
      <c r="WEJ2"/>
      <c r="WEK2"/>
      <c r="WEL2"/>
      <c r="WEM2"/>
      <c r="WEN2"/>
      <c r="WEO2"/>
      <c r="WEP2"/>
      <c r="WEQ2"/>
      <c r="WER2"/>
      <c r="WES2"/>
      <c r="WET2"/>
      <c r="WEU2"/>
      <c r="WEV2"/>
      <c r="WEW2"/>
      <c r="WEX2"/>
      <c r="WEY2"/>
      <c r="WEZ2"/>
      <c r="WFA2"/>
      <c r="WFB2"/>
      <c r="WFC2"/>
      <c r="WFD2"/>
      <c r="WFE2"/>
      <c r="WFF2"/>
      <c r="WFG2"/>
      <c r="WFH2"/>
      <c r="WFI2"/>
      <c r="WFJ2"/>
      <c r="WFK2"/>
      <c r="WFL2"/>
      <c r="WFM2"/>
      <c r="WFN2"/>
      <c r="WFO2"/>
      <c r="WFP2"/>
      <c r="WFQ2"/>
      <c r="WFR2"/>
      <c r="WFS2"/>
      <c r="WFT2"/>
      <c r="WFU2"/>
      <c r="WFV2"/>
      <c r="WFW2"/>
      <c r="WFX2"/>
      <c r="WFY2"/>
      <c r="WFZ2"/>
      <c r="WGA2"/>
      <c r="WGB2"/>
      <c r="WGC2"/>
      <c r="WGD2"/>
      <c r="WGE2"/>
      <c r="WGF2"/>
      <c r="WGG2"/>
      <c r="WGH2"/>
      <c r="WGI2"/>
      <c r="WGJ2"/>
      <c r="WGK2"/>
      <c r="WGL2"/>
      <c r="WGM2"/>
      <c r="WGN2"/>
      <c r="WGO2"/>
      <c r="WGP2"/>
      <c r="WGQ2"/>
      <c r="WGR2"/>
      <c r="WGS2"/>
      <c r="WGT2"/>
      <c r="WGU2"/>
      <c r="WGV2"/>
      <c r="WGW2"/>
      <c r="WGX2"/>
      <c r="WGY2"/>
      <c r="WGZ2"/>
      <c r="WHA2"/>
      <c r="WHB2"/>
      <c r="WHC2"/>
      <c r="WHD2"/>
      <c r="WHE2"/>
      <c r="WHF2"/>
      <c r="WHG2"/>
      <c r="WHH2"/>
      <c r="WHI2"/>
      <c r="WHJ2"/>
      <c r="WHK2"/>
      <c r="WHL2"/>
      <c r="WHM2"/>
      <c r="WHN2"/>
      <c r="WHO2"/>
      <c r="WHP2"/>
      <c r="WHQ2"/>
      <c r="WHR2"/>
      <c r="WHS2"/>
      <c r="WHT2"/>
      <c r="WHU2"/>
      <c r="WHV2"/>
      <c r="WHW2"/>
      <c r="WHX2"/>
      <c r="WHY2"/>
      <c r="WHZ2"/>
      <c r="WIA2"/>
      <c r="WIB2"/>
      <c r="WIC2"/>
      <c r="WID2"/>
      <c r="WIE2"/>
      <c r="WIF2"/>
      <c r="WIG2"/>
      <c r="WIH2"/>
      <c r="WII2"/>
      <c r="WIJ2"/>
      <c r="WIK2"/>
      <c r="WIL2"/>
      <c r="WIM2"/>
      <c r="WIN2"/>
      <c r="WIO2"/>
      <c r="WIP2"/>
      <c r="WIQ2"/>
      <c r="WIR2"/>
      <c r="WIS2"/>
      <c r="WIT2"/>
      <c r="WIU2"/>
      <c r="WIV2"/>
      <c r="WIW2"/>
      <c r="WIX2"/>
      <c r="WIY2"/>
      <c r="WIZ2"/>
      <c r="WJA2"/>
      <c r="WJB2"/>
      <c r="WJC2"/>
      <c r="WJD2"/>
      <c r="WJE2"/>
      <c r="WJF2"/>
      <c r="WJG2"/>
      <c r="WJH2"/>
      <c r="WJI2"/>
      <c r="WJJ2"/>
      <c r="WJK2"/>
      <c r="WJL2"/>
      <c r="WJM2"/>
      <c r="WJN2"/>
      <c r="WJO2"/>
      <c r="WJP2"/>
      <c r="WJQ2"/>
      <c r="WJR2"/>
      <c r="WJS2"/>
      <c r="WJT2"/>
      <c r="WJU2"/>
      <c r="WJV2"/>
      <c r="WJW2"/>
      <c r="WJX2"/>
      <c r="WJY2"/>
      <c r="WJZ2"/>
      <c r="WKA2"/>
      <c r="WKB2"/>
      <c r="WKC2"/>
      <c r="WKD2"/>
      <c r="WKE2"/>
      <c r="WKF2"/>
      <c r="WKG2"/>
      <c r="WKH2"/>
      <c r="WKI2"/>
      <c r="WKJ2"/>
      <c r="WKK2"/>
      <c r="WKL2"/>
      <c r="WKM2"/>
      <c r="WKN2"/>
      <c r="WKO2"/>
      <c r="WKP2"/>
      <c r="WKQ2"/>
      <c r="WKR2"/>
      <c r="WKS2"/>
      <c r="WKT2"/>
      <c r="WKU2"/>
      <c r="WKV2"/>
      <c r="WKW2"/>
      <c r="WKX2"/>
      <c r="WKY2"/>
      <c r="WKZ2"/>
      <c r="WLA2"/>
      <c r="WLB2"/>
      <c r="WLC2"/>
      <c r="WLD2"/>
      <c r="WLE2"/>
      <c r="WLF2"/>
      <c r="WLG2"/>
      <c r="WLH2"/>
      <c r="WLI2"/>
      <c r="WLJ2"/>
      <c r="WLK2"/>
      <c r="WLL2"/>
      <c r="WLM2"/>
      <c r="WLN2"/>
      <c r="WLO2"/>
      <c r="WLP2"/>
      <c r="WLQ2"/>
      <c r="WLR2"/>
      <c r="WLS2"/>
      <c r="WLT2"/>
      <c r="WLU2"/>
      <c r="WLV2"/>
      <c r="WLW2"/>
      <c r="WLX2"/>
      <c r="WLY2"/>
      <c r="WLZ2"/>
      <c r="WMA2"/>
      <c r="WMB2"/>
      <c r="WMC2"/>
      <c r="WMD2"/>
      <c r="WME2"/>
      <c r="WMF2"/>
      <c r="WMG2"/>
      <c r="WMH2"/>
      <c r="WMI2"/>
      <c r="WMJ2"/>
      <c r="WMK2"/>
      <c r="WML2"/>
      <c r="WMM2"/>
      <c r="WMN2"/>
      <c r="WMO2"/>
      <c r="WMP2"/>
      <c r="WMQ2"/>
      <c r="WMR2"/>
      <c r="WMS2"/>
      <c r="WMT2"/>
      <c r="WMU2"/>
      <c r="WMV2"/>
      <c r="WMW2"/>
      <c r="WMX2"/>
      <c r="WMY2"/>
      <c r="WMZ2"/>
      <c r="WNA2"/>
      <c r="WNB2"/>
      <c r="WNC2"/>
      <c r="WND2"/>
      <c r="WNE2"/>
      <c r="WNF2"/>
      <c r="WNG2"/>
      <c r="WNH2"/>
      <c r="WNI2"/>
      <c r="WNJ2"/>
      <c r="WNK2"/>
      <c r="WNL2"/>
      <c r="WNM2"/>
      <c r="WNN2"/>
      <c r="WNO2"/>
      <c r="WNP2"/>
      <c r="WNQ2"/>
      <c r="WNR2"/>
      <c r="WNS2"/>
      <c r="WNT2"/>
      <c r="WNU2"/>
      <c r="WNV2"/>
      <c r="WNW2"/>
      <c r="WNX2"/>
      <c r="WNY2"/>
      <c r="WNZ2"/>
      <c r="WOA2"/>
      <c r="WOB2"/>
      <c r="WOC2"/>
      <c r="WOD2"/>
      <c r="WOE2"/>
      <c r="WOF2"/>
      <c r="WOG2"/>
      <c r="WOH2"/>
      <c r="WOI2"/>
      <c r="WOJ2"/>
      <c r="WOK2"/>
      <c r="WOL2"/>
      <c r="WOM2"/>
      <c r="WON2"/>
      <c r="WOO2"/>
      <c r="WOP2"/>
      <c r="WOQ2"/>
      <c r="WOR2"/>
      <c r="WOS2"/>
      <c r="WOT2"/>
      <c r="WOU2"/>
      <c r="WOV2"/>
      <c r="WOW2"/>
      <c r="WOX2"/>
      <c r="WOY2"/>
      <c r="WOZ2"/>
      <c r="WPA2"/>
      <c r="WPB2"/>
      <c r="WPC2"/>
      <c r="WPD2"/>
      <c r="WPE2"/>
      <c r="WPF2"/>
      <c r="WPG2"/>
      <c r="WPH2"/>
      <c r="WPI2"/>
      <c r="WPJ2"/>
      <c r="WPK2"/>
      <c r="WPL2"/>
      <c r="WPM2"/>
      <c r="WPN2"/>
      <c r="WPO2"/>
      <c r="WPP2"/>
      <c r="WPQ2"/>
      <c r="WPR2"/>
      <c r="WPS2"/>
      <c r="WPT2"/>
      <c r="WPU2"/>
      <c r="WPV2"/>
      <c r="WPW2"/>
      <c r="WPX2"/>
      <c r="WPY2"/>
      <c r="WPZ2"/>
      <c r="WQA2"/>
      <c r="WQB2"/>
      <c r="WQC2"/>
      <c r="WQD2"/>
      <c r="WQE2"/>
      <c r="WQF2"/>
      <c r="WQG2"/>
      <c r="WQH2"/>
      <c r="WQI2"/>
      <c r="WQJ2"/>
      <c r="WQK2"/>
      <c r="WQL2"/>
      <c r="WQM2"/>
      <c r="WQN2"/>
      <c r="WQO2"/>
      <c r="WQP2"/>
      <c r="WQQ2"/>
      <c r="WQR2"/>
      <c r="WQS2"/>
      <c r="WQT2"/>
      <c r="WQU2"/>
      <c r="WQV2"/>
      <c r="WQW2"/>
      <c r="WQX2"/>
      <c r="WQY2"/>
      <c r="WQZ2"/>
      <c r="WRA2"/>
      <c r="WRB2"/>
      <c r="WRC2"/>
      <c r="WRD2"/>
      <c r="WRE2"/>
      <c r="WRF2"/>
      <c r="WRG2"/>
      <c r="WRH2"/>
      <c r="WRI2"/>
      <c r="WRJ2"/>
      <c r="WRK2"/>
      <c r="WRL2"/>
      <c r="WRM2"/>
      <c r="WRN2"/>
      <c r="WRO2"/>
      <c r="WRP2"/>
      <c r="WRQ2"/>
      <c r="WRR2"/>
      <c r="WRS2"/>
      <c r="WRT2"/>
      <c r="WRU2"/>
      <c r="WRV2"/>
      <c r="WRW2"/>
      <c r="WRX2"/>
      <c r="WRY2"/>
      <c r="WRZ2"/>
      <c r="WSA2"/>
      <c r="WSB2"/>
      <c r="WSC2"/>
      <c r="WSD2"/>
      <c r="WSE2"/>
      <c r="WSF2"/>
      <c r="WSG2"/>
      <c r="WSH2"/>
      <c r="WSI2"/>
      <c r="WSJ2"/>
      <c r="WSK2"/>
      <c r="WSL2"/>
      <c r="WSM2"/>
      <c r="WSN2"/>
      <c r="WSO2"/>
      <c r="WSP2"/>
      <c r="WSQ2"/>
      <c r="WSR2"/>
      <c r="WSS2"/>
      <c r="WST2"/>
      <c r="WSU2"/>
      <c r="WSV2"/>
      <c r="WSW2"/>
      <c r="WSX2"/>
      <c r="WSY2"/>
      <c r="WSZ2"/>
      <c r="WTA2"/>
      <c r="WTB2"/>
      <c r="WTC2"/>
      <c r="WTD2"/>
      <c r="WTE2"/>
      <c r="WTF2"/>
      <c r="WTG2"/>
      <c r="WTH2"/>
      <c r="WTI2"/>
      <c r="WTJ2"/>
      <c r="WTK2"/>
      <c r="WTL2"/>
      <c r="WTM2"/>
      <c r="WTN2"/>
      <c r="WTO2"/>
      <c r="WTP2"/>
      <c r="WTQ2"/>
      <c r="WTR2"/>
      <c r="WTS2"/>
      <c r="WTT2"/>
      <c r="WTU2"/>
      <c r="WTV2"/>
      <c r="WTW2"/>
      <c r="WTX2"/>
      <c r="WTY2"/>
      <c r="WTZ2"/>
      <c r="WUA2"/>
      <c r="WUB2"/>
      <c r="WUC2"/>
      <c r="WUD2"/>
      <c r="WUE2"/>
      <c r="WUF2"/>
      <c r="WUG2"/>
      <c r="WUH2"/>
      <c r="WUI2"/>
      <c r="WUJ2"/>
      <c r="WUK2"/>
      <c r="WUL2"/>
      <c r="WUM2"/>
      <c r="WUN2"/>
      <c r="WUO2"/>
      <c r="WUP2"/>
      <c r="WUQ2"/>
      <c r="WUR2"/>
      <c r="WUS2"/>
      <c r="WUT2"/>
      <c r="WUU2"/>
      <c r="WUV2"/>
      <c r="WUW2"/>
      <c r="WUX2"/>
      <c r="WUY2"/>
      <c r="WUZ2"/>
      <c r="WVA2"/>
      <c r="WVB2"/>
      <c r="WVC2"/>
      <c r="WVD2"/>
      <c r="WVE2"/>
      <c r="WVF2"/>
      <c r="WVG2"/>
      <c r="WVH2"/>
      <c r="WVI2"/>
      <c r="WVJ2"/>
      <c r="WVK2"/>
      <c r="WVL2"/>
      <c r="WVM2"/>
      <c r="WVN2"/>
      <c r="WVO2"/>
      <c r="WVP2"/>
      <c r="WVQ2"/>
      <c r="WVR2"/>
      <c r="WVS2"/>
      <c r="WVT2"/>
      <c r="WVU2"/>
      <c r="WVV2"/>
      <c r="WVW2"/>
      <c r="WVX2"/>
      <c r="WVY2"/>
      <c r="WVZ2"/>
      <c r="WWA2"/>
      <c r="WWB2"/>
      <c r="WWC2"/>
      <c r="WWD2"/>
      <c r="WWE2"/>
      <c r="WWF2"/>
      <c r="WWG2"/>
      <c r="WWH2"/>
      <c r="WWI2"/>
      <c r="WWJ2"/>
      <c r="WWK2"/>
      <c r="WWL2"/>
      <c r="WWM2"/>
      <c r="WWN2"/>
      <c r="WWO2"/>
      <c r="WWP2"/>
      <c r="WWQ2"/>
      <c r="WWR2"/>
      <c r="WWS2"/>
      <c r="WWT2"/>
      <c r="WWU2"/>
      <c r="WWV2"/>
      <c r="WWW2"/>
      <c r="WWX2"/>
      <c r="WWY2"/>
      <c r="WWZ2"/>
      <c r="WXA2"/>
      <c r="WXB2"/>
      <c r="WXC2"/>
      <c r="WXD2"/>
      <c r="WXE2"/>
      <c r="WXF2"/>
      <c r="WXG2"/>
      <c r="WXH2"/>
      <c r="WXI2"/>
      <c r="WXJ2"/>
      <c r="WXK2"/>
      <c r="WXL2"/>
      <c r="WXM2"/>
      <c r="WXN2"/>
      <c r="WXO2"/>
      <c r="WXP2"/>
      <c r="WXQ2"/>
      <c r="WXR2"/>
      <c r="WXS2"/>
      <c r="WXT2"/>
      <c r="WXU2"/>
      <c r="WXV2"/>
      <c r="WXW2"/>
      <c r="WXX2"/>
      <c r="WXY2"/>
      <c r="WXZ2"/>
      <c r="WYA2"/>
      <c r="WYB2"/>
      <c r="WYC2"/>
      <c r="WYD2"/>
      <c r="WYE2"/>
      <c r="WYF2"/>
      <c r="WYG2"/>
      <c r="WYH2"/>
      <c r="WYI2"/>
      <c r="WYJ2"/>
      <c r="WYK2"/>
      <c r="WYL2"/>
      <c r="WYM2"/>
      <c r="WYN2"/>
      <c r="WYO2"/>
      <c r="WYP2"/>
      <c r="WYQ2"/>
      <c r="WYR2"/>
      <c r="WYS2"/>
      <c r="WYT2"/>
      <c r="WYU2"/>
      <c r="WYV2"/>
      <c r="WYW2"/>
      <c r="WYX2"/>
      <c r="WYY2"/>
      <c r="WYZ2"/>
      <c r="WZA2"/>
      <c r="WZB2"/>
      <c r="WZC2"/>
      <c r="WZD2"/>
      <c r="WZE2"/>
      <c r="WZF2"/>
      <c r="WZG2"/>
      <c r="WZH2"/>
      <c r="WZI2"/>
      <c r="WZJ2"/>
      <c r="WZK2"/>
      <c r="WZL2"/>
      <c r="WZM2"/>
      <c r="WZN2"/>
      <c r="WZO2"/>
      <c r="WZP2"/>
      <c r="WZQ2"/>
      <c r="WZR2"/>
      <c r="WZS2"/>
      <c r="WZT2"/>
      <c r="WZU2"/>
      <c r="WZV2"/>
      <c r="WZW2"/>
      <c r="WZX2"/>
      <c r="WZY2"/>
      <c r="WZZ2"/>
      <c r="XAA2"/>
      <c r="XAB2"/>
      <c r="XAC2"/>
      <c r="XAD2"/>
      <c r="XAE2"/>
      <c r="XAF2"/>
      <c r="XAG2"/>
      <c r="XAH2"/>
      <c r="XAI2"/>
      <c r="XAJ2"/>
      <c r="XAK2"/>
      <c r="XAL2"/>
      <c r="XAM2"/>
      <c r="XAN2"/>
      <c r="XAO2"/>
      <c r="XAP2"/>
      <c r="XAQ2"/>
      <c r="XAR2"/>
      <c r="XAS2"/>
      <c r="XAT2"/>
      <c r="XAU2"/>
      <c r="XAV2"/>
      <c r="XAW2"/>
      <c r="XAX2"/>
      <c r="XAY2"/>
      <c r="XAZ2"/>
      <c r="XBA2"/>
      <c r="XBB2"/>
      <c r="XBC2"/>
      <c r="XBD2"/>
      <c r="XBE2"/>
      <c r="XBF2"/>
      <c r="XBG2"/>
      <c r="XBH2"/>
      <c r="XBI2"/>
      <c r="XBJ2"/>
      <c r="XBK2"/>
      <c r="XBL2"/>
      <c r="XBM2"/>
      <c r="XBN2"/>
      <c r="XBO2"/>
      <c r="XBP2"/>
      <c r="XBQ2"/>
      <c r="XBR2"/>
      <c r="XBS2"/>
      <c r="XBT2"/>
      <c r="XBU2"/>
      <c r="XBV2"/>
      <c r="XBW2"/>
      <c r="XBX2"/>
      <c r="XBY2"/>
      <c r="XBZ2"/>
      <c r="XCA2"/>
      <c r="XCB2"/>
      <c r="XCC2"/>
      <c r="XCD2"/>
      <c r="XCE2"/>
      <c r="XCF2"/>
      <c r="XCG2"/>
      <c r="XCH2"/>
      <c r="XCI2"/>
      <c r="XCJ2"/>
      <c r="XCK2"/>
      <c r="XCL2"/>
      <c r="XCM2"/>
      <c r="XCN2"/>
      <c r="XCO2"/>
      <c r="XCP2"/>
      <c r="XCQ2"/>
      <c r="XCR2"/>
      <c r="XCS2"/>
      <c r="XCT2"/>
      <c r="XCU2"/>
      <c r="XCV2"/>
      <c r="XCW2"/>
      <c r="XCX2"/>
      <c r="XCY2"/>
      <c r="XCZ2"/>
      <c r="XDA2"/>
      <c r="XDB2"/>
      <c r="XDC2"/>
      <c r="XDD2"/>
      <c r="XDE2"/>
      <c r="XDF2"/>
      <c r="XDG2"/>
      <c r="XDH2"/>
      <c r="XDI2"/>
      <c r="XDJ2"/>
      <c r="XDK2"/>
      <c r="XDL2"/>
      <c r="XDM2"/>
      <c r="XDN2"/>
      <c r="XDO2"/>
      <c r="XDP2"/>
      <c r="XDQ2"/>
      <c r="XDR2"/>
      <c r="XDS2"/>
      <c r="XDT2"/>
      <c r="XDU2"/>
      <c r="XDV2"/>
      <c r="XDW2"/>
      <c r="XDX2"/>
      <c r="XDY2"/>
      <c r="XDZ2"/>
      <c r="XEA2"/>
      <c r="XEB2"/>
      <c r="XEC2"/>
      <c r="XED2"/>
      <c r="XEE2"/>
      <c r="XEF2"/>
      <c r="XEG2"/>
      <c r="XEH2"/>
      <c r="XEI2"/>
      <c r="XEJ2"/>
      <c r="XEK2"/>
      <c r="XEL2"/>
      <c r="XEM2"/>
      <c r="XEN2"/>
      <c r="XEO2"/>
      <c r="XEP2"/>
      <c r="XEQ2"/>
      <c r="XER2"/>
      <c r="XES2"/>
      <c r="XET2"/>
      <c r="XEU2"/>
      <c r="XEV2"/>
      <c r="XEW2"/>
      <c r="XEX2"/>
      <c r="XEY2"/>
      <c r="XEZ2"/>
      <c r="XFA2"/>
      <c r="XFB2"/>
      <c r="XFC2"/>
      <c r="XFD2"/>
    </row>
    <row r="3" spans="1:16384" ht="47.25" customHeight="1" x14ac:dyDescent="0.2">
      <c r="A3" s="233" t="str">
        <f>Overview!B4&amp; " - Illustrative LLFs for year beginning "&amp;TEXT(Overview!D4,"D MMMM YYYY")</f>
        <v>Western Power Distribution (East Midlands) plc - Illustrative LLFs for year beginning 1 April 2021</v>
      </c>
      <c r="B3" s="233"/>
      <c r="C3" s="233"/>
      <c r="D3" s="233"/>
      <c r="E3" s="233"/>
    </row>
    <row r="4" spans="1:16384" ht="19.5" customHeight="1" x14ac:dyDescent="0.2">
      <c r="A4" s="294" t="s">
        <v>17</v>
      </c>
      <c r="B4" s="23" t="s">
        <v>4</v>
      </c>
      <c r="C4" s="23" t="s">
        <v>5</v>
      </c>
      <c r="D4" s="23" t="s">
        <v>6</v>
      </c>
      <c r="E4" s="23" t="s">
        <v>7</v>
      </c>
    </row>
    <row r="5" spans="1:16384" ht="19.5" customHeight="1" x14ac:dyDescent="0.2">
      <c r="A5" s="295"/>
      <c r="B5" s="23" t="s">
        <v>18</v>
      </c>
      <c r="C5" s="23" t="s">
        <v>19</v>
      </c>
      <c r="D5" s="23" t="s">
        <v>20</v>
      </c>
      <c r="E5" s="23" t="s">
        <v>21</v>
      </c>
    </row>
    <row r="6" spans="1:16384" ht="25.5" x14ac:dyDescent="0.2">
      <c r="A6" s="208" t="s">
        <v>566</v>
      </c>
      <c r="B6" s="193"/>
      <c r="C6" s="193"/>
      <c r="D6" s="25" t="s">
        <v>567</v>
      </c>
      <c r="E6" s="25" t="s">
        <v>568</v>
      </c>
    </row>
    <row r="7" spans="1:16384" ht="25.5" x14ac:dyDescent="0.2">
      <c r="A7" s="208" t="s">
        <v>569</v>
      </c>
      <c r="B7" s="25" t="s">
        <v>570</v>
      </c>
      <c r="C7" s="24" t="s">
        <v>571</v>
      </c>
      <c r="D7" s="25" t="s">
        <v>567</v>
      </c>
      <c r="E7" s="25" t="s">
        <v>572</v>
      </c>
    </row>
    <row r="8" spans="1:16384" ht="25.5" x14ac:dyDescent="0.2">
      <c r="A8" s="208" t="s">
        <v>24</v>
      </c>
      <c r="B8" s="193"/>
      <c r="C8" s="193"/>
      <c r="D8" s="25" t="s">
        <v>567</v>
      </c>
      <c r="E8" s="25" t="s">
        <v>568</v>
      </c>
    </row>
    <row r="9" spans="1:16384" ht="25.5" customHeight="1" x14ac:dyDescent="0.2">
      <c r="A9" s="209" t="s">
        <v>22</v>
      </c>
      <c r="B9" s="291" t="s">
        <v>23</v>
      </c>
      <c r="C9" s="292"/>
      <c r="D9" s="292"/>
      <c r="E9" s="293"/>
    </row>
    <row r="10" spans="1:16384" s="15" customFormat="1" x14ac:dyDescent="0.2">
      <c r="A10" s="14"/>
      <c r="B10" s="13"/>
      <c r="C10" s="13"/>
      <c r="D10" s="13"/>
      <c r="E10" s="13"/>
    </row>
    <row r="11" spans="1:16384" x14ac:dyDescent="0.2">
      <c r="B11" s="13"/>
      <c r="C11" s="13"/>
      <c r="D11" s="13"/>
      <c r="E11" s="13"/>
    </row>
    <row r="12" spans="1:16384" ht="22.5" customHeight="1" x14ac:dyDescent="0.2">
      <c r="A12" s="237" t="s">
        <v>73</v>
      </c>
      <c r="B12" s="254"/>
      <c r="C12" s="254"/>
      <c r="D12" s="254"/>
      <c r="E12" s="254"/>
      <c r="F12" s="238"/>
    </row>
    <row r="13" spans="1:16384" ht="22.5" customHeight="1" x14ac:dyDescent="0.2">
      <c r="A13" s="237" t="s">
        <v>3</v>
      </c>
      <c r="B13" s="254"/>
      <c r="C13" s="254"/>
      <c r="D13" s="254"/>
      <c r="E13" s="254"/>
      <c r="F13" s="238"/>
    </row>
    <row r="14" spans="1:16384" ht="33" customHeight="1" x14ac:dyDescent="0.2">
      <c r="A14" s="23" t="s">
        <v>74</v>
      </c>
      <c r="B14" s="23" t="s">
        <v>4</v>
      </c>
      <c r="C14" s="23" t="s">
        <v>5</v>
      </c>
      <c r="D14" s="23" t="s">
        <v>6</v>
      </c>
      <c r="E14" s="23" t="s">
        <v>7</v>
      </c>
      <c r="F14" s="23" t="s">
        <v>8</v>
      </c>
    </row>
    <row r="15" spans="1:16384" ht="22.5" customHeight="1" x14ac:dyDescent="0.2">
      <c r="A15" s="1" t="s">
        <v>75</v>
      </c>
      <c r="B15" s="12"/>
      <c r="C15" s="12"/>
      <c r="D15" s="12"/>
      <c r="E15" s="12"/>
      <c r="F15" s="12"/>
    </row>
    <row r="16" spans="1:16384" ht="22.5" customHeight="1" x14ac:dyDescent="0.2">
      <c r="A16" s="1" t="s">
        <v>76</v>
      </c>
      <c r="B16" s="12"/>
      <c r="C16" s="12"/>
      <c r="D16" s="12"/>
      <c r="E16" s="12"/>
      <c r="F16" s="12"/>
    </row>
    <row r="17" spans="1:6" ht="22.5" customHeight="1" x14ac:dyDescent="0.2">
      <c r="A17" s="1" t="s">
        <v>77</v>
      </c>
      <c r="B17" s="12"/>
      <c r="C17" s="12"/>
      <c r="D17" s="12"/>
      <c r="E17" s="12"/>
      <c r="F17" s="12"/>
    </row>
    <row r="18" spans="1:6" ht="22.5" customHeight="1" x14ac:dyDescent="0.2">
      <c r="A18" s="1" t="s">
        <v>78</v>
      </c>
      <c r="B18" s="12"/>
      <c r="C18" s="12"/>
      <c r="D18" s="12"/>
      <c r="E18" s="12"/>
      <c r="F18" s="12"/>
    </row>
    <row r="19" spans="1:6" ht="22.5" customHeight="1" x14ac:dyDescent="0.2">
      <c r="A19" s="1" t="s">
        <v>79</v>
      </c>
      <c r="B19" s="12"/>
      <c r="C19" s="12"/>
      <c r="D19" s="12"/>
      <c r="E19" s="12"/>
      <c r="F19" s="12"/>
    </row>
    <row r="20" spans="1:6" ht="22.5" customHeight="1" x14ac:dyDescent="0.2">
      <c r="A20" s="1" t="s">
        <v>79</v>
      </c>
      <c r="B20" s="12"/>
      <c r="C20" s="12"/>
      <c r="D20" s="12"/>
      <c r="E20" s="12"/>
      <c r="F20" s="12"/>
    </row>
    <row r="21" spans="1:6" ht="22.5" customHeight="1" x14ac:dyDescent="0.2">
      <c r="A21" s="1" t="s">
        <v>80</v>
      </c>
      <c r="B21" s="12"/>
      <c r="C21" s="12"/>
      <c r="D21" s="12"/>
      <c r="E21" s="12"/>
      <c r="F21" s="12"/>
    </row>
    <row r="22" spans="1:6" ht="22.5" customHeight="1" x14ac:dyDescent="0.2">
      <c r="A22" s="1" t="s">
        <v>80</v>
      </c>
      <c r="B22" s="12"/>
      <c r="C22" s="12"/>
      <c r="D22" s="12"/>
      <c r="E22" s="12"/>
      <c r="F22" s="12"/>
    </row>
    <row r="24" spans="1:6" ht="22.5" customHeight="1" x14ac:dyDescent="0.2">
      <c r="A24" s="237" t="s">
        <v>81</v>
      </c>
      <c r="B24" s="254"/>
      <c r="C24" s="254"/>
      <c r="D24" s="254"/>
      <c r="E24" s="254"/>
      <c r="F24" s="238"/>
    </row>
    <row r="25" spans="1:6" ht="22.5" customHeight="1" x14ac:dyDescent="0.2">
      <c r="A25" s="237" t="s">
        <v>15</v>
      </c>
      <c r="B25" s="254"/>
      <c r="C25" s="254"/>
      <c r="D25" s="254"/>
      <c r="E25" s="254"/>
      <c r="F25" s="238"/>
    </row>
    <row r="26" spans="1:6" ht="33" customHeight="1" x14ac:dyDescent="0.2">
      <c r="A26" s="23" t="s">
        <v>9</v>
      </c>
      <c r="B26" s="23" t="s">
        <v>4</v>
      </c>
      <c r="C26" s="23" t="s">
        <v>5</v>
      </c>
      <c r="D26" s="23" t="s">
        <v>6</v>
      </c>
      <c r="E26" s="23" t="s">
        <v>7</v>
      </c>
      <c r="F26" s="23" t="s">
        <v>8</v>
      </c>
    </row>
    <row r="27" spans="1:6" ht="22.5" customHeight="1" x14ac:dyDescent="0.2">
      <c r="A27" s="1" t="s">
        <v>10</v>
      </c>
      <c r="B27" s="12"/>
      <c r="C27" s="12"/>
      <c r="D27" s="12"/>
      <c r="E27" s="12"/>
      <c r="F27" s="12"/>
    </row>
    <row r="28" spans="1:6" ht="22.5" customHeight="1" x14ac:dyDescent="0.2">
      <c r="A28" s="1" t="s">
        <v>11</v>
      </c>
      <c r="B28" s="12"/>
      <c r="C28" s="12"/>
      <c r="D28" s="12"/>
      <c r="E28" s="12"/>
      <c r="F28" s="12"/>
    </row>
    <row r="29" spans="1:6" ht="22.5" customHeight="1" x14ac:dyDescent="0.2">
      <c r="A29" s="1" t="s">
        <v>12</v>
      </c>
      <c r="B29" s="12"/>
      <c r="C29" s="12"/>
      <c r="D29" s="12"/>
      <c r="E29" s="12"/>
      <c r="F29" s="12"/>
    </row>
    <row r="30" spans="1:6" ht="22.5" customHeight="1" x14ac:dyDescent="0.2">
      <c r="A30" s="1" t="s">
        <v>13</v>
      </c>
      <c r="B30" s="12"/>
      <c r="C30" s="12"/>
      <c r="D30" s="12"/>
      <c r="E30" s="12"/>
      <c r="F30" s="12"/>
    </row>
    <row r="31" spans="1:6" ht="22.5" customHeight="1" x14ac:dyDescent="0.2">
      <c r="A31" s="1" t="s">
        <v>14</v>
      </c>
      <c r="B31" s="12"/>
      <c r="C31" s="12"/>
      <c r="D31" s="12"/>
      <c r="E31" s="12"/>
      <c r="F31" s="12"/>
    </row>
    <row r="33" spans="1:6" ht="22.5" customHeight="1" x14ac:dyDescent="0.2">
      <c r="A33" s="237" t="s">
        <v>81</v>
      </c>
      <c r="B33" s="254"/>
      <c r="C33" s="254"/>
      <c r="D33" s="254"/>
      <c r="E33" s="254"/>
      <c r="F33" s="238"/>
    </row>
    <row r="34" spans="1:6" ht="22.5" customHeight="1" x14ac:dyDescent="0.2">
      <c r="A34" s="237" t="s">
        <v>16</v>
      </c>
      <c r="B34" s="254"/>
      <c r="C34" s="254"/>
      <c r="D34" s="254"/>
      <c r="E34" s="254"/>
      <c r="F34" s="238"/>
    </row>
    <row r="35" spans="1:6" ht="33" customHeight="1" x14ac:dyDescent="0.2">
      <c r="A35" s="23" t="s">
        <v>9</v>
      </c>
      <c r="B35" s="23" t="s">
        <v>4</v>
      </c>
      <c r="C35" s="23" t="s">
        <v>5</v>
      </c>
      <c r="D35" s="23" t="s">
        <v>6</v>
      </c>
      <c r="E35" s="23" t="s">
        <v>7</v>
      </c>
      <c r="F35" s="23" t="s">
        <v>8</v>
      </c>
    </row>
    <row r="36" spans="1:6" ht="22.5" customHeight="1" x14ac:dyDescent="0.2">
      <c r="A36" s="1" t="s">
        <v>10</v>
      </c>
      <c r="B36" s="12"/>
      <c r="C36" s="12"/>
      <c r="D36" s="12"/>
      <c r="E36" s="12"/>
      <c r="F36" s="12"/>
    </row>
    <row r="37" spans="1:6" ht="22.5" customHeight="1" x14ac:dyDescent="0.2">
      <c r="A37" s="1" t="s">
        <v>11</v>
      </c>
      <c r="B37" s="12"/>
      <c r="C37" s="12"/>
      <c r="D37" s="12"/>
      <c r="E37" s="12"/>
      <c r="F37" s="12"/>
    </row>
    <row r="38" spans="1:6" ht="22.5" customHeight="1" x14ac:dyDescent="0.2">
      <c r="A38" s="1" t="s">
        <v>12</v>
      </c>
      <c r="B38" s="12"/>
      <c r="C38" s="12"/>
      <c r="D38" s="12"/>
      <c r="E38" s="12"/>
      <c r="F38" s="12"/>
    </row>
    <row r="39" spans="1:6" ht="22.5" customHeight="1" x14ac:dyDescent="0.2">
      <c r="A39" s="1" t="s">
        <v>13</v>
      </c>
      <c r="B39" s="12"/>
      <c r="C39" s="12"/>
      <c r="D39" s="12"/>
      <c r="E39" s="12"/>
      <c r="F39" s="12"/>
    </row>
    <row r="40" spans="1:6" ht="22.5" customHeight="1" x14ac:dyDescent="0.2">
      <c r="A40" s="1" t="s">
        <v>14</v>
      </c>
      <c r="B40" s="12"/>
      <c r="C40" s="12"/>
      <c r="D40" s="12"/>
      <c r="E40" s="12"/>
      <c r="F40" s="12"/>
    </row>
  </sheetData>
  <customSheetViews>
    <customSheetView guid="{5032A364-B81A-48DA-88DA-AB3B86B47EE9}" scale="80" fitToPage="1">
      <pageMargins left="0.70866141732283472" right="0.70866141732283472" top="0.74803149606299213" bottom="0.74803149606299213" header="0.31496062992125984" footer="0.31496062992125984"/>
      <pageSetup paperSize="9" scale="61" fitToHeight="0" orientation="portrait" r:id="rId1"/>
      <headerFooter differentFirst="1" scaleWithDoc="0">
        <oddFooter>&amp;C&amp;P of &amp;N</oddFooter>
        <firstHeader>&amp;L
Annex 5 – Schedule of Line Loss Factors</firstHeader>
        <firstFooter>&amp;C&amp;P of &amp;N</firstFooter>
      </headerFooter>
    </customSheetView>
  </customSheetViews>
  <mergeCells count="10">
    <mergeCell ref="A2:E2"/>
    <mergeCell ref="B9:E9"/>
    <mergeCell ref="A3:E3"/>
    <mergeCell ref="A4:A5"/>
    <mergeCell ref="A34:F34"/>
    <mergeCell ref="A12:F12"/>
    <mergeCell ref="A13:F13"/>
    <mergeCell ref="A33:F33"/>
    <mergeCell ref="A24:F24"/>
    <mergeCell ref="A25:F25"/>
  </mergeCells>
  <phoneticPr fontId="9" type="noConversion"/>
  <hyperlinks>
    <hyperlink ref="A1" location="Overview!A1" display="Back to Overview"/>
  </hyperlinks>
  <pageMargins left="0.39370078740157483" right="0.39370078740157483" top="0.51181102362204722" bottom="0.74803149606299213" header="0.27559055118110237" footer="0.27559055118110237"/>
  <pageSetup paperSize="9" scale="67" fitToHeight="0" orientation="portrait" r:id="rId2"/>
  <headerFooter differentFirst="1" scaleWithDoc="0">
    <oddHeader>&amp;L&amp;"Arial,Bold"Annex 5&amp;"Arial,Regular" – Schedule of Line Loss Factors</oddHeader>
    <firstHeader>&amp;L&amp;"Arial,Bold"Annex 5&amp;"Arial,Regular" – Schedule of Line Loss Factors</firstHeader>
    <firstFooter xml:space="preserve">&amp;C
</first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P29"/>
  <sheetViews>
    <sheetView showWhiteSpace="0" zoomScaleNormal="100" zoomScaleSheetLayoutView="100" workbookViewId="0"/>
  </sheetViews>
  <sheetFormatPr defaultColWidth="9.140625" defaultRowHeight="27.75" customHeight="1" x14ac:dyDescent="0.2"/>
  <cols>
    <col min="1" max="2" width="16" style="2" customWidth="1"/>
    <col min="3" max="3" width="6.28515625" style="2" bestFit="1" customWidth="1"/>
    <col min="4" max="4" width="20.7109375" style="2" customWidth="1"/>
    <col min="5" max="5" width="16.42578125" style="3" customWidth="1"/>
    <col min="6" max="6" width="6.28515625" style="3" bestFit="1" customWidth="1"/>
    <col min="7" max="7" width="20.7109375" style="2" customWidth="1"/>
    <col min="8" max="8" width="50.5703125" style="3" customWidth="1"/>
    <col min="9" max="10" width="15.5703125" style="3" customWidth="1"/>
    <col min="11" max="11" width="15.5703125" style="10" customWidth="1"/>
    <col min="12" max="13" width="15.5703125" style="4" customWidth="1"/>
    <col min="14" max="17" width="15.5703125" style="2" customWidth="1"/>
    <col min="18" max="16384" width="9.140625" style="2"/>
  </cols>
  <sheetData>
    <row r="1" spans="1:16" ht="100.5" customHeight="1" x14ac:dyDescent="0.2">
      <c r="A1" s="16" t="s">
        <v>28</v>
      </c>
      <c r="B1" s="16"/>
      <c r="C1" s="16"/>
      <c r="D1" s="16"/>
      <c r="G1" s="26"/>
      <c r="H1" s="296" t="s">
        <v>189</v>
      </c>
      <c r="I1" s="297"/>
    </row>
    <row r="2" spans="1:16" ht="27.75" customHeight="1" x14ac:dyDescent="0.2">
      <c r="A2" s="261" t="s">
        <v>188</v>
      </c>
      <c r="B2" s="262"/>
      <c r="C2" s="262"/>
      <c r="D2" s="262"/>
      <c r="E2" s="262"/>
      <c r="F2" s="262"/>
      <c r="G2" s="262"/>
      <c r="H2" s="262"/>
      <c r="I2" s="262"/>
      <c r="J2" s="262"/>
      <c r="K2" s="262"/>
      <c r="L2" s="262"/>
      <c r="M2" s="262"/>
      <c r="N2" s="262"/>
      <c r="O2" s="262"/>
      <c r="P2" s="263"/>
    </row>
    <row r="3" spans="1:16" ht="17.25" customHeight="1" x14ac:dyDescent="0.2">
      <c r="A3" s="16"/>
      <c r="B3" s="16"/>
      <c r="C3" s="16"/>
      <c r="D3" s="16"/>
      <c r="G3" s="26"/>
    </row>
    <row r="4" spans="1:16" s="11" customFormat="1" ht="25.5" customHeight="1" x14ac:dyDescent="0.2">
      <c r="A4" s="261" t="str">
        <f>Overview!B4&amp; " - Effective from "&amp;TEXT(Overview!D4,"D MMMM YYYY")&amp;" - "&amp;Overview!E4&amp;" new designated EHV charges"</f>
        <v>Western Power Distribution (East Midlands) plc - Effective from 1 April 2021 - Final new designated EHV charges</v>
      </c>
      <c r="B4" s="262"/>
      <c r="C4" s="262"/>
      <c r="D4" s="262"/>
      <c r="E4" s="262"/>
      <c r="F4" s="262"/>
      <c r="G4" s="262"/>
      <c r="H4" s="262"/>
      <c r="I4" s="262"/>
      <c r="J4" s="262"/>
      <c r="K4" s="262"/>
      <c r="L4" s="262"/>
      <c r="M4" s="262"/>
      <c r="N4" s="262"/>
      <c r="O4" s="262"/>
      <c r="P4" s="263"/>
    </row>
    <row r="5" spans="1:16" ht="69.75" customHeight="1" x14ac:dyDescent="0.2">
      <c r="A5" s="32" t="s">
        <v>192</v>
      </c>
      <c r="B5" s="32" t="s">
        <v>103</v>
      </c>
      <c r="C5" s="32" t="s">
        <v>66</v>
      </c>
      <c r="D5" s="32" t="s">
        <v>67</v>
      </c>
      <c r="E5" s="32" t="s">
        <v>104</v>
      </c>
      <c r="F5" s="32" t="s">
        <v>66</v>
      </c>
      <c r="G5" s="32" t="s">
        <v>68</v>
      </c>
      <c r="H5" s="84" t="s">
        <v>59</v>
      </c>
      <c r="I5" s="84" t="str">
        <f>'Annex 2 EHV charges'!H10</f>
        <v>Import
Super Red
unit charge
(p/kWh)</v>
      </c>
      <c r="J5" s="84" t="str">
        <f>'Annex 2 EHV charges'!I10</f>
        <v>Import
fixed charge
(p/day)</v>
      </c>
      <c r="K5" s="84" t="str">
        <f>'Annex 2 EHV charges'!J10</f>
        <v>Import
capacity charge
(p/kVA/day)</v>
      </c>
      <c r="L5" s="84" t="str">
        <f>'Annex 2 EHV charges'!K10</f>
        <v>Import
exceeded capacity charge
(p/kVA/day)</v>
      </c>
      <c r="M5" s="84" t="str">
        <f>'Annex 2 EHV charges'!L10</f>
        <v>Export
Super Red
unit charge
(p/kWh)</v>
      </c>
      <c r="N5" s="84" t="str">
        <f>'Annex 2 EHV charges'!M10</f>
        <v>Export
fixed charge
(p/day)</v>
      </c>
      <c r="O5" s="84" t="str">
        <f>'Annex 2 EHV charges'!N10</f>
        <v>Export
capacity charge
(p/kVA/day)</v>
      </c>
      <c r="P5" s="84" t="str">
        <f>'Annex 2 EHV charges'!O10</f>
        <v>Export
exceeded capacity charge
(p/kVA/day)</v>
      </c>
    </row>
    <row r="6" spans="1:16" ht="22.5" customHeight="1" x14ac:dyDescent="0.2">
      <c r="A6" s="55"/>
      <c r="B6" s="55" t="s">
        <v>82</v>
      </c>
      <c r="C6" s="55"/>
      <c r="D6" s="55"/>
      <c r="E6" s="56" t="s">
        <v>83</v>
      </c>
      <c r="F6" s="56"/>
      <c r="G6" s="56"/>
      <c r="H6" s="57"/>
      <c r="I6" s="34"/>
      <c r="J6" s="35"/>
      <c r="K6" s="35"/>
      <c r="L6" s="35"/>
      <c r="M6" s="43"/>
      <c r="N6" s="44"/>
      <c r="O6" s="44"/>
      <c r="P6" s="44"/>
    </row>
    <row r="7" spans="1:16" ht="22.5" customHeight="1" x14ac:dyDescent="0.2">
      <c r="A7" s="55"/>
      <c r="B7" s="55" t="s">
        <v>84</v>
      </c>
      <c r="C7" s="55"/>
      <c r="D7" s="55"/>
      <c r="E7" s="56" t="s">
        <v>93</v>
      </c>
      <c r="F7" s="56"/>
      <c r="G7" s="56"/>
      <c r="H7" s="57"/>
      <c r="I7" s="34"/>
      <c r="J7" s="35"/>
      <c r="K7" s="35"/>
      <c r="L7" s="35"/>
      <c r="M7" s="43"/>
      <c r="N7" s="44"/>
      <c r="O7" s="44"/>
      <c r="P7" s="44"/>
    </row>
    <row r="8" spans="1:16" ht="22.5" customHeight="1" x14ac:dyDescent="0.2">
      <c r="A8" s="55"/>
      <c r="B8" s="55" t="s">
        <v>85</v>
      </c>
      <c r="C8" s="55"/>
      <c r="D8" s="55"/>
      <c r="E8" s="56" t="s">
        <v>94</v>
      </c>
      <c r="F8" s="56"/>
      <c r="G8" s="56"/>
      <c r="H8" s="57"/>
      <c r="I8" s="34"/>
      <c r="J8" s="35"/>
      <c r="K8" s="35"/>
      <c r="L8" s="35"/>
      <c r="M8" s="43"/>
      <c r="N8" s="44"/>
      <c r="O8" s="44"/>
      <c r="P8" s="44"/>
    </row>
    <row r="9" spans="1:16" ht="22.5" customHeight="1" x14ac:dyDescent="0.2">
      <c r="A9" s="55"/>
      <c r="B9" s="55" t="s">
        <v>86</v>
      </c>
      <c r="C9" s="55"/>
      <c r="D9" s="55"/>
      <c r="E9" s="56" t="s">
        <v>95</v>
      </c>
      <c r="F9" s="56"/>
      <c r="G9" s="56"/>
      <c r="H9" s="57"/>
      <c r="I9" s="34"/>
      <c r="J9" s="35"/>
      <c r="K9" s="35"/>
      <c r="L9" s="35"/>
      <c r="M9" s="43"/>
      <c r="N9" s="44"/>
      <c r="O9" s="44"/>
      <c r="P9" s="44"/>
    </row>
    <row r="10" spans="1:16" ht="22.5" customHeight="1" x14ac:dyDescent="0.2">
      <c r="A10" s="55"/>
      <c r="B10" s="55" t="s">
        <v>87</v>
      </c>
      <c r="C10" s="55"/>
      <c r="D10" s="55"/>
      <c r="E10" s="56" t="s">
        <v>96</v>
      </c>
      <c r="F10" s="56"/>
      <c r="G10" s="56"/>
      <c r="H10" s="57"/>
      <c r="I10" s="34"/>
      <c r="J10" s="35"/>
      <c r="K10" s="35"/>
      <c r="L10" s="35"/>
      <c r="M10" s="43"/>
      <c r="N10" s="44"/>
      <c r="O10" s="44"/>
      <c r="P10" s="44"/>
    </row>
    <row r="11" spans="1:16" ht="22.5" customHeight="1" x14ac:dyDescent="0.2">
      <c r="A11" s="55"/>
      <c r="B11" s="55" t="s">
        <v>88</v>
      </c>
      <c r="C11" s="55"/>
      <c r="D11" s="55"/>
      <c r="E11" s="56" t="s">
        <v>97</v>
      </c>
      <c r="F11" s="56"/>
      <c r="G11" s="56"/>
      <c r="H11" s="57"/>
      <c r="I11" s="34"/>
      <c r="J11" s="35"/>
      <c r="K11" s="35"/>
      <c r="L11" s="35"/>
      <c r="M11" s="43"/>
      <c r="N11" s="44"/>
      <c r="O11" s="44"/>
      <c r="P11" s="44"/>
    </row>
    <row r="12" spans="1:16" ht="22.5" customHeight="1" x14ac:dyDescent="0.2">
      <c r="A12" s="55"/>
      <c r="B12" s="55" t="s">
        <v>89</v>
      </c>
      <c r="C12" s="55"/>
      <c r="D12" s="55"/>
      <c r="E12" s="56" t="s">
        <v>98</v>
      </c>
      <c r="F12" s="56"/>
      <c r="G12" s="56"/>
      <c r="H12" s="57"/>
      <c r="I12" s="34"/>
      <c r="J12" s="35"/>
      <c r="K12" s="35"/>
      <c r="L12" s="35"/>
      <c r="M12" s="43"/>
      <c r="N12" s="44"/>
      <c r="O12" s="44"/>
      <c r="P12" s="44"/>
    </row>
    <row r="13" spans="1:16" ht="22.5" customHeight="1" x14ac:dyDescent="0.2">
      <c r="A13" s="55"/>
      <c r="B13" s="55" t="s">
        <v>90</v>
      </c>
      <c r="C13" s="55"/>
      <c r="D13" s="55"/>
      <c r="E13" s="56" t="s">
        <v>99</v>
      </c>
      <c r="F13" s="56"/>
      <c r="G13" s="56"/>
      <c r="H13" s="57"/>
      <c r="I13" s="34"/>
      <c r="J13" s="35"/>
      <c r="K13" s="35"/>
      <c r="L13" s="35"/>
      <c r="M13" s="43"/>
      <c r="N13" s="44"/>
      <c r="O13" s="44"/>
      <c r="P13" s="44"/>
    </row>
    <row r="14" spans="1:16" ht="22.5" customHeight="1" x14ac:dyDescent="0.2">
      <c r="A14" s="55"/>
      <c r="B14" s="55" t="s">
        <v>91</v>
      </c>
      <c r="C14" s="55"/>
      <c r="D14" s="55"/>
      <c r="E14" s="56" t="s">
        <v>100</v>
      </c>
      <c r="F14" s="56"/>
      <c r="G14" s="56"/>
      <c r="H14" s="57"/>
      <c r="I14" s="34"/>
      <c r="J14" s="35"/>
      <c r="K14" s="35"/>
      <c r="L14" s="35"/>
      <c r="M14" s="43"/>
      <c r="N14" s="44"/>
      <c r="O14" s="44"/>
      <c r="P14" s="44"/>
    </row>
    <row r="15" spans="1:16" ht="22.5" customHeight="1" x14ac:dyDescent="0.2">
      <c r="A15" s="55"/>
      <c r="B15" s="55" t="s">
        <v>92</v>
      </c>
      <c r="C15" s="55"/>
      <c r="D15" s="55"/>
      <c r="E15" s="56" t="s">
        <v>101</v>
      </c>
      <c r="F15" s="56"/>
      <c r="G15" s="56"/>
      <c r="H15" s="57"/>
      <c r="I15" s="34"/>
      <c r="J15" s="35"/>
      <c r="K15" s="35"/>
      <c r="L15" s="35"/>
      <c r="M15" s="43"/>
      <c r="N15" s="44"/>
      <c r="O15" s="44"/>
      <c r="P15" s="44"/>
    </row>
    <row r="17" spans="1:16" ht="27.75" customHeight="1" x14ac:dyDescent="0.2">
      <c r="A17" s="261" t="str">
        <f>Overview!B4&amp; " - Effective from "&amp;TEXT(Overview!D4,"D MMMM YYYY")&amp;" - "&amp;Overview!E4&amp;" new designated EHV line loss factors"</f>
        <v>Western Power Distribution (East Midlands) plc - Effective from 1 April 2021 - Final new designated EHV line loss factors</v>
      </c>
      <c r="B17" s="262"/>
      <c r="C17" s="262"/>
      <c r="D17" s="262"/>
      <c r="E17" s="262"/>
      <c r="F17" s="262"/>
      <c r="G17" s="262"/>
      <c r="H17" s="262"/>
      <c r="I17" s="262"/>
      <c r="J17" s="262"/>
      <c r="K17" s="262"/>
      <c r="L17" s="262"/>
      <c r="M17" s="262"/>
      <c r="N17" s="262"/>
      <c r="O17" s="262"/>
      <c r="P17" s="263"/>
    </row>
    <row r="18" spans="1:16" ht="62.25" customHeight="1" x14ac:dyDescent="0.2">
      <c r="A18" s="32" t="s">
        <v>192</v>
      </c>
      <c r="B18" s="32" t="s">
        <v>103</v>
      </c>
      <c r="C18" s="32" t="s">
        <v>66</v>
      </c>
      <c r="D18" s="32" t="s">
        <v>67</v>
      </c>
      <c r="E18" s="32" t="s">
        <v>104</v>
      </c>
      <c r="F18" s="32" t="s">
        <v>66</v>
      </c>
      <c r="G18" s="32" t="s">
        <v>68</v>
      </c>
      <c r="H18" s="84" t="s">
        <v>59</v>
      </c>
      <c r="I18" s="38" t="s">
        <v>159</v>
      </c>
      <c r="J18" s="38" t="s">
        <v>158</v>
      </c>
      <c r="K18" s="38" t="s">
        <v>160</v>
      </c>
      <c r="L18" s="38" t="s">
        <v>161</v>
      </c>
      <c r="M18" s="40" t="s">
        <v>162</v>
      </c>
      <c r="N18" s="40" t="s">
        <v>163</v>
      </c>
      <c r="O18" s="40" t="s">
        <v>164</v>
      </c>
      <c r="P18" s="40" t="s">
        <v>165</v>
      </c>
    </row>
    <row r="19" spans="1:16" ht="22.5" customHeight="1" x14ac:dyDescent="0.2">
      <c r="A19" s="55"/>
      <c r="B19" s="55" t="s">
        <v>38</v>
      </c>
      <c r="C19" s="55"/>
      <c r="D19" s="55"/>
      <c r="E19" s="56" t="s">
        <v>49</v>
      </c>
      <c r="F19" s="41"/>
      <c r="G19" s="41"/>
      <c r="H19" s="42"/>
      <c r="I19" s="45"/>
      <c r="J19" s="45"/>
      <c r="K19" s="36"/>
      <c r="L19" s="37"/>
      <c r="M19" s="39"/>
      <c r="N19" s="39"/>
      <c r="O19" s="39"/>
      <c r="P19" s="39"/>
    </row>
    <row r="20" spans="1:16" ht="22.5" customHeight="1" x14ac:dyDescent="0.2">
      <c r="A20" s="55"/>
      <c r="B20" s="55" t="s">
        <v>39</v>
      </c>
      <c r="C20" s="55"/>
      <c r="D20" s="55"/>
      <c r="E20" s="56" t="s">
        <v>50</v>
      </c>
      <c r="F20" s="41"/>
      <c r="G20" s="41"/>
      <c r="H20" s="42"/>
      <c r="I20" s="45"/>
      <c r="J20" s="45"/>
      <c r="K20" s="36"/>
      <c r="L20" s="37"/>
      <c r="M20" s="39"/>
      <c r="N20" s="39"/>
      <c r="O20" s="39"/>
      <c r="P20" s="39"/>
    </row>
    <row r="21" spans="1:16" ht="22.5" customHeight="1" x14ac:dyDescent="0.2">
      <c r="A21" s="55"/>
      <c r="B21" s="55" t="s">
        <v>40</v>
      </c>
      <c r="C21" s="55"/>
      <c r="D21" s="55"/>
      <c r="E21" s="56" t="s">
        <v>51</v>
      </c>
      <c r="F21" s="41"/>
      <c r="G21" s="41"/>
      <c r="H21" s="42"/>
      <c r="I21" s="45"/>
      <c r="J21" s="45"/>
      <c r="K21" s="36"/>
      <c r="L21" s="37"/>
      <c r="M21" s="39"/>
      <c r="N21" s="39"/>
      <c r="O21" s="39"/>
      <c r="P21" s="39"/>
    </row>
    <row r="22" spans="1:16" ht="22.5" customHeight="1" x14ac:dyDescent="0.2">
      <c r="A22" s="55"/>
      <c r="B22" s="55" t="s">
        <v>41</v>
      </c>
      <c r="C22" s="55"/>
      <c r="D22" s="55"/>
      <c r="E22" s="56" t="s">
        <v>52</v>
      </c>
      <c r="F22" s="41"/>
      <c r="G22" s="41"/>
      <c r="H22" s="42"/>
      <c r="I22" s="45"/>
      <c r="J22" s="45"/>
      <c r="K22" s="36"/>
      <c r="L22" s="37"/>
      <c r="M22" s="39"/>
      <c r="N22" s="39"/>
      <c r="O22" s="39"/>
      <c r="P22" s="39"/>
    </row>
    <row r="23" spans="1:16" ht="22.5" customHeight="1" x14ac:dyDescent="0.2">
      <c r="A23" s="55"/>
      <c r="B23" s="55" t="s">
        <v>42</v>
      </c>
      <c r="C23" s="55"/>
      <c r="D23" s="55"/>
      <c r="E23" s="56" t="s">
        <v>53</v>
      </c>
      <c r="F23" s="41"/>
      <c r="G23" s="41"/>
      <c r="H23" s="42"/>
      <c r="I23" s="45"/>
      <c r="J23" s="45"/>
      <c r="K23" s="36"/>
      <c r="L23" s="37"/>
      <c r="M23" s="39"/>
      <c r="N23" s="39"/>
      <c r="O23" s="39"/>
      <c r="P23" s="39"/>
    </row>
    <row r="24" spans="1:16" ht="22.5" customHeight="1" x14ac:dyDescent="0.2">
      <c r="A24" s="55"/>
      <c r="B24" s="55" t="s">
        <v>43</v>
      </c>
      <c r="C24" s="55"/>
      <c r="D24" s="55"/>
      <c r="E24" s="56" t="s">
        <v>54</v>
      </c>
      <c r="F24" s="41"/>
      <c r="G24" s="41"/>
      <c r="H24" s="42"/>
      <c r="I24" s="45"/>
      <c r="J24" s="45"/>
      <c r="K24" s="36"/>
      <c r="L24" s="37"/>
      <c r="M24" s="39"/>
      <c r="N24" s="39"/>
      <c r="O24" s="39"/>
      <c r="P24" s="39"/>
    </row>
    <row r="25" spans="1:16" ht="22.5" customHeight="1" x14ac:dyDescent="0.2">
      <c r="A25" s="55"/>
      <c r="B25" s="55" t="s">
        <v>44</v>
      </c>
      <c r="C25" s="55"/>
      <c r="D25" s="55"/>
      <c r="E25" s="56" t="s">
        <v>55</v>
      </c>
      <c r="F25" s="41"/>
      <c r="G25" s="41"/>
      <c r="H25" s="42"/>
      <c r="I25" s="45"/>
      <c r="J25" s="45"/>
      <c r="K25" s="36"/>
      <c r="L25" s="37"/>
      <c r="M25" s="39"/>
      <c r="N25" s="39"/>
      <c r="O25" s="39"/>
      <c r="P25" s="39"/>
    </row>
    <row r="26" spans="1:16" ht="22.5" customHeight="1" x14ac:dyDescent="0.2">
      <c r="A26" s="55"/>
      <c r="B26" s="55" t="s">
        <v>45</v>
      </c>
      <c r="C26" s="55"/>
      <c r="D26" s="55"/>
      <c r="E26" s="56" t="s">
        <v>56</v>
      </c>
      <c r="F26" s="41"/>
      <c r="G26" s="41"/>
      <c r="H26" s="42"/>
      <c r="I26" s="45"/>
      <c r="J26" s="45"/>
      <c r="K26" s="36"/>
      <c r="L26" s="37"/>
      <c r="M26" s="39"/>
      <c r="N26" s="39"/>
      <c r="O26" s="39"/>
      <c r="P26" s="39"/>
    </row>
    <row r="27" spans="1:16" ht="22.5" customHeight="1" x14ac:dyDescent="0.2">
      <c r="A27" s="55"/>
      <c r="B27" s="55" t="s">
        <v>46</v>
      </c>
      <c r="C27" s="55"/>
      <c r="D27" s="55"/>
      <c r="E27" s="56" t="s">
        <v>57</v>
      </c>
      <c r="F27" s="41"/>
      <c r="G27" s="41"/>
      <c r="H27" s="42"/>
      <c r="I27" s="45"/>
      <c r="J27" s="45"/>
      <c r="K27" s="36"/>
      <c r="L27" s="37"/>
      <c r="M27" s="39"/>
      <c r="N27" s="39"/>
      <c r="O27" s="39"/>
      <c r="P27" s="39"/>
    </row>
    <row r="28" spans="1:16" ht="22.5" customHeight="1" x14ac:dyDescent="0.2">
      <c r="A28" s="55"/>
      <c r="B28" s="55" t="s">
        <v>47</v>
      </c>
      <c r="C28" s="55"/>
      <c r="D28" s="55"/>
      <c r="E28" s="56" t="s">
        <v>58</v>
      </c>
      <c r="F28" s="41"/>
      <c r="G28" s="41"/>
      <c r="H28" s="42"/>
      <c r="I28" s="45"/>
      <c r="J28" s="45"/>
      <c r="K28" s="36"/>
      <c r="L28" s="37"/>
      <c r="M28" s="39"/>
      <c r="N28" s="39"/>
      <c r="O28" s="39"/>
      <c r="P28" s="39"/>
    </row>
    <row r="29" spans="1:16" ht="27.75" customHeight="1" x14ac:dyDescent="0.2">
      <c r="M29" s="2"/>
    </row>
  </sheetData>
  <customSheetViews>
    <customSheetView guid="{5032A364-B81A-48DA-88DA-AB3B86B47EE9}" scale="80" fitToPage="1">
      <selection activeCell="A4" sqref="A4:M4"/>
      <pageMargins left="0.39370078740157483" right="0.35433070866141736" top="1.1023622047244095" bottom="0.74803149606299213" header="0.35433070866141736" footer="0.51181102362204722"/>
      <pageSetup paperSize="9" scale="71" fitToHeight="0" orientation="landscape" r:id="rId1"/>
      <headerFooter differentFirst="1" scaleWithDoc="0">
        <oddFooter>&amp;C&amp;P of &amp;N</oddFooter>
        <firstHeader>&amp;L
Annex 2 - Schedule of Charges for use of the Distribution System by Designated EHV Properties (including LDNOs with Designated EHV Properties/end-users).</firstHeader>
        <firstFooter>&amp;C&amp;P of &amp;N</firstFooter>
      </headerFooter>
    </customSheetView>
  </customSheetViews>
  <mergeCells count="4">
    <mergeCell ref="A4:P4"/>
    <mergeCell ref="A2:P2"/>
    <mergeCell ref="A17:P17"/>
    <mergeCell ref="H1:I1"/>
  </mergeCells>
  <hyperlinks>
    <hyperlink ref="A1" location="Overview!A1" display="Back to Overview"/>
  </hyperlinks>
  <pageMargins left="0.39370078740157483" right="0.39370078740157483" top="0.70866141732283472" bottom="0.74803149606299213" header="0.27559055118110237" footer="0.27559055118110237"/>
  <pageSetup paperSize="9" scale="51" fitToHeight="0" orientation="landscape" r:id="rId2"/>
  <headerFooter scaleWithDoc="0">
    <oddHeader>&amp;L&amp;"Arial,Bold"Annex 6&amp;"Arial,Regular" - New Designated EHV Properties. Addendum to Schedule of Charges for use of the Distribution System by Designated EHV Properties (including LDNOs with Designated EHV Properties/end-users).</oddHeader>
    <oddFooter xml:space="preserve">&amp;L&amp;8Note: The list of MPANs / MSIDs provided may be incomplete; the DNO reserves the right to apply the listed charges to any other MPANs / MSIDs associated with the site.
</oddFooter>
    <firstHeader>&amp;L&amp;"Arial,Bold"Annex 6&amp;"Arial,Regular" - New Designated EHV Properties. Addendum to Schedule of Charges for use of the Distribution System by Designated EHV Properties (including LDNOs with Designated EHV Properties/end-users).</firstHeader>
    <firstFooter xml:space="preserve">&amp;L&amp;8Note: The list of MPANs / MSIDs provided may be incomplete; the DNO reserves the right to apply the listed charges to any other MPANs / MSIDs associated with the site.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13</vt:i4>
      </vt:variant>
      <vt:variant>
        <vt:lpstr>Named Ranges</vt:lpstr>
      </vt:variant>
      <vt:variant>
        <vt:i4>20</vt:i4>
      </vt:variant>
    </vt:vector>
  </HeadingPairs>
  <TitlesOfParts>
    <vt:vector size="33" baseType="lpstr">
      <vt:lpstr>Overview</vt:lpstr>
      <vt:lpstr>Annex 1 LV, HV and UMS charges</vt:lpstr>
      <vt:lpstr>Annex 2 EHV charges</vt:lpstr>
      <vt:lpstr>Annex 2a Import</vt:lpstr>
      <vt:lpstr>Annex 2b Export</vt:lpstr>
      <vt:lpstr>Annex 3 Preserved charges</vt:lpstr>
      <vt:lpstr>Annex 4 LDNO charges</vt:lpstr>
      <vt:lpstr>Annex 5 LLFs</vt:lpstr>
      <vt:lpstr>Annex 6 New or Amended EHV</vt:lpstr>
      <vt:lpstr>Annex 7 Pass-Through Costs</vt:lpstr>
      <vt:lpstr>Nodal prices</vt:lpstr>
      <vt:lpstr>SSC unit rate lookup</vt:lpstr>
      <vt:lpstr>Charge Calculator</vt:lpstr>
      <vt:lpstr>'Annex 1 LV, HV and UMS charges'!Print_Area</vt:lpstr>
      <vt:lpstr>'Annex 2 EHV charges'!Print_Area</vt:lpstr>
      <vt:lpstr>'Annex 2a Import'!Print_Area</vt:lpstr>
      <vt:lpstr>'Annex 2b Export'!Print_Area</vt:lpstr>
      <vt:lpstr>'Annex 3 Preserved charges'!Print_Area</vt:lpstr>
      <vt:lpstr>'Annex 4 LDNO charges'!Print_Area</vt:lpstr>
      <vt:lpstr>'Annex 5 LLFs'!Print_Area</vt:lpstr>
      <vt:lpstr>'Annex 6 New or Amended EHV'!Print_Area</vt:lpstr>
      <vt:lpstr>'Annex 7 Pass-Through Costs'!Print_Area</vt:lpstr>
      <vt:lpstr>'Nodal prices'!Print_Area</vt:lpstr>
      <vt:lpstr>'Annex 1 LV, HV and UMS charges'!Print_Titles</vt:lpstr>
      <vt:lpstr>'Annex 2 EHV charges'!Print_Titles</vt:lpstr>
      <vt:lpstr>'Annex 2a Import'!Print_Titles</vt:lpstr>
      <vt:lpstr>'Annex 2b Export'!Print_Titles</vt:lpstr>
      <vt:lpstr>'Annex 4 LDNO charges'!Print_Titles</vt:lpstr>
      <vt:lpstr>'Annex 5 LLFs'!Print_Titles</vt:lpstr>
      <vt:lpstr>'Annex 6 New or Amended EHV'!Print_Titles</vt:lpstr>
      <vt:lpstr>'Annex 7 Pass-Through Costs'!Print_Titles</vt:lpstr>
      <vt:lpstr>'Nodal prices'!Print_Titles</vt:lpstr>
      <vt:lpstr>'SSC unit rate lookup'!Print_Titles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UK Power Networks</dc:creator>
  <cp:lastModifiedBy>Richard Ellis</cp:lastModifiedBy>
  <cp:lastPrinted>2020-08-17T10:00:20Z</cp:lastPrinted>
  <dcterms:created xsi:type="dcterms:W3CDTF">2009-11-12T11:38:00Z</dcterms:created>
  <dcterms:modified xsi:type="dcterms:W3CDTF">2020-08-18T09:09:40Z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