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1\Publish\02 - LC14 with DCP341 and 342\Spreadsheets for PDF and publishing with broken links\"/>
    </mc:Choice>
  </mc:AlternateContent>
  <bookViews>
    <workbookView xWindow="15450" yWindow="-15" windowWidth="15330" windowHeight="9075" tabRatio="818"/>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Costs'!$A$4:$F$67</definedName>
    <definedName name="_xlnm._FilterDatabase" localSheetId="11" hidden="1">'SSC unit rate lookup'!$A$28:$D$763</definedName>
    <definedName name="OLE_LINK1" localSheetId="5">'Annex 3 Preserved charges'!#REF!</definedName>
    <definedName name="_xlnm.Print_Area" localSheetId="1">'Annex 1 LV, HV and UMS charges'!$A$2:$K$32</definedName>
    <definedName name="_xlnm.Print_Area" localSheetId="2">'Annex 2 EHV charges'!$A$2:$O$129</definedName>
    <definedName name="_xlnm.Print_Area" localSheetId="3">'Annex 2a Import'!$A$2:$H$122</definedName>
    <definedName name="_xlnm.Print_Area" localSheetId="4">'Annex 2b Export'!$A$2:$H$109</definedName>
    <definedName name="_xlnm.Print_Area" localSheetId="5">'Annex 3 Preserved charges'!$A$2:$J$21</definedName>
    <definedName name="_xlnm.Print_Area" localSheetId="6">'Annex 4 LDNO charges'!$A$2:$J$118</definedName>
    <definedName name="_xlnm.Print_Area" localSheetId="7">'Annex 5 LLFs'!$A$2:$F$40</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charges'!$A$2:$K$32</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charges'!$A$2:$I$118</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6" i="21" l="1"/>
  <c r="C6" i="21"/>
  <c r="B7" i="21"/>
  <c r="C7" i="21"/>
  <c r="B8" i="21"/>
  <c r="C8" i="21"/>
  <c r="B9" i="21"/>
  <c r="C9" i="21"/>
  <c r="B10" i="21"/>
  <c r="C10" i="21"/>
  <c r="B11" i="21"/>
  <c r="C11" i="21"/>
  <c r="B12" i="21"/>
  <c r="C12" i="21"/>
  <c r="B13" i="21"/>
  <c r="C13" i="21"/>
  <c r="B14" i="21"/>
  <c r="C14" i="21"/>
  <c r="B15" i="21"/>
  <c r="C15" i="21"/>
  <c r="B16" i="21"/>
  <c r="C16" i="21"/>
  <c r="B17" i="21"/>
  <c r="C17" i="21"/>
  <c r="B18" i="21"/>
  <c r="C18" i="21"/>
  <c r="B19" i="21"/>
  <c r="C19" i="21"/>
  <c r="B20" i="21"/>
  <c r="C20" i="21"/>
  <c r="B21" i="21"/>
  <c r="C21" i="21"/>
  <c r="B22" i="21"/>
  <c r="C22" i="21"/>
  <c r="B23" i="21"/>
  <c r="C23" i="21"/>
  <c r="B24" i="21"/>
  <c r="C24" i="21"/>
  <c r="B25" i="21"/>
  <c r="C25" i="21"/>
  <c r="B26" i="21"/>
  <c r="C26" i="21"/>
  <c r="B27" i="21"/>
  <c r="C27" i="21"/>
  <c r="B28" i="21"/>
  <c r="C28" i="21"/>
  <c r="B29" i="21"/>
  <c r="C29" i="21"/>
  <c r="B30" i="21"/>
  <c r="C30" i="21"/>
  <c r="B31" i="21"/>
  <c r="C31" i="21"/>
  <c r="B32" i="21"/>
  <c r="C32" i="21"/>
  <c r="B33" i="21"/>
  <c r="C33" i="21"/>
  <c r="B34" i="21"/>
  <c r="C34" i="21"/>
  <c r="B35" i="21"/>
  <c r="C35" i="21"/>
  <c r="B36" i="21"/>
  <c r="C36" i="21"/>
  <c r="B37" i="21"/>
  <c r="C37" i="21"/>
  <c r="B38" i="21"/>
  <c r="C38" i="21"/>
  <c r="B39" i="21"/>
  <c r="C39" i="21"/>
  <c r="B40" i="21"/>
  <c r="C40" i="21"/>
  <c r="B41" i="21"/>
  <c r="C41" i="21"/>
  <c r="B42" i="21"/>
  <c r="C42" i="21"/>
  <c r="B43" i="21"/>
  <c r="C43" i="21"/>
  <c r="B44" i="21"/>
  <c r="C44" i="21"/>
  <c r="B45" i="21"/>
  <c r="C45" i="21"/>
  <c r="B46" i="21"/>
  <c r="C46" i="21"/>
  <c r="B47" i="21"/>
  <c r="C47" i="21"/>
  <c r="B48" i="21"/>
  <c r="C48" i="21"/>
  <c r="B49" i="21"/>
  <c r="C49" i="21"/>
  <c r="B50" i="21"/>
  <c r="C50" i="21"/>
  <c r="B51" i="21"/>
  <c r="C51" i="21"/>
  <c r="B52" i="21"/>
  <c r="C52" i="21"/>
  <c r="B53" i="21"/>
  <c r="C53" i="21"/>
  <c r="B54" i="21"/>
  <c r="C54" i="21"/>
  <c r="B55" i="21"/>
  <c r="C55" i="21"/>
  <c r="B56" i="21"/>
  <c r="C56" i="21"/>
  <c r="B57" i="21"/>
  <c r="C57" i="21"/>
  <c r="B58" i="21"/>
  <c r="C58" i="21"/>
  <c r="B59" i="21"/>
  <c r="C59" i="21"/>
  <c r="B60" i="21"/>
  <c r="C60" i="21"/>
  <c r="B61" i="21"/>
  <c r="C61" i="21"/>
  <c r="B62" i="21"/>
  <c r="C62" i="21"/>
  <c r="B63" i="21"/>
  <c r="C63" i="21"/>
  <c r="B64" i="21"/>
  <c r="C64" i="21"/>
  <c r="B2" i="15" l="1"/>
  <c r="A2" i="7"/>
  <c r="C5" i="21" l="1"/>
  <c r="B5" i="21"/>
  <c r="A2" i="21"/>
  <c r="E57" i="21"/>
  <c r="D57" i="21"/>
  <c r="E49" i="21"/>
  <c r="D49" i="21"/>
  <c r="E41" i="21"/>
  <c r="D41" i="21"/>
  <c r="E33" i="21"/>
  <c r="D33" i="21"/>
  <c r="E25" i="21"/>
  <c r="D25" i="21"/>
  <c r="E17" i="21"/>
  <c r="D17" i="21"/>
  <c r="E13" i="21"/>
  <c r="D13"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<sst xmlns="http://schemas.openxmlformats.org/spreadsheetml/2006/main" count="3323" uniqueCount="1149">
  <si>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</si>
  <si>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</si>
  <si>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</si>
  <si>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</si>
  <si>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</si>
  <si>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</si>
  <si>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</si>
  <si>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</si>
  <si>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</si>
  <si>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</si>
  <si>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</si>
  <si>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</si>
  <si>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</si>
  <si>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</si>
  <si>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</si>
  <si>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</si>
  <si>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</si>
  <si>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</si>
  <si>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</si>
  <si>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</si>
  <si>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</si>
  <si>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</si>
  <si>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</si>
  <si>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</si>
  <si>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</si>
  <si>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</si>
  <si>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</si>
  <si>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</si>
  <si>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</si>
  <si>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</si>
  <si>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</si>
  <si>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</si>
  <si>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</si>
  <si>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</si>
  <si>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</si>
  <si>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</si>
  <si>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</si>
  <si>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</si>
  <si>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</si>
  <si>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</si>
  <si>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</si>
  <si>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</si>
  <si>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</si>
  <si>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</si>
  <si>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</si>
  <si>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</si>
  <si>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</si>
  <si>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</si>
  <si>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</si>
  <si>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</si>
  <si>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</si>
  <si>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</si>
  <si>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</si>
  <si>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</si>
  <si>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</si>
  <si>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</si>
  <si>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</si>
  <si>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</si>
  <si>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</si>
  <si>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</si>
  <si>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</si>
  <si>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</si>
  <si>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</si>
  <si>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</si>
  <si>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</si>
  <si>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</si>
  <si>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</si>
  <si>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</si>
  <si>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</si>
  <si>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</si>
  <si>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</si>
  <si>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</si>
  <si>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</si>
  <si>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</si>
  <si>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</si>
  <si>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</si>
  <si>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</si>
  <si>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</si>
  <si>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</si>
  <si>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</si>
  <si>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</si>
  <si>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</si>
  <si>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</si>
  <si>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</si>
  <si>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</si>
  <si>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</si>
  <si>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</si>
  <si>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</si>
  <si>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</si>
  <si>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</si>
  <si>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</si>
  <si>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</si>
  <si>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</si>
  <si>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</si>
  <si>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</si>
  <si>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</si>
  <si>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</si>
  <si>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</si>
  <si>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</si>
  <si>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</si>
  <si>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</si>
  <si>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</si>
  <si>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</si>
  <si>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</si>
  <si>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</si>
  <si>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</si>
  <si>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</si>
  <si>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</si>
  <si>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</si>
  <si>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</si>
  <si>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</si>
  <si>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</si>
  <si>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</si>
  <si>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</si>
  <si>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</si>
  <si>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</si>
  <si>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</si>
  <si>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</si>
  <si>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</si>
  <si>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</si>
  <si>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</si>
  <si>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</si>
  <si>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</si>
  <si>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</si>
  <si>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</si>
  <si>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</si>
  <si>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</si>
  <si>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</si>
  <si>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</si>
  <si>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</si>
  <si>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</si>
  <si>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</si>
  <si>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</si>
  <si>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</si>
  <si>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</si>
  <si>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</si>
  <si>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</si>
  <si>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</si>
  <si>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</si>
  <si>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</si>
  <si>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</si>
  <si>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</si>
  <si>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</si>
  <si>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</si>
  <si>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</si>
  <si>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</si>
  <si>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</si>
  <si>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</si>
  <si>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</si>
  <si>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</si>
  <si>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</si>
  <si>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</si>
  <si>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</si>
  <si>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</si>
  <si>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</si>
  <si>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</si>
  <si>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</si>
  <si>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</si>
  <si>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</si>
  <si>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</si>
  <si>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</si>
  <si>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</si>
  <si>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</si>
  <si>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</si>
  <si>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</si>
  <si>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</si>
  <si>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</si>
  <si>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</si>
  <si>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</si>
  <si>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</si>
  <si>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</si>
  <si>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</si>
  <si>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</si>
  <si>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</si>
  <si>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</si>
  <si>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</si>
  <si>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</si>
  <si>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</si>
  <si>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</si>
  <si>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</si>
  <si>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</si>
  <si>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</si>
  <si>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</si>
  <si>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</si>
  <si>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</si>
  <si>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</si>
  <si>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</si>
  <si>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</si>
  <si>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</si>
  <si>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</si>
  <si>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</si>
  <si>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</si>
  <si>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</si>
  <si>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</si>
  <si>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</si>
  <si>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</si>
  <si>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</si>
  <si>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</si>
  <si>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</si>
  <si>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</si>
  <si>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</si>
  <si>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</si>
  <si>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</si>
  <si>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</si>
  <si>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</si>
  <si>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</si>
  <si>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</si>
  <si>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</si>
  <si>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</si>
  <si>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</si>
  <si>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</si>
  <si>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</si>
  <si>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</si>
  <si>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</si>
  <si>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</si>
  <si>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</si>
  <si>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</si>
  <si>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</si>
  <si>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</si>
  <si>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</si>
  <si>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</si>
  <si>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</si>
  <si>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</si>
  <si>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</si>
  <si>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</si>
  <si>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</si>
  <si>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</si>
  <si>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</si>
  <si>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</si>
  <si>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</si>
  <si>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</si>
  <si>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</si>
  <si>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</si>
  <si>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</si>
  <si>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</si>
  <si>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</si>
  <si>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</si>
  <si>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</si>
  <si>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</si>
  <si>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</si>
  <si>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</si>
  <si>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</si>
  <si>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</si>
  <si>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</si>
  <si>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</si>
  <si>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</si>
  <si>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</si>
  <si>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</si>
  <si>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</si>
  <si>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</si>
  <si>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</si>
  <si>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</si>
  <si>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</si>
  <si>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</si>
  <si>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</si>
  <si>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</si>
  <si>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</si>
  <si>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</si>
  <si>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</si>
  <si>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</si>
  <si>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</si>
  <si>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</si>
  <si>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</si>
  <si>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</si>
  <si>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</si>
  <si>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</si>
  <si>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</si>
  <si>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</si>
  <si>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</si>
  <si>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</si>
  <si>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</si>
  <si>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</si>
  <si>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</si>
  <si>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</si>
  <si>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</si>
  <si>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</si>
  <si>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</si>
  <si>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</si>
  <si>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</si>
  <si>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</si>
  <si>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</si>
  <si>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</si>
  <si>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</si>
  <si>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</si>
  <si>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</si>
  <si>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</si>
  <si>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</si>
  <si>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</si>
  <si>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</si>
  <si>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</si>
  <si>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</si>
  <si>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</si>
  <si>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</si>
  <si>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</si>
  <si>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</si>
  <si>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</si>
  <si>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</si>
  <si>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</si>
  <si>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</si>
  <si>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</si>
  <si>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</si>
  <si>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</si>
  <si>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</si>
  <si>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</si>
  <si>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</si>
  <si>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</si>
  <si>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</si>
  <si>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</si>
  <si>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</si>
  <si>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</si>
  <si>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</si>
  <si>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</si>
  <si>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</si>
  <si>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</si>
  <si>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</si>
  <si>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</si>
  <si>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</si>
  <si>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</si>
  <si>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</si>
  <si>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</si>
  <si>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</si>
  <si>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</si>
  <si>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</si>
  <si>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</si>
  <si>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</si>
  <si>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</si>
  <si>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</si>
  <si>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</si>
  <si>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</si>
  <si>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</si>
  <si>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</si>
  <si>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</si>
  <si>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</si>
  <si>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</si>
  <si>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</si>
  <si>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</si>
  <si>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</si>
  <si>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</si>
  <si>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</si>
  <si>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</si>
  <si>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</si>
  <si>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</si>
  <si>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</si>
  <si>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</si>
  <si>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</si>
  <si>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</si>
  <si>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</si>
  <si>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</si>
  <si>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</si>
  <si>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</si>
  <si>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</si>
  <si>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</si>
  <si>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</si>
  <si>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</si>
  <si>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</si>
  <si>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</si>
  <si>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</si>
  <si>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</si>
  <si>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</si>
  <si>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</si>
  <si>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</si>
  <si>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</si>
  <si>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</si>
  <si>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</si>
  <si>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</si>
  <si>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</si>
  <si>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</si>
  <si>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</si>
  <si>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</si>
  <si>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</si>
  <si>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</si>
  <si>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</si>
  <si>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</si>
  <si>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</si>
  <si>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</si>
  <si>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</si>
  <si>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</si>
  <si>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</si>
  <si>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</si>
  <si>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</si>
  <si>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</si>
  <si>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</si>
  <si>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</si>
  <si>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</si>
  <si>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</si>
  <si>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</si>
  <si>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</si>
  <si>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</si>
  <si>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</si>
  <si>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</si>
  <si>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</si>
  <si>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</si>
  <si>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</si>
  <si>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</si>
  <si>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</si>
  <si>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</si>
  <si>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</si>
  <si>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</si>
  <si>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</si>
  <si>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</si>
  <si>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</si>
  <si>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</si>
  <si>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</si>
  <si>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</si>
  <si>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</si>
  <si>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</si>
  <si>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</si>
  <si>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</si>
  <si>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</si>
  <si>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</si>
  <si>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</si>
  <si>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</si>
  <si>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</si>
  <si>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</si>
  <si>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</si>
  <si>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</si>
  <si>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</si>
  <si>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</si>
  <si>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</si>
  <si>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</si>
  <si>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</si>
  <si>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</si>
  <si>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</si>
  <si>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</si>
  <si>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</si>
  <si>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</si>
  <si>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</si>
  <si>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</si>
  <si>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</si>
  <si>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</si>
  <si>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</si>
  <si>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</si>
  <si>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</si>
  <si>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</si>
  <si>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</si>
  <si>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</si>
  <si>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</si>
  <si>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</si>
  <si>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</si>
  <si>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</si>
  <si>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</si>
  <si>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</si>
  <si>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</si>
  <si>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</si>
  <si>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</si>
  <si>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</si>
  <si>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</si>
  <si>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</si>
  <si>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</si>
  <si>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</si>
  <si>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</si>
  <si>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</si>
  <si>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</si>
  <si>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</si>
  <si>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</si>
  <si>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</si>
  <si>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</si>
  <si>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</si>
  <si>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</si>
  <si>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</si>
  <si>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</si>
  <si>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</si>
  <si>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</si>
  <si>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</si>
  <si>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</si>
  <si>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</si>
  <si>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</si>
  <si>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</si>
  <si>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</si>
  <si>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</si>
  <si>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</si>
  <si>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</si>
  <si>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</si>
  <si>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</si>
  <si>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</si>
  <si>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</si>
  <si>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</si>
  <si>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</si>
  <si>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</si>
  <si>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</si>
  <si>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</si>
  <si>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</si>
  <si>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</si>
  <si>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</si>
  <si>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</si>
  <si>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</si>
  <si>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</si>
  <si>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</si>
  <si>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</si>
  <si>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</si>
  <si>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</si>
  <si>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</si>
  <si>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</si>
  <si>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</si>
  <si>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</si>
  <si>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</si>
  <si>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</si>
  <si>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</si>
  <si>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</si>
  <si>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</si>
  <si>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</si>
  <si>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</si>
  <si>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</si>
  <si>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</si>
  <si>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</si>
  <si>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</si>
  <si>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</si>
  <si>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</si>
  <si>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</si>
  <si>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</si>
  <si>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</si>
  <si>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</si>
  <si>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</si>
  <si>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</si>
  <si>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</si>
  <si>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</si>
  <si>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</si>
  <si>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</si>
  <si>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</si>
  <si>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</si>
  <si>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</si>
  <si>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</si>
  <si>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</si>
  <si>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</si>
  <si>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</si>
  <si>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</si>
  <si>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</si>
  <si>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</si>
  <si>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</si>
  <si>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</si>
  <si>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</si>
  <si>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</si>
  <si>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</si>
  <si>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</si>
  <si>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</si>
  <si>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</si>
  <si>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</si>
  <si>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</si>
  <si>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</si>
  <si>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</si>
  <si>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</si>
  <si>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</si>
  <si>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</si>
  <si>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</si>
  <si>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</si>
  <si>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</si>
  <si>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</si>
  <si>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</si>
  <si>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</si>
  <si>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</si>
  <si>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</si>
  <si>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</si>
  <si>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</si>
  <si>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</si>
  <si>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</si>
  <si>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2021/2022</t>
  </si>
  <si>
    <t xml:space="preserve">Monday to Friday </t>
  </si>
  <si>
    <t>16:00 to 19:00</t>
  </si>
  <si>
    <t>07:30 to 16:00
19:00 to 21:00</t>
  </si>
  <si>
    <t>00:00 to 07:30
21:00 to 24:00</t>
  </si>
  <si>
    <t>Monday to Friday Nov to Feb</t>
  </si>
  <si>
    <t>Weekends</t>
  </si>
  <si>
    <t>00:00 to 24:00</t>
  </si>
  <si>
    <t>Monday to Friday Mar to Oct</t>
  </si>
  <si>
    <t>07:30 to 21:00</t>
  </si>
  <si>
    <t>Monday to Friday 
Mar to Oct</t>
  </si>
  <si>
    <t>00:30 – 07:30</t>
  </si>
  <si>
    <t>07:30 – 00:30</t>
  </si>
  <si>
    <t>Monday to Friday 
Nov to Feb</t>
  </si>
  <si>
    <t>16:00 – 19:00</t>
  </si>
  <si>
    <t>07:30 – 16:00
19:00 – 20:00</t>
  </si>
  <si>
    <t>20:00 – 00:30</t>
  </si>
  <si>
    <t>Western Power Distribution (West Midlands) plc</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</si>
  <si>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</si>
  <si>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</si>
  <si>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</si>
  <si>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</si>
  <si>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</si>
  <si>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</si>
  <si>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</si>
  <si>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TBC</t>
  </si>
  <si>
    <t>1, 4, 632</t>
  </si>
  <si>
    <t>7, 10, 21, 19, 633, 322, 323</t>
  </si>
  <si>
    <t>127, 129</t>
  </si>
  <si>
    <t>365, 367</t>
  </si>
  <si>
    <t>95, 96, 97, 98, 99</t>
  </si>
  <si>
    <t>571, 573</t>
  </si>
  <si>
    <t>141, 142</t>
  </si>
  <si>
    <t>572, 574</t>
  </si>
  <si>
    <t>143, 144</t>
  </si>
  <si>
    <t>575, 577</t>
  </si>
  <si>
    <t>145, 146</t>
  </si>
  <si>
    <t>2, 3,  5, 6, 30</t>
  </si>
  <si>
    <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</si>
  <si>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</si>
  <si>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</si>
  <si>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</si>
  <si>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</si>
  <si>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</si>
  <si>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</si>
  <si>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</si>
  <si>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</si>
  <si>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</si>
  <si>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</si>
  <si>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</si>
  <si>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</si>
  <si>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</si>
  <si>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</si>
  <si>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</si>
  <si>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</si>
  <si>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</si>
  <si>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</si>
  <si>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</si>
  <si>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</si>
  <si>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</si>
  <si>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</si>
  <si>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</si>
  <si>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</si>
  <si>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</si>
  <si>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</si>
  <si>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</si>
  <si>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</si>
  <si>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</si>
  <si>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</si>
  <si>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</si>
  <si>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</si>
  <si>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</si>
  <si>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</si>
  <si>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</si>
  <si>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</si>
  <si>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</si>
  <si>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</si>
  <si>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</si>
  <si>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</si>
  <si>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</si>
  <si>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</si>
  <si>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</si>
  <si>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</si>
  <si>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</si>
  <si>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</si>
  <si>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</si>
  <si>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</si>
  <si>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</si>
  <si>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</si>
  <si>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</si>
  <si>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</si>
  <si>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</si>
  <si>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</si>
  <si>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</si>
  <si>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</si>
  <si>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</si>
  <si>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</si>
  <si>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</si>
  <si>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</si>
  <si>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</si>
  <si>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</si>
  <si>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</si>
  <si>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</si>
  <si>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</si>
  <si>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</si>
  <si>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</si>
  <si>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</si>
  <si>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</si>
  <si>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</si>
  <si>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</si>
  <si>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</si>
  <si>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</si>
  <si>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</si>
  <si>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</si>
  <si>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</si>
  <si>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</si>
  <si>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</si>
  <si>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Redditch Gas Turbine</t>
  </si>
  <si>
    <t>Cellarhead Whitfield Interconnector</t>
  </si>
  <si>
    <t>Cellarhead Barlaston (Meaford) Interconnector</t>
  </si>
  <si>
    <t>Heartlands Power Ltd / Fort Dunlop</t>
  </si>
  <si>
    <t>Sudmeadow Rd STOR</t>
  </si>
  <si>
    <t>Bloxwich ESS</t>
  </si>
  <si>
    <t>Bellamour Lane</t>
  </si>
  <si>
    <t>Berkeley Green ESS</t>
  </si>
  <si>
    <t>Bishampton Solar PV ANM</t>
  </si>
  <si>
    <t>Bourne Road (Lower Strensham)</t>
  </si>
  <si>
    <t>Burntwood ESS</t>
  </si>
  <si>
    <t>Clay Hill Pit</t>
  </si>
  <si>
    <t>Crimscote Fields Farm ANM</t>
  </si>
  <si>
    <t>Croome Airfield Solar Farm</t>
  </si>
  <si>
    <t>Dovedale Solar B</t>
  </si>
  <si>
    <t>Ebley Road ESS</t>
  </si>
  <si>
    <t>ECT Slimbridge Estate Solar</t>
  </si>
  <si>
    <t>Fryers Road Waste Generation option 2</t>
  </si>
  <si>
    <t>Hay Hall Rd</t>
  </si>
  <si>
    <t>Home Farm</t>
  </si>
  <si>
    <t>Howard St</t>
  </si>
  <si>
    <t>Keele University</t>
  </si>
  <si>
    <t>Kitts Green Lane Battery Storage</t>
  </si>
  <si>
    <t>Knighton Lane Battery Storage, Knighton</t>
  </si>
  <si>
    <t>Land off, Kingstone Road, Slimbridge</t>
  </si>
  <si>
    <t>Langley Generation</t>
  </si>
  <si>
    <t>Longney Estate</t>
  </si>
  <si>
    <t>Meadow Solar Farm</t>
  </si>
  <si>
    <t>Meaford Power Station</t>
  </si>
  <si>
    <t>Ploddy House Farm</t>
  </si>
  <si>
    <t>Pontrilas Sawmill</t>
  </si>
  <si>
    <t>Radbrooke Pastures PV</t>
  </si>
  <si>
    <t>Rag Lane Solar, Wotton-Under-Edge</t>
  </si>
  <si>
    <t>Ryall</t>
  </si>
  <si>
    <t>Sinclair Wks Gas Gen</t>
  </si>
  <si>
    <t>Stratford Road Gas</t>
  </si>
  <si>
    <t>Venetia Road</t>
  </si>
  <si>
    <t>Water Orton</t>
  </si>
  <si>
    <t>Awbridge Solar Farm,Trysull</t>
  </si>
  <si>
    <t>Iron Acton Battery Storage</t>
  </si>
  <si>
    <t>0234</t>
  </si>
  <si>
    <t>1430000001342
1430000001351</t>
  </si>
  <si>
    <t>1421696500001
1430000000906</t>
  </si>
  <si>
    <t>1428483000001
1429586500003</t>
  </si>
  <si>
    <t>1422664500000
1425861000001</t>
  </si>
  <si>
    <t>1421664500008
1426342000002</t>
  </si>
  <si>
    <t>1423124100000
1428564500005</t>
  </si>
  <si>
    <t>1430000027786
1430000027795
1430000027800
1430000027810
1430000027829
1430000027838
1430000027847
1430000027856</t>
  </si>
  <si>
    <t>1460001869731
1460001869750</t>
  </si>
  <si>
    <t>1423464500000
1429264500000</t>
  </si>
  <si>
    <t>1430000001360
1430000001370</t>
  </si>
  <si>
    <t>1430000000915
1430000000924</t>
  </si>
  <si>
    <t>1430000033051
1430000033060</t>
  </si>
  <si>
    <t>1430000033070
1430000044090</t>
  </si>
  <si>
    <t>1421464500007
1422464500009</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</si>
  <si>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</si>
  <si>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</si>
  <si>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</si>
  <si>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</si>
  <si>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</si>
  <si>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</si>
  <si>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</si>
  <si>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</si>
  <si>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</si>
  <si>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</si>
  <si>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</si>
  <si>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</si>
  <si>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</si>
  <si>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</si>
  <si>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</si>
  <si>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</si>
  <si>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</si>
  <si>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</si>
  <si>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</si>
  <si>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</si>
  <si>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</si>
  <si>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</si>
  <si>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</si>
  <si>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</si>
  <si>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</si>
  <si>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</si>
  <si>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</si>
  <si>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</si>
  <si>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</si>
  <si>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</si>
  <si>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</si>
  <si>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</si>
  <si>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</si>
  <si>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</si>
  <si>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</si>
  <si>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</si>
  <si>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</si>
  <si>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</si>
  <si>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</si>
  <si>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</si>
  <si>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</si>
  <si>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</si>
  <si>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</si>
  <si>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</si>
  <si>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</si>
  <si>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</si>
  <si>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</si>
  <si>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</si>
  <si>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</si>
  <si>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</si>
  <si>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</si>
  <si>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</si>
  <si>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</si>
  <si>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</si>
  <si>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</si>
  <si>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</si>
  <si>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</si>
  <si>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</si>
  <si>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</si>
  <si>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</si>
  <si>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</si>
  <si>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</si>
  <si>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</si>
  <si>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</si>
  <si>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</si>
  <si>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</si>
  <si>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</si>
  <si>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</si>
  <si>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</si>
  <si>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Hilltop Farm</t>
  </si>
  <si>
    <t>Time Bands for LV and HV Designated Properties</t>
  </si>
  <si>
    <t>Time Bands for Unmetered Properties</t>
  </si>
  <si>
    <t>Bishops Wood 132kV</t>
  </si>
  <si>
    <t>Bishops Wood 132kV_Hereford (Bishops Wood) &amp; Ludlow 132 66__</t>
  </si>
  <si>
    <t>Bishops Wood 132kV_Stourport 132 66 &amp; Upton Warren 132 66__</t>
  </si>
  <si>
    <t>Bishops Wood 132kV_Stourport 132 33__</t>
  </si>
  <si>
    <t>Bishops Wood 132kV_Ludlow 132 33__</t>
  </si>
  <si>
    <t>_NO NAME_ [EAST33 1-EASTTEE-EASTTEE dum-P...]</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</si>
  <si>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</si>
  <si>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</si>
  <si>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</si>
  <si>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</si>
  <si>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</si>
  <si>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</si>
  <si>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</si>
  <si>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</si>
  <si>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</si>
  <si>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</si>
  <si>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</si>
  <si>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_NO NAME_ [HART11 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</si>
  <si>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</si>
  <si>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</si>
  <si>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</si>
  <si>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</si>
  <si>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</si>
  <si>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</si>
  <si>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</si>
  <si>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</si>
  <si>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</si>
  <si>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</si>
  <si>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</si>
  <si>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</si>
  <si>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</si>
  <si>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</si>
  <si>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</si>
  <si>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</si>
  <si>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</si>
  <si>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</si>
  <si>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</si>
  <si>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_NO NAME_ [ROCF9ESS]</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</si>
  <si>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</si>
  <si>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</si>
  <si>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</si>
  <si>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</si>
  <si>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</si>
  <si>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</si>
  <si>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</si>
  <si>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</si>
  <si>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</si>
  <si>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Rugeley 132kV</t>
  </si>
  <si>
    <t>Bustleholm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</si>
  <si>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</si>
  <si>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</si>
  <si>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</si>
  <si>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</si>
  <si>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</si>
  <si>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</si>
  <si>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</si>
  <si>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_NO NAME_ [BELL3GEN]</t>
  </si>
  <si>
    <t>_NO NAME_ [BLXESS33]</t>
  </si>
  <si>
    <t>_NO NAME_ [Busbar1-FRYR33GE]</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</si>
  <si>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</si>
  <si>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</si>
  <si>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</si>
  <si>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</si>
  <si>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</si>
  <si>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</si>
  <si>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</si>
  <si>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</si>
  <si>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</si>
  <si>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</si>
  <si>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</si>
  <si>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</si>
  <si>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</si>
  <si>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_NO NAME_ [DELL GEN]</t>
  </si>
  <si>
    <t>Bustleholm 132kV_Smethwick 132 11__</t>
  </si>
  <si>
    <t>Bushbury 132kV_Bushbury 132 33_Four Ashes 33 11</t>
  </si>
  <si>
    <t>Bushbury 132kV_Stafford South 132 11 (GT1 &amp; GT3)__</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</si>
  <si>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</si>
  <si>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</si>
  <si>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</si>
  <si>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</si>
  <si>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</si>
  <si>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</si>
  <si>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</si>
  <si>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</si>
  <si>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</si>
  <si>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_NO NAME_ [WOLP11GEN]</t>
  </si>
  <si>
    <t>Willenhall 132kV_Wolverhampton 132 11 (GT1 GT2 &amp; T5)__</t>
  </si>
  <si>
    <t>_NO NAME_ [WWS 11]</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</si>
  <si>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</si>
  <si>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</si>
  <si>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</si>
  <si>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</si>
  <si>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</si>
  <si>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</si>
  <si>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</si>
  <si>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</si>
  <si>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</si>
  <si>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</si>
  <si>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</si>
  <si>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</si>
  <si>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</si>
  <si>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</si>
  <si>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</si>
  <si>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</si>
  <si>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</si>
  <si>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</si>
  <si>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</si>
  <si>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</si>
  <si>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</si>
  <si>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</si>
  <si>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</si>
  <si>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</si>
  <si>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</si>
  <si>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</si>
  <si>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</si>
  <si>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</si>
  <si>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</si>
  <si>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</si>
  <si>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</si>
  <si>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</si>
  <si>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</si>
  <si>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</si>
  <si>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</si>
  <si>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</si>
  <si>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</si>
  <si>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</si>
  <si>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</si>
  <si>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</si>
  <si>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</si>
  <si>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_NO NAME_ [STOK GT  11]</t>
  </si>
  <si>
    <t>Cellarhead 132kV_Newcastle 132 33_Talke 33 11</t>
  </si>
  <si>
    <t>Cellarhead 132kV_Forsbrook 132 33_Tean 33 11</t>
  </si>
  <si>
    <t>Cellarhead 132kV_Whitfield 132 33_Whitfield 33 11</t>
  </si>
  <si>
    <t>Feckenham 66kV</t>
  </si>
  <si>
    <t>_NO NAME_ [BEED9PV-DRAF11 1-BROD9PV-LEYD9...]</t>
  </si>
  <si>
    <t>Feckenham 132kV_Bevington 66 11__</t>
  </si>
  <si>
    <t>Feckenham 132kV_Bloxham 66 11__</t>
  </si>
  <si>
    <t>Feckenham 132kV_Broadway 66 11__</t>
  </si>
  <si>
    <t>Feckenham 132kV_Brotheridge Green 66 11__</t>
  </si>
  <si>
    <t>_NO NAME_ [DRAF11 2-LUCS9PV-OAKD9PV-POPD9...]</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</si>
  <si>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</si>
  <si>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</si>
  <si>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</si>
  <si>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</si>
  <si>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</si>
  <si>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</si>
  <si>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</si>
  <si>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</si>
  <si>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</si>
  <si>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</si>
  <si>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</si>
  <si>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</si>
  <si>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</si>
  <si>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</si>
  <si>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</si>
  <si>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</si>
  <si>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</si>
  <si>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</si>
  <si>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</si>
  <si>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</si>
  <si>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</si>
  <si>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</si>
  <si>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</si>
  <si>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</si>
  <si>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</si>
  <si>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</si>
  <si>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</si>
  <si>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</si>
  <si>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132kV_Chipping Sodbury 132 33_Hammerley Down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</si>
  <si>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</si>
  <si>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</si>
  <si>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</si>
  <si>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</si>
  <si>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</si>
  <si>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</si>
  <si>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</si>
  <si>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</si>
  <si>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</si>
  <si>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</si>
  <si>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</si>
  <si>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</si>
  <si>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</si>
  <si>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_NO NAME_ [BISC33 1-CRAA33 2-CRAA33 1-CRA...]</t>
  </si>
  <si>
    <t>Ironbridge &amp; Shrewsbury 132kV_Ironbridge 132 33__</t>
  </si>
  <si>
    <t>Ironbridge &amp; Shrewsbury 132kV_Ketley 132 33__</t>
  </si>
  <si>
    <t>_NO NAME_ [SINW-SINW33]</t>
  </si>
  <si>
    <t>_NO NAME_ [BATT11]</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</si>
  <si>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</si>
  <si>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</si>
  <si>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</si>
  <si>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</si>
  <si>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</si>
  <si>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</si>
  <si>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</si>
  <si>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</si>
  <si>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</si>
  <si>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</si>
  <si>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</si>
  <si>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</si>
  <si>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</si>
  <si>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</si>
  <si>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</si>
  <si>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</si>
  <si>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</si>
  <si>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</si>
  <si>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</si>
  <si>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</si>
  <si>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</si>
  <si>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</si>
  <si>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</si>
  <si>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</si>
  <si>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</si>
  <si>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_NO NAME_ [SINW_GAS]</t>
  </si>
  <si>
    <t>Ironbridge &amp; Shrewsbury 132kV_Ironbridge 132 33_Star Aluminium B 33 11 (T1 &amp; T3)</t>
  </si>
  <si>
    <t>Ironbridge &amp; Shrewsbury 132kV_Ironbridge 132 33_Star Aluminium A 33 11 (T2)</t>
  </si>
  <si>
    <t>_NO NAME_ [SWNC GEN]</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</si>
  <si>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</si>
  <si>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</si>
  <si>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</si>
  <si>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</si>
  <si>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</si>
  <si>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</si>
  <si>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</si>
  <si>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</si>
  <si>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</si>
  <si>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</si>
  <si>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</si>
  <si>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</si>
  <si>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</si>
  <si>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Lea Marston 132kV_Tamworth and Tamworth Town_Polesworth</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</si>
  <si>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</si>
  <si>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</si>
  <si>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</si>
  <si>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</si>
  <si>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</si>
  <si>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</si>
  <si>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</si>
  <si>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</si>
  <si>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</si>
  <si>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</si>
  <si>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</si>
  <si>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</si>
  <si>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</si>
  <si>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</si>
  <si>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_NO NAME_ [FORD UT1-FORD11 1]</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</si>
  <si>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</si>
  <si>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</si>
  <si>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</si>
  <si>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</si>
  <si>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</si>
  <si>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</si>
  <si>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</si>
  <si>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</si>
  <si>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</si>
  <si>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</si>
  <si>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</si>
  <si>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</si>
  <si>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</si>
  <si>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</si>
  <si>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</si>
  <si>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</si>
  <si>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</si>
  <si>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</si>
  <si>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</si>
  <si>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</si>
  <si>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_NO NAME_ [OCKH33 3-SAND33GE-WEDP33 GEN]</t>
  </si>
  <si>
    <t>Ocker Hill 132kV_Black Lake 132 11__</t>
  </si>
  <si>
    <t>Ocker Hill 132kV_Ocker Hill 132 11__</t>
  </si>
  <si>
    <t>_NO NAME_ [SAND9GE]</t>
  </si>
  <si>
    <t>_NO NAME_ [WEDP9 GEN]</t>
  </si>
  <si>
    <t>Oldbury 132kV</t>
  </si>
  <si>
    <t>Oldbury 132kV_Oldbury 132 33_Union Road generation</t>
  </si>
  <si>
    <t>Oldbury 132kV_Birchfield Lane 132 11__</t>
  </si>
  <si>
    <t>_NO NAME_ [GIFW11 GEN]</t>
  </si>
  <si>
    <t>Oldbury 132kV_Tividale 132 11__</t>
  </si>
  <si>
    <t>Oldbury 132kV_Oldbury 132 11 (GT1 T5)__</t>
  </si>
  <si>
    <t>_NO NAME_ [UNIR51GE-UNIR5T-UNIR52GE]</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</si>
  <si>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</si>
  <si>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</si>
  <si>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</si>
  <si>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</si>
  <si>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</si>
  <si>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</si>
  <si>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</si>
  <si>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_NO NAME_ [Hinksford diesel generation]</t>
  </si>
  <si>
    <t>Penn 132kV_Hinksford 132 33_Kinver 33 11 (T2)</t>
  </si>
  <si>
    <t>Penn 132kV_Lye 132 11__</t>
  </si>
  <si>
    <t>_NO NAME_ [Langley Generation STOR]</t>
  </si>
  <si>
    <t>Penn 132kV_Wolverhampton West 132 33_Pattingham 33 11</t>
  </si>
  <si>
    <t>Penn 132kV_Wolverhampton West 132 33_Wolverhampton West 33 11</t>
  </si>
  <si>
    <t>Penn 132kV_Woodside 132 11__</t>
  </si>
  <si>
    <t>Port Ham 132kV</t>
  </si>
  <si>
    <t>_NO NAME_ [CAMB 2-IROA M-RYEF  1-IROA R-C...]</t>
  </si>
  <si>
    <t>Port Ham 132kV_Cheltenham 132 66__</t>
  </si>
  <si>
    <t>Port Ham 132kV_Hereford (Walham) 132 66_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</si>
  <si>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</si>
  <si>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</si>
  <si>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</si>
  <si>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</si>
  <si>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</si>
  <si>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</si>
  <si>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</si>
  <si>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</si>
  <si>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</si>
  <si>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</si>
  <si>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</si>
  <si>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</si>
  <si>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</si>
  <si>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</si>
  <si>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</si>
  <si>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</si>
  <si>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</si>
  <si>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</si>
  <si>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</si>
  <si>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</si>
  <si>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</si>
  <si>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</si>
  <si>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</si>
  <si>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</si>
  <si>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</si>
  <si>
    <t>LV Site Specific Storage Import</t>
  </si>
  <si>
    <t>LV Sub Site Specific Storage Import</t>
  </si>
  <si>
    <t>HV Site Specific Storage Import</t>
  </si>
  <si>
    <t>LDNO LV: LV Site Specific Storage Import</t>
  </si>
  <si>
    <t>LDNO HV: LV Site Specific Storage Import</t>
  </si>
  <si>
    <t>LDNO HV: LV Sub Site Specific Storage Import</t>
  </si>
  <si>
    <t>LDNO HV: HV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</si>
  <si>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</si>
  <si>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</si>
  <si>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</si>
  <si>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</si>
  <si>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</si>
  <si>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</si>
  <si>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</si>
  <si>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</si>
  <si>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</si>
  <si>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</si>
  <si>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</si>
  <si>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</si>
  <si>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</si>
  <si>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</si>
  <si>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</si>
  <si>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8, 9, 13, 14, 107, 108, 109, 11, 12, 110, 111, 112, 20, 22, 25, 26, 27</t>
  </si>
  <si>
    <t>121, 124, 132</t>
  </si>
  <si>
    <t>0, 1 or 2</t>
  </si>
  <si>
    <t>0 or 3-8</t>
  </si>
  <si>
    <t>0 or 8</t>
  </si>
  <si>
    <t>LST</t>
  </si>
  <si>
    <t>SST</t>
  </si>
  <si>
    <t>HST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</si>
</sst>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 numFmtId="181" formatCode="\T\a\r\i\f\f\ 0"/>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18">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1" fontId="16" fillId="17" borderId="0" xfId="1" applyNumberFormat="1" applyFont="1" applyFill="1" applyBorder="1" applyAlignment="1">
      <alignment horizontal="center"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5" fillId="4"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6" fillId="0" borderId="6" xfId="0" applyFont="1" applyBorder="1" applyAlignment="1">
      <alignment vertical="top" wrapText="1"/>
    </xf>
    <xf numFmtId="0" fontId="6" fillId="0" borderId="1" xfId="0" applyFont="1" applyBorder="1" applyAlignment="1">
      <alignment vertical="top" wrapText="1"/>
    </xf>
    <xf numFmtId="0" fontId="5" fillId="2" borderId="0" xfId="6" quotePrefix="1" applyFont="1" applyFill="1" applyBorder="1" applyAlignment="1" applyProtection="1">
      <alignment horizontal="center" vertical="center" wrapText="1"/>
    </xf>
    <xf numFmtId="0" fontId="5" fillId="2" borderId="0" xfId="6" applyFill="1" applyAlignment="1" applyProtection="1">
      <alignment vertical="center"/>
    </xf>
    <xf numFmtId="0" fontId="16" fillId="17" borderId="0" xfId="1" applyNumberFormat="1" applyFont="1" applyFill="1" applyBorder="1" applyAlignment="1" applyProtection="1">
      <alignment horizontal="center" vertical="center" wrapText="1"/>
    </xf>
    <xf numFmtId="0" fontId="5" fillId="17" borderId="0" xfId="6" applyFill="1" applyBorder="1" applyAlignment="1" applyProtection="1">
      <alignment vertical="center"/>
    </xf>
    <xf numFmtId="0" fontId="6" fillId="7" borderId="1" xfId="6" quotePrefix="1" applyFont="1" applyFill="1" applyBorder="1" applyAlignment="1" applyProtection="1">
      <alignment horizontal="center" vertical="center" wrapText="1"/>
    </xf>
    <xf numFmtId="0" fontId="6" fillId="7" borderId="1" xfId="6" applyFont="1" applyFill="1" applyBorder="1" applyAlignment="1" applyProtection="1">
      <alignment horizontal="center" vertical="center" wrapText="1"/>
    </xf>
    <xf numFmtId="0" fontId="6" fillId="7" borderId="1" xfId="6" applyFont="1" applyFill="1" applyBorder="1" applyAlignment="1" applyProtection="1">
      <alignment vertical="center" wrapText="1"/>
    </xf>
    <xf numFmtId="0" fontId="20" fillId="8" borderId="1" xfId="6" applyNumberFormat="1" applyFont="1" applyFill="1" applyBorder="1" applyAlignment="1" applyProtection="1">
      <alignment horizontal="center" vertical="center" wrapText="1"/>
    </xf>
    <xf numFmtId="0" fontId="20" fillId="17" borderId="1" xfId="6" applyNumberFormat="1" applyFont="1" applyFill="1" applyBorder="1" applyAlignment="1" applyProtection="1">
      <alignment horizontal="center" vertical="center" wrapText="1"/>
    </xf>
    <xf numFmtId="164" fontId="20" fillId="3" borderId="1" xfId="6" applyNumberFormat="1" applyFont="1" applyFill="1" applyBorder="1" applyAlignment="1" applyProtection="1">
      <alignment horizontal="center" vertical="center"/>
      <protection locked="0"/>
    </xf>
    <xf numFmtId="0" fontId="6" fillId="11" borderId="1" xfId="6" applyFont="1" applyFill="1" applyBorder="1" applyAlignment="1" applyProtection="1">
      <alignment vertical="center" wrapText="1"/>
    </xf>
    <xf numFmtId="164" fontId="20" fillId="3" borderId="1" xfId="6" applyNumberFormat="1" applyFont="1" applyFill="1" applyBorder="1" applyAlignment="1" applyProtection="1">
      <alignment horizontal="center" vertical="center"/>
    </xf>
    <xf numFmtId="0" fontId="5" fillId="2" borderId="0" xfId="6" applyFill="1" applyAlignment="1" applyProtection="1">
      <alignment horizontal="center" vertical="center"/>
    </xf>
    <xf numFmtId="0" fontId="20" fillId="8" borderId="1" xfId="0" applyNumberFormat="1" applyFont="1" applyFill="1" applyBorder="1" applyAlignment="1" applyProtection="1">
      <alignment horizontal="center" vertical="center" wrapText="1"/>
      <protection locked="0"/>
    </xf>
    <xf numFmtId="164" fontId="20" fillId="9" borderId="1" xfId="6" applyNumberFormat="1" applyFont="1" applyFill="1" applyBorder="1" applyAlignment="1" applyProtection="1">
      <alignment horizontal="center" vertical="center"/>
      <protection locked="0"/>
    </xf>
    <xf numFmtId="164" fontId="20" fillId="9" borderId="1" xfId="6" applyNumberFormat="1" applyFont="1" applyFill="1" applyBorder="1" applyAlignment="1" applyProtection="1">
      <alignment horizontal="center" vertical="center"/>
    </xf>
    <xf numFmtId="181" fontId="5" fillId="9" borderId="1" xfId="0" quotePrefix="1" applyNumberFormat="1" applyFont="1" applyFill="1" applyBorder="1" applyAlignment="1" applyProtection="1">
      <alignment horizontal="left" vertical="center" wrapText="1"/>
      <protection locked="0"/>
    </xf>
    <xf numFmtId="2" fontId="0" fillId="2" borderId="1" xfId="0" applyNumberFormat="1" applyFill="1" applyBorder="1" applyAlignment="1">
      <alignment horizontal="center" vertical="center"/>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6" fillId="0" borderId="19"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tabSelected="1"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0" t="s">
        <v>172</v>
      </c>
      <c r="B2" s="76"/>
      <c r="C2" s="76"/>
      <c r="D2" s="76"/>
      <c r="E2" s="76"/>
    </row>
    <row r="3" spans="1:8" ht="15" x14ac:dyDescent="0.2">
      <c r="A3" s="80"/>
      <c r="B3" s="146" t="s">
        <v>173</v>
      </c>
      <c r="C3" s="145" t="s">
        <v>176</v>
      </c>
      <c r="D3" s="145" t="s">
        <v>31</v>
      </c>
      <c r="E3" s="145" t="s">
        <v>30</v>
      </c>
    </row>
    <row r="4" spans="1:8" ht="15" x14ac:dyDescent="0.2">
      <c r="A4" s="77" t="s">
        <v>172</v>
      </c>
      <c r="B4" s="33" t="s">
        <v>572</v>
      </c>
      <c r="C4" s="33" t="s">
        <v>555</v>
      </c>
      <c r="D4" s="195">
        <v>44287</v>
      </c>
      <c r="E4" s="33" t="s">
        <v>171</v>
      </c>
    </row>
    <row r="5" spans="1:8" x14ac:dyDescent="0.2">
      <c r="A5" s="76"/>
      <c r="B5" s="76"/>
      <c r="C5" s="76"/>
      <c r="D5" s="76"/>
      <c r="E5" s="76"/>
    </row>
    <row r="6" spans="1:8" ht="16.5" x14ac:dyDescent="0.2">
      <c r="A6" s="79" t="s">
        <v>25</v>
      </c>
      <c r="B6" s="76"/>
      <c r="C6" s="76"/>
      <c r="D6" s="76"/>
      <c r="E6" s="76"/>
    </row>
    <row r="7" spans="1:8" ht="15" x14ac:dyDescent="0.2">
      <c r="A7" s="81" t="s">
        <v>26</v>
      </c>
      <c r="B7" s="229" t="s">
        <v>27</v>
      </c>
      <c r="C7" s="229"/>
      <c r="D7" s="229"/>
      <c r="E7" s="229"/>
    </row>
    <row r="8" spans="1:8" ht="30" customHeight="1" x14ac:dyDescent="0.2">
      <c r="A8" s="85" t="s">
        <v>311</v>
      </c>
      <c r="B8" s="228" t="s">
        <v>300</v>
      </c>
      <c r="C8" s="228"/>
      <c r="D8" s="228"/>
      <c r="E8" s="228"/>
    </row>
    <row r="9" spans="1:8" ht="30" customHeight="1" x14ac:dyDescent="0.2">
      <c r="A9" s="85" t="s">
        <v>69</v>
      </c>
      <c r="B9" s="22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28"/>
      <c r="D9" s="228"/>
      <c r="E9" s="228"/>
    </row>
    <row r="10" spans="1:8" ht="30" customHeight="1" x14ac:dyDescent="0.2">
      <c r="A10" s="85" t="s">
        <v>70</v>
      </c>
      <c r="B10" s="228" t="s">
        <v>29</v>
      </c>
      <c r="C10" s="228"/>
      <c r="D10" s="228"/>
      <c r="E10" s="228"/>
    </row>
    <row r="11" spans="1:8" ht="61.5" customHeight="1" x14ac:dyDescent="0.2">
      <c r="A11" s="85" t="s">
        <v>71</v>
      </c>
      <c r="B11" s="22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8"/>
      <c r="D11" s="228"/>
      <c r="E11" s="228"/>
      <c r="F11" s="231"/>
      <c r="G11" s="231"/>
      <c r="H11" s="231"/>
    </row>
    <row r="12" spans="1:8" ht="86.25" customHeight="1" x14ac:dyDescent="0.2">
      <c r="A12" s="85" t="s">
        <v>48</v>
      </c>
      <c r="B12" s="234" t="s">
        <v>190</v>
      </c>
      <c r="C12" s="234"/>
      <c r="D12" s="234"/>
      <c r="E12" s="234"/>
    </row>
    <row r="13" spans="1:8" ht="33.75" customHeight="1" x14ac:dyDescent="0.2">
      <c r="A13" s="85" t="s">
        <v>191</v>
      </c>
      <c r="B13" s="22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28"/>
      <c r="D13" s="228"/>
      <c r="E13" s="228"/>
    </row>
    <row r="14" spans="1:8" ht="29.25" customHeight="1" x14ac:dyDescent="0.2">
      <c r="A14" s="85" t="s">
        <v>62</v>
      </c>
      <c r="B14" s="228" t="s">
        <v>157</v>
      </c>
      <c r="C14" s="228"/>
      <c r="D14" s="228"/>
      <c r="E14" s="228"/>
    </row>
    <row r="15" spans="1:8" ht="30" customHeight="1" x14ac:dyDescent="0.2">
      <c r="A15" s="85" t="s">
        <v>131</v>
      </c>
      <c r="B15" s="228" t="s">
        <v>130</v>
      </c>
      <c r="C15" s="228"/>
      <c r="D15" s="228"/>
      <c r="E15" s="228"/>
    </row>
    <row r="16" spans="1:8" x14ac:dyDescent="0.2">
      <c r="A16" s="76"/>
      <c r="B16" s="76"/>
      <c r="C16" s="76"/>
      <c r="D16" s="76"/>
      <c r="E16" s="76"/>
    </row>
    <row r="17" spans="1:5" ht="15" x14ac:dyDescent="0.2">
      <c r="A17" s="82" t="s">
        <v>36</v>
      </c>
      <c r="B17" s="76"/>
      <c r="C17" s="76"/>
      <c r="D17" s="76"/>
      <c r="E17" s="76"/>
    </row>
    <row r="18" spans="1:5" ht="15" x14ac:dyDescent="0.2">
      <c r="A18" s="81"/>
      <c r="B18" s="235"/>
      <c r="C18" s="235"/>
      <c r="D18" s="235"/>
      <c r="E18" s="235"/>
    </row>
    <row r="19" spans="1:5" ht="32.25" customHeight="1" x14ac:dyDescent="0.2">
      <c r="A19" s="232" t="s">
        <v>115</v>
      </c>
      <c r="B19" s="233"/>
      <c r="C19" s="233"/>
      <c r="D19" s="233"/>
      <c r="E19" s="233"/>
    </row>
    <row r="20" spans="1:5" x14ac:dyDescent="0.2">
      <c r="A20" s="76"/>
      <c r="B20" s="76"/>
      <c r="C20" s="76"/>
      <c r="D20" s="76"/>
      <c r="E20" s="76"/>
    </row>
    <row r="21" spans="1:5" ht="15" x14ac:dyDescent="0.2">
      <c r="A21" s="83" t="s">
        <v>37</v>
      </c>
      <c r="B21" s="76"/>
      <c r="C21" s="76"/>
      <c r="D21" s="76"/>
      <c r="E21" s="76"/>
    </row>
    <row r="22" spans="1:5" ht="15" x14ac:dyDescent="0.2">
      <c r="A22" s="78"/>
      <c r="B22" s="235"/>
      <c r="C22" s="235"/>
      <c r="D22" s="235"/>
      <c r="E22" s="235"/>
    </row>
    <row r="23" spans="1:5" ht="28.5" customHeight="1" x14ac:dyDescent="0.2">
      <c r="A23" s="232" t="s">
        <v>72</v>
      </c>
      <c r="B23" s="233"/>
      <c r="C23" s="233"/>
      <c r="D23" s="233"/>
      <c r="E23" s="233"/>
    </row>
    <row r="24" spans="1:5" ht="28.5" customHeight="1" x14ac:dyDescent="0.2">
      <c r="A24" s="230" t="s">
        <v>170</v>
      </c>
      <c r="B24" s="230"/>
      <c r="C24" s="230"/>
      <c r="D24" s="230"/>
      <c r="E24" s="230"/>
    </row>
  </sheetData>
  <customSheetViews>
    <customSheetView guid="{5032A364-B81A-48DA-88DA-AB3B86B47EE9}">
      <selection activeCell="A12" sqref="A12"/>
      <pageMargins left="0.7" right="0.7" top="0.75" bottom="0.75" header="0.3" footer="0.3"/>
    </customSheetView>
  </customSheetViews>
  <mergeCells count="15">
    <mergeCell ref="A24:E24"/>
    <mergeCell ref="F11:H11"/>
    <mergeCell ref="A19:E19"/>
    <mergeCell ref="A23:E23"/>
    <mergeCell ref="B12:E12"/>
    <mergeCell ref="B14:E14"/>
    <mergeCell ref="B13:E13"/>
    <mergeCell ref="B15:E15"/>
    <mergeCell ref="B18:E18"/>
    <mergeCell ref="B22:E22"/>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zoomScaleNormal="100" zoomScaleSheetLayoutView="100" workbookViewId="0"/>
  </sheetViews>
  <sheetFormatPr defaultColWidth="9.140625" defaultRowHeight="27.75" customHeight="1" x14ac:dyDescent="0.2"/>
  <cols>
    <col min="1" max="1" width="51.5703125" style="211" customWidth="1"/>
    <col min="2" max="2" width="17.5703125" style="222" customWidth="1"/>
    <col min="3" max="3" width="12" style="211" customWidth="1"/>
    <col min="4" max="6" width="17.5703125" style="222" customWidth="1"/>
    <col min="7" max="16384" width="9.140625" style="211"/>
  </cols>
  <sheetData>
    <row r="1" spans="1:6" ht="27.75" customHeight="1" x14ac:dyDescent="0.2">
      <c r="A1" s="59" t="s">
        <v>28</v>
      </c>
      <c r="B1" s="303"/>
      <c r="C1" s="303"/>
      <c r="D1" s="210"/>
      <c r="E1" s="210"/>
      <c r="F1" s="210"/>
    </row>
    <row r="2" spans="1:6" ht="35.1" customHeight="1" x14ac:dyDescent="0.2">
      <c r="A2" s="304" t="str">
        <f>Overview!B4&amp; " - Effective from "&amp;TEXT(Overview!D4,"D MMMM YYYY")&amp;" - "&amp;Overview!E4&amp;" Supplier of Last Resort and Eligible Bad Debt Pass-Through Costs"</f>
        <v>Western Power Distribution (West Midlands) plc - Effective from 1 April 2021 - Final Supplier of Last Resort and Eligible Bad Debt Pass-Through Costs</v>
      </c>
      <c r="B2" s="305"/>
      <c r="C2" s="305"/>
      <c r="D2" s="305"/>
      <c r="E2" s="305"/>
      <c r="F2" s="306"/>
    </row>
    <row r="3" spans="1:6" s="213" customFormat="1" ht="21" customHeight="1" x14ac:dyDescent="0.2">
      <c r="A3" s="212"/>
      <c r="B3" s="212"/>
      <c r="C3" s="212"/>
      <c r="D3" s="212"/>
      <c r="E3" s="212"/>
      <c r="F3" s="212"/>
    </row>
    <row r="4" spans="1:6" ht="69.599999999999994" customHeight="1" x14ac:dyDescent="0.2">
      <c r="A4" s="214" t="s">
        <v>177</v>
      </c>
      <c r="B4" s="215" t="s">
        <v>573</v>
      </c>
      <c r="C4" s="215" t="s">
        <v>33</v>
      </c>
      <c r="D4" s="215" t="s">
        <v>577</v>
      </c>
      <c r="E4" s="215" t="s">
        <v>578</v>
      </c>
      <c r="F4" s="215" t="s">
        <v>579</v>
      </c>
    </row>
    <row r="5" spans="1:6" ht="15" x14ac:dyDescent="0.2">
      <c r="A5" s="216" t="s">
        <v>193</v>
      </c>
      <c r="B5" s="217" t="str">
        <f>IFERROR(INDEX('Annex 1 LV, HV and UMS charges'!$B$14:$B$32,MATCH($A5,'Annex 1 LV, HV and UMS charges'!$A$14:$A$297,0)),INDEX('Annex 4 LDNO charges'!$B$14:$B$118,MATCH($A5,'Annex 4 LDNO charges'!$A$14:$A$118,0)))</f>
        <v>1, 4, 632</v>
      </c>
      <c r="C5" s="218" t="str">
        <f>IFERROR(INDEX('Annex 1 LV, HV and UMS charges'!$C$14:$C$32,MATCH($A5,'Annex 1 LV, HV and UMS charges'!$A$14:$A$297,0)),INDEX('Annex 4 LDNO charges'!$C$14:$C$118,MATCH($A5,'Annex 4 LDNO charges'!$A$14:$A$118,0)))</f>
        <v>0, 1 or 2</v>
      </c>
      <c r="D5" s="224">
        <v>0.01</v>
      </c>
      <c r="E5" s="224">
        <v>0</v>
      </c>
      <c r="F5" s="224">
        <v>0.18</v>
      </c>
    </row>
    <row r="6" spans="1:6" ht="30" x14ac:dyDescent="0.2">
      <c r="A6" s="216" t="s">
        <v>195</v>
      </c>
      <c r="B6" s="217" t="str">
        <f>IFERROR(INDEX('Annex 1 LV, HV and UMS charges'!$B$14:$B$32,MATCH($A6,'Annex 1 LV, HV and UMS charges'!$A$14:$A$297,0)),INDEX('Annex 4 LDNO charges'!$B$14:$B$118,MATCH($A6,'Annex 4 LDNO charges'!$A$14:$A$118,0)))</f>
        <v>7, 10, 21, 19, 633, 322, 323</v>
      </c>
      <c r="C6" s="218" t="str">
        <f>IFERROR(INDEX('Annex 1 LV, HV and UMS charges'!$C$14:$C$32,MATCH($A6,'Annex 1 LV, HV and UMS charges'!$A$14:$A$297,0)),INDEX('Annex 4 LDNO charges'!$C$14:$C$118,MATCH($A6,'Annex 4 LDNO charges'!$A$14:$A$118,0)))</f>
        <v>0 or 3-8</v>
      </c>
      <c r="D6" s="219"/>
      <c r="E6" s="219"/>
      <c r="F6" s="224">
        <v>0.18</v>
      </c>
    </row>
    <row r="7" spans="1:6" ht="15" x14ac:dyDescent="0.2">
      <c r="A7" s="216" t="s">
        <v>197</v>
      </c>
      <c r="B7" s="217" t="str">
        <f>IFERROR(INDEX('Annex 1 LV, HV and UMS charges'!$B$14:$B$32,MATCH($A7,'Annex 1 LV, HV and UMS charges'!$A$14:$A$297,0)),INDEX('Annex 4 LDNO charges'!$B$14:$B$118,MATCH($A7,'Annex 4 LDNO charges'!$A$14:$A$118,0)))</f>
        <v>127, 129</v>
      </c>
      <c r="C7" s="218">
        <f>IFERROR(INDEX('Annex 1 LV, HV and UMS charges'!$C$14:$C$32,MATCH($A7,'Annex 1 LV, HV and UMS charges'!$A$14:$A$297,0)),INDEX('Annex 4 LDNO charges'!$C$14:$C$118,MATCH($A7,'Annex 4 LDNO charges'!$A$14:$A$118,0)))</f>
        <v>0</v>
      </c>
      <c r="D7" s="219"/>
      <c r="E7" s="219"/>
      <c r="F7" s="224">
        <v>0.18</v>
      </c>
    </row>
    <row r="8" spans="1:6" ht="15" x14ac:dyDescent="0.2">
      <c r="A8" s="216" t="s">
        <v>198</v>
      </c>
      <c r="B8" s="217">
        <f>IFERROR(INDEX('Annex 1 LV, HV and UMS charges'!$B$14:$B$32,MATCH($A8,'Annex 1 LV, HV and UMS charges'!$A$14:$A$297,0)),INDEX('Annex 4 LDNO charges'!$B$14:$B$118,MATCH($A8,'Annex 4 LDNO charges'!$A$14:$A$118,0)))</f>
        <v>128</v>
      </c>
      <c r="C8" s="218">
        <f>IFERROR(INDEX('Annex 1 LV, HV and UMS charges'!$C$14:$C$32,MATCH($A8,'Annex 1 LV, HV and UMS charges'!$A$14:$A$297,0)),INDEX('Annex 4 LDNO charges'!$C$14:$C$118,MATCH($A8,'Annex 4 LDNO charges'!$A$14:$A$118,0)))</f>
        <v>0</v>
      </c>
      <c r="D8" s="219"/>
      <c r="E8" s="219"/>
      <c r="F8" s="224">
        <v>0.18</v>
      </c>
    </row>
    <row r="9" spans="1:6" ht="15" x14ac:dyDescent="0.2">
      <c r="A9" s="216" t="s">
        <v>199</v>
      </c>
      <c r="B9" s="217" t="str">
        <f>IFERROR(INDEX('Annex 1 LV, HV and UMS charges'!$B$14:$B$32,MATCH($A9,'Annex 1 LV, HV and UMS charges'!$A$14:$A$297,0)),INDEX('Annex 4 LDNO charges'!$B$14:$B$118,MATCH($A9,'Annex 4 LDNO charges'!$A$14:$A$118,0)))</f>
        <v>365, 367</v>
      </c>
      <c r="C9" s="218">
        <f>IFERROR(INDEX('Annex 1 LV, HV and UMS charges'!$C$14:$C$32,MATCH($A9,'Annex 1 LV, HV and UMS charges'!$A$14:$A$297,0)),INDEX('Annex 4 LDNO charges'!$C$14:$C$118,MATCH($A9,'Annex 4 LDNO charges'!$A$14:$A$118,0)))</f>
        <v>0</v>
      </c>
      <c r="D9" s="219"/>
      <c r="E9" s="219"/>
      <c r="F9" s="224">
        <v>0.18</v>
      </c>
    </row>
    <row r="10" spans="1:6" ht="15" x14ac:dyDescent="0.2">
      <c r="A10" s="216" t="s">
        <v>1119</v>
      </c>
      <c r="B10" s="217" t="str">
        <f>IFERROR(INDEX('Annex 1 LV, HV and UMS charges'!$B$14:$B$32,MATCH($A10,'Annex 1 LV, HV and UMS charges'!$A$14:$A$297,0)),INDEX('Annex 4 LDNO charges'!$B$14:$B$118,MATCH($A10,'Annex 4 LDNO charges'!$A$14:$A$118,0)))</f>
        <v>LST</v>
      </c>
      <c r="C10" s="218">
        <f>IFERROR(INDEX('Annex 1 LV, HV and UMS charges'!$C$14:$C$32,MATCH($A10,'Annex 1 LV, HV and UMS charges'!$A$14:$A$297,0)),INDEX('Annex 4 LDNO charges'!$C$14:$C$118,MATCH($A10,'Annex 4 LDNO charges'!$A$14:$A$118,0)))</f>
        <v>0</v>
      </c>
      <c r="D10" s="219"/>
      <c r="E10" s="219"/>
      <c r="F10" s="224">
        <v>0.18</v>
      </c>
    </row>
    <row r="11" spans="1:6" ht="15" x14ac:dyDescent="0.2">
      <c r="A11" s="216" t="s">
        <v>1120</v>
      </c>
      <c r="B11" s="217" t="str">
        <f>IFERROR(INDEX('Annex 1 LV, HV and UMS charges'!$B$14:$B$32,MATCH($A11,'Annex 1 LV, HV and UMS charges'!$A$14:$A$297,0)),INDEX('Annex 4 LDNO charges'!$B$14:$B$118,MATCH($A11,'Annex 4 LDNO charges'!$A$14:$A$118,0)))</f>
        <v>SST</v>
      </c>
      <c r="C11" s="218">
        <f>IFERROR(INDEX('Annex 1 LV, HV and UMS charges'!$C$14:$C$32,MATCH($A11,'Annex 1 LV, HV and UMS charges'!$A$14:$A$297,0)),INDEX('Annex 4 LDNO charges'!$C$14:$C$118,MATCH($A11,'Annex 4 LDNO charges'!$A$14:$A$118,0)))</f>
        <v>0</v>
      </c>
      <c r="D11" s="219"/>
      <c r="E11" s="219"/>
      <c r="F11" s="224">
        <v>0.18</v>
      </c>
    </row>
    <row r="12" spans="1:6" ht="15" x14ac:dyDescent="0.2">
      <c r="A12" s="216" t="s">
        <v>1121</v>
      </c>
      <c r="B12" s="217" t="str">
        <f>IFERROR(INDEX('Annex 1 LV, HV and UMS charges'!$B$14:$B$32,MATCH($A12,'Annex 1 LV, HV and UMS charges'!$A$14:$A$297,0)),INDEX('Annex 4 LDNO charges'!$B$14:$B$118,MATCH($A12,'Annex 4 LDNO charges'!$A$14:$A$118,0)))</f>
        <v>HST</v>
      </c>
      <c r="C12" s="218">
        <f>IFERROR(INDEX('Annex 1 LV, HV and UMS charges'!$C$14:$C$32,MATCH($A12,'Annex 1 LV, HV and UMS charges'!$A$14:$A$297,0)),INDEX('Annex 4 LDNO charges'!$C$14:$C$118,MATCH($A12,'Annex 4 LDNO charges'!$A$14:$A$118,0)))</f>
        <v>0</v>
      </c>
      <c r="D12" s="219"/>
      <c r="E12" s="219"/>
      <c r="F12" s="224">
        <v>0.18</v>
      </c>
    </row>
    <row r="13" spans="1:6" ht="15" x14ac:dyDescent="0.2">
      <c r="A13" s="220" t="s">
        <v>210</v>
      </c>
      <c r="B13" s="217" t="str">
        <f>IFERROR(INDEX('Annex 1 LV, HV and UMS charges'!$B$14:$B$32,MATCH($A13,'Annex 1 LV, HV and UMS charges'!$A$14:$A$297,0)),INDEX('Annex 4 LDNO charges'!$B$14:$B$118,MATCH($A13,'Annex 4 LDNO charges'!$A$14:$A$118,0)))</f>
        <v>TBC</v>
      </c>
      <c r="C13" s="218" t="str">
        <f>IFERROR(INDEX('Annex 1 LV, HV and UMS charges'!$C$14:$C$32,MATCH($A13,'Annex 1 LV, HV and UMS charges'!$A$14:$A$297,0)),INDEX('Annex 4 LDNO charges'!$C$14:$C$118,MATCH($A13,'Annex 4 LDNO charges'!$A$14:$A$118,0)))</f>
        <v>0, 1 or 2</v>
      </c>
      <c r="D13" s="225">
        <f>$D$5</f>
        <v>0.01</v>
      </c>
      <c r="E13" s="225">
        <f>$E$5</f>
        <v>0</v>
      </c>
      <c r="F13" s="224">
        <v>0.18</v>
      </c>
    </row>
    <row r="14" spans="1:6" ht="15" x14ac:dyDescent="0.2">
      <c r="A14" s="220" t="s">
        <v>212</v>
      </c>
      <c r="B14" s="217" t="str">
        <f>IFERROR(INDEX('Annex 1 LV, HV and UMS charges'!$B$14:$B$32,MATCH($A14,'Annex 1 LV, HV and UMS charges'!$A$14:$A$297,0)),INDEX('Annex 4 LDNO charges'!$B$14:$B$118,MATCH($A14,'Annex 4 LDNO charges'!$A$14:$A$118,0)))</f>
        <v>TBC</v>
      </c>
      <c r="C14" s="218" t="str">
        <f>IFERROR(INDEX('Annex 1 LV, HV and UMS charges'!$C$14:$C$32,MATCH($A14,'Annex 1 LV, HV and UMS charges'!$A$14:$A$297,0)),INDEX('Annex 4 LDNO charges'!$C$14:$C$118,MATCH($A14,'Annex 4 LDNO charges'!$A$14:$A$118,0)))</f>
        <v>0 or 3-8</v>
      </c>
      <c r="D14" s="221"/>
      <c r="E14" s="221"/>
      <c r="F14" s="224">
        <v>0.18</v>
      </c>
    </row>
    <row r="15" spans="1:6" ht="15" x14ac:dyDescent="0.2">
      <c r="A15" s="220" t="s">
        <v>214</v>
      </c>
      <c r="B15" s="217" t="str">
        <f>IFERROR(INDEX('Annex 1 LV, HV and UMS charges'!$B$14:$B$32,MATCH($A15,'Annex 1 LV, HV and UMS charges'!$A$14:$A$297,0)),INDEX('Annex 4 LDNO charges'!$B$14:$B$118,MATCH($A15,'Annex 4 LDNO charges'!$A$14:$A$118,0)))</f>
        <v>TBC</v>
      </c>
      <c r="C15" s="218">
        <f>IFERROR(INDEX('Annex 1 LV, HV and UMS charges'!$C$14:$C$32,MATCH($A15,'Annex 1 LV, HV and UMS charges'!$A$14:$A$297,0)),INDEX('Annex 4 LDNO charges'!$C$14:$C$118,MATCH($A15,'Annex 4 LDNO charges'!$A$14:$A$118,0)))</f>
        <v>0</v>
      </c>
      <c r="D15" s="221"/>
      <c r="E15" s="221"/>
      <c r="F15" s="224">
        <v>0.18</v>
      </c>
    </row>
    <row r="16" spans="1:6" ht="15" x14ac:dyDescent="0.2">
      <c r="A16" s="220" t="s">
        <v>1122</v>
      </c>
      <c r="B16" s="217" t="str">
        <f>IFERROR(INDEX('Annex 1 LV, HV and UMS charges'!$B$14:$B$32,MATCH($A16,'Annex 1 LV, HV and UMS charges'!$A$14:$A$297,0)),INDEX('Annex 4 LDNO charges'!$B$14:$B$118,MATCH($A16,'Annex 4 LDNO charges'!$A$14:$A$118,0)))</f>
        <v>TBC</v>
      </c>
      <c r="C16" s="218">
        <f>IFERROR(INDEX('Annex 1 LV, HV and UMS charges'!$C$14:$C$32,MATCH($A16,'Annex 1 LV, HV and UMS charges'!$A$14:$A$297,0)),INDEX('Annex 4 LDNO charges'!$C$14:$C$118,MATCH($A16,'Annex 4 LDNO charges'!$A$14:$A$118,0)))</f>
        <v>0</v>
      </c>
      <c r="D16" s="221"/>
      <c r="E16" s="221"/>
      <c r="F16" s="224">
        <v>0.18</v>
      </c>
    </row>
    <row r="17" spans="1:6" ht="15" x14ac:dyDescent="0.2">
      <c r="A17" s="216" t="s">
        <v>218</v>
      </c>
      <c r="B17" s="217" t="str">
        <f>IFERROR(INDEX('Annex 1 LV, HV and UMS charges'!$B$14:$B$32,MATCH($A17,'Annex 1 LV, HV and UMS charges'!$A$14:$A$297,0)),INDEX('Annex 4 LDNO charges'!$B$14:$B$118,MATCH($A17,'Annex 4 LDNO charges'!$A$14:$A$118,0)))</f>
        <v>TBC</v>
      </c>
      <c r="C17" s="218" t="str">
        <f>IFERROR(INDEX('Annex 1 LV, HV and UMS charges'!$C$14:$C$32,MATCH($A17,'Annex 1 LV, HV and UMS charges'!$A$14:$A$297,0)),INDEX('Annex 4 LDNO charges'!$C$14:$C$118,MATCH($A17,'Annex 4 LDNO charges'!$A$14:$A$118,0)))</f>
        <v>0, 1 or 2</v>
      </c>
      <c r="D17" s="225">
        <f>$D$5</f>
        <v>0.01</v>
      </c>
      <c r="E17" s="225">
        <f>$E$5</f>
        <v>0</v>
      </c>
      <c r="F17" s="224">
        <v>0.18</v>
      </c>
    </row>
    <row r="18" spans="1:6" ht="15" x14ac:dyDescent="0.2">
      <c r="A18" s="216" t="s">
        <v>220</v>
      </c>
      <c r="B18" s="217" t="str">
        <f>IFERROR(INDEX('Annex 1 LV, HV and UMS charges'!$B$14:$B$32,MATCH($A18,'Annex 1 LV, HV and UMS charges'!$A$14:$A$297,0)),INDEX('Annex 4 LDNO charges'!$B$14:$B$118,MATCH($A18,'Annex 4 LDNO charges'!$A$14:$A$118,0)))</f>
        <v>TBC</v>
      </c>
      <c r="C18" s="218" t="str">
        <f>IFERROR(INDEX('Annex 1 LV, HV and UMS charges'!$C$14:$C$32,MATCH($A18,'Annex 1 LV, HV and UMS charges'!$A$14:$A$297,0)),INDEX('Annex 4 LDNO charges'!$C$14:$C$118,MATCH($A18,'Annex 4 LDNO charges'!$A$14:$A$118,0)))</f>
        <v>0 or 3-8</v>
      </c>
      <c r="D18" s="221"/>
      <c r="E18" s="221"/>
      <c r="F18" s="224">
        <v>0.18</v>
      </c>
    </row>
    <row r="19" spans="1:6" ht="15" x14ac:dyDescent="0.2">
      <c r="A19" s="216" t="s">
        <v>222</v>
      </c>
      <c r="B19" s="217" t="str">
        <f>IFERROR(INDEX('Annex 1 LV, HV and UMS charges'!$B$14:$B$32,MATCH($A19,'Annex 1 LV, HV and UMS charges'!$A$14:$A$297,0)),INDEX('Annex 4 LDNO charges'!$B$14:$B$118,MATCH($A19,'Annex 4 LDNO charges'!$A$14:$A$118,0)))</f>
        <v>TBC</v>
      </c>
      <c r="C19" s="218">
        <f>IFERROR(INDEX('Annex 1 LV, HV and UMS charges'!$C$14:$C$32,MATCH($A19,'Annex 1 LV, HV and UMS charges'!$A$14:$A$297,0)),INDEX('Annex 4 LDNO charges'!$C$14:$C$118,MATCH($A19,'Annex 4 LDNO charges'!$A$14:$A$118,0)))</f>
        <v>0</v>
      </c>
      <c r="D19" s="221"/>
      <c r="E19" s="221"/>
      <c r="F19" s="224">
        <v>0.18</v>
      </c>
    </row>
    <row r="20" spans="1:6" ht="15" x14ac:dyDescent="0.2">
      <c r="A20" s="216" t="s">
        <v>223</v>
      </c>
      <c r="B20" s="217" t="str">
        <f>IFERROR(INDEX('Annex 1 LV, HV and UMS charges'!$B$14:$B$32,MATCH($A20,'Annex 1 LV, HV and UMS charges'!$A$14:$A$297,0)),INDEX('Annex 4 LDNO charges'!$B$14:$B$118,MATCH($A20,'Annex 4 LDNO charges'!$A$14:$A$118,0)))</f>
        <v>TBC</v>
      </c>
      <c r="C20" s="218">
        <f>IFERROR(INDEX('Annex 1 LV, HV and UMS charges'!$C$14:$C$32,MATCH($A20,'Annex 1 LV, HV and UMS charges'!$A$14:$A$297,0)),INDEX('Annex 4 LDNO charges'!$C$14:$C$118,MATCH($A20,'Annex 4 LDNO charges'!$A$14:$A$118,0)))</f>
        <v>0</v>
      </c>
      <c r="D20" s="221"/>
      <c r="E20" s="221"/>
      <c r="F20" s="224">
        <v>0.18</v>
      </c>
    </row>
    <row r="21" spans="1:6" ht="15" x14ac:dyDescent="0.2">
      <c r="A21" s="216" t="s">
        <v>224</v>
      </c>
      <c r="B21" s="217" t="str">
        <f>IFERROR(INDEX('Annex 1 LV, HV and UMS charges'!$B$14:$B$32,MATCH($A21,'Annex 1 LV, HV and UMS charges'!$A$14:$A$297,0)),INDEX('Annex 4 LDNO charges'!$B$14:$B$118,MATCH($A21,'Annex 4 LDNO charges'!$A$14:$A$118,0)))</f>
        <v>TBC</v>
      </c>
      <c r="C21" s="218">
        <f>IFERROR(INDEX('Annex 1 LV, HV and UMS charges'!$C$14:$C$32,MATCH($A21,'Annex 1 LV, HV and UMS charges'!$A$14:$A$297,0)),INDEX('Annex 4 LDNO charges'!$C$14:$C$118,MATCH($A21,'Annex 4 LDNO charges'!$A$14:$A$118,0)))</f>
        <v>0</v>
      </c>
      <c r="D21" s="221"/>
      <c r="E21" s="221"/>
      <c r="F21" s="224">
        <v>0.18</v>
      </c>
    </row>
    <row r="22" spans="1:6" ht="15" x14ac:dyDescent="0.2">
      <c r="A22" s="216" t="s">
        <v>1123</v>
      </c>
      <c r="B22" s="217" t="str">
        <f>IFERROR(INDEX('Annex 1 LV, HV and UMS charges'!$B$14:$B$32,MATCH($A22,'Annex 1 LV, HV and UMS charges'!$A$14:$A$297,0)),INDEX('Annex 4 LDNO charges'!$B$14:$B$118,MATCH($A22,'Annex 4 LDNO charges'!$A$14:$A$118,0)))</f>
        <v>TBC</v>
      </c>
      <c r="C22" s="218">
        <f>IFERROR(INDEX('Annex 1 LV, HV and UMS charges'!$C$14:$C$32,MATCH($A22,'Annex 1 LV, HV and UMS charges'!$A$14:$A$297,0)),INDEX('Annex 4 LDNO charges'!$C$14:$C$118,MATCH($A22,'Annex 4 LDNO charges'!$A$14:$A$118,0)))</f>
        <v>0</v>
      </c>
      <c r="D22" s="221"/>
      <c r="E22" s="221"/>
      <c r="F22" s="224">
        <v>0.18</v>
      </c>
    </row>
    <row r="23" spans="1:6" ht="15" x14ac:dyDescent="0.2">
      <c r="A23" s="216" t="s">
        <v>1124</v>
      </c>
      <c r="B23" s="217" t="str">
        <f>IFERROR(INDEX('Annex 1 LV, HV and UMS charges'!$B$14:$B$32,MATCH($A23,'Annex 1 LV, HV and UMS charges'!$A$14:$A$297,0)),INDEX('Annex 4 LDNO charges'!$B$14:$B$118,MATCH($A23,'Annex 4 LDNO charges'!$A$14:$A$118,0)))</f>
        <v>TBC</v>
      </c>
      <c r="C23" s="218">
        <f>IFERROR(INDEX('Annex 1 LV, HV and UMS charges'!$C$14:$C$32,MATCH($A23,'Annex 1 LV, HV and UMS charges'!$A$14:$A$297,0)),INDEX('Annex 4 LDNO charges'!$C$14:$C$118,MATCH($A23,'Annex 4 LDNO charges'!$A$14:$A$118,0)))</f>
        <v>0</v>
      </c>
      <c r="D23" s="221"/>
      <c r="E23" s="221"/>
      <c r="F23" s="224">
        <v>0.18</v>
      </c>
    </row>
    <row r="24" spans="1:6" ht="15" x14ac:dyDescent="0.2">
      <c r="A24" s="216" t="s">
        <v>1125</v>
      </c>
      <c r="B24" s="217" t="str">
        <f>IFERROR(INDEX('Annex 1 LV, HV and UMS charges'!$B$14:$B$32,MATCH($A24,'Annex 1 LV, HV and UMS charges'!$A$14:$A$297,0)),INDEX('Annex 4 LDNO charges'!$B$14:$B$118,MATCH($A24,'Annex 4 LDNO charges'!$A$14:$A$118,0)))</f>
        <v>TBC</v>
      </c>
      <c r="C24" s="218">
        <f>IFERROR(INDEX('Annex 1 LV, HV and UMS charges'!$C$14:$C$32,MATCH($A24,'Annex 1 LV, HV and UMS charges'!$A$14:$A$297,0)),INDEX('Annex 4 LDNO charges'!$C$14:$C$118,MATCH($A24,'Annex 4 LDNO charges'!$A$14:$A$118,0)))</f>
        <v>0</v>
      </c>
      <c r="D24" s="221"/>
      <c r="E24" s="221"/>
      <c r="F24" s="224">
        <v>0.18</v>
      </c>
    </row>
    <row r="25" spans="1:6" ht="15" x14ac:dyDescent="0.2">
      <c r="A25" s="220" t="s">
        <v>231</v>
      </c>
      <c r="B25" s="217" t="str">
        <f>IFERROR(INDEX('Annex 1 LV, HV and UMS charges'!$B$14:$B$32,MATCH($A25,'Annex 1 LV, HV and UMS charges'!$A$14:$A$297,0)),INDEX('Annex 4 LDNO charges'!$B$14:$B$118,MATCH($A25,'Annex 4 LDNO charges'!$A$14:$A$118,0)))</f>
        <v>TBC</v>
      </c>
      <c r="C25" s="218" t="str">
        <f>IFERROR(INDEX('Annex 1 LV, HV and UMS charges'!$C$14:$C$32,MATCH($A25,'Annex 1 LV, HV and UMS charges'!$A$14:$A$297,0)),INDEX('Annex 4 LDNO charges'!$C$14:$C$118,MATCH($A25,'Annex 4 LDNO charges'!$A$14:$A$118,0)))</f>
        <v>0, 1 or 2</v>
      </c>
      <c r="D25" s="225">
        <f>$D$5</f>
        <v>0.01</v>
      </c>
      <c r="E25" s="225">
        <f>$E$5</f>
        <v>0</v>
      </c>
      <c r="F25" s="224">
        <v>0.18</v>
      </c>
    </row>
    <row r="26" spans="1:6" ht="15" x14ac:dyDescent="0.2">
      <c r="A26" s="220" t="s">
        <v>233</v>
      </c>
      <c r="B26" s="217" t="str">
        <f>IFERROR(INDEX('Annex 1 LV, HV and UMS charges'!$B$14:$B$32,MATCH($A26,'Annex 1 LV, HV and UMS charges'!$A$14:$A$297,0)),INDEX('Annex 4 LDNO charges'!$B$14:$B$118,MATCH($A26,'Annex 4 LDNO charges'!$A$14:$A$118,0)))</f>
        <v>TBC</v>
      </c>
      <c r="C26" s="218" t="str">
        <f>IFERROR(INDEX('Annex 1 LV, HV and UMS charges'!$C$14:$C$32,MATCH($A26,'Annex 1 LV, HV and UMS charges'!$A$14:$A$297,0)),INDEX('Annex 4 LDNO charges'!$C$14:$C$118,MATCH($A26,'Annex 4 LDNO charges'!$A$14:$A$118,0)))</f>
        <v>0 or 3-8</v>
      </c>
      <c r="D26" s="221"/>
      <c r="E26" s="221"/>
      <c r="F26" s="224">
        <v>0.18</v>
      </c>
    </row>
    <row r="27" spans="1:6" ht="15" x14ac:dyDescent="0.2">
      <c r="A27" s="220" t="s">
        <v>235</v>
      </c>
      <c r="B27" s="217" t="str">
        <f>IFERROR(INDEX('Annex 1 LV, HV and UMS charges'!$B$14:$B$32,MATCH($A27,'Annex 1 LV, HV and UMS charges'!$A$14:$A$297,0)),INDEX('Annex 4 LDNO charges'!$B$14:$B$118,MATCH($A27,'Annex 4 LDNO charges'!$A$14:$A$118,0)))</f>
        <v>TBC</v>
      </c>
      <c r="C27" s="218">
        <f>IFERROR(INDEX('Annex 1 LV, HV and UMS charges'!$C$14:$C$32,MATCH($A27,'Annex 1 LV, HV and UMS charges'!$A$14:$A$297,0)),INDEX('Annex 4 LDNO charges'!$C$14:$C$118,MATCH($A27,'Annex 4 LDNO charges'!$A$14:$A$118,0)))</f>
        <v>0</v>
      </c>
      <c r="D27" s="221"/>
      <c r="E27" s="221"/>
      <c r="F27" s="224">
        <v>0.18</v>
      </c>
    </row>
    <row r="28" spans="1:6" ht="15" x14ac:dyDescent="0.2">
      <c r="A28" s="220" t="s">
        <v>236</v>
      </c>
      <c r="B28" s="217" t="str">
        <f>IFERROR(INDEX('Annex 1 LV, HV and UMS charges'!$B$14:$B$32,MATCH($A28,'Annex 1 LV, HV and UMS charges'!$A$14:$A$297,0)),INDEX('Annex 4 LDNO charges'!$B$14:$B$118,MATCH($A28,'Annex 4 LDNO charges'!$A$14:$A$118,0)))</f>
        <v>TBC</v>
      </c>
      <c r="C28" s="218">
        <f>IFERROR(INDEX('Annex 1 LV, HV and UMS charges'!$C$14:$C$32,MATCH($A28,'Annex 1 LV, HV and UMS charges'!$A$14:$A$297,0)),INDEX('Annex 4 LDNO charges'!$C$14:$C$118,MATCH($A28,'Annex 4 LDNO charges'!$A$14:$A$118,0)))</f>
        <v>0</v>
      </c>
      <c r="D28" s="221"/>
      <c r="E28" s="221"/>
      <c r="F28" s="224">
        <v>0.18</v>
      </c>
    </row>
    <row r="29" spans="1:6" ht="15" x14ac:dyDescent="0.2">
      <c r="A29" s="220" t="s">
        <v>237</v>
      </c>
      <c r="B29" s="217" t="str">
        <f>IFERROR(INDEX('Annex 1 LV, HV and UMS charges'!$B$14:$B$32,MATCH($A29,'Annex 1 LV, HV and UMS charges'!$A$14:$A$297,0)),INDEX('Annex 4 LDNO charges'!$B$14:$B$118,MATCH($A29,'Annex 4 LDNO charges'!$A$14:$A$118,0)))</f>
        <v>TBC</v>
      </c>
      <c r="C29" s="218">
        <f>IFERROR(INDEX('Annex 1 LV, HV and UMS charges'!$C$14:$C$32,MATCH($A29,'Annex 1 LV, HV and UMS charges'!$A$14:$A$297,0)),INDEX('Annex 4 LDNO charges'!$C$14:$C$118,MATCH($A29,'Annex 4 LDNO charges'!$A$14:$A$118,0)))</f>
        <v>0</v>
      </c>
      <c r="D29" s="221"/>
      <c r="E29" s="221"/>
      <c r="F29" s="224">
        <v>0.18</v>
      </c>
    </row>
    <row r="30" spans="1:6" ht="15" x14ac:dyDescent="0.2">
      <c r="A30" s="220" t="s">
        <v>1126</v>
      </c>
      <c r="B30" s="217" t="str">
        <f>IFERROR(INDEX('Annex 1 LV, HV and UMS charges'!$B$14:$B$32,MATCH($A30,'Annex 1 LV, HV and UMS charges'!$A$14:$A$297,0)),INDEX('Annex 4 LDNO charges'!$B$14:$B$118,MATCH($A30,'Annex 4 LDNO charges'!$A$14:$A$118,0)))</f>
        <v>TBC</v>
      </c>
      <c r="C30" s="218">
        <f>IFERROR(INDEX('Annex 1 LV, HV and UMS charges'!$C$14:$C$32,MATCH($A30,'Annex 1 LV, HV and UMS charges'!$A$14:$A$297,0)),INDEX('Annex 4 LDNO charges'!$C$14:$C$118,MATCH($A30,'Annex 4 LDNO charges'!$A$14:$A$118,0)))</f>
        <v>0</v>
      </c>
      <c r="D30" s="221"/>
      <c r="E30" s="221"/>
      <c r="F30" s="224">
        <v>0.18</v>
      </c>
    </row>
    <row r="31" spans="1:6" ht="15" x14ac:dyDescent="0.2">
      <c r="A31" s="220" t="s">
        <v>1127</v>
      </c>
      <c r="B31" s="217" t="str">
        <f>IFERROR(INDEX('Annex 1 LV, HV and UMS charges'!$B$14:$B$32,MATCH($A31,'Annex 1 LV, HV and UMS charges'!$A$14:$A$297,0)),INDEX('Annex 4 LDNO charges'!$B$14:$B$118,MATCH($A31,'Annex 4 LDNO charges'!$A$14:$A$118,0)))</f>
        <v>TBC</v>
      </c>
      <c r="C31" s="218">
        <f>IFERROR(INDEX('Annex 1 LV, HV and UMS charges'!$C$14:$C$32,MATCH($A31,'Annex 1 LV, HV and UMS charges'!$A$14:$A$297,0)),INDEX('Annex 4 LDNO charges'!$C$14:$C$118,MATCH($A31,'Annex 4 LDNO charges'!$A$14:$A$118,0)))</f>
        <v>0</v>
      </c>
      <c r="D31" s="221"/>
      <c r="E31" s="221"/>
      <c r="F31" s="224">
        <v>0.18</v>
      </c>
    </row>
    <row r="32" spans="1:6" ht="15" x14ac:dyDescent="0.2">
      <c r="A32" s="220" t="s">
        <v>1128</v>
      </c>
      <c r="B32" s="217" t="str">
        <f>IFERROR(INDEX('Annex 1 LV, HV and UMS charges'!$B$14:$B$32,MATCH($A32,'Annex 1 LV, HV and UMS charges'!$A$14:$A$297,0)),INDEX('Annex 4 LDNO charges'!$B$14:$B$118,MATCH($A32,'Annex 4 LDNO charges'!$A$14:$A$118,0)))</f>
        <v>TBC</v>
      </c>
      <c r="C32" s="218">
        <f>IFERROR(INDEX('Annex 1 LV, HV and UMS charges'!$C$14:$C$32,MATCH($A32,'Annex 1 LV, HV and UMS charges'!$A$14:$A$297,0)),INDEX('Annex 4 LDNO charges'!$C$14:$C$118,MATCH($A32,'Annex 4 LDNO charges'!$A$14:$A$118,0)))</f>
        <v>0</v>
      </c>
      <c r="D32" s="221"/>
      <c r="E32" s="221"/>
      <c r="F32" s="224">
        <v>0.18</v>
      </c>
    </row>
    <row r="33" spans="1:6" ht="15" x14ac:dyDescent="0.2">
      <c r="A33" s="220" t="s">
        <v>244</v>
      </c>
      <c r="B33" s="217" t="str">
        <f>IFERROR(INDEX('Annex 1 LV, HV and UMS charges'!$B$14:$B$32,MATCH($A33,'Annex 1 LV, HV and UMS charges'!$A$14:$A$297,0)),INDEX('Annex 4 LDNO charges'!$B$14:$B$118,MATCH($A33,'Annex 4 LDNO charges'!$A$14:$A$118,0)))</f>
        <v>TBC</v>
      </c>
      <c r="C33" s="218" t="str">
        <f>IFERROR(INDEX('Annex 1 LV, HV and UMS charges'!$C$14:$C$32,MATCH($A33,'Annex 1 LV, HV and UMS charges'!$A$14:$A$297,0)),INDEX('Annex 4 LDNO charges'!$C$14:$C$118,MATCH($A33,'Annex 4 LDNO charges'!$A$14:$A$118,0)))</f>
        <v>0, 1 or 2</v>
      </c>
      <c r="D33" s="225">
        <f>$D$5</f>
        <v>0.01</v>
      </c>
      <c r="E33" s="225">
        <f>$E$5</f>
        <v>0</v>
      </c>
      <c r="F33" s="224">
        <v>0.18</v>
      </c>
    </row>
    <row r="34" spans="1:6" ht="15" x14ac:dyDescent="0.2">
      <c r="A34" s="220" t="s">
        <v>246</v>
      </c>
      <c r="B34" s="217" t="str">
        <f>IFERROR(INDEX('Annex 1 LV, HV and UMS charges'!$B$14:$B$32,MATCH($A34,'Annex 1 LV, HV and UMS charges'!$A$14:$A$297,0)),INDEX('Annex 4 LDNO charges'!$B$14:$B$118,MATCH($A34,'Annex 4 LDNO charges'!$A$14:$A$118,0)))</f>
        <v>TBC</v>
      </c>
      <c r="C34" s="218" t="str">
        <f>IFERROR(INDEX('Annex 1 LV, HV and UMS charges'!$C$14:$C$32,MATCH($A34,'Annex 1 LV, HV and UMS charges'!$A$14:$A$297,0)),INDEX('Annex 4 LDNO charges'!$C$14:$C$118,MATCH($A34,'Annex 4 LDNO charges'!$A$14:$A$118,0)))</f>
        <v>0 or 3-8</v>
      </c>
      <c r="D34" s="221"/>
      <c r="E34" s="221"/>
      <c r="F34" s="224">
        <v>0.18</v>
      </c>
    </row>
    <row r="35" spans="1:6" ht="15" x14ac:dyDescent="0.2">
      <c r="A35" s="220" t="s">
        <v>248</v>
      </c>
      <c r="B35" s="217" t="str">
        <f>IFERROR(INDEX('Annex 1 LV, HV and UMS charges'!$B$14:$B$32,MATCH($A35,'Annex 1 LV, HV and UMS charges'!$A$14:$A$297,0)),INDEX('Annex 4 LDNO charges'!$B$14:$B$118,MATCH($A35,'Annex 4 LDNO charges'!$A$14:$A$118,0)))</f>
        <v>TBC</v>
      </c>
      <c r="C35" s="218">
        <f>IFERROR(INDEX('Annex 1 LV, HV and UMS charges'!$C$14:$C$32,MATCH($A35,'Annex 1 LV, HV and UMS charges'!$A$14:$A$297,0)),INDEX('Annex 4 LDNO charges'!$C$14:$C$118,MATCH($A35,'Annex 4 LDNO charges'!$A$14:$A$118,0)))</f>
        <v>0</v>
      </c>
      <c r="D35" s="221"/>
      <c r="E35" s="221"/>
      <c r="F35" s="224">
        <v>0.18</v>
      </c>
    </row>
    <row r="36" spans="1:6" ht="15" x14ac:dyDescent="0.2">
      <c r="A36" s="220" t="s">
        <v>249</v>
      </c>
      <c r="B36" s="217" t="str">
        <f>IFERROR(INDEX('Annex 1 LV, HV and UMS charges'!$B$14:$B$32,MATCH($A36,'Annex 1 LV, HV and UMS charges'!$A$14:$A$297,0)),INDEX('Annex 4 LDNO charges'!$B$14:$B$118,MATCH($A36,'Annex 4 LDNO charges'!$A$14:$A$118,0)))</f>
        <v>TBC</v>
      </c>
      <c r="C36" s="218">
        <f>IFERROR(INDEX('Annex 1 LV, HV and UMS charges'!$C$14:$C$32,MATCH($A36,'Annex 1 LV, HV and UMS charges'!$A$14:$A$297,0)),INDEX('Annex 4 LDNO charges'!$C$14:$C$118,MATCH($A36,'Annex 4 LDNO charges'!$A$14:$A$118,0)))</f>
        <v>0</v>
      </c>
      <c r="D36" s="221"/>
      <c r="E36" s="221"/>
      <c r="F36" s="224">
        <v>0.18</v>
      </c>
    </row>
    <row r="37" spans="1:6" ht="15" x14ac:dyDescent="0.2">
      <c r="A37" s="220" t="s">
        <v>250</v>
      </c>
      <c r="B37" s="217" t="str">
        <f>IFERROR(INDEX('Annex 1 LV, HV and UMS charges'!$B$14:$B$32,MATCH($A37,'Annex 1 LV, HV and UMS charges'!$A$14:$A$297,0)),INDEX('Annex 4 LDNO charges'!$B$14:$B$118,MATCH($A37,'Annex 4 LDNO charges'!$A$14:$A$118,0)))</f>
        <v>TBC</v>
      </c>
      <c r="C37" s="218">
        <f>IFERROR(INDEX('Annex 1 LV, HV and UMS charges'!$C$14:$C$32,MATCH($A37,'Annex 1 LV, HV and UMS charges'!$A$14:$A$297,0)),INDEX('Annex 4 LDNO charges'!$C$14:$C$118,MATCH($A37,'Annex 4 LDNO charges'!$A$14:$A$118,0)))</f>
        <v>0</v>
      </c>
      <c r="D37" s="221"/>
      <c r="E37" s="221"/>
      <c r="F37" s="224">
        <v>0.18</v>
      </c>
    </row>
    <row r="38" spans="1:6" ht="15" x14ac:dyDescent="0.2">
      <c r="A38" s="220" t="s">
        <v>1129</v>
      </c>
      <c r="B38" s="217" t="str">
        <f>IFERROR(INDEX('Annex 1 LV, HV and UMS charges'!$B$14:$B$32,MATCH($A38,'Annex 1 LV, HV and UMS charges'!$A$14:$A$297,0)),INDEX('Annex 4 LDNO charges'!$B$14:$B$118,MATCH($A38,'Annex 4 LDNO charges'!$A$14:$A$118,0)))</f>
        <v>TBC</v>
      </c>
      <c r="C38" s="218">
        <f>IFERROR(INDEX('Annex 1 LV, HV and UMS charges'!$C$14:$C$32,MATCH($A38,'Annex 1 LV, HV and UMS charges'!$A$14:$A$297,0)),INDEX('Annex 4 LDNO charges'!$C$14:$C$118,MATCH($A38,'Annex 4 LDNO charges'!$A$14:$A$118,0)))</f>
        <v>0</v>
      </c>
      <c r="D38" s="221"/>
      <c r="E38" s="221"/>
      <c r="F38" s="224">
        <v>0.18</v>
      </c>
    </row>
    <row r="39" spans="1:6" ht="15" x14ac:dyDescent="0.2">
      <c r="A39" s="220" t="s">
        <v>1130</v>
      </c>
      <c r="B39" s="217" t="str">
        <f>IFERROR(INDEX('Annex 1 LV, HV and UMS charges'!$B$14:$B$32,MATCH($A39,'Annex 1 LV, HV and UMS charges'!$A$14:$A$297,0)),INDEX('Annex 4 LDNO charges'!$B$14:$B$118,MATCH($A39,'Annex 4 LDNO charges'!$A$14:$A$118,0)))</f>
        <v>TBC</v>
      </c>
      <c r="C39" s="218">
        <f>IFERROR(INDEX('Annex 1 LV, HV and UMS charges'!$C$14:$C$32,MATCH($A39,'Annex 1 LV, HV and UMS charges'!$A$14:$A$297,0)),INDEX('Annex 4 LDNO charges'!$C$14:$C$118,MATCH($A39,'Annex 4 LDNO charges'!$A$14:$A$118,0)))</f>
        <v>0</v>
      </c>
      <c r="D39" s="221"/>
      <c r="E39" s="221"/>
      <c r="F39" s="224">
        <v>0.18</v>
      </c>
    </row>
    <row r="40" spans="1:6" ht="15" x14ac:dyDescent="0.2">
      <c r="A40" s="220" t="s">
        <v>1131</v>
      </c>
      <c r="B40" s="217" t="str">
        <f>IFERROR(INDEX('Annex 1 LV, HV and UMS charges'!$B$14:$B$32,MATCH($A40,'Annex 1 LV, HV and UMS charges'!$A$14:$A$297,0)),INDEX('Annex 4 LDNO charges'!$B$14:$B$118,MATCH($A40,'Annex 4 LDNO charges'!$A$14:$A$118,0)))</f>
        <v>TBC</v>
      </c>
      <c r="C40" s="218">
        <f>IFERROR(INDEX('Annex 1 LV, HV and UMS charges'!$C$14:$C$32,MATCH($A40,'Annex 1 LV, HV and UMS charges'!$A$14:$A$297,0)),INDEX('Annex 4 LDNO charges'!$C$14:$C$118,MATCH($A40,'Annex 4 LDNO charges'!$A$14:$A$118,0)))</f>
        <v>0</v>
      </c>
      <c r="D40" s="221"/>
      <c r="E40" s="221"/>
      <c r="F40" s="224">
        <v>0.18</v>
      </c>
    </row>
    <row r="41" spans="1:6" ht="15" x14ac:dyDescent="0.2">
      <c r="A41" s="220" t="s">
        <v>257</v>
      </c>
      <c r="B41" s="217" t="str">
        <f>IFERROR(INDEX('Annex 1 LV, HV and UMS charges'!$B$14:$B$32,MATCH($A41,'Annex 1 LV, HV and UMS charges'!$A$14:$A$297,0)),INDEX('Annex 4 LDNO charges'!$B$14:$B$118,MATCH($A41,'Annex 4 LDNO charges'!$A$14:$A$118,0)))</f>
        <v>TBC</v>
      </c>
      <c r="C41" s="218" t="str">
        <f>IFERROR(INDEX('Annex 1 LV, HV and UMS charges'!$C$14:$C$32,MATCH($A41,'Annex 1 LV, HV and UMS charges'!$A$14:$A$297,0)),INDEX('Annex 4 LDNO charges'!$C$14:$C$118,MATCH($A41,'Annex 4 LDNO charges'!$A$14:$A$118,0)))</f>
        <v>0, 1 or 2</v>
      </c>
      <c r="D41" s="225">
        <f>$D$5</f>
        <v>0.01</v>
      </c>
      <c r="E41" s="225">
        <f>$E$5</f>
        <v>0</v>
      </c>
      <c r="F41" s="224">
        <v>0.18</v>
      </c>
    </row>
    <row r="42" spans="1:6" ht="15" x14ac:dyDescent="0.2">
      <c r="A42" s="220" t="s">
        <v>259</v>
      </c>
      <c r="B42" s="217" t="str">
        <f>IFERROR(INDEX('Annex 1 LV, HV and UMS charges'!$B$14:$B$32,MATCH($A42,'Annex 1 LV, HV and UMS charges'!$A$14:$A$297,0)),INDEX('Annex 4 LDNO charges'!$B$14:$B$118,MATCH($A42,'Annex 4 LDNO charges'!$A$14:$A$118,0)))</f>
        <v>TBC</v>
      </c>
      <c r="C42" s="218" t="str">
        <f>IFERROR(INDEX('Annex 1 LV, HV and UMS charges'!$C$14:$C$32,MATCH($A42,'Annex 1 LV, HV and UMS charges'!$A$14:$A$297,0)),INDEX('Annex 4 LDNO charges'!$C$14:$C$118,MATCH($A42,'Annex 4 LDNO charges'!$A$14:$A$118,0)))</f>
        <v>0 or 3-8</v>
      </c>
      <c r="D42" s="221"/>
      <c r="E42" s="221"/>
      <c r="F42" s="224">
        <v>0.18</v>
      </c>
    </row>
    <row r="43" spans="1:6" ht="15" x14ac:dyDescent="0.2">
      <c r="A43" s="220" t="s">
        <v>261</v>
      </c>
      <c r="B43" s="217" t="str">
        <f>IFERROR(INDEX('Annex 1 LV, HV and UMS charges'!$B$14:$B$32,MATCH($A43,'Annex 1 LV, HV and UMS charges'!$A$14:$A$297,0)),INDEX('Annex 4 LDNO charges'!$B$14:$B$118,MATCH($A43,'Annex 4 LDNO charges'!$A$14:$A$118,0)))</f>
        <v>TBC</v>
      </c>
      <c r="C43" s="218">
        <f>IFERROR(INDEX('Annex 1 LV, HV and UMS charges'!$C$14:$C$32,MATCH($A43,'Annex 1 LV, HV and UMS charges'!$A$14:$A$297,0)),INDEX('Annex 4 LDNO charges'!$C$14:$C$118,MATCH($A43,'Annex 4 LDNO charges'!$A$14:$A$118,0)))</f>
        <v>0</v>
      </c>
      <c r="D43" s="221"/>
      <c r="E43" s="221"/>
      <c r="F43" s="224">
        <v>0.18</v>
      </c>
    </row>
    <row r="44" spans="1:6" ht="15" x14ac:dyDescent="0.2">
      <c r="A44" s="220" t="s">
        <v>262</v>
      </c>
      <c r="B44" s="217" t="str">
        <f>IFERROR(INDEX('Annex 1 LV, HV and UMS charges'!$B$14:$B$32,MATCH($A44,'Annex 1 LV, HV and UMS charges'!$A$14:$A$297,0)),INDEX('Annex 4 LDNO charges'!$B$14:$B$118,MATCH($A44,'Annex 4 LDNO charges'!$A$14:$A$118,0)))</f>
        <v>TBC</v>
      </c>
      <c r="C44" s="218">
        <f>IFERROR(INDEX('Annex 1 LV, HV and UMS charges'!$C$14:$C$32,MATCH($A44,'Annex 1 LV, HV and UMS charges'!$A$14:$A$297,0)),INDEX('Annex 4 LDNO charges'!$C$14:$C$118,MATCH($A44,'Annex 4 LDNO charges'!$A$14:$A$118,0)))</f>
        <v>0</v>
      </c>
      <c r="D44" s="221"/>
      <c r="E44" s="221"/>
      <c r="F44" s="224">
        <v>0.18</v>
      </c>
    </row>
    <row r="45" spans="1:6" ht="15" x14ac:dyDescent="0.2">
      <c r="A45" s="220" t="s">
        <v>263</v>
      </c>
      <c r="B45" s="217" t="str">
        <f>IFERROR(INDEX('Annex 1 LV, HV and UMS charges'!$B$14:$B$32,MATCH($A45,'Annex 1 LV, HV and UMS charges'!$A$14:$A$297,0)),INDEX('Annex 4 LDNO charges'!$B$14:$B$118,MATCH($A45,'Annex 4 LDNO charges'!$A$14:$A$118,0)))</f>
        <v>TBC</v>
      </c>
      <c r="C45" s="218">
        <f>IFERROR(INDEX('Annex 1 LV, HV and UMS charges'!$C$14:$C$32,MATCH($A45,'Annex 1 LV, HV and UMS charges'!$A$14:$A$297,0)),INDEX('Annex 4 LDNO charges'!$C$14:$C$118,MATCH($A45,'Annex 4 LDNO charges'!$A$14:$A$118,0)))</f>
        <v>0</v>
      </c>
      <c r="D45" s="221"/>
      <c r="E45" s="221"/>
      <c r="F45" s="224">
        <v>0.18</v>
      </c>
    </row>
    <row r="46" spans="1:6" ht="15" x14ac:dyDescent="0.2">
      <c r="A46" s="220" t="s">
        <v>1132</v>
      </c>
      <c r="B46" s="217" t="str">
        <f>IFERROR(INDEX('Annex 1 LV, HV and UMS charges'!$B$14:$B$32,MATCH($A46,'Annex 1 LV, HV and UMS charges'!$A$14:$A$297,0)),INDEX('Annex 4 LDNO charges'!$B$14:$B$118,MATCH($A46,'Annex 4 LDNO charges'!$A$14:$A$118,0)))</f>
        <v>TBC</v>
      </c>
      <c r="C46" s="218">
        <f>IFERROR(INDEX('Annex 1 LV, HV and UMS charges'!$C$14:$C$32,MATCH($A46,'Annex 1 LV, HV and UMS charges'!$A$14:$A$297,0)),INDEX('Annex 4 LDNO charges'!$C$14:$C$118,MATCH($A46,'Annex 4 LDNO charges'!$A$14:$A$118,0)))</f>
        <v>0</v>
      </c>
      <c r="D46" s="221"/>
      <c r="E46" s="221"/>
      <c r="F46" s="224">
        <v>0.18</v>
      </c>
    </row>
    <row r="47" spans="1:6" ht="25.5" x14ac:dyDescent="0.2">
      <c r="A47" s="220" t="s">
        <v>1133</v>
      </c>
      <c r="B47" s="217" t="str">
        <f>IFERROR(INDEX('Annex 1 LV, HV and UMS charges'!$B$14:$B$32,MATCH($A47,'Annex 1 LV, HV and UMS charges'!$A$14:$A$297,0)),INDEX('Annex 4 LDNO charges'!$B$14:$B$118,MATCH($A47,'Annex 4 LDNO charges'!$A$14:$A$118,0)))</f>
        <v>TBC</v>
      </c>
      <c r="C47" s="218">
        <f>IFERROR(INDEX('Annex 1 LV, HV and UMS charges'!$C$14:$C$32,MATCH($A47,'Annex 1 LV, HV and UMS charges'!$A$14:$A$297,0)),INDEX('Annex 4 LDNO charges'!$C$14:$C$118,MATCH($A47,'Annex 4 LDNO charges'!$A$14:$A$118,0)))</f>
        <v>0</v>
      </c>
      <c r="D47" s="221"/>
      <c r="E47" s="221"/>
      <c r="F47" s="224">
        <v>0.18</v>
      </c>
    </row>
    <row r="48" spans="1:6" ht="15" x14ac:dyDescent="0.2">
      <c r="A48" s="220" t="s">
        <v>1134</v>
      </c>
      <c r="B48" s="217" t="str">
        <f>IFERROR(INDEX('Annex 1 LV, HV and UMS charges'!$B$14:$B$32,MATCH($A48,'Annex 1 LV, HV and UMS charges'!$A$14:$A$297,0)),INDEX('Annex 4 LDNO charges'!$B$14:$B$118,MATCH($A48,'Annex 4 LDNO charges'!$A$14:$A$118,0)))</f>
        <v>TBC</v>
      </c>
      <c r="C48" s="218">
        <f>IFERROR(INDEX('Annex 1 LV, HV and UMS charges'!$C$14:$C$32,MATCH($A48,'Annex 1 LV, HV and UMS charges'!$A$14:$A$297,0)),INDEX('Annex 4 LDNO charges'!$C$14:$C$118,MATCH($A48,'Annex 4 LDNO charges'!$A$14:$A$118,0)))</f>
        <v>0</v>
      </c>
      <c r="D48" s="221"/>
      <c r="E48" s="221"/>
      <c r="F48" s="224">
        <v>0.18</v>
      </c>
    </row>
    <row r="49" spans="1:6" ht="15" x14ac:dyDescent="0.2">
      <c r="A49" s="220" t="s">
        <v>270</v>
      </c>
      <c r="B49" s="217" t="str">
        <f>IFERROR(INDEX('Annex 1 LV, HV and UMS charges'!$B$14:$B$32,MATCH($A49,'Annex 1 LV, HV and UMS charges'!$A$14:$A$297,0)),INDEX('Annex 4 LDNO charges'!$B$14:$B$118,MATCH($A49,'Annex 4 LDNO charges'!$A$14:$A$118,0)))</f>
        <v>TBC</v>
      </c>
      <c r="C49" s="218" t="str">
        <f>IFERROR(INDEX('Annex 1 LV, HV and UMS charges'!$C$14:$C$32,MATCH($A49,'Annex 1 LV, HV and UMS charges'!$A$14:$A$297,0)),INDEX('Annex 4 LDNO charges'!$C$14:$C$118,MATCH($A49,'Annex 4 LDNO charges'!$A$14:$A$118,0)))</f>
        <v>0, 1 or 2</v>
      </c>
      <c r="D49" s="225">
        <f>$D$5</f>
        <v>0.01</v>
      </c>
      <c r="E49" s="225">
        <f>$E$5</f>
        <v>0</v>
      </c>
      <c r="F49" s="224">
        <v>0.18</v>
      </c>
    </row>
    <row r="50" spans="1:6" ht="15" x14ac:dyDescent="0.2">
      <c r="A50" s="220" t="s">
        <v>272</v>
      </c>
      <c r="B50" s="217" t="str">
        <f>IFERROR(INDEX('Annex 1 LV, HV and UMS charges'!$B$14:$B$32,MATCH($A50,'Annex 1 LV, HV and UMS charges'!$A$14:$A$297,0)),INDEX('Annex 4 LDNO charges'!$B$14:$B$118,MATCH($A50,'Annex 4 LDNO charges'!$A$14:$A$118,0)))</f>
        <v>TBC</v>
      </c>
      <c r="C50" s="218" t="str">
        <f>IFERROR(INDEX('Annex 1 LV, HV and UMS charges'!$C$14:$C$32,MATCH($A50,'Annex 1 LV, HV and UMS charges'!$A$14:$A$297,0)),INDEX('Annex 4 LDNO charges'!$C$14:$C$118,MATCH($A50,'Annex 4 LDNO charges'!$A$14:$A$118,0)))</f>
        <v>0 or 3-8</v>
      </c>
      <c r="D50" s="221"/>
      <c r="E50" s="221"/>
      <c r="F50" s="224">
        <v>0.18</v>
      </c>
    </row>
    <row r="51" spans="1:6" ht="15" x14ac:dyDescent="0.2">
      <c r="A51" s="220" t="s">
        <v>274</v>
      </c>
      <c r="B51" s="217" t="str">
        <f>IFERROR(INDEX('Annex 1 LV, HV and UMS charges'!$B$14:$B$32,MATCH($A51,'Annex 1 LV, HV and UMS charges'!$A$14:$A$297,0)),INDEX('Annex 4 LDNO charges'!$B$14:$B$118,MATCH($A51,'Annex 4 LDNO charges'!$A$14:$A$118,0)))</f>
        <v>TBC</v>
      </c>
      <c r="C51" s="218">
        <f>IFERROR(INDEX('Annex 1 LV, HV and UMS charges'!$C$14:$C$32,MATCH($A51,'Annex 1 LV, HV and UMS charges'!$A$14:$A$297,0)),INDEX('Annex 4 LDNO charges'!$C$14:$C$118,MATCH($A51,'Annex 4 LDNO charges'!$A$14:$A$118,0)))</f>
        <v>0</v>
      </c>
      <c r="D51" s="221"/>
      <c r="E51" s="221"/>
      <c r="F51" s="224">
        <v>0.18</v>
      </c>
    </row>
    <row r="52" spans="1:6" ht="15" x14ac:dyDescent="0.2">
      <c r="A52" s="220" t="s">
        <v>275</v>
      </c>
      <c r="B52" s="217" t="str">
        <f>IFERROR(INDEX('Annex 1 LV, HV and UMS charges'!$B$14:$B$32,MATCH($A52,'Annex 1 LV, HV and UMS charges'!$A$14:$A$297,0)),INDEX('Annex 4 LDNO charges'!$B$14:$B$118,MATCH($A52,'Annex 4 LDNO charges'!$A$14:$A$118,0)))</f>
        <v>TBC</v>
      </c>
      <c r="C52" s="218">
        <f>IFERROR(INDEX('Annex 1 LV, HV and UMS charges'!$C$14:$C$32,MATCH($A52,'Annex 1 LV, HV and UMS charges'!$A$14:$A$297,0)),INDEX('Annex 4 LDNO charges'!$C$14:$C$118,MATCH($A52,'Annex 4 LDNO charges'!$A$14:$A$118,0)))</f>
        <v>0</v>
      </c>
      <c r="D52" s="221"/>
      <c r="E52" s="221"/>
      <c r="F52" s="224">
        <v>0.18</v>
      </c>
    </row>
    <row r="53" spans="1:6" ht="15" x14ac:dyDescent="0.2">
      <c r="A53" s="220" t="s">
        <v>276</v>
      </c>
      <c r="B53" s="217" t="str">
        <f>IFERROR(INDEX('Annex 1 LV, HV and UMS charges'!$B$14:$B$32,MATCH($A53,'Annex 1 LV, HV and UMS charges'!$A$14:$A$297,0)),INDEX('Annex 4 LDNO charges'!$B$14:$B$118,MATCH($A53,'Annex 4 LDNO charges'!$A$14:$A$118,0)))</f>
        <v>TBC</v>
      </c>
      <c r="C53" s="218">
        <f>IFERROR(INDEX('Annex 1 LV, HV and UMS charges'!$C$14:$C$32,MATCH($A53,'Annex 1 LV, HV and UMS charges'!$A$14:$A$297,0)),INDEX('Annex 4 LDNO charges'!$C$14:$C$118,MATCH($A53,'Annex 4 LDNO charges'!$A$14:$A$118,0)))</f>
        <v>0</v>
      </c>
      <c r="D53" s="221"/>
      <c r="E53" s="221"/>
      <c r="F53" s="224">
        <v>0.18</v>
      </c>
    </row>
    <row r="54" spans="1:6" ht="15" x14ac:dyDescent="0.2">
      <c r="A54" s="220" t="s">
        <v>1135</v>
      </c>
      <c r="B54" s="217" t="str">
        <f>IFERROR(INDEX('Annex 1 LV, HV and UMS charges'!$B$14:$B$32,MATCH($A54,'Annex 1 LV, HV and UMS charges'!$A$14:$A$297,0)),INDEX('Annex 4 LDNO charges'!$B$14:$B$118,MATCH($A54,'Annex 4 LDNO charges'!$A$14:$A$118,0)))</f>
        <v>TBC</v>
      </c>
      <c r="C54" s="218">
        <f>IFERROR(INDEX('Annex 1 LV, HV and UMS charges'!$C$14:$C$32,MATCH($A54,'Annex 1 LV, HV and UMS charges'!$A$14:$A$297,0)),INDEX('Annex 4 LDNO charges'!$C$14:$C$118,MATCH($A54,'Annex 4 LDNO charges'!$A$14:$A$118,0)))</f>
        <v>0</v>
      </c>
      <c r="D54" s="221"/>
      <c r="E54" s="221"/>
      <c r="F54" s="224">
        <v>0.18</v>
      </c>
    </row>
    <row r="55" spans="1:6" ht="15" x14ac:dyDescent="0.2">
      <c r="A55" s="220" t="s">
        <v>1136</v>
      </c>
      <c r="B55" s="217" t="str">
        <f>IFERROR(INDEX('Annex 1 LV, HV and UMS charges'!$B$14:$B$32,MATCH($A55,'Annex 1 LV, HV and UMS charges'!$A$14:$A$297,0)),INDEX('Annex 4 LDNO charges'!$B$14:$B$118,MATCH($A55,'Annex 4 LDNO charges'!$A$14:$A$118,0)))</f>
        <v>TBC</v>
      </c>
      <c r="C55" s="218">
        <f>IFERROR(INDEX('Annex 1 LV, HV and UMS charges'!$C$14:$C$32,MATCH($A55,'Annex 1 LV, HV and UMS charges'!$A$14:$A$297,0)),INDEX('Annex 4 LDNO charges'!$C$14:$C$118,MATCH($A55,'Annex 4 LDNO charges'!$A$14:$A$118,0)))</f>
        <v>0</v>
      </c>
      <c r="D55" s="221"/>
      <c r="E55" s="221"/>
      <c r="F55" s="224">
        <v>0.18</v>
      </c>
    </row>
    <row r="56" spans="1:6" ht="15" x14ac:dyDescent="0.2">
      <c r="A56" s="220" t="s">
        <v>1137</v>
      </c>
      <c r="B56" s="217" t="str">
        <f>IFERROR(INDEX('Annex 1 LV, HV and UMS charges'!$B$14:$B$32,MATCH($A56,'Annex 1 LV, HV and UMS charges'!$A$14:$A$297,0)),INDEX('Annex 4 LDNO charges'!$B$14:$B$118,MATCH($A56,'Annex 4 LDNO charges'!$A$14:$A$118,0)))</f>
        <v>TBC</v>
      </c>
      <c r="C56" s="218">
        <f>IFERROR(INDEX('Annex 1 LV, HV and UMS charges'!$C$14:$C$32,MATCH($A56,'Annex 1 LV, HV and UMS charges'!$A$14:$A$297,0)),INDEX('Annex 4 LDNO charges'!$C$14:$C$118,MATCH($A56,'Annex 4 LDNO charges'!$A$14:$A$118,0)))</f>
        <v>0</v>
      </c>
      <c r="D56" s="221"/>
      <c r="E56" s="221"/>
      <c r="F56" s="224">
        <v>0.18</v>
      </c>
    </row>
    <row r="57" spans="1:6" ht="15" x14ac:dyDescent="0.2">
      <c r="A57" s="220" t="s">
        <v>283</v>
      </c>
      <c r="B57" s="217" t="str">
        <f>IFERROR(INDEX('Annex 1 LV, HV and UMS charges'!$B$14:$B$32,MATCH($A57,'Annex 1 LV, HV and UMS charges'!$A$14:$A$297,0)),INDEX('Annex 4 LDNO charges'!$B$14:$B$118,MATCH($A57,'Annex 4 LDNO charges'!$A$14:$A$118,0)))</f>
        <v>TBC</v>
      </c>
      <c r="C57" s="218" t="str">
        <f>IFERROR(INDEX('Annex 1 LV, HV and UMS charges'!$C$14:$C$32,MATCH($A57,'Annex 1 LV, HV and UMS charges'!$A$14:$A$297,0)),INDEX('Annex 4 LDNO charges'!$C$14:$C$118,MATCH($A57,'Annex 4 LDNO charges'!$A$14:$A$118,0)))</f>
        <v>0, 1 or 2</v>
      </c>
      <c r="D57" s="225">
        <f>$D$5</f>
        <v>0.01</v>
      </c>
      <c r="E57" s="225">
        <f>$E$5</f>
        <v>0</v>
      </c>
      <c r="F57" s="224">
        <v>0.18</v>
      </c>
    </row>
    <row r="58" spans="1:6" ht="15" x14ac:dyDescent="0.2">
      <c r="A58" s="220" t="s">
        <v>285</v>
      </c>
      <c r="B58" s="217" t="str">
        <f>IFERROR(INDEX('Annex 1 LV, HV and UMS charges'!$B$14:$B$32,MATCH($A58,'Annex 1 LV, HV and UMS charges'!$A$14:$A$297,0)),INDEX('Annex 4 LDNO charges'!$B$14:$B$118,MATCH($A58,'Annex 4 LDNO charges'!$A$14:$A$118,0)))</f>
        <v>TBC</v>
      </c>
      <c r="C58" s="218" t="str">
        <f>IFERROR(INDEX('Annex 1 LV, HV and UMS charges'!$C$14:$C$32,MATCH($A58,'Annex 1 LV, HV and UMS charges'!$A$14:$A$297,0)),INDEX('Annex 4 LDNO charges'!$C$14:$C$118,MATCH($A58,'Annex 4 LDNO charges'!$A$14:$A$118,0)))</f>
        <v>0 or 3-8</v>
      </c>
      <c r="D58" s="221"/>
      <c r="E58" s="221"/>
      <c r="F58" s="224">
        <v>0.18</v>
      </c>
    </row>
    <row r="59" spans="1:6" ht="15" x14ac:dyDescent="0.2">
      <c r="A59" s="220" t="s">
        <v>287</v>
      </c>
      <c r="B59" s="217" t="str">
        <f>IFERROR(INDEX('Annex 1 LV, HV and UMS charges'!$B$14:$B$32,MATCH($A59,'Annex 1 LV, HV and UMS charges'!$A$14:$A$297,0)),INDEX('Annex 4 LDNO charges'!$B$14:$B$118,MATCH($A59,'Annex 4 LDNO charges'!$A$14:$A$118,0)))</f>
        <v>TBC</v>
      </c>
      <c r="C59" s="218">
        <f>IFERROR(INDEX('Annex 1 LV, HV and UMS charges'!$C$14:$C$32,MATCH($A59,'Annex 1 LV, HV and UMS charges'!$A$14:$A$297,0)),INDEX('Annex 4 LDNO charges'!$C$14:$C$118,MATCH($A59,'Annex 4 LDNO charges'!$A$14:$A$118,0)))</f>
        <v>0</v>
      </c>
      <c r="D59" s="221"/>
      <c r="E59" s="221"/>
      <c r="F59" s="224">
        <v>0.18</v>
      </c>
    </row>
    <row r="60" spans="1:6" ht="15" x14ac:dyDescent="0.2">
      <c r="A60" s="220" t="s">
        <v>288</v>
      </c>
      <c r="B60" s="217" t="str">
        <f>IFERROR(INDEX('Annex 1 LV, HV and UMS charges'!$B$14:$B$32,MATCH($A60,'Annex 1 LV, HV and UMS charges'!$A$14:$A$297,0)),INDEX('Annex 4 LDNO charges'!$B$14:$B$118,MATCH($A60,'Annex 4 LDNO charges'!$A$14:$A$118,0)))</f>
        <v>TBC</v>
      </c>
      <c r="C60" s="218">
        <f>IFERROR(INDEX('Annex 1 LV, HV and UMS charges'!$C$14:$C$32,MATCH($A60,'Annex 1 LV, HV and UMS charges'!$A$14:$A$297,0)),INDEX('Annex 4 LDNO charges'!$C$14:$C$118,MATCH($A60,'Annex 4 LDNO charges'!$A$14:$A$118,0)))</f>
        <v>0</v>
      </c>
      <c r="D60" s="221"/>
      <c r="E60" s="221"/>
      <c r="F60" s="224">
        <v>0.18</v>
      </c>
    </row>
    <row r="61" spans="1:6" ht="15" x14ac:dyDescent="0.2">
      <c r="A61" s="220" t="s">
        <v>289</v>
      </c>
      <c r="B61" s="217" t="str">
        <f>IFERROR(INDEX('Annex 1 LV, HV and UMS charges'!$B$14:$B$32,MATCH($A61,'Annex 1 LV, HV and UMS charges'!$A$14:$A$297,0)),INDEX('Annex 4 LDNO charges'!$B$14:$B$118,MATCH($A61,'Annex 4 LDNO charges'!$A$14:$A$118,0)))</f>
        <v>TBC</v>
      </c>
      <c r="C61" s="218">
        <f>IFERROR(INDEX('Annex 1 LV, HV and UMS charges'!$C$14:$C$32,MATCH($A61,'Annex 1 LV, HV and UMS charges'!$A$14:$A$297,0)),INDEX('Annex 4 LDNO charges'!$C$14:$C$118,MATCH($A61,'Annex 4 LDNO charges'!$A$14:$A$118,0)))</f>
        <v>0</v>
      </c>
      <c r="D61" s="221"/>
      <c r="E61" s="221"/>
      <c r="F61" s="224">
        <v>0.18</v>
      </c>
    </row>
    <row r="62" spans="1:6" ht="15" x14ac:dyDescent="0.2">
      <c r="A62" s="220" t="s">
        <v>1138</v>
      </c>
      <c r="B62" s="217" t="str">
        <f>IFERROR(INDEX('Annex 1 LV, HV and UMS charges'!$B$14:$B$32,MATCH($A62,'Annex 1 LV, HV and UMS charges'!$A$14:$A$297,0)),INDEX('Annex 4 LDNO charges'!$B$14:$B$118,MATCH($A62,'Annex 4 LDNO charges'!$A$14:$A$118,0)))</f>
        <v>TBC</v>
      </c>
      <c r="C62" s="218">
        <f>IFERROR(INDEX('Annex 1 LV, HV and UMS charges'!$C$14:$C$32,MATCH($A62,'Annex 1 LV, HV and UMS charges'!$A$14:$A$297,0)),INDEX('Annex 4 LDNO charges'!$C$14:$C$118,MATCH($A62,'Annex 4 LDNO charges'!$A$14:$A$118,0)))</f>
        <v>0</v>
      </c>
      <c r="D62" s="221"/>
      <c r="E62" s="221"/>
      <c r="F62" s="224">
        <v>0.18</v>
      </c>
    </row>
    <row r="63" spans="1:6" ht="15" x14ac:dyDescent="0.2">
      <c r="A63" s="220" t="s">
        <v>1139</v>
      </c>
      <c r="B63" s="217" t="str">
        <f>IFERROR(INDEX('Annex 1 LV, HV and UMS charges'!$B$14:$B$32,MATCH($A63,'Annex 1 LV, HV and UMS charges'!$A$14:$A$297,0)),INDEX('Annex 4 LDNO charges'!$B$14:$B$118,MATCH($A63,'Annex 4 LDNO charges'!$A$14:$A$118,0)))</f>
        <v>TBC</v>
      </c>
      <c r="C63" s="218">
        <f>IFERROR(INDEX('Annex 1 LV, HV and UMS charges'!$C$14:$C$32,MATCH($A63,'Annex 1 LV, HV and UMS charges'!$A$14:$A$297,0)),INDEX('Annex 4 LDNO charges'!$C$14:$C$118,MATCH($A63,'Annex 4 LDNO charges'!$A$14:$A$118,0)))</f>
        <v>0</v>
      </c>
      <c r="D63" s="221"/>
      <c r="E63" s="221"/>
      <c r="F63" s="224">
        <v>0.18</v>
      </c>
    </row>
    <row r="64" spans="1:6" ht="15" x14ac:dyDescent="0.2">
      <c r="A64" s="220" t="s">
        <v>1140</v>
      </c>
      <c r="B64" s="217" t="str">
        <f>IFERROR(INDEX('Annex 1 LV, HV and UMS charges'!$B$14:$B$32,MATCH($A64,'Annex 1 LV, HV and UMS charges'!$A$14:$A$297,0)),INDEX('Annex 4 LDNO charges'!$B$14:$B$118,MATCH($A64,'Annex 4 LDNO charges'!$A$14:$A$118,0)))</f>
        <v>TBC</v>
      </c>
      <c r="C64" s="218">
        <f>IFERROR(INDEX('Annex 1 LV, HV and UMS charges'!$C$14:$C$32,MATCH($A64,'Annex 1 LV, HV and UMS charges'!$A$14:$A$297,0)),INDEX('Annex 4 LDNO charges'!$C$14:$C$118,MATCH($A64,'Annex 4 LDNO charges'!$A$14:$A$118,0)))</f>
        <v>0</v>
      </c>
      <c r="D64" s="221"/>
      <c r="E64" s="221"/>
      <c r="F64" s="224">
        <v>0.18</v>
      </c>
    </row>
    <row r="65" spans="1:1" ht="12.75" x14ac:dyDescent="0.2">
      <c r="A65" s="211" t="s">
        <v>574</v>
      </c>
    </row>
    <row r="66" spans="1:1" ht="12.75" x14ac:dyDescent="0.2">
      <c r="A66" s="211" t="s">
        <v>575</v>
      </c>
    </row>
    <row r="67" spans="1:1" ht="12.75" x14ac:dyDescent="0.2">
      <c r="A67" s="211" t="s">
        <v>576</v>
      </c>
    </row>
  </sheetData>
  <autoFilter ref="A4:F67"/>
  <mergeCells count="2">
    <mergeCell ref="B1:C1"/>
    <mergeCell ref="A2:F2"/>
  </mergeCells>
  <hyperlinks>
    <hyperlink ref="A1" location="Overview!A1" display="Back to Overview"/>
  </hyperlinks>
  <pageMargins left="0.39370078740157483" right="0.39370078740157483" top="0.51181102362204722" bottom="0.62992125984251968" header="0.27559055118110237" footer="0.27559055118110237"/>
  <pageSetup paperSize="9" scale="72"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35"/>
  <sheetViews>
    <sheetView zoomScaleNormal="100"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28</v>
      </c>
      <c r="B1" s="3"/>
      <c r="C1" s="2"/>
      <c r="E1" s="10"/>
      <c r="F1" s="4"/>
      <c r="G1" s="4"/>
    </row>
    <row r="2" spans="1:7" s="11" customFormat="1" ht="36.6" customHeight="1" x14ac:dyDescent="0.2">
      <c r="A2" s="266" t="str">
        <f>Overview!B4&amp; " - Effective from "&amp;TEXT(Overview!D4,"D MMMM YYYY")&amp;" - "&amp;Overview!E4&amp;" Nodal/Zonal charges"</f>
        <v>Western Power Distribution (West Midlands) plc - Effective from 1 April 2021 - Final Nodal/Zonal charges</v>
      </c>
      <c r="B2" s="267"/>
      <c r="C2" s="267"/>
      <c r="D2" s="268"/>
    </row>
    <row r="3" spans="1:7" ht="60.75" customHeight="1" x14ac:dyDescent="0.2">
      <c r="A3" s="23" t="s">
        <v>102</v>
      </c>
      <c r="B3" s="23" t="s">
        <v>1</v>
      </c>
      <c r="C3" s="23" t="s">
        <v>64</v>
      </c>
      <c r="D3" s="23" t="s">
        <v>65</v>
      </c>
    </row>
    <row r="4" spans="1:7" ht="21.75" customHeight="1" x14ac:dyDescent="0.2">
      <c r="A4" s="7" t="s">
        <v>799</v>
      </c>
      <c r="B4" s="8"/>
      <c r="C4" s="227">
        <v>0</v>
      </c>
      <c r="D4" s="8"/>
    </row>
    <row r="5" spans="1:7" ht="21.75" customHeight="1" x14ac:dyDescent="0.2">
      <c r="A5" s="7" t="s">
        <v>800</v>
      </c>
      <c r="B5" s="8" t="s">
        <v>799</v>
      </c>
      <c r="C5" s="227">
        <v>0</v>
      </c>
      <c r="D5" s="8"/>
    </row>
    <row r="6" spans="1:7" ht="21.75" customHeight="1" x14ac:dyDescent="0.2">
      <c r="A6" s="7" t="s">
        <v>801</v>
      </c>
      <c r="B6" s="8" t="s">
        <v>799</v>
      </c>
      <c r="C6" s="227">
        <v>0</v>
      </c>
      <c r="D6" s="8"/>
    </row>
    <row r="7" spans="1:7" ht="21.75" customHeight="1" x14ac:dyDescent="0.2">
      <c r="A7" s="7" t="s">
        <v>802</v>
      </c>
      <c r="B7" s="8" t="s">
        <v>799</v>
      </c>
      <c r="C7" s="227">
        <v>0</v>
      </c>
      <c r="D7" s="8"/>
    </row>
    <row r="8" spans="1:7" ht="21.75" customHeight="1" x14ac:dyDescent="0.2">
      <c r="A8" s="7" t="s">
        <v>803</v>
      </c>
      <c r="B8" s="8" t="s">
        <v>799</v>
      </c>
      <c r="C8" s="227">
        <v>0</v>
      </c>
      <c r="D8" s="8"/>
    </row>
    <row r="9" spans="1:7" ht="21.75" customHeight="1" x14ac:dyDescent="0.2">
      <c r="A9" s="7" t="s">
        <v>804</v>
      </c>
      <c r="B9" s="8"/>
      <c r="C9" s="227">
        <v>0</v>
      </c>
      <c r="D9" s="8"/>
    </row>
    <row r="10" spans="1:7" ht="21.75" customHeight="1" x14ac:dyDescent="0.2">
      <c r="A10" s="7" t="s">
        <v>805</v>
      </c>
      <c r="B10" s="8" t="s">
        <v>799</v>
      </c>
      <c r="C10" s="227">
        <v>0</v>
      </c>
      <c r="D10" s="8"/>
    </row>
    <row r="11" spans="1:7" ht="21.75" customHeight="1" x14ac:dyDescent="0.2">
      <c r="A11" s="7" t="s">
        <v>806</v>
      </c>
      <c r="B11" s="8" t="s">
        <v>799</v>
      </c>
      <c r="C11" s="227">
        <v>0</v>
      </c>
      <c r="D11" s="8"/>
    </row>
    <row r="12" spans="1:7" ht="21.75" customHeight="1" x14ac:dyDescent="0.2">
      <c r="A12" s="7" t="s">
        <v>807</v>
      </c>
      <c r="B12" s="8" t="s">
        <v>806</v>
      </c>
      <c r="C12" s="227">
        <v>0</v>
      </c>
      <c r="D12" s="8"/>
    </row>
    <row r="13" spans="1:7" ht="21.75" customHeight="1" x14ac:dyDescent="0.2">
      <c r="A13" s="7" t="s">
        <v>808</v>
      </c>
      <c r="B13" s="8" t="s">
        <v>802</v>
      </c>
      <c r="C13" s="227">
        <v>0</v>
      </c>
      <c r="D13" s="8"/>
    </row>
    <row r="14" spans="1:7" ht="21.75" customHeight="1" x14ac:dyDescent="0.2">
      <c r="A14" s="7" t="s">
        <v>809</v>
      </c>
      <c r="B14" s="8" t="s">
        <v>803</v>
      </c>
      <c r="C14" s="227">
        <v>0</v>
      </c>
      <c r="D14" s="8"/>
    </row>
    <row r="15" spans="1:7" ht="21.75" customHeight="1" x14ac:dyDescent="0.2">
      <c r="A15" s="7" t="s">
        <v>810</v>
      </c>
      <c r="B15" s="8" t="s">
        <v>800</v>
      </c>
      <c r="C15" s="227">
        <v>0</v>
      </c>
      <c r="D15" s="8"/>
    </row>
    <row r="16" spans="1:7" ht="21.75" customHeight="1" x14ac:dyDescent="0.2">
      <c r="A16" s="7" t="s">
        <v>811</v>
      </c>
      <c r="B16" s="8" t="s">
        <v>800</v>
      </c>
      <c r="C16" s="227">
        <v>0</v>
      </c>
      <c r="D16" s="8"/>
    </row>
    <row r="17" spans="1:4" ht="21.75" customHeight="1" x14ac:dyDescent="0.2">
      <c r="A17" s="7" t="s">
        <v>812</v>
      </c>
      <c r="B17" s="8" t="s">
        <v>803</v>
      </c>
      <c r="C17" s="227">
        <v>0</v>
      </c>
      <c r="D17" s="8"/>
    </row>
    <row r="18" spans="1:4" ht="21.75" customHeight="1" x14ac:dyDescent="0.2">
      <c r="A18" s="7" t="s">
        <v>813</v>
      </c>
      <c r="B18" s="8" t="s">
        <v>803</v>
      </c>
      <c r="C18" s="227">
        <v>0</v>
      </c>
      <c r="D18" s="8"/>
    </row>
    <row r="19" spans="1:4" ht="21.75" customHeight="1" x14ac:dyDescent="0.2">
      <c r="A19" s="7" t="s">
        <v>813</v>
      </c>
      <c r="B19" s="8" t="s">
        <v>803</v>
      </c>
      <c r="C19" s="227">
        <v>0</v>
      </c>
      <c r="D19" s="8"/>
    </row>
    <row r="20" spans="1:4" ht="21.75" customHeight="1" x14ac:dyDescent="0.2">
      <c r="A20" s="7" t="s">
        <v>814</v>
      </c>
      <c r="B20" s="8" t="s">
        <v>801</v>
      </c>
      <c r="C20" s="227">
        <v>0</v>
      </c>
      <c r="D20" s="8"/>
    </row>
    <row r="21" spans="1:4" ht="21.75" customHeight="1" x14ac:dyDescent="0.2">
      <c r="A21" s="7" t="s">
        <v>815</v>
      </c>
      <c r="B21" s="8" t="s">
        <v>800</v>
      </c>
      <c r="C21" s="227">
        <v>0</v>
      </c>
      <c r="D21" s="8"/>
    </row>
    <row r="22" spans="1:4" ht="21.75" customHeight="1" x14ac:dyDescent="0.2">
      <c r="A22" s="7" t="s">
        <v>816</v>
      </c>
      <c r="B22" s="8" t="s">
        <v>801</v>
      </c>
      <c r="C22" s="227">
        <v>0</v>
      </c>
      <c r="D22" s="8"/>
    </row>
    <row r="23" spans="1:4" ht="21.75" customHeight="1" x14ac:dyDescent="0.2">
      <c r="A23" s="7" t="s">
        <v>817</v>
      </c>
      <c r="B23" s="8" t="s">
        <v>805</v>
      </c>
      <c r="C23" s="227">
        <v>7.161383402467985</v>
      </c>
      <c r="D23" s="8"/>
    </row>
    <row r="24" spans="1:4" ht="21.75" customHeight="1" x14ac:dyDescent="0.2">
      <c r="A24" s="7" t="s">
        <v>818</v>
      </c>
      <c r="B24" s="8" t="s">
        <v>800</v>
      </c>
      <c r="C24" s="227">
        <v>0</v>
      </c>
      <c r="D24" s="8"/>
    </row>
    <row r="25" spans="1:4" ht="21.75" customHeight="1" x14ac:dyDescent="0.2">
      <c r="A25" s="7" t="s">
        <v>819</v>
      </c>
      <c r="B25" s="8" t="s">
        <v>802</v>
      </c>
      <c r="C25" s="227">
        <v>0</v>
      </c>
      <c r="D25" s="8"/>
    </row>
    <row r="26" spans="1:4" ht="21.75" customHeight="1" x14ac:dyDescent="0.2">
      <c r="A26" s="7" t="s">
        <v>820</v>
      </c>
      <c r="B26" s="8" t="s">
        <v>800</v>
      </c>
      <c r="C26" s="227">
        <v>0</v>
      </c>
      <c r="D26" s="8"/>
    </row>
    <row r="27" spans="1:4" ht="27.75" customHeight="1" x14ac:dyDescent="0.2">
      <c r="A27" s="7" t="s">
        <v>821</v>
      </c>
      <c r="B27" s="8" t="s">
        <v>800</v>
      </c>
      <c r="C27" s="227">
        <v>0</v>
      </c>
      <c r="D27" s="8"/>
    </row>
    <row r="28" spans="1:4" ht="27.75" customHeight="1" x14ac:dyDescent="0.2">
      <c r="A28" s="7" t="s">
        <v>822</v>
      </c>
      <c r="B28" s="8" t="s">
        <v>800</v>
      </c>
      <c r="C28" s="227">
        <v>0</v>
      </c>
      <c r="D28" s="8"/>
    </row>
    <row r="29" spans="1:4" ht="27.75" customHeight="1" x14ac:dyDescent="0.2">
      <c r="A29" s="7" t="s">
        <v>823</v>
      </c>
      <c r="B29" s="8" t="s">
        <v>804</v>
      </c>
      <c r="C29" s="227">
        <v>0</v>
      </c>
      <c r="D29" s="8"/>
    </row>
    <row r="30" spans="1:4" ht="27.75" customHeight="1" x14ac:dyDescent="0.2">
      <c r="A30" s="7" t="s">
        <v>824</v>
      </c>
      <c r="B30" s="8" t="s">
        <v>800</v>
      </c>
      <c r="C30" s="227">
        <v>0</v>
      </c>
      <c r="D30" s="8"/>
    </row>
    <row r="31" spans="1:4" ht="27.75" customHeight="1" x14ac:dyDescent="0.2">
      <c r="A31" s="7" t="s">
        <v>825</v>
      </c>
      <c r="B31" s="8" t="s">
        <v>800</v>
      </c>
      <c r="C31" s="227">
        <v>0</v>
      </c>
      <c r="D31" s="8"/>
    </row>
    <row r="32" spans="1:4" ht="27.75" customHeight="1" x14ac:dyDescent="0.2">
      <c r="A32" s="7" t="s">
        <v>826</v>
      </c>
      <c r="B32" s="8" t="s">
        <v>803</v>
      </c>
      <c r="C32" s="227">
        <v>0</v>
      </c>
      <c r="D32" s="8"/>
    </row>
    <row r="33" spans="1:4" ht="27.75" customHeight="1" x14ac:dyDescent="0.2">
      <c r="A33" s="7" t="s">
        <v>827</v>
      </c>
      <c r="B33" s="8" t="s">
        <v>800</v>
      </c>
      <c r="C33" s="227">
        <v>0</v>
      </c>
      <c r="D33" s="8"/>
    </row>
    <row r="34" spans="1:4" ht="27.75" customHeight="1" x14ac:dyDescent="0.2">
      <c r="A34" s="7" t="s">
        <v>828</v>
      </c>
      <c r="B34" s="8" t="s">
        <v>799</v>
      </c>
      <c r="C34" s="227">
        <v>0</v>
      </c>
      <c r="D34" s="8"/>
    </row>
    <row r="35" spans="1:4" ht="27.75" customHeight="1" x14ac:dyDescent="0.2">
      <c r="A35" s="7" t="s">
        <v>829</v>
      </c>
      <c r="B35" s="8" t="s">
        <v>800</v>
      </c>
      <c r="C35" s="227">
        <v>0</v>
      </c>
      <c r="D35" s="8"/>
    </row>
    <row r="36" spans="1:4" ht="27.75" customHeight="1" x14ac:dyDescent="0.2">
      <c r="A36" s="7" t="s">
        <v>830</v>
      </c>
      <c r="B36" s="8" t="s">
        <v>800</v>
      </c>
      <c r="C36" s="227">
        <v>0</v>
      </c>
      <c r="D36" s="8"/>
    </row>
    <row r="37" spans="1:4" ht="27.75" customHeight="1" x14ac:dyDescent="0.2">
      <c r="A37" s="7" t="s">
        <v>831</v>
      </c>
      <c r="B37" s="8" t="s">
        <v>799</v>
      </c>
      <c r="C37" s="227">
        <v>0</v>
      </c>
      <c r="D37" s="8"/>
    </row>
    <row r="38" spans="1:4" ht="27.75" customHeight="1" x14ac:dyDescent="0.2">
      <c r="A38" s="7" t="s">
        <v>832</v>
      </c>
      <c r="B38" s="8" t="s">
        <v>800</v>
      </c>
      <c r="C38" s="227">
        <v>0</v>
      </c>
      <c r="D38" s="8"/>
    </row>
    <row r="39" spans="1:4" ht="27.75" customHeight="1" x14ac:dyDescent="0.2">
      <c r="A39" s="7" t="s">
        <v>833</v>
      </c>
      <c r="B39" s="8" t="s">
        <v>800</v>
      </c>
      <c r="C39" s="227">
        <v>0</v>
      </c>
      <c r="D39" s="8"/>
    </row>
    <row r="40" spans="1:4" ht="27.75" customHeight="1" x14ac:dyDescent="0.2">
      <c r="A40" s="7" t="s">
        <v>834</v>
      </c>
      <c r="B40" s="8" t="s">
        <v>802</v>
      </c>
      <c r="C40" s="227">
        <v>0</v>
      </c>
      <c r="D40" s="8"/>
    </row>
    <row r="41" spans="1:4" ht="27.75" customHeight="1" x14ac:dyDescent="0.2">
      <c r="A41" s="7" t="s">
        <v>835</v>
      </c>
      <c r="B41" s="8" t="s">
        <v>801</v>
      </c>
      <c r="C41" s="227">
        <v>0</v>
      </c>
      <c r="D41" s="8"/>
    </row>
    <row r="42" spans="1:4" ht="27.75" customHeight="1" x14ac:dyDescent="0.2">
      <c r="A42" s="7" t="s">
        <v>836</v>
      </c>
      <c r="B42" s="8" t="s">
        <v>803</v>
      </c>
      <c r="C42" s="227">
        <v>0</v>
      </c>
      <c r="D42" s="8"/>
    </row>
    <row r="43" spans="1:4" ht="27.75" customHeight="1" x14ac:dyDescent="0.2">
      <c r="A43" s="7" t="s">
        <v>837</v>
      </c>
      <c r="B43" s="8" t="s">
        <v>800</v>
      </c>
      <c r="C43" s="227">
        <v>0</v>
      </c>
      <c r="D43" s="8"/>
    </row>
    <row r="44" spans="1:4" ht="27.75" customHeight="1" x14ac:dyDescent="0.2">
      <c r="A44" s="7" t="s">
        <v>838</v>
      </c>
      <c r="B44" s="8" t="s">
        <v>799</v>
      </c>
      <c r="C44" s="227">
        <v>0</v>
      </c>
      <c r="D44" s="8"/>
    </row>
    <row r="45" spans="1:4" ht="27.75" customHeight="1" x14ac:dyDescent="0.2">
      <c r="A45" s="7" t="s">
        <v>839</v>
      </c>
      <c r="B45" s="8" t="s">
        <v>803</v>
      </c>
      <c r="C45" s="227">
        <v>0</v>
      </c>
      <c r="D45" s="8"/>
    </row>
    <row r="46" spans="1:4" ht="27.75" customHeight="1" x14ac:dyDescent="0.2">
      <c r="A46" s="7" t="s">
        <v>840</v>
      </c>
      <c r="B46" s="8" t="s">
        <v>803</v>
      </c>
      <c r="C46" s="227">
        <v>0</v>
      </c>
      <c r="D46" s="8"/>
    </row>
    <row r="47" spans="1:4" ht="27.75" customHeight="1" x14ac:dyDescent="0.2">
      <c r="A47" s="7" t="s">
        <v>841</v>
      </c>
      <c r="B47" s="8" t="s">
        <v>799</v>
      </c>
      <c r="C47" s="227">
        <v>0</v>
      </c>
      <c r="D47" s="8"/>
    </row>
    <row r="48" spans="1:4" ht="27.75" customHeight="1" x14ac:dyDescent="0.2">
      <c r="A48" s="7" t="s">
        <v>842</v>
      </c>
      <c r="B48" s="8" t="s">
        <v>801</v>
      </c>
      <c r="C48" s="227">
        <v>0</v>
      </c>
      <c r="D48" s="8"/>
    </row>
    <row r="49" spans="1:4" ht="27.75" customHeight="1" x14ac:dyDescent="0.2">
      <c r="A49" s="7" t="s">
        <v>843</v>
      </c>
      <c r="B49" s="8" t="s">
        <v>800</v>
      </c>
      <c r="C49" s="227">
        <v>0</v>
      </c>
      <c r="D49" s="8"/>
    </row>
    <row r="50" spans="1:4" ht="27.75" customHeight="1" x14ac:dyDescent="0.2">
      <c r="A50" s="7" t="s">
        <v>844</v>
      </c>
      <c r="B50" s="8" t="s">
        <v>802</v>
      </c>
      <c r="C50" s="227">
        <v>0</v>
      </c>
      <c r="D50" s="8"/>
    </row>
    <row r="51" spans="1:4" ht="27.75" customHeight="1" x14ac:dyDescent="0.2">
      <c r="A51" s="7" t="s">
        <v>845</v>
      </c>
      <c r="B51" s="8"/>
      <c r="C51" s="227">
        <v>0</v>
      </c>
      <c r="D51" s="8"/>
    </row>
    <row r="52" spans="1:4" ht="27.75" customHeight="1" x14ac:dyDescent="0.2">
      <c r="A52" s="7" t="s">
        <v>846</v>
      </c>
      <c r="B52" s="8"/>
      <c r="C52" s="227">
        <v>0</v>
      </c>
      <c r="D52" s="8"/>
    </row>
    <row r="53" spans="1:4" ht="27.75" customHeight="1" x14ac:dyDescent="0.2">
      <c r="A53" s="7" t="s">
        <v>847</v>
      </c>
      <c r="B53" s="8"/>
      <c r="C53" s="227">
        <v>0</v>
      </c>
      <c r="D53" s="8"/>
    </row>
    <row r="54" spans="1:4" ht="27.75" customHeight="1" x14ac:dyDescent="0.2">
      <c r="A54" s="7" t="s">
        <v>848</v>
      </c>
      <c r="B54" s="8"/>
      <c r="C54" s="227">
        <v>0</v>
      </c>
      <c r="D54" s="8"/>
    </row>
    <row r="55" spans="1:4" ht="27.75" customHeight="1" x14ac:dyDescent="0.2">
      <c r="A55" s="7" t="s">
        <v>849</v>
      </c>
      <c r="B55" s="8"/>
      <c r="C55" s="227">
        <v>0</v>
      </c>
      <c r="D55" s="8"/>
    </row>
    <row r="56" spans="1:4" ht="27.75" customHeight="1" x14ac:dyDescent="0.2">
      <c r="A56" s="7" t="s">
        <v>850</v>
      </c>
      <c r="B56" s="8"/>
      <c r="C56" s="227">
        <v>0</v>
      </c>
      <c r="D56" s="8"/>
    </row>
    <row r="57" spans="1:4" ht="27.75" customHeight="1" x14ac:dyDescent="0.2">
      <c r="A57" s="7" t="s">
        <v>851</v>
      </c>
      <c r="B57" s="8"/>
      <c r="C57" s="227">
        <v>0</v>
      </c>
      <c r="D57" s="8"/>
    </row>
    <row r="58" spans="1:4" ht="27.75" customHeight="1" x14ac:dyDescent="0.2">
      <c r="A58" s="7" t="s">
        <v>852</v>
      </c>
      <c r="B58" s="8"/>
      <c r="C58" s="227">
        <v>0</v>
      </c>
      <c r="D58" s="8"/>
    </row>
    <row r="59" spans="1:4" ht="27.75" customHeight="1" x14ac:dyDescent="0.2">
      <c r="A59" s="7" t="s">
        <v>853</v>
      </c>
      <c r="B59" s="8"/>
      <c r="C59" s="227">
        <v>0</v>
      </c>
      <c r="D59" s="8"/>
    </row>
    <row r="60" spans="1:4" ht="27.75" customHeight="1" x14ac:dyDescent="0.2">
      <c r="A60" s="7" t="s">
        <v>854</v>
      </c>
      <c r="B60" s="8" t="s">
        <v>848</v>
      </c>
      <c r="C60" s="227">
        <v>0</v>
      </c>
      <c r="D60" s="8"/>
    </row>
    <row r="61" spans="1:4" ht="27.75" customHeight="1" x14ac:dyDescent="0.2">
      <c r="A61" s="7" t="s">
        <v>855</v>
      </c>
      <c r="B61" s="8" t="s">
        <v>846</v>
      </c>
      <c r="C61" s="227">
        <v>0</v>
      </c>
      <c r="D61" s="8"/>
    </row>
    <row r="62" spans="1:4" ht="27.75" customHeight="1" x14ac:dyDescent="0.2">
      <c r="A62" s="7" t="s">
        <v>856</v>
      </c>
      <c r="B62" s="8" t="s">
        <v>847</v>
      </c>
      <c r="C62" s="227">
        <v>0</v>
      </c>
      <c r="D62" s="8"/>
    </row>
    <row r="63" spans="1:4" ht="27.75" customHeight="1" x14ac:dyDescent="0.2">
      <c r="A63" s="7" t="s">
        <v>857</v>
      </c>
      <c r="B63" s="8" t="s">
        <v>846</v>
      </c>
      <c r="C63" s="227">
        <v>0</v>
      </c>
      <c r="D63" s="8"/>
    </row>
    <row r="64" spans="1:4" ht="27.75" customHeight="1" x14ac:dyDescent="0.2">
      <c r="A64" s="7" t="s">
        <v>858</v>
      </c>
      <c r="B64" s="8" t="s">
        <v>847</v>
      </c>
      <c r="C64" s="227">
        <v>0</v>
      </c>
      <c r="D64" s="8"/>
    </row>
    <row r="65" spans="1:4" ht="27.75" customHeight="1" x14ac:dyDescent="0.2">
      <c r="A65" s="7" t="s">
        <v>859</v>
      </c>
      <c r="B65" s="8" t="s">
        <v>852</v>
      </c>
      <c r="C65" s="227">
        <v>0</v>
      </c>
      <c r="D65" s="8"/>
    </row>
    <row r="66" spans="1:4" ht="27.75" customHeight="1" x14ac:dyDescent="0.2">
      <c r="A66" s="7" t="s">
        <v>860</v>
      </c>
      <c r="B66" s="8" t="s">
        <v>845</v>
      </c>
      <c r="C66" s="227">
        <v>0</v>
      </c>
      <c r="D66" s="8"/>
    </row>
    <row r="67" spans="1:4" ht="27.75" customHeight="1" x14ac:dyDescent="0.2">
      <c r="A67" s="7" t="s">
        <v>861</v>
      </c>
      <c r="B67" s="8" t="s">
        <v>847</v>
      </c>
      <c r="C67" s="227">
        <v>0</v>
      </c>
      <c r="D67" s="8"/>
    </row>
    <row r="68" spans="1:4" ht="27.75" customHeight="1" x14ac:dyDescent="0.2">
      <c r="A68" s="7" t="s">
        <v>862</v>
      </c>
      <c r="B68" s="8" t="s">
        <v>845</v>
      </c>
      <c r="C68" s="227">
        <v>0</v>
      </c>
      <c r="D68" s="8"/>
    </row>
    <row r="69" spans="1:4" ht="27.75" customHeight="1" x14ac:dyDescent="0.2">
      <c r="A69" s="7" t="s">
        <v>863</v>
      </c>
      <c r="B69" s="8"/>
      <c r="C69" s="227">
        <v>0</v>
      </c>
      <c r="D69" s="8"/>
    </row>
    <row r="70" spans="1:4" ht="27.75" customHeight="1" x14ac:dyDescent="0.2">
      <c r="A70" s="7" t="s">
        <v>864</v>
      </c>
      <c r="B70" s="8" t="s">
        <v>848</v>
      </c>
      <c r="C70" s="227">
        <v>0</v>
      </c>
      <c r="D70" s="8"/>
    </row>
    <row r="71" spans="1:4" ht="27.75" customHeight="1" x14ac:dyDescent="0.2">
      <c r="A71" s="7" t="s">
        <v>865</v>
      </c>
      <c r="B71" s="8" t="s">
        <v>850</v>
      </c>
      <c r="C71" s="227">
        <v>0</v>
      </c>
      <c r="D71" s="8"/>
    </row>
    <row r="72" spans="1:4" ht="27.75" customHeight="1" x14ac:dyDescent="0.2">
      <c r="A72" s="7" t="s">
        <v>866</v>
      </c>
      <c r="B72" s="8" t="s">
        <v>846</v>
      </c>
      <c r="C72" s="227">
        <v>0</v>
      </c>
      <c r="D72" s="8"/>
    </row>
    <row r="73" spans="1:4" ht="27.75" customHeight="1" x14ac:dyDescent="0.2">
      <c r="A73" s="7" t="s">
        <v>867</v>
      </c>
      <c r="B73" s="8" t="s">
        <v>846</v>
      </c>
      <c r="C73" s="227">
        <v>0</v>
      </c>
      <c r="D73" s="8"/>
    </row>
    <row r="74" spans="1:4" ht="27.75" customHeight="1" x14ac:dyDescent="0.2">
      <c r="A74" s="7" t="s">
        <v>868</v>
      </c>
      <c r="B74" s="8" t="s">
        <v>849</v>
      </c>
      <c r="C74" s="227">
        <v>0</v>
      </c>
      <c r="D74" s="8"/>
    </row>
    <row r="75" spans="1:4" ht="27.75" customHeight="1" x14ac:dyDescent="0.2">
      <c r="A75" s="7" t="s">
        <v>869</v>
      </c>
      <c r="B75" s="8" t="s">
        <v>847</v>
      </c>
      <c r="C75" s="227">
        <v>0</v>
      </c>
      <c r="D75" s="8"/>
    </row>
    <row r="76" spans="1:4" ht="27.75" customHeight="1" x14ac:dyDescent="0.2">
      <c r="A76" s="7" t="s">
        <v>870</v>
      </c>
      <c r="B76" s="8" t="s">
        <v>847</v>
      </c>
      <c r="C76" s="227">
        <v>0</v>
      </c>
      <c r="D76" s="8"/>
    </row>
    <row r="77" spans="1:4" ht="27.75" customHeight="1" x14ac:dyDescent="0.2">
      <c r="A77" s="7" t="s">
        <v>871</v>
      </c>
      <c r="B77" s="8" t="s">
        <v>854</v>
      </c>
      <c r="C77" s="227">
        <v>0</v>
      </c>
      <c r="D77" s="8"/>
    </row>
    <row r="78" spans="1:4" ht="27.75" customHeight="1" x14ac:dyDescent="0.2">
      <c r="A78" s="7" t="s">
        <v>872</v>
      </c>
      <c r="B78" s="8" t="s">
        <v>847</v>
      </c>
      <c r="C78" s="227">
        <v>2.1717941442982438</v>
      </c>
      <c r="D78" s="8"/>
    </row>
    <row r="79" spans="1:4" ht="27.75" customHeight="1" x14ac:dyDescent="0.2">
      <c r="A79" s="7" t="s">
        <v>873</v>
      </c>
      <c r="B79" s="8" t="s">
        <v>854</v>
      </c>
      <c r="C79" s="227">
        <v>0</v>
      </c>
      <c r="D79" s="8"/>
    </row>
    <row r="80" spans="1:4" ht="27.75" customHeight="1" x14ac:dyDescent="0.2">
      <c r="A80" s="7" t="s">
        <v>874</v>
      </c>
      <c r="B80" s="8" t="s">
        <v>851</v>
      </c>
      <c r="C80" s="227">
        <v>0</v>
      </c>
      <c r="D80" s="8"/>
    </row>
    <row r="81" spans="1:4" ht="27.75" customHeight="1" x14ac:dyDescent="0.2">
      <c r="A81" s="7" t="s">
        <v>875</v>
      </c>
      <c r="B81" s="8" t="s">
        <v>847</v>
      </c>
      <c r="C81" s="227">
        <v>0</v>
      </c>
      <c r="D81" s="8"/>
    </row>
    <row r="82" spans="1:4" ht="27.75" customHeight="1" x14ac:dyDescent="0.2">
      <c r="A82" s="7" t="s">
        <v>876</v>
      </c>
      <c r="B82" s="8" t="s">
        <v>854</v>
      </c>
      <c r="C82" s="227">
        <v>0</v>
      </c>
      <c r="D82" s="8"/>
    </row>
    <row r="83" spans="1:4" ht="27.75" customHeight="1" x14ac:dyDescent="0.2">
      <c r="A83" s="7" t="s">
        <v>877</v>
      </c>
      <c r="B83" s="8" t="s">
        <v>847</v>
      </c>
      <c r="C83" s="227">
        <v>0</v>
      </c>
      <c r="D83" s="8"/>
    </row>
    <row r="84" spans="1:4" ht="27.75" customHeight="1" x14ac:dyDescent="0.2">
      <c r="A84" s="7" t="s">
        <v>878</v>
      </c>
      <c r="B84" s="8" t="s">
        <v>847</v>
      </c>
      <c r="C84" s="227">
        <v>0</v>
      </c>
      <c r="D84" s="8"/>
    </row>
    <row r="85" spans="1:4" ht="27.75" customHeight="1" x14ac:dyDescent="0.2">
      <c r="A85" s="7" t="s">
        <v>879</v>
      </c>
      <c r="B85" s="8" t="s">
        <v>846</v>
      </c>
      <c r="C85" s="227">
        <v>0</v>
      </c>
      <c r="D85" s="8"/>
    </row>
    <row r="86" spans="1:4" ht="27.75" customHeight="1" x14ac:dyDescent="0.2">
      <c r="A86" s="7" t="s">
        <v>880</v>
      </c>
      <c r="B86" s="8" t="s">
        <v>847</v>
      </c>
      <c r="C86" s="227">
        <v>0</v>
      </c>
      <c r="D86" s="8"/>
    </row>
    <row r="87" spans="1:4" ht="27.75" customHeight="1" x14ac:dyDescent="0.2">
      <c r="A87" s="7" t="s">
        <v>881</v>
      </c>
      <c r="B87" s="8" t="s">
        <v>853</v>
      </c>
      <c r="C87" s="227">
        <v>0</v>
      </c>
      <c r="D87" s="8"/>
    </row>
    <row r="88" spans="1:4" ht="27.75" customHeight="1" x14ac:dyDescent="0.2">
      <c r="A88" s="7" t="s">
        <v>882</v>
      </c>
      <c r="B88" s="8" t="s">
        <v>848</v>
      </c>
      <c r="C88" s="227">
        <v>0</v>
      </c>
      <c r="D88" s="8"/>
    </row>
    <row r="89" spans="1:4" ht="27.75" customHeight="1" x14ac:dyDescent="0.2">
      <c r="A89" s="7" t="s">
        <v>883</v>
      </c>
      <c r="B89" s="8" t="s">
        <v>845</v>
      </c>
      <c r="C89" s="227">
        <v>0</v>
      </c>
      <c r="D89" s="8"/>
    </row>
    <row r="90" spans="1:4" ht="27.75" customHeight="1" x14ac:dyDescent="0.2">
      <c r="A90" s="7" t="s">
        <v>884</v>
      </c>
      <c r="B90" s="8" t="s">
        <v>862</v>
      </c>
      <c r="C90" s="227">
        <v>0</v>
      </c>
      <c r="D90" s="8"/>
    </row>
    <row r="91" spans="1:4" ht="27.75" customHeight="1" x14ac:dyDescent="0.2">
      <c r="A91" s="7" t="s">
        <v>885</v>
      </c>
      <c r="B91" s="8" t="s">
        <v>862</v>
      </c>
      <c r="C91" s="227">
        <v>0</v>
      </c>
      <c r="D91" s="8"/>
    </row>
    <row r="92" spans="1:4" ht="27.75" customHeight="1" x14ac:dyDescent="0.2">
      <c r="A92" s="7" t="s">
        <v>886</v>
      </c>
      <c r="B92" s="8" t="s">
        <v>862</v>
      </c>
      <c r="C92" s="227">
        <v>0</v>
      </c>
      <c r="D92" s="8"/>
    </row>
    <row r="93" spans="1:4" ht="27.75" customHeight="1" x14ac:dyDescent="0.2">
      <c r="A93" s="7" t="s">
        <v>887</v>
      </c>
      <c r="B93" s="8"/>
      <c r="C93" s="227">
        <v>0</v>
      </c>
      <c r="D93" s="8"/>
    </row>
    <row r="94" spans="1:4" ht="27.75" customHeight="1" x14ac:dyDescent="0.2">
      <c r="A94" s="7" t="s">
        <v>888</v>
      </c>
      <c r="B94" s="8" t="s">
        <v>887</v>
      </c>
      <c r="C94" s="227">
        <v>0</v>
      </c>
      <c r="D94" s="8"/>
    </row>
    <row r="95" spans="1:4" ht="27.75" customHeight="1" x14ac:dyDescent="0.2">
      <c r="A95" s="7" t="s">
        <v>889</v>
      </c>
      <c r="B95" s="8" t="s">
        <v>887</v>
      </c>
      <c r="C95" s="227">
        <v>0</v>
      </c>
      <c r="D95" s="8"/>
    </row>
    <row r="96" spans="1:4" ht="27.75" customHeight="1" x14ac:dyDescent="0.2">
      <c r="A96" s="7" t="s">
        <v>890</v>
      </c>
      <c r="B96" s="8" t="s">
        <v>887</v>
      </c>
      <c r="C96" s="227">
        <v>0</v>
      </c>
      <c r="D96" s="8"/>
    </row>
    <row r="97" spans="1:4" ht="27.75" customHeight="1" x14ac:dyDescent="0.2">
      <c r="A97" s="7" t="s">
        <v>891</v>
      </c>
      <c r="B97" s="8" t="s">
        <v>887</v>
      </c>
      <c r="C97" s="227">
        <v>0</v>
      </c>
      <c r="D97" s="8"/>
    </row>
    <row r="98" spans="1:4" ht="27.75" customHeight="1" x14ac:dyDescent="0.2">
      <c r="A98" s="7" t="s">
        <v>892</v>
      </c>
      <c r="B98" s="8" t="s">
        <v>887</v>
      </c>
      <c r="C98" s="227">
        <v>0</v>
      </c>
      <c r="D98" s="8"/>
    </row>
    <row r="99" spans="1:4" ht="27.75" customHeight="1" x14ac:dyDescent="0.2">
      <c r="A99" s="7" t="s">
        <v>893</v>
      </c>
      <c r="B99" s="8" t="s">
        <v>887</v>
      </c>
      <c r="C99" s="227">
        <v>0</v>
      </c>
      <c r="D99" s="8"/>
    </row>
    <row r="100" spans="1:4" ht="27.75" customHeight="1" x14ac:dyDescent="0.2">
      <c r="A100" s="7" t="s">
        <v>894</v>
      </c>
      <c r="B100" s="8" t="s">
        <v>887</v>
      </c>
      <c r="C100" s="227">
        <v>0</v>
      </c>
      <c r="D100" s="8"/>
    </row>
    <row r="101" spans="1:4" ht="27.75" customHeight="1" x14ac:dyDescent="0.2">
      <c r="A101" s="7" t="s">
        <v>895</v>
      </c>
      <c r="B101" s="8" t="s">
        <v>887</v>
      </c>
      <c r="C101" s="227">
        <v>0</v>
      </c>
      <c r="D101" s="8"/>
    </row>
    <row r="102" spans="1:4" ht="27.75" customHeight="1" x14ac:dyDescent="0.2">
      <c r="A102" s="7" t="s">
        <v>896</v>
      </c>
      <c r="B102" s="8" t="s">
        <v>887</v>
      </c>
      <c r="C102" s="227">
        <v>0</v>
      </c>
      <c r="D102" s="8"/>
    </row>
    <row r="103" spans="1:4" ht="27.75" customHeight="1" x14ac:dyDescent="0.2">
      <c r="A103" s="7" t="s">
        <v>897</v>
      </c>
      <c r="B103" s="8" t="s">
        <v>888</v>
      </c>
      <c r="C103" s="227">
        <v>0</v>
      </c>
      <c r="D103" s="8"/>
    </row>
    <row r="104" spans="1:4" ht="27.75" customHeight="1" x14ac:dyDescent="0.2">
      <c r="A104" s="7" t="s">
        <v>898</v>
      </c>
      <c r="B104" s="8" t="s">
        <v>887</v>
      </c>
      <c r="C104" s="227">
        <v>0</v>
      </c>
      <c r="D104" s="8"/>
    </row>
    <row r="105" spans="1:4" ht="27.75" customHeight="1" x14ac:dyDescent="0.2">
      <c r="A105" s="7" t="s">
        <v>898</v>
      </c>
      <c r="B105" s="8" t="s">
        <v>889</v>
      </c>
      <c r="C105" s="227">
        <v>0</v>
      </c>
      <c r="D105" s="8"/>
    </row>
    <row r="106" spans="1:4" ht="27.75" customHeight="1" x14ac:dyDescent="0.2">
      <c r="A106" s="7" t="s">
        <v>899</v>
      </c>
      <c r="B106" s="8" t="s">
        <v>887</v>
      </c>
      <c r="C106" s="227">
        <v>0</v>
      </c>
      <c r="D106" s="8"/>
    </row>
    <row r="107" spans="1:4" ht="27.75" customHeight="1" x14ac:dyDescent="0.2">
      <c r="A107" s="7" t="s">
        <v>900</v>
      </c>
      <c r="B107" s="8" t="s">
        <v>890</v>
      </c>
      <c r="C107" s="227">
        <v>0</v>
      </c>
      <c r="D107" s="8"/>
    </row>
    <row r="108" spans="1:4" ht="27.75" customHeight="1" x14ac:dyDescent="0.2">
      <c r="A108" s="7" t="s">
        <v>901</v>
      </c>
      <c r="B108" s="8" t="s">
        <v>891</v>
      </c>
      <c r="C108" s="227">
        <v>0</v>
      </c>
      <c r="D108" s="8"/>
    </row>
    <row r="109" spans="1:4" ht="27.75" customHeight="1" x14ac:dyDescent="0.2">
      <c r="A109" s="7" t="s">
        <v>902</v>
      </c>
      <c r="B109" s="8" t="s">
        <v>890</v>
      </c>
      <c r="C109" s="227">
        <v>0</v>
      </c>
      <c r="D109" s="8"/>
    </row>
    <row r="110" spans="1:4" ht="27.75" customHeight="1" x14ac:dyDescent="0.2">
      <c r="A110" s="7" t="s">
        <v>903</v>
      </c>
      <c r="B110" s="8" t="s">
        <v>891</v>
      </c>
      <c r="C110" s="227">
        <v>0</v>
      </c>
      <c r="D110" s="8"/>
    </row>
    <row r="111" spans="1:4" ht="27.75" customHeight="1" x14ac:dyDescent="0.2">
      <c r="A111" s="7" t="s">
        <v>904</v>
      </c>
      <c r="B111" s="8" t="s">
        <v>888</v>
      </c>
      <c r="C111" s="227">
        <v>0</v>
      </c>
      <c r="D111" s="8"/>
    </row>
    <row r="112" spans="1:4" ht="27.75" customHeight="1" x14ac:dyDescent="0.2">
      <c r="A112" s="7" t="s">
        <v>905</v>
      </c>
      <c r="B112" s="8" t="s">
        <v>891</v>
      </c>
      <c r="C112" s="227">
        <v>0</v>
      </c>
      <c r="D112" s="8"/>
    </row>
    <row r="113" spans="1:4" ht="27.75" customHeight="1" x14ac:dyDescent="0.2">
      <c r="A113" s="7" t="s">
        <v>906</v>
      </c>
      <c r="B113" s="8" t="s">
        <v>888</v>
      </c>
      <c r="C113" s="227">
        <v>0</v>
      </c>
      <c r="D113" s="8"/>
    </row>
    <row r="114" spans="1:4" ht="27.75" customHeight="1" x14ac:dyDescent="0.2">
      <c r="A114" s="7" t="s">
        <v>907</v>
      </c>
      <c r="B114" s="8" t="s">
        <v>891</v>
      </c>
      <c r="C114" s="227">
        <v>0</v>
      </c>
      <c r="D114" s="8"/>
    </row>
    <row r="115" spans="1:4" ht="27.75" customHeight="1" x14ac:dyDescent="0.2">
      <c r="A115" s="7" t="s">
        <v>908</v>
      </c>
      <c r="B115" s="8" t="s">
        <v>887</v>
      </c>
      <c r="C115" s="227">
        <v>0</v>
      </c>
      <c r="D115" s="8"/>
    </row>
    <row r="116" spans="1:4" ht="27.75" customHeight="1" x14ac:dyDescent="0.2">
      <c r="A116" s="7" t="s">
        <v>909</v>
      </c>
      <c r="B116" s="8" t="s">
        <v>890</v>
      </c>
      <c r="C116" s="227">
        <v>0</v>
      </c>
      <c r="D116" s="8"/>
    </row>
    <row r="117" spans="1:4" ht="27.75" customHeight="1" x14ac:dyDescent="0.2">
      <c r="A117" s="7" t="s">
        <v>910</v>
      </c>
      <c r="B117" s="8" t="s">
        <v>888</v>
      </c>
      <c r="C117" s="227">
        <v>0</v>
      </c>
      <c r="D117" s="8"/>
    </row>
    <row r="118" spans="1:4" ht="27.75" customHeight="1" x14ac:dyDescent="0.2">
      <c r="A118" s="7" t="s">
        <v>911</v>
      </c>
      <c r="B118" s="8" t="s">
        <v>891</v>
      </c>
      <c r="C118" s="227">
        <v>0</v>
      </c>
      <c r="D118" s="8"/>
    </row>
    <row r="119" spans="1:4" ht="27.75" customHeight="1" x14ac:dyDescent="0.2">
      <c r="A119" s="7" t="s">
        <v>912</v>
      </c>
      <c r="B119" s="8" t="s">
        <v>889</v>
      </c>
      <c r="C119" s="227">
        <v>0</v>
      </c>
      <c r="D119" s="8"/>
    </row>
    <row r="120" spans="1:4" ht="27.75" customHeight="1" x14ac:dyDescent="0.2">
      <c r="A120" s="7" t="s">
        <v>913</v>
      </c>
      <c r="B120" s="8" t="s">
        <v>888</v>
      </c>
      <c r="C120" s="227">
        <v>0</v>
      </c>
      <c r="D120" s="8"/>
    </row>
    <row r="121" spans="1:4" ht="27.75" customHeight="1" x14ac:dyDescent="0.2">
      <c r="A121" s="7" t="s">
        <v>914</v>
      </c>
      <c r="B121" s="8" t="s">
        <v>888</v>
      </c>
      <c r="C121" s="227">
        <v>25.372612667457631</v>
      </c>
      <c r="D121" s="8"/>
    </row>
    <row r="122" spans="1:4" ht="27.75" customHeight="1" x14ac:dyDescent="0.2">
      <c r="A122" s="7" t="s">
        <v>915</v>
      </c>
      <c r="B122" s="8" t="s">
        <v>888</v>
      </c>
      <c r="C122" s="227">
        <v>0</v>
      </c>
      <c r="D122" s="8"/>
    </row>
    <row r="123" spans="1:4" ht="27.75" customHeight="1" x14ac:dyDescent="0.2">
      <c r="A123" s="7" t="s">
        <v>916</v>
      </c>
      <c r="B123" s="8" t="s">
        <v>887</v>
      </c>
      <c r="C123" s="227">
        <v>0</v>
      </c>
      <c r="D123" s="8"/>
    </row>
    <row r="124" spans="1:4" ht="27.75" customHeight="1" x14ac:dyDescent="0.2">
      <c r="A124" s="7" t="s">
        <v>917</v>
      </c>
      <c r="B124" s="8" t="s">
        <v>888</v>
      </c>
      <c r="C124" s="227">
        <v>0</v>
      </c>
      <c r="D124" s="8"/>
    </row>
    <row r="125" spans="1:4" ht="27.75" customHeight="1" x14ac:dyDescent="0.2">
      <c r="A125" s="7" t="s">
        <v>918</v>
      </c>
      <c r="B125" s="8" t="s">
        <v>890</v>
      </c>
      <c r="C125" s="227">
        <v>0</v>
      </c>
      <c r="D125" s="8"/>
    </row>
    <row r="126" spans="1:4" ht="27.75" customHeight="1" x14ac:dyDescent="0.2">
      <c r="A126" s="7" t="s">
        <v>918</v>
      </c>
      <c r="B126" s="8" t="s">
        <v>890</v>
      </c>
      <c r="C126" s="227">
        <v>0</v>
      </c>
      <c r="D126" s="8"/>
    </row>
    <row r="127" spans="1:4" ht="27.75" customHeight="1" x14ac:dyDescent="0.2">
      <c r="A127" s="7" t="s">
        <v>919</v>
      </c>
      <c r="B127" s="8" t="s">
        <v>891</v>
      </c>
      <c r="C127" s="227">
        <v>0</v>
      </c>
      <c r="D127" s="8"/>
    </row>
    <row r="128" spans="1:4" ht="27.75" customHeight="1" x14ac:dyDescent="0.2">
      <c r="A128" s="7" t="s">
        <v>920</v>
      </c>
      <c r="B128" s="8" t="s">
        <v>891</v>
      </c>
      <c r="C128" s="227">
        <v>0</v>
      </c>
      <c r="D128" s="8"/>
    </row>
    <row r="129" spans="1:4" ht="27.75" customHeight="1" x14ac:dyDescent="0.2">
      <c r="A129" s="7" t="s">
        <v>921</v>
      </c>
      <c r="B129" s="8" t="s">
        <v>888</v>
      </c>
      <c r="C129" s="227">
        <v>0</v>
      </c>
      <c r="D129" s="8"/>
    </row>
    <row r="130" spans="1:4" ht="27.75" customHeight="1" x14ac:dyDescent="0.2">
      <c r="A130" s="7" t="s">
        <v>922</v>
      </c>
      <c r="B130" s="8" t="s">
        <v>888</v>
      </c>
      <c r="C130" s="227">
        <v>0</v>
      </c>
      <c r="D130" s="8"/>
    </row>
    <row r="131" spans="1:4" ht="27.75" customHeight="1" x14ac:dyDescent="0.2">
      <c r="A131" s="7" t="s">
        <v>923</v>
      </c>
      <c r="B131" s="8" t="s">
        <v>895</v>
      </c>
      <c r="C131" s="227">
        <v>0</v>
      </c>
      <c r="D131" s="8"/>
    </row>
    <row r="132" spans="1:4" ht="27.75" customHeight="1" x14ac:dyDescent="0.2">
      <c r="A132" s="7" t="s">
        <v>924</v>
      </c>
      <c r="B132" s="8" t="s">
        <v>896</v>
      </c>
      <c r="C132" s="227">
        <v>0</v>
      </c>
      <c r="D132" s="8"/>
    </row>
    <row r="133" spans="1:4" ht="27.75" customHeight="1" x14ac:dyDescent="0.2">
      <c r="A133" s="7" t="s">
        <v>925</v>
      </c>
      <c r="B133" s="8" t="s">
        <v>887</v>
      </c>
      <c r="C133" s="227">
        <v>0</v>
      </c>
      <c r="D133" s="8"/>
    </row>
    <row r="134" spans="1:4" ht="27.75" customHeight="1" x14ac:dyDescent="0.2">
      <c r="A134" s="7" t="s">
        <v>926</v>
      </c>
      <c r="B134" s="8" t="s">
        <v>890</v>
      </c>
      <c r="C134" s="227">
        <v>0</v>
      </c>
      <c r="D134" s="8"/>
    </row>
    <row r="135" spans="1:4" ht="27.75" customHeight="1" x14ac:dyDescent="0.2">
      <c r="A135" s="7" t="s">
        <v>927</v>
      </c>
      <c r="B135" s="8" t="s">
        <v>895</v>
      </c>
      <c r="C135" s="227">
        <v>0</v>
      </c>
      <c r="D135" s="8"/>
    </row>
    <row r="136" spans="1:4" ht="27.75" customHeight="1" x14ac:dyDescent="0.2">
      <c r="A136" s="7" t="s">
        <v>928</v>
      </c>
      <c r="B136" s="8" t="s">
        <v>889</v>
      </c>
      <c r="C136" s="227">
        <v>0</v>
      </c>
      <c r="D136" s="8"/>
    </row>
    <row r="137" spans="1:4" ht="27.75" customHeight="1" x14ac:dyDescent="0.2">
      <c r="A137" s="7" t="s">
        <v>929</v>
      </c>
      <c r="B137" s="8" t="s">
        <v>895</v>
      </c>
      <c r="C137" s="227">
        <v>0</v>
      </c>
      <c r="D137" s="8"/>
    </row>
    <row r="138" spans="1:4" ht="27.75" customHeight="1" x14ac:dyDescent="0.2">
      <c r="A138" s="7" t="s">
        <v>930</v>
      </c>
      <c r="B138" s="8" t="s">
        <v>890</v>
      </c>
      <c r="C138" s="227">
        <v>0</v>
      </c>
      <c r="D138" s="8"/>
    </row>
    <row r="139" spans="1:4" ht="27.75" customHeight="1" x14ac:dyDescent="0.2">
      <c r="A139" s="7" t="s">
        <v>931</v>
      </c>
      <c r="B139" s="8" t="s">
        <v>891</v>
      </c>
      <c r="C139" s="227">
        <v>0</v>
      </c>
      <c r="D139" s="8"/>
    </row>
    <row r="140" spans="1:4" ht="27.75" customHeight="1" x14ac:dyDescent="0.2">
      <c r="A140" s="7" t="s">
        <v>932</v>
      </c>
      <c r="B140" s="8"/>
      <c r="C140" s="227">
        <v>0</v>
      </c>
      <c r="D140" s="8"/>
    </row>
    <row r="141" spans="1:4" ht="27.75" customHeight="1" x14ac:dyDescent="0.2">
      <c r="A141" s="7" t="s">
        <v>933</v>
      </c>
      <c r="B141" s="8" t="s">
        <v>932</v>
      </c>
      <c r="C141" s="227">
        <v>0</v>
      </c>
      <c r="D141" s="8"/>
    </row>
    <row r="142" spans="1:4" ht="27.75" customHeight="1" x14ac:dyDescent="0.2">
      <c r="A142" s="7" t="s">
        <v>934</v>
      </c>
      <c r="B142" s="8" t="s">
        <v>932</v>
      </c>
      <c r="C142" s="227">
        <v>0</v>
      </c>
      <c r="D142" s="8"/>
    </row>
    <row r="143" spans="1:4" ht="27.75" customHeight="1" x14ac:dyDescent="0.2">
      <c r="A143" s="7" t="s">
        <v>935</v>
      </c>
      <c r="B143" s="8" t="s">
        <v>932</v>
      </c>
      <c r="C143" s="227">
        <v>0</v>
      </c>
      <c r="D143" s="8"/>
    </row>
    <row r="144" spans="1:4" ht="27.75" customHeight="1" x14ac:dyDescent="0.2">
      <c r="A144" s="7" t="s">
        <v>936</v>
      </c>
      <c r="B144" s="8" t="s">
        <v>932</v>
      </c>
      <c r="C144" s="227">
        <v>0</v>
      </c>
      <c r="D144" s="8"/>
    </row>
    <row r="145" spans="1:4" ht="27.75" customHeight="1" x14ac:dyDescent="0.2">
      <c r="A145" s="7" t="s">
        <v>937</v>
      </c>
      <c r="B145" s="8" t="s">
        <v>932</v>
      </c>
      <c r="C145" s="227">
        <v>0</v>
      </c>
      <c r="D145" s="8"/>
    </row>
    <row r="146" spans="1:4" ht="27.75" customHeight="1" x14ac:dyDescent="0.2">
      <c r="A146" s="7" t="s">
        <v>938</v>
      </c>
      <c r="B146" s="8" t="s">
        <v>932</v>
      </c>
      <c r="C146" s="227">
        <v>0</v>
      </c>
      <c r="D146" s="8"/>
    </row>
    <row r="147" spans="1:4" ht="27.75" customHeight="1" x14ac:dyDescent="0.2">
      <c r="A147" s="7" t="s">
        <v>939</v>
      </c>
      <c r="B147" s="8" t="s">
        <v>932</v>
      </c>
      <c r="C147" s="227">
        <v>0</v>
      </c>
      <c r="D147" s="8"/>
    </row>
    <row r="148" spans="1:4" ht="27.75" customHeight="1" x14ac:dyDescent="0.2">
      <c r="A148" s="7" t="s">
        <v>940</v>
      </c>
      <c r="B148" s="8" t="s">
        <v>932</v>
      </c>
      <c r="C148" s="227">
        <v>0</v>
      </c>
      <c r="D148" s="8"/>
    </row>
    <row r="149" spans="1:4" ht="27.75" customHeight="1" x14ac:dyDescent="0.2">
      <c r="A149" s="7" t="s">
        <v>941</v>
      </c>
      <c r="B149" s="8" t="s">
        <v>932</v>
      </c>
      <c r="C149" s="227">
        <v>2.553733477928902</v>
      </c>
      <c r="D149" s="8"/>
    </row>
    <row r="150" spans="1:4" ht="27.75" customHeight="1" x14ac:dyDescent="0.2">
      <c r="A150" s="7" t="s">
        <v>942</v>
      </c>
      <c r="B150" s="8" t="s">
        <v>932</v>
      </c>
      <c r="C150" s="227">
        <v>0</v>
      </c>
      <c r="D150" s="8"/>
    </row>
    <row r="151" spans="1:4" ht="27.75" customHeight="1" x14ac:dyDescent="0.2">
      <c r="A151" s="7" t="s">
        <v>943</v>
      </c>
      <c r="B151" s="8" t="s">
        <v>932</v>
      </c>
      <c r="C151" s="227">
        <v>0</v>
      </c>
      <c r="D151" s="8"/>
    </row>
    <row r="152" spans="1:4" ht="27.75" customHeight="1" x14ac:dyDescent="0.2">
      <c r="A152" s="7" t="s">
        <v>944</v>
      </c>
      <c r="B152" s="8" t="s">
        <v>932</v>
      </c>
      <c r="C152" s="227">
        <v>0</v>
      </c>
      <c r="D152" s="8"/>
    </row>
    <row r="153" spans="1:4" ht="27.75" customHeight="1" x14ac:dyDescent="0.2">
      <c r="A153" s="7" t="s">
        <v>945</v>
      </c>
      <c r="B153" s="8" t="s">
        <v>932</v>
      </c>
      <c r="C153" s="227">
        <v>0</v>
      </c>
      <c r="D153" s="8"/>
    </row>
    <row r="154" spans="1:4" ht="27.75" customHeight="1" x14ac:dyDescent="0.2">
      <c r="A154" s="7" t="s">
        <v>946</v>
      </c>
      <c r="B154" s="8" t="s">
        <v>932</v>
      </c>
      <c r="C154" s="227">
        <v>0</v>
      </c>
      <c r="D154" s="8"/>
    </row>
    <row r="155" spans="1:4" ht="27.75" customHeight="1" x14ac:dyDescent="0.2">
      <c r="A155" s="7" t="s">
        <v>947</v>
      </c>
      <c r="B155" s="8" t="s">
        <v>932</v>
      </c>
      <c r="C155" s="227">
        <v>0</v>
      </c>
      <c r="D155" s="8"/>
    </row>
    <row r="156" spans="1:4" ht="27.75" customHeight="1" x14ac:dyDescent="0.2">
      <c r="A156" s="7" t="s">
        <v>948</v>
      </c>
      <c r="B156" s="8" t="s">
        <v>932</v>
      </c>
      <c r="C156" s="227">
        <v>0</v>
      </c>
      <c r="D156" s="8"/>
    </row>
    <row r="157" spans="1:4" ht="27.75" customHeight="1" x14ac:dyDescent="0.2">
      <c r="A157" s="7" t="s">
        <v>949</v>
      </c>
      <c r="B157" s="8" t="s">
        <v>932</v>
      </c>
      <c r="C157" s="227">
        <v>0</v>
      </c>
      <c r="D157" s="8"/>
    </row>
    <row r="158" spans="1:4" ht="27.75" customHeight="1" x14ac:dyDescent="0.2">
      <c r="A158" s="7" t="s">
        <v>950</v>
      </c>
      <c r="B158" s="8" t="s">
        <v>932</v>
      </c>
      <c r="C158" s="227">
        <v>0</v>
      </c>
      <c r="D158" s="8"/>
    </row>
    <row r="159" spans="1:4" ht="27.75" customHeight="1" x14ac:dyDescent="0.2">
      <c r="A159" s="7" t="s">
        <v>951</v>
      </c>
      <c r="B159" s="8" t="s">
        <v>932</v>
      </c>
      <c r="C159" s="227">
        <v>0</v>
      </c>
      <c r="D159" s="8"/>
    </row>
    <row r="160" spans="1:4" ht="27.75" customHeight="1" x14ac:dyDescent="0.2">
      <c r="A160" s="7" t="s">
        <v>952</v>
      </c>
      <c r="B160" s="8" t="s">
        <v>932</v>
      </c>
      <c r="C160" s="227">
        <v>0</v>
      </c>
      <c r="D160" s="8"/>
    </row>
    <row r="161" spans="1:4" ht="27.75" customHeight="1" x14ac:dyDescent="0.2">
      <c r="A161" s="7" t="s">
        <v>953</v>
      </c>
      <c r="B161" s="8" t="s">
        <v>932</v>
      </c>
      <c r="C161" s="227">
        <v>0</v>
      </c>
      <c r="D161" s="8"/>
    </row>
    <row r="162" spans="1:4" ht="27.75" customHeight="1" x14ac:dyDescent="0.2">
      <c r="A162" s="7" t="s">
        <v>954</v>
      </c>
      <c r="B162" s="8" t="s">
        <v>932</v>
      </c>
      <c r="C162" s="227">
        <v>0</v>
      </c>
      <c r="D162" s="8"/>
    </row>
    <row r="163" spans="1:4" ht="27.75" customHeight="1" x14ac:dyDescent="0.2">
      <c r="A163" s="7" t="s">
        <v>952</v>
      </c>
      <c r="B163" s="8" t="s">
        <v>932</v>
      </c>
      <c r="C163" s="227">
        <v>0</v>
      </c>
      <c r="D163" s="8"/>
    </row>
    <row r="164" spans="1:4" ht="27.75" customHeight="1" x14ac:dyDescent="0.2">
      <c r="A164" s="7" t="s">
        <v>952</v>
      </c>
      <c r="B164" s="8" t="s">
        <v>932</v>
      </c>
      <c r="C164" s="227">
        <v>0</v>
      </c>
      <c r="D164" s="8"/>
    </row>
    <row r="165" spans="1:4" ht="27.75" customHeight="1" x14ac:dyDescent="0.2">
      <c r="A165" s="7" t="s">
        <v>955</v>
      </c>
      <c r="B165" s="8" t="s">
        <v>932</v>
      </c>
      <c r="C165" s="227">
        <v>0</v>
      </c>
      <c r="D165" s="8"/>
    </row>
    <row r="166" spans="1:4" ht="27.75" customHeight="1" x14ac:dyDescent="0.2">
      <c r="A166" s="7" t="s">
        <v>956</v>
      </c>
      <c r="B166" s="8" t="s">
        <v>932</v>
      </c>
      <c r="C166" s="227">
        <v>0</v>
      </c>
      <c r="D166" s="8"/>
    </row>
    <row r="167" spans="1:4" ht="27.75" customHeight="1" x14ac:dyDescent="0.2">
      <c r="A167" s="7" t="s">
        <v>957</v>
      </c>
      <c r="B167" s="8" t="s">
        <v>932</v>
      </c>
      <c r="C167" s="227">
        <v>0</v>
      </c>
      <c r="D167" s="8"/>
    </row>
    <row r="168" spans="1:4" ht="27.75" customHeight="1" x14ac:dyDescent="0.2">
      <c r="A168" s="7" t="s">
        <v>958</v>
      </c>
      <c r="B168" s="8"/>
      <c r="C168" s="227">
        <v>0</v>
      </c>
      <c r="D168" s="8"/>
    </row>
    <row r="169" spans="1:4" ht="27.75" customHeight="1" x14ac:dyDescent="0.2">
      <c r="A169" s="7" t="s">
        <v>959</v>
      </c>
      <c r="B169" s="8" t="s">
        <v>958</v>
      </c>
      <c r="C169" s="227">
        <v>0</v>
      </c>
      <c r="D169" s="8"/>
    </row>
    <row r="170" spans="1:4" ht="27.75" customHeight="1" x14ac:dyDescent="0.2">
      <c r="A170" s="7" t="s">
        <v>960</v>
      </c>
      <c r="B170" s="8" t="s">
        <v>958</v>
      </c>
      <c r="C170" s="227">
        <v>4.3517585074950489</v>
      </c>
      <c r="D170" s="8"/>
    </row>
    <row r="171" spans="1:4" ht="27.75" customHeight="1" x14ac:dyDescent="0.2">
      <c r="A171" s="7" t="s">
        <v>961</v>
      </c>
      <c r="B171" s="8" t="s">
        <v>958</v>
      </c>
      <c r="C171" s="227">
        <v>0</v>
      </c>
      <c r="D171" s="8"/>
    </row>
    <row r="172" spans="1:4" ht="27.75" customHeight="1" x14ac:dyDescent="0.2">
      <c r="A172" s="7" t="s">
        <v>962</v>
      </c>
      <c r="B172" s="8" t="s">
        <v>958</v>
      </c>
      <c r="C172" s="227">
        <v>1.6494178875723218</v>
      </c>
      <c r="D172" s="8"/>
    </row>
    <row r="173" spans="1:4" ht="27.75" customHeight="1" x14ac:dyDescent="0.2">
      <c r="A173" s="7" t="s">
        <v>963</v>
      </c>
      <c r="B173" s="8" t="s">
        <v>958</v>
      </c>
      <c r="C173" s="227">
        <v>0</v>
      </c>
      <c r="D173" s="8"/>
    </row>
    <row r="174" spans="1:4" ht="27.75" customHeight="1" x14ac:dyDescent="0.2">
      <c r="A174" s="7" t="s">
        <v>964</v>
      </c>
      <c r="B174" s="8" t="s">
        <v>958</v>
      </c>
      <c r="C174" s="227">
        <v>0</v>
      </c>
      <c r="D174" s="8"/>
    </row>
    <row r="175" spans="1:4" ht="27.75" customHeight="1" x14ac:dyDescent="0.2">
      <c r="A175" s="7" t="s">
        <v>965</v>
      </c>
      <c r="B175" s="8" t="s">
        <v>958</v>
      </c>
      <c r="C175" s="227">
        <v>0</v>
      </c>
      <c r="D175" s="8"/>
    </row>
    <row r="176" spans="1:4" ht="27.75" customHeight="1" x14ac:dyDescent="0.2">
      <c r="A176" s="7" t="s">
        <v>966</v>
      </c>
      <c r="B176" s="8" t="s">
        <v>967</v>
      </c>
      <c r="C176" s="227">
        <v>0</v>
      </c>
      <c r="D176" s="8"/>
    </row>
    <row r="177" spans="1:4" ht="27.75" customHeight="1" x14ac:dyDescent="0.2">
      <c r="A177" s="7" t="s">
        <v>968</v>
      </c>
      <c r="B177" s="8" t="s">
        <v>960</v>
      </c>
      <c r="C177" s="227">
        <v>0</v>
      </c>
      <c r="D177" s="8"/>
    </row>
    <row r="178" spans="1:4" ht="27.75" customHeight="1" x14ac:dyDescent="0.2">
      <c r="A178" s="7" t="s">
        <v>969</v>
      </c>
      <c r="B178" s="8" t="s">
        <v>960</v>
      </c>
      <c r="C178" s="227">
        <v>0</v>
      </c>
      <c r="D178" s="8"/>
    </row>
    <row r="179" spans="1:4" ht="27.75" customHeight="1" x14ac:dyDescent="0.2">
      <c r="A179" s="7" t="s">
        <v>970</v>
      </c>
      <c r="B179" s="8" t="s">
        <v>960</v>
      </c>
      <c r="C179" s="227">
        <v>0</v>
      </c>
      <c r="D179" s="8"/>
    </row>
    <row r="180" spans="1:4" ht="27.75" customHeight="1" x14ac:dyDescent="0.2">
      <c r="A180" s="7" t="s">
        <v>971</v>
      </c>
      <c r="B180" s="8" t="s">
        <v>967</v>
      </c>
      <c r="C180" s="227">
        <v>0</v>
      </c>
      <c r="D180" s="8"/>
    </row>
    <row r="181" spans="1:4" ht="27.75" customHeight="1" x14ac:dyDescent="0.2">
      <c r="A181" s="7" t="s">
        <v>972</v>
      </c>
      <c r="B181" s="8" t="s">
        <v>967</v>
      </c>
      <c r="C181" s="227">
        <v>0</v>
      </c>
      <c r="D181" s="8"/>
    </row>
    <row r="182" spans="1:4" ht="27.75" customHeight="1" x14ac:dyDescent="0.2">
      <c r="A182" s="7" t="s">
        <v>973</v>
      </c>
      <c r="B182" s="8" t="s">
        <v>960</v>
      </c>
      <c r="C182" s="227">
        <v>0</v>
      </c>
      <c r="D182" s="8"/>
    </row>
    <row r="183" spans="1:4" ht="27.75" customHeight="1" x14ac:dyDescent="0.2">
      <c r="A183" s="7" t="s">
        <v>974</v>
      </c>
      <c r="B183" s="8" t="s">
        <v>960</v>
      </c>
      <c r="C183" s="227">
        <v>0</v>
      </c>
      <c r="D183" s="8"/>
    </row>
    <row r="184" spans="1:4" ht="27.75" customHeight="1" x14ac:dyDescent="0.2">
      <c r="A184" s="7" t="s">
        <v>975</v>
      </c>
      <c r="B184" s="8" t="s">
        <v>960</v>
      </c>
      <c r="C184" s="227">
        <v>0</v>
      </c>
      <c r="D184" s="8"/>
    </row>
    <row r="185" spans="1:4" ht="27.75" customHeight="1" x14ac:dyDescent="0.2">
      <c r="A185" s="7" t="s">
        <v>967</v>
      </c>
      <c r="B185" s="8" t="s">
        <v>967</v>
      </c>
      <c r="C185" s="227">
        <v>0</v>
      </c>
      <c r="D185" s="8"/>
    </row>
    <row r="186" spans="1:4" ht="27.75" customHeight="1" x14ac:dyDescent="0.2">
      <c r="A186" s="7" t="s">
        <v>976</v>
      </c>
      <c r="B186" s="8" t="s">
        <v>967</v>
      </c>
      <c r="C186" s="227">
        <v>0</v>
      </c>
      <c r="D186" s="8"/>
    </row>
    <row r="187" spans="1:4" ht="27.75" customHeight="1" x14ac:dyDescent="0.2">
      <c r="A187" s="7" t="s">
        <v>977</v>
      </c>
      <c r="B187" s="8" t="s">
        <v>967</v>
      </c>
      <c r="C187" s="227">
        <v>0</v>
      </c>
      <c r="D187" s="8"/>
    </row>
    <row r="188" spans="1:4" ht="27.75" customHeight="1" x14ac:dyDescent="0.2">
      <c r="A188" s="7" t="s">
        <v>978</v>
      </c>
      <c r="B188" s="8" t="s">
        <v>960</v>
      </c>
      <c r="C188" s="227">
        <v>0</v>
      </c>
      <c r="D188" s="8"/>
    </row>
    <row r="189" spans="1:4" ht="27.75" customHeight="1" x14ac:dyDescent="0.2">
      <c r="A189" s="7" t="s">
        <v>979</v>
      </c>
      <c r="B189" s="8"/>
      <c r="C189" s="227">
        <v>0</v>
      </c>
      <c r="D189" s="8"/>
    </row>
    <row r="190" spans="1:4" ht="27.75" customHeight="1" x14ac:dyDescent="0.2">
      <c r="A190" s="7" t="s">
        <v>980</v>
      </c>
      <c r="B190" s="8" t="s">
        <v>979</v>
      </c>
      <c r="C190" s="227">
        <v>1.4522993400634481</v>
      </c>
      <c r="D190" s="8"/>
    </row>
    <row r="191" spans="1:4" ht="27.75" customHeight="1" x14ac:dyDescent="0.2">
      <c r="A191" s="7" t="s">
        <v>981</v>
      </c>
      <c r="B191" s="8"/>
      <c r="C191" s="227">
        <v>0</v>
      </c>
      <c r="D191" s="8"/>
    </row>
    <row r="192" spans="1:4" ht="27.75" customHeight="1" x14ac:dyDescent="0.2">
      <c r="A192" s="7" t="s">
        <v>982</v>
      </c>
      <c r="B192" s="8" t="s">
        <v>979</v>
      </c>
      <c r="C192" s="227">
        <v>1.8211425273007955</v>
      </c>
      <c r="D192" s="8"/>
    </row>
    <row r="193" spans="1:4" ht="27.75" customHeight="1" x14ac:dyDescent="0.2">
      <c r="A193" s="7" t="s">
        <v>983</v>
      </c>
      <c r="B193" s="8" t="s">
        <v>979</v>
      </c>
      <c r="C193" s="227">
        <v>0</v>
      </c>
      <c r="D193" s="8"/>
    </row>
    <row r="194" spans="1:4" ht="27.75" customHeight="1" x14ac:dyDescent="0.2">
      <c r="A194" s="7" t="s">
        <v>984</v>
      </c>
      <c r="B194" s="8" t="s">
        <v>979</v>
      </c>
      <c r="C194" s="227">
        <v>0</v>
      </c>
      <c r="D194" s="8"/>
    </row>
    <row r="195" spans="1:4" ht="27.75" customHeight="1" x14ac:dyDescent="0.2">
      <c r="A195" s="7" t="s">
        <v>985</v>
      </c>
      <c r="B195" s="8"/>
      <c r="C195" s="227">
        <v>0</v>
      </c>
      <c r="D195" s="8"/>
    </row>
    <row r="196" spans="1:4" ht="27.75" customHeight="1" x14ac:dyDescent="0.2">
      <c r="A196" s="7" t="s">
        <v>986</v>
      </c>
      <c r="B196" s="8" t="s">
        <v>980</v>
      </c>
      <c r="C196" s="227">
        <v>0</v>
      </c>
      <c r="D196" s="8"/>
    </row>
    <row r="197" spans="1:4" ht="27.75" customHeight="1" x14ac:dyDescent="0.2">
      <c r="A197" s="7" t="s">
        <v>987</v>
      </c>
      <c r="B197" s="8" t="s">
        <v>980</v>
      </c>
      <c r="C197" s="227">
        <v>0</v>
      </c>
      <c r="D197" s="8"/>
    </row>
    <row r="198" spans="1:4" ht="27.75" customHeight="1" x14ac:dyDescent="0.2">
      <c r="A198" s="7" t="s">
        <v>988</v>
      </c>
      <c r="B198" s="8" t="s">
        <v>980</v>
      </c>
      <c r="C198" s="227">
        <v>0</v>
      </c>
      <c r="D198" s="8"/>
    </row>
    <row r="199" spans="1:4" ht="27.75" customHeight="1" x14ac:dyDescent="0.2">
      <c r="A199" s="7" t="s">
        <v>989</v>
      </c>
      <c r="B199" s="8" t="s">
        <v>980</v>
      </c>
      <c r="C199" s="227">
        <v>0</v>
      </c>
      <c r="D199" s="8"/>
    </row>
    <row r="200" spans="1:4" ht="27.75" customHeight="1" x14ac:dyDescent="0.2">
      <c r="A200" s="7" t="s">
        <v>990</v>
      </c>
      <c r="B200" s="8" t="s">
        <v>982</v>
      </c>
      <c r="C200" s="227">
        <v>0</v>
      </c>
      <c r="D200" s="8"/>
    </row>
    <row r="201" spans="1:4" ht="27.75" customHeight="1" x14ac:dyDescent="0.2">
      <c r="A201" s="7" t="s">
        <v>990</v>
      </c>
      <c r="B201" s="8" t="s">
        <v>982</v>
      </c>
      <c r="C201" s="227">
        <v>0</v>
      </c>
      <c r="D201" s="8"/>
    </row>
    <row r="202" spans="1:4" ht="27.75" customHeight="1" x14ac:dyDescent="0.2">
      <c r="A202" s="7" t="s">
        <v>991</v>
      </c>
      <c r="B202" s="8" t="s">
        <v>983</v>
      </c>
      <c r="C202" s="227">
        <v>0</v>
      </c>
      <c r="D202" s="8"/>
    </row>
    <row r="203" spans="1:4" ht="27.75" customHeight="1" x14ac:dyDescent="0.2">
      <c r="A203" s="7" t="s">
        <v>992</v>
      </c>
      <c r="B203" s="8" t="s">
        <v>980</v>
      </c>
      <c r="C203" s="227">
        <v>0</v>
      </c>
      <c r="D203" s="8"/>
    </row>
    <row r="204" spans="1:4" ht="27.75" customHeight="1" x14ac:dyDescent="0.2">
      <c r="A204" s="7" t="s">
        <v>993</v>
      </c>
      <c r="B204" s="8" t="s">
        <v>983</v>
      </c>
      <c r="C204" s="227">
        <v>0</v>
      </c>
      <c r="D204" s="8"/>
    </row>
    <row r="205" spans="1:4" ht="27.75" customHeight="1" x14ac:dyDescent="0.2">
      <c r="A205" s="7" t="s">
        <v>994</v>
      </c>
      <c r="B205" s="8" t="s">
        <v>980</v>
      </c>
      <c r="C205" s="227">
        <v>0</v>
      </c>
      <c r="D205" s="8"/>
    </row>
    <row r="206" spans="1:4" ht="27.75" customHeight="1" x14ac:dyDescent="0.2">
      <c r="A206" s="7" t="s">
        <v>994</v>
      </c>
      <c r="B206" s="8" t="s">
        <v>983</v>
      </c>
      <c r="C206" s="227">
        <v>0</v>
      </c>
      <c r="D206" s="8"/>
    </row>
    <row r="207" spans="1:4" ht="27.75" customHeight="1" x14ac:dyDescent="0.2">
      <c r="A207" s="7" t="s">
        <v>995</v>
      </c>
      <c r="B207" s="8" t="s">
        <v>982</v>
      </c>
      <c r="C207" s="227">
        <v>0</v>
      </c>
      <c r="D207" s="8"/>
    </row>
    <row r="208" spans="1:4" ht="27.75" customHeight="1" x14ac:dyDescent="0.2">
      <c r="A208" s="7" t="s">
        <v>996</v>
      </c>
      <c r="B208" s="8" t="s">
        <v>983</v>
      </c>
      <c r="C208" s="227">
        <v>0</v>
      </c>
      <c r="D208" s="8"/>
    </row>
    <row r="209" spans="1:4" ht="27.75" customHeight="1" x14ac:dyDescent="0.2">
      <c r="A209" s="7" t="s">
        <v>997</v>
      </c>
      <c r="B209" s="8" t="s">
        <v>983</v>
      </c>
      <c r="C209" s="227">
        <v>0</v>
      </c>
      <c r="D209" s="8"/>
    </row>
    <row r="210" spans="1:4" ht="27.75" customHeight="1" x14ac:dyDescent="0.2">
      <c r="A210" s="7" t="s">
        <v>998</v>
      </c>
      <c r="B210" s="8" t="s">
        <v>982</v>
      </c>
      <c r="C210" s="227">
        <v>0</v>
      </c>
      <c r="D210" s="8"/>
    </row>
    <row r="211" spans="1:4" ht="27.75" customHeight="1" x14ac:dyDescent="0.2">
      <c r="A211" s="7" t="s">
        <v>999</v>
      </c>
      <c r="B211" s="8" t="s">
        <v>980</v>
      </c>
      <c r="C211" s="227">
        <v>0</v>
      </c>
      <c r="D211" s="8"/>
    </row>
    <row r="212" spans="1:4" ht="27.75" customHeight="1" x14ac:dyDescent="0.2">
      <c r="A212" s="7" t="s">
        <v>1000</v>
      </c>
      <c r="B212" s="8" t="s">
        <v>979</v>
      </c>
      <c r="C212" s="227">
        <v>0</v>
      </c>
      <c r="D212" s="8"/>
    </row>
    <row r="213" spans="1:4" ht="27.75" customHeight="1" x14ac:dyDescent="0.2">
      <c r="A213" s="7" t="s">
        <v>1001</v>
      </c>
      <c r="B213" s="8" t="s">
        <v>980</v>
      </c>
      <c r="C213" s="227">
        <v>0</v>
      </c>
      <c r="D213" s="8"/>
    </row>
    <row r="214" spans="1:4" ht="27.75" customHeight="1" x14ac:dyDescent="0.2">
      <c r="A214" s="7" t="s">
        <v>1002</v>
      </c>
      <c r="B214" s="8" t="s">
        <v>982</v>
      </c>
      <c r="C214" s="227">
        <v>0</v>
      </c>
      <c r="D214" s="8"/>
    </row>
    <row r="215" spans="1:4" ht="27.75" customHeight="1" x14ac:dyDescent="0.2">
      <c r="A215" s="7" t="s">
        <v>1003</v>
      </c>
      <c r="B215" s="8" t="s">
        <v>980</v>
      </c>
      <c r="C215" s="227">
        <v>0</v>
      </c>
      <c r="D215" s="8"/>
    </row>
    <row r="216" spans="1:4" ht="27.75" customHeight="1" x14ac:dyDescent="0.2">
      <c r="A216" s="7" t="s">
        <v>1004</v>
      </c>
      <c r="B216" s="8" t="s">
        <v>980</v>
      </c>
      <c r="C216" s="227">
        <v>0</v>
      </c>
      <c r="D216" s="8"/>
    </row>
    <row r="217" spans="1:4" ht="27.75" customHeight="1" x14ac:dyDescent="0.2">
      <c r="A217" s="7" t="s">
        <v>1005</v>
      </c>
      <c r="B217" s="8" t="s">
        <v>982</v>
      </c>
      <c r="C217" s="227">
        <v>0</v>
      </c>
      <c r="D217" s="8"/>
    </row>
    <row r="218" spans="1:4" ht="27.75" customHeight="1" x14ac:dyDescent="0.2">
      <c r="A218" s="7" t="s">
        <v>1006</v>
      </c>
      <c r="B218" s="8" t="s">
        <v>980</v>
      </c>
      <c r="C218" s="227">
        <v>0</v>
      </c>
      <c r="D218" s="8"/>
    </row>
    <row r="219" spans="1:4" ht="27.75" customHeight="1" x14ac:dyDescent="0.2">
      <c r="A219" s="7" t="s">
        <v>1007</v>
      </c>
      <c r="B219" s="8" t="s">
        <v>980</v>
      </c>
      <c r="C219" s="227">
        <v>0</v>
      </c>
      <c r="D219" s="8"/>
    </row>
    <row r="220" spans="1:4" ht="27.75" customHeight="1" x14ac:dyDescent="0.2">
      <c r="A220" s="7" t="s">
        <v>1008</v>
      </c>
      <c r="B220" s="8" t="s">
        <v>983</v>
      </c>
      <c r="C220" s="227">
        <v>0</v>
      </c>
      <c r="D220" s="8"/>
    </row>
    <row r="221" spans="1:4" ht="27.75" customHeight="1" x14ac:dyDescent="0.2">
      <c r="A221" s="7" t="s">
        <v>1009</v>
      </c>
      <c r="B221" s="8" t="s">
        <v>983</v>
      </c>
      <c r="C221" s="227">
        <v>0</v>
      </c>
      <c r="D221" s="8"/>
    </row>
    <row r="222" spans="1:4" ht="27.75" customHeight="1" x14ac:dyDescent="0.2">
      <c r="A222" s="7" t="s">
        <v>1010</v>
      </c>
      <c r="B222" s="8" t="s">
        <v>983</v>
      </c>
      <c r="C222" s="227">
        <v>0</v>
      </c>
      <c r="D222" s="8"/>
    </row>
    <row r="223" spans="1:4" ht="27.75" customHeight="1" x14ac:dyDescent="0.2">
      <c r="A223" s="7" t="s">
        <v>1011</v>
      </c>
      <c r="B223" s="8" t="s">
        <v>984</v>
      </c>
      <c r="C223" s="227">
        <v>0</v>
      </c>
      <c r="D223" s="8"/>
    </row>
    <row r="224" spans="1:4" ht="27.75" customHeight="1" x14ac:dyDescent="0.2">
      <c r="A224" s="7" t="s">
        <v>1012</v>
      </c>
      <c r="B224" s="8" t="s">
        <v>982</v>
      </c>
      <c r="C224" s="227">
        <v>0</v>
      </c>
      <c r="D224" s="8"/>
    </row>
    <row r="225" spans="1:4" ht="27.75" customHeight="1" x14ac:dyDescent="0.2">
      <c r="A225" s="7" t="s">
        <v>1013</v>
      </c>
      <c r="B225" s="8" t="s">
        <v>982</v>
      </c>
      <c r="C225" s="227">
        <v>0</v>
      </c>
      <c r="D225" s="8"/>
    </row>
    <row r="226" spans="1:4" ht="27.75" customHeight="1" x14ac:dyDescent="0.2">
      <c r="A226" s="7" t="s">
        <v>1014</v>
      </c>
      <c r="B226" s="8" t="s">
        <v>982</v>
      </c>
      <c r="C226" s="227">
        <v>0</v>
      </c>
      <c r="D226" s="8"/>
    </row>
    <row r="227" spans="1:4" ht="27.75" customHeight="1" x14ac:dyDescent="0.2">
      <c r="A227" s="7" t="s">
        <v>1015</v>
      </c>
      <c r="B227" s="8" t="s">
        <v>982</v>
      </c>
      <c r="C227" s="227">
        <v>0</v>
      </c>
      <c r="D227" s="8"/>
    </row>
    <row r="228" spans="1:4" ht="27.75" customHeight="1" x14ac:dyDescent="0.2">
      <c r="A228" s="7" t="s">
        <v>1016</v>
      </c>
      <c r="B228" s="8"/>
      <c r="C228" s="227">
        <v>0</v>
      </c>
      <c r="D228" s="8"/>
    </row>
    <row r="229" spans="1:4" ht="27.75" customHeight="1" x14ac:dyDescent="0.2">
      <c r="A229" s="7" t="s">
        <v>1017</v>
      </c>
      <c r="B229" s="8"/>
      <c r="C229" s="227">
        <v>0</v>
      </c>
      <c r="D229" s="8"/>
    </row>
    <row r="230" spans="1:4" ht="27.75" customHeight="1" x14ac:dyDescent="0.2">
      <c r="A230" s="7" t="s">
        <v>1018</v>
      </c>
      <c r="B230" s="8"/>
      <c r="C230" s="227">
        <v>0</v>
      </c>
      <c r="D230" s="8"/>
    </row>
    <row r="231" spans="1:4" ht="27.75" customHeight="1" x14ac:dyDescent="0.2">
      <c r="A231" s="7" t="s">
        <v>1019</v>
      </c>
      <c r="B231" s="8"/>
      <c r="C231" s="227">
        <v>0</v>
      </c>
      <c r="D231" s="8"/>
    </row>
    <row r="232" spans="1:4" ht="27.75" customHeight="1" x14ac:dyDescent="0.2">
      <c r="A232" s="7" t="s">
        <v>1020</v>
      </c>
      <c r="B232" s="8"/>
      <c r="C232" s="227">
        <v>0</v>
      </c>
      <c r="D232" s="8"/>
    </row>
    <row r="233" spans="1:4" ht="27.75" customHeight="1" x14ac:dyDescent="0.2">
      <c r="A233" s="7" t="s">
        <v>1021</v>
      </c>
      <c r="B233" s="8"/>
      <c r="C233" s="227">
        <v>0</v>
      </c>
      <c r="D233" s="8"/>
    </row>
    <row r="234" spans="1:4" ht="27.75" customHeight="1" x14ac:dyDescent="0.2">
      <c r="A234" s="7" t="s">
        <v>1022</v>
      </c>
      <c r="B234" s="8" t="s">
        <v>1018</v>
      </c>
      <c r="C234" s="227">
        <v>0</v>
      </c>
      <c r="D234" s="8"/>
    </row>
    <row r="235" spans="1:4" ht="27.75" customHeight="1" x14ac:dyDescent="0.2">
      <c r="A235" s="7" t="s">
        <v>1022</v>
      </c>
      <c r="B235" s="8" t="s">
        <v>1018</v>
      </c>
      <c r="C235" s="227">
        <v>0</v>
      </c>
      <c r="D235" s="8"/>
    </row>
    <row r="236" spans="1:4" ht="27.75" customHeight="1" x14ac:dyDescent="0.2">
      <c r="A236" s="7" t="s">
        <v>1023</v>
      </c>
      <c r="B236" s="8" t="s">
        <v>1018</v>
      </c>
      <c r="C236" s="227">
        <v>0</v>
      </c>
      <c r="D236" s="8"/>
    </row>
    <row r="237" spans="1:4" ht="27.75" customHeight="1" x14ac:dyDescent="0.2">
      <c r="A237" s="7" t="s">
        <v>1024</v>
      </c>
      <c r="B237" s="8" t="s">
        <v>1016</v>
      </c>
      <c r="C237" s="227">
        <v>0</v>
      </c>
      <c r="D237" s="8"/>
    </row>
    <row r="238" spans="1:4" ht="27.75" customHeight="1" x14ac:dyDescent="0.2">
      <c r="A238" s="7" t="s">
        <v>1025</v>
      </c>
      <c r="B238" s="8" t="s">
        <v>1022</v>
      </c>
      <c r="C238" s="227">
        <v>0</v>
      </c>
      <c r="D238" s="8"/>
    </row>
    <row r="239" spans="1:4" ht="27.75" customHeight="1" x14ac:dyDescent="0.2">
      <c r="A239" s="7" t="s">
        <v>1026</v>
      </c>
      <c r="B239" s="8" t="s">
        <v>1016</v>
      </c>
      <c r="C239" s="227">
        <v>0</v>
      </c>
      <c r="D239" s="8"/>
    </row>
    <row r="240" spans="1:4" ht="27.75" customHeight="1" x14ac:dyDescent="0.2">
      <c r="A240" s="7" t="s">
        <v>1027</v>
      </c>
      <c r="B240" s="8" t="s">
        <v>1022</v>
      </c>
      <c r="C240" s="227">
        <v>0</v>
      </c>
      <c r="D240" s="8"/>
    </row>
    <row r="241" spans="1:4" ht="27.75" customHeight="1" x14ac:dyDescent="0.2">
      <c r="A241" s="7" t="s">
        <v>1028</v>
      </c>
      <c r="B241" s="8" t="s">
        <v>1022</v>
      </c>
      <c r="C241" s="227">
        <v>0</v>
      </c>
      <c r="D241" s="8"/>
    </row>
    <row r="242" spans="1:4" ht="27.75" customHeight="1" x14ac:dyDescent="0.2">
      <c r="A242" s="7" t="s">
        <v>1029</v>
      </c>
      <c r="B242" s="8" t="s">
        <v>1017</v>
      </c>
      <c r="C242" s="227">
        <v>0</v>
      </c>
      <c r="D242" s="8"/>
    </row>
    <row r="243" spans="1:4" ht="27.75" customHeight="1" x14ac:dyDescent="0.2">
      <c r="A243" s="7" t="s">
        <v>1030</v>
      </c>
      <c r="B243" s="8" t="s">
        <v>1022</v>
      </c>
      <c r="C243" s="227">
        <v>0</v>
      </c>
      <c r="D243" s="8"/>
    </row>
    <row r="244" spans="1:4" ht="27.75" customHeight="1" x14ac:dyDescent="0.2">
      <c r="A244" s="7" t="s">
        <v>1031</v>
      </c>
      <c r="B244" s="8" t="s">
        <v>1020</v>
      </c>
      <c r="C244" s="227">
        <v>0</v>
      </c>
      <c r="D244" s="8"/>
    </row>
    <row r="245" spans="1:4" ht="27.75" customHeight="1" x14ac:dyDescent="0.2">
      <c r="A245" s="7" t="s">
        <v>1032</v>
      </c>
      <c r="B245" s="8" t="s">
        <v>1022</v>
      </c>
      <c r="C245" s="227">
        <v>0</v>
      </c>
      <c r="D245" s="8"/>
    </row>
    <row r="246" spans="1:4" ht="27.75" customHeight="1" x14ac:dyDescent="0.2">
      <c r="A246" s="7" t="s">
        <v>1033</v>
      </c>
      <c r="B246" s="8" t="s">
        <v>1016</v>
      </c>
      <c r="C246" s="227">
        <v>0</v>
      </c>
      <c r="D246" s="8"/>
    </row>
    <row r="247" spans="1:4" ht="27.75" customHeight="1" x14ac:dyDescent="0.2">
      <c r="A247" s="7" t="s">
        <v>1034</v>
      </c>
      <c r="B247" s="8" t="s">
        <v>1017</v>
      </c>
      <c r="C247" s="227">
        <v>0</v>
      </c>
      <c r="D247" s="8"/>
    </row>
    <row r="248" spans="1:4" ht="27.75" customHeight="1" x14ac:dyDescent="0.2">
      <c r="A248" s="7" t="s">
        <v>1035</v>
      </c>
      <c r="B248" s="8" t="s">
        <v>1019</v>
      </c>
      <c r="C248" s="227">
        <v>0</v>
      </c>
      <c r="D248" s="8"/>
    </row>
    <row r="249" spans="1:4" ht="27.75" customHeight="1" x14ac:dyDescent="0.2">
      <c r="A249" s="7" t="s">
        <v>1036</v>
      </c>
      <c r="B249" s="8" t="s">
        <v>1016</v>
      </c>
      <c r="C249" s="227">
        <v>0</v>
      </c>
      <c r="D249" s="8"/>
    </row>
    <row r="250" spans="1:4" ht="27.75" customHeight="1" x14ac:dyDescent="0.2">
      <c r="A250" s="7" t="s">
        <v>1037</v>
      </c>
      <c r="B250" s="8" t="s">
        <v>1017</v>
      </c>
      <c r="C250" s="227">
        <v>0</v>
      </c>
      <c r="D250" s="8"/>
    </row>
    <row r="251" spans="1:4" ht="27.75" customHeight="1" x14ac:dyDescent="0.2">
      <c r="A251" s="7" t="s">
        <v>1038</v>
      </c>
      <c r="B251" s="8" t="s">
        <v>1016</v>
      </c>
      <c r="C251" s="227">
        <v>0</v>
      </c>
      <c r="D251" s="8"/>
    </row>
    <row r="252" spans="1:4" ht="27.75" customHeight="1" x14ac:dyDescent="0.2">
      <c r="A252" s="7" t="s">
        <v>1039</v>
      </c>
      <c r="B252" s="8" t="s">
        <v>1018</v>
      </c>
      <c r="C252" s="227">
        <v>0</v>
      </c>
      <c r="D252" s="8"/>
    </row>
    <row r="253" spans="1:4" ht="27.75" customHeight="1" x14ac:dyDescent="0.2">
      <c r="A253" s="7" t="s">
        <v>1040</v>
      </c>
      <c r="B253" s="8" t="s">
        <v>1018</v>
      </c>
      <c r="C253" s="227">
        <v>0</v>
      </c>
      <c r="D253" s="8"/>
    </row>
    <row r="254" spans="1:4" ht="27.75" customHeight="1" x14ac:dyDescent="0.2">
      <c r="A254" s="7" t="s">
        <v>1041</v>
      </c>
      <c r="B254" s="8" t="s">
        <v>1018</v>
      </c>
      <c r="C254" s="227">
        <v>0</v>
      </c>
      <c r="D254" s="8"/>
    </row>
    <row r="255" spans="1:4" ht="27.75" customHeight="1" x14ac:dyDescent="0.2">
      <c r="A255" s="7" t="s">
        <v>1042</v>
      </c>
      <c r="B255" s="8" t="s">
        <v>1016</v>
      </c>
      <c r="C255" s="227">
        <v>0</v>
      </c>
      <c r="D255" s="8"/>
    </row>
    <row r="256" spans="1:4" ht="27.75" customHeight="1" x14ac:dyDescent="0.2">
      <c r="A256" s="7" t="s">
        <v>1043</v>
      </c>
      <c r="B256" s="8" t="s">
        <v>1016</v>
      </c>
      <c r="C256" s="227">
        <v>0</v>
      </c>
      <c r="D256" s="8"/>
    </row>
    <row r="257" spans="1:4" ht="27.75" customHeight="1" x14ac:dyDescent="0.2">
      <c r="A257" s="7" t="s">
        <v>1044</v>
      </c>
      <c r="B257" s="8" t="s">
        <v>1018</v>
      </c>
      <c r="C257" s="227">
        <v>0</v>
      </c>
      <c r="D257" s="8"/>
    </row>
    <row r="258" spans="1:4" ht="27.75" customHeight="1" x14ac:dyDescent="0.2">
      <c r="A258" s="7" t="s">
        <v>1045</v>
      </c>
      <c r="B258" s="8" t="s">
        <v>1017</v>
      </c>
      <c r="C258" s="227">
        <v>0</v>
      </c>
      <c r="D258" s="8"/>
    </row>
    <row r="259" spans="1:4" ht="27.75" customHeight="1" x14ac:dyDescent="0.2">
      <c r="A259" s="7" t="s">
        <v>1046</v>
      </c>
      <c r="B259" s="8" t="s">
        <v>1017</v>
      </c>
      <c r="C259" s="227">
        <v>0</v>
      </c>
      <c r="D259" s="8"/>
    </row>
    <row r="260" spans="1:4" ht="27.75" customHeight="1" x14ac:dyDescent="0.2">
      <c r="A260" s="7" t="s">
        <v>1047</v>
      </c>
      <c r="B260" s="8" t="s">
        <v>1016</v>
      </c>
      <c r="C260" s="227">
        <v>0</v>
      </c>
      <c r="D260" s="8"/>
    </row>
    <row r="261" spans="1:4" ht="27.75" customHeight="1" x14ac:dyDescent="0.2">
      <c r="A261" s="7" t="s">
        <v>1048</v>
      </c>
      <c r="B261" s="8" t="s">
        <v>1017</v>
      </c>
      <c r="C261" s="227">
        <v>0</v>
      </c>
      <c r="D261" s="8"/>
    </row>
    <row r="262" spans="1:4" ht="27.75" customHeight="1" x14ac:dyDescent="0.2">
      <c r="A262" s="7" t="s">
        <v>1049</v>
      </c>
      <c r="B262" s="8" t="s">
        <v>1016</v>
      </c>
      <c r="C262" s="227">
        <v>0</v>
      </c>
      <c r="D262" s="8"/>
    </row>
    <row r="263" spans="1:4" ht="27.75" customHeight="1" x14ac:dyDescent="0.2">
      <c r="A263" s="7" t="s">
        <v>1050</v>
      </c>
      <c r="B263" s="8" t="s">
        <v>1016</v>
      </c>
      <c r="C263" s="227">
        <v>0</v>
      </c>
      <c r="D263" s="8"/>
    </row>
    <row r="264" spans="1:4" ht="27.75" customHeight="1" x14ac:dyDescent="0.2">
      <c r="A264" s="7" t="s">
        <v>1051</v>
      </c>
      <c r="B264" s="8" t="s">
        <v>1018</v>
      </c>
      <c r="C264" s="227">
        <v>0</v>
      </c>
      <c r="D264" s="8"/>
    </row>
    <row r="265" spans="1:4" ht="27.75" customHeight="1" x14ac:dyDescent="0.2">
      <c r="A265" s="7" t="s">
        <v>1051</v>
      </c>
      <c r="B265" s="8" t="s">
        <v>1018</v>
      </c>
      <c r="C265" s="227">
        <v>0</v>
      </c>
      <c r="D265" s="8"/>
    </row>
    <row r="266" spans="1:4" ht="27.75" customHeight="1" x14ac:dyDescent="0.2">
      <c r="A266" s="7" t="s">
        <v>1051</v>
      </c>
      <c r="B266" s="8" t="s">
        <v>1018</v>
      </c>
      <c r="C266" s="227">
        <v>0</v>
      </c>
      <c r="D266" s="8"/>
    </row>
    <row r="267" spans="1:4" ht="27.75" customHeight="1" x14ac:dyDescent="0.2">
      <c r="A267" s="7" t="s">
        <v>1052</v>
      </c>
      <c r="B267" s="8" t="s">
        <v>1017</v>
      </c>
      <c r="C267" s="227">
        <v>2.4437386721343315</v>
      </c>
      <c r="D267" s="8"/>
    </row>
    <row r="268" spans="1:4" ht="27.75" customHeight="1" x14ac:dyDescent="0.2">
      <c r="A268" s="7" t="s">
        <v>1053</v>
      </c>
      <c r="B268" s="8" t="s">
        <v>1018</v>
      </c>
      <c r="C268" s="227">
        <v>0</v>
      </c>
      <c r="D268" s="8"/>
    </row>
    <row r="269" spans="1:4" ht="27.75" customHeight="1" x14ac:dyDescent="0.2">
      <c r="A269" s="7" t="s">
        <v>1026</v>
      </c>
      <c r="B269" s="8" t="s">
        <v>1016</v>
      </c>
      <c r="C269" s="227">
        <v>0</v>
      </c>
      <c r="D269" s="8"/>
    </row>
    <row r="270" spans="1:4" ht="27.75" customHeight="1" x14ac:dyDescent="0.2">
      <c r="A270" s="7" t="s">
        <v>1054</v>
      </c>
      <c r="B270" s="8" t="s">
        <v>1017</v>
      </c>
      <c r="C270" s="227">
        <v>0</v>
      </c>
      <c r="D270" s="8"/>
    </row>
    <row r="271" spans="1:4" ht="27.75" customHeight="1" x14ac:dyDescent="0.2">
      <c r="A271" s="7" t="s">
        <v>1055</v>
      </c>
      <c r="B271" s="8" t="s">
        <v>1017</v>
      </c>
      <c r="C271" s="227">
        <v>0</v>
      </c>
      <c r="D271" s="8"/>
    </row>
    <row r="272" spans="1:4" ht="27.75" customHeight="1" x14ac:dyDescent="0.2">
      <c r="A272" s="7" t="s">
        <v>1056</v>
      </c>
      <c r="B272" s="8" t="s">
        <v>1021</v>
      </c>
      <c r="C272" s="227">
        <v>0</v>
      </c>
      <c r="D272" s="8"/>
    </row>
    <row r="273" spans="1:4" ht="27.75" customHeight="1" x14ac:dyDescent="0.2">
      <c r="A273" s="7" t="s">
        <v>1057</v>
      </c>
      <c r="B273" s="8" t="s">
        <v>1018</v>
      </c>
      <c r="C273" s="227">
        <v>0</v>
      </c>
      <c r="D273" s="8"/>
    </row>
    <row r="274" spans="1:4" ht="27.75" customHeight="1" x14ac:dyDescent="0.2">
      <c r="A274" s="7" t="s">
        <v>1058</v>
      </c>
      <c r="B274" s="8" t="s">
        <v>1018</v>
      </c>
      <c r="C274" s="227">
        <v>0</v>
      </c>
      <c r="D274" s="8"/>
    </row>
    <row r="275" spans="1:4" ht="27.75" customHeight="1" x14ac:dyDescent="0.2">
      <c r="A275" s="7" t="s">
        <v>1059</v>
      </c>
      <c r="B275" s="8" t="s">
        <v>1016</v>
      </c>
      <c r="C275" s="227">
        <v>0</v>
      </c>
      <c r="D275" s="8"/>
    </row>
    <row r="276" spans="1:4" ht="27.75" customHeight="1" x14ac:dyDescent="0.2">
      <c r="A276" s="7" t="s">
        <v>1060</v>
      </c>
      <c r="B276" s="8" t="s">
        <v>1017</v>
      </c>
      <c r="C276" s="227">
        <v>0</v>
      </c>
      <c r="D276" s="8"/>
    </row>
    <row r="277" spans="1:4" ht="27.75" customHeight="1" x14ac:dyDescent="0.2">
      <c r="A277" s="7" t="s">
        <v>1061</v>
      </c>
      <c r="B277" s="8" t="s">
        <v>1022</v>
      </c>
      <c r="C277" s="227">
        <v>0</v>
      </c>
      <c r="D277" s="8"/>
    </row>
    <row r="278" spans="1:4" ht="27.75" customHeight="1" x14ac:dyDescent="0.2">
      <c r="A278" s="7" t="s">
        <v>1062</v>
      </c>
      <c r="B278" s="8"/>
      <c r="C278" s="227">
        <v>0</v>
      </c>
      <c r="D278" s="8"/>
    </row>
    <row r="279" spans="1:4" ht="27.75" customHeight="1" x14ac:dyDescent="0.2">
      <c r="A279" s="7" t="s">
        <v>1063</v>
      </c>
      <c r="B279" s="8" t="s">
        <v>1062</v>
      </c>
      <c r="C279" s="227">
        <v>0</v>
      </c>
      <c r="D279" s="8"/>
    </row>
    <row r="280" spans="1:4" ht="27.75" customHeight="1" x14ac:dyDescent="0.2">
      <c r="A280" s="7" t="s">
        <v>1064</v>
      </c>
      <c r="B280" s="8" t="s">
        <v>1062</v>
      </c>
      <c r="C280" s="227">
        <v>0</v>
      </c>
      <c r="D280" s="8"/>
    </row>
    <row r="281" spans="1:4" ht="27.75" customHeight="1" x14ac:dyDescent="0.2">
      <c r="A281" s="7" t="s">
        <v>1065</v>
      </c>
      <c r="B281" s="8" t="s">
        <v>1062</v>
      </c>
      <c r="C281" s="227">
        <v>0</v>
      </c>
      <c r="D281" s="8"/>
    </row>
    <row r="282" spans="1:4" ht="27.75" customHeight="1" x14ac:dyDescent="0.2">
      <c r="A282" s="7" t="s">
        <v>1066</v>
      </c>
      <c r="B282" s="8" t="s">
        <v>1062</v>
      </c>
      <c r="C282" s="227">
        <v>0</v>
      </c>
      <c r="D282" s="8"/>
    </row>
    <row r="283" spans="1:4" ht="27.75" customHeight="1" x14ac:dyDescent="0.2">
      <c r="A283" s="7" t="s">
        <v>1067</v>
      </c>
      <c r="B283" s="8" t="s">
        <v>1064</v>
      </c>
      <c r="C283" s="227">
        <v>0</v>
      </c>
      <c r="D283" s="8"/>
    </row>
    <row r="284" spans="1:4" ht="27.75" customHeight="1" x14ac:dyDescent="0.2">
      <c r="A284" s="7" t="s">
        <v>1068</v>
      </c>
      <c r="B284" s="8" t="s">
        <v>1064</v>
      </c>
      <c r="C284" s="227">
        <v>0</v>
      </c>
      <c r="D284" s="8"/>
    </row>
    <row r="285" spans="1:4" ht="27.75" customHeight="1" x14ac:dyDescent="0.2">
      <c r="A285" s="7" t="s">
        <v>1069</v>
      </c>
      <c r="B285" s="8"/>
      <c r="C285" s="227">
        <v>0</v>
      </c>
      <c r="D285" s="8"/>
    </row>
    <row r="286" spans="1:4" ht="27.75" customHeight="1" x14ac:dyDescent="0.2">
      <c r="A286" s="7" t="s">
        <v>1070</v>
      </c>
      <c r="B286" s="8" t="s">
        <v>1069</v>
      </c>
      <c r="C286" s="227">
        <v>0</v>
      </c>
      <c r="D286" s="8"/>
    </row>
    <row r="287" spans="1:4" ht="27.75" customHeight="1" x14ac:dyDescent="0.2">
      <c r="A287" s="7" t="s">
        <v>1071</v>
      </c>
      <c r="B287" s="8" t="s">
        <v>1069</v>
      </c>
      <c r="C287" s="227">
        <v>0</v>
      </c>
      <c r="D287" s="8"/>
    </row>
    <row r="288" spans="1:4" ht="27.75" customHeight="1" x14ac:dyDescent="0.2">
      <c r="A288" s="7" t="s">
        <v>1072</v>
      </c>
      <c r="B288" s="8" t="s">
        <v>1069</v>
      </c>
      <c r="C288" s="227">
        <v>0</v>
      </c>
      <c r="D288" s="8"/>
    </row>
    <row r="289" spans="1:4" ht="27.75" customHeight="1" x14ac:dyDescent="0.2">
      <c r="A289" s="7" t="s">
        <v>1073</v>
      </c>
      <c r="B289" s="8" t="s">
        <v>1069</v>
      </c>
      <c r="C289" s="227">
        <v>0</v>
      </c>
      <c r="D289" s="8"/>
    </row>
    <row r="290" spans="1:4" ht="27.75" customHeight="1" x14ac:dyDescent="0.2">
      <c r="A290" s="7" t="s">
        <v>1074</v>
      </c>
      <c r="B290" s="8" t="s">
        <v>1070</v>
      </c>
      <c r="C290" s="227">
        <v>0</v>
      </c>
      <c r="D290" s="8"/>
    </row>
    <row r="291" spans="1:4" ht="27.75" customHeight="1" x14ac:dyDescent="0.2">
      <c r="A291" s="7" t="s">
        <v>1075</v>
      </c>
      <c r="B291" s="8" t="s">
        <v>1070</v>
      </c>
      <c r="C291" s="227">
        <v>0</v>
      </c>
      <c r="D291" s="8"/>
    </row>
    <row r="292" spans="1:4" ht="27.75" customHeight="1" x14ac:dyDescent="0.2">
      <c r="A292" s="7" t="s">
        <v>1076</v>
      </c>
      <c r="B292" s="8"/>
      <c r="C292" s="227">
        <v>0</v>
      </c>
      <c r="D292" s="8"/>
    </row>
    <row r="293" spans="1:4" ht="27.75" customHeight="1" x14ac:dyDescent="0.2">
      <c r="A293" s="7" t="s">
        <v>1077</v>
      </c>
      <c r="B293" s="8" t="s">
        <v>1076</v>
      </c>
      <c r="C293" s="227">
        <v>0</v>
      </c>
      <c r="D293" s="8"/>
    </row>
    <row r="294" spans="1:4" ht="27.75" customHeight="1" x14ac:dyDescent="0.2">
      <c r="A294" s="7" t="s">
        <v>1078</v>
      </c>
      <c r="B294" s="8" t="s">
        <v>1076</v>
      </c>
      <c r="C294" s="227">
        <v>1.2656643317819909</v>
      </c>
      <c r="D294" s="8"/>
    </row>
    <row r="295" spans="1:4" ht="27.75" customHeight="1" x14ac:dyDescent="0.2">
      <c r="A295" s="7" t="s">
        <v>1079</v>
      </c>
      <c r="B295" s="8" t="s">
        <v>1077</v>
      </c>
      <c r="C295" s="227">
        <v>0</v>
      </c>
      <c r="D295" s="8"/>
    </row>
    <row r="296" spans="1:4" ht="27.75" customHeight="1" x14ac:dyDescent="0.2">
      <c r="A296" s="7" t="s">
        <v>1080</v>
      </c>
      <c r="B296" s="8" t="s">
        <v>1076</v>
      </c>
      <c r="C296" s="227">
        <v>0</v>
      </c>
      <c r="D296" s="8"/>
    </row>
    <row r="297" spans="1:4" ht="27.75" customHeight="1" x14ac:dyDescent="0.2">
      <c r="A297" s="7" t="s">
        <v>1081</v>
      </c>
      <c r="B297" s="8" t="s">
        <v>1076</v>
      </c>
      <c r="C297" s="227">
        <v>0</v>
      </c>
      <c r="D297" s="8"/>
    </row>
    <row r="298" spans="1:4" ht="27.75" customHeight="1" x14ac:dyDescent="0.2">
      <c r="A298" s="7" t="s">
        <v>1082</v>
      </c>
      <c r="B298" s="8" t="s">
        <v>1078</v>
      </c>
      <c r="C298" s="227">
        <v>0.93470363623476127</v>
      </c>
      <c r="D298" s="8"/>
    </row>
    <row r="299" spans="1:4" ht="27.75" customHeight="1" x14ac:dyDescent="0.2">
      <c r="A299" s="7" t="s">
        <v>1083</v>
      </c>
      <c r="B299" s="8" t="s">
        <v>1078</v>
      </c>
      <c r="C299" s="227">
        <v>0</v>
      </c>
      <c r="D299" s="8"/>
    </row>
    <row r="300" spans="1:4" ht="27.75" customHeight="1" x14ac:dyDescent="0.2">
      <c r="A300" s="7" t="s">
        <v>1084</v>
      </c>
      <c r="B300" s="8" t="s">
        <v>1078</v>
      </c>
      <c r="C300" s="227">
        <v>0</v>
      </c>
      <c r="D300" s="8"/>
    </row>
    <row r="301" spans="1:4" ht="27.75" customHeight="1" x14ac:dyDescent="0.2">
      <c r="A301" s="7" t="s">
        <v>1085</v>
      </c>
      <c r="B301" s="8" t="s">
        <v>1076</v>
      </c>
      <c r="C301" s="227">
        <v>0</v>
      </c>
      <c r="D301" s="8"/>
    </row>
    <row r="302" spans="1:4" ht="27.75" customHeight="1" x14ac:dyDescent="0.2">
      <c r="A302" s="7" t="s">
        <v>1086</v>
      </c>
      <c r="B302" s="8" t="s">
        <v>1076</v>
      </c>
      <c r="C302" s="227">
        <v>0</v>
      </c>
      <c r="D302" s="8"/>
    </row>
    <row r="303" spans="1:4" ht="27.75" customHeight="1" x14ac:dyDescent="0.2">
      <c r="A303" s="7" t="s">
        <v>1087</v>
      </c>
      <c r="B303" s="8" t="s">
        <v>1077</v>
      </c>
      <c r="C303" s="227">
        <v>0</v>
      </c>
      <c r="D303" s="8"/>
    </row>
    <row r="304" spans="1:4" ht="27.75" customHeight="1" x14ac:dyDescent="0.2">
      <c r="A304" s="7" t="s">
        <v>1088</v>
      </c>
      <c r="B304" s="8" t="s">
        <v>1077</v>
      </c>
      <c r="C304" s="227">
        <v>0</v>
      </c>
      <c r="D304" s="8"/>
    </row>
    <row r="305" spans="1:4" ht="27.75" customHeight="1" x14ac:dyDescent="0.2">
      <c r="A305" s="7" t="s">
        <v>1089</v>
      </c>
      <c r="B305" s="8" t="s">
        <v>1076</v>
      </c>
      <c r="C305" s="227">
        <v>0</v>
      </c>
      <c r="D305" s="8"/>
    </row>
    <row r="306" spans="1:4" ht="27.75" customHeight="1" x14ac:dyDescent="0.2">
      <c r="A306" s="7" t="s">
        <v>1090</v>
      </c>
      <c r="B306" s="8"/>
      <c r="C306" s="227">
        <v>8.2394365519344301</v>
      </c>
      <c r="D306" s="8"/>
    </row>
    <row r="307" spans="1:4" ht="27.75" customHeight="1" x14ac:dyDescent="0.2">
      <c r="A307" s="7" t="s">
        <v>1091</v>
      </c>
      <c r="B307" s="8"/>
      <c r="C307" s="227">
        <v>0</v>
      </c>
      <c r="D307" s="8"/>
    </row>
    <row r="308" spans="1:4" ht="27.75" customHeight="1" x14ac:dyDescent="0.2">
      <c r="A308" s="7" t="s">
        <v>1092</v>
      </c>
      <c r="B308" s="8" t="s">
        <v>1090</v>
      </c>
      <c r="C308" s="227">
        <v>0</v>
      </c>
      <c r="D308" s="8"/>
    </row>
    <row r="309" spans="1:4" ht="27.75" customHeight="1" x14ac:dyDescent="0.2">
      <c r="A309" s="7" t="s">
        <v>1093</v>
      </c>
      <c r="B309" s="8" t="s">
        <v>1090</v>
      </c>
      <c r="C309" s="227">
        <v>0</v>
      </c>
      <c r="D309" s="8"/>
    </row>
    <row r="310" spans="1:4" ht="27.75" customHeight="1" x14ac:dyDescent="0.2">
      <c r="A310" s="7" t="s">
        <v>1094</v>
      </c>
      <c r="B310" s="8" t="s">
        <v>1090</v>
      </c>
      <c r="C310" s="227">
        <v>2.2380503811495767</v>
      </c>
      <c r="D310" s="8"/>
    </row>
    <row r="311" spans="1:4" ht="27.75" customHeight="1" x14ac:dyDescent="0.2">
      <c r="A311" s="7" t="s">
        <v>1095</v>
      </c>
      <c r="B311" s="8" t="s">
        <v>1090</v>
      </c>
      <c r="C311" s="227">
        <v>0</v>
      </c>
      <c r="D311" s="8"/>
    </row>
    <row r="312" spans="1:4" ht="27.75" customHeight="1" x14ac:dyDescent="0.2">
      <c r="A312" s="7" t="s">
        <v>1096</v>
      </c>
      <c r="B312" s="8" t="s">
        <v>1094</v>
      </c>
      <c r="C312" s="227">
        <v>0</v>
      </c>
      <c r="D312" s="8"/>
    </row>
    <row r="313" spans="1:4" ht="27.75" customHeight="1" x14ac:dyDescent="0.2">
      <c r="A313" s="7" t="s">
        <v>1097</v>
      </c>
      <c r="B313" s="8" t="s">
        <v>1092</v>
      </c>
      <c r="C313" s="227">
        <v>0</v>
      </c>
      <c r="D313" s="8"/>
    </row>
    <row r="314" spans="1:4" ht="27.75" customHeight="1" x14ac:dyDescent="0.2">
      <c r="A314" s="7" t="s">
        <v>1098</v>
      </c>
      <c r="B314" s="8" t="s">
        <v>1090</v>
      </c>
      <c r="C314" s="227">
        <v>0</v>
      </c>
      <c r="D314" s="8"/>
    </row>
    <row r="315" spans="1:4" ht="27.75" customHeight="1" x14ac:dyDescent="0.2">
      <c r="A315" s="7" t="s">
        <v>1099</v>
      </c>
      <c r="B315" s="8" t="s">
        <v>1094</v>
      </c>
      <c r="C315" s="227">
        <v>0</v>
      </c>
      <c r="D315" s="8"/>
    </row>
    <row r="316" spans="1:4" ht="27.75" customHeight="1" x14ac:dyDescent="0.2">
      <c r="A316" s="7" t="s">
        <v>1100</v>
      </c>
      <c r="B316" s="8" t="s">
        <v>1092</v>
      </c>
      <c r="C316" s="227">
        <v>0</v>
      </c>
      <c r="D316" s="8"/>
    </row>
    <row r="317" spans="1:4" ht="27.75" customHeight="1" x14ac:dyDescent="0.2">
      <c r="A317" s="7" t="s">
        <v>1101</v>
      </c>
      <c r="B317" s="8" t="s">
        <v>1094</v>
      </c>
      <c r="C317" s="227">
        <v>0</v>
      </c>
      <c r="D317" s="8"/>
    </row>
    <row r="318" spans="1:4" ht="27.75" customHeight="1" x14ac:dyDescent="0.2">
      <c r="A318" s="7" t="s">
        <v>1102</v>
      </c>
      <c r="B318" s="8" t="s">
        <v>1095</v>
      </c>
      <c r="C318" s="227">
        <v>0</v>
      </c>
      <c r="D318" s="8"/>
    </row>
    <row r="319" spans="1:4" ht="27.75" customHeight="1" x14ac:dyDescent="0.2">
      <c r="A319" s="7" t="s">
        <v>1103</v>
      </c>
      <c r="B319" s="8" t="s">
        <v>1095</v>
      </c>
      <c r="C319" s="227">
        <v>0</v>
      </c>
      <c r="D319" s="8"/>
    </row>
    <row r="320" spans="1:4" ht="27.75" customHeight="1" x14ac:dyDescent="0.2">
      <c r="A320" s="7" t="s">
        <v>1104</v>
      </c>
      <c r="B320" s="8" t="s">
        <v>1090</v>
      </c>
      <c r="C320" s="227">
        <v>1.9909872558045878</v>
      </c>
      <c r="D320" s="8"/>
    </row>
    <row r="321" spans="1:4" ht="27.75" customHeight="1" x14ac:dyDescent="0.2">
      <c r="A321" s="7" t="s">
        <v>1105</v>
      </c>
      <c r="B321" s="8" t="s">
        <v>1095</v>
      </c>
      <c r="C321" s="227">
        <v>0</v>
      </c>
      <c r="D321" s="8"/>
    </row>
    <row r="322" spans="1:4" ht="27.75" customHeight="1" x14ac:dyDescent="0.2">
      <c r="A322" s="7" t="s">
        <v>1106</v>
      </c>
      <c r="B322" s="8" t="s">
        <v>1093</v>
      </c>
      <c r="C322" s="227">
        <v>0</v>
      </c>
      <c r="D322" s="8"/>
    </row>
    <row r="323" spans="1:4" ht="27.75" customHeight="1" x14ac:dyDescent="0.2">
      <c r="A323" s="7" t="s">
        <v>1107</v>
      </c>
      <c r="B323" s="8" t="s">
        <v>1094</v>
      </c>
      <c r="C323" s="227">
        <v>0</v>
      </c>
      <c r="D323" s="8"/>
    </row>
    <row r="324" spans="1:4" ht="27.75" customHeight="1" x14ac:dyDescent="0.2">
      <c r="A324" s="7" t="s">
        <v>1108</v>
      </c>
      <c r="B324" s="8" t="s">
        <v>1093</v>
      </c>
      <c r="C324" s="227">
        <v>0</v>
      </c>
      <c r="D324" s="8"/>
    </row>
    <row r="325" spans="1:4" ht="27.75" customHeight="1" x14ac:dyDescent="0.2">
      <c r="A325" s="7" t="s">
        <v>1108</v>
      </c>
      <c r="B325" s="8" t="s">
        <v>1093</v>
      </c>
      <c r="C325" s="227">
        <v>0</v>
      </c>
      <c r="D325" s="8"/>
    </row>
    <row r="326" spans="1:4" ht="27.75" customHeight="1" x14ac:dyDescent="0.2">
      <c r="A326" s="7" t="s">
        <v>1109</v>
      </c>
      <c r="B326" s="8" t="s">
        <v>1095</v>
      </c>
      <c r="C326" s="227">
        <v>0</v>
      </c>
      <c r="D326" s="8"/>
    </row>
    <row r="327" spans="1:4" ht="27.75" customHeight="1" x14ac:dyDescent="0.2">
      <c r="A327" s="7" t="s">
        <v>1110</v>
      </c>
      <c r="B327" s="8" t="s">
        <v>1094</v>
      </c>
      <c r="C327" s="227">
        <v>0</v>
      </c>
      <c r="D327" s="8"/>
    </row>
    <row r="328" spans="1:4" ht="27.75" customHeight="1" x14ac:dyDescent="0.2">
      <c r="A328" s="7" t="s">
        <v>1111</v>
      </c>
      <c r="B328" s="8" t="s">
        <v>1092</v>
      </c>
      <c r="C328" s="227">
        <v>0</v>
      </c>
      <c r="D328" s="8"/>
    </row>
    <row r="329" spans="1:4" ht="27.75" customHeight="1" x14ac:dyDescent="0.2">
      <c r="A329" s="7" t="s">
        <v>1112</v>
      </c>
      <c r="B329" s="8" t="s">
        <v>1094</v>
      </c>
      <c r="C329" s="227">
        <v>0</v>
      </c>
      <c r="D329" s="8"/>
    </row>
    <row r="330" spans="1:4" ht="27.75" customHeight="1" x14ac:dyDescent="0.2">
      <c r="A330" s="7" t="s">
        <v>1113</v>
      </c>
      <c r="B330" s="8" t="s">
        <v>1090</v>
      </c>
      <c r="C330" s="227">
        <v>0</v>
      </c>
      <c r="D330" s="8"/>
    </row>
    <row r="331" spans="1:4" ht="27.75" customHeight="1" x14ac:dyDescent="0.2">
      <c r="A331" s="7" t="s">
        <v>1114</v>
      </c>
      <c r="B331" s="8" t="s">
        <v>1095</v>
      </c>
      <c r="C331" s="227">
        <v>0</v>
      </c>
      <c r="D331" s="8"/>
    </row>
    <row r="332" spans="1:4" ht="27.75" customHeight="1" x14ac:dyDescent="0.2">
      <c r="A332" s="7" t="s">
        <v>1115</v>
      </c>
      <c r="B332" s="8" t="s">
        <v>1094</v>
      </c>
      <c r="C332" s="227">
        <v>0</v>
      </c>
      <c r="D332" s="8"/>
    </row>
    <row r="333" spans="1:4" ht="27.75" customHeight="1" x14ac:dyDescent="0.2">
      <c r="A333" s="7" t="s">
        <v>1116</v>
      </c>
      <c r="B333" s="8" t="s">
        <v>1094</v>
      </c>
      <c r="C333" s="227">
        <v>0</v>
      </c>
      <c r="D333" s="8"/>
    </row>
    <row r="334" spans="1:4" ht="27.75" customHeight="1" x14ac:dyDescent="0.2">
      <c r="A334" s="7" t="s">
        <v>1117</v>
      </c>
      <c r="B334" s="8" t="s">
        <v>1095</v>
      </c>
      <c r="C334" s="227">
        <v>0</v>
      </c>
      <c r="D334" s="8"/>
    </row>
    <row r="335" spans="1:4" ht="27.75" customHeight="1" x14ac:dyDescent="0.2">
      <c r="A335" s="7" t="s">
        <v>1118</v>
      </c>
      <c r="B335" s="8" t="s">
        <v>1090</v>
      </c>
      <c r="C335" s="227">
        <v>0</v>
      </c>
      <c r="D335"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Normal="100" zoomScaleSheetLayoutView="100" workbookViewId="0"/>
  </sheetViews>
  <sheetFormatPr defaultColWidth="11.5703125" defaultRowHeight="12.75" x14ac:dyDescent="0.2"/>
  <cols>
    <col min="1" max="1" width="13.85546875" style="176" customWidth="1"/>
    <col min="2" max="2" width="37.42578125" style="176" bestFit="1" customWidth="1"/>
    <col min="3" max="3" width="19" style="177" customWidth="1"/>
    <col min="4" max="4" width="5.28515625" style="176" bestFit="1" customWidth="1"/>
    <col min="5" max="5" width="4.7109375" style="176" customWidth="1"/>
    <col min="6" max="6" width="29.140625" style="176" bestFit="1" customWidth="1"/>
    <col min="7" max="7" width="11.5703125" style="176"/>
    <col min="8" max="8" width="64.5703125" style="176" bestFit="1" customWidth="1"/>
    <col min="9" max="16384" width="11.5703125" style="176"/>
  </cols>
  <sheetData>
    <row r="1" spans="1:8" ht="26.25" customHeight="1" x14ac:dyDescent="0.35">
      <c r="A1" s="187" t="s">
        <v>28</v>
      </c>
      <c r="H1" s="178"/>
    </row>
    <row r="2" spans="1:8" ht="12.75" customHeight="1" x14ac:dyDescent="0.2">
      <c r="A2" s="179"/>
    </row>
    <row r="3" spans="1:8" ht="12.75" customHeight="1" x14ac:dyDescent="0.2">
      <c r="A3" s="179"/>
    </row>
    <row r="4" spans="1:8" ht="12.75" customHeight="1" x14ac:dyDescent="0.2">
      <c r="A4" s="179"/>
    </row>
    <row r="5" spans="1:8" ht="12.75" customHeight="1" x14ac:dyDescent="0.2">
      <c r="A5" s="179"/>
    </row>
    <row r="6" spans="1:8" ht="12.75" customHeight="1" x14ac:dyDescent="0.2">
      <c r="A6" s="179"/>
    </row>
    <row r="7" spans="1:8" ht="12.75" customHeight="1" x14ac:dyDescent="0.2">
      <c r="A7" s="179"/>
    </row>
    <row r="8" spans="1:8" ht="12.75" customHeight="1" x14ac:dyDescent="0.2">
      <c r="A8" s="179"/>
    </row>
    <row r="9" spans="1:8" ht="12.75" customHeight="1" x14ac:dyDescent="0.2">
      <c r="A9" s="179"/>
    </row>
    <row r="10" spans="1:8" ht="12.75" customHeight="1" x14ac:dyDescent="0.2">
      <c r="A10" s="179"/>
    </row>
    <row r="11" spans="1:8" ht="12.75" customHeight="1" x14ac:dyDescent="0.2">
      <c r="A11" s="179"/>
    </row>
    <row r="12" spans="1:8" ht="12.75" customHeight="1" x14ac:dyDescent="0.2">
      <c r="A12" s="179"/>
    </row>
    <row r="13" spans="1:8" ht="12.75" customHeight="1" x14ac:dyDescent="0.2">
      <c r="A13" s="179"/>
    </row>
    <row r="14" spans="1:8" ht="12.75" customHeight="1" x14ac:dyDescent="0.2">
      <c r="A14" s="179"/>
    </row>
    <row r="15" spans="1:8" ht="12.75" customHeight="1" x14ac:dyDescent="0.2">
      <c r="A15" s="179"/>
    </row>
    <row r="16" spans="1:8" ht="12.75" customHeight="1" x14ac:dyDescent="0.2">
      <c r="A16" s="179"/>
    </row>
    <row r="17" spans="1:8" ht="12.75" customHeight="1" x14ac:dyDescent="0.2">
      <c r="A17" s="179"/>
    </row>
    <row r="18" spans="1:8" ht="12.75" customHeight="1" x14ac:dyDescent="0.2">
      <c r="A18" s="179"/>
    </row>
    <row r="19" spans="1:8" ht="12.75" customHeight="1" x14ac:dyDescent="0.2">
      <c r="A19" s="179"/>
    </row>
    <row r="20" spans="1:8" ht="12.75" customHeight="1" x14ac:dyDescent="0.2">
      <c r="A20" s="179"/>
    </row>
    <row r="21" spans="1:8" ht="12.75" customHeight="1" x14ac:dyDescent="0.2">
      <c r="A21" s="179"/>
    </row>
    <row r="22" spans="1:8" ht="12.75" customHeight="1" x14ac:dyDescent="0.2">
      <c r="A22" s="179"/>
    </row>
    <row r="23" spans="1:8" ht="12.75" customHeight="1" x14ac:dyDescent="0.2">
      <c r="A23" s="179"/>
    </row>
    <row r="24" spans="1:8" ht="12.75" customHeight="1" x14ac:dyDescent="0.2">
      <c r="A24" s="179"/>
    </row>
    <row r="25" spans="1:8" ht="12.75" customHeight="1" x14ac:dyDescent="0.2">
      <c r="A25" s="179"/>
    </row>
    <row r="26" spans="1:8" ht="12.75" customHeight="1" x14ac:dyDescent="0.2">
      <c r="A26" s="179"/>
    </row>
    <row r="27" spans="1:8" ht="12.75" customHeight="1" x14ac:dyDescent="0.2">
      <c r="A27" s="179"/>
    </row>
    <row r="28" spans="1:8" s="181" customFormat="1" ht="51" x14ac:dyDescent="0.2">
      <c r="A28" s="64" t="s">
        <v>312</v>
      </c>
      <c r="B28" s="64" t="s">
        <v>313</v>
      </c>
      <c r="C28" s="64" t="s">
        <v>540</v>
      </c>
      <c r="D28" s="180"/>
      <c r="E28" s="180"/>
      <c r="F28" s="64" t="s">
        <v>541</v>
      </c>
      <c r="G28" s="64" t="s">
        <v>542</v>
      </c>
      <c r="H28" s="64" t="s">
        <v>543</v>
      </c>
    </row>
    <row r="29" spans="1:8" x14ac:dyDescent="0.2">
      <c r="A29" s="189">
        <v>3</v>
      </c>
      <c r="B29" s="182" t="s">
        <v>314</v>
      </c>
      <c r="C29" s="188" t="s">
        <v>549</v>
      </c>
      <c r="F29" s="176" t="s">
        <v>546</v>
      </c>
      <c r="G29" s="183">
        <v>43626</v>
      </c>
      <c r="H29" s="176" t="s">
        <v>547</v>
      </c>
    </row>
    <row r="30" spans="1:8" x14ac:dyDescent="0.2">
      <c r="A30" s="189">
        <v>4</v>
      </c>
      <c r="B30" s="182" t="s">
        <v>314</v>
      </c>
      <c r="C30" s="188" t="s">
        <v>549</v>
      </c>
      <c r="F30" s="176" t="s">
        <v>551</v>
      </c>
      <c r="G30" s="183">
        <v>43626</v>
      </c>
      <c r="H30" s="176" t="s">
        <v>547</v>
      </c>
    </row>
    <row r="31" spans="1:8" x14ac:dyDescent="0.2">
      <c r="A31" s="189">
        <v>5</v>
      </c>
      <c r="B31" s="182" t="s">
        <v>315</v>
      </c>
      <c r="C31" s="188" t="s">
        <v>549</v>
      </c>
      <c r="F31" s="176" t="s">
        <v>550</v>
      </c>
      <c r="G31" s="183">
        <v>43626</v>
      </c>
      <c r="H31" s="176" t="s">
        <v>547</v>
      </c>
    </row>
    <row r="32" spans="1:8" x14ac:dyDescent="0.2">
      <c r="A32" s="189">
        <v>6</v>
      </c>
      <c r="B32" s="182" t="s">
        <v>316</v>
      </c>
      <c r="C32" s="188" t="s">
        <v>549</v>
      </c>
      <c r="F32" s="176" t="s">
        <v>552</v>
      </c>
      <c r="G32" s="183">
        <v>43626</v>
      </c>
      <c r="H32" s="176" t="s">
        <v>553</v>
      </c>
    </row>
    <row r="33" spans="1:8" x14ac:dyDescent="0.2">
      <c r="A33" s="189">
        <v>7</v>
      </c>
      <c r="B33" s="182" t="s">
        <v>316</v>
      </c>
      <c r="C33" s="188" t="s">
        <v>549</v>
      </c>
      <c r="F33" s="186"/>
      <c r="G33" s="183"/>
      <c r="H33" s="185"/>
    </row>
    <row r="34" spans="1:8" x14ac:dyDescent="0.2">
      <c r="A34" s="189">
        <v>8</v>
      </c>
      <c r="B34" s="182" t="s">
        <v>316</v>
      </c>
      <c r="C34" s="188" t="s">
        <v>549</v>
      </c>
      <c r="F34" s="184"/>
      <c r="G34" s="183"/>
    </row>
    <row r="35" spans="1:8" x14ac:dyDescent="0.2">
      <c r="A35" s="189">
        <v>9</v>
      </c>
      <c r="B35" s="182" t="s">
        <v>316</v>
      </c>
      <c r="C35" s="188" t="s">
        <v>549</v>
      </c>
      <c r="G35" s="183"/>
      <c r="H35" s="184"/>
    </row>
    <row r="36" spans="1:8" x14ac:dyDescent="0.2">
      <c r="A36" s="189">
        <v>10</v>
      </c>
      <c r="B36" s="182" t="s">
        <v>316</v>
      </c>
      <c r="C36" s="188" t="s">
        <v>549</v>
      </c>
      <c r="G36" s="183"/>
      <c r="H36" s="184"/>
    </row>
    <row r="37" spans="1:8" x14ac:dyDescent="0.2">
      <c r="A37" s="189">
        <v>11</v>
      </c>
      <c r="B37" s="182" t="s">
        <v>316</v>
      </c>
      <c r="C37" s="188" t="s">
        <v>549</v>
      </c>
      <c r="G37" s="183"/>
    </row>
    <row r="38" spans="1:8" x14ac:dyDescent="0.2">
      <c r="A38" s="189">
        <v>12</v>
      </c>
      <c r="B38" s="182" t="s">
        <v>316</v>
      </c>
      <c r="C38" s="188" t="s">
        <v>549</v>
      </c>
      <c r="G38" s="183"/>
    </row>
    <row r="39" spans="1:8" x14ac:dyDescent="0.2">
      <c r="A39" s="189">
        <v>13</v>
      </c>
      <c r="B39" s="182" t="s">
        <v>317</v>
      </c>
      <c r="C39" s="188" t="s">
        <v>549</v>
      </c>
      <c r="G39" s="183"/>
    </row>
    <row r="40" spans="1:8" x14ac:dyDescent="0.2">
      <c r="A40" s="189">
        <v>15</v>
      </c>
      <c r="B40" s="182" t="s">
        <v>317</v>
      </c>
      <c r="C40" s="188" t="s">
        <v>549</v>
      </c>
      <c r="F40" s="184"/>
      <c r="G40" s="183"/>
      <c r="H40" s="184"/>
    </row>
    <row r="41" spans="1:8" x14ac:dyDescent="0.2">
      <c r="A41" s="189">
        <v>16</v>
      </c>
      <c r="B41" s="182" t="s">
        <v>318</v>
      </c>
      <c r="C41" s="188" t="s">
        <v>549</v>
      </c>
      <c r="G41" s="183"/>
      <c r="H41" s="184"/>
    </row>
    <row r="42" spans="1:8" x14ac:dyDescent="0.2">
      <c r="A42" s="189">
        <v>17</v>
      </c>
      <c r="B42" s="182" t="s">
        <v>318</v>
      </c>
      <c r="C42" s="188" t="s">
        <v>549</v>
      </c>
      <c r="G42" s="183"/>
    </row>
    <row r="43" spans="1:8" x14ac:dyDescent="0.2">
      <c r="A43" s="189">
        <v>18</v>
      </c>
      <c r="B43" s="182" t="s">
        <v>318</v>
      </c>
      <c r="C43" s="188" t="s">
        <v>549</v>
      </c>
      <c r="G43" s="183"/>
    </row>
    <row r="44" spans="1:8" x14ac:dyDescent="0.2">
      <c r="A44" s="189">
        <v>19</v>
      </c>
      <c r="B44" s="182" t="s">
        <v>318</v>
      </c>
      <c r="C44" s="188" t="s">
        <v>549</v>
      </c>
      <c r="G44" s="183"/>
    </row>
    <row r="45" spans="1:8" x14ac:dyDescent="0.2">
      <c r="A45" s="189">
        <v>20</v>
      </c>
      <c r="B45" s="182" t="s">
        <v>318</v>
      </c>
      <c r="C45" s="188" t="s">
        <v>549</v>
      </c>
      <c r="G45" s="183"/>
    </row>
    <row r="46" spans="1:8" x14ac:dyDescent="0.2">
      <c r="A46" s="189">
        <v>21</v>
      </c>
      <c r="B46" s="182" t="s">
        <v>318</v>
      </c>
      <c r="C46" s="188" t="s">
        <v>549</v>
      </c>
      <c r="G46" s="183"/>
    </row>
    <row r="47" spans="1:8" x14ac:dyDescent="0.2">
      <c r="A47" s="189">
        <v>22</v>
      </c>
      <c r="B47" s="182" t="s">
        <v>318</v>
      </c>
      <c r="C47" s="188" t="s">
        <v>549</v>
      </c>
      <c r="G47" s="183"/>
    </row>
    <row r="48" spans="1:8" x14ac:dyDescent="0.2">
      <c r="A48" s="189">
        <v>23</v>
      </c>
      <c r="B48" s="182" t="s">
        <v>319</v>
      </c>
      <c r="C48" s="188" t="s">
        <v>549</v>
      </c>
      <c r="G48" s="183"/>
    </row>
    <row r="49" spans="1:8" x14ac:dyDescent="0.2">
      <c r="A49" s="189">
        <v>24</v>
      </c>
      <c r="B49" s="182" t="s">
        <v>319</v>
      </c>
      <c r="C49" s="188" t="s">
        <v>549</v>
      </c>
      <c r="G49" s="183"/>
    </row>
    <row r="50" spans="1:8" x14ac:dyDescent="0.2">
      <c r="A50" s="189">
        <v>25</v>
      </c>
      <c r="B50" s="182" t="s">
        <v>319</v>
      </c>
      <c r="C50" s="188" t="s">
        <v>549</v>
      </c>
      <c r="G50" s="183"/>
    </row>
    <row r="51" spans="1:8" x14ac:dyDescent="0.2">
      <c r="A51" s="189">
        <v>26</v>
      </c>
      <c r="B51" s="182" t="s">
        <v>319</v>
      </c>
      <c r="C51" s="188" t="s">
        <v>549</v>
      </c>
      <c r="G51" s="183"/>
    </row>
    <row r="52" spans="1:8" x14ac:dyDescent="0.2">
      <c r="A52" s="189">
        <v>28</v>
      </c>
      <c r="B52" s="182" t="s">
        <v>319</v>
      </c>
      <c r="C52" s="188" t="s">
        <v>549</v>
      </c>
      <c r="G52" s="183"/>
    </row>
    <row r="53" spans="1:8" x14ac:dyDescent="0.2">
      <c r="A53" s="189">
        <v>29</v>
      </c>
      <c r="B53" s="182" t="s">
        <v>319</v>
      </c>
      <c r="C53" s="188" t="s">
        <v>549</v>
      </c>
      <c r="G53" s="183"/>
    </row>
    <row r="54" spans="1:8" x14ac:dyDescent="0.2">
      <c r="A54" s="189">
        <v>30</v>
      </c>
      <c r="B54" s="182" t="s">
        <v>319</v>
      </c>
      <c r="C54" s="188" t="s">
        <v>549</v>
      </c>
      <c r="G54" s="183"/>
    </row>
    <row r="55" spans="1:8" x14ac:dyDescent="0.2">
      <c r="A55" s="189">
        <v>31</v>
      </c>
      <c r="B55" s="182" t="s">
        <v>319</v>
      </c>
      <c r="C55" s="188" t="s">
        <v>549</v>
      </c>
      <c r="G55" s="183"/>
    </row>
    <row r="56" spans="1:8" x14ac:dyDescent="0.2">
      <c r="A56" s="189">
        <v>32</v>
      </c>
      <c r="B56" s="182" t="s">
        <v>319</v>
      </c>
      <c r="C56" s="188" t="s">
        <v>549</v>
      </c>
      <c r="F56" s="184"/>
      <c r="G56" s="183"/>
      <c r="H56" s="184"/>
    </row>
    <row r="57" spans="1:8" x14ac:dyDescent="0.2">
      <c r="A57" s="189">
        <v>33</v>
      </c>
      <c r="B57" s="182" t="s">
        <v>319</v>
      </c>
      <c r="C57" s="188" t="s">
        <v>549</v>
      </c>
      <c r="F57" s="184"/>
      <c r="G57" s="183"/>
      <c r="H57" s="184"/>
    </row>
    <row r="58" spans="1:8" x14ac:dyDescent="0.2">
      <c r="A58" s="189">
        <v>34</v>
      </c>
      <c r="B58" s="182" t="s">
        <v>319</v>
      </c>
      <c r="C58" s="188" t="s">
        <v>549</v>
      </c>
      <c r="F58" s="184"/>
      <c r="G58" s="183"/>
      <c r="H58" s="184"/>
    </row>
    <row r="59" spans="1:8" x14ac:dyDescent="0.2">
      <c r="A59" s="189">
        <v>35</v>
      </c>
      <c r="B59" s="182" t="s">
        <v>319</v>
      </c>
      <c r="C59" s="188" t="s">
        <v>549</v>
      </c>
      <c r="F59" s="184"/>
      <c r="G59" s="183"/>
      <c r="H59" s="184"/>
    </row>
    <row r="60" spans="1:8" x14ac:dyDescent="0.2">
      <c r="A60" s="189">
        <v>36</v>
      </c>
      <c r="B60" s="182" t="s">
        <v>319</v>
      </c>
      <c r="C60" s="188" t="s">
        <v>549</v>
      </c>
      <c r="F60" s="184"/>
      <c r="G60" s="183"/>
      <c r="H60" s="184"/>
    </row>
    <row r="61" spans="1:8" x14ac:dyDescent="0.2">
      <c r="A61" s="189">
        <v>37</v>
      </c>
      <c r="B61" s="182" t="s">
        <v>319</v>
      </c>
      <c r="C61" s="188" t="s">
        <v>549</v>
      </c>
      <c r="F61" s="184"/>
      <c r="G61" s="183"/>
      <c r="H61" s="184"/>
    </row>
    <row r="62" spans="1:8" x14ac:dyDescent="0.2">
      <c r="A62" s="189">
        <v>38</v>
      </c>
      <c r="B62" s="182" t="s">
        <v>319</v>
      </c>
      <c r="C62" s="188" t="s">
        <v>549</v>
      </c>
      <c r="F62" s="184"/>
      <c r="G62" s="183"/>
      <c r="H62" s="184"/>
    </row>
    <row r="63" spans="1:8" x14ac:dyDescent="0.2">
      <c r="A63" s="189">
        <v>39</v>
      </c>
      <c r="B63" s="182" t="s">
        <v>319</v>
      </c>
      <c r="C63" s="188" t="s">
        <v>549</v>
      </c>
      <c r="F63" s="184"/>
      <c r="G63" s="183"/>
      <c r="H63" s="184"/>
    </row>
    <row r="64" spans="1:8" x14ac:dyDescent="0.2">
      <c r="A64" s="189">
        <v>40</v>
      </c>
      <c r="B64" s="182" t="s">
        <v>318</v>
      </c>
      <c r="C64" s="188" t="s">
        <v>549</v>
      </c>
      <c r="F64" s="184"/>
      <c r="G64" s="183"/>
      <c r="H64" s="184"/>
    </row>
    <row r="65" spans="1:8" x14ac:dyDescent="0.2">
      <c r="A65" s="189">
        <v>41</v>
      </c>
      <c r="B65" s="182" t="s">
        <v>320</v>
      </c>
      <c r="C65" s="188" t="s">
        <v>549</v>
      </c>
      <c r="F65" s="184"/>
      <c r="G65" s="183"/>
      <c r="H65" s="184"/>
    </row>
    <row r="66" spans="1:8" x14ac:dyDescent="0.2">
      <c r="A66" s="189">
        <v>42</v>
      </c>
      <c r="B66" s="182" t="s">
        <v>321</v>
      </c>
      <c r="C66" s="188" t="s">
        <v>549</v>
      </c>
      <c r="F66" s="184"/>
      <c r="G66" s="183"/>
      <c r="H66" s="184"/>
    </row>
    <row r="67" spans="1:8" x14ac:dyDescent="0.2">
      <c r="A67" s="189">
        <v>43</v>
      </c>
      <c r="B67" s="182" t="s">
        <v>321</v>
      </c>
      <c r="C67" s="188" t="s">
        <v>549</v>
      </c>
      <c r="F67" s="184"/>
      <c r="G67" s="183"/>
      <c r="H67" s="184"/>
    </row>
    <row r="68" spans="1:8" x14ac:dyDescent="0.2">
      <c r="A68" s="189">
        <v>44</v>
      </c>
      <c r="B68" s="182" t="s">
        <v>320</v>
      </c>
      <c r="C68" s="188" t="s">
        <v>549</v>
      </c>
      <c r="F68" s="184"/>
      <c r="G68" s="183"/>
      <c r="H68" s="184"/>
    </row>
    <row r="69" spans="1:8" x14ac:dyDescent="0.2">
      <c r="A69" s="189">
        <v>45</v>
      </c>
      <c r="B69" s="182" t="s">
        <v>322</v>
      </c>
      <c r="C69" s="188" t="s">
        <v>549</v>
      </c>
      <c r="F69" s="184"/>
      <c r="G69" s="183"/>
      <c r="H69" s="184"/>
    </row>
    <row r="70" spans="1:8" x14ac:dyDescent="0.2">
      <c r="A70" s="189">
        <v>46</v>
      </c>
      <c r="B70" s="182" t="s">
        <v>323</v>
      </c>
      <c r="C70" s="188" t="s">
        <v>549</v>
      </c>
      <c r="F70" s="184"/>
      <c r="G70" s="183"/>
      <c r="H70" s="184"/>
    </row>
    <row r="71" spans="1:8" x14ac:dyDescent="0.2">
      <c r="A71" s="189">
        <v>47</v>
      </c>
      <c r="B71" s="182" t="s">
        <v>324</v>
      </c>
      <c r="C71" s="188" t="s">
        <v>549</v>
      </c>
      <c r="F71" s="184"/>
      <c r="G71" s="183"/>
      <c r="H71" s="184"/>
    </row>
    <row r="72" spans="1:8" x14ac:dyDescent="0.2">
      <c r="A72" s="189">
        <v>48</v>
      </c>
      <c r="B72" s="182" t="s">
        <v>325</v>
      </c>
      <c r="C72" s="188" t="s">
        <v>549</v>
      </c>
      <c r="F72" s="184"/>
      <c r="G72" s="183"/>
      <c r="H72" s="184"/>
    </row>
    <row r="73" spans="1:8" x14ac:dyDescent="0.2">
      <c r="A73" s="189">
        <v>49</v>
      </c>
      <c r="B73" s="182" t="s">
        <v>318</v>
      </c>
      <c r="C73" s="188" t="s">
        <v>549</v>
      </c>
      <c r="F73" s="184"/>
      <c r="G73" s="183"/>
      <c r="H73" s="184"/>
    </row>
    <row r="74" spans="1:8" x14ac:dyDescent="0.2">
      <c r="A74" s="189">
        <v>50</v>
      </c>
      <c r="B74" s="182" t="s">
        <v>326</v>
      </c>
      <c r="C74" s="188" t="s">
        <v>549</v>
      </c>
      <c r="F74" s="184"/>
      <c r="G74" s="183"/>
      <c r="H74" s="184"/>
    </row>
    <row r="75" spans="1:8" x14ac:dyDescent="0.2">
      <c r="A75" s="189">
        <v>51</v>
      </c>
      <c r="B75" s="182" t="s">
        <v>327</v>
      </c>
      <c r="C75" s="188" t="s">
        <v>548</v>
      </c>
      <c r="F75" s="184"/>
      <c r="G75" s="183"/>
      <c r="H75" s="184"/>
    </row>
    <row r="76" spans="1:8" x14ac:dyDescent="0.2">
      <c r="A76" s="189">
        <v>52</v>
      </c>
      <c r="B76" s="182" t="s">
        <v>328</v>
      </c>
      <c r="C76" s="188" t="s">
        <v>549</v>
      </c>
      <c r="F76" s="184"/>
      <c r="G76" s="183"/>
      <c r="H76" s="184"/>
    </row>
    <row r="77" spans="1:8" x14ac:dyDescent="0.2">
      <c r="A77" s="189">
        <v>53</v>
      </c>
      <c r="B77" s="182" t="s">
        <v>328</v>
      </c>
      <c r="C77" s="188" t="s">
        <v>549</v>
      </c>
      <c r="F77" s="184"/>
      <c r="G77" s="183"/>
      <c r="H77" s="184"/>
    </row>
    <row r="78" spans="1:8" x14ac:dyDescent="0.2">
      <c r="A78" s="189">
        <v>55</v>
      </c>
      <c r="B78" s="182" t="s">
        <v>328</v>
      </c>
      <c r="C78" s="188" t="s">
        <v>549</v>
      </c>
      <c r="F78" s="184"/>
      <c r="G78" s="183"/>
      <c r="H78" s="184"/>
    </row>
    <row r="79" spans="1:8" x14ac:dyDescent="0.2">
      <c r="A79" s="189">
        <v>56</v>
      </c>
      <c r="B79" s="182" t="s">
        <v>328</v>
      </c>
      <c r="C79" s="188" t="s">
        <v>549</v>
      </c>
      <c r="F79" s="184"/>
      <c r="G79" s="183"/>
      <c r="H79" s="184"/>
    </row>
    <row r="80" spans="1:8" x14ac:dyDescent="0.2">
      <c r="A80" s="189">
        <v>57</v>
      </c>
      <c r="B80" s="182" t="s">
        <v>328</v>
      </c>
      <c r="C80" s="188" t="s">
        <v>549</v>
      </c>
      <c r="F80" s="184"/>
      <c r="G80" s="183"/>
      <c r="H80" s="184"/>
    </row>
    <row r="81" spans="1:8" x14ac:dyDescent="0.2">
      <c r="A81" s="189">
        <v>58</v>
      </c>
      <c r="B81" s="182" t="s">
        <v>329</v>
      </c>
      <c r="C81" s="188" t="s">
        <v>548</v>
      </c>
      <c r="F81" s="184"/>
      <c r="G81" s="183"/>
      <c r="H81" s="184"/>
    </row>
    <row r="82" spans="1:8" x14ac:dyDescent="0.2">
      <c r="A82" s="189">
        <v>59</v>
      </c>
      <c r="B82" s="182" t="s">
        <v>328</v>
      </c>
      <c r="C82" s="188" t="s">
        <v>549</v>
      </c>
      <c r="F82" s="184"/>
      <c r="G82" s="183"/>
      <c r="H82" s="184"/>
    </row>
    <row r="83" spans="1:8" x14ac:dyDescent="0.2">
      <c r="A83" s="189">
        <v>60</v>
      </c>
      <c r="B83" s="182" t="s">
        <v>328</v>
      </c>
      <c r="C83" s="188" t="s">
        <v>549</v>
      </c>
      <c r="F83" s="184"/>
      <c r="G83" s="183"/>
      <c r="H83" s="184"/>
    </row>
    <row r="84" spans="1:8" x14ac:dyDescent="0.2">
      <c r="A84" s="189">
        <v>62</v>
      </c>
      <c r="B84" s="182" t="s">
        <v>330</v>
      </c>
      <c r="C84" s="188" t="s">
        <v>549</v>
      </c>
    </row>
    <row r="85" spans="1:8" x14ac:dyDescent="0.2">
      <c r="A85" s="189">
        <v>63</v>
      </c>
      <c r="B85" s="182" t="s">
        <v>321</v>
      </c>
      <c r="C85" s="188" t="s">
        <v>549</v>
      </c>
    </row>
    <row r="86" spans="1:8" x14ac:dyDescent="0.2">
      <c r="A86" s="189">
        <v>64</v>
      </c>
      <c r="B86" s="182" t="s">
        <v>328</v>
      </c>
      <c r="C86" s="188" t="s">
        <v>549</v>
      </c>
    </row>
    <row r="87" spans="1:8" x14ac:dyDescent="0.2">
      <c r="A87" s="189">
        <v>65</v>
      </c>
      <c r="B87" s="182" t="s">
        <v>331</v>
      </c>
      <c r="C87" s="188" t="s">
        <v>549</v>
      </c>
    </row>
    <row r="88" spans="1:8" x14ac:dyDescent="0.2">
      <c r="A88" s="189">
        <v>66</v>
      </c>
      <c r="B88" s="182" t="s">
        <v>331</v>
      </c>
      <c r="C88" s="188" t="s">
        <v>549</v>
      </c>
    </row>
    <row r="89" spans="1:8" x14ac:dyDescent="0.2">
      <c r="A89" s="189">
        <v>67</v>
      </c>
      <c r="B89" s="182" t="s">
        <v>332</v>
      </c>
      <c r="C89" s="188" t="s">
        <v>549</v>
      </c>
    </row>
    <row r="90" spans="1:8" x14ac:dyDescent="0.2">
      <c r="A90" s="189">
        <v>71</v>
      </c>
      <c r="B90" s="182" t="s">
        <v>332</v>
      </c>
      <c r="C90" s="188" t="s">
        <v>549</v>
      </c>
    </row>
    <row r="91" spans="1:8" x14ac:dyDescent="0.2">
      <c r="A91" s="189">
        <v>72</v>
      </c>
      <c r="B91" s="182" t="s">
        <v>332</v>
      </c>
      <c r="C91" s="188" t="s">
        <v>549</v>
      </c>
    </row>
    <row r="92" spans="1:8" x14ac:dyDescent="0.2">
      <c r="A92" s="189">
        <v>73</v>
      </c>
      <c r="B92" s="182" t="s">
        <v>332</v>
      </c>
      <c r="C92" s="188" t="s">
        <v>549</v>
      </c>
    </row>
    <row r="93" spans="1:8" x14ac:dyDescent="0.2">
      <c r="A93" s="189">
        <v>74</v>
      </c>
      <c r="B93" s="182" t="s">
        <v>333</v>
      </c>
      <c r="C93" s="188" t="s">
        <v>549</v>
      </c>
    </row>
    <row r="94" spans="1:8" x14ac:dyDescent="0.2">
      <c r="A94" s="189">
        <v>75</v>
      </c>
      <c r="B94" s="182" t="s">
        <v>334</v>
      </c>
      <c r="C94" s="188" t="s">
        <v>549</v>
      </c>
    </row>
    <row r="95" spans="1:8" x14ac:dyDescent="0.2">
      <c r="A95" s="189">
        <v>76</v>
      </c>
      <c r="B95" s="182" t="s">
        <v>334</v>
      </c>
      <c r="C95" s="188" t="s">
        <v>549</v>
      </c>
    </row>
    <row r="96" spans="1:8" x14ac:dyDescent="0.2">
      <c r="A96" s="189">
        <v>77</v>
      </c>
      <c r="B96" s="182" t="s">
        <v>334</v>
      </c>
      <c r="C96" s="188" t="s">
        <v>549</v>
      </c>
    </row>
    <row r="97" spans="1:3" x14ac:dyDescent="0.2">
      <c r="A97" s="189">
        <v>78</v>
      </c>
      <c r="B97" s="182" t="s">
        <v>335</v>
      </c>
      <c r="C97" s="188" t="s">
        <v>549</v>
      </c>
    </row>
    <row r="98" spans="1:3" x14ac:dyDescent="0.2">
      <c r="A98" s="189">
        <v>79</v>
      </c>
      <c r="B98" s="182" t="s">
        <v>336</v>
      </c>
      <c r="C98" s="188" t="s">
        <v>548</v>
      </c>
    </row>
    <row r="99" spans="1:3" x14ac:dyDescent="0.2">
      <c r="A99" s="189">
        <v>80</v>
      </c>
      <c r="B99" s="182" t="s">
        <v>337</v>
      </c>
      <c r="C99" s="188" t="s">
        <v>549</v>
      </c>
    </row>
    <row r="100" spans="1:3" x14ac:dyDescent="0.2">
      <c r="A100" s="189">
        <v>81</v>
      </c>
      <c r="B100" s="182" t="s">
        <v>338</v>
      </c>
      <c r="C100" s="188" t="s">
        <v>549</v>
      </c>
    </row>
    <row r="101" spans="1:3" x14ac:dyDescent="0.2">
      <c r="A101" s="189">
        <v>82</v>
      </c>
      <c r="B101" s="182" t="s">
        <v>339</v>
      </c>
      <c r="C101" s="188" t="s">
        <v>549</v>
      </c>
    </row>
    <row r="102" spans="1:3" x14ac:dyDescent="0.2">
      <c r="A102" s="189">
        <v>83</v>
      </c>
      <c r="B102" s="182" t="s">
        <v>339</v>
      </c>
      <c r="C102" s="188" t="s">
        <v>549</v>
      </c>
    </row>
    <row r="103" spans="1:3" x14ac:dyDescent="0.2">
      <c r="A103" s="189">
        <v>84</v>
      </c>
      <c r="B103" s="182" t="s">
        <v>339</v>
      </c>
      <c r="C103" s="188" t="s">
        <v>549</v>
      </c>
    </row>
    <row r="104" spans="1:3" x14ac:dyDescent="0.2">
      <c r="A104" s="189">
        <v>85</v>
      </c>
      <c r="B104" s="182" t="s">
        <v>339</v>
      </c>
      <c r="C104" s="188" t="s">
        <v>549</v>
      </c>
    </row>
    <row r="105" spans="1:3" x14ac:dyDescent="0.2">
      <c r="A105" s="189">
        <v>86</v>
      </c>
      <c r="B105" s="182" t="s">
        <v>339</v>
      </c>
      <c r="C105" s="188" t="s">
        <v>549</v>
      </c>
    </row>
    <row r="106" spans="1:3" x14ac:dyDescent="0.2">
      <c r="A106" s="189">
        <v>87</v>
      </c>
      <c r="B106" s="182" t="s">
        <v>339</v>
      </c>
      <c r="C106" s="188" t="s">
        <v>549</v>
      </c>
    </row>
    <row r="107" spans="1:3" x14ac:dyDescent="0.2">
      <c r="A107" s="189">
        <v>88</v>
      </c>
      <c r="B107" s="182" t="s">
        <v>339</v>
      </c>
      <c r="C107" s="188" t="s">
        <v>549</v>
      </c>
    </row>
    <row r="108" spans="1:3" x14ac:dyDescent="0.2">
      <c r="A108" s="189">
        <v>91</v>
      </c>
      <c r="B108" s="182" t="s">
        <v>340</v>
      </c>
      <c r="C108" s="188" t="s">
        <v>549</v>
      </c>
    </row>
    <row r="109" spans="1:3" x14ac:dyDescent="0.2">
      <c r="A109" s="189">
        <v>92</v>
      </c>
      <c r="B109" s="182" t="s">
        <v>340</v>
      </c>
      <c r="C109" s="188" t="s">
        <v>549</v>
      </c>
    </row>
    <row r="110" spans="1:3" x14ac:dyDescent="0.2">
      <c r="A110" s="189">
        <v>93</v>
      </c>
      <c r="B110" s="182" t="s">
        <v>341</v>
      </c>
      <c r="C110" s="188" t="s">
        <v>548</v>
      </c>
    </row>
    <row r="111" spans="1:3" x14ac:dyDescent="0.2">
      <c r="A111" s="189">
        <v>94</v>
      </c>
      <c r="B111" s="182" t="s">
        <v>340</v>
      </c>
      <c r="C111" s="188" t="s">
        <v>549</v>
      </c>
    </row>
    <row r="112" spans="1:3" x14ac:dyDescent="0.2">
      <c r="A112" s="189">
        <v>95</v>
      </c>
      <c r="B112" s="182" t="s">
        <v>340</v>
      </c>
      <c r="C112" s="188" t="s">
        <v>549</v>
      </c>
    </row>
    <row r="113" spans="1:3" x14ac:dyDescent="0.2">
      <c r="A113" s="189">
        <v>96</v>
      </c>
      <c r="B113" s="182" t="s">
        <v>340</v>
      </c>
      <c r="C113" s="188" t="s">
        <v>549</v>
      </c>
    </row>
    <row r="114" spans="1:3" x14ac:dyDescent="0.2">
      <c r="A114" s="189">
        <v>97</v>
      </c>
      <c r="B114" s="182" t="s">
        <v>342</v>
      </c>
      <c r="C114" s="188" t="s">
        <v>549</v>
      </c>
    </row>
    <row r="115" spans="1:3" x14ac:dyDescent="0.2">
      <c r="A115" s="189">
        <v>98</v>
      </c>
      <c r="B115" s="182" t="s">
        <v>343</v>
      </c>
      <c r="C115" s="188" t="s">
        <v>549</v>
      </c>
    </row>
    <row r="116" spans="1:3" x14ac:dyDescent="0.2">
      <c r="A116" s="189">
        <v>99</v>
      </c>
      <c r="B116" s="182" t="s">
        <v>344</v>
      </c>
      <c r="C116" s="188" t="s">
        <v>549</v>
      </c>
    </row>
    <row r="117" spans="1:3" x14ac:dyDescent="0.2">
      <c r="A117" s="189">
        <v>100</v>
      </c>
      <c r="B117" s="182" t="s">
        <v>344</v>
      </c>
      <c r="C117" s="188" t="s">
        <v>549</v>
      </c>
    </row>
    <row r="118" spans="1:3" x14ac:dyDescent="0.2">
      <c r="A118" s="189">
        <v>101</v>
      </c>
      <c r="B118" s="182" t="s">
        <v>345</v>
      </c>
      <c r="C118" s="188" t="s">
        <v>549</v>
      </c>
    </row>
    <row r="119" spans="1:3" x14ac:dyDescent="0.2">
      <c r="A119" s="189">
        <v>102</v>
      </c>
      <c r="B119" s="182" t="s">
        <v>345</v>
      </c>
      <c r="C119" s="188" t="s">
        <v>549</v>
      </c>
    </row>
    <row r="120" spans="1:3" x14ac:dyDescent="0.2">
      <c r="A120" s="189">
        <v>103</v>
      </c>
      <c r="B120" s="182" t="s">
        <v>345</v>
      </c>
      <c r="C120" s="188" t="s">
        <v>549</v>
      </c>
    </row>
    <row r="121" spans="1:3" x14ac:dyDescent="0.2">
      <c r="A121" s="189">
        <v>104</v>
      </c>
      <c r="B121" s="182" t="s">
        <v>346</v>
      </c>
      <c r="C121" s="188" t="s">
        <v>549</v>
      </c>
    </row>
    <row r="122" spans="1:3" x14ac:dyDescent="0.2">
      <c r="A122" s="189">
        <v>105</v>
      </c>
      <c r="B122" s="182" t="s">
        <v>346</v>
      </c>
      <c r="C122" s="188" t="s">
        <v>549</v>
      </c>
    </row>
    <row r="123" spans="1:3" x14ac:dyDescent="0.2">
      <c r="A123" s="189">
        <v>106</v>
      </c>
      <c r="B123" s="182" t="s">
        <v>346</v>
      </c>
      <c r="C123" s="188" t="s">
        <v>549</v>
      </c>
    </row>
    <row r="124" spans="1:3" x14ac:dyDescent="0.2">
      <c r="A124" s="189">
        <v>107</v>
      </c>
      <c r="B124" s="182" t="s">
        <v>346</v>
      </c>
      <c r="C124" s="188" t="s">
        <v>549</v>
      </c>
    </row>
    <row r="125" spans="1:3" x14ac:dyDescent="0.2">
      <c r="A125" s="189">
        <v>108</v>
      </c>
      <c r="B125" s="182" t="s">
        <v>346</v>
      </c>
      <c r="C125" s="188" t="s">
        <v>549</v>
      </c>
    </row>
    <row r="126" spans="1:3" x14ac:dyDescent="0.2">
      <c r="A126" s="189">
        <v>109</v>
      </c>
      <c r="B126" s="182" t="s">
        <v>346</v>
      </c>
      <c r="C126" s="188" t="s">
        <v>549</v>
      </c>
    </row>
    <row r="127" spans="1:3" x14ac:dyDescent="0.2">
      <c r="A127" s="189">
        <v>110</v>
      </c>
      <c r="B127" s="182" t="s">
        <v>346</v>
      </c>
      <c r="C127" s="188" t="s">
        <v>549</v>
      </c>
    </row>
    <row r="128" spans="1:3" x14ac:dyDescent="0.2">
      <c r="A128" s="189">
        <v>111</v>
      </c>
      <c r="B128" s="182" t="s">
        <v>347</v>
      </c>
      <c r="C128" s="188" t="s">
        <v>549</v>
      </c>
    </row>
    <row r="129" spans="1:3" x14ac:dyDescent="0.2">
      <c r="A129" s="189">
        <v>112</v>
      </c>
      <c r="B129" s="182" t="s">
        <v>348</v>
      </c>
      <c r="C129" s="188" t="s">
        <v>549</v>
      </c>
    </row>
    <row r="130" spans="1:3" x14ac:dyDescent="0.2">
      <c r="A130" s="189">
        <v>113</v>
      </c>
      <c r="B130" s="182" t="s">
        <v>348</v>
      </c>
      <c r="C130" s="188" t="s">
        <v>549</v>
      </c>
    </row>
    <row r="131" spans="1:3" x14ac:dyDescent="0.2">
      <c r="A131" s="189">
        <v>115</v>
      </c>
      <c r="B131" s="182" t="s">
        <v>348</v>
      </c>
      <c r="C131" s="188" t="s">
        <v>549</v>
      </c>
    </row>
    <row r="132" spans="1:3" x14ac:dyDescent="0.2">
      <c r="A132" s="189">
        <v>116</v>
      </c>
      <c r="B132" s="182" t="s">
        <v>348</v>
      </c>
      <c r="C132" s="188" t="s">
        <v>549</v>
      </c>
    </row>
    <row r="133" spans="1:3" x14ac:dyDescent="0.2">
      <c r="A133" s="189">
        <v>117</v>
      </c>
      <c r="B133" s="182" t="s">
        <v>348</v>
      </c>
      <c r="C133" s="188" t="s">
        <v>549</v>
      </c>
    </row>
    <row r="134" spans="1:3" x14ac:dyDescent="0.2">
      <c r="A134" s="189">
        <v>118</v>
      </c>
      <c r="B134" s="182" t="s">
        <v>349</v>
      </c>
      <c r="C134" s="188" t="s">
        <v>549</v>
      </c>
    </row>
    <row r="135" spans="1:3" x14ac:dyDescent="0.2">
      <c r="A135" s="189">
        <v>119</v>
      </c>
      <c r="B135" s="182" t="s">
        <v>349</v>
      </c>
      <c r="C135" s="188" t="s">
        <v>549</v>
      </c>
    </row>
    <row r="136" spans="1:3" x14ac:dyDescent="0.2">
      <c r="A136" s="189">
        <v>120</v>
      </c>
      <c r="B136" s="182" t="s">
        <v>321</v>
      </c>
      <c r="C136" s="188" t="s">
        <v>549</v>
      </c>
    </row>
    <row r="137" spans="1:3" x14ac:dyDescent="0.2">
      <c r="A137" s="189">
        <v>121</v>
      </c>
      <c r="B137" s="182" t="s">
        <v>350</v>
      </c>
      <c r="C137" s="188" t="s">
        <v>548</v>
      </c>
    </row>
    <row r="138" spans="1:3" x14ac:dyDescent="0.2">
      <c r="A138" s="189">
        <v>122</v>
      </c>
      <c r="B138" s="182" t="s">
        <v>351</v>
      </c>
      <c r="C138" s="188" t="s">
        <v>548</v>
      </c>
    </row>
    <row r="139" spans="1:3" x14ac:dyDescent="0.2">
      <c r="A139" s="189">
        <v>123</v>
      </c>
      <c r="B139" s="182" t="s">
        <v>352</v>
      </c>
      <c r="C139" s="188" t="s">
        <v>548</v>
      </c>
    </row>
    <row r="140" spans="1:3" x14ac:dyDescent="0.2">
      <c r="A140" s="189">
        <v>124</v>
      </c>
      <c r="B140" s="182" t="s">
        <v>352</v>
      </c>
      <c r="C140" s="188" t="s">
        <v>548</v>
      </c>
    </row>
    <row r="141" spans="1:3" x14ac:dyDescent="0.2">
      <c r="A141" s="189">
        <v>125</v>
      </c>
      <c r="B141" s="182" t="s">
        <v>352</v>
      </c>
      <c r="C141" s="188" t="s">
        <v>548</v>
      </c>
    </row>
    <row r="142" spans="1:3" x14ac:dyDescent="0.2">
      <c r="A142" s="189">
        <v>126</v>
      </c>
      <c r="B142" s="182" t="s">
        <v>353</v>
      </c>
      <c r="C142" s="188" t="s">
        <v>548</v>
      </c>
    </row>
    <row r="143" spans="1:3" x14ac:dyDescent="0.2">
      <c r="A143" s="189">
        <v>127</v>
      </c>
      <c r="B143" s="182" t="s">
        <v>354</v>
      </c>
      <c r="C143" s="188" t="s">
        <v>548</v>
      </c>
    </row>
    <row r="144" spans="1:3" x14ac:dyDescent="0.2">
      <c r="A144" s="189">
        <v>128</v>
      </c>
      <c r="B144" s="182" t="s">
        <v>355</v>
      </c>
      <c r="C144" s="188" t="s">
        <v>548</v>
      </c>
    </row>
    <row r="145" spans="1:3" x14ac:dyDescent="0.2">
      <c r="A145" s="189">
        <v>129</v>
      </c>
      <c r="B145" s="182" t="s">
        <v>354</v>
      </c>
      <c r="C145" s="188" t="s">
        <v>548</v>
      </c>
    </row>
    <row r="146" spans="1:3" x14ac:dyDescent="0.2">
      <c r="A146" s="189">
        <v>130</v>
      </c>
      <c r="B146" s="182" t="s">
        <v>356</v>
      </c>
      <c r="C146" s="188" t="s">
        <v>548</v>
      </c>
    </row>
    <row r="147" spans="1:3" x14ac:dyDescent="0.2">
      <c r="A147" s="189">
        <v>131</v>
      </c>
      <c r="B147" s="182" t="s">
        <v>356</v>
      </c>
      <c r="C147" s="188" t="s">
        <v>548</v>
      </c>
    </row>
    <row r="148" spans="1:3" x14ac:dyDescent="0.2">
      <c r="A148" s="189">
        <v>132</v>
      </c>
      <c r="B148" s="182" t="s">
        <v>357</v>
      </c>
      <c r="C148" s="188" t="s">
        <v>548</v>
      </c>
    </row>
    <row r="149" spans="1:3" x14ac:dyDescent="0.2">
      <c r="A149" s="189">
        <v>133</v>
      </c>
      <c r="B149" s="182" t="s">
        <v>357</v>
      </c>
      <c r="C149" s="188" t="s">
        <v>548</v>
      </c>
    </row>
    <row r="150" spans="1:3" x14ac:dyDescent="0.2">
      <c r="A150" s="189">
        <v>134</v>
      </c>
      <c r="B150" s="182" t="s">
        <v>357</v>
      </c>
      <c r="C150" s="188" t="s">
        <v>548</v>
      </c>
    </row>
    <row r="151" spans="1:3" x14ac:dyDescent="0.2">
      <c r="A151" s="189">
        <v>135</v>
      </c>
      <c r="B151" s="182" t="s">
        <v>357</v>
      </c>
      <c r="C151" s="188" t="s">
        <v>548</v>
      </c>
    </row>
    <row r="152" spans="1:3" x14ac:dyDescent="0.2">
      <c r="A152" s="189">
        <v>136</v>
      </c>
      <c r="B152" s="182" t="s">
        <v>357</v>
      </c>
      <c r="C152" s="188" t="s">
        <v>548</v>
      </c>
    </row>
    <row r="153" spans="1:3" x14ac:dyDescent="0.2">
      <c r="A153" s="189">
        <v>137</v>
      </c>
      <c r="B153" s="182" t="s">
        <v>357</v>
      </c>
      <c r="C153" s="188" t="s">
        <v>548</v>
      </c>
    </row>
    <row r="154" spans="1:3" x14ac:dyDescent="0.2">
      <c r="A154" s="189">
        <v>138</v>
      </c>
      <c r="B154" s="182" t="s">
        <v>357</v>
      </c>
      <c r="C154" s="188" t="s">
        <v>548</v>
      </c>
    </row>
    <row r="155" spans="1:3" x14ac:dyDescent="0.2">
      <c r="A155" s="189">
        <v>140</v>
      </c>
      <c r="B155" s="182" t="s">
        <v>341</v>
      </c>
      <c r="C155" s="188" t="s">
        <v>548</v>
      </c>
    </row>
    <row r="156" spans="1:3" x14ac:dyDescent="0.2">
      <c r="A156" s="189">
        <v>141</v>
      </c>
      <c r="B156" s="182" t="s">
        <v>358</v>
      </c>
      <c r="C156" s="188" t="s">
        <v>548</v>
      </c>
    </row>
    <row r="157" spans="1:3" x14ac:dyDescent="0.2">
      <c r="A157" s="189">
        <v>142</v>
      </c>
      <c r="B157" s="182" t="s">
        <v>358</v>
      </c>
      <c r="C157" s="188" t="s">
        <v>548</v>
      </c>
    </row>
    <row r="158" spans="1:3" x14ac:dyDescent="0.2">
      <c r="A158" s="189">
        <v>143</v>
      </c>
      <c r="B158" s="182" t="s">
        <v>344</v>
      </c>
      <c r="C158" s="188" t="s">
        <v>549</v>
      </c>
    </row>
    <row r="159" spans="1:3" x14ac:dyDescent="0.2">
      <c r="A159" s="189">
        <v>144</v>
      </c>
      <c r="B159" s="182" t="s">
        <v>359</v>
      </c>
      <c r="C159" s="188" t="s">
        <v>548</v>
      </c>
    </row>
    <row r="160" spans="1:3" x14ac:dyDescent="0.2">
      <c r="A160" s="189">
        <v>145</v>
      </c>
      <c r="B160" s="182" t="s">
        <v>359</v>
      </c>
      <c r="C160" s="188" t="s">
        <v>548</v>
      </c>
    </row>
    <row r="161" spans="1:3" x14ac:dyDescent="0.2">
      <c r="A161" s="189">
        <v>146</v>
      </c>
      <c r="B161" s="182" t="s">
        <v>359</v>
      </c>
      <c r="C161" s="188" t="s">
        <v>548</v>
      </c>
    </row>
    <row r="162" spans="1:3" x14ac:dyDescent="0.2">
      <c r="A162" s="189">
        <v>147</v>
      </c>
      <c r="B162" s="182" t="s">
        <v>359</v>
      </c>
      <c r="C162" s="188" t="s">
        <v>548</v>
      </c>
    </row>
    <row r="163" spans="1:3" x14ac:dyDescent="0.2">
      <c r="A163" s="189">
        <v>148</v>
      </c>
      <c r="B163" s="182" t="s">
        <v>360</v>
      </c>
      <c r="C163" s="188" t="s">
        <v>549</v>
      </c>
    </row>
    <row r="164" spans="1:3" x14ac:dyDescent="0.2">
      <c r="A164" s="189">
        <v>149</v>
      </c>
      <c r="B164" s="182" t="s">
        <v>361</v>
      </c>
      <c r="C164" s="188" t="s">
        <v>548</v>
      </c>
    </row>
    <row r="165" spans="1:3" x14ac:dyDescent="0.2">
      <c r="A165" s="189">
        <v>150</v>
      </c>
      <c r="B165" s="182" t="s">
        <v>353</v>
      </c>
      <c r="C165" s="188" t="s">
        <v>548</v>
      </c>
    </row>
    <row r="166" spans="1:3" x14ac:dyDescent="0.2">
      <c r="A166" s="189">
        <v>151</v>
      </c>
      <c r="B166" s="182" t="s">
        <v>353</v>
      </c>
      <c r="C166" s="188" t="s">
        <v>548</v>
      </c>
    </row>
    <row r="167" spans="1:3" x14ac:dyDescent="0.2">
      <c r="A167" s="189">
        <v>152</v>
      </c>
      <c r="B167" s="182" t="s">
        <v>353</v>
      </c>
      <c r="C167" s="188" t="s">
        <v>548</v>
      </c>
    </row>
    <row r="168" spans="1:3" x14ac:dyDescent="0.2">
      <c r="A168" s="189">
        <v>153</v>
      </c>
      <c r="B168" s="182" t="s">
        <v>353</v>
      </c>
      <c r="C168" s="188" t="s">
        <v>548</v>
      </c>
    </row>
    <row r="169" spans="1:3" x14ac:dyDescent="0.2">
      <c r="A169" s="189">
        <v>154</v>
      </c>
      <c r="B169" s="182" t="s">
        <v>353</v>
      </c>
      <c r="C169" s="188" t="s">
        <v>548</v>
      </c>
    </row>
    <row r="170" spans="1:3" x14ac:dyDescent="0.2">
      <c r="A170" s="189">
        <v>155</v>
      </c>
      <c r="B170" s="182" t="s">
        <v>341</v>
      </c>
      <c r="C170" s="188" t="s">
        <v>548</v>
      </c>
    </row>
    <row r="171" spans="1:3" x14ac:dyDescent="0.2">
      <c r="A171" s="189">
        <v>156</v>
      </c>
      <c r="B171" s="182" t="s">
        <v>353</v>
      </c>
      <c r="C171" s="188" t="s">
        <v>548</v>
      </c>
    </row>
    <row r="172" spans="1:3" x14ac:dyDescent="0.2">
      <c r="A172" s="189">
        <v>157</v>
      </c>
      <c r="B172" s="182" t="s">
        <v>353</v>
      </c>
      <c r="C172" s="188" t="s">
        <v>548</v>
      </c>
    </row>
    <row r="173" spans="1:3" x14ac:dyDescent="0.2">
      <c r="A173" s="189">
        <v>158</v>
      </c>
      <c r="B173" s="182" t="s">
        <v>353</v>
      </c>
      <c r="C173" s="188" t="s">
        <v>548</v>
      </c>
    </row>
    <row r="174" spans="1:3" x14ac:dyDescent="0.2">
      <c r="A174" s="189">
        <v>159</v>
      </c>
      <c r="B174" s="182" t="s">
        <v>328</v>
      </c>
      <c r="C174" s="188" t="s">
        <v>549</v>
      </c>
    </row>
    <row r="175" spans="1:3" x14ac:dyDescent="0.2">
      <c r="A175" s="189">
        <v>160</v>
      </c>
      <c r="B175" s="182" t="s">
        <v>353</v>
      </c>
      <c r="C175" s="188" t="s">
        <v>548</v>
      </c>
    </row>
    <row r="176" spans="1:3" x14ac:dyDescent="0.2">
      <c r="A176" s="189">
        <v>161</v>
      </c>
      <c r="B176" s="182" t="s">
        <v>353</v>
      </c>
      <c r="C176" s="188" t="s">
        <v>548</v>
      </c>
    </row>
    <row r="177" spans="1:3" x14ac:dyDescent="0.2">
      <c r="A177" s="189">
        <v>162</v>
      </c>
      <c r="B177" s="182" t="s">
        <v>353</v>
      </c>
      <c r="C177" s="188" t="s">
        <v>548</v>
      </c>
    </row>
    <row r="178" spans="1:3" x14ac:dyDescent="0.2">
      <c r="A178" s="189">
        <v>163</v>
      </c>
      <c r="B178" s="182" t="s">
        <v>353</v>
      </c>
      <c r="C178" s="188" t="s">
        <v>548</v>
      </c>
    </row>
    <row r="179" spans="1:3" x14ac:dyDescent="0.2">
      <c r="A179" s="189">
        <v>164</v>
      </c>
      <c r="B179" s="182" t="s">
        <v>353</v>
      </c>
      <c r="C179" s="188" t="s">
        <v>548</v>
      </c>
    </row>
    <row r="180" spans="1:3" x14ac:dyDescent="0.2">
      <c r="A180" s="189">
        <v>165</v>
      </c>
      <c r="B180" s="182" t="s">
        <v>353</v>
      </c>
      <c r="C180" s="188" t="s">
        <v>548</v>
      </c>
    </row>
    <row r="181" spans="1:3" x14ac:dyDescent="0.2">
      <c r="A181" s="189">
        <v>166</v>
      </c>
      <c r="B181" s="182" t="s">
        <v>353</v>
      </c>
      <c r="C181" s="188" t="s">
        <v>548</v>
      </c>
    </row>
    <row r="182" spans="1:3" x14ac:dyDescent="0.2">
      <c r="A182" s="189">
        <v>167</v>
      </c>
      <c r="B182" s="182" t="s">
        <v>353</v>
      </c>
      <c r="C182" s="188" t="s">
        <v>548</v>
      </c>
    </row>
    <row r="183" spans="1:3" x14ac:dyDescent="0.2">
      <c r="A183" s="189">
        <v>168</v>
      </c>
      <c r="B183" s="182" t="s">
        <v>353</v>
      </c>
      <c r="C183" s="188" t="s">
        <v>548</v>
      </c>
    </row>
    <row r="184" spans="1:3" x14ac:dyDescent="0.2">
      <c r="A184" s="189">
        <v>169</v>
      </c>
      <c r="B184" s="182" t="s">
        <v>353</v>
      </c>
      <c r="C184" s="188" t="s">
        <v>548</v>
      </c>
    </row>
    <row r="185" spans="1:3" x14ac:dyDescent="0.2">
      <c r="A185" s="189">
        <v>170</v>
      </c>
      <c r="B185" s="182" t="s">
        <v>353</v>
      </c>
      <c r="C185" s="188" t="s">
        <v>548</v>
      </c>
    </row>
    <row r="186" spans="1:3" x14ac:dyDescent="0.2">
      <c r="A186" s="189">
        <v>171</v>
      </c>
      <c r="B186" s="182" t="s">
        <v>353</v>
      </c>
      <c r="C186" s="188" t="s">
        <v>548</v>
      </c>
    </row>
    <row r="187" spans="1:3" x14ac:dyDescent="0.2">
      <c r="A187" s="189">
        <v>172</v>
      </c>
      <c r="B187" s="182" t="s">
        <v>353</v>
      </c>
      <c r="C187" s="188" t="s">
        <v>548</v>
      </c>
    </row>
    <row r="188" spans="1:3" x14ac:dyDescent="0.2">
      <c r="A188" s="189">
        <v>173</v>
      </c>
      <c r="B188" s="182" t="s">
        <v>353</v>
      </c>
      <c r="C188" s="188" t="s">
        <v>548</v>
      </c>
    </row>
    <row r="189" spans="1:3" x14ac:dyDescent="0.2">
      <c r="A189" s="189">
        <v>174</v>
      </c>
      <c r="B189" s="182" t="s">
        <v>353</v>
      </c>
      <c r="C189" s="188" t="s">
        <v>548</v>
      </c>
    </row>
    <row r="190" spans="1:3" x14ac:dyDescent="0.2">
      <c r="A190" s="189">
        <v>175</v>
      </c>
      <c r="B190" s="182" t="s">
        <v>353</v>
      </c>
      <c r="C190" s="188" t="s">
        <v>548</v>
      </c>
    </row>
    <row r="191" spans="1:3" x14ac:dyDescent="0.2">
      <c r="A191" s="189">
        <v>176</v>
      </c>
      <c r="B191" s="182" t="s">
        <v>353</v>
      </c>
      <c r="C191" s="188" t="s">
        <v>548</v>
      </c>
    </row>
    <row r="192" spans="1:3" x14ac:dyDescent="0.2">
      <c r="A192" s="189">
        <v>177</v>
      </c>
      <c r="B192" s="182" t="s">
        <v>353</v>
      </c>
      <c r="C192" s="188" t="s">
        <v>548</v>
      </c>
    </row>
    <row r="193" spans="1:3" x14ac:dyDescent="0.2">
      <c r="A193" s="189">
        <v>178</v>
      </c>
      <c r="B193" s="182" t="s">
        <v>362</v>
      </c>
      <c r="C193" s="188" t="s">
        <v>548</v>
      </c>
    </row>
    <row r="194" spans="1:3" x14ac:dyDescent="0.2">
      <c r="A194" s="189">
        <v>179</v>
      </c>
      <c r="B194" s="182" t="s">
        <v>353</v>
      </c>
      <c r="C194" s="188" t="s">
        <v>548</v>
      </c>
    </row>
    <row r="195" spans="1:3" x14ac:dyDescent="0.2">
      <c r="A195" s="189">
        <v>180</v>
      </c>
      <c r="B195" s="182" t="s">
        <v>353</v>
      </c>
      <c r="C195" s="188" t="s">
        <v>548</v>
      </c>
    </row>
    <row r="196" spans="1:3" x14ac:dyDescent="0.2">
      <c r="A196" s="189">
        <v>181</v>
      </c>
      <c r="B196" s="182" t="s">
        <v>353</v>
      </c>
      <c r="C196" s="188" t="s">
        <v>548</v>
      </c>
    </row>
    <row r="197" spans="1:3" x14ac:dyDescent="0.2">
      <c r="A197" s="189">
        <v>182</v>
      </c>
      <c r="B197" s="182" t="s">
        <v>353</v>
      </c>
      <c r="C197" s="188" t="s">
        <v>548</v>
      </c>
    </row>
    <row r="198" spans="1:3" x14ac:dyDescent="0.2">
      <c r="A198" s="189">
        <v>183</v>
      </c>
      <c r="B198" s="182" t="s">
        <v>353</v>
      </c>
      <c r="C198" s="188" t="s">
        <v>548</v>
      </c>
    </row>
    <row r="199" spans="1:3" x14ac:dyDescent="0.2">
      <c r="A199" s="189">
        <v>184</v>
      </c>
      <c r="B199" s="182" t="s">
        <v>353</v>
      </c>
      <c r="C199" s="188" t="s">
        <v>548</v>
      </c>
    </row>
    <row r="200" spans="1:3" x14ac:dyDescent="0.2">
      <c r="A200" s="189">
        <v>185</v>
      </c>
      <c r="B200" s="182" t="s">
        <v>353</v>
      </c>
      <c r="C200" s="188" t="s">
        <v>548</v>
      </c>
    </row>
    <row r="201" spans="1:3" x14ac:dyDescent="0.2">
      <c r="A201" s="189">
        <v>186</v>
      </c>
      <c r="B201" s="182" t="s">
        <v>353</v>
      </c>
      <c r="C201" s="188" t="s">
        <v>548</v>
      </c>
    </row>
    <row r="202" spans="1:3" x14ac:dyDescent="0.2">
      <c r="A202" s="189">
        <v>187</v>
      </c>
      <c r="B202" s="182" t="s">
        <v>353</v>
      </c>
      <c r="C202" s="188" t="s">
        <v>548</v>
      </c>
    </row>
    <row r="203" spans="1:3" x14ac:dyDescent="0.2">
      <c r="A203" s="189">
        <v>188</v>
      </c>
      <c r="B203" s="182" t="s">
        <v>353</v>
      </c>
      <c r="C203" s="188" t="s">
        <v>548</v>
      </c>
    </row>
    <row r="204" spans="1:3" x14ac:dyDescent="0.2">
      <c r="A204" s="189">
        <v>189</v>
      </c>
      <c r="B204" s="182" t="s">
        <v>353</v>
      </c>
      <c r="C204" s="188" t="s">
        <v>548</v>
      </c>
    </row>
    <row r="205" spans="1:3" x14ac:dyDescent="0.2">
      <c r="A205" s="189">
        <v>190</v>
      </c>
      <c r="B205" s="182" t="s">
        <v>353</v>
      </c>
      <c r="C205" s="188" t="s">
        <v>548</v>
      </c>
    </row>
    <row r="206" spans="1:3" x14ac:dyDescent="0.2">
      <c r="A206" s="189">
        <v>191</v>
      </c>
      <c r="B206" s="182" t="s">
        <v>353</v>
      </c>
      <c r="C206" s="188" t="s">
        <v>548</v>
      </c>
    </row>
    <row r="207" spans="1:3" x14ac:dyDescent="0.2">
      <c r="A207" s="189">
        <v>192</v>
      </c>
      <c r="B207" s="182" t="s">
        <v>353</v>
      </c>
      <c r="C207" s="188" t="s">
        <v>548</v>
      </c>
    </row>
    <row r="208" spans="1:3" x14ac:dyDescent="0.2">
      <c r="A208" s="189">
        <v>193</v>
      </c>
      <c r="B208" s="182" t="s">
        <v>353</v>
      </c>
      <c r="C208" s="188" t="s">
        <v>548</v>
      </c>
    </row>
    <row r="209" spans="1:3" x14ac:dyDescent="0.2">
      <c r="A209" s="189">
        <v>194</v>
      </c>
      <c r="B209" s="182" t="s">
        <v>353</v>
      </c>
      <c r="C209" s="188" t="s">
        <v>548</v>
      </c>
    </row>
    <row r="210" spans="1:3" x14ac:dyDescent="0.2">
      <c r="A210" s="189">
        <v>195</v>
      </c>
      <c r="B210" s="182" t="s">
        <v>353</v>
      </c>
      <c r="C210" s="188" t="s">
        <v>548</v>
      </c>
    </row>
    <row r="211" spans="1:3" x14ac:dyDescent="0.2">
      <c r="A211" s="189">
        <v>196</v>
      </c>
      <c r="B211" s="182" t="s">
        <v>353</v>
      </c>
      <c r="C211" s="188" t="s">
        <v>548</v>
      </c>
    </row>
    <row r="212" spans="1:3" x14ac:dyDescent="0.2">
      <c r="A212" s="189">
        <v>197</v>
      </c>
      <c r="B212" s="182" t="s">
        <v>353</v>
      </c>
      <c r="C212" s="188" t="s">
        <v>548</v>
      </c>
    </row>
    <row r="213" spans="1:3" x14ac:dyDescent="0.2">
      <c r="A213" s="189">
        <v>198</v>
      </c>
      <c r="B213" s="182" t="s">
        <v>353</v>
      </c>
      <c r="C213" s="188" t="s">
        <v>548</v>
      </c>
    </row>
    <row r="214" spans="1:3" x14ac:dyDescent="0.2">
      <c r="A214" s="189">
        <v>199</v>
      </c>
      <c r="B214" s="182" t="s">
        <v>353</v>
      </c>
      <c r="C214" s="188" t="s">
        <v>548</v>
      </c>
    </row>
    <row r="215" spans="1:3" x14ac:dyDescent="0.2">
      <c r="A215" s="189">
        <v>201</v>
      </c>
      <c r="B215" s="182" t="s">
        <v>353</v>
      </c>
      <c r="C215" s="188" t="s">
        <v>548</v>
      </c>
    </row>
    <row r="216" spans="1:3" x14ac:dyDescent="0.2">
      <c r="A216" s="189">
        <v>202</v>
      </c>
      <c r="B216" s="182" t="s">
        <v>353</v>
      </c>
      <c r="C216" s="188" t="s">
        <v>548</v>
      </c>
    </row>
    <row r="217" spans="1:3" x14ac:dyDescent="0.2">
      <c r="A217" s="189">
        <v>203</v>
      </c>
      <c r="B217" s="182" t="s">
        <v>353</v>
      </c>
      <c r="C217" s="188" t="s">
        <v>548</v>
      </c>
    </row>
    <row r="218" spans="1:3" x14ac:dyDescent="0.2">
      <c r="A218" s="189">
        <v>204</v>
      </c>
      <c r="B218" s="182" t="s">
        <v>353</v>
      </c>
      <c r="C218" s="188" t="s">
        <v>548</v>
      </c>
    </row>
    <row r="219" spans="1:3" x14ac:dyDescent="0.2">
      <c r="A219" s="189">
        <v>205</v>
      </c>
      <c r="B219" s="182" t="s">
        <v>353</v>
      </c>
      <c r="C219" s="188" t="s">
        <v>548</v>
      </c>
    </row>
    <row r="220" spans="1:3" x14ac:dyDescent="0.2">
      <c r="A220" s="189">
        <v>206</v>
      </c>
      <c r="B220" s="182" t="s">
        <v>353</v>
      </c>
      <c r="C220" s="188" t="s">
        <v>548</v>
      </c>
    </row>
    <row r="221" spans="1:3" x14ac:dyDescent="0.2">
      <c r="A221" s="189">
        <v>207</v>
      </c>
      <c r="B221" s="182" t="s">
        <v>353</v>
      </c>
      <c r="C221" s="188" t="s">
        <v>548</v>
      </c>
    </row>
    <row r="222" spans="1:3" x14ac:dyDescent="0.2">
      <c r="A222" s="189">
        <v>208</v>
      </c>
      <c r="B222" s="182" t="s">
        <v>353</v>
      </c>
      <c r="C222" s="188" t="s">
        <v>548</v>
      </c>
    </row>
    <row r="223" spans="1:3" x14ac:dyDescent="0.2">
      <c r="A223" s="189">
        <v>209</v>
      </c>
      <c r="B223" s="182" t="s">
        <v>353</v>
      </c>
      <c r="C223" s="188" t="s">
        <v>548</v>
      </c>
    </row>
    <row r="224" spans="1:3" x14ac:dyDescent="0.2">
      <c r="A224" s="189">
        <v>210</v>
      </c>
      <c r="B224" s="182" t="s">
        <v>353</v>
      </c>
      <c r="C224" s="188" t="s">
        <v>548</v>
      </c>
    </row>
    <row r="225" spans="1:3" x14ac:dyDescent="0.2">
      <c r="A225" s="189">
        <v>211</v>
      </c>
      <c r="B225" s="182" t="s">
        <v>353</v>
      </c>
      <c r="C225" s="188" t="s">
        <v>548</v>
      </c>
    </row>
    <row r="226" spans="1:3" x14ac:dyDescent="0.2">
      <c r="A226" s="189">
        <v>212</v>
      </c>
      <c r="B226" s="182" t="s">
        <v>353</v>
      </c>
      <c r="C226" s="188" t="s">
        <v>548</v>
      </c>
    </row>
    <row r="227" spans="1:3" x14ac:dyDescent="0.2">
      <c r="A227" s="189">
        <v>213</v>
      </c>
      <c r="B227" s="182" t="s">
        <v>353</v>
      </c>
      <c r="C227" s="188" t="s">
        <v>548</v>
      </c>
    </row>
    <row r="228" spans="1:3" x14ac:dyDescent="0.2">
      <c r="A228" s="189">
        <v>214</v>
      </c>
      <c r="B228" s="182" t="s">
        <v>353</v>
      </c>
      <c r="C228" s="188" t="s">
        <v>548</v>
      </c>
    </row>
    <row r="229" spans="1:3" x14ac:dyDescent="0.2">
      <c r="A229" s="189">
        <v>215</v>
      </c>
      <c r="B229" s="182" t="s">
        <v>353</v>
      </c>
      <c r="C229" s="188" t="s">
        <v>548</v>
      </c>
    </row>
    <row r="230" spans="1:3" x14ac:dyDescent="0.2">
      <c r="A230" s="189">
        <v>216</v>
      </c>
      <c r="B230" s="182" t="s">
        <v>353</v>
      </c>
      <c r="C230" s="188" t="s">
        <v>548</v>
      </c>
    </row>
    <row r="231" spans="1:3" x14ac:dyDescent="0.2">
      <c r="A231" s="189">
        <v>217</v>
      </c>
      <c r="B231" s="182" t="s">
        <v>353</v>
      </c>
      <c r="C231" s="188" t="s">
        <v>548</v>
      </c>
    </row>
    <row r="232" spans="1:3" x14ac:dyDescent="0.2">
      <c r="A232" s="189">
        <v>218</v>
      </c>
      <c r="B232" s="182" t="s">
        <v>353</v>
      </c>
      <c r="C232" s="188" t="s">
        <v>548</v>
      </c>
    </row>
    <row r="233" spans="1:3" x14ac:dyDescent="0.2">
      <c r="A233" s="189">
        <v>219</v>
      </c>
      <c r="B233" s="182" t="s">
        <v>353</v>
      </c>
      <c r="C233" s="188" t="s">
        <v>548</v>
      </c>
    </row>
    <row r="234" spans="1:3" x14ac:dyDescent="0.2">
      <c r="A234" s="189">
        <v>220</v>
      </c>
      <c r="B234" s="182" t="s">
        <v>353</v>
      </c>
      <c r="C234" s="188" t="s">
        <v>548</v>
      </c>
    </row>
    <row r="235" spans="1:3" x14ac:dyDescent="0.2">
      <c r="A235" s="189">
        <v>221</v>
      </c>
      <c r="B235" s="182" t="s">
        <v>353</v>
      </c>
      <c r="C235" s="188" t="s">
        <v>548</v>
      </c>
    </row>
    <row r="236" spans="1:3" x14ac:dyDescent="0.2">
      <c r="A236" s="189">
        <v>222</v>
      </c>
      <c r="B236" s="182" t="s">
        <v>353</v>
      </c>
      <c r="C236" s="188" t="s">
        <v>548</v>
      </c>
    </row>
    <row r="237" spans="1:3" x14ac:dyDescent="0.2">
      <c r="A237" s="189">
        <v>223</v>
      </c>
      <c r="B237" s="182" t="s">
        <v>353</v>
      </c>
      <c r="C237" s="188" t="s">
        <v>548</v>
      </c>
    </row>
    <row r="238" spans="1:3" x14ac:dyDescent="0.2">
      <c r="A238" s="189">
        <v>224</v>
      </c>
      <c r="B238" s="182" t="s">
        <v>353</v>
      </c>
      <c r="C238" s="188" t="s">
        <v>548</v>
      </c>
    </row>
    <row r="239" spans="1:3" x14ac:dyDescent="0.2">
      <c r="A239" s="189">
        <v>225</v>
      </c>
      <c r="B239" s="182" t="s">
        <v>353</v>
      </c>
      <c r="C239" s="188" t="s">
        <v>548</v>
      </c>
    </row>
    <row r="240" spans="1:3" x14ac:dyDescent="0.2">
      <c r="A240" s="189">
        <v>226</v>
      </c>
      <c r="B240" s="182" t="s">
        <v>353</v>
      </c>
      <c r="C240" s="188" t="s">
        <v>548</v>
      </c>
    </row>
    <row r="241" spans="1:3" x14ac:dyDescent="0.2">
      <c r="A241" s="189">
        <v>227</v>
      </c>
      <c r="B241" s="182" t="s">
        <v>353</v>
      </c>
      <c r="C241" s="188" t="s">
        <v>548</v>
      </c>
    </row>
    <row r="242" spans="1:3" x14ac:dyDescent="0.2">
      <c r="A242" s="189">
        <v>228</v>
      </c>
      <c r="B242" s="182" t="s">
        <v>363</v>
      </c>
      <c r="C242" s="188" t="s">
        <v>549</v>
      </c>
    </row>
    <row r="243" spans="1:3" x14ac:dyDescent="0.2">
      <c r="A243" s="189">
        <v>229</v>
      </c>
      <c r="B243" s="182" t="s">
        <v>363</v>
      </c>
      <c r="C243" s="188" t="s">
        <v>549</v>
      </c>
    </row>
    <row r="244" spans="1:3" x14ac:dyDescent="0.2">
      <c r="A244" s="189">
        <v>230</v>
      </c>
      <c r="B244" s="182" t="s">
        <v>353</v>
      </c>
      <c r="C244" s="188" t="s">
        <v>549</v>
      </c>
    </row>
    <row r="245" spans="1:3" x14ac:dyDescent="0.2">
      <c r="A245" s="189">
        <v>231</v>
      </c>
      <c r="B245" s="182" t="s">
        <v>341</v>
      </c>
      <c r="C245" s="188" t="s">
        <v>548</v>
      </c>
    </row>
    <row r="246" spans="1:3" x14ac:dyDescent="0.2">
      <c r="A246" s="189">
        <v>233</v>
      </c>
      <c r="B246" s="182" t="s">
        <v>341</v>
      </c>
      <c r="C246" s="188" t="s">
        <v>548</v>
      </c>
    </row>
    <row r="247" spans="1:3" x14ac:dyDescent="0.2">
      <c r="A247" s="189">
        <v>234</v>
      </c>
      <c r="B247" s="182" t="s">
        <v>341</v>
      </c>
      <c r="C247" s="188" t="s">
        <v>548</v>
      </c>
    </row>
    <row r="248" spans="1:3" x14ac:dyDescent="0.2">
      <c r="A248" s="189">
        <v>235</v>
      </c>
      <c r="B248" s="182" t="s">
        <v>341</v>
      </c>
      <c r="C248" s="188" t="s">
        <v>548</v>
      </c>
    </row>
    <row r="249" spans="1:3" x14ac:dyDescent="0.2">
      <c r="A249" s="189">
        <v>236</v>
      </c>
      <c r="B249" s="182" t="s">
        <v>341</v>
      </c>
      <c r="C249" s="188" t="s">
        <v>548</v>
      </c>
    </row>
    <row r="250" spans="1:3" x14ac:dyDescent="0.2">
      <c r="A250" s="189">
        <v>237</v>
      </c>
      <c r="B250" s="182" t="s">
        <v>341</v>
      </c>
      <c r="C250" s="188" t="s">
        <v>548</v>
      </c>
    </row>
    <row r="251" spans="1:3" x14ac:dyDescent="0.2">
      <c r="A251" s="189">
        <v>238</v>
      </c>
      <c r="B251" s="182" t="s">
        <v>353</v>
      </c>
      <c r="C251" s="188" t="s">
        <v>548</v>
      </c>
    </row>
    <row r="252" spans="1:3" x14ac:dyDescent="0.2">
      <c r="A252" s="189">
        <v>241</v>
      </c>
      <c r="B252" s="182" t="s">
        <v>364</v>
      </c>
      <c r="C252" s="188" t="s">
        <v>548</v>
      </c>
    </row>
    <row r="253" spans="1:3" x14ac:dyDescent="0.2">
      <c r="A253" s="189">
        <v>242</v>
      </c>
      <c r="B253" s="182" t="s">
        <v>365</v>
      </c>
      <c r="C253" s="188" t="s">
        <v>548</v>
      </c>
    </row>
    <row r="254" spans="1:3" x14ac:dyDescent="0.2">
      <c r="A254" s="189">
        <v>243</v>
      </c>
      <c r="B254" s="182" t="s">
        <v>329</v>
      </c>
      <c r="C254" s="188" t="s">
        <v>548</v>
      </c>
    </row>
    <row r="255" spans="1:3" x14ac:dyDescent="0.2">
      <c r="A255" s="189">
        <v>244</v>
      </c>
      <c r="B255" s="182" t="s">
        <v>353</v>
      </c>
      <c r="C255" s="188" t="s">
        <v>548</v>
      </c>
    </row>
    <row r="256" spans="1:3" x14ac:dyDescent="0.2">
      <c r="A256" s="189">
        <v>245</v>
      </c>
      <c r="B256" s="182" t="s">
        <v>365</v>
      </c>
      <c r="C256" s="188" t="s">
        <v>548</v>
      </c>
    </row>
    <row r="257" spans="1:3" x14ac:dyDescent="0.2">
      <c r="A257" s="189">
        <v>246</v>
      </c>
      <c r="B257" s="182" t="s">
        <v>366</v>
      </c>
      <c r="C257" s="188" t="s">
        <v>548</v>
      </c>
    </row>
    <row r="258" spans="1:3" x14ac:dyDescent="0.2">
      <c r="A258" s="189">
        <v>247</v>
      </c>
      <c r="B258" s="182" t="s">
        <v>365</v>
      </c>
      <c r="C258" s="188" t="s">
        <v>548</v>
      </c>
    </row>
    <row r="259" spans="1:3" x14ac:dyDescent="0.2">
      <c r="A259" s="189">
        <v>248</v>
      </c>
      <c r="B259" s="182" t="s">
        <v>353</v>
      </c>
      <c r="C259" s="188" t="s">
        <v>548</v>
      </c>
    </row>
    <row r="260" spans="1:3" x14ac:dyDescent="0.2">
      <c r="A260" s="189">
        <v>249</v>
      </c>
      <c r="B260" s="182" t="s">
        <v>365</v>
      </c>
      <c r="C260" s="188" t="s">
        <v>548</v>
      </c>
    </row>
    <row r="261" spans="1:3" x14ac:dyDescent="0.2">
      <c r="A261" s="189">
        <v>250</v>
      </c>
      <c r="B261" s="182" t="s">
        <v>367</v>
      </c>
      <c r="C261" s="188" t="s">
        <v>549</v>
      </c>
    </row>
    <row r="262" spans="1:3" x14ac:dyDescent="0.2">
      <c r="A262" s="189">
        <v>251</v>
      </c>
      <c r="B262" s="182" t="s">
        <v>367</v>
      </c>
      <c r="C262" s="188" t="s">
        <v>549</v>
      </c>
    </row>
    <row r="263" spans="1:3" x14ac:dyDescent="0.2">
      <c r="A263" s="189">
        <v>252</v>
      </c>
      <c r="B263" s="182" t="s">
        <v>367</v>
      </c>
      <c r="C263" s="188" t="s">
        <v>549</v>
      </c>
    </row>
    <row r="264" spans="1:3" x14ac:dyDescent="0.2">
      <c r="A264" s="189">
        <v>253</v>
      </c>
      <c r="B264" s="182" t="s">
        <v>367</v>
      </c>
      <c r="C264" s="188" t="s">
        <v>549</v>
      </c>
    </row>
    <row r="265" spans="1:3" x14ac:dyDescent="0.2">
      <c r="A265" s="189">
        <v>254</v>
      </c>
      <c r="B265" s="182" t="s">
        <v>368</v>
      </c>
      <c r="C265" s="188" t="s">
        <v>548</v>
      </c>
    </row>
    <row r="266" spans="1:3" x14ac:dyDescent="0.2">
      <c r="A266" s="189">
        <v>255</v>
      </c>
      <c r="B266" s="182" t="s">
        <v>369</v>
      </c>
      <c r="C266" s="188" t="s">
        <v>548</v>
      </c>
    </row>
    <row r="267" spans="1:3" x14ac:dyDescent="0.2">
      <c r="A267" s="189">
        <v>257</v>
      </c>
      <c r="B267" s="182" t="s">
        <v>370</v>
      </c>
      <c r="C267" s="188" t="s">
        <v>548</v>
      </c>
    </row>
    <row r="268" spans="1:3" x14ac:dyDescent="0.2">
      <c r="A268" s="189">
        <v>258</v>
      </c>
      <c r="B268" s="182" t="s">
        <v>371</v>
      </c>
      <c r="C268" s="188" t="s">
        <v>548</v>
      </c>
    </row>
    <row r="269" spans="1:3" x14ac:dyDescent="0.2">
      <c r="A269" s="189">
        <v>259</v>
      </c>
      <c r="B269" s="182" t="s">
        <v>372</v>
      </c>
      <c r="C269" s="188" t="s">
        <v>548</v>
      </c>
    </row>
    <row r="270" spans="1:3" x14ac:dyDescent="0.2">
      <c r="A270" s="189">
        <v>260</v>
      </c>
      <c r="B270" s="182" t="s">
        <v>371</v>
      </c>
      <c r="C270" s="188" t="s">
        <v>548</v>
      </c>
    </row>
    <row r="271" spans="1:3" x14ac:dyDescent="0.2">
      <c r="A271" s="189">
        <v>261</v>
      </c>
      <c r="B271" s="182" t="s">
        <v>371</v>
      </c>
      <c r="C271" s="188" t="s">
        <v>548</v>
      </c>
    </row>
    <row r="272" spans="1:3" x14ac:dyDescent="0.2">
      <c r="A272" s="189">
        <v>262</v>
      </c>
      <c r="B272" s="182" t="s">
        <v>371</v>
      </c>
      <c r="C272" s="188" t="s">
        <v>548</v>
      </c>
    </row>
    <row r="273" spans="1:3" x14ac:dyDescent="0.2">
      <c r="A273" s="189">
        <v>263</v>
      </c>
      <c r="B273" s="182" t="s">
        <v>371</v>
      </c>
      <c r="C273" s="188" t="s">
        <v>548</v>
      </c>
    </row>
    <row r="274" spans="1:3" x14ac:dyDescent="0.2">
      <c r="A274" s="189">
        <v>264</v>
      </c>
      <c r="B274" s="182" t="s">
        <v>371</v>
      </c>
      <c r="C274" s="188" t="s">
        <v>548</v>
      </c>
    </row>
    <row r="275" spans="1:3" x14ac:dyDescent="0.2">
      <c r="A275" s="189">
        <v>265</v>
      </c>
      <c r="B275" s="182" t="s">
        <v>373</v>
      </c>
      <c r="C275" s="188" t="s">
        <v>549</v>
      </c>
    </row>
    <row r="276" spans="1:3" x14ac:dyDescent="0.2">
      <c r="A276" s="189">
        <v>266</v>
      </c>
      <c r="B276" s="182" t="s">
        <v>373</v>
      </c>
      <c r="C276" s="188" t="s">
        <v>549</v>
      </c>
    </row>
    <row r="277" spans="1:3" x14ac:dyDescent="0.2">
      <c r="A277" s="189">
        <v>267</v>
      </c>
      <c r="B277" s="182" t="s">
        <v>373</v>
      </c>
      <c r="C277" s="188" t="s">
        <v>549</v>
      </c>
    </row>
    <row r="278" spans="1:3" x14ac:dyDescent="0.2">
      <c r="A278" s="189">
        <v>268</v>
      </c>
      <c r="B278" s="182" t="s">
        <v>373</v>
      </c>
      <c r="C278" s="188" t="s">
        <v>549</v>
      </c>
    </row>
    <row r="279" spans="1:3" x14ac:dyDescent="0.2">
      <c r="A279" s="189">
        <v>269</v>
      </c>
      <c r="B279" s="182" t="s">
        <v>373</v>
      </c>
      <c r="C279" s="188" t="s">
        <v>549</v>
      </c>
    </row>
    <row r="280" spans="1:3" x14ac:dyDescent="0.2">
      <c r="A280" s="189">
        <v>270</v>
      </c>
      <c r="B280" s="182" t="s">
        <v>373</v>
      </c>
      <c r="C280" s="188" t="s">
        <v>549</v>
      </c>
    </row>
    <row r="281" spans="1:3" x14ac:dyDescent="0.2">
      <c r="A281" s="189">
        <v>271</v>
      </c>
      <c r="B281" s="182" t="s">
        <v>373</v>
      </c>
      <c r="C281" s="188" t="s">
        <v>549</v>
      </c>
    </row>
    <row r="282" spans="1:3" x14ac:dyDescent="0.2">
      <c r="A282" s="189">
        <v>272</v>
      </c>
      <c r="B282" s="182" t="s">
        <v>373</v>
      </c>
      <c r="C282" s="188" t="s">
        <v>549</v>
      </c>
    </row>
    <row r="283" spans="1:3" x14ac:dyDescent="0.2">
      <c r="A283" s="189">
        <v>273</v>
      </c>
      <c r="B283" s="182" t="s">
        <v>373</v>
      </c>
      <c r="C283" s="188" t="s">
        <v>549</v>
      </c>
    </row>
    <row r="284" spans="1:3" x14ac:dyDescent="0.2">
      <c r="A284" s="189">
        <v>274</v>
      </c>
      <c r="B284" s="182" t="s">
        <v>373</v>
      </c>
      <c r="C284" s="188" t="s">
        <v>549</v>
      </c>
    </row>
    <row r="285" spans="1:3" x14ac:dyDescent="0.2">
      <c r="A285" s="189">
        <v>276</v>
      </c>
      <c r="B285" s="182" t="s">
        <v>373</v>
      </c>
      <c r="C285" s="188" t="s">
        <v>549</v>
      </c>
    </row>
    <row r="286" spans="1:3" x14ac:dyDescent="0.2">
      <c r="A286" s="189">
        <v>277</v>
      </c>
      <c r="B286" s="182" t="s">
        <v>374</v>
      </c>
      <c r="C286" s="188" t="s">
        <v>549</v>
      </c>
    </row>
    <row r="287" spans="1:3" x14ac:dyDescent="0.2">
      <c r="A287" s="189">
        <v>278</v>
      </c>
      <c r="B287" s="182" t="s">
        <v>375</v>
      </c>
      <c r="C287" s="188" t="s">
        <v>549</v>
      </c>
    </row>
    <row r="288" spans="1:3" x14ac:dyDescent="0.2">
      <c r="A288" s="189">
        <v>279</v>
      </c>
      <c r="B288" s="182" t="s">
        <v>376</v>
      </c>
      <c r="C288" s="188" t="s">
        <v>549</v>
      </c>
    </row>
    <row r="289" spans="1:3" x14ac:dyDescent="0.2">
      <c r="A289" s="189">
        <v>280</v>
      </c>
      <c r="B289" s="182" t="s">
        <v>377</v>
      </c>
      <c r="C289" s="188" t="s">
        <v>549</v>
      </c>
    </row>
    <row r="290" spans="1:3" x14ac:dyDescent="0.2">
      <c r="A290" s="189">
        <v>281</v>
      </c>
      <c r="B290" s="182" t="s">
        <v>378</v>
      </c>
      <c r="C290" s="188" t="s">
        <v>548</v>
      </c>
    </row>
    <row r="291" spans="1:3" x14ac:dyDescent="0.2">
      <c r="A291" s="189">
        <v>283</v>
      </c>
      <c r="B291" s="182" t="s">
        <v>379</v>
      </c>
      <c r="C291" s="188" t="s">
        <v>548</v>
      </c>
    </row>
    <row r="292" spans="1:3" x14ac:dyDescent="0.2">
      <c r="A292" s="189">
        <v>284</v>
      </c>
      <c r="B292" s="182" t="s">
        <v>321</v>
      </c>
      <c r="C292" s="188" t="s">
        <v>549</v>
      </c>
    </row>
    <row r="293" spans="1:3" x14ac:dyDescent="0.2">
      <c r="A293" s="189">
        <v>285</v>
      </c>
      <c r="B293" s="182" t="s">
        <v>321</v>
      </c>
      <c r="C293" s="188" t="s">
        <v>549</v>
      </c>
    </row>
    <row r="294" spans="1:3" x14ac:dyDescent="0.2">
      <c r="A294" s="189">
        <v>286</v>
      </c>
      <c r="B294" s="182" t="s">
        <v>380</v>
      </c>
      <c r="C294" s="188" t="s">
        <v>549</v>
      </c>
    </row>
    <row r="295" spans="1:3" x14ac:dyDescent="0.2">
      <c r="A295" s="189">
        <v>287</v>
      </c>
      <c r="B295" s="182" t="s">
        <v>381</v>
      </c>
      <c r="C295" s="188" t="s">
        <v>549</v>
      </c>
    </row>
    <row r="296" spans="1:3" x14ac:dyDescent="0.2">
      <c r="A296" s="189">
        <v>288</v>
      </c>
      <c r="B296" s="182" t="s">
        <v>382</v>
      </c>
      <c r="C296" s="188" t="s">
        <v>549</v>
      </c>
    </row>
    <row r="297" spans="1:3" x14ac:dyDescent="0.2">
      <c r="A297" s="189">
        <v>289</v>
      </c>
      <c r="B297" s="182" t="s">
        <v>382</v>
      </c>
      <c r="C297" s="188" t="s">
        <v>549</v>
      </c>
    </row>
    <row r="298" spans="1:3" x14ac:dyDescent="0.2">
      <c r="A298" s="189">
        <v>290</v>
      </c>
      <c r="B298" s="182" t="s">
        <v>382</v>
      </c>
      <c r="C298" s="188" t="s">
        <v>549</v>
      </c>
    </row>
    <row r="299" spans="1:3" x14ac:dyDescent="0.2">
      <c r="A299" s="189">
        <v>291</v>
      </c>
      <c r="B299" s="182" t="s">
        <v>382</v>
      </c>
      <c r="C299" s="188" t="s">
        <v>549</v>
      </c>
    </row>
    <row r="300" spans="1:3" x14ac:dyDescent="0.2">
      <c r="A300" s="189">
        <v>292</v>
      </c>
      <c r="B300" s="182" t="s">
        <v>382</v>
      </c>
      <c r="C300" s="188" t="s">
        <v>549</v>
      </c>
    </row>
    <row r="301" spans="1:3" x14ac:dyDescent="0.2">
      <c r="A301" s="189">
        <v>297</v>
      </c>
      <c r="B301" s="182" t="s">
        <v>382</v>
      </c>
      <c r="C301" s="188" t="s">
        <v>549</v>
      </c>
    </row>
    <row r="302" spans="1:3" x14ac:dyDescent="0.2">
      <c r="A302" s="189">
        <v>298</v>
      </c>
      <c r="B302" s="182" t="s">
        <v>382</v>
      </c>
      <c r="C302" s="188" t="s">
        <v>549</v>
      </c>
    </row>
    <row r="303" spans="1:3" x14ac:dyDescent="0.2">
      <c r="A303" s="189">
        <v>299</v>
      </c>
      <c r="B303" s="182" t="s">
        <v>382</v>
      </c>
      <c r="C303" s="188" t="s">
        <v>549</v>
      </c>
    </row>
    <row r="304" spans="1:3" x14ac:dyDescent="0.2">
      <c r="A304" s="189">
        <v>300</v>
      </c>
      <c r="B304" s="182" t="s">
        <v>383</v>
      </c>
      <c r="C304" s="188" t="s">
        <v>548</v>
      </c>
    </row>
    <row r="305" spans="1:3" x14ac:dyDescent="0.2">
      <c r="A305" s="189">
        <v>301</v>
      </c>
      <c r="B305" s="182" t="s">
        <v>384</v>
      </c>
      <c r="C305" s="188" t="s">
        <v>548</v>
      </c>
    </row>
    <row r="306" spans="1:3" x14ac:dyDescent="0.2">
      <c r="A306" s="189">
        <v>302</v>
      </c>
      <c r="B306" s="182" t="s">
        <v>385</v>
      </c>
      <c r="C306" s="188" t="s">
        <v>548</v>
      </c>
    </row>
    <row r="307" spans="1:3" x14ac:dyDescent="0.2">
      <c r="A307" s="189">
        <v>303</v>
      </c>
      <c r="B307" s="182" t="s">
        <v>382</v>
      </c>
      <c r="C307" s="188" t="s">
        <v>549</v>
      </c>
    </row>
    <row r="308" spans="1:3" x14ac:dyDescent="0.2">
      <c r="A308" s="189">
        <v>304</v>
      </c>
      <c r="B308" s="182" t="s">
        <v>382</v>
      </c>
      <c r="C308" s="188" t="s">
        <v>549</v>
      </c>
    </row>
    <row r="309" spans="1:3" x14ac:dyDescent="0.2">
      <c r="A309" s="189">
        <v>305</v>
      </c>
      <c r="B309" s="182" t="s">
        <v>386</v>
      </c>
      <c r="C309" s="188" t="s">
        <v>548</v>
      </c>
    </row>
    <row r="310" spans="1:3" x14ac:dyDescent="0.2">
      <c r="A310" s="189">
        <v>306</v>
      </c>
      <c r="B310" s="182" t="s">
        <v>386</v>
      </c>
      <c r="C310" s="188" t="s">
        <v>548</v>
      </c>
    </row>
    <row r="311" spans="1:3" x14ac:dyDescent="0.2">
      <c r="A311" s="189">
        <v>307</v>
      </c>
      <c r="B311" s="182" t="s">
        <v>386</v>
      </c>
      <c r="C311" s="188" t="s">
        <v>548</v>
      </c>
    </row>
    <row r="312" spans="1:3" x14ac:dyDescent="0.2">
      <c r="A312" s="189">
        <v>308</v>
      </c>
      <c r="B312" s="182" t="s">
        <v>386</v>
      </c>
      <c r="C312" s="188" t="s">
        <v>548</v>
      </c>
    </row>
    <row r="313" spans="1:3" x14ac:dyDescent="0.2">
      <c r="A313" s="189">
        <v>309</v>
      </c>
      <c r="B313" s="182" t="s">
        <v>387</v>
      </c>
      <c r="C313" s="188" t="s">
        <v>548</v>
      </c>
    </row>
    <row r="314" spans="1:3" x14ac:dyDescent="0.2">
      <c r="A314" s="189">
        <v>310</v>
      </c>
      <c r="B314" s="182" t="s">
        <v>388</v>
      </c>
      <c r="C314" s="188" t="s">
        <v>548</v>
      </c>
    </row>
    <row r="315" spans="1:3" x14ac:dyDescent="0.2">
      <c r="A315" s="189">
        <v>312</v>
      </c>
      <c r="B315" s="182" t="s">
        <v>389</v>
      </c>
      <c r="C315" s="188" t="s">
        <v>549</v>
      </c>
    </row>
    <row r="316" spans="1:3" x14ac:dyDescent="0.2">
      <c r="A316" s="189">
        <v>313</v>
      </c>
      <c r="B316" s="182" t="s">
        <v>390</v>
      </c>
      <c r="C316" s="188" t="s">
        <v>549</v>
      </c>
    </row>
    <row r="317" spans="1:3" x14ac:dyDescent="0.2">
      <c r="A317" s="189">
        <v>314</v>
      </c>
      <c r="B317" s="182" t="s">
        <v>391</v>
      </c>
      <c r="C317" s="188" t="s">
        <v>549</v>
      </c>
    </row>
    <row r="318" spans="1:3" x14ac:dyDescent="0.2">
      <c r="A318" s="189">
        <v>315</v>
      </c>
      <c r="B318" s="182" t="s">
        <v>392</v>
      </c>
      <c r="C318" s="188" t="s">
        <v>549</v>
      </c>
    </row>
    <row r="319" spans="1:3" x14ac:dyDescent="0.2">
      <c r="A319" s="189">
        <v>316</v>
      </c>
      <c r="B319" s="182" t="s">
        <v>393</v>
      </c>
      <c r="C319" s="188" t="s">
        <v>548</v>
      </c>
    </row>
    <row r="320" spans="1:3" x14ac:dyDescent="0.2">
      <c r="A320" s="189">
        <v>317</v>
      </c>
      <c r="B320" s="182" t="s">
        <v>393</v>
      </c>
      <c r="C320" s="188" t="s">
        <v>548</v>
      </c>
    </row>
    <row r="321" spans="1:3" x14ac:dyDescent="0.2">
      <c r="A321" s="189">
        <v>318</v>
      </c>
      <c r="B321" s="182" t="s">
        <v>393</v>
      </c>
      <c r="C321" s="188" t="s">
        <v>548</v>
      </c>
    </row>
    <row r="322" spans="1:3" x14ac:dyDescent="0.2">
      <c r="A322" s="189">
        <v>319</v>
      </c>
      <c r="B322" s="182" t="s">
        <v>394</v>
      </c>
      <c r="C322" s="188" t="s">
        <v>548</v>
      </c>
    </row>
    <row r="323" spans="1:3" x14ac:dyDescent="0.2">
      <c r="A323" s="189">
        <v>320</v>
      </c>
      <c r="B323" s="182" t="s">
        <v>393</v>
      </c>
      <c r="C323" s="188" t="s">
        <v>548</v>
      </c>
    </row>
    <row r="324" spans="1:3" x14ac:dyDescent="0.2">
      <c r="A324" s="189">
        <v>321</v>
      </c>
      <c r="B324" s="182" t="s">
        <v>393</v>
      </c>
      <c r="C324" s="188" t="s">
        <v>548</v>
      </c>
    </row>
    <row r="325" spans="1:3" x14ac:dyDescent="0.2">
      <c r="A325" s="189">
        <v>322</v>
      </c>
      <c r="B325" s="182" t="s">
        <v>393</v>
      </c>
      <c r="C325" s="188" t="s">
        <v>548</v>
      </c>
    </row>
    <row r="326" spans="1:3" x14ac:dyDescent="0.2">
      <c r="A326" s="189">
        <v>323</v>
      </c>
      <c r="B326" s="182" t="s">
        <v>393</v>
      </c>
      <c r="C326" s="188" t="s">
        <v>548</v>
      </c>
    </row>
    <row r="327" spans="1:3" x14ac:dyDescent="0.2">
      <c r="A327" s="189">
        <v>324</v>
      </c>
      <c r="B327" s="182" t="s">
        <v>395</v>
      </c>
      <c r="C327" s="188" t="s">
        <v>548</v>
      </c>
    </row>
    <row r="328" spans="1:3" x14ac:dyDescent="0.2">
      <c r="A328" s="189">
        <v>325</v>
      </c>
      <c r="B328" s="182" t="s">
        <v>396</v>
      </c>
      <c r="C328" s="188" t="s">
        <v>548</v>
      </c>
    </row>
    <row r="329" spans="1:3" x14ac:dyDescent="0.2">
      <c r="A329" s="189">
        <v>326</v>
      </c>
      <c r="B329" s="182" t="s">
        <v>396</v>
      </c>
      <c r="C329" s="188" t="s">
        <v>548</v>
      </c>
    </row>
    <row r="330" spans="1:3" x14ac:dyDescent="0.2">
      <c r="A330" s="189">
        <v>327</v>
      </c>
      <c r="B330" s="182" t="s">
        <v>396</v>
      </c>
      <c r="C330" s="188" t="s">
        <v>548</v>
      </c>
    </row>
    <row r="331" spans="1:3" x14ac:dyDescent="0.2">
      <c r="A331" s="189">
        <v>328</v>
      </c>
      <c r="B331" s="182" t="s">
        <v>396</v>
      </c>
      <c r="C331" s="188" t="s">
        <v>548</v>
      </c>
    </row>
    <row r="332" spans="1:3" x14ac:dyDescent="0.2">
      <c r="A332" s="189">
        <v>329</v>
      </c>
      <c r="B332" s="182" t="s">
        <v>396</v>
      </c>
      <c r="C332" s="188" t="s">
        <v>548</v>
      </c>
    </row>
    <row r="333" spans="1:3" x14ac:dyDescent="0.2">
      <c r="A333" s="189">
        <v>330</v>
      </c>
      <c r="B333" s="182" t="s">
        <v>396</v>
      </c>
      <c r="C333" s="188" t="s">
        <v>548</v>
      </c>
    </row>
    <row r="334" spans="1:3" x14ac:dyDescent="0.2">
      <c r="A334" s="189">
        <v>331</v>
      </c>
      <c r="B334" s="182" t="s">
        <v>396</v>
      </c>
      <c r="C334" s="188" t="s">
        <v>548</v>
      </c>
    </row>
    <row r="335" spans="1:3" x14ac:dyDescent="0.2">
      <c r="A335" s="189">
        <v>332</v>
      </c>
      <c r="B335" s="182" t="s">
        <v>396</v>
      </c>
      <c r="C335" s="188" t="s">
        <v>548</v>
      </c>
    </row>
    <row r="336" spans="1:3" x14ac:dyDescent="0.2">
      <c r="A336" s="189">
        <v>334</v>
      </c>
      <c r="B336" s="182" t="s">
        <v>397</v>
      </c>
      <c r="C336" s="188" t="s">
        <v>548</v>
      </c>
    </row>
    <row r="337" spans="1:3" x14ac:dyDescent="0.2">
      <c r="A337" s="189">
        <v>335</v>
      </c>
      <c r="B337" s="182" t="s">
        <v>398</v>
      </c>
      <c r="C337" s="188" t="s">
        <v>548</v>
      </c>
    </row>
    <row r="338" spans="1:3" x14ac:dyDescent="0.2">
      <c r="A338" s="189">
        <v>336</v>
      </c>
      <c r="B338" s="182" t="s">
        <v>399</v>
      </c>
      <c r="C338" s="188" t="s">
        <v>549</v>
      </c>
    </row>
    <row r="339" spans="1:3" x14ac:dyDescent="0.2">
      <c r="A339" s="189">
        <v>337</v>
      </c>
      <c r="B339" s="182" t="s">
        <v>399</v>
      </c>
      <c r="C339" s="188" t="s">
        <v>549</v>
      </c>
    </row>
    <row r="340" spans="1:3" x14ac:dyDescent="0.2">
      <c r="A340" s="189">
        <v>338</v>
      </c>
      <c r="B340" s="182" t="s">
        <v>400</v>
      </c>
      <c r="C340" s="188" t="s">
        <v>548</v>
      </c>
    </row>
    <row r="341" spans="1:3" x14ac:dyDescent="0.2">
      <c r="A341" s="189">
        <v>339</v>
      </c>
      <c r="B341" s="182" t="s">
        <v>401</v>
      </c>
      <c r="C341" s="188" t="s">
        <v>549</v>
      </c>
    </row>
    <row r="342" spans="1:3" x14ac:dyDescent="0.2">
      <c r="A342" s="189">
        <v>340</v>
      </c>
      <c r="B342" s="182" t="s">
        <v>401</v>
      </c>
      <c r="C342" s="188" t="s">
        <v>549</v>
      </c>
    </row>
    <row r="343" spans="1:3" x14ac:dyDescent="0.2">
      <c r="A343" s="189">
        <v>341</v>
      </c>
      <c r="B343" s="182" t="s">
        <v>401</v>
      </c>
      <c r="C343" s="188" t="s">
        <v>549</v>
      </c>
    </row>
    <row r="344" spans="1:3" x14ac:dyDescent="0.2">
      <c r="A344" s="189">
        <v>342</v>
      </c>
      <c r="B344" s="182" t="s">
        <v>402</v>
      </c>
      <c r="C344" s="188" t="s">
        <v>549</v>
      </c>
    </row>
    <row r="345" spans="1:3" x14ac:dyDescent="0.2">
      <c r="A345" s="189">
        <v>343</v>
      </c>
      <c r="B345" s="182" t="s">
        <v>403</v>
      </c>
      <c r="C345" s="188" t="s">
        <v>549</v>
      </c>
    </row>
    <row r="346" spans="1:3" x14ac:dyDescent="0.2">
      <c r="A346" s="189">
        <v>344</v>
      </c>
      <c r="B346" s="182" t="s">
        <v>404</v>
      </c>
      <c r="C346" s="188" t="s">
        <v>548</v>
      </c>
    </row>
    <row r="347" spans="1:3" x14ac:dyDescent="0.2">
      <c r="A347" s="189">
        <v>345</v>
      </c>
      <c r="B347" s="182" t="s">
        <v>405</v>
      </c>
      <c r="C347" s="188" t="s">
        <v>549</v>
      </c>
    </row>
    <row r="348" spans="1:3" x14ac:dyDescent="0.2">
      <c r="A348" s="189">
        <v>346</v>
      </c>
      <c r="B348" s="182" t="s">
        <v>406</v>
      </c>
      <c r="C348" s="188" t="s">
        <v>549</v>
      </c>
    </row>
    <row r="349" spans="1:3" x14ac:dyDescent="0.2">
      <c r="A349" s="189">
        <v>347</v>
      </c>
      <c r="B349" s="182" t="s">
        <v>407</v>
      </c>
      <c r="C349" s="188" t="s">
        <v>549</v>
      </c>
    </row>
    <row r="350" spans="1:3" x14ac:dyDescent="0.2">
      <c r="A350" s="189">
        <v>348</v>
      </c>
      <c r="B350" s="182" t="s">
        <v>407</v>
      </c>
      <c r="C350" s="188" t="s">
        <v>549</v>
      </c>
    </row>
    <row r="351" spans="1:3" x14ac:dyDescent="0.2">
      <c r="A351" s="189">
        <v>349</v>
      </c>
      <c r="B351" s="182" t="s">
        <v>353</v>
      </c>
      <c r="C351" s="188" t="s">
        <v>548</v>
      </c>
    </row>
    <row r="352" spans="1:3" x14ac:dyDescent="0.2">
      <c r="A352" s="189">
        <v>350</v>
      </c>
      <c r="B352" s="182" t="s">
        <v>408</v>
      </c>
      <c r="C352" s="188" t="s">
        <v>549</v>
      </c>
    </row>
    <row r="353" spans="1:3" x14ac:dyDescent="0.2">
      <c r="A353" s="189">
        <v>351</v>
      </c>
      <c r="B353" s="182" t="s">
        <v>409</v>
      </c>
      <c r="C353" s="188" t="s">
        <v>548</v>
      </c>
    </row>
    <row r="354" spans="1:3" x14ac:dyDescent="0.2">
      <c r="A354" s="189">
        <v>352</v>
      </c>
      <c r="B354" s="182" t="s">
        <v>410</v>
      </c>
      <c r="C354" s="188" t="s">
        <v>548</v>
      </c>
    </row>
    <row r="355" spans="1:3" x14ac:dyDescent="0.2">
      <c r="A355" s="189">
        <v>353</v>
      </c>
      <c r="B355" s="182" t="s">
        <v>411</v>
      </c>
      <c r="C355" s="188" t="s">
        <v>548</v>
      </c>
    </row>
    <row r="356" spans="1:3" x14ac:dyDescent="0.2">
      <c r="A356" s="189">
        <v>354</v>
      </c>
      <c r="B356" s="182" t="s">
        <v>328</v>
      </c>
      <c r="C356" s="188" t="s">
        <v>549</v>
      </c>
    </row>
    <row r="357" spans="1:3" x14ac:dyDescent="0.2">
      <c r="A357" s="189">
        <v>355</v>
      </c>
      <c r="B357" s="182" t="s">
        <v>412</v>
      </c>
      <c r="C357" s="188" t="s">
        <v>548</v>
      </c>
    </row>
    <row r="358" spans="1:3" x14ac:dyDescent="0.2">
      <c r="A358" s="189">
        <v>357</v>
      </c>
      <c r="B358" s="182" t="s">
        <v>413</v>
      </c>
      <c r="C358" s="188" t="s">
        <v>549</v>
      </c>
    </row>
    <row r="359" spans="1:3" x14ac:dyDescent="0.2">
      <c r="A359" s="189">
        <v>358</v>
      </c>
      <c r="B359" s="182" t="s">
        <v>413</v>
      </c>
      <c r="C359" s="188" t="s">
        <v>549</v>
      </c>
    </row>
    <row r="360" spans="1:3" x14ac:dyDescent="0.2">
      <c r="A360" s="189">
        <v>359</v>
      </c>
      <c r="B360" s="182" t="s">
        <v>413</v>
      </c>
      <c r="C360" s="188" t="s">
        <v>549</v>
      </c>
    </row>
    <row r="361" spans="1:3" x14ac:dyDescent="0.2">
      <c r="A361" s="189">
        <v>360</v>
      </c>
      <c r="B361" s="182" t="s">
        <v>413</v>
      </c>
      <c r="C361" s="188" t="s">
        <v>549</v>
      </c>
    </row>
    <row r="362" spans="1:3" x14ac:dyDescent="0.2">
      <c r="A362" s="189">
        <v>361</v>
      </c>
      <c r="B362" s="182" t="s">
        <v>413</v>
      </c>
      <c r="C362" s="188" t="s">
        <v>549</v>
      </c>
    </row>
    <row r="363" spans="1:3" x14ac:dyDescent="0.2">
      <c r="A363" s="189">
        <v>362</v>
      </c>
      <c r="B363" s="182" t="s">
        <v>413</v>
      </c>
      <c r="C363" s="188" t="s">
        <v>549</v>
      </c>
    </row>
    <row r="364" spans="1:3" x14ac:dyDescent="0.2">
      <c r="A364" s="189">
        <v>363</v>
      </c>
      <c r="B364" s="182" t="s">
        <v>413</v>
      </c>
      <c r="C364" s="188" t="s">
        <v>549</v>
      </c>
    </row>
    <row r="365" spans="1:3" x14ac:dyDescent="0.2">
      <c r="A365" s="189">
        <v>364</v>
      </c>
      <c r="B365" s="182" t="s">
        <v>413</v>
      </c>
      <c r="C365" s="188" t="s">
        <v>549</v>
      </c>
    </row>
    <row r="366" spans="1:3" x14ac:dyDescent="0.2">
      <c r="A366" s="189">
        <v>365</v>
      </c>
      <c r="B366" s="182" t="s">
        <v>413</v>
      </c>
      <c r="C366" s="188" t="s">
        <v>549</v>
      </c>
    </row>
    <row r="367" spans="1:3" x14ac:dyDescent="0.2">
      <c r="A367" s="189">
        <v>366</v>
      </c>
      <c r="B367" s="182" t="s">
        <v>413</v>
      </c>
      <c r="C367" s="188" t="s">
        <v>549</v>
      </c>
    </row>
    <row r="368" spans="1:3" x14ac:dyDescent="0.2">
      <c r="A368" s="189">
        <v>367</v>
      </c>
      <c r="B368" s="182" t="s">
        <v>413</v>
      </c>
      <c r="C368" s="188" t="s">
        <v>549</v>
      </c>
    </row>
    <row r="369" spans="1:3" x14ac:dyDescent="0.2">
      <c r="A369" s="189">
        <v>368</v>
      </c>
      <c r="B369" s="182" t="s">
        <v>413</v>
      </c>
      <c r="C369" s="188" t="s">
        <v>549</v>
      </c>
    </row>
    <row r="370" spans="1:3" x14ac:dyDescent="0.2">
      <c r="A370" s="189">
        <v>369</v>
      </c>
      <c r="B370" s="182" t="s">
        <v>413</v>
      </c>
      <c r="C370" s="188" t="s">
        <v>549</v>
      </c>
    </row>
    <row r="371" spans="1:3" x14ac:dyDescent="0.2">
      <c r="A371" s="189">
        <v>370</v>
      </c>
      <c r="B371" s="182" t="s">
        <v>413</v>
      </c>
      <c r="C371" s="188" t="s">
        <v>549</v>
      </c>
    </row>
    <row r="372" spans="1:3" x14ac:dyDescent="0.2">
      <c r="A372" s="189">
        <v>371</v>
      </c>
      <c r="B372" s="182" t="s">
        <v>413</v>
      </c>
      <c r="C372" s="188" t="s">
        <v>549</v>
      </c>
    </row>
    <row r="373" spans="1:3" x14ac:dyDescent="0.2">
      <c r="A373" s="189">
        <v>372</v>
      </c>
      <c r="B373" s="182" t="s">
        <v>393</v>
      </c>
      <c r="C373" s="188" t="s">
        <v>548</v>
      </c>
    </row>
    <row r="374" spans="1:3" x14ac:dyDescent="0.2">
      <c r="A374" s="189">
        <v>373</v>
      </c>
      <c r="B374" s="182" t="s">
        <v>341</v>
      </c>
      <c r="C374" s="188" t="s">
        <v>548</v>
      </c>
    </row>
    <row r="375" spans="1:3" x14ac:dyDescent="0.2">
      <c r="A375" s="189">
        <v>374</v>
      </c>
      <c r="B375" s="182" t="s">
        <v>341</v>
      </c>
      <c r="C375" s="188" t="s">
        <v>548</v>
      </c>
    </row>
    <row r="376" spans="1:3" x14ac:dyDescent="0.2">
      <c r="A376" s="189">
        <v>375</v>
      </c>
      <c r="B376" s="182" t="s">
        <v>341</v>
      </c>
      <c r="C376" s="188" t="s">
        <v>548</v>
      </c>
    </row>
    <row r="377" spans="1:3" x14ac:dyDescent="0.2">
      <c r="A377" s="189">
        <v>376</v>
      </c>
      <c r="B377" s="182" t="s">
        <v>341</v>
      </c>
      <c r="C377" s="188" t="s">
        <v>548</v>
      </c>
    </row>
    <row r="378" spans="1:3" x14ac:dyDescent="0.2">
      <c r="A378" s="189">
        <v>377</v>
      </c>
      <c r="B378" s="182" t="s">
        <v>341</v>
      </c>
      <c r="C378" s="188" t="s">
        <v>548</v>
      </c>
    </row>
    <row r="379" spans="1:3" x14ac:dyDescent="0.2">
      <c r="A379" s="189">
        <v>378</v>
      </c>
      <c r="B379" s="182" t="s">
        <v>341</v>
      </c>
      <c r="C379" s="188" t="s">
        <v>548</v>
      </c>
    </row>
    <row r="380" spans="1:3" x14ac:dyDescent="0.2">
      <c r="A380" s="189">
        <v>380</v>
      </c>
      <c r="B380" s="182" t="s">
        <v>341</v>
      </c>
      <c r="C380" s="188" t="s">
        <v>548</v>
      </c>
    </row>
    <row r="381" spans="1:3" x14ac:dyDescent="0.2">
      <c r="A381" s="189">
        <v>381</v>
      </c>
      <c r="B381" s="182" t="s">
        <v>341</v>
      </c>
      <c r="C381" s="188" t="s">
        <v>548</v>
      </c>
    </row>
    <row r="382" spans="1:3" x14ac:dyDescent="0.2">
      <c r="A382" s="189">
        <v>382</v>
      </c>
      <c r="B382" s="182" t="s">
        <v>341</v>
      </c>
      <c r="C382" s="188" t="s">
        <v>548</v>
      </c>
    </row>
    <row r="383" spans="1:3" x14ac:dyDescent="0.2">
      <c r="A383" s="189">
        <v>384</v>
      </c>
      <c r="B383" s="182" t="s">
        <v>353</v>
      </c>
      <c r="C383" s="188" t="s">
        <v>548</v>
      </c>
    </row>
    <row r="384" spans="1:3" x14ac:dyDescent="0.2">
      <c r="A384" s="189">
        <v>385</v>
      </c>
      <c r="B384" s="182" t="s">
        <v>341</v>
      </c>
      <c r="C384" s="188" t="s">
        <v>548</v>
      </c>
    </row>
    <row r="385" spans="1:3" x14ac:dyDescent="0.2">
      <c r="A385" s="189">
        <v>386</v>
      </c>
      <c r="B385" s="182" t="s">
        <v>321</v>
      </c>
      <c r="C385" s="188" t="s">
        <v>549</v>
      </c>
    </row>
    <row r="386" spans="1:3" x14ac:dyDescent="0.2">
      <c r="A386" s="189">
        <v>387</v>
      </c>
      <c r="B386" s="182" t="s">
        <v>346</v>
      </c>
      <c r="C386" s="188" t="s">
        <v>549</v>
      </c>
    </row>
    <row r="387" spans="1:3" x14ac:dyDescent="0.2">
      <c r="A387" s="189">
        <v>388</v>
      </c>
      <c r="B387" s="182" t="s">
        <v>341</v>
      </c>
      <c r="C387" s="188" t="s">
        <v>548</v>
      </c>
    </row>
    <row r="388" spans="1:3" x14ac:dyDescent="0.2">
      <c r="A388" s="189">
        <v>389</v>
      </c>
      <c r="B388" s="182" t="s">
        <v>332</v>
      </c>
      <c r="C388" s="188" t="s">
        <v>549</v>
      </c>
    </row>
    <row r="389" spans="1:3" x14ac:dyDescent="0.2">
      <c r="A389" s="189">
        <v>390</v>
      </c>
      <c r="B389" s="182" t="s">
        <v>341</v>
      </c>
      <c r="C389" s="188" t="s">
        <v>548</v>
      </c>
    </row>
    <row r="390" spans="1:3" x14ac:dyDescent="0.2">
      <c r="A390" s="189">
        <v>391</v>
      </c>
      <c r="B390" s="182" t="s">
        <v>414</v>
      </c>
      <c r="C390" s="188" t="s">
        <v>549</v>
      </c>
    </row>
    <row r="391" spans="1:3" x14ac:dyDescent="0.2">
      <c r="A391" s="189">
        <v>392</v>
      </c>
      <c r="B391" s="182" t="s">
        <v>415</v>
      </c>
      <c r="C391" s="188" t="s">
        <v>548</v>
      </c>
    </row>
    <row r="392" spans="1:3" x14ac:dyDescent="0.2">
      <c r="A392" s="189">
        <v>393</v>
      </c>
      <c r="B392" s="182" t="s">
        <v>416</v>
      </c>
      <c r="C392" s="188" t="s">
        <v>548</v>
      </c>
    </row>
    <row r="393" spans="1:3" x14ac:dyDescent="0.2">
      <c r="A393" s="189">
        <v>394</v>
      </c>
      <c r="B393" s="182" t="s">
        <v>372</v>
      </c>
      <c r="C393" s="188" t="s">
        <v>548</v>
      </c>
    </row>
    <row r="394" spans="1:3" x14ac:dyDescent="0.2">
      <c r="A394" s="189">
        <v>395</v>
      </c>
      <c r="B394" s="182" t="s">
        <v>417</v>
      </c>
      <c r="C394" s="188" t="s">
        <v>548</v>
      </c>
    </row>
    <row r="395" spans="1:3" x14ac:dyDescent="0.2">
      <c r="A395" s="189">
        <v>396</v>
      </c>
      <c r="B395" s="182" t="s">
        <v>351</v>
      </c>
      <c r="C395" s="188" t="s">
        <v>548</v>
      </c>
    </row>
    <row r="396" spans="1:3" x14ac:dyDescent="0.2">
      <c r="A396" s="189">
        <v>397</v>
      </c>
      <c r="B396" s="182" t="s">
        <v>418</v>
      </c>
      <c r="C396" s="188" t="s">
        <v>548</v>
      </c>
    </row>
    <row r="397" spans="1:3" x14ac:dyDescent="0.2">
      <c r="A397" s="189">
        <v>398</v>
      </c>
      <c r="B397" s="182" t="s">
        <v>419</v>
      </c>
      <c r="C397" s="188" t="s">
        <v>548</v>
      </c>
    </row>
    <row r="398" spans="1:3" x14ac:dyDescent="0.2">
      <c r="A398" s="189">
        <v>399</v>
      </c>
      <c r="B398" s="182" t="s">
        <v>420</v>
      </c>
      <c r="C398" s="188" t="s">
        <v>549</v>
      </c>
    </row>
    <row r="399" spans="1:3" x14ac:dyDescent="0.2">
      <c r="A399" s="189">
        <v>400</v>
      </c>
      <c r="B399" s="182" t="s">
        <v>371</v>
      </c>
      <c r="C399" s="188" t="s">
        <v>548</v>
      </c>
    </row>
    <row r="400" spans="1:3" x14ac:dyDescent="0.2">
      <c r="A400" s="189">
        <v>401</v>
      </c>
      <c r="B400" s="182" t="s">
        <v>421</v>
      </c>
      <c r="C400" s="188" t="s">
        <v>549</v>
      </c>
    </row>
    <row r="401" spans="1:3" x14ac:dyDescent="0.2">
      <c r="A401" s="189">
        <v>403</v>
      </c>
      <c r="B401" s="182" t="s">
        <v>327</v>
      </c>
      <c r="C401" s="188" t="s">
        <v>548</v>
      </c>
    </row>
    <row r="402" spans="1:3" x14ac:dyDescent="0.2">
      <c r="A402" s="189">
        <v>404</v>
      </c>
      <c r="B402" s="182" t="s">
        <v>422</v>
      </c>
      <c r="C402" s="188" t="s">
        <v>548</v>
      </c>
    </row>
    <row r="403" spans="1:3" x14ac:dyDescent="0.2">
      <c r="A403" s="189">
        <v>405</v>
      </c>
      <c r="B403" s="182" t="s">
        <v>423</v>
      </c>
      <c r="C403" s="188" t="s">
        <v>549</v>
      </c>
    </row>
    <row r="404" spans="1:3" x14ac:dyDescent="0.2">
      <c r="A404" s="189">
        <v>406</v>
      </c>
      <c r="B404" s="182" t="s">
        <v>424</v>
      </c>
      <c r="C404" s="188" t="s">
        <v>549</v>
      </c>
    </row>
    <row r="405" spans="1:3" x14ac:dyDescent="0.2">
      <c r="A405" s="189">
        <v>407</v>
      </c>
      <c r="B405" s="182" t="s">
        <v>425</v>
      </c>
      <c r="C405" s="188" t="s">
        <v>549</v>
      </c>
    </row>
    <row r="406" spans="1:3" x14ac:dyDescent="0.2">
      <c r="A406" s="189">
        <v>408</v>
      </c>
      <c r="B406" s="182" t="s">
        <v>426</v>
      </c>
      <c r="C406" s="188" t="s">
        <v>549</v>
      </c>
    </row>
    <row r="407" spans="1:3" x14ac:dyDescent="0.2">
      <c r="A407" s="189">
        <v>409</v>
      </c>
      <c r="B407" s="182" t="s">
        <v>427</v>
      </c>
      <c r="C407" s="188" t="s">
        <v>549</v>
      </c>
    </row>
    <row r="408" spans="1:3" x14ac:dyDescent="0.2">
      <c r="A408" s="189">
        <v>410</v>
      </c>
      <c r="B408" s="182" t="s">
        <v>428</v>
      </c>
      <c r="C408" s="188" t="s">
        <v>549</v>
      </c>
    </row>
    <row r="409" spans="1:3" x14ac:dyDescent="0.2">
      <c r="A409" s="189">
        <v>411</v>
      </c>
      <c r="B409" s="182" t="s">
        <v>429</v>
      </c>
      <c r="C409" s="188" t="s">
        <v>549</v>
      </c>
    </row>
    <row r="410" spans="1:3" x14ac:dyDescent="0.2">
      <c r="A410" s="189">
        <v>412</v>
      </c>
      <c r="B410" s="182" t="s">
        <v>430</v>
      </c>
      <c r="C410" s="188" t="s">
        <v>549</v>
      </c>
    </row>
    <row r="411" spans="1:3" x14ac:dyDescent="0.2">
      <c r="A411" s="189">
        <v>413</v>
      </c>
      <c r="B411" s="182" t="s">
        <v>431</v>
      </c>
      <c r="C411" s="188" t="s">
        <v>549</v>
      </c>
    </row>
    <row r="412" spans="1:3" x14ac:dyDescent="0.2">
      <c r="A412" s="189">
        <v>414</v>
      </c>
      <c r="B412" s="182" t="s">
        <v>432</v>
      </c>
      <c r="C412" s="188" t="s">
        <v>549</v>
      </c>
    </row>
    <row r="413" spans="1:3" x14ac:dyDescent="0.2">
      <c r="A413" s="189">
        <v>415</v>
      </c>
      <c r="B413" s="182" t="s">
        <v>433</v>
      </c>
      <c r="C413" s="188" t="s">
        <v>549</v>
      </c>
    </row>
    <row r="414" spans="1:3" x14ac:dyDescent="0.2">
      <c r="A414" s="189">
        <v>416</v>
      </c>
      <c r="B414" s="182" t="s">
        <v>434</v>
      </c>
      <c r="C414" s="188" t="s">
        <v>549</v>
      </c>
    </row>
    <row r="415" spans="1:3" x14ac:dyDescent="0.2">
      <c r="A415" s="189">
        <v>417</v>
      </c>
      <c r="B415" s="182" t="s">
        <v>435</v>
      </c>
      <c r="C415" s="188" t="s">
        <v>549</v>
      </c>
    </row>
    <row r="416" spans="1:3" x14ac:dyDescent="0.2">
      <c r="A416" s="189">
        <v>418</v>
      </c>
      <c r="B416" s="182" t="s">
        <v>436</v>
      </c>
      <c r="C416" s="188" t="s">
        <v>549</v>
      </c>
    </row>
    <row r="417" spans="1:3" x14ac:dyDescent="0.2">
      <c r="A417" s="189">
        <v>419</v>
      </c>
      <c r="B417" s="182" t="s">
        <v>437</v>
      </c>
      <c r="C417" s="188" t="s">
        <v>549</v>
      </c>
    </row>
    <row r="418" spans="1:3" x14ac:dyDescent="0.2">
      <c r="A418" s="189">
        <v>420</v>
      </c>
      <c r="B418" s="182" t="s">
        <v>438</v>
      </c>
      <c r="C418" s="188" t="s">
        <v>549</v>
      </c>
    </row>
    <row r="419" spans="1:3" x14ac:dyDescent="0.2">
      <c r="A419" s="189">
        <v>421</v>
      </c>
      <c r="B419" s="182" t="s">
        <v>439</v>
      </c>
      <c r="C419" s="188" t="s">
        <v>549</v>
      </c>
    </row>
    <row r="420" spans="1:3" x14ac:dyDescent="0.2">
      <c r="A420" s="189">
        <v>422</v>
      </c>
      <c r="B420" s="182" t="s">
        <v>440</v>
      </c>
      <c r="C420" s="188" t="s">
        <v>549</v>
      </c>
    </row>
    <row r="421" spans="1:3" x14ac:dyDescent="0.2">
      <c r="A421" s="189">
        <v>423</v>
      </c>
      <c r="B421" s="182" t="s">
        <v>441</v>
      </c>
      <c r="C421" s="188" t="s">
        <v>549</v>
      </c>
    </row>
    <row r="422" spans="1:3" x14ac:dyDescent="0.2">
      <c r="A422" s="189">
        <v>424</v>
      </c>
      <c r="B422" s="182" t="s">
        <v>442</v>
      </c>
      <c r="C422" s="188" t="s">
        <v>549</v>
      </c>
    </row>
    <row r="423" spans="1:3" x14ac:dyDescent="0.2">
      <c r="A423" s="189">
        <v>425</v>
      </c>
      <c r="B423" s="182" t="s">
        <v>443</v>
      </c>
      <c r="C423" s="188" t="s">
        <v>548</v>
      </c>
    </row>
    <row r="424" spans="1:3" x14ac:dyDescent="0.2">
      <c r="A424" s="189">
        <v>426</v>
      </c>
      <c r="B424" s="182" t="s">
        <v>353</v>
      </c>
      <c r="C424" s="188" t="s">
        <v>548</v>
      </c>
    </row>
    <row r="425" spans="1:3" x14ac:dyDescent="0.2">
      <c r="A425" s="189">
        <v>427</v>
      </c>
      <c r="B425" s="182" t="s">
        <v>444</v>
      </c>
      <c r="C425" s="188" t="s">
        <v>548</v>
      </c>
    </row>
    <row r="426" spans="1:3" x14ac:dyDescent="0.2">
      <c r="A426" s="189">
        <v>428</v>
      </c>
      <c r="B426" s="182" t="s">
        <v>445</v>
      </c>
      <c r="C426" s="188" t="s">
        <v>544</v>
      </c>
    </row>
    <row r="427" spans="1:3" x14ac:dyDescent="0.2">
      <c r="A427" s="189">
        <v>429</v>
      </c>
      <c r="B427" s="182" t="s">
        <v>446</v>
      </c>
      <c r="C427" s="188" t="s">
        <v>544</v>
      </c>
    </row>
    <row r="428" spans="1:3" x14ac:dyDescent="0.2">
      <c r="A428" s="189">
        <v>430</v>
      </c>
      <c r="B428" s="182" t="s">
        <v>447</v>
      </c>
      <c r="C428" s="188" t="s">
        <v>544</v>
      </c>
    </row>
    <row r="429" spans="1:3" x14ac:dyDescent="0.2">
      <c r="A429" s="189">
        <v>431</v>
      </c>
      <c r="B429" s="182" t="s">
        <v>448</v>
      </c>
      <c r="C429" s="188" t="s">
        <v>544</v>
      </c>
    </row>
    <row r="430" spans="1:3" x14ac:dyDescent="0.2">
      <c r="A430" s="189">
        <v>432</v>
      </c>
      <c r="B430" s="182" t="s">
        <v>353</v>
      </c>
      <c r="C430" s="188" t="s">
        <v>548</v>
      </c>
    </row>
    <row r="431" spans="1:3" x14ac:dyDescent="0.2">
      <c r="A431" s="189">
        <v>434</v>
      </c>
      <c r="B431" s="182" t="s">
        <v>449</v>
      </c>
      <c r="C431" s="188" t="s">
        <v>549</v>
      </c>
    </row>
    <row r="432" spans="1:3" x14ac:dyDescent="0.2">
      <c r="A432" s="189">
        <v>435</v>
      </c>
      <c r="B432" s="182" t="s">
        <v>450</v>
      </c>
      <c r="C432" s="188" t="s">
        <v>548</v>
      </c>
    </row>
    <row r="433" spans="1:3" x14ac:dyDescent="0.2">
      <c r="A433" s="189">
        <v>436</v>
      </c>
      <c r="B433" s="182" t="s">
        <v>451</v>
      </c>
      <c r="C433" s="188" t="s">
        <v>548</v>
      </c>
    </row>
    <row r="434" spans="1:3" x14ac:dyDescent="0.2">
      <c r="A434" s="189">
        <v>437</v>
      </c>
      <c r="B434" s="182" t="s">
        <v>452</v>
      </c>
      <c r="C434" s="188" t="s">
        <v>548</v>
      </c>
    </row>
    <row r="435" spans="1:3" x14ac:dyDescent="0.2">
      <c r="A435" s="189">
        <v>439</v>
      </c>
      <c r="B435" s="182" t="s">
        <v>453</v>
      </c>
      <c r="C435" s="188" t="s">
        <v>548</v>
      </c>
    </row>
    <row r="436" spans="1:3" x14ac:dyDescent="0.2">
      <c r="A436" s="189">
        <v>440</v>
      </c>
      <c r="B436" s="182" t="s">
        <v>454</v>
      </c>
      <c r="C436" s="188" t="s">
        <v>548</v>
      </c>
    </row>
    <row r="437" spans="1:3" x14ac:dyDescent="0.2">
      <c r="A437" s="189">
        <v>441</v>
      </c>
      <c r="B437" s="182" t="s">
        <v>357</v>
      </c>
      <c r="C437" s="188" t="s">
        <v>548</v>
      </c>
    </row>
    <row r="438" spans="1:3" x14ac:dyDescent="0.2">
      <c r="A438" s="189">
        <v>442</v>
      </c>
      <c r="B438" s="182" t="s">
        <v>353</v>
      </c>
      <c r="C438" s="188" t="s">
        <v>548</v>
      </c>
    </row>
    <row r="439" spans="1:3" x14ac:dyDescent="0.2">
      <c r="A439" s="189">
        <v>443</v>
      </c>
      <c r="B439" s="182" t="s">
        <v>393</v>
      </c>
      <c r="C439" s="188" t="s">
        <v>548</v>
      </c>
    </row>
    <row r="440" spans="1:3" x14ac:dyDescent="0.2">
      <c r="A440" s="189">
        <v>444</v>
      </c>
      <c r="B440" s="182" t="s">
        <v>396</v>
      </c>
      <c r="C440" s="188" t="s">
        <v>548</v>
      </c>
    </row>
    <row r="441" spans="1:3" x14ac:dyDescent="0.2">
      <c r="A441" s="189">
        <v>444</v>
      </c>
      <c r="B441" s="182" t="s">
        <v>396</v>
      </c>
      <c r="C441" s="188" t="s">
        <v>548</v>
      </c>
    </row>
    <row r="442" spans="1:3" x14ac:dyDescent="0.2">
      <c r="A442" s="189">
        <v>445</v>
      </c>
      <c r="B442" s="182" t="s">
        <v>455</v>
      </c>
      <c r="C442" s="188" t="s">
        <v>548</v>
      </c>
    </row>
    <row r="443" spans="1:3" x14ac:dyDescent="0.2">
      <c r="A443" s="189">
        <v>446</v>
      </c>
      <c r="B443" s="182" t="s">
        <v>455</v>
      </c>
      <c r="C443" s="188" t="s">
        <v>548</v>
      </c>
    </row>
    <row r="444" spans="1:3" x14ac:dyDescent="0.2">
      <c r="A444" s="189">
        <v>447</v>
      </c>
      <c r="B444" s="182" t="s">
        <v>367</v>
      </c>
      <c r="C444" s="188" t="s">
        <v>548</v>
      </c>
    </row>
    <row r="445" spans="1:3" x14ac:dyDescent="0.2">
      <c r="A445" s="189">
        <v>448</v>
      </c>
      <c r="B445" s="182" t="s">
        <v>367</v>
      </c>
      <c r="C445" s="188" t="s">
        <v>548</v>
      </c>
    </row>
    <row r="446" spans="1:3" x14ac:dyDescent="0.2">
      <c r="A446" s="189">
        <v>449</v>
      </c>
      <c r="B446" s="182" t="s">
        <v>367</v>
      </c>
      <c r="C446" s="188" t="s">
        <v>548</v>
      </c>
    </row>
    <row r="447" spans="1:3" x14ac:dyDescent="0.2">
      <c r="A447" s="189">
        <v>450</v>
      </c>
      <c r="B447" s="182" t="s">
        <v>367</v>
      </c>
      <c r="C447" s="188" t="s">
        <v>548</v>
      </c>
    </row>
    <row r="448" spans="1:3" x14ac:dyDescent="0.2">
      <c r="A448" s="189">
        <v>451</v>
      </c>
      <c r="B448" s="182" t="s">
        <v>367</v>
      </c>
      <c r="C448" s="188" t="s">
        <v>548</v>
      </c>
    </row>
    <row r="449" spans="1:3" x14ac:dyDescent="0.2">
      <c r="A449" s="189">
        <v>452</v>
      </c>
      <c r="B449" s="182" t="s">
        <v>367</v>
      </c>
      <c r="C449" s="188" t="s">
        <v>548</v>
      </c>
    </row>
    <row r="450" spans="1:3" x14ac:dyDescent="0.2">
      <c r="A450" s="189">
        <v>453</v>
      </c>
      <c r="B450" s="182" t="s">
        <v>367</v>
      </c>
      <c r="C450" s="188" t="s">
        <v>548</v>
      </c>
    </row>
    <row r="451" spans="1:3" x14ac:dyDescent="0.2">
      <c r="A451" s="189">
        <v>454</v>
      </c>
      <c r="B451" s="182" t="s">
        <v>367</v>
      </c>
      <c r="C451" s="188" t="s">
        <v>548</v>
      </c>
    </row>
    <row r="452" spans="1:3" x14ac:dyDescent="0.2">
      <c r="A452" s="189">
        <v>455</v>
      </c>
      <c r="B452" s="182" t="s">
        <v>367</v>
      </c>
      <c r="C452" s="188" t="s">
        <v>548</v>
      </c>
    </row>
    <row r="453" spans="1:3" x14ac:dyDescent="0.2">
      <c r="A453" s="189">
        <v>456</v>
      </c>
      <c r="B453" s="182" t="s">
        <v>367</v>
      </c>
      <c r="C453" s="188" t="s">
        <v>548</v>
      </c>
    </row>
    <row r="454" spans="1:3" x14ac:dyDescent="0.2">
      <c r="A454" s="189">
        <v>459</v>
      </c>
      <c r="B454" s="182" t="s">
        <v>367</v>
      </c>
      <c r="C454" s="188" t="s">
        <v>548</v>
      </c>
    </row>
    <row r="455" spans="1:3" x14ac:dyDescent="0.2">
      <c r="A455" s="189">
        <v>460</v>
      </c>
      <c r="B455" s="182" t="s">
        <v>456</v>
      </c>
      <c r="C455" s="188" t="s">
        <v>549</v>
      </c>
    </row>
    <row r="456" spans="1:3" x14ac:dyDescent="0.2">
      <c r="A456" s="189">
        <v>461</v>
      </c>
      <c r="B456" s="182" t="s">
        <v>456</v>
      </c>
      <c r="C456" s="188" t="s">
        <v>549</v>
      </c>
    </row>
    <row r="457" spans="1:3" x14ac:dyDescent="0.2">
      <c r="A457" s="189">
        <v>462</v>
      </c>
      <c r="B457" s="182" t="s">
        <v>457</v>
      </c>
      <c r="C457" s="188" t="s">
        <v>549</v>
      </c>
    </row>
    <row r="458" spans="1:3" x14ac:dyDescent="0.2">
      <c r="A458" s="189">
        <v>463</v>
      </c>
      <c r="B458" s="182" t="s">
        <v>458</v>
      </c>
      <c r="C458" s="188" t="s">
        <v>549</v>
      </c>
    </row>
    <row r="459" spans="1:3" x14ac:dyDescent="0.2">
      <c r="A459" s="189">
        <v>464</v>
      </c>
      <c r="B459" s="182" t="s">
        <v>459</v>
      </c>
      <c r="C459" s="188" t="s">
        <v>548</v>
      </c>
    </row>
    <row r="460" spans="1:3" x14ac:dyDescent="0.2">
      <c r="A460" s="189">
        <v>465</v>
      </c>
      <c r="B460" s="182" t="s">
        <v>460</v>
      </c>
      <c r="C460" s="188" t="s">
        <v>548</v>
      </c>
    </row>
    <row r="461" spans="1:3" x14ac:dyDescent="0.2">
      <c r="A461" s="189">
        <v>466</v>
      </c>
      <c r="B461" s="182" t="s">
        <v>461</v>
      </c>
      <c r="C461" s="188" t="s">
        <v>548</v>
      </c>
    </row>
    <row r="462" spans="1:3" x14ac:dyDescent="0.2">
      <c r="A462" s="189">
        <v>467</v>
      </c>
      <c r="B462" s="182" t="s">
        <v>461</v>
      </c>
      <c r="C462" s="188" t="s">
        <v>548</v>
      </c>
    </row>
    <row r="463" spans="1:3" x14ac:dyDescent="0.2">
      <c r="A463" s="189">
        <v>468</v>
      </c>
      <c r="B463" s="182" t="s">
        <v>461</v>
      </c>
      <c r="C463" s="188" t="s">
        <v>548</v>
      </c>
    </row>
    <row r="464" spans="1:3" x14ac:dyDescent="0.2">
      <c r="A464" s="189">
        <v>469</v>
      </c>
      <c r="B464" s="182" t="s">
        <v>461</v>
      </c>
      <c r="C464" s="188" t="s">
        <v>548</v>
      </c>
    </row>
    <row r="465" spans="1:3" x14ac:dyDescent="0.2">
      <c r="A465" s="189">
        <v>470</v>
      </c>
      <c r="B465" s="182" t="s">
        <v>461</v>
      </c>
      <c r="C465" s="188" t="s">
        <v>548</v>
      </c>
    </row>
    <row r="466" spans="1:3" x14ac:dyDescent="0.2">
      <c r="A466" s="189">
        <v>473</v>
      </c>
      <c r="B466" s="182" t="s">
        <v>462</v>
      </c>
      <c r="C466" s="188" t="s">
        <v>548</v>
      </c>
    </row>
    <row r="467" spans="1:3" x14ac:dyDescent="0.2">
      <c r="A467" s="189">
        <v>474</v>
      </c>
      <c r="B467" s="182" t="s">
        <v>463</v>
      </c>
      <c r="C467" s="188" t="s">
        <v>549</v>
      </c>
    </row>
    <row r="468" spans="1:3" x14ac:dyDescent="0.2">
      <c r="A468" s="189">
        <v>475</v>
      </c>
      <c r="B468" s="182" t="s">
        <v>464</v>
      </c>
      <c r="C468" s="188" t="s">
        <v>548</v>
      </c>
    </row>
    <row r="469" spans="1:3" x14ac:dyDescent="0.2">
      <c r="A469" s="189">
        <v>476</v>
      </c>
      <c r="B469" s="182" t="s">
        <v>465</v>
      </c>
      <c r="C469" s="188" t="s">
        <v>549</v>
      </c>
    </row>
    <row r="470" spans="1:3" x14ac:dyDescent="0.2">
      <c r="A470" s="189">
        <v>477</v>
      </c>
      <c r="B470" s="182" t="s">
        <v>465</v>
      </c>
      <c r="C470" s="188" t="s">
        <v>549</v>
      </c>
    </row>
    <row r="471" spans="1:3" x14ac:dyDescent="0.2">
      <c r="A471" s="189">
        <v>478</v>
      </c>
      <c r="B471" s="182" t="s">
        <v>396</v>
      </c>
      <c r="C471" s="188" t="s">
        <v>548</v>
      </c>
    </row>
    <row r="472" spans="1:3" x14ac:dyDescent="0.2">
      <c r="A472" s="189">
        <v>479</v>
      </c>
      <c r="B472" s="182" t="s">
        <v>453</v>
      </c>
      <c r="C472" s="188" t="s">
        <v>548</v>
      </c>
    </row>
    <row r="473" spans="1:3" x14ac:dyDescent="0.2">
      <c r="A473" s="189">
        <v>480</v>
      </c>
      <c r="B473" s="182" t="s">
        <v>453</v>
      </c>
      <c r="C473" s="188" t="s">
        <v>548</v>
      </c>
    </row>
    <row r="474" spans="1:3" x14ac:dyDescent="0.2">
      <c r="A474" s="189">
        <v>481</v>
      </c>
      <c r="B474" s="182" t="s">
        <v>453</v>
      </c>
      <c r="C474" s="188" t="s">
        <v>548</v>
      </c>
    </row>
    <row r="475" spans="1:3" x14ac:dyDescent="0.2">
      <c r="A475" s="189">
        <v>482</v>
      </c>
      <c r="B475" s="182" t="s">
        <v>466</v>
      </c>
      <c r="C475" s="188" t="s">
        <v>545</v>
      </c>
    </row>
    <row r="476" spans="1:3" x14ac:dyDescent="0.2">
      <c r="A476" s="189">
        <v>483</v>
      </c>
      <c r="B476" s="182" t="s">
        <v>467</v>
      </c>
      <c r="C476" s="188" t="s">
        <v>545</v>
      </c>
    </row>
    <row r="477" spans="1:3" x14ac:dyDescent="0.2">
      <c r="A477" s="189">
        <v>484</v>
      </c>
      <c r="B477" s="182" t="s">
        <v>468</v>
      </c>
      <c r="C477" s="188" t="s">
        <v>545</v>
      </c>
    </row>
    <row r="478" spans="1:3" x14ac:dyDescent="0.2">
      <c r="A478" s="189">
        <v>485</v>
      </c>
      <c r="B478" s="182" t="s">
        <v>469</v>
      </c>
      <c r="C478" s="188" t="s">
        <v>545</v>
      </c>
    </row>
    <row r="479" spans="1:3" x14ac:dyDescent="0.2">
      <c r="A479" s="189">
        <v>486</v>
      </c>
      <c r="B479" s="182" t="s">
        <v>470</v>
      </c>
      <c r="C479" s="188" t="s">
        <v>545</v>
      </c>
    </row>
    <row r="480" spans="1:3" x14ac:dyDescent="0.2">
      <c r="A480" s="189">
        <v>487</v>
      </c>
      <c r="B480" s="182" t="s">
        <v>471</v>
      </c>
      <c r="C480" s="188" t="s">
        <v>545</v>
      </c>
    </row>
    <row r="481" spans="1:3" x14ac:dyDescent="0.2">
      <c r="A481" s="189">
        <v>488</v>
      </c>
      <c r="B481" s="182" t="s">
        <v>472</v>
      </c>
      <c r="C481" s="188" t="s">
        <v>545</v>
      </c>
    </row>
    <row r="482" spans="1:3" x14ac:dyDescent="0.2">
      <c r="A482" s="189">
        <v>489</v>
      </c>
      <c r="B482" s="182" t="s">
        <v>473</v>
      </c>
      <c r="C482" s="188" t="s">
        <v>545</v>
      </c>
    </row>
    <row r="483" spans="1:3" x14ac:dyDescent="0.2">
      <c r="A483" s="189">
        <v>490</v>
      </c>
      <c r="B483" s="182" t="s">
        <v>474</v>
      </c>
      <c r="C483" s="188" t="s">
        <v>545</v>
      </c>
    </row>
    <row r="484" spans="1:3" x14ac:dyDescent="0.2">
      <c r="A484" s="189">
        <v>491</v>
      </c>
      <c r="B484" s="182" t="s">
        <v>475</v>
      </c>
      <c r="C484" s="188" t="s">
        <v>545</v>
      </c>
    </row>
    <row r="485" spans="1:3" x14ac:dyDescent="0.2">
      <c r="A485" s="189">
        <v>492</v>
      </c>
      <c r="B485" s="182" t="s">
        <v>476</v>
      </c>
      <c r="C485" s="188" t="s">
        <v>545</v>
      </c>
    </row>
    <row r="486" spans="1:3" x14ac:dyDescent="0.2">
      <c r="A486" s="189">
        <v>493</v>
      </c>
      <c r="B486" s="182" t="s">
        <v>477</v>
      </c>
      <c r="C486" s="188" t="s">
        <v>545</v>
      </c>
    </row>
    <row r="487" spans="1:3" x14ac:dyDescent="0.2">
      <c r="A487" s="189">
        <v>494</v>
      </c>
      <c r="B487" s="182" t="s">
        <v>478</v>
      </c>
      <c r="C487" s="188" t="s">
        <v>545</v>
      </c>
    </row>
    <row r="488" spans="1:3" x14ac:dyDescent="0.2">
      <c r="A488" s="189">
        <v>495</v>
      </c>
      <c r="B488" s="182" t="s">
        <v>479</v>
      </c>
      <c r="C488" s="188" t="s">
        <v>545</v>
      </c>
    </row>
    <row r="489" spans="1:3" x14ac:dyDescent="0.2">
      <c r="A489" s="189">
        <v>496</v>
      </c>
      <c r="B489" s="182" t="s">
        <v>480</v>
      </c>
      <c r="C489" s="188" t="s">
        <v>545</v>
      </c>
    </row>
    <row r="490" spans="1:3" x14ac:dyDescent="0.2">
      <c r="A490" s="189">
        <v>497</v>
      </c>
      <c r="B490" s="182" t="s">
        <v>481</v>
      </c>
      <c r="C490" s="188" t="s">
        <v>545</v>
      </c>
    </row>
    <row r="491" spans="1:3" x14ac:dyDescent="0.2">
      <c r="A491" s="189">
        <v>498</v>
      </c>
      <c r="B491" s="182" t="s">
        <v>482</v>
      </c>
      <c r="C491" s="188" t="s">
        <v>545</v>
      </c>
    </row>
    <row r="492" spans="1:3" x14ac:dyDescent="0.2">
      <c r="A492" s="189">
        <v>701</v>
      </c>
      <c r="B492" s="182" t="s">
        <v>483</v>
      </c>
      <c r="C492" s="188" t="s">
        <v>549</v>
      </c>
    </row>
    <row r="493" spans="1:3" x14ac:dyDescent="0.2">
      <c r="A493" s="189">
        <v>702</v>
      </c>
      <c r="B493" s="182" t="s">
        <v>483</v>
      </c>
      <c r="C493" s="188" t="s">
        <v>549</v>
      </c>
    </row>
    <row r="494" spans="1:3" x14ac:dyDescent="0.2">
      <c r="A494" s="189">
        <v>703</v>
      </c>
      <c r="B494" s="182" t="s">
        <v>419</v>
      </c>
      <c r="C494" s="188" t="s">
        <v>549</v>
      </c>
    </row>
    <row r="495" spans="1:3" x14ac:dyDescent="0.2">
      <c r="A495" s="189">
        <v>704</v>
      </c>
      <c r="B495" s="182" t="s">
        <v>419</v>
      </c>
      <c r="C495" s="188" t="s">
        <v>549</v>
      </c>
    </row>
    <row r="496" spans="1:3" x14ac:dyDescent="0.2">
      <c r="A496" s="189">
        <v>705</v>
      </c>
      <c r="B496" s="182" t="s">
        <v>419</v>
      </c>
      <c r="C496" s="188" t="s">
        <v>549</v>
      </c>
    </row>
    <row r="497" spans="1:3" x14ac:dyDescent="0.2">
      <c r="A497" s="189">
        <v>706</v>
      </c>
      <c r="B497" s="182" t="s">
        <v>419</v>
      </c>
      <c r="C497" s="188" t="s">
        <v>549</v>
      </c>
    </row>
    <row r="498" spans="1:3" x14ac:dyDescent="0.2">
      <c r="A498" s="189">
        <v>707</v>
      </c>
      <c r="B498" s="182" t="s">
        <v>419</v>
      </c>
      <c r="C498" s="188" t="s">
        <v>549</v>
      </c>
    </row>
    <row r="499" spans="1:3" x14ac:dyDescent="0.2">
      <c r="A499" s="189">
        <v>708</v>
      </c>
      <c r="B499" s="182" t="s">
        <v>419</v>
      </c>
      <c r="C499" s="188" t="s">
        <v>549</v>
      </c>
    </row>
    <row r="500" spans="1:3" x14ac:dyDescent="0.2">
      <c r="A500" s="189">
        <v>709</v>
      </c>
      <c r="B500" s="182" t="s">
        <v>419</v>
      </c>
      <c r="C500" s="188" t="s">
        <v>549</v>
      </c>
    </row>
    <row r="501" spans="1:3" x14ac:dyDescent="0.2">
      <c r="A501" s="189">
        <v>710</v>
      </c>
      <c r="B501" s="182" t="s">
        <v>419</v>
      </c>
      <c r="C501" s="188" t="s">
        <v>549</v>
      </c>
    </row>
    <row r="502" spans="1:3" x14ac:dyDescent="0.2">
      <c r="A502" s="189">
        <v>711</v>
      </c>
      <c r="B502" s="182" t="s">
        <v>419</v>
      </c>
      <c r="C502" s="188" t="s">
        <v>549</v>
      </c>
    </row>
    <row r="503" spans="1:3" x14ac:dyDescent="0.2">
      <c r="A503" s="189">
        <v>712</v>
      </c>
      <c r="B503" s="182" t="s">
        <v>484</v>
      </c>
      <c r="C503" s="188" t="s">
        <v>549</v>
      </c>
    </row>
    <row r="504" spans="1:3" x14ac:dyDescent="0.2">
      <c r="A504" s="189">
        <v>713</v>
      </c>
      <c r="B504" s="182" t="s">
        <v>484</v>
      </c>
      <c r="C504" s="188" t="s">
        <v>549</v>
      </c>
    </row>
    <row r="505" spans="1:3" x14ac:dyDescent="0.2">
      <c r="A505" s="189">
        <v>714</v>
      </c>
      <c r="B505" s="182" t="s">
        <v>484</v>
      </c>
      <c r="C505" s="188" t="s">
        <v>549</v>
      </c>
    </row>
    <row r="506" spans="1:3" x14ac:dyDescent="0.2">
      <c r="A506" s="189">
        <v>715</v>
      </c>
      <c r="B506" s="182" t="s">
        <v>484</v>
      </c>
      <c r="C506" s="188" t="s">
        <v>549</v>
      </c>
    </row>
    <row r="507" spans="1:3" x14ac:dyDescent="0.2">
      <c r="A507" s="189">
        <v>716</v>
      </c>
      <c r="B507" s="182" t="s">
        <v>485</v>
      </c>
      <c r="C507" s="188" t="s">
        <v>549</v>
      </c>
    </row>
    <row r="508" spans="1:3" x14ac:dyDescent="0.2">
      <c r="A508" s="189">
        <v>717</v>
      </c>
      <c r="B508" s="182" t="s">
        <v>485</v>
      </c>
      <c r="C508" s="188" t="s">
        <v>549</v>
      </c>
    </row>
    <row r="509" spans="1:3" x14ac:dyDescent="0.2">
      <c r="A509" s="189">
        <v>718</v>
      </c>
      <c r="B509" s="182" t="s">
        <v>486</v>
      </c>
      <c r="C509" s="188" t="s">
        <v>549</v>
      </c>
    </row>
    <row r="510" spans="1:3" x14ac:dyDescent="0.2">
      <c r="A510" s="189">
        <v>719</v>
      </c>
      <c r="B510" s="182" t="s">
        <v>486</v>
      </c>
      <c r="C510" s="188" t="s">
        <v>549</v>
      </c>
    </row>
    <row r="511" spans="1:3" x14ac:dyDescent="0.2">
      <c r="A511" s="189">
        <v>720</v>
      </c>
      <c r="B511" s="182" t="s">
        <v>354</v>
      </c>
      <c r="C511" s="188" t="s">
        <v>548</v>
      </c>
    </row>
    <row r="512" spans="1:3" x14ac:dyDescent="0.2">
      <c r="A512" s="189">
        <v>721</v>
      </c>
      <c r="B512" s="182" t="s">
        <v>487</v>
      </c>
      <c r="C512" s="188" t="s">
        <v>548</v>
      </c>
    </row>
    <row r="513" spans="1:3" x14ac:dyDescent="0.2">
      <c r="A513" s="189">
        <v>722</v>
      </c>
      <c r="B513" s="182" t="s">
        <v>487</v>
      </c>
      <c r="C513" s="188" t="s">
        <v>548</v>
      </c>
    </row>
    <row r="514" spans="1:3" x14ac:dyDescent="0.2">
      <c r="A514" s="189">
        <v>723</v>
      </c>
      <c r="B514" s="182" t="s">
        <v>487</v>
      </c>
      <c r="C514" s="188" t="s">
        <v>548</v>
      </c>
    </row>
    <row r="515" spans="1:3" x14ac:dyDescent="0.2">
      <c r="A515" s="189">
        <v>724</v>
      </c>
      <c r="B515" s="182" t="s">
        <v>487</v>
      </c>
      <c r="C515" s="188" t="s">
        <v>548</v>
      </c>
    </row>
    <row r="516" spans="1:3" x14ac:dyDescent="0.2">
      <c r="A516" s="189">
        <v>725</v>
      </c>
      <c r="B516" s="182" t="s">
        <v>487</v>
      </c>
      <c r="C516" s="188" t="s">
        <v>548</v>
      </c>
    </row>
    <row r="517" spans="1:3" x14ac:dyDescent="0.2">
      <c r="A517" s="189">
        <v>726</v>
      </c>
      <c r="B517" s="182" t="s">
        <v>487</v>
      </c>
      <c r="C517" s="188" t="s">
        <v>548</v>
      </c>
    </row>
    <row r="518" spans="1:3" x14ac:dyDescent="0.2">
      <c r="A518" s="189">
        <v>727</v>
      </c>
      <c r="B518" s="182" t="s">
        <v>487</v>
      </c>
      <c r="C518" s="188" t="s">
        <v>548</v>
      </c>
    </row>
    <row r="519" spans="1:3" x14ac:dyDescent="0.2">
      <c r="A519" s="189">
        <v>728</v>
      </c>
      <c r="B519" s="182" t="s">
        <v>488</v>
      </c>
      <c r="C519" s="188" t="s">
        <v>548</v>
      </c>
    </row>
    <row r="520" spans="1:3" x14ac:dyDescent="0.2">
      <c r="A520" s="189">
        <v>729</v>
      </c>
      <c r="B520" s="182" t="s">
        <v>487</v>
      </c>
      <c r="C520" s="188" t="s">
        <v>548</v>
      </c>
    </row>
    <row r="521" spans="1:3" x14ac:dyDescent="0.2">
      <c r="A521" s="189">
        <v>730</v>
      </c>
      <c r="B521" s="182" t="s">
        <v>488</v>
      </c>
      <c r="C521" s="188" t="s">
        <v>548</v>
      </c>
    </row>
    <row r="522" spans="1:3" x14ac:dyDescent="0.2">
      <c r="A522" s="189">
        <v>731</v>
      </c>
      <c r="B522" s="182" t="s">
        <v>487</v>
      </c>
      <c r="C522" s="188" t="s">
        <v>548</v>
      </c>
    </row>
    <row r="523" spans="1:3" x14ac:dyDescent="0.2">
      <c r="A523" s="189">
        <v>732</v>
      </c>
      <c r="B523" s="182" t="s">
        <v>488</v>
      </c>
      <c r="C523" s="188" t="s">
        <v>548</v>
      </c>
    </row>
    <row r="524" spans="1:3" x14ac:dyDescent="0.2">
      <c r="A524" s="189">
        <v>733</v>
      </c>
      <c r="B524" s="182" t="s">
        <v>487</v>
      </c>
      <c r="C524" s="188" t="s">
        <v>548</v>
      </c>
    </row>
    <row r="525" spans="1:3" x14ac:dyDescent="0.2">
      <c r="A525" s="189">
        <v>734</v>
      </c>
      <c r="B525" s="182" t="s">
        <v>488</v>
      </c>
      <c r="C525" s="188" t="s">
        <v>548</v>
      </c>
    </row>
    <row r="526" spans="1:3" x14ac:dyDescent="0.2">
      <c r="A526" s="189">
        <v>735</v>
      </c>
      <c r="B526" s="182" t="s">
        <v>487</v>
      </c>
      <c r="C526" s="188" t="s">
        <v>548</v>
      </c>
    </row>
    <row r="527" spans="1:3" x14ac:dyDescent="0.2">
      <c r="A527" s="189">
        <v>736</v>
      </c>
      <c r="B527" s="182" t="s">
        <v>488</v>
      </c>
      <c r="C527" s="188" t="s">
        <v>548</v>
      </c>
    </row>
    <row r="528" spans="1:3" x14ac:dyDescent="0.2">
      <c r="A528" s="189">
        <v>737</v>
      </c>
      <c r="B528" s="182" t="s">
        <v>487</v>
      </c>
      <c r="C528" s="188" t="s">
        <v>548</v>
      </c>
    </row>
    <row r="529" spans="1:3" x14ac:dyDescent="0.2">
      <c r="A529" s="189">
        <v>738</v>
      </c>
      <c r="B529" s="182" t="s">
        <v>488</v>
      </c>
      <c r="C529" s="188" t="s">
        <v>548</v>
      </c>
    </row>
    <row r="530" spans="1:3" x14ac:dyDescent="0.2">
      <c r="A530" s="189">
        <v>739</v>
      </c>
      <c r="B530" s="182" t="s">
        <v>487</v>
      </c>
      <c r="C530" s="188" t="s">
        <v>548</v>
      </c>
    </row>
    <row r="531" spans="1:3" x14ac:dyDescent="0.2">
      <c r="A531" s="189">
        <v>740</v>
      </c>
      <c r="B531" s="182" t="s">
        <v>488</v>
      </c>
      <c r="C531" s="188" t="s">
        <v>548</v>
      </c>
    </row>
    <row r="532" spans="1:3" x14ac:dyDescent="0.2">
      <c r="A532" s="189">
        <v>741</v>
      </c>
      <c r="B532" s="182" t="s">
        <v>487</v>
      </c>
      <c r="C532" s="188" t="s">
        <v>548</v>
      </c>
    </row>
    <row r="533" spans="1:3" x14ac:dyDescent="0.2">
      <c r="A533" s="189">
        <v>742</v>
      </c>
      <c r="B533" s="182" t="s">
        <v>488</v>
      </c>
      <c r="C533" s="188" t="s">
        <v>548</v>
      </c>
    </row>
    <row r="534" spans="1:3" x14ac:dyDescent="0.2">
      <c r="A534" s="189">
        <v>743</v>
      </c>
      <c r="B534" s="182" t="s">
        <v>487</v>
      </c>
      <c r="C534" s="188" t="s">
        <v>548</v>
      </c>
    </row>
    <row r="535" spans="1:3" x14ac:dyDescent="0.2">
      <c r="A535" s="189">
        <v>744</v>
      </c>
      <c r="B535" s="182" t="s">
        <v>488</v>
      </c>
      <c r="C535" s="188" t="s">
        <v>548</v>
      </c>
    </row>
    <row r="536" spans="1:3" x14ac:dyDescent="0.2">
      <c r="A536" s="189">
        <v>745</v>
      </c>
      <c r="B536" s="182" t="s">
        <v>487</v>
      </c>
      <c r="C536" s="188" t="s">
        <v>548</v>
      </c>
    </row>
    <row r="537" spans="1:3" x14ac:dyDescent="0.2">
      <c r="A537" s="189">
        <v>746</v>
      </c>
      <c r="B537" s="182" t="s">
        <v>488</v>
      </c>
      <c r="C537" s="188" t="s">
        <v>548</v>
      </c>
    </row>
    <row r="538" spans="1:3" x14ac:dyDescent="0.2">
      <c r="A538" s="189">
        <v>747</v>
      </c>
      <c r="B538" s="182" t="s">
        <v>487</v>
      </c>
      <c r="C538" s="188" t="s">
        <v>548</v>
      </c>
    </row>
    <row r="539" spans="1:3" x14ac:dyDescent="0.2">
      <c r="A539" s="189">
        <v>748</v>
      </c>
      <c r="B539" s="182" t="s">
        <v>487</v>
      </c>
      <c r="C539" s="188" t="s">
        <v>548</v>
      </c>
    </row>
    <row r="540" spans="1:3" x14ac:dyDescent="0.2">
      <c r="A540" s="189">
        <v>749</v>
      </c>
      <c r="B540" s="182" t="s">
        <v>488</v>
      </c>
      <c r="C540" s="188" t="s">
        <v>548</v>
      </c>
    </row>
    <row r="541" spans="1:3" x14ac:dyDescent="0.2">
      <c r="A541" s="189">
        <v>752</v>
      </c>
      <c r="B541" s="182" t="s">
        <v>487</v>
      </c>
      <c r="C541" s="188" t="s">
        <v>548</v>
      </c>
    </row>
    <row r="542" spans="1:3" x14ac:dyDescent="0.2">
      <c r="A542" s="189">
        <v>753</v>
      </c>
      <c r="B542" s="182" t="s">
        <v>489</v>
      </c>
      <c r="C542" s="188" t="s">
        <v>548</v>
      </c>
    </row>
    <row r="543" spans="1:3" x14ac:dyDescent="0.2">
      <c r="A543" s="189">
        <v>754</v>
      </c>
      <c r="B543" s="182" t="s">
        <v>487</v>
      </c>
      <c r="C543" s="188" t="s">
        <v>548</v>
      </c>
    </row>
    <row r="544" spans="1:3" x14ac:dyDescent="0.2">
      <c r="A544" s="189">
        <v>755</v>
      </c>
      <c r="B544" s="182" t="s">
        <v>489</v>
      </c>
      <c r="C544" s="188" t="s">
        <v>548</v>
      </c>
    </row>
    <row r="545" spans="1:3" x14ac:dyDescent="0.2">
      <c r="A545" s="189">
        <v>756</v>
      </c>
      <c r="B545" s="182" t="s">
        <v>487</v>
      </c>
      <c r="C545" s="188" t="s">
        <v>548</v>
      </c>
    </row>
    <row r="546" spans="1:3" x14ac:dyDescent="0.2">
      <c r="A546" s="189">
        <v>757</v>
      </c>
      <c r="B546" s="182" t="s">
        <v>489</v>
      </c>
      <c r="C546" s="188" t="s">
        <v>548</v>
      </c>
    </row>
    <row r="547" spans="1:3" x14ac:dyDescent="0.2">
      <c r="A547" s="189">
        <v>758</v>
      </c>
      <c r="B547" s="182" t="s">
        <v>487</v>
      </c>
      <c r="C547" s="188" t="s">
        <v>548</v>
      </c>
    </row>
    <row r="548" spans="1:3" x14ac:dyDescent="0.2">
      <c r="A548" s="189">
        <v>759</v>
      </c>
      <c r="B548" s="182" t="s">
        <v>489</v>
      </c>
      <c r="C548" s="188" t="s">
        <v>548</v>
      </c>
    </row>
    <row r="549" spans="1:3" x14ac:dyDescent="0.2">
      <c r="A549" s="189">
        <v>760</v>
      </c>
      <c r="B549" s="182" t="s">
        <v>487</v>
      </c>
      <c r="C549" s="188" t="s">
        <v>548</v>
      </c>
    </row>
    <row r="550" spans="1:3" x14ac:dyDescent="0.2">
      <c r="A550" s="189">
        <v>761</v>
      </c>
      <c r="B550" s="182" t="s">
        <v>489</v>
      </c>
      <c r="C550" s="188" t="s">
        <v>548</v>
      </c>
    </row>
    <row r="551" spans="1:3" x14ac:dyDescent="0.2">
      <c r="A551" s="189">
        <v>762</v>
      </c>
      <c r="B551" s="182" t="s">
        <v>487</v>
      </c>
      <c r="C551" s="188" t="s">
        <v>548</v>
      </c>
    </row>
    <row r="552" spans="1:3" x14ac:dyDescent="0.2">
      <c r="A552" s="189">
        <v>763</v>
      </c>
      <c r="B552" s="182" t="s">
        <v>489</v>
      </c>
      <c r="C552" s="188" t="s">
        <v>548</v>
      </c>
    </row>
    <row r="553" spans="1:3" x14ac:dyDescent="0.2">
      <c r="A553" s="189">
        <v>764</v>
      </c>
      <c r="B553" s="182" t="s">
        <v>487</v>
      </c>
      <c r="C553" s="188" t="s">
        <v>548</v>
      </c>
    </row>
    <row r="554" spans="1:3" x14ac:dyDescent="0.2">
      <c r="A554" s="189">
        <v>765</v>
      </c>
      <c r="B554" s="182" t="s">
        <v>489</v>
      </c>
      <c r="C554" s="188" t="s">
        <v>548</v>
      </c>
    </row>
    <row r="555" spans="1:3" x14ac:dyDescent="0.2">
      <c r="A555" s="189">
        <v>766</v>
      </c>
      <c r="B555" s="182" t="s">
        <v>487</v>
      </c>
      <c r="C555" s="188" t="s">
        <v>548</v>
      </c>
    </row>
    <row r="556" spans="1:3" x14ac:dyDescent="0.2">
      <c r="A556" s="189">
        <v>767</v>
      </c>
      <c r="B556" s="182" t="s">
        <v>489</v>
      </c>
      <c r="C556" s="188" t="s">
        <v>548</v>
      </c>
    </row>
    <row r="557" spans="1:3" x14ac:dyDescent="0.2">
      <c r="A557" s="189">
        <v>768</v>
      </c>
      <c r="B557" s="182" t="s">
        <v>487</v>
      </c>
      <c r="C557" s="188" t="s">
        <v>548</v>
      </c>
    </row>
    <row r="558" spans="1:3" x14ac:dyDescent="0.2">
      <c r="A558" s="189">
        <v>769</v>
      </c>
      <c r="B558" s="182" t="s">
        <v>489</v>
      </c>
      <c r="C558" s="188" t="s">
        <v>548</v>
      </c>
    </row>
    <row r="559" spans="1:3" x14ac:dyDescent="0.2">
      <c r="A559" s="189">
        <v>770</v>
      </c>
      <c r="B559" s="182" t="s">
        <v>490</v>
      </c>
      <c r="C559" s="188" t="s">
        <v>548</v>
      </c>
    </row>
    <row r="560" spans="1:3" x14ac:dyDescent="0.2">
      <c r="A560" s="189">
        <v>775</v>
      </c>
      <c r="B560" s="182" t="s">
        <v>491</v>
      </c>
      <c r="C560" s="188" t="s">
        <v>549</v>
      </c>
    </row>
    <row r="561" spans="1:3" x14ac:dyDescent="0.2">
      <c r="A561" s="189">
        <v>776</v>
      </c>
      <c r="B561" s="182" t="s">
        <v>491</v>
      </c>
      <c r="C561" s="188" t="s">
        <v>549</v>
      </c>
    </row>
    <row r="562" spans="1:3" x14ac:dyDescent="0.2">
      <c r="A562" s="189">
        <v>781</v>
      </c>
      <c r="B562" s="182" t="s">
        <v>487</v>
      </c>
      <c r="C562" s="188" t="s">
        <v>549</v>
      </c>
    </row>
    <row r="563" spans="1:3" x14ac:dyDescent="0.2">
      <c r="A563" s="189">
        <v>782</v>
      </c>
      <c r="B563" s="182" t="s">
        <v>487</v>
      </c>
      <c r="C563" s="188" t="s">
        <v>548</v>
      </c>
    </row>
    <row r="564" spans="1:3" x14ac:dyDescent="0.2">
      <c r="A564" s="189">
        <v>783</v>
      </c>
      <c r="B564" s="182" t="s">
        <v>487</v>
      </c>
      <c r="C564" s="188" t="s">
        <v>548</v>
      </c>
    </row>
    <row r="565" spans="1:3" x14ac:dyDescent="0.2">
      <c r="A565" s="189">
        <v>784</v>
      </c>
      <c r="B565" s="182" t="s">
        <v>487</v>
      </c>
      <c r="C565" s="188" t="s">
        <v>548</v>
      </c>
    </row>
    <row r="566" spans="1:3" x14ac:dyDescent="0.2">
      <c r="A566" s="189">
        <v>785</v>
      </c>
      <c r="B566" s="182" t="s">
        <v>487</v>
      </c>
      <c r="C566" s="188" t="s">
        <v>548</v>
      </c>
    </row>
    <row r="567" spans="1:3" x14ac:dyDescent="0.2">
      <c r="A567" s="189">
        <v>786</v>
      </c>
      <c r="B567" s="182" t="s">
        <v>487</v>
      </c>
      <c r="C567" s="188" t="s">
        <v>548</v>
      </c>
    </row>
    <row r="568" spans="1:3" x14ac:dyDescent="0.2">
      <c r="A568" s="189">
        <v>787</v>
      </c>
      <c r="B568" s="182" t="s">
        <v>492</v>
      </c>
      <c r="C568" s="188" t="s">
        <v>548</v>
      </c>
    </row>
    <row r="569" spans="1:3" x14ac:dyDescent="0.2">
      <c r="A569" s="189">
        <v>788</v>
      </c>
      <c r="B569" s="182" t="s">
        <v>493</v>
      </c>
      <c r="C569" s="188" t="s">
        <v>548</v>
      </c>
    </row>
    <row r="570" spans="1:3" x14ac:dyDescent="0.2">
      <c r="A570" s="189">
        <v>789</v>
      </c>
      <c r="B570" s="182" t="s">
        <v>494</v>
      </c>
      <c r="C570" s="188" t="s">
        <v>548</v>
      </c>
    </row>
    <row r="571" spans="1:3" x14ac:dyDescent="0.2">
      <c r="A571" s="189">
        <v>790</v>
      </c>
      <c r="B571" s="182" t="s">
        <v>495</v>
      </c>
      <c r="C571" s="188" t="s">
        <v>548</v>
      </c>
    </row>
    <row r="572" spans="1:3" x14ac:dyDescent="0.2">
      <c r="A572" s="189">
        <v>791</v>
      </c>
      <c r="B572" s="182" t="s">
        <v>496</v>
      </c>
      <c r="C572" s="188" t="s">
        <v>548</v>
      </c>
    </row>
    <row r="573" spans="1:3" x14ac:dyDescent="0.2">
      <c r="A573" s="189">
        <v>792</v>
      </c>
      <c r="B573" s="182" t="s">
        <v>497</v>
      </c>
      <c r="C573" s="188" t="s">
        <v>548</v>
      </c>
    </row>
    <row r="574" spans="1:3" x14ac:dyDescent="0.2">
      <c r="A574" s="189">
        <v>793</v>
      </c>
      <c r="B574" s="182" t="s">
        <v>487</v>
      </c>
      <c r="C574" s="188" t="s">
        <v>548</v>
      </c>
    </row>
    <row r="575" spans="1:3" x14ac:dyDescent="0.2">
      <c r="A575" s="189">
        <v>794</v>
      </c>
      <c r="B575" s="182" t="s">
        <v>488</v>
      </c>
      <c r="C575" s="188" t="s">
        <v>548</v>
      </c>
    </row>
    <row r="576" spans="1:3" x14ac:dyDescent="0.2">
      <c r="A576" s="189">
        <v>801</v>
      </c>
      <c r="B576" s="182" t="s">
        <v>416</v>
      </c>
      <c r="C576" s="188" t="s">
        <v>548</v>
      </c>
    </row>
    <row r="577" spans="1:3" x14ac:dyDescent="0.2">
      <c r="A577" s="189">
        <v>802</v>
      </c>
      <c r="B577" s="182" t="s">
        <v>498</v>
      </c>
      <c r="C577" s="188" t="s">
        <v>548</v>
      </c>
    </row>
    <row r="578" spans="1:3" x14ac:dyDescent="0.2">
      <c r="A578" s="189">
        <v>803</v>
      </c>
      <c r="B578" s="182" t="s">
        <v>499</v>
      </c>
      <c r="C578" s="188" t="s">
        <v>549</v>
      </c>
    </row>
    <row r="579" spans="1:3" x14ac:dyDescent="0.2">
      <c r="A579" s="189">
        <v>804</v>
      </c>
      <c r="B579" s="182" t="s">
        <v>498</v>
      </c>
      <c r="C579" s="188" t="s">
        <v>548</v>
      </c>
    </row>
    <row r="580" spans="1:3" x14ac:dyDescent="0.2">
      <c r="A580" s="189">
        <v>805</v>
      </c>
      <c r="B580" s="182" t="s">
        <v>499</v>
      </c>
      <c r="C580" s="188" t="s">
        <v>549</v>
      </c>
    </row>
    <row r="581" spans="1:3" x14ac:dyDescent="0.2">
      <c r="A581" s="189">
        <v>806</v>
      </c>
      <c r="B581" s="182" t="s">
        <v>498</v>
      </c>
      <c r="C581" s="188" t="s">
        <v>548</v>
      </c>
    </row>
    <row r="582" spans="1:3" x14ac:dyDescent="0.2">
      <c r="A582" s="189">
        <v>807</v>
      </c>
      <c r="B582" s="182" t="s">
        <v>499</v>
      </c>
      <c r="C582" s="188" t="s">
        <v>549</v>
      </c>
    </row>
    <row r="583" spans="1:3" x14ac:dyDescent="0.2">
      <c r="A583" s="189">
        <v>808</v>
      </c>
      <c r="B583" s="182" t="s">
        <v>498</v>
      </c>
      <c r="C583" s="188" t="s">
        <v>548</v>
      </c>
    </row>
    <row r="584" spans="1:3" x14ac:dyDescent="0.2">
      <c r="A584" s="189">
        <v>809</v>
      </c>
      <c r="B584" s="182" t="s">
        <v>499</v>
      </c>
      <c r="C584" s="188" t="s">
        <v>549</v>
      </c>
    </row>
    <row r="585" spans="1:3" x14ac:dyDescent="0.2">
      <c r="A585" s="189">
        <v>810</v>
      </c>
      <c r="B585" s="182" t="s">
        <v>498</v>
      </c>
      <c r="C585" s="188" t="s">
        <v>548</v>
      </c>
    </row>
    <row r="586" spans="1:3" x14ac:dyDescent="0.2">
      <c r="A586" s="189">
        <v>811</v>
      </c>
      <c r="B586" s="182" t="s">
        <v>499</v>
      </c>
      <c r="C586" s="188" t="s">
        <v>549</v>
      </c>
    </row>
    <row r="587" spans="1:3" x14ac:dyDescent="0.2">
      <c r="A587" s="189">
        <v>812</v>
      </c>
      <c r="B587" s="182" t="s">
        <v>498</v>
      </c>
      <c r="C587" s="188" t="s">
        <v>548</v>
      </c>
    </row>
    <row r="588" spans="1:3" x14ac:dyDescent="0.2">
      <c r="A588" s="189">
        <v>813</v>
      </c>
      <c r="B588" s="182" t="s">
        <v>499</v>
      </c>
      <c r="C588" s="188" t="s">
        <v>549</v>
      </c>
    </row>
    <row r="589" spans="1:3" x14ac:dyDescent="0.2">
      <c r="A589" s="189">
        <v>814</v>
      </c>
      <c r="B589" s="182" t="s">
        <v>498</v>
      </c>
      <c r="C589" s="188" t="s">
        <v>548</v>
      </c>
    </row>
    <row r="590" spans="1:3" x14ac:dyDescent="0.2">
      <c r="A590" s="189">
        <v>815</v>
      </c>
      <c r="B590" s="182" t="s">
        <v>499</v>
      </c>
      <c r="C590" s="188" t="s">
        <v>549</v>
      </c>
    </row>
    <row r="591" spans="1:3" x14ac:dyDescent="0.2">
      <c r="A591" s="189">
        <v>816</v>
      </c>
      <c r="B591" s="182" t="s">
        <v>498</v>
      </c>
      <c r="C591" s="188" t="s">
        <v>548</v>
      </c>
    </row>
    <row r="592" spans="1:3" x14ac:dyDescent="0.2">
      <c r="A592" s="189">
        <v>817</v>
      </c>
      <c r="B592" s="182" t="s">
        <v>499</v>
      </c>
      <c r="C592" s="188" t="s">
        <v>549</v>
      </c>
    </row>
    <row r="593" spans="1:3" x14ac:dyDescent="0.2">
      <c r="A593" s="189">
        <v>818</v>
      </c>
      <c r="B593" s="182" t="s">
        <v>498</v>
      </c>
      <c r="C593" s="188" t="s">
        <v>548</v>
      </c>
    </row>
    <row r="594" spans="1:3" x14ac:dyDescent="0.2">
      <c r="A594" s="189">
        <v>819</v>
      </c>
      <c r="B594" s="182" t="s">
        <v>499</v>
      </c>
      <c r="C594" s="188" t="s">
        <v>549</v>
      </c>
    </row>
    <row r="595" spans="1:3" x14ac:dyDescent="0.2">
      <c r="A595" s="189">
        <v>820</v>
      </c>
      <c r="B595" s="182" t="s">
        <v>498</v>
      </c>
      <c r="C595" s="188" t="s">
        <v>548</v>
      </c>
    </row>
    <row r="596" spans="1:3" x14ac:dyDescent="0.2">
      <c r="A596" s="189">
        <v>821</v>
      </c>
      <c r="B596" s="182" t="s">
        <v>499</v>
      </c>
      <c r="C596" s="188" t="s">
        <v>549</v>
      </c>
    </row>
    <row r="597" spans="1:3" x14ac:dyDescent="0.2">
      <c r="A597" s="189">
        <v>822</v>
      </c>
      <c r="B597" s="182" t="s">
        <v>498</v>
      </c>
      <c r="C597" s="188" t="s">
        <v>548</v>
      </c>
    </row>
    <row r="598" spans="1:3" x14ac:dyDescent="0.2">
      <c r="A598" s="189">
        <v>823</v>
      </c>
      <c r="B598" s="182" t="s">
        <v>499</v>
      </c>
      <c r="C598" s="188" t="s">
        <v>549</v>
      </c>
    </row>
    <row r="599" spans="1:3" x14ac:dyDescent="0.2">
      <c r="A599" s="189">
        <v>824</v>
      </c>
      <c r="B599" s="182" t="s">
        <v>498</v>
      </c>
      <c r="C599" s="188" t="s">
        <v>548</v>
      </c>
    </row>
    <row r="600" spans="1:3" x14ac:dyDescent="0.2">
      <c r="A600" s="189">
        <v>825</v>
      </c>
      <c r="B600" s="182" t="s">
        <v>499</v>
      </c>
      <c r="C600" s="188" t="s">
        <v>549</v>
      </c>
    </row>
    <row r="601" spans="1:3" x14ac:dyDescent="0.2">
      <c r="A601" s="189">
        <v>826</v>
      </c>
      <c r="B601" s="182" t="s">
        <v>498</v>
      </c>
      <c r="C601" s="188" t="s">
        <v>548</v>
      </c>
    </row>
    <row r="602" spans="1:3" x14ac:dyDescent="0.2">
      <c r="A602" s="189">
        <v>827</v>
      </c>
      <c r="B602" s="182" t="s">
        <v>499</v>
      </c>
      <c r="C602" s="188" t="s">
        <v>549</v>
      </c>
    </row>
    <row r="603" spans="1:3" x14ac:dyDescent="0.2">
      <c r="A603" s="189">
        <v>828</v>
      </c>
      <c r="B603" s="182" t="s">
        <v>498</v>
      </c>
      <c r="C603" s="188" t="s">
        <v>548</v>
      </c>
    </row>
    <row r="604" spans="1:3" x14ac:dyDescent="0.2">
      <c r="A604" s="189">
        <v>829</v>
      </c>
      <c r="B604" s="182" t="s">
        <v>499</v>
      </c>
      <c r="C604" s="188" t="s">
        <v>549</v>
      </c>
    </row>
    <row r="605" spans="1:3" x14ac:dyDescent="0.2">
      <c r="A605" s="189">
        <v>830</v>
      </c>
      <c r="B605" s="182" t="s">
        <v>498</v>
      </c>
      <c r="C605" s="188" t="s">
        <v>548</v>
      </c>
    </row>
    <row r="606" spans="1:3" x14ac:dyDescent="0.2">
      <c r="A606" s="189">
        <v>831</v>
      </c>
      <c r="B606" s="182" t="s">
        <v>499</v>
      </c>
      <c r="C606" s="188" t="s">
        <v>549</v>
      </c>
    </row>
    <row r="607" spans="1:3" x14ac:dyDescent="0.2">
      <c r="A607" s="189">
        <v>832</v>
      </c>
      <c r="B607" s="182" t="s">
        <v>498</v>
      </c>
      <c r="C607" s="188" t="s">
        <v>548</v>
      </c>
    </row>
    <row r="608" spans="1:3" x14ac:dyDescent="0.2">
      <c r="A608" s="189">
        <v>833</v>
      </c>
      <c r="B608" s="182" t="s">
        <v>499</v>
      </c>
      <c r="C608" s="188" t="s">
        <v>549</v>
      </c>
    </row>
    <row r="609" spans="1:3" x14ac:dyDescent="0.2">
      <c r="A609" s="189">
        <v>834</v>
      </c>
      <c r="B609" s="182" t="s">
        <v>498</v>
      </c>
      <c r="C609" s="188" t="s">
        <v>548</v>
      </c>
    </row>
    <row r="610" spans="1:3" x14ac:dyDescent="0.2">
      <c r="A610" s="189">
        <v>835</v>
      </c>
      <c r="B610" s="182" t="s">
        <v>499</v>
      </c>
      <c r="C610" s="188" t="s">
        <v>549</v>
      </c>
    </row>
    <row r="611" spans="1:3" x14ac:dyDescent="0.2">
      <c r="A611" s="189">
        <v>836</v>
      </c>
      <c r="B611" s="182" t="s">
        <v>498</v>
      </c>
      <c r="C611" s="188" t="s">
        <v>548</v>
      </c>
    </row>
    <row r="612" spans="1:3" x14ac:dyDescent="0.2">
      <c r="A612" s="189">
        <v>837</v>
      </c>
      <c r="B612" s="182" t="s">
        <v>499</v>
      </c>
      <c r="C612" s="188" t="s">
        <v>549</v>
      </c>
    </row>
    <row r="613" spans="1:3" x14ac:dyDescent="0.2">
      <c r="A613" s="189">
        <v>838</v>
      </c>
      <c r="B613" s="182" t="s">
        <v>498</v>
      </c>
      <c r="C613" s="188" t="s">
        <v>548</v>
      </c>
    </row>
    <row r="614" spans="1:3" x14ac:dyDescent="0.2">
      <c r="A614" s="189">
        <v>839</v>
      </c>
      <c r="B614" s="182" t="s">
        <v>499</v>
      </c>
      <c r="C614" s="188" t="s">
        <v>549</v>
      </c>
    </row>
    <row r="615" spans="1:3" x14ac:dyDescent="0.2">
      <c r="A615" s="189">
        <v>840</v>
      </c>
      <c r="B615" s="182" t="s">
        <v>498</v>
      </c>
      <c r="C615" s="188" t="s">
        <v>548</v>
      </c>
    </row>
    <row r="616" spans="1:3" x14ac:dyDescent="0.2">
      <c r="A616" s="189">
        <v>841</v>
      </c>
      <c r="B616" s="182" t="s">
        <v>499</v>
      </c>
      <c r="C616" s="188" t="s">
        <v>549</v>
      </c>
    </row>
    <row r="617" spans="1:3" x14ac:dyDescent="0.2">
      <c r="A617" s="189">
        <v>842</v>
      </c>
      <c r="B617" s="182" t="s">
        <v>498</v>
      </c>
      <c r="C617" s="188" t="s">
        <v>548</v>
      </c>
    </row>
    <row r="618" spans="1:3" x14ac:dyDescent="0.2">
      <c r="A618" s="189">
        <v>843</v>
      </c>
      <c r="B618" s="182" t="s">
        <v>499</v>
      </c>
      <c r="C618" s="188" t="s">
        <v>549</v>
      </c>
    </row>
    <row r="619" spans="1:3" x14ac:dyDescent="0.2">
      <c r="A619" s="189">
        <v>844</v>
      </c>
      <c r="B619" s="182" t="s">
        <v>498</v>
      </c>
      <c r="C619" s="188" t="s">
        <v>548</v>
      </c>
    </row>
    <row r="620" spans="1:3" x14ac:dyDescent="0.2">
      <c r="A620" s="189">
        <v>845</v>
      </c>
      <c r="B620" s="182" t="s">
        <v>499</v>
      </c>
      <c r="C620" s="188" t="s">
        <v>549</v>
      </c>
    </row>
    <row r="621" spans="1:3" x14ac:dyDescent="0.2">
      <c r="A621" s="189">
        <v>846</v>
      </c>
      <c r="B621" s="182" t="s">
        <v>498</v>
      </c>
      <c r="C621" s="188" t="s">
        <v>548</v>
      </c>
    </row>
    <row r="622" spans="1:3" x14ac:dyDescent="0.2">
      <c r="A622" s="189">
        <v>847</v>
      </c>
      <c r="B622" s="182" t="s">
        <v>499</v>
      </c>
      <c r="C622" s="188" t="s">
        <v>549</v>
      </c>
    </row>
    <row r="623" spans="1:3" x14ac:dyDescent="0.2">
      <c r="A623" s="189">
        <v>848</v>
      </c>
      <c r="B623" s="182" t="s">
        <v>498</v>
      </c>
      <c r="C623" s="188" t="s">
        <v>548</v>
      </c>
    </row>
    <row r="624" spans="1:3" x14ac:dyDescent="0.2">
      <c r="A624" s="189">
        <v>849</v>
      </c>
      <c r="B624" s="182" t="s">
        <v>499</v>
      </c>
      <c r="C624" s="188" t="s">
        <v>549</v>
      </c>
    </row>
    <row r="625" spans="1:3" x14ac:dyDescent="0.2">
      <c r="A625" s="189">
        <v>850</v>
      </c>
      <c r="B625" s="182" t="s">
        <v>499</v>
      </c>
      <c r="C625" s="188" t="s">
        <v>549</v>
      </c>
    </row>
    <row r="626" spans="1:3" x14ac:dyDescent="0.2">
      <c r="A626" s="189">
        <v>851</v>
      </c>
      <c r="B626" s="182" t="s">
        <v>499</v>
      </c>
      <c r="C626" s="188" t="s">
        <v>549</v>
      </c>
    </row>
    <row r="627" spans="1:3" x14ac:dyDescent="0.2">
      <c r="A627" s="189">
        <v>852</v>
      </c>
      <c r="B627" s="182" t="s">
        <v>498</v>
      </c>
      <c r="C627" s="188" t="s">
        <v>548</v>
      </c>
    </row>
    <row r="628" spans="1:3" x14ac:dyDescent="0.2">
      <c r="A628" s="189">
        <v>853</v>
      </c>
      <c r="B628" s="182" t="s">
        <v>498</v>
      </c>
      <c r="C628" s="188" t="s">
        <v>548</v>
      </c>
    </row>
    <row r="629" spans="1:3" x14ac:dyDescent="0.2">
      <c r="A629" s="189">
        <v>854</v>
      </c>
      <c r="B629" s="182" t="s">
        <v>498</v>
      </c>
      <c r="C629" s="188" t="s">
        <v>548</v>
      </c>
    </row>
    <row r="630" spans="1:3" x14ac:dyDescent="0.2">
      <c r="A630" s="189">
        <v>855</v>
      </c>
      <c r="B630" s="182" t="s">
        <v>498</v>
      </c>
      <c r="C630" s="188" t="s">
        <v>548</v>
      </c>
    </row>
    <row r="631" spans="1:3" x14ac:dyDescent="0.2">
      <c r="A631" s="189">
        <v>856</v>
      </c>
      <c r="B631" s="182" t="s">
        <v>498</v>
      </c>
      <c r="C631" s="188" t="s">
        <v>548</v>
      </c>
    </row>
    <row r="632" spans="1:3" x14ac:dyDescent="0.2">
      <c r="A632" s="189">
        <v>857</v>
      </c>
      <c r="B632" s="182" t="s">
        <v>498</v>
      </c>
      <c r="C632" s="188" t="s">
        <v>548</v>
      </c>
    </row>
    <row r="633" spans="1:3" x14ac:dyDescent="0.2">
      <c r="A633" s="189">
        <v>858</v>
      </c>
      <c r="B633" s="182" t="s">
        <v>498</v>
      </c>
      <c r="C633" s="188" t="s">
        <v>548</v>
      </c>
    </row>
    <row r="634" spans="1:3" x14ac:dyDescent="0.2">
      <c r="A634" s="189">
        <v>859</v>
      </c>
      <c r="B634" s="182" t="s">
        <v>498</v>
      </c>
      <c r="C634" s="188" t="s">
        <v>548</v>
      </c>
    </row>
    <row r="635" spans="1:3" x14ac:dyDescent="0.2">
      <c r="A635" s="189">
        <v>860</v>
      </c>
      <c r="B635" s="182" t="s">
        <v>498</v>
      </c>
      <c r="C635" s="188" t="s">
        <v>548</v>
      </c>
    </row>
    <row r="636" spans="1:3" x14ac:dyDescent="0.2">
      <c r="A636" s="189">
        <v>861</v>
      </c>
      <c r="B636" s="182" t="s">
        <v>498</v>
      </c>
      <c r="C636" s="188" t="s">
        <v>548</v>
      </c>
    </row>
    <row r="637" spans="1:3" x14ac:dyDescent="0.2">
      <c r="A637" s="189">
        <v>862</v>
      </c>
      <c r="B637" s="182" t="s">
        <v>498</v>
      </c>
      <c r="C637" s="188" t="s">
        <v>548</v>
      </c>
    </row>
    <row r="638" spans="1:3" x14ac:dyDescent="0.2">
      <c r="A638" s="189">
        <v>863</v>
      </c>
      <c r="B638" s="182" t="s">
        <v>498</v>
      </c>
      <c r="C638" s="188" t="s">
        <v>548</v>
      </c>
    </row>
    <row r="639" spans="1:3" x14ac:dyDescent="0.2">
      <c r="A639" s="189">
        <v>864</v>
      </c>
      <c r="B639" s="182" t="s">
        <v>498</v>
      </c>
      <c r="C639" s="188" t="s">
        <v>548</v>
      </c>
    </row>
    <row r="640" spans="1:3" x14ac:dyDescent="0.2">
      <c r="A640" s="189">
        <v>865</v>
      </c>
      <c r="B640" s="182" t="s">
        <v>498</v>
      </c>
      <c r="C640" s="188" t="s">
        <v>548</v>
      </c>
    </row>
    <row r="641" spans="1:3" x14ac:dyDescent="0.2">
      <c r="A641" s="189">
        <v>866</v>
      </c>
      <c r="B641" s="182" t="s">
        <v>499</v>
      </c>
      <c r="C641" s="188" t="s">
        <v>549</v>
      </c>
    </row>
    <row r="642" spans="1:3" x14ac:dyDescent="0.2">
      <c r="A642" s="189">
        <v>867</v>
      </c>
      <c r="B642" s="182" t="s">
        <v>498</v>
      </c>
      <c r="C642" s="188" t="s">
        <v>548</v>
      </c>
    </row>
    <row r="643" spans="1:3" x14ac:dyDescent="0.2">
      <c r="A643" s="189">
        <v>868</v>
      </c>
      <c r="B643" s="182" t="s">
        <v>499</v>
      </c>
      <c r="C643" s="188" t="s">
        <v>549</v>
      </c>
    </row>
    <row r="644" spans="1:3" x14ac:dyDescent="0.2">
      <c r="A644" s="189">
        <v>869</v>
      </c>
      <c r="B644" s="182" t="s">
        <v>498</v>
      </c>
      <c r="C644" s="188" t="s">
        <v>548</v>
      </c>
    </row>
    <row r="645" spans="1:3" x14ac:dyDescent="0.2">
      <c r="A645" s="189">
        <v>870</v>
      </c>
      <c r="B645" s="182" t="s">
        <v>499</v>
      </c>
      <c r="C645" s="188" t="s">
        <v>549</v>
      </c>
    </row>
    <row r="646" spans="1:3" x14ac:dyDescent="0.2">
      <c r="A646" s="189">
        <v>871</v>
      </c>
      <c r="B646" s="182" t="s">
        <v>498</v>
      </c>
      <c r="C646" s="188" t="s">
        <v>548</v>
      </c>
    </row>
    <row r="647" spans="1:3" x14ac:dyDescent="0.2">
      <c r="A647" s="189">
        <v>872</v>
      </c>
      <c r="B647" s="182" t="s">
        <v>499</v>
      </c>
      <c r="C647" s="188" t="s">
        <v>549</v>
      </c>
    </row>
    <row r="648" spans="1:3" x14ac:dyDescent="0.2">
      <c r="A648" s="189">
        <v>873</v>
      </c>
      <c r="B648" s="182" t="s">
        <v>498</v>
      </c>
      <c r="C648" s="188" t="s">
        <v>548</v>
      </c>
    </row>
    <row r="649" spans="1:3" x14ac:dyDescent="0.2">
      <c r="A649" s="189">
        <v>874</v>
      </c>
      <c r="B649" s="182" t="s">
        <v>499</v>
      </c>
      <c r="C649" s="188" t="s">
        <v>549</v>
      </c>
    </row>
    <row r="650" spans="1:3" x14ac:dyDescent="0.2">
      <c r="A650" s="189">
        <v>875</v>
      </c>
      <c r="B650" s="182" t="s">
        <v>498</v>
      </c>
      <c r="C650" s="188" t="s">
        <v>548</v>
      </c>
    </row>
    <row r="651" spans="1:3" x14ac:dyDescent="0.2">
      <c r="A651" s="189">
        <v>876</v>
      </c>
      <c r="B651" s="182" t="s">
        <v>499</v>
      </c>
      <c r="C651" s="188" t="s">
        <v>549</v>
      </c>
    </row>
    <row r="652" spans="1:3" x14ac:dyDescent="0.2">
      <c r="A652" s="189">
        <v>877</v>
      </c>
      <c r="B652" s="182" t="s">
        <v>498</v>
      </c>
      <c r="C652" s="188" t="s">
        <v>548</v>
      </c>
    </row>
    <row r="653" spans="1:3" x14ac:dyDescent="0.2">
      <c r="A653" s="189">
        <v>878</v>
      </c>
      <c r="B653" s="182" t="s">
        <v>499</v>
      </c>
      <c r="C653" s="188" t="s">
        <v>549</v>
      </c>
    </row>
    <row r="654" spans="1:3" x14ac:dyDescent="0.2">
      <c r="A654" s="189">
        <v>879</v>
      </c>
      <c r="B654" s="182" t="s">
        <v>498</v>
      </c>
      <c r="C654" s="188" t="s">
        <v>548</v>
      </c>
    </row>
    <row r="655" spans="1:3" x14ac:dyDescent="0.2">
      <c r="A655" s="189">
        <v>880</v>
      </c>
      <c r="B655" s="182" t="s">
        <v>499</v>
      </c>
      <c r="C655" s="188" t="s">
        <v>549</v>
      </c>
    </row>
    <row r="656" spans="1:3" x14ac:dyDescent="0.2">
      <c r="A656" s="189">
        <v>881</v>
      </c>
      <c r="B656" s="182" t="s">
        <v>498</v>
      </c>
      <c r="C656" s="188" t="s">
        <v>548</v>
      </c>
    </row>
    <row r="657" spans="1:3" x14ac:dyDescent="0.2">
      <c r="A657" s="189">
        <v>882</v>
      </c>
      <c r="B657" s="182" t="s">
        <v>499</v>
      </c>
      <c r="C657" s="188" t="s">
        <v>549</v>
      </c>
    </row>
    <row r="658" spans="1:3" x14ac:dyDescent="0.2">
      <c r="A658" s="189">
        <v>883</v>
      </c>
      <c r="B658" s="182" t="s">
        <v>498</v>
      </c>
      <c r="C658" s="188" t="s">
        <v>548</v>
      </c>
    </row>
    <row r="659" spans="1:3" x14ac:dyDescent="0.2">
      <c r="A659" s="189">
        <v>884</v>
      </c>
      <c r="B659" s="182" t="s">
        <v>499</v>
      </c>
      <c r="C659" s="188" t="s">
        <v>549</v>
      </c>
    </row>
    <row r="660" spans="1:3" x14ac:dyDescent="0.2">
      <c r="A660" s="189">
        <v>885</v>
      </c>
      <c r="B660" s="182" t="s">
        <v>498</v>
      </c>
      <c r="C660" s="188" t="s">
        <v>548</v>
      </c>
    </row>
    <row r="661" spans="1:3" x14ac:dyDescent="0.2">
      <c r="A661" s="189">
        <v>886</v>
      </c>
      <c r="B661" s="182" t="s">
        <v>499</v>
      </c>
      <c r="C661" s="188" t="s">
        <v>549</v>
      </c>
    </row>
    <row r="662" spans="1:3" x14ac:dyDescent="0.2">
      <c r="A662" s="189">
        <v>887</v>
      </c>
      <c r="B662" s="182" t="s">
        <v>498</v>
      </c>
      <c r="C662" s="188" t="s">
        <v>548</v>
      </c>
    </row>
    <row r="663" spans="1:3" x14ac:dyDescent="0.2">
      <c r="A663" s="189">
        <v>888</v>
      </c>
      <c r="B663" s="182" t="s">
        <v>499</v>
      </c>
      <c r="C663" s="188" t="s">
        <v>549</v>
      </c>
    </row>
    <row r="664" spans="1:3" x14ac:dyDescent="0.2">
      <c r="A664" s="189">
        <v>889</v>
      </c>
      <c r="B664" s="182" t="s">
        <v>498</v>
      </c>
      <c r="C664" s="188" t="s">
        <v>548</v>
      </c>
    </row>
    <row r="665" spans="1:3" x14ac:dyDescent="0.2">
      <c r="A665" s="189">
        <v>890</v>
      </c>
      <c r="B665" s="182" t="s">
        <v>499</v>
      </c>
      <c r="C665" s="188" t="s">
        <v>549</v>
      </c>
    </row>
    <row r="666" spans="1:3" x14ac:dyDescent="0.2">
      <c r="A666" s="189">
        <v>891</v>
      </c>
      <c r="B666" s="182" t="s">
        <v>499</v>
      </c>
      <c r="C666" s="188" t="s">
        <v>549</v>
      </c>
    </row>
    <row r="667" spans="1:3" x14ac:dyDescent="0.2">
      <c r="A667" s="189">
        <v>892</v>
      </c>
      <c r="B667" s="182" t="s">
        <v>499</v>
      </c>
      <c r="C667" s="188" t="s">
        <v>549</v>
      </c>
    </row>
    <row r="668" spans="1:3" x14ac:dyDescent="0.2">
      <c r="A668" s="189">
        <v>893</v>
      </c>
      <c r="B668" s="182" t="s">
        <v>499</v>
      </c>
      <c r="C668" s="188" t="s">
        <v>549</v>
      </c>
    </row>
    <row r="669" spans="1:3" x14ac:dyDescent="0.2">
      <c r="A669" s="189">
        <v>894</v>
      </c>
      <c r="B669" s="182" t="s">
        <v>457</v>
      </c>
      <c r="C669" s="188" t="s">
        <v>549</v>
      </c>
    </row>
    <row r="670" spans="1:3" x14ac:dyDescent="0.2">
      <c r="A670" s="189">
        <v>895</v>
      </c>
      <c r="B670" s="182" t="s">
        <v>457</v>
      </c>
      <c r="C670" s="188" t="s">
        <v>549</v>
      </c>
    </row>
    <row r="671" spans="1:3" x14ac:dyDescent="0.2">
      <c r="A671" s="189">
        <v>896</v>
      </c>
      <c r="B671" s="182" t="s">
        <v>457</v>
      </c>
      <c r="C671" s="188" t="s">
        <v>549</v>
      </c>
    </row>
    <row r="672" spans="1:3" x14ac:dyDescent="0.2">
      <c r="A672" s="189">
        <v>897</v>
      </c>
      <c r="B672" s="182" t="s">
        <v>499</v>
      </c>
      <c r="C672" s="188" t="s">
        <v>549</v>
      </c>
    </row>
    <row r="673" spans="1:3" x14ac:dyDescent="0.2">
      <c r="A673" s="189">
        <v>898</v>
      </c>
      <c r="B673" s="182" t="s">
        <v>499</v>
      </c>
      <c r="C673" s="188" t="s">
        <v>549</v>
      </c>
    </row>
    <row r="674" spans="1:3" x14ac:dyDescent="0.2">
      <c r="A674" s="189">
        <v>899</v>
      </c>
      <c r="B674" s="182" t="s">
        <v>500</v>
      </c>
      <c r="C674" s="188" t="s">
        <v>549</v>
      </c>
    </row>
    <row r="675" spans="1:3" x14ac:dyDescent="0.2">
      <c r="A675" s="189">
        <v>900</v>
      </c>
      <c r="B675" s="182" t="s">
        <v>500</v>
      </c>
      <c r="C675" s="188" t="s">
        <v>549</v>
      </c>
    </row>
    <row r="676" spans="1:3" x14ac:dyDescent="0.2">
      <c r="A676" s="189">
        <v>901</v>
      </c>
      <c r="B676" s="182" t="s">
        <v>500</v>
      </c>
      <c r="C676" s="188" t="s">
        <v>549</v>
      </c>
    </row>
    <row r="677" spans="1:3" x14ac:dyDescent="0.2">
      <c r="A677" s="189">
        <v>902</v>
      </c>
      <c r="B677" s="182" t="s">
        <v>500</v>
      </c>
      <c r="C677" s="188" t="s">
        <v>549</v>
      </c>
    </row>
    <row r="678" spans="1:3" x14ac:dyDescent="0.2">
      <c r="A678" s="189">
        <v>903</v>
      </c>
      <c r="B678" s="182" t="s">
        <v>500</v>
      </c>
      <c r="C678" s="188" t="s">
        <v>549</v>
      </c>
    </row>
    <row r="679" spans="1:3" x14ac:dyDescent="0.2">
      <c r="A679" s="189">
        <v>904</v>
      </c>
      <c r="B679" s="182" t="s">
        <v>501</v>
      </c>
      <c r="C679" s="188" t="s">
        <v>549</v>
      </c>
    </row>
    <row r="680" spans="1:3" x14ac:dyDescent="0.2">
      <c r="A680" s="189">
        <v>905</v>
      </c>
      <c r="B680" s="182" t="s">
        <v>501</v>
      </c>
      <c r="C680" s="188" t="s">
        <v>549</v>
      </c>
    </row>
    <row r="681" spans="1:3" x14ac:dyDescent="0.2">
      <c r="A681" s="189">
        <v>906</v>
      </c>
      <c r="B681" s="182" t="s">
        <v>501</v>
      </c>
      <c r="C681" s="188" t="s">
        <v>549</v>
      </c>
    </row>
    <row r="682" spans="1:3" x14ac:dyDescent="0.2">
      <c r="A682" s="189">
        <v>907</v>
      </c>
      <c r="B682" s="182" t="s">
        <v>502</v>
      </c>
      <c r="C682" s="188" t="s">
        <v>549</v>
      </c>
    </row>
    <row r="683" spans="1:3" x14ac:dyDescent="0.2">
      <c r="A683" s="189">
        <v>908</v>
      </c>
      <c r="B683" s="182" t="s">
        <v>502</v>
      </c>
      <c r="C683" s="188" t="s">
        <v>549</v>
      </c>
    </row>
    <row r="684" spans="1:3" x14ac:dyDescent="0.2">
      <c r="A684" s="189">
        <v>909</v>
      </c>
      <c r="B684" s="182" t="s">
        <v>502</v>
      </c>
      <c r="C684" s="188" t="s">
        <v>549</v>
      </c>
    </row>
    <row r="685" spans="1:3" x14ac:dyDescent="0.2">
      <c r="A685" s="189">
        <v>910</v>
      </c>
      <c r="B685" s="182" t="s">
        <v>502</v>
      </c>
      <c r="C685" s="188" t="s">
        <v>549</v>
      </c>
    </row>
    <row r="686" spans="1:3" x14ac:dyDescent="0.2">
      <c r="A686" s="189">
        <v>911</v>
      </c>
      <c r="B686" s="182" t="s">
        <v>502</v>
      </c>
      <c r="C686" s="188" t="s">
        <v>549</v>
      </c>
    </row>
    <row r="687" spans="1:3" x14ac:dyDescent="0.2">
      <c r="A687" s="189">
        <v>912</v>
      </c>
      <c r="B687" s="182" t="s">
        <v>502</v>
      </c>
      <c r="C687" s="188" t="s">
        <v>549</v>
      </c>
    </row>
    <row r="688" spans="1:3" x14ac:dyDescent="0.2">
      <c r="A688" s="189">
        <v>913</v>
      </c>
      <c r="B688" s="182" t="s">
        <v>502</v>
      </c>
      <c r="C688" s="188" t="s">
        <v>549</v>
      </c>
    </row>
    <row r="689" spans="1:3" x14ac:dyDescent="0.2">
      <c r="A689" s="189">
        <v>914</v>
      </c>
      <c r="B689" s="182" t="s">
        <v>503</v>
      </c>
      <c r="C689" s="188" t="s">
        <v>548</v>
      </c>
    </row>
    <row r="690" spans="1:3" x14ac:dyDescent="0.2">
      <c r="A690" s="189">
        <v>915</v>
      </c>
      <c r="B690" s="182" t="s">
        <v>457</v>
      </c>
      <c r="C690" s="188" t="s">
        <v>548</v>
      </c>
    </row>
    <row r="691" spans="1:3" x14ac:dyDescent="0.2">
      <c r="A691" s="189">
        <v>916</v>
      </c>
      <c r="B691" s="182" t="s">
        <v>457</v>
      </c>
      <c r="C691" s="188" t="s">
        <v>548</v>
      </c>
    </row>
    <row r="692" spans="1:3" x14ac:dyDescent="0.2">
      <c r="A692" s="189">
        <v>917</v>
      </c>
      <c r="B692" s="182" t="s">
        <v>457</v>
      </c>
      <c r="C692" s="188" t="s">
        <v>548</v>
      </c>
    </row>
    <row r="693" spans="1:3" x14ac:dyDescent="0.2">
      <c r="A693" s="189">
        <v>918</v>
      </c>
      <c r="B693" s="182" t="s">
        <v>393</v>
      </c>
      <c r="C693" s="188" t="s">
        <v>548</v>
      </c>
    </row>
    <row r="694" spans="1:3" x14ac:dyDescent="0.2">
      <c r="A694" s="189">
        <v>919</v>
      </c>
      <c r="B694" s="182" t="s">
        <v>504</v>
      </c>
      <c r="C694" s="188" t="s">
        <v>548</v>
      </c>
    </row>
    <row r="695" spans="1:3" x14ac:dyDescent="0.2">
      <c r="A695" s="189">
        <v>920</v>
      </c>
      <c r="B695" s="182" t="s">
        <v>504</v>
      </c>
      <c r="C695" s="188" t="s">
        <v>548</v>
      </c>
    </row>
    <row r="696" spans="1:3" x14ac:dyDescent="0.2">
      <c r="A696" s="189">
        <v>922</v>
      </c>
      <c r="B696" s="182" t="s">
        <v>416</v>
      </c>
      <c r="C696" s="188" t="s">
        <v>548</v>
      </c>
    </row>
    <row r="697" spans="1:3" x14ac:dyDescent="0.2">
      <c r="A697" s="189">
        <v>923</v>
      </c>
      <c r="B697" s="182" t="s">
        <v>416</v>
      </c>
      <c r="C697" s="188" t="s">
        <v>548</v>
      </c>
    </row>
    <row r="698" spans="1:3" x14ac:dyDescent="0.2">
      <c r="A698" s="189">
        <v>924</v>
      </c>
      <c r="B698" s="182" t="s">
        <v>416</v>
      </c>
      <c r="C698" s="188" t="s">
        <v>548</v>
      </c>
    </row>
    <row r="699" spans="1:3" x14ac:dyDescent="0.2">
      <c r="A699" s="189">
        <v>925</v>
      </c>
      <c r="B699" s="182" t="s">
        <v>505</v>
      </c>
      <c r="C699" s="188" t="s">
        <v>544</v>
      </c>
    </row>
    <row r="700" spans="1:3" x14ac:dyDescent="0.2">
      <c r="A700" s="189">
        <v>926</v>
      </c>
      <c r="B700" s="182" t="s">
        <v>446</v>
      </c>
      <c r="C700" s="188" t="s">
        <v>544</v>
      </c>
    </row>
    <row r="701" spans="1:3" x14ac:dyDescent="0.2">
      <c r="A701" s="189">
        <v>927</v>
      </c>
      <c r="B701" s="182" t="s">
        <v>448</v>
      </c>
      <c r="C701" s="188" t="s">
        <v>544</v>
      </c>
    </row>
    <row r="702" spans="1:3" x14ac:dyDescent="0.2">
      <c r="A702" s="189">
        <v>928</v>
      </c>
      <c r="B702" s="182" t="s">
        <v>447</v>
      </c>
      <c r="C702" s="188" t="s">
        <v>544</v>
      </c>
    </row>
    <row r="703" spans="1:3" x14ac:dyDescent="0.2">
      <c r="A703" s="189">
        <v>929</v>
      </c>
      <c r="B703" s="182" t="s">
        <v>500</v>
      </c>
      <c r="C703" s="188" t="s">
        <v>549</v>
      </c>
    </row>
    <row r="704" spans="1:3" x14ac:dyDescent="0.2">
      <c r="A704" s="189">
        <v>930</v>
      </c>
      <c r="B704" s="182" t="s">
        <v>500</v>
      </c>
      <c r="C704" s="188" t="s">
        <v>549</v>
      </c>
    </row>
    <row r="705" spans="1:3" x14ac:dyDescent="0.2">
      <c r="A705" s="189">
        <v>931</v>
      </c>
      <c r="B705" s="182" t="s">
        <v>500</v>
      </c>
      <c r="C705" s="188" t="s">
        <v>549</v>
      </c>
    </row>
    <row r="706" spans="1:3" x14ac:dyDescent="0.2">
      <c r="A706" s="189">
        <v>932</v>
      </c>
      <c r="B706" s="182" t="s">
        <v>506</v>
      </c>
      <c r="C706" s="188" t="s">
        <v>548</v>
      </c>
    </row>
    <row r="707" spans="1:3" x14ac:dyDescent="0.2">
      <c r="A707" s="189">
        <v>933</v>
      </c>
      <c r="B707" s="182" t="s">
        <v>498</v>
      </c>
      <c r="C707" s="188" t="s">
        <v>548</v>
      </c>
    </row>
    <row r="708" spans="1:3" x14ac:dyDescent="0.2">
      <c r="A708" s="189">
        <v>934</v>
      </c>
      <c r="B708" s="182" t="s">
        <v>499</v>
      </c>
      <c r="C708" s="188" t="s">
        <v>549</v>
      </c>
    </row>
    <row r="709" spans="1:3" x14ac:dyDescent="0.2">
      <c r="A709" s="189">
        <v>935</v>
      </c>
      <c r="B709" s="182" t="s">
        <v>507</v>
      </c>
      <c r="C709" s="188" t="s">
        <v>548</v>
      </c>
    </row>
    <row r="710" spans="1:3" x14ac:dyDescent="0.2">
      <c r="A710" s="189">
        <v>936</v>
      </c>
      <c r="B710" s="182" t="s">
        <v>507</v>
      </c>
      <c r="C710" s="188" t="s">
        <v>548</v>
      </c>
    </row>
    <row r="711" spans="1:3" x14ac:dyDescent="0.2">
      <c r="A711" s="189">
        <v>937</v>
      </c>
      <c r="B711" s="182" t="s">
        <v>507</v>
      </c>
      <c r="C711" s="188" t="s">
        <v>548</v>
      </c>
    </row>
    <row r="712" spans="1:3" x14ac:dyDescent="0.2">
      <c r="A712" s="189">
        <v>938</v>
      </c>
      <c r="B712" s="182" t="s">
        <v>507</v>
      </c>
      <c r="C712" s="188" t="s">
        <v>548</v>
      </c>
    </row>
    <row r="713" spans="1:3" x14ac:dyDescent="0.2">
      <c r="A713" s="189">
        <v>939</v>
      </c>
      <c r="B713" s="182" t="s">
        <v>507</v>
      </c>
      <c r="C713" s="188" t="s">
        <v>548</v>
      </c>
    </row>
    <row r="714" spans="1:3" x14ac:dyDescent="0.2">
      <c r="A714" s="189">
        <v>940</v>
      </c>
      <c r="B714" s="182" t="s">
        <v>508</v>
      </c>
      <c r="C714" s="188" t="s">
        <v>545</v>
      </c>
    </row>
    <row r="715" spans="1:3" x14ac:dyDescent="0.2">
      <c r="A715" s="189">
        <v>941</v>
      </c>
      <c r="B715" s="182" t="s">
        <v>509</v>
      </c>
      <c r="C715" s="188" t="s">
        <v>545</v>
      </c>
    </row>
    <row r="716" spans="1:3" x14ac:dyDescent="0.2">
      <c r="A716" s="189">
        <v>942</v>
      </c>
      <c r="B716" s="182" t="s">
        <v>362</v>
      </c>
      <c r="C716" s="188" t="s">
        <v>548</v>
      </c>
    </row>
    <row r="717" spans="1:3" x14ac:dyDescent="0.2">
      <c r="A717" s="189">
        <v>943</v>
      </c>
      <c r="B717" s="182" t="s">
        <v>353</v>
      </c>
      <c r="C717" s="188" t="s">
        <v>548</v>
      </c>
    </row>
    <row r="718" spans="1:3" x14ac:dyDescent="0.2">
      <c r="A718" s="189">
        <v>944</v>
      </c>
      <c r="B718" s="182" t="s">
        <v>353</v>
      </c>
      <c r="C718" s="188" t="s">
        <v>548</v>
      </c>
    </row>
    <row r="719" spans="1:3" x14ac:dyDescent="0.2">
      <c r="A719" s="189">
        <v>945</v>
      </c>
      <c r="B719" s="182" t="s">
        <v>353</v>
      </c>
      <c r="C719" s="188" t="s">
        <v>548</v>
      </c>
    </row>
    <row r="720" spans="1:3" x14ac:dyDescent="0.2">
      <c r="A720" s="189">
        <v>946</v>
      </c>
      <c r="B720" s="182" t="s">
        <v>353</v>
      </c>
      <c r="C720" s="188" t="s">
        <v>548</v>
      </c>
    </row>
    <row r="721" spans="1:3" x14ac:dyDescent="0.2">
      <c r="A721" s="189">
        <v>947</v>
      </c>
      <c r="B721" s="182" t="s">
        <v>510</v>
      </c>
      <c r="C721" s="188" t="s">
        <v>548</v>
      </c>
    </row>
    <row r="722" spans="1:3" x14ac:dyDescent="0.2">
      <c r="A722" s="189">
        <v>948</v>
      </c>
      <c r="B722" s="182" t="s">
        <v>511</v>
      </c>
      <c r="C722" s="188" t="s">
        <v>548</v>
      </c>
    </row>
    <row r="723" spans="1:3" x14ac:dyDescent="0.2">
      <c r="A723" s="189">
        <v>949</v>
      </c>
      <c r="B723" s="182" t="s">
        <v>512</v>
      </c>
      <c r="C723" s="188" t="s">
        <v>548</v>
      </c>
    </row>
    <row r="724" spans="1:3" x14ac:dyDescent="0.2">
      <c r="A724" s="189">
        <v>950</v>
      </c>
      <c r="B724" s="182" t="s">
        <v>513</v>
      </c>
      <c r="C724" s="188" t="s">
        <v>549</v>
      </c>
    </row>
    <row r="725" spans="1:3" x14ac:dyDescent="0.2">
      <c r="A725" s="189">
        <v>951</v>
      </c>
      <c r="B725" s="182" t="s">
        <v>514</v>
      </c>
      <c r="C725" s="188" t="s">
        <v>549</v>
      </c>
    </row>
    <row r="726" spans="1:3" x14ac:dyDescent="0.2">
      <c r="A726" s="189">
        <v>952</v>
      </c>
      <c r="B726" s="182" t="s">
        <v>515</v>
      </c>
      <c r="C726" s="188" t="s">
        <v>548</v>
      </c>
    </row>
    <row r="727" spans="1:3" x14ac:dyDescent="0.2">
      <c r="A727" s="189">
        <v>953</v>
      </c>
      <c r="B727" s="182" t="s">
        <v>516</v>
      </c>
      <c r="C727" s="188" t="s">
        <v>548</v>
      </c>
    </row>
    <row r="728" spans="1:3" x14ac:dyDescent="0.2">
      <c r="A728" s="189">
        <v>954</v>
      </c>
      <c r="B728" s="182" t="s">
        <v>517</v>
      </c>
      <c r="C728" s="188" t="s">
        <v>548</v>
      </c>
    </row>
    <row r="729" spans="1:3" x14ac:dyDescent="0.2">
      <c r="A729" s="189">
        <v>955</v>
      </c>
      <c r="B729" s="182" t="s">
        <v>518</v>
      </c>
      <c r="C729" s="188" t="s">
        <v>548</v>
      </c>
    </row>
    <row r="730" spans="1:3" x14ac:dyDescent="0.2">
      <c r="A730" s="189">
        <v>956</v>
      </c>
      <c r="B730" s="182" t="s">
        <v>519</v>
      </c>
      <c r="C730" s="188" t="s">
        <v>548</v>
      </c>
    </row>
    <row r="731" spans="1:3" x14ac:dyDescent="0.2">
      <c r="A731" s="189">
        <v>957</v>
      </c>
      <c r="B731" s="182" t="s">
        <v>520</v>
      </c>
      <c r="C731" s="188" t="s">
        <v>548</v>
      </c>
    </row>
    <row r="732" spans="1:3" x14ac:dyDescent="0.2">
      <c r="A732" s="189">
        <v>958</v>
      </c>
      <c r="B732" s="182" t="s">
        <v>521</v>
      </c>
      <c r="C732" s="188" t="s">
        <v>548</v>
      </c>
    </row>
    <row r="733" spans="1:3" x14ac:dyDescent="0.2">
      <c r="A733" s="189">
        <v>959</v>
      </c>
      <c r="B733" s="182" t="s">
        <v>522</v>
      </c>
      <c r="C733" s="188" t="s">
        <v>548</v>
      </c>
    </row>
    <row r="734" spans="1:3" x14ac:dyDescent="0.2">
      <c r="A734" s="189">
        <v>960</v>
      </c>
      <c r="B734" s="182" t="s">
        <v>523</v>
      </c>
      <c r="C734" s="188" t="s">
        <v>548</v>
      </c>
    </row>
    <row r="735" spans="1:3" x14ac:dyDescent="0.2">
      <c r="A735" s="189">
        <v>961</v>
      </c>
      <c r="B735" s="182" t="s">
        <v>524</v>
      </c>
      <c r="C735" s="188" t="s">
        <v>548</v>
      </c>
    </row>
    <row r="736" spans="1:3" x14ac:dyDescent="0.2">
      <c r="A736" s="189">
        <v>962</v>
      </c>
      <c r="B736" s="182" t="s">
        <v>525</v>
      </c>
      <c r="C736" s="188" t="s">
        <v>548</v>
      </c>
    </row>
    <row r="737" spans="1:3" x14ac:dyDescent="0.2">
      <c r="A737" s="189">
        <v>963</v>
      </c>
      <c r="B737" s="182" t="s">
        <v>526</v>
      </c>
      <c r="C737" s="188" t="s">
        <v>548</v>
      </c>
    </row>
    <row r="738" spans="1:3" x14ac:dyDescent="0.2">
      <c r="A738" s="189">
        <v>964</v>
      </c>
      <c r="B738" s="182" t="s">
        <v>527</v>
      </c>
      <c r="C738" s="188" t="s">
        <v>548</v>
      </c>
    </row>
    <row r="739" spans="1:3" x14ac:dyDescent="0.2">
      <c r="A739" s="189">
        <v>965</v>
      </c>
      <c r="B739" s="182" t="s">
        <v>528</v>
      </c>
      <c r="C739" s="188" t="s">
        <v>548</v>
      </c>
    </row>
    <row r="740" spans="1:3" x14ac:dyDescent="0.2">
      <c r="A740" s="189">
        <v>966</v>
      </c>
      <c r="B740" s="182" t="s">
        <v>373</v>
      </c>
      <c r="C740" s="188" t="s">
        <v>549</v>
      </c>
    </row>
    <row r="741" spans="1:3" x14ac:dyDescent="0.2">
      <c r="A741" s="189">
        <v>967</v>
      </c>
      <c r="B741" s="182" t="s">
        <v>385</v>
      </c>
      <c r="C741" s="188" t="s">
        <v>548</v>
      </c>
    </row>
    <row r="742" spans="1:3" x14ac:dyDescent="0.2">
      <c r="A742" s="189">
        <v>968</v>
      </c>
      <c r="B742" s="182" t="s">
        <v>385</v>
      </c>
      <c r="C742" s="188" t="s">
        <v>548</v>
      </c>
    </row>
    <row r="743" spans="1:3" x14ac:dyDescent="0.2">
      <c r="A743" s="189">
        <v>969</v>
      </c>
      <c r="B743" s="182" t="s">
        <v>528</v>
      </c>
      <c r="C743" s="188" t="s">
        <v>548</v>
      </c>
    </row>
    <row r="744" spans="1:3" x14ac:dyDescent="0.2">
      <c r="A744" s="189">
        <v>970</v>
      </c>
      <c r="B744" s="182" t="s">
        <v>341</v>
      </c>
      <c r="C744" s="188" t="s">
        <v>548</v>
      </c>
    </row>
    <row r="745" spans="1:3" x14ac:dyDescent="0.2">
      <c r="A745" s="189">
        <v>971</v>
      </c>
      <c r="B745" s="182" t="s">
        <v>529</v>
      </c>
      <c r="C745" s="188" t="s">
        <v>548</v>
      </c>
    </row>
    <row r="746" spans="1:3" x14ac:dyDescent="0.2">
      <c r="A746" s="189">
        <v>972</v>
      </c>
      <c r="B746" s="182" t="s">
        <v>530</v>
      </c>
      <c r="C746" s="188" t="s">
        <v>548</v>
      </c>
    </row>
    <row r="747" spans="1:3" x14ac:dyDescent="0.2">
      <c r="A747" s="189">
        <v>973</v>
      </c>
      <c r="B747" s="182" t="s">
        <v>383</v>
      </c>
      <c r="C747" s="188" t="s">
        <v>548</v>
      </c>
    </row>
    <row r="748" spans="1:3" x14ac:dyDescent="0.2">
      <c r="A748" s="189">
        <v>974</v>
      </c>
      <c r="B748" s="182" t="s">
        <v>409</v>
      </c>
      <c r="C748" s="188" t="s">
        <v>548</v>
      </c>
    </row>
    <row r="749" spans="1:3" x14ac:dyDescent="0.2">
      <c r="A749" s="189">
        <v>975</v>
      </c>
      <c r="B749" s="182" t="s">
        <v>531</v>
      </c>
      <c r="C749" s="188" t="s">
        <v>548</v>
      </c>
    </row>
    <row r="750" spans="1:3" x14ac:dyDescent="0.2">
      <c r="A750" s="189">
        <v>976</v>
      </c>
      <c r="B750" s="182" t="s">
        <v>532</v>
      </c>
      <c r="C750" s="188" t="s">
        <v>548</v>
      </c>
    </row>
    <row r="751" spans="1:3" x14ac:dyDescent="0.2">
      <c r="A751" s="189">
        <v>978</v>
      </c>
      <c r="B751" s="182" t="s">
        <v>367</v>
      </c>
      <c r="C751" s="188" t="s">
        <v>549</v>
      </c>
    </row>
    <row r="752" spans="1:3" x14ac:dyDescent="0.2">
      <c r="A752" s="189">
        <v>979</v>
      </c>
      <c r="B752" s="182" t="s">
        <v>406</v>
      </c>
      <c r="C752" s="188" t="s">
        <v>549</v>
      </c>
    </row>
    <row r="753" spans="1:3" x14ac:dyDescent="0.2">
      <c r="A753" s="189">
        <v>980</v>
      </c>
      <c r="B753" s="182" t="s">
        <v>533</v>
      </c>
      <c r="C753" s="188" t="s">
        <v>548</v>
      </c>
    </row>
    <row r="754" spans="1:3" x14ac:dyDescent="0.2">
      <c r="A754" s="189">
        <v>981</v>
      </c>
      <c r="B754" s="182" t="s">
        <v>534</v>
      </c>
      <c r="C754" s="188" t="s">
        <v>549</v>
      </c>
    </row>
    <row r="755" spans="1:3" x14ac:dyDescent="0.2">
      <c r="A755" s="189">
        <v>982</v>
      </c>
      <c r="B755" s="182" t="s">
        <v>535</v>
      </c>
      <c r="C755" s="188" t="s">
        <v>548</v>
      </c>
    </row>
    <row r="756" spans="1:3" x14ac:dyDescent="0.2">
      <c r="A756" s="189">
        <v>983</v>
      </c>
      <c r="B756" s="182" t="s">
        <v>536</v>
      </c>
      <c r="C756" s="188" t="s">
        <v>548</v>
      </c>
    </row>
    <row r="757" spans="1:3" x14ac:dyDescent="0.2">
      <c r="A757" s="189">
        <v>984</v>
      </c>
      <c r="B757" s="182" t="s">
        <v>537</v>
      </c>
      <c r="C757" s="188" t="s">
        <v>548</v>
      </c>
    </row>
    <row r="758" spans="1:3" x14ac:dyDescent="0.2">
      <c r="A758" s="189">
        <v>985</v>
      </c>
      <c r="B758" s="182" t="s">
        <v>538</v>
      </c>
      <c r="C758" s="188" t="s">
        <v>548</v>
      </c>
    </row>
    <row r="759" spans="1:3" x14ac:dyDescent="0.2">
      <c r="A759" s="189">
        <v>989</v>
      </c>
      <c r="B759" s="182" t="s">
        <v>422</v>
      </c>
      <c r="C759" s="188" t="s">
        <v>548</v>
      </c>
    </row>
    <row r="760" spans="1:3" x14ac:dyDescent="0.2">
      <c r="A760" s="189">
        <v>990</v>
      </c>
      <c r="B760" s="182" t="s">
        <v>423</v>
      </c>
      <c r="C760" s="188" t="s">
        <v>549</v>
      </c>
    </row>
    <row r="761" spans="1:3" x14ac:dyDescent="0.2">
      <c r="A761" s="189">
        <v>991</v>
      </c>
      <c r="B761" s="182" t="s">
        <v>373</v>
      </c>
      <c r="C761" s="188" t="s">
        <v>549</v>
      </c>
    </row>
    <row r="762" spans="1:3" x14ac:dyDescent="0.2">
      <c r="A762" s="189">
        <v>996</v>
      </c>
      <c r="B762" s="182" t="s">
        <v>452</v>
      </c>
      <c r="C762" s="188" t="s">
        <v>548</v>
      </c>
    </row>
    <row r="763" spans="1:3" x14ac:dyDescent="0.2">
      <c r="A763" s="189">
        <v>997</v>
      </c>
      <c r="B763" s="182" t="s">
        <v>539</v>
      </c>
      <c r="C763" s="188" t="s">
        <v>548</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heetViews>
  <sheetFormatPr defaultColWidth="9.140625" defaultRowHeight="12.75" x14ac:dyDescent="0.2"/>
  <cols>
    <col min="1" max="1" width="2.42578125" style="118" customWidth="1"/>
    <col min="2" max="2" width="33.7109375" style="118" customWidth="1"/>
    <col min="3" max="4" width="14.140625" style="118" customWidth="1"/>
    <col min="5" max="9" width="12.140625" style="118" customWidth="1"/>
    <col min="10" max="10" width="5.5703125" style="118" customWidth="1"/>
    <col min="11" max="11" width="5.28515625" style="118" customWidth="1"/>
    <col min="12" max="12" width="35.28515625" style="118" customWidth="1"/>
    <col min="13" max="20" width="11.7109375" style="118" customWidth="1"/>
    <col min="21" max="27" width="9.140625" style="118"/>
    <col min="28" max="28" width="25" style="118" hidden="1" customWidth="1"/>
    <col min="29" max="29" width="14.5703125" style="118" hidden="1" customWidth="1"/>
    <col min="30" max="35" width="0" style="118" hidden="1" customWidth="1"/>
    <col min="36" max="16384" width="9.140625" style="118"/>
  </cols>
  <sheetData>
    <row r="1" spans="1:154" x14ac:dyDescent="0.2">
      <c r="B1" s="101" t="s">
        <v>28</v>
      </c>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119"/>
      <c r="EC1" s="119"/>
      <c r="ED1" s="119"/>
      <c r="EE1" s="119"/>
      <c r="EF1" s="119"/>
      <c r="EG1" s="119"/>
      <c r="EH1" s="119"/>
      <c r="EI1" s="119"/>
      <c r="EJ1" s="119"/>
      <c r="EK1" s="119"/>
      <c r="EL1" s="119"/>
      <c r="EM1" s="119"/>
      <c r="EN1" s="119"/>
      <c r="EO1" s="119"/>
      <c r="EP1" s="119"/>
      <c r="EQ1" s="119"/>
      <c r="ER1" s="119"/>
      <c r="ES1" s="119"/>
      <c r="ET1" s="119"/>
      <c r="EU1" s="119"/>
      <c r="EV1" s="119"/>
      <c r="EW1" s="119"/>
      <c r="EX1" s="119"/>
    </row>
    <row r="2" spans="1:154" s="120" customFormat="1" ht="21.75" customHeight="1" x14ac:dyDescent="0.2">
      <c r="B2" s="307" t="str">
        <f>Overview!B4&amp; " - Effective from "&amp;TEXT(Overview!D4,"D MMMM YYYY")&amp;" - "&amp;Overview!E4</f>
        <v>Western Power Distribution (West Midlands) plc - Effective from 1 April 2021 - Final</v>
      </c>
      <c r="C2" s="308"/>
      <c r="D2" s="308"/>
      <c r="E2" s="308"/>
      <c r="F2" s="308"/>
      <c r="G2" s="308"/>
      <c r="H2" s="308"/>
      <c r="I2" s="308"/>
      <c r="J2" s="308"/>
      <c r="K2" s="308"/>
      <c r="L2" s="308"/>
      <c r="M2" s="308"/>
      <c r="N2" s="308"/>
      <c r="O2" s="308"/>
      <c r="P2" s="308"/>
      <c r="Q2" s="308"/>
      <c r="R2" s="308"/>
      <c r="S2" s="308"/>
      <c r="T2" s="309"/>
      <c r="U2" s="119"/>
      <c r="V2" s="119"/>
      <c r="W2" s="119"/>
      <c r="X2" s="119"/>
      <c r="Y2" s="119"/>
      <c r="Z2" s="119"/>
      <c r="AA2" s="119"/>
      <c r="AB2" s="32"/>
      <c r="AC2" s="63" t="s">
        <v>297</v>
      </c>
      <c r="AD2" s="63" t="s">
        <v>299</v>
      </c>
      <c r="AE2" s="63" t="s">
        <v>298</v>
      </c>
      <c r="AF2" s="163" t="s">
        <v>34</v>
      </c>
      <c r="AG2" s="163" t="s">
        <v>35</v>
      </c>
      <c r="AH2" s="32" t="s">
        <v>179</v>
      </c>
      <c r="AI2" s="163" t="s">
        <v>63</v>
      </c>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19"/>
      <c r="DL2" s="119"/>
      <c r="DM2" s="119"/>
      <c r="DN2" s="119"/>
      <c r="DO2" s="119"/>
      <c r="DP2" s="119"/>
      <c r="DQ2" s="119"/>
      <c r="DR2" s="119"/>
      <c r="DS2" s="119"/>
      <c r="DT2" s="119"/>
      <c r="DU2" s="119"/>
      <c r="DV2" s="119"/>
      <c r="DW2" s="119"/>
      <c r="DX2" s="119"/>
      <c r="DY2" s="119"/>
      <c r="DZ2" s="119"/>
      <c r="EA2" s="119"/>
      <c r="EB2" s="119"/>
      <c r="EC2" s="119"/>
      <c r="ED2" s="119"/>
      <c r="EE2" s="119"/>
      <c r="EF2" s="119"/>
      <c r="EG2" s="119"/>
      <c r="EH2" s="119"/>
      <c r="EI2" s="119"/>
      <c r="EJ2" s="119"/>
      <c r="EK2" s="119"/>
      <c r="EL2" s="119"/>
      <c r="EM2" s="119"/>
      <c r="EN2" s="119"/>
      <c r="EO2" s="119"/>
      <c r="EP2" s="119"/>
      <c r="EQ2" s="119"/>
      <c r="ER2" s="119"/>
      <c r="ES2" s="119"/>
      <c r="ET2" s="119"/>
      <c r="EU2" s="119"/>
      <c r="EV2" s="119"/>
      <c r="EW2" s="119"/>
      <c r="EX2" s="119"/>
    </row>
    <row r="3" spans="1:154" s="122" customFormat="1" ht="9" customHeight="1" x14ac:dyDescent="0.2">
      <c r="A3" s="121"/>
      <c r="B3" s="121"/>
      <c r="C3" s="121"/>
      <c r="D3" s="121"/>
      <c r="E3" s="121"/>
      <c r="F3" s="121"/>
      <c r="G3" s="121"/>
      <c r="H3" s="121"/>
      <c r="I3" s="121"/>
      <c r="J3" s="121"/>
      <c r="K3" s="121"/>
      <c r="L3" s="119"/>
      <c r="M3" s="119"/>
      <c r="N3" s="119"/>
      <c r="O3" s="119"/>
      <c r="P3" s="119"/>
      <c r="Q3" s="119"/>
      <c r="R3" s="119"/>
      <c r="S3" s="119"/>
      <c r="T3" s="119"/>
      <c r="U3" s="119"/>
      <c r="V3" s="119"/>
      <c r="W3" s="119"/>
      <c r="X3" s="119"/>
      <c r="Y3" s="119"/>
      <c r="Z3" s="119"/>
      <c r="AA3" s="119"/>
      <c r="AB3" s="19" t="s">
        <v>193</v>
      </c>
      <c r="AC3" s="165" t="s">
        <v>303</v>
      </c>
      <c r="AD3" s="166" t="s">
        <v>305</v>
      </c>
      <c r="AE3" s="167" t="s">
        <v>298</v>
      </c>
      <c r="AF3" s="173" t="s">
        <v>307</v>
      </c>
      <c r="AG3" s="168" t="s">
        <v>310</v>
      </c>
      <c r="AH3" s="168" t="s">
        <v>310</v>
      </c>
      <c r="AI3" s="169" t="s">
        <v>310</v>
      </c>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row>
    <row r="4" spans="1:154" ht="26.25" customHeight="1" x14ac:dyDescent="0.2">
      <c r="B4" s="313" t="s">
        <v>301</v>
      </c>
      <c r="C4" s="314"/>
      <c r="D4" s="314"/>
      <c r="E4" s="314"/>
      <c r="F4" s="314"/>
      <c r="G4" s="314"/>
      <c r="H4" s="314"/>
      <c r="I4" s="315"/>
      <c r="L4" s="313" t="s">
        <v>302</v>
      </c>
      <c r="M4" s="314"/>
      <c r="N4" s="314"/>
      <c r="O4" s="314"/>
      <c r="P4" s="314"/>
      <c r="Q4" s="314"/>
      <c r="R4" s="314"/>
      <c r="S4" s="314"/>
      <c r="T4" s="315"/>
      <c r="AB4" s="19" t="s">
        <v>194</v>
      </c>
      <c r="AC4" s="165" t="s">
        <v>303</v>
      </c>
      <c r="AD4" s="166" t="s">
        <v>305</v>
      </c>
      <c r="AE4" s="167" t="s">
        <v>298</v>
      </c>
      <c r="AF4" s="168" t="s">
        <v>310</v>
      </c>
      <c r="AG4" s="168" t="s">
        <v>310</v>
      </c>
      <c r="AH4" s="168" t="s">
        <v>310</v>
      </c>
      <c r="AI4" s="169" t="s">
        <v>310</v>
      </c>
    </row>
    <row r="5" spans="1:154" ht="18" customHeight="1" x14ac:dyDescent="0.2">
      <c r="B5" s="317" t="s">
        <v>149</v>
      </c>
      <c r="C5" s="317"/>
      <c r="D5" s="317"/>
      <c r="E5" s="317"/>
      <c r="F5" s="317"/>
      <c r="G5" s="317"/>
      <c r="H5" s="317"/>
      <c r="I5" s="317"/>
      <c r="L5" s="317" t="s">
        <v>151</v>
      </c>
      <c r="M5" s="317"/>
      <c r="N5" s="317"/>
      <c r="O5" s="317"/>
      <c r="P5" s="317"/>
      <c r="Q5" s="317"/>
      <c r="R5" s="317"/>
      <c r="S5" s="317"/>
      <c r="T5" s="317"/>
      <c r="AB5" s="19" t="s">
        <v>195</v>
      </c>
      <c r="AC5" s="165" t="s">
        <v>303</v>
      </c>
      <c r="AD5" s="166" t="s">
        <v>305</v>
      </c>
      <c r="AE5" s="167" t="s">
        <v>298</v>
      </c>
      <c r="AF5" s="173" t="s">
        <v>307</v>
      </c>
      <c r="AG5" s="168" t="s">
        <v>310</v>
      </c>
      <c r="AH5" s="168" t="s">
        <v>310</v>
      </c>
      <c r="AI5" s="169" t="s">
        <v>310</v>
      </c>
    </row>
    <row r="6" spans="1:154" s="123" customFormat="1" ht="27.75" customHeight="1" x14ac:dyDescent="0.2">
      <c r="B6" s="316" t="s">
        <v>155</v>
      </c>
      <c r="C6" s="316"/>
      <c r="D6" s="316"/>
      <c r="E6" s="316"/>
      <c r="F6" s="316"/>
      <c r="G6" s="316"/>
      <c r="H6" s="316"/>
      <c r="I6" s="316"/>
      <c r="L6" s="316" t="s">
        <v>156</v>
      </c>
      <c r="M6" s="316"/>
      <c r="N6" s="316"/>
      <c r="O6" s="316"/>
      <c r="P6" s="316"/>
      <c r="Q6" s="316"/>
      <c r="R6" s="316"/>
      <c r="S6" s="316"/>
      <c r="T6" s="316"/>
      <c r="AB6" s="19" t="s">
        <v>196</v>
      </c>
      <c r="AC6" s="165" t="s">
        <v>303</v>
      </c>
      <c r="AD6" s="166" t="s">
        <v>305</v>
      </c>
      <c r="AE6" s="167" t="s">
        <v>298</v>
      </c>
      <c r="AF6" s="168" t="s">
        <v>310</v>
      </c>
      <c r="AG6" s="168" t="s">
        <v>310</v>
      </c>
      <c r="AH6" s="168" t="s">
        <v>310</v>
      </c>
      <c r="AI6" s="169" t="s">
        <v>310</v>
      </c>
    </row>
    <row r="7" spans="1:154" ht="18" customHeight="1" x14ac:dyDescent="0.2">
      <c r="B7" s="317" t="s">
        <v>150</v>
      </c>
      <c r="C7" s="317"/>
      <c r="D7" s="317"/>
      <c r="E7" s="317"/>
      <c r="F7" s="317"/>
      <c r="G7" s="317"/>
      <c r="H7" s="317"/>
      <c r="I7" s="317"/>
      <c r="L7" s="317" t="s">
        <v>152</v>
      </c>
      <c r="M7" s="317"/>
      <c r="N7" s="317"/>
      <c r="O7" s="317"/>
      <c r="P7" s="317"/>
      <c r="Q7" s="317"/>
      <c r="R7" s="317"/>
      <c r="S7" s="317"/>
      <c r="T7" s="317"/>
      <c r="AB7" s="19" t="s">
        <v>197</v>
      </c>
      <c r="AC7" s="165" t="s">
        <v>303</v>
      </c>
      <c r="AD7" s="166" t="s">
        <v>305</v>
      </c>
      <c r="AE7" s="167" t="s">
        <v>298</v>
      </c>
      <c r="AF7" s="173" t="s">
        <v>307</v>
      </c>
      <c r="AG7" s="173" t="s">
        <v>308</v>
      </c>
      <c r="AH7" s="174" t="s">
        <v>309</v>
      </c>
      <c r="AI7" s="175" t="s">
        <v>63</v>
      </c>
    </row>
    <row r="8" spans="1:154" ht="8.25" customHeight="1" x14ac:dyDescent="0.2">
      <c r="AB8" s="19" t="s">
        <v>198</v>
      </c>
      <c r="AC8" s="165" t="s">
        <v>303</v>
      </c>
      <c r="AD8" s="166" t="s">
        <v>305</v>
      </c>
      <c r="AE8" s="167" t="s">
        <v>298</v>
      </c>
      <c r="AF8" s="173" t="s">
        <v>307</v>
      </c>
      <c r="AG8" s="173" t="s">
        <v>308</v>
      </c>
      <c r="AH8" s="174" t="s">
        <v>309</v>
      </c>
      <c r="AI8" s="170" t="s">
        <v>63</v>
      </c>
    </row>
    <row r="9" spans="1:154" ht="72" customHeight="1" x14ac:dyDescent="0.2">
      <c r="B9" s="124" t="s">
        <v>153</v>
      </c>
      <c r="C9" s="125" t="str">
        <f>IFERROR(VLOOKUP($B$10,$AB$2:$AI$18,2,FALSE),AC2)</f>
        <v>Red/black unit charge
p/kWh</v>
      </c>
      <c r="D9" s="125" t="str">
        <f>IFERROR(VLOOKUP($B$10,$AB$2:$AI$18,3,FALSE),AD2)</f>
        <v>Amber/yellow unit charge
p/kWh</v>
      </c>
      <c r="E9" s="125" t="str">
        <f>IFERROR(VLOOKUP($B$10,$AB$2:$AI$18,4,FALSE),AE2)</f>
        <v>Green unit charge
p/kWh</v>
      </c>
      <c r="F9" s="125" t="str">
        <f>IFERROR(VLOOKUP($B$10,$AB$2:$AI$18,5,FALSE),AF2)</f>
        <v>Fixed charge p/MPAN/day</v>
      </c>
      <c r="G9" s="125" t="str">
        <f>IFERROR(VLOOKUP($B$10,$AB$2:$AI$18,6,FALSE),AG2)</f>
        <v>Capacity charge p/kVA/day</v>
      </c>
      <c r="H9" s="125" t="str">
        <f>IFERROR(VLOOKUP($B$10,$AB$2:$AI$18,7,FALSE),AH2)</f>
        <v>Exceeded capacity charge
p/kVA/day</v>
      </c>
      <c r="I9" s="125" t="str">
        <f>IFERROR(VLOOKUP($B$10,$AB$2:$AI$18,8,FALSE),AI2)</f>
        <v>Reactive power charge
p/kVArh</v>
      </c>
      <c r="L9" s="124" t="s">
        <v>154</v>
      </c>
      <c r="M9" s="143" t="str">
        <f>'Annex 2 EHV charges'!H10</f>
        <v>Import
Super Red
unit charge
(p/kWh)</v>
      </c>
      <c r="N9" s="143" t="str">
        <f>'Annex 2 EHV charges'!I10</f>
        <v>Import
fixed charge
(p/day)</v>
      </c>
      <c r="O9" s="143" t="str">
        <f>'Annex 2 EHV charges'!J10</f>
        <v>Import
capacity charge
(p/kVA/day)</v>
      </c>
      <c r="P9" s="143" t="str">
        <f>'Annex 2 EHV charges'!K10</f>
        <v>Import
exceeded capacity charge
(p/kVA/day)</v>
      </c>
      <c r="Q9" s="144" t="str">
        <f>'Annex 2 EHV charges'!L10</f>
        <v>Export
Super Red
unit charge
(p/kWh)</v>
      </c>
      <c r="R9" s="144" t="str">
        <f>'Annex 2 EHV charges'!M10</f>
        <v>Export
fixed charge
(p/day)</v>
      </c>
      <c r="S9" s="144" t="str">
        <f>'Annex 2 EHV charges'!N10</f>
        <v>Export
capacity charge
(p/kVA/day)</v>
      </c>
      <c r="T9" s="144" t="str">
        <f>'Annex 2 EHV charges'!O10</f>
        <v>Export
exceeded capacity charge
(p/kVA/day)</v>
      </c>
      <c r="AB9" s="19" t="s">
        <v>199</v>
      </c>
      <c r="AC9" s="165" t="s">
        <v>303</v>
      </c>
      <c r="AD9" s="166" t="s">
        <v>305</v>
      </c>
      <c r="AE9" s="167" t="s">
        <v>298</v>
      </c>
      <c r="AF9" s="173" t="s">
        <v>307</v>
      </c>
      <c r="AG9" s="173" t="s">
        <v>308</v>
      </c>
      <c r="AH9" s="174" t="s">
        <v>309</v>
      </c>
      <c r="AI9" s="170" t="s">
        <v>63</v>
      </c>
    </row>
    <row r="10" spans="1:154" ht="30" customHeight="1" x14ac:dyDescent="0.2">
      <c r="B10" s="112"/>
      <c r="C10" s="139" t="str">
        <f>IFERROR(VLOOKUP($B$10,'Annex 1 LV, HV and UMS charges'!$A:$K,4,FALSE),"")</f>
        <v/>
      </c>
      <c r="D10" s="140" t="str">
        <f>IFERROR(VLOOKUP($B$10,'Annex 1 LV, HV and UMS charges'!$A:$K,5,FALSE),"")</f>
        <v/>
      </c>
      <c r="E10" s="140" t="str">
        <f>IFERROR(VLOOKUP($B$10,'Annex 1 LV, HV and UMS charges'!$A:$K,6,FALSE),"")</f>
        <v/>
      </c>
      <c r="F10" s="114" t="str">
        <f>IFERROR(VLOOKUP($B$10,'Annex 1 LV, HV and UMS charges'!$A:$K,7,FALSE),"")</f>
        <v/>
      </c>
      <c r="G10" s="114" t="str">
        <f>IFERROR(VLOOKUP($B$10,'Annex 1 LV, HV and UMS charges'!$A:$K,8,FALSE),"")</f>
        <v/>
      </c>
      <c r="H10" s="114" t="str">
        <f>IFERROR(VLOOKUP($B$10,'Annex 1 LV, HV and UMS charges'!$A:$K,9,FALSE),"")</f>
        <v/>
      </c>
      <c r="I10" s="114" t="str">
        <f>IFERROR(VLOOKUP($B$10,'Annex 1 LV, HV and UMS charges'!$A:$K,10,FALSE),"")</f>
        <v/>
      </c>
      <c r="L10" s="112"/>
      <c r="M10" s="114" t="str">
        <f>IFERROR(VLOOKUP($L$10,'Annex 2 EHV charges'!$G:$O,2,FALSE),"")</f>
        <v/>
      </c>
      <c r="N10" s="114" t="str">
        <f>IFERROR(VLOOKUP($L$10,'Annex 2 EHV charges'!$G:$O,3,FALSE),"")</f>
        <v/>
      </c>
      <c r="O10" s="114" t="str">
        <f>IFERROR(VLOOKUP($L$10,'Annex 2 EHV charges'!$G:$O,4,FALSE),"")</f>
        <v/>
      </c>
      <c r="P10" s="114" t="str">
        <f>IFERROR(VLOOKUP($L$10,'Annex 2 EHV charges'!$G:$O,5,FALSE),"")</f>
        <v/>
      </c>
      <c r="Q10" s="127" t="str">
        <f>IFERROR(VLOOKUP($L$10,'Annex 2 EHV charges'!$G:$O,6,FALSE),"")</f>
        <v/>
      </c>
      <c r="R10" s="127" t="str">
        <f>IFERROR(VLOOKUP($L$10,'Annex 2 EHV charges'!$G:$O,7,FALSE),"")</f>
        <v/>
      </c>
      <c r="S10" s="127" t="str">
        <f>IFERROR(VLOOKUP($L$10,'Annex 2 EHV charges'!$G:$O,8,FALSE),"")</f>
        <v/>
      </c>
      <c r="T10" s="127" t="str">
        <f>IFERROR(VLOOKUP($L$10,'Annex 2 EHV charges'!$G:$O,9,FALSE),"")</f>
        <v/>
      </c>
      <c r="AB10" s="19" t="s">
        <v>200</v>
      </c>
      <c r="AC10" s="171" t="s">
        <v>304</v>
      </c>
      <c r="AD10" s="172" t="s">
        <v>306</v>
      </c>
      <c r="AE10" s="167" t="s">
        <v>298</v>
      </c>
      <c r="AF10" s="168" t="s">
        <v>310</v>
      </c>
      <c r="AG10" s="168" t="s">
        <v>310</v>
      </c>
      <c r="AH10" s="168" t="s">
        <v>310</v>
      </c>
      <c r="AI10" s="168" t="s">
        <v>310</v>
      </c>
    </row>
    <row r="11" spans="1:154" ht="7.5" customHeight="1" x14ac:dyDescent="0.2">
      <c r="AB11" s="19" t="s">
        <v>201</v>
      </c>
      <c r="AC11" s="165" t="s">
        <v>303</v>
      </c>
      <c r="AD11" s="166" t="s">
        <v>305</v>
      </c>
      <c r="AE11" s="167" t="s">
        <v>298</v>
      </c>
      <c r="AF11" s="173" t="s">
        <v>307</v>
      </c>
      <c r="AG11" s="168" t="s">
        <v>310</v>
      </c>
      <c r="AH11" s="168" t="s">
        <v>310</v>
      </c>
      <c r="AI11" s="168" t="s">
        <v>310</v>
      </c>
    </row>
    <row r="12" spans="1:154" ht="88.5" customHeight="1" x14ac:dyDescent="0.2">
      <c r="B12" s="128" t="s">
        <v>119</v>
      </c>
      <c r="C12" s="125" t="str">
        <f>C9</f>
        <v>Red/black unit charge
p/kWh</v>
      </c>
      <c r="D12" s="125" t="str">
        <f>D9</f>
        <v>Amber/yellow unit charge
p/kWh</v>
      </c>
      <c r="E12" s="125" t="str">
        <f>E9</f>
        <v>Green unit charge
p/kWh</v>
      </c>
      <c r="F12" s="125" t="s">
        <v>120</v>
      </c>
      <c r="G12" s="125" t="s">
        <v>117</v>
      </c>
      <c r="H12" s="125" t="s">
        <v>182</v>
      </c>
      <c r="I12" s="125" t="s">
        <v>118</v>
      </c>
      <c r="L12" s="128" t="s">
        <v>119</v>
      </c>
      <c r="M12" s="125" t="s">
        <v>139</v>
      </c>
      <c r="N12" s="125" t="s">
        <v>120</v>
      </c>
      <c r="O12" s="125" t="s">
        <v>135</v>
      </c>
      <c r="P12" s="125" t="s">
        <v>182</v>
      </c>
      <c r="Q12" s="126" t="s">
        <v>137</v>
      </c>
      <c r="R12" s="126" t="s">
        <v>120</v>
      </c>
      <c r="S12" s="126" t="s">
        <v>136</v>
      </c>
      <c r="T12" s="126" t="s">
        <v>182</v>
      </c>
      <c r="AB12" s="19" t="s">
        <v>202</v>
      </c>
      <c r="AC12" s="165" t="s">
        <v>303</v>
      </c>
      <c r="AD12" s="166" t="s">
        <v>305</v>
      </c>
      <c r="AE12" s="167" t="s">
        <v>298</v>
      </c>
      <c r="AF12" s="173" t="s">
        <v>307</v>
      </c>
      <c r="AG12" s="168" t="s">
        <v>310</v>
      </c>
      <c r="AH12" s="168" t="s">
        <v>310</v>
      </c>
      <c r="AI12" s="168" t="s">
        <v>310</v>
      </c>
    </row>
    <row r="13" spans="1:154" ht="30" customHeight="1" x14ac:dyDescent="0.2">
      <c r="B13" s="129" t="s">
        <v>121</v>
      </c>
      <c r="C13" s="134"/>
      <c r="D13" s="134"/>
      <c r="E13" s="134"/>
      <c r="F13" s="134"/>
      <c r="G13" s="134"/>
      <c r="H13" s="134"/>
      <c r="I13" s="134"/>
      <c r="L13" s="129" t="s">
        <v>121</v>
      </c>
      <c r="M13" s="115"/>
      <c r="N13" s="115"/>
      <c r="O13" s="115"/>
      <c r="P13" s="115"/>
      <c r="Q13" s="116"/>
      <c r="R13" s="116">
        <f>N13</f>
        <v>0</v>
      </c>
      <c r="S13" s="116"/>
      <c r="T13" s="116"/>
      <c r="AB13" s="19" t="s">
        <v>203</v>
      </c>
      <c r="AC13" s="165" t="s">
        <v>303</v>
      </c>
      <c r="AD13" s="166" t="s">
        <v>305</v>
      </c>
      <c r="AE13" s="167" t="s">
        <v>298</v>
      </c>
      <c r="AF13" s="173" t="s">
        <v>307</v>
      </c>
      <c r="AG13" s="168" t="s">
        <v>310</v>
      </c>
      <c r="AH13" s="168" t="s">
        <v>310</v>
      </c>
      <c r="AI13" s="170" t="s">
        <v>63</v>
      </c>
    </row>
    <row r="14" spans="1:154" ht="30" customHeight="1" x14ac:dyDescent="0.2">
      <c r="B14" s="130" t="s">
        <v>123</v>
      </c>
      <c r="C14" s="113">
        <f t="shared" ref="C14:I14" si="0">C13</f>
        <v>0</v>
      </c>
      <c r="D14" s="113">
        <f t="shared" si="0"/>
        <v>0</v>
      </c>
      <c r="E14" s="113">
        <f t="shared" si="0"/>
        <v>0</v>
      </c>
      <c r="F14" s="113">
        <f t="shared" si="0"/>
        <v>0</v>
      </c>
      <c r="G14" s="113">
        <f t="shared" si="0"/>
        <v>0</v>
      </c>
      <c r="H14" s="113">
        <f t="shared" si="0"/>
        <v>0</v>
      </c>
      <c r="I14" s="113">
        <f t="shared" si="0"/>
        <v>0</v>
      </c>
      <c r="L14" s="130" t="s">
        <v>123</v>
      </c>
      <c r="M14" s="113">
        <f>M13</f>
        <v>0</v>
      </c>
      <c r="N14" s="113">
        <f t="shared" ref="N14:T14" si="1">N13</f>
        <v>0</v>
      </c>
      <c r="O14" s="113">
        <f t="shared" si="1"/>
        <v>0</v>
      </c>
      <c r="P14" s="113">
        <f t="shared" si="1"/>
        <v>0</v>
      </c>
      <c r="Q14" s="117">
        <f t="shared" si="1"/>
        <v>0</v>
      </c>
      <c r="R14" s="117">
        <f t="shared" si="1"/>
        <v>0</v>
      </c>
      <c r="S14" s="117">
        <f t="shared" si="1"/>
        <v>0</v>
      </c>
      <c r="T14" s="117">
        <f t="shared" si="1"/>
        <v>0</v>
      </c>
      <c r="AB14" s="19" t="s">
        <v>204</v>
      </c>
      <c r="AC14" s="165" t="s">
        <v>303</v>
      </c>
      <c r="AD14" s="166" t="s">
        <v>305</v>
      </c>
      <c r="AE14" s="167" t="s">
        <v>298</v>
      </c>
      <c r="AF14" s="173" t="s">
        <v>307</v>
      </c>
      <c r="AG14" s="168" t="s">
        <v>310</v>
      </c>
      <c r="AH14" s="168" t="s">
        <v>310</v>
      </c>
      <c r="AI14" s="168" t="s">
        <v>310</v>
      </c>
    </row>
    <row r="15" spans="1:154" ht="7.5" customHeight="1" x14ac:dyDescent="0.2">
      <c r="AB15" s="19" t="s">
        <v>205</v>
      </c>
      <c r="AC15" s="165" t="s">
        <v>303</v>
      </c>
      <c r="AD15" s="166" t="s">
        <v>305</v>
      </c>
      <c r="AE15" s="167" t="s">
        <v>298</v>
      </c>
      <c r="AF15" s="173" t="s">
        <v>307</v>
      </c>
      <c r="AG15" s="168" t="s">
        <v>310</v>
      </c>
      <c r="AH15" s="168" t="s">
        <v>310</v>
      </c>
      <c r="AI15" s="170" t="s">
        <v>63</v>
      </c>
    </row>
    <row r="16" spans="1:154" ht="63.75" customHeight="1" x14ac:dyDescent="0.2">
      <c r="B16" s="128" t="s">
        <v>122</v>
      </c>
      <c r="C16" s="125" t="s">
        <v>132</v>
      </c>
      <c r="D16" s="125" t="s">
        <v>133</v>
      </c>
      <c r="E16" s="125" t="s">
        <v>134</v>
      </c>
      <c r="F16" s="125" t="s">
        <v>128</v>
      </c>
      <c r="G16" s="125" t="s">
        <v>127</v>
      </c>
      <c r="H16" s="125" t="s">
        <v>183</v>
      </c>
      <c r="I16" s="125" t="s">
        <v>126</v>
      </c>
      <c r="L16" s="128" t="s">
        <v>122</v>
      </c>
      <c r="M16" s="125" t="s">
        <v>140</v>
      </c>
      <c r="N16" s="125" t="s">
        <v>138</v>
      </c>
      <c r="O16" s="125" t="s">
        <v>143</v>
      </c>
      <c r="P16" s="125" t="s">
        <v>184</v>
      </c>
      <c r="Q16" s="126" t="s">
        <v>141</v>
      </c>
      <c r="R16" s="126" t="s">
        <v>142</v>
      </c>
      <c r="S16" s="126" t="s">
        <v>144</v>
      </c>
      <c r="T16" s="126" t="s">
        <v>185</v>
      </c>
      <c r="AB16" s="19" t="s">
        <v>206</v>
      </c>
      <c r="AC16" s="165" t="s">
        <v>303</v>
      </c>
      <c r="AD16" s="166" t="s">
        <v>305</v>
      </c>
      <c r="AE16" s="167" t="s">
        <v>298</v>
      </c>
      <c r="AF16" s="173" t="s">
        <v>307</v>
      </c>
      <c r="AG16" s="168" t="s">
        <v>310</v>
      </c>
      <c r="AH16" s="168" t="s">
        <v>310</v>
      </c>
      <c r="AI16" s="168" t="s">
        <v>310</v>
      </c>
    </row>
    <row r="17" spans="2:35" ht="30" customHeight="1" x14ac:dyDescent="0.2">
      <c r="B17" s="129" t="s">
        <v>124</v>
      </c>
      <c r="C17" s="135" t="str">
        <f>IFERROR(C10*C13/100,"")</f>
        <v/>
      </c>
      <c r="D17" s="135" t="str">
        <f t="shared" ref="D17:I17" si="2">IFERROR(D10*D13/100,"")</f>
        <v/>
      </c>
      <c r="E17" s="135" t="str">
        <f t="shared" si="2"/>
        <v/>
      </c>
      <c r="F17" s="135" t="str">
        <f t="shared" si="2"/>
        <v/>
      </c>
      <c r="G17" s="135" t="str">
        <f>IFERROR(G10*G13*F13/100,"")</f>
        <v/>
      </c>
      <c r="H17" s="135" t="str">
        <f>IFERROR(H10*H13*F13/100,"")</f>
        <v/>
      </c>
      <c r="I17" s="135" t="str">
        <f t="shared" si="2"/>
        <v/>
      </c>
      <c r="L17" s="131" t="s">
        <v>124</v>
      </c>
      <c r="M17" s="135" t="str">
        <f>IFERROR(M10*M13/100,"")</f>
        <v/>
      </c>
      <c r="N17" s="135" t="str">
        <f>IFERROR(N10*N13/100,"")</f>
        <v/>
      </c>
      <c r="O17" s="135" t="str">
        <f>IFERROR(O10*O13*N13/100,"")</f>
        <v/>
      </c>
      <c r="P17" s="135" t="str">
        <f>IFERROR(P10*P13*N13/100,"")</f>
        <v/>
      </c>
      <c r="Q17" s="136" t="str">
        <f>IFERROR(Q10*Q13/100,"")</f>
        <v/>
      </c>
      <c r="R17" s="136" t="str">
        <f>IFERROR(R10*R13/100,"")</f>
        <v/>
      </c>
      <c r="S17" s="136" t="str">
        <f>IFERROR(S10*S13*R13/100,"")</f>
        <v/>
      </c>
      <c r="T17" s="136" t="str">
        <f>IFERROR(T10*T13*R13/100,"")</f>
        <v/>
      </c>
      <c r="AB17" s="19" t="s">
        <v>207</v>
      </c>
      <c r="AC17" s="165" t="s">
        <v>303</v>
      </c>
      <c r="AD17" s="166" t="s">
        <v>305</v>
      </c>
      <c r="AE17" s="167" t="s">
        <v>298</v>
      </c>
      <c r="AF17" s="173" t="s">
        <v>307</v>
      </c>
      <c r="AG17" s="168" t="s">
        <v>310</v>
      </c>
      <c r="AH17" s="168" t="s">
        <v>310</v>
      </c>
      <c r="AI17" s="170" t="s">
        <v>63</v>
      </c>
    </row>
    <row r="18" spans="2:35" ht="30" customHeight="1" x14ac:dyDescent="0.2">
      <c r="B18" s="130" t="s">
        <v>125</v>
      </c>
      <c r="C18" s="137" t="str">
        <f>IFERROR(C10*C14/100,"")</f>
        <v/>
      </c>
      <c r="D18" s="137" t="str">
        <f t="shared" ref="D18:I18" si="3">IFERROR(D10*D14/100,"")</f>
        <v/>
      </c>
      <c r="E18" s="137" t="str">
        <f t="shared" si="3"/>
        <v/>
      </c>
      <c r="F18" s="137" t="str">
        <f t="shared" si="3"/>
        <v/>
      </c>
      <c r="G18" s="137" t="str">
        <f>IFERROR(G10*G14*F14/100,"")</f>
        <v/>
      </c>
      <c r="H18" s="137" t="str">
        <f>IFERROR(H10*H14*F14/100,"")</f>
        <v/>
      </c>
      <c r="I18" s="137" t="str">
        <f t="shared" si="3"/>
        <v/>
      </c>
      <c r="L18" s="132" t="s">
        <v>125</v>
      </c>
      <c r="M18" s="137" t="str">
        <f>IFERROR(M10*M14/100,"")</f>
        <v/>
      </c>
      <c r="N18" s="137" t="str">
        <f>IFERROR(N10*N14/100,"")</f>
        <v/>
      </c>
      <c r="O18" s="137" t="str">
        <f>IFERROR(O10*O14*N14/100,"")</f>
        <v/>
      </c>
      <c r="P18" s="137" t="str">
        <f>IFERROR(P10*P14*N14/100,"")</f>
        <v/>
      </c>
      <c r="Q18" s="138" t="str">
        <f>IFERROR(Q10*Q14/100,"")</f>
        <v/>
      </c>
      <c r="R18" s="138" t="str">
        <f>IFERROR(R10*R14/100,"")</f>
        <v/>
      </c>
      <c r="S18" s="138" t="str">
        <f>IFERROR(S10*S14*R14/100,"")</f>
        <v/>
      </c>
      <c r="T18" s="138" t="str">
        <f>IFERROR(T10*T14*R14/100,"")</f>
        <v/>
      </c>
      <c r="AB18" s="19" t="s">
        <v>208</v>
      </c>
      <c r="AC18" s="165" t="s">
        <v>303</v>
      </c>
      <c r="AD18" s="166" t="s">
        <v>305</v>
      </c>
      <c r="AE18" s="167" t="s">
        <v>298</v>
      </c>
      <c r="AF18" s="173" t="s">
        <v>307</v>
      </c>
      <c r="AG18" s="168" t="s">
        <v>310</v>
      </c>
      <c r="AH18" s="168" t="s">
        <v>310</v>
      </c>
      <c r="AI18" s="168" t="s">
        <v>310</v>
      </c>
    </row>
    <row r="19" spans="2:35" ht="7.5" customHeight="1" x14ac:dyDescent="0.2"/>
    <row r="20" spans="2:35" ht="39.75" customHeight="1" x14ac:dyDescent="0.2">
      <c r="C20" s="133" t="s">
        <v>129</v>
      </c>
      <c r="M20" s="125" t="s">
        <v>145</v>
      </c>
      <c r="N20" s="126" t="s">
        <v>146</v>
      </c>
    </row>
    <row r="21" spans="2:35" ht="30" customHeight="1" x14ac:dyDescent="0.2">
      <c r="B21" s="129" t="s">
        <v>124</v>
      </c>
      <c r="C21" s="135">
        <f>SUM(C17:I17)</f>
        <v>0</v>
      </c>
      <c r="L21" s="129" t="s">
        <v>124</v>
      </c>
      <c r="M21" s="135">
        <f>SUM(M17:P17)</f>
        <v>0</v>
      </c>
      <c r="N21" s="136">
        <f>SUM(Q17:T17)</f>
        <v>0</v>
      </c>
    </row>
    <row r="22" spans="2:35" ht="30" customHeight="1" x14ac:dyDescent="0.2">
      <c r="B22" s="130" t="s">
        <v>125</v>
      </c>
      <c r="C22" s="137">
        <f>SUM(C18:I18)</f>
        <v>0</v>
      </c>
      <c r="L22" s="130" t="s">
        <v>125</v>
      </c>
      <c r="M22" s="137">
        <f>SUM(M18:P18)</f>
        <v>0</v>
      </c>
      <c r="N22" s="138">
        <f>SUM(Q18:T18)</f>
        <v>0</v>
      </c>
    </row>
    <row r="24" spans="2:35" ht="30.75" customHeight="1" x14ac:dyDescent="0.2">
      <c r="B24" s="310" t="s">
        <v>147</v>
      </c>
      <c r="C24" s="311"/>
      <c r="D24" s="312"/>
      <c r="L24" s="310" t="s">
        <v>148</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HV and UMS charges'!$A$14:$A$32</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2"/>
  <sheetViews>
    <sheetView zoomScaleNormal="100" zoomScaleSheetLayoutView="100" zoomScalePageLayoutView="55" workbookViewId="0"/>
  </sheetViews>
  <sheetFormatPr defaultColWidth="9.140625" defaultRowHeight="27.75" customHeight="1" x14ac:dyDescent="0.2"/>
  <cols>
    <col min="1" max="1" width="49" style="2" bestFit="1" customWidth="1"/>
    <col min="2" max="2" width="17.5703125" style="3" customWidth="1"/>
    <col min="3" max="3" width="10.5703125" style="2" bestFit="1" customWidth="1"/>
    <col min="4" max="4" width="17.5703125" style="2" customWidth="1"/>
    <col min="5" max="7" width="17.5703125" style="3" customWidth="1"/>
    <col min="8" max="9" width="17.5703125" style="9" customWidth="1"/>
    <col min="10" max="10" width="17.5703125" style="5" customWidth="1"/>
    <col min="11" max="11" width="19"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2" t="s">
        <v>28</v>
      </c>
      <c r="B1" s="248" t="s">
        <v>186</v>
      </c>
      <c r="C1" s="249"/>
      <c r="D1" s="249"/>
      <c r="E1" s="247"/>
      <c r="F1" s="247"/>
      <c r="G1" s="247"/>
      <c r="H1" s="247"/>
      <c r="I1" s="247"/>
      <c r="J1" s="247"/>
      <c r="K1" s="247"/>
      <c r="L1" s="60"/>
      <c r="M1" s="60"/>
      <c r="N1" s="60"/>
      <c r="O1" s="60"/>
    </row>
    <row r="2" spans="1:15" ht="27" customHeight="1" x14ac:dyDescent="0.2">
      <c r="A2" s="238" t="str">
        <f>Overview!B4&amp; " - Effective from "&amp;TEXT(Overview!D4,"D MMMM YYYY")&amp;" - "&amp;Overview!E4&amp;" LV and HV charges"</f>
        <v>Western Power Distribution (West Midlands) plc - Effective from 1 April 2021 - Final LV and HV charges</v>
      </c>
      <c r="B2" s="238"/>
      <c r="C2" s="238"/>
      <c r="D2" s="238"/>
      <c r="E2" s="238"/>
      <c r="F2" s="238"/>
      <c r="G2" s="238"/>
      <c r="H2" s="238"/>
      <c r="I2" s="238"/>
      <c r="J2" s="238"/>
      <c r="K2" s="238"/>
    </row>
    <row r="3" spans="1:15" s="94" customFormat="1" ht="15" customHeight="1" x14ac:dyDescent="0.2">
      <c r="A3" s="92"/>
      <c r="B3" s="92"/>
      <c r="C3" s="92"/>
      <c r="D3" s="92"/>
      <c r="E3" s="92"/>
      <c r="F3" s="92"/>
      <c r="G3" s="92"/>
      <c r="H3" s="92"/>
      <c r="I3" s="92"/>
      <c r="J3" s="92"/>
      <c r="K3" s="92"/>
      <c r="L3" s="93"/>
      <c r="M3" s="93"/>
    </row>
    <row r="4" spans="1:15" ht="27" customHeight="1" x14ac:dyDescent="0.2">
      <c r="A4" s="238" t="s">
        <v>797</v>
      </c>
      <c r="B4" s="238"/>
      <c r="C4" s="238"/>
      <c r="D4" s="238"/>
      <c r="E4" s="238"/>
      <c r="F4" s="92"/>
      <c r="G4" s="238" t="s">
        <v>798</v>
      </c>
      <c r="H4" s="238"/>
      <c r="I4" s="238"/>
      <c r="J4" s="238"/>
      <c r="K4" s="238"/>
    </row>
    <row r="5" spans="1:15" ht="28.5" customHeight="1" x14ac:dyDescent="0.2">
      <c r="A5" s="86" t="s">
        <v>17</v>
      </c>
      <c r="B5" s="194" t="s">
        <v>108</v>
      </c>
      <c r="C5" s="239" t="s">
        <v>109</v>
      </c>
      <c r="D5" s="240"/>
      <c r="E5" s="88" t="s">
        <v>110</v>
      </c>
      <c r="F5" s="92"/>
      <c r="G5" s="242"/>
      <c r="H5" s="243"/>
      <c r="I5" s="89" t="s">
        <v>112</v>
      </c>
      <c r="J5" s="90" t="s">
        <v>113</v>
      </c>
      <c r="K5" s="88" t="s">
        <v>110</v>
      </c>
      <c r="L5" s="92"/>
      <c r="N5" s="4"/>
    </row>
    <row r="6" spans="1:15" ht="25.5" x14ac:dyDescent="0.2">
      <c r="A6" s="196" t="s">
        <v>556</v>
      </c>
      <c r="B6" s="25" t="s">
        <v>557</v>
      </c>
      <c r="C6" s="241" t="s">
        <v>558</v>
      </c>
      <c r="D6" s="241"/>
      <c r="E6" s="197" t="s">
        <v>559</v>
      </c>
      <c r="F6" s="92"/>
      <c r="G6" s="244" t="s">
        <v>560</v>
      </c>
      <c r="H6" s="244"/>
      <c r="I6" s="25" t="s">
        <v>557</v>
      </c>
      <c r="J6" s="91" t="s">
        <v>558</v>
      </c>
      <c r="K6" s="91" t="s">
        <v>559</v>
      </c>
      <c r="L6" s="92"/>
      <c r="N6" s="4"/>
    </row>
    <row r="7" spans="1:15" ht="25.5" x14ac:dyDescent="0.2">
      <c r="A7" s="196" t="s">
        <v>561</v>
      </c>
      <c r="B7" s="193"/>
      <c r="C7" s="245"/>
      <c r="D7" s="246"/>
      <c r="E7" s="91" t="s">
        <v>562</v>
      </c>
      <c r="F7" s="92"/>
      <c r="G7" s="244" t="s">
        <v>563</v>
      </c>
      <c r="H7" s="244"/>
      <c r="I7" s="193"/>
      <c r="J7" s="91" t="s">
        <v>564</v>
      </c>
      <c r="K7" s="91" t="s">
        <v>559</v>
      </c>
      <c r="L7" s="92"/>
      <c r="N7" s="4"/>
    </row>
    <row r="8" spans="1:15" ht="18" x14ac:dyDescent="0.2">
      <c r="A8" s="198" t="s">
        <v>22</v>
      </c>
      <c r="B8" s="241" t="s">
        <v>23</v>
      </c>
      <c r="C8" s="241"/>
      <c r="D8" s="241"/>
      <c r="E8" s="241"/>
      <c r="F8" s="92"/>
      <c r="G8" s="244" t="s">
        <v>561</v>
      </c>
      <c r="H8" s="244"/>
      <c r="I8" s="193"/>
      <c r="J8" s="193"/>
      <c r="K8" s="91" t="s">
        <v>562</v>
      </c>
      <c r="L8" s="92"/>
      <c r="N8" s="4"/>
    </row>
    <row r="9" spans="1:15" s="87" customFormat="1" ht="18" x14ac:dyDescent="0.2">
      <c r="A9" s="199"/>
      <c r="B9" s="199"/>
      <c r="C9" s="251"/>
      <c r="D9" s="251"/>
      <c r="E9" s="199"/>
      <c r="F9" s="92"/>
      <c r="G9" s="244" t="s">
        <v>22</v>
      </c>
      <c r="H9" s="244"/>
      <c r="I9" s="252" t="s">
        <v>23</v>
      </c>
      <c r="J9" s="253"/>
      <c r="K9" s="254"/>
      <c r="L9" s="92"/>
      <c r="M9" s="58"/>
      <c r="N9" s="58"/>
    </row>
    <row r="10" spans="1:15" s="94" customFormat="1" ht="9" customHeight="1" x14ac:dyDescent="0.2">
      <c r="A10" s="200"/>
      <c r="B10" s="255"/>
      <c r="C10" s="255"/>
      <c r="D10" s="255"/>
      <c r="E10" s="255"/>
      <c r="F10" s="92"/>
      <c r="G10" s="250"/>
      <c r="H10" s="250"/>
      <c r="I10" s="201"/>
      <c r="J10" s="201"/>
      <c r="K10" s="201"/>
      <c r="L10" s="92"/>
      <c r="M10" s="93"/>
      <c r="N10" s="93"/>
    </row>
    <row r="11" spans="1:15" s="94" customFormat="1" ht="9" customHeight="1" x14ac:dyDescent="0.2">
      <c r="A11" s="92"/>
      <c r="B11" s="92"/>
      <c r="C11" s="92"/>
      <c r="D11" s="92"/>
      <c r="E11" s="92"/>
      <c r="F11" s="92"/>
      <c r="G11" s="237"/>
      <c r="H11" s="237"/>
      <c r="I11" s="236"/>
      <c r="J11" s="236"/>
      <c r="K11" s="236"/>
      <c r="L11" s="93"/>
      <c r="M11" s="93"/>
    </row>
    <row r="12" spans="1:15" s="94" customFormat="1" ht="9" customHeight="1" x14ac:dyDescent="0.2">
      <c r="A12" s="92"/>
      <c r="B12" s="92"/>
      <c r="C12" s="92"/>
      <c r="D12" s="92"/>
      <c r="E12" s="92"/>
      <c r="F12" s="92"/>
      <c r="G12" s="92"/>
      <c r="H12" s="92"/>
      <c r="I12" s="92"/>
      <c r="J12" s="92"/>
      <c r="K12" s="92"/>
      <c r="L12" s="93"/>
      <c r="M12" s="93"/>
    </row>
    <row r="13" spans="1:15" ht="78.75" customHeight="1" x14ac:dyDescent="0.2">
      <c r="A13" s="32" t="s">
        <v>177</v>
      </c>
      <c r="B13" s="160" t="s">
        <v>32</v>
      </c>
      <c r="C13" s="164" t="s">
        <v>33</v>
      </c>
      <c r="D13" s="63" t="s">
        <v>297</v>
      </c>
      <c r="E13" s="63" t="s">
        <v>299</v>
      </c>
      <c r="F13" s="63" t="s">
        <v>298</v>
      </c>
      <c r="G13" s="160" t="s">
        <v>34</v>
      </c>
      <c r="H13" s="160" t="s">
        <v>35</v>
      </c>
      <c r="I13" s="32" t="s">
        <v>179</v>
      </c>
      <c r="J13" s="160" t="s">
        <v>63</v>
      </c>
      <c r="K13" s="160" t="s">
        <v>0</v>
      </c>
    </row>
    <row r="14" spans="1:15" ht="24" customHeight="1" x14ac:dyDescent="0.2">
      <c r="A14" s="19" t="s">
        <v>193</v>
      </c>
      <c r="B14" s="47" t="s">
        <v>581</v>
      </c>
      <c r="C14" s="47" t="s">
        <v>1143</v>
      </c>
      <c r="D14" s="155">
        <v>7.7039999999999997</v>
      </c>
      <c r="E14" s="156">
        <v>1.903</v>
      </c>
      <c r="F14" s="157">
        <v>1.169</v>
      </c>
      <c r="G14" s="53">
        <v>4.97</v>
      </c>
      <c r="H14" s="54"/>
      <c r="I14" s="54"/>
      <c r="J14" s="49"/>
      <c r="K14" s="51" t="s">
        <v>592</v>
      </c>
    </row>
    <row r="15" spans="1:15" ht="24" customHeight="1" x14ac:dyDescent="0.2">
      <c r="A15" s="19" t="s">
        <v>194</v>
      </c>
      <c r="B15" s="223">
        <v>34</v>
      </c>
      <c r="C15" s="223">
        <v>2</v>
      </c>
      <c r="D15" s="155">
        <v>7.7039999999999997</v>
      </c>
      <c r="E15" s="156">
        <v>1.903</v>
      </c>
      <c r="F15" s="157">
        <v>1.169</v>
      </c>
      <c r="G15" s="54"/>
      <c r="H15" s="54"/>
      <c r="I15" s="54"/>
      <c r="J15" s="49"/>
      <c r="K15" s="51" t="s">
        <v>593</v>
      </c>
    </row>
    <row r="16" spans="1:15" ht="81.75" customHeight="1" x14ac:dyDescent="0.2">
      <c r="A16" s="19" t="s">
        <v>195</v>
      </c>
      <c r="B16" s="52" t="s">
        <v>582</v>
      </c>
      <c r="C16" s="52" t="s">
        <v>1144</v>
      </c>
      <c r="D16" s="155">
        <v>8.6010000000000009</v>
      </c>
      <c r="E16" s="156">
        <v>2.0129999999999999</v>
      </c>
      <c r="F16" s="157">
        <v>1.179</v>
      </c>
      <c r="G16" s="53">
        <v>9.07</v>
      </c>
      <c r="H16" s="54"/>
      <c r="I16" s="54"/>
      <c r="J16" s="49"/>
      <c r="K16" s="51" t="s">
        <v>1141</v>
      </c>
    </row>
    <row r="17" spans="1:11" ht="24" customHeight="1" x14ac:dyDescent="0.2">
      <c r="A17" s="19" t="s">
        <v>196</v>
      </c>
      <c r="B17" s="223">
        <v>40</v>
      </c>
      <c r="C17" s="223">
        <v>4</v>
      </c>
      <c r="D17" s="155">
        <v>8.6010000000000009</v>
      </c>
      <c r="E17" s="156">
        <v>2.0129999999999999</v>
      </c>
      <c r="F17" s="157">
        <v>1.179</v>
      </c>
      <c r="G17" s="54"/>
      <c r="H17" s="54"/>
      <c r="I17" s="54"/>
      <c r="J17" s="49"/>
      <c r="K17" s="51" t="s">
        <v>593</v>
      </c>
    </row>
    <row r="18" spans="1:11" ht="24" customHeight="1" x14ac:dyDescent="0.2">
      <c r="A18" s="19" t="s">
        <v>197</v>
      </c>
      <c r="B18" s="51" t="s">
        <v>583</v>
      </c>
      <c r="C18" s="51">
        <v>0</v>
      </c>
      <c r="D18" s="155">
        <v>5.8979999999999997</v>
      </c>
      <c r="E18" s="156">
        <v>1.7</v>
      </c>
      <c r="F18" s="157">
        <v>1.141</v>
      </c>
      <c r="G18" s="53">
        <v>12.61</v>
      </c>
      <c r="H18" s="53">
        <v>4.3499999999999996</v>
      </c>
      <c r="I18" s="154">
        <v>7.88</v>
      </c>
      <c r="J18" s="48">
        <v>0.19900000000000001</v>
      </c>
      <c r="K18" s="51" t="s">
        <v>1142</v>
      </c>
    </row>
    <row r="19" spans="1:11" ht="24" customHeight="1" x14ac:dyDescent="0.2">
      <c r="A19" s="19" t="s">
        <v>198</v>
      </c>
      <c r="B19" s="223">
        <v>128</v>
      </c>
      <c r="C19" s="51">
        <v>0</v>
      </c>
      <c r="D19" s="155">
        <v>4.1369999999999996</v>
      </c>
      <c r="E19" s="156">
        <v>1.5109999999999999</v>
      </c>
      <c r="F19" s="157">
        <v>1.1120000000000001</v>
      </c>
      <c r="G19" s="53">
        <v>9.8800000000000008</v>
      </c>
      <c r="H19" s="53">
        <v>4.87</v>
      </c>
      <c r="I19" s="154">
        <v>6.73</v>
      </c>
      <c r="J19" s="48">
        <v>0.127</v>
      </c>
      <c r="K19" s="51"/>
    </row>
    <row r="20" spans="1:11" ht="24" customHeight="1" x14ac:dyDescent="0.2">
      <c r="A20" s="19" t="s">
        <v>199</v>
      </c>
      <c r="B20" s="51" t="s">
        <v>584</v>
      </c>
      <c r="C20" s="51">
        <v>0</v>
      </c>
      <c r="D20" s="155">
        <v>2.544</v>
      </c>
      <c r="E20" s="156">
        <v>1.2949999999999999</v>
      </c>
      <c r="F20" s="157">
        <v>1.097</v>
      </c>
      <c r="G20" s="53">
        <v>89.74</v>
      </c>
      <c r="H20" s="53">
        <v>5.16</v>
      </c>
      <c r="I20" s="154">
        <v>6.8</v>
      </c>
      <c r="J20" s="48">
        <v>5.6000000000000001E-2</v>
      </c>
      <c r="K20" s="51"/>
    </row>
    <row r="21" spans="1:11" ht="24" customHeight="1" x14ac:dyDescent="0.2">
      <c r="A21" s="19" t="s">
        <v>1119</v>
      </c>
      <c r="B21" s="51" t="s">
        <v>1146</v>
      </c>
      <c r="C21" s="51">
        <v>0</v>
      </c>
      <c r="D21" s="155">
        <v>4.8079999999999998</v>
      </c>
      <c r="E21" s="156">
        <v>0.61</v>
      </c>
      <c r="F21" s="157">
        <v>5.1999999999999998E-2</v>
      </c>
      <c r="G21" s="53">
        <v>12.61</v>
      </c>
      <c r="H21" s="53">
        <v>4.3499999999999996</v>
      </c>
      <c r="I21" s="154">
        <v>7.88</v>
      </c>
      <c r="J21" s="48">
        <v>0.19900000000000001</v>
      </c>
      <c r="K21" s="51"/>
    </row>
    <row r="22" spans="1:11" ht="24" customHeight="1" x14ac:dyDescent="0.2">
      <c r="A22" s="19" t="s">
        <v>1120</v>
      </c>
      <c r="B22" s="51" t="s">
        <v>1147</v>
      </c>
      <c r="C22" s="51">
        <v>0</v>
      </c>
      <c r="D22" s="155">
        <v>3.0470000000000002</v>
      </c>
      <c r="E22" s="156">
        <v>0.42199999999999999</v>
      </c>
      <c r="F22" s="157">
        <v>2.1999999999999999E-2</v>
      </c>
      <c r="G22" s="53">
        <v>9.8800000000000008</v>
      </c>
      <c r="H22" s="53">
        <v>4.87</v>
      </c>
      <c r="I22" s="154">
        <v>6.73</v>
      </c>
      <c r="J22" s="48">
        <v>0.127</v>
      </c>
      <c r="K22" s="51"/>
    </row>
    <row r="23" spans="1:11" ht="24" customHeight="1" x14ac:dyDescent="0.2">
      <c r="A23" s="19" t="s">
        <v>1121</v>
      </c>
      <c r="B23" s="51" t="s">
        <v>1148</v>
      </c>
      <c r="C23" s="51">
        <v>0</v>
      </c>
      <c r="D23" s="155">
        <v>1.454</v>
      </c>
      <c r="E23" s="156">
        <v>0.20499999999999999</v>
      </c>
      <c r="F23" s="157">
        <v>8.0000000000000002E-3</v>
      </c>
      <c r="G23" s="53">
        <v>89.74</v>
      </c>
      <c r="H23" s="53">
        <v>5.16</v>
      </c>
      <c r="I23" s="154">
        <v>6.8</v>
      </c>
      <c r="J23" s="48">
        <v>5.6000000000000001E-2</v>
      </c>
      <c r="K23" s="51"/>
    </row>
    <row r="24" spans="1:11" ht="32.25" customHeight="1" x14ac:dyDescent="0.2">
      <c r="A24" s="19" t="s">
        <v>200</v>
      </c>
      <c r="B24" s="51" t="s">
        <v>585</v>
      </c>
      <c r="C24" s="51" t="s">
        <v>554</v>
      </c>
      <c r="D24" s="158">
        <v>16.609000000000002</v>
      </c>
      <c r="E24" s="159">
        <v>2.5110000000000001</v>
      </c>
      <c r="F24" s="157">
        <v>2.0299999999999998</v>
      </c>
      <c r="G24" s="54"/>
      <c r="H24" s="54"/>
      <c r="I24" s="54"/>
      <c r="J24" s="49"/>
      <c r="K24" s="51"/>
    </row>
    <row r="25" spans="1:11" ht="24" customHeight="1" x14ac:dyDescent="0.2">
      <c r="A25" s="19" t="s">
        <v>201</v>
      </c>
      <c r="B25" s="223">
        <v>625</v>
      </c>
      <c r="C25" s="52" t="s">
        <v>1145</v>
      </c>
      <c r="D25" s="155">
        <v>-4.5999999999999996</v>
      </c>
      <c r="E25" s="156">
        <v>-0.56599999999999995</v>
      </c>
      <c r="F25" s="157">
        <v>-5.5E-2</v>
      </c>
      <c r="G25" s="53">
        <v>0</v>
      </c>
      <c r="H25" s="54"/>
      <c r="I25" s="54"/>
      <c r="J25" s="49"/>
      <c r="K25" s="51"/>
    </row>
    <row r="26" spans="1:11" ht="24" customHeight="1" x14ac:dyDescent="0.2">
      <c r="A26" s="19" t="s">
        <v>202</v>
      </c>
      <c r="B26" s="223">
        <v>570</v>
      </c>
      <c r="C26" s="51">
        <v>0</v>
      </c>
      <c r="D26" s="155">
        <v>-3.8279999999999998</v>
      </c>
      <c r="E26" s="156">
        <v>-0.48</v>
      </c>
      <c r="F26" s="157">
        <v>-4.2999999999999997E-2</v>
      </c>
      <c r="G26" s="53">
        <v>0</v>
      </c>
      <c r="H26" s="54"/>
      <c r="I26" s="54"/>
      <c r="J26" s="49"/>
      <c r="K26" s="51"/>
    </row>
    <row r="27" spans="1:11" ht="24" customHeight="1" x14ac:dyDescent="0.2">
      <c r="A27" s="19" t="s">
        <v>203</v>
      </c>
      <c r="B27" s="51" t="s">
        <v>586</v>
      </c>
      <c r="C27" s="51">
        <v>0</v>
      </c>
      <c r="D27" s="155">
        <v>-4.5999999999999996</v>
      </c>
      <c r="E27" s="156">
        <v>-0.56599999999999995</v>
      </c>
      <c r="F27" s="157">
        <v>-5.5E-2</v>
      </c>
      <c r="G27" s="53">
        <v>0</v>
      </c>
      <c r="H27" s="54"/>
      <c r="I27" s="54"/>
      <c r="J27" s="48">
        <v>0.19900000000000001</v>
      </c>
      <c r="K27" s="51"/>
    </row>
    <row r="28" spans="1:11" ht="24" customHeight="1" x14ac:dyDescent="0.2">
      <c r="A28" s="19" t="s">
        <v>204</v>
      </c>
      <c r="B28" s="51" t="s">
        <v>587</v>
      </c>
      <c r="C28" s="51">
        <v>0</v>
      </c>
      <c r="D28" s="155">
        <v>-4.5999999999999996</v>
      </c>
      <c r="E28" s="156">
        <v>-0.56599999999999995</v>
      </c>
      <c r="F28" s="157">
        <v>-5.5E-2</v>
      </c>
      <c r="G28" s="53">
        <v>0</v>
      </c>
      <c r="H28" s="54"/>
      <c r="I28" s="54"/>
      <c r="J28" s="49"/>
      <c r="K28" s="51"/>
    </row>
    <row r="29" spans="1:11" ht="24" customHeight="1" x14ac:dyDescent="0.2">
      <c r="A29" s="19" t="s">
        <v>205</v>
      </c>
      <c r="B29" s="51" t="s">
        <v>588</v>
      </c>
      <c r="C29" s="51">
        <v>0</v>
      </c>
      <c r="D29" s="155">
        <v>-3.8279999999999998</v>
      </c>
      <c r="E29" s="156">
        <v>-0.48</v>
      </c>
      <c r="F29" s="157">
        <v>-4.2999999999999997E-2</v>
      </c>
      <c r="G29" s="53">
        <v>0</v>
      </c>
      <c r="H29" s="54"/>
      <c r="I29" s="54"/>
      <c r="J29" s="48">
        <v>0.155</v>
      </c>
      <c r="K29" s="51"/>
    </row>
    <row r="30" spans="1:11" ht="24" customHeight="1" x14ac:dyDescent="0.2">
      <c r="A30" s="19" t="s">
        <v>206</v>
      </c>
      <c r="B30" s="51" t="s">
        <v>589</v>
      </c>
      <c r="C30" s="51">
        <v>0</v>
      </c>
      <c r="D30" s="155">
        <v>-3.8279999999999998</v>
      </c>
      <c r="E30" s="156">
        <v>-0.48</v>
      </c>
      <c r="F30" s="157">
        <v>-4.2999999999999997E-2</v>
      </c>
      <c r="G30" s="53">
        <v>0</v>
      </c>
      <c r="H30" s="54"/>
      <c r="I30" s="54"/>
      <c r="J30" s="49"/>
      <c r="K30" s="51"/>
    </row>
    <row r="31" spans="1:11" ht="24" customHeight="1" x14ac:dyDescent="0.2">
      <c r="A31" s="19" t="s">
        <v>207</v>
      </c>
      <c r="B31" s="51" t="s">
        <v>590</v>
      </c>
      <c r="C31" s="51">
        <v>0</v>
      </c>
      <c r="D31" s="155">
        <v>-1.976</v>
      </c>
      <c r="E31" s="156">
        <v>-0.27400000000000002</v>
      </c>
      <c r="F31" s="157">
        <v>-1.4E-2</v>
      </c>
      <c r="G31" s="53">
        <v>56.05</v>
      </c>
      <c r="H31" s="54"/>
      <c r="I31" s="54"/>
      <c r="J31" s="48">
        <v>0.121</v>
      </c>
      <c r="K31" s="51"/>
    </row>
    <row r="32" spans="1:11" ht="24" customHeight="1" x14ac:dyDescent="0.2">
      <c r="A32" s="19" t="s">
        <v>208</v>
      </c>
      <c r="B32" s="51" t="s">
        <v>591</v>
      </c>
      <c r="C32" s="51">
        <v>0</v>
      </c>
      <c r="D32" s="155">
        <v>-1.976</v>
      </c>
      <c r="E32" s="156">
        <v>-0.27400000000000002</v>
      </c>
      <c r="F32" s="157">
        <v>-1.4E-2</v>
      </c>
      <c r="G32" s="53">
        <v>56.05</v>
      </c>
      <c r="H32" s="54"/>
      <c r="I32" s="54"/>
      <c r="J32" s="49"/>
      <c r="K32"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4"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zoomScaleNormal="100" zoomScaleSheetLayoutView="100" zoomScalePageLayoutView="115" workbookViewId="0"/>
  </sheetViews>
  <sheetFormatPr defaultColWidth="18.140625" defaultRowHeight="27.75" customHeight="1" x14ac:dyDescent="0.2"/>
  <cols>
    <col min="1" max="3" width="18.140625" style="61"/>
    <col min="4" max="6" width="18.140625" style="69"/>
    <col min="7" max="7" width="40.5703125" style="69" customWidth="1"/>
    <col min="8" max="8" width="18.140625" style="69"/>
    <col min="9" max="9" width="18.140625" style="70"/>
    <col min="10" max="11" width="18.140625" style="71"/>
    <col min="12" max="16384" width="18.140625" style="61"/>
  </cols>
  <sheetData>
    <row r="1" spans="1:15" ht="66.75" customHeight="1" x14ac:dyDescent="0.2">
      <c r="A1" s="59" t="s">
        <v>28</v>
      </c>
      <c r="B1" s="59"/>
      <c r="C1" s="273" t="s">
        <v>174</v>
      </c>
      <c r="D1" s="273"/>
      <c r="E1" s="60"/>
      <c r="F1" s="272" t="s">
        <v>60</v>
      </c>
      <c r="G1" s="272"/>
      <c r="H1" s="272"/>
      <c r="I1" s="272"/>
      <c r="J1" s="272"/>
      <c r="K1" s="272"/>
      <c r="L1" s="272"/>
      <c r="M1" s="272"/>
      <c r="N1" s="272"/>
      <c r="O1" s="272"/>
    </row>
    <row r="2" spans="1:15" s="62" customFormat="1" ht="25.5" customHeight="1" x14ac:dyDescent="0.2">
      <c r="A2" s="238" t="str">
        <f>Overview!B4&amp;" - Effective from "&amp;TEXT(Overview!D4,"D MMMM YYYY")&amp;" - "&amp;Overview!E4&amp;" EDCM charges"</f>
        <v>Western Power Distribution (West Midlands) plc - Effective from 1 April 2021 - Final EDCM charges</v>
      </c>
      <c r="B2" s="238"/>
      <c r="C2" s="238"/>
      <c r="D2" s="238"/>
      <c r="E2" s="238"/>
      <c r="F2" s="238"/>
      <c r="G2" s="238"/>
      <c r="H2" s="238"/>
      <c r="I2" s="238"/>
      <c r="J2" s="238"/>
      <c r="K2" s="238"/>
      <c r="L2" s="238"/>
      <c r="M2" s="238"/>
      <c r="N2" s="238"/>
      <c r="O2" s="238"/>
    </row>
    <row r="3" spans="1:15" s="95" customFormat="1" ht="10.5" customHeight="1" x14ac:dyDescent="0.2">
      <c r="A3" s="92"/>
      <c r="B3" s="92"/>
      <c r="C3" s="202"/>
      <c r="D3" s="92"/>
      <c r="E3" s="92"/>
      <c r="F3" s="92"/>
      <c r="G3" s="92"/>
      <c r="H3" s="92"/>
      <c r="I3" s="92"/>
      <c r="J3" s="92"/>
      <c r="K3" s="92"/>
      <c r="L3" s="92"/>
      <c r="M3" s="92"/>
      <c r="N3" s="92"/>
      <c r="O3" s="92"/>
    </row>
    <row r="4" spans="1:15" s="95" customFormat="1" ht="25.5" customHeight="1" x14ac:dyDescent="0.2">
      <c r="A4" s="266" t="s">
        <v>114</v>
      </c>
      <c r="B4" s="267"/>
      <c r="C4" s="267"/>
      <c r="D4" s="267"/>
      <c r="E4" s="267"/>
      <c r="F4" s="268"/>
      <c r="G4" s="92"/>
      <c r="H4" s="92"/>
      <c r="I4" s="92"/>
      <c r="J4" s="92"/>
      <c r="K4" s="92"/>
      <c r="L4" s="92"/>
      <c r="M4" s="92"/>
      <c r="N4" s="92"/>
      <c r="O4" s="92"/>
    </row>
    <row r="5" spans="1:15" s="95" customFormat="1" ht="18" x14ac:dyDescent="0.2">
      <c r="A5" s="242" t="s">
        <v>17</v>
      </c>
      <c r="B5" s="259"/>
      <c r="C5" s="243"/>
      <c r="D5" s="269" t="s">
        <v>111</v>
      </c>
      <c r="E5" s="270"/>
      <c r="F5" s="271"/>
      <c r="G5" s="92"/>
      <c r="H5" s="92"/>
      <c r="I5" s="92"/>
      <c r="J5" s="92"/>
      <c r="K5" s="92"/>
      <c r="L5" s="92"/>
      <c r="M5" s="92"/>
      <c r="N5" s="92"/>
      <c r="O5" s="92"/>
    </row>
    <row r="6" spans="1:15" s="95" customFormat="1" ht="18" x14ac:dyDescent="0.2">
      <c r="A6" s="260" t="s">
        <v>560</v>
      </c>
      <c r="B6" s="261"/>
      <c r="C6" s="262"/>
      <c r="D6" s="252" t="s">
        <v>557</v>
      </c>
      <c r="E6" s="253"/>
      <c r="F6" s="254"/>
      <c r="G6" s="92"/>
      <c r="H6" s="92"/>
      <c r="I6" s="92"/>
      <c r="J6" s="92"/>
      <c r="K6" s="92"/>
      <c r="L6" s="92"/>
      <c r="M6" s="92"/>
      <c r="N6" s="92"/>
      <c r="O6" s="92"/>
    </row>
    <row r="7" spans="1:15" s="95" customFormat="1" ht="18" x14ac:dyDescent="0.2">
      <c r="A7" s="260" t="s">
        <v>22</v>
      </c>
      <c r="B7" s="261"/>
      <c r="C7" s="262"/>
      <c r="D7" s="252" t="s">
        <v>23</v>
      </c>
      <c r="E7" s="253"/>
      <c r="F7" s="254"/>
      <c r="G7" s="92"/>
      <c r="H7" s="92"/>
      <c r="I7" s="92"/>
      <c r="J7" s="92"/>
      <c r="K7" s="92"/>
      <c r="L7" s="92"/>
      <c r="M7" s="92"/>
      <c r="N7" s="92"/>
      <c r="O7" s="92"/>
    </row>
    <row r="8" spans="1:15" s="95" customFormat="1" ht="25.5" customHeight="1" x14ac:dyDescent="0.2">
      <c r="A8" s="263"/>
      <c r="B8" s="264"/>
      <c r="C8" s="265"/>
      <c r="D8" s="256"/>
      <c r="E8" s="257"/>
      <c r="F8" s="258"/>
      <c r="G8" s="92"/>
      <c r="H8" s="92"/>
      <c r="I8" s="92"/>
      <c r="J8" s="92"/>
      <c r="K8" s="92"/>
      <c r="L8" s="92"/>
      <c r="M8" s="92"/>
      <c r="N8" s="92"/>
      <c r="O8" s="92"/>
    </row>
    <row r="9" spans="1:15" s="95" customFormat="1" ht="10.5" customHeight="1" x14ac:dyDescent="0.2">
      <c r="A9" s="92"/>
      <c r="B9" s="92"/>
      <c r="C9" s="202"/>
      <c r="D9" s="92"/>
      <c r="E9" s="92"/>
      <c r="F9" s="92"/>
      <c r="G9" s="92"/>
      <c r="H9" s="92"/>
      <c r="I9" s="92"/>
      <c r="J9" s="92"/>
      <c r="K9" s="92"/>
      <c r="L9" s="92"/>
      <c r="M9" s="92"/>
      <c r="N9" s="92"/>
      <c r="O9" s="92"/>
    </row>
    <row r="10" spans="1:15" ht="63.75" customHeight="1" x14ac:dyDescent="0.2">
      <c r="A10" s="63" t="s">
        <v>103</v>
      </c>
      <c r="B10" s="64" t="s">
        <v>66</v>
      </c>
      <c r="C10" s="63" t="s">
        <v>67</v>
      </c>
      <c r="D10" s="63" t="s">
        <v>105</v>
      </c>
      <c r="E10" s="64" t="s">
        <v>66</v>
      </c>
      <c r="F10" s="63" t="s">
        <v>68</v>
      </c>
      <c r="G10" s="65" t="s">
        <v>59</v>
      </c>
      <c r="H10" s="66" t="s">
        <v>168</v>
      </c>
      <c r="I10" s="65" t="s">
        <v>106</v>
      </c>
      <c r="J10" s="65" t="s">
        <v>166</v>
      </c>
      <c r="K10" s="147" t="s">
        <v>180</v>
      </c>
      <c r="L10" s="66" t="s">
        <v>169</v>
      </c>
      <c r="M10" s="65" t="s">
        <v>107</v>
      </c>
      <c r="N10" s="65" t="s">
        <v>167</v>
      </c>
      <c r="O10" s="147" t="s">
        <v>181</v>
      </c>
    </row>
    <row r="11" spans="1:15" ht="12.75" x14ac:dyDescent="0.2">
      <c r="A11" s="203">
        <v>636</v>
      </c>
      <c r="B11" s="103">
        <v>636</v>
      </c>
      <c r="C11" s="67">
        <v>1470000533244</v>
      </c>
      <c r="D11" s="204">
        <v>933</v>
      </c>
      <c r="E11" s="103">
        <v>933</v>
      </c>
      <c r="F11" s="67">
        <v>1470000533253</v>
      </c>
      <c r="G11" s="68" t="s">
        <v>594</v>
      </c>
      <c r="H11" s="72"/>
      <c r="I11" s="73">
        <v>2.99</v>
      </c>
      <c r="J11" s="73">
        <v>2.97</v>
      </c>
      <c r="K11" s="73">
        <v>2.97</v>
      </c>
      <c r="L11" s="74"/>
      <c r="M11" s="75">
        <v>1244.9100000000001</v>
      </c>
      <c r="N11" s="75">
        <v>0.05</v>
      </c>
      <c r="O11" s="75">
        <v>0.05</v>
      </c>
    </row>
    <row r="12" spans="1:15" ht="12.75" x14ac:dyDescent="0.2">
      <c r="A12" s="203">
        <v>637</v>
      </c>
      <c r="B12" s="103">
        <v>637</v>
      </c>
      <c r="C12" s="67">
        <v>1470001084007</v>
      </c>
      <c r="D12" s="204"/>
      <c r="E12" s="103"/>
      <c r="F12" s="67" t="s">
        <v>593</v>
      </c>
      <c r="G12" s="68" t="s">
        <v>595</v>
      </c>
      <c r="H12" s="72"/>
      <c r="I12" s="73">
        <v>2711.01</v>
      </c>
      <c r="J12" s="73">
        <v>1.6</v>
      </c>
      <c r="K12" s="73">
        <v>1.6</v>
      </c>
      <c r="L12" s="74"/>
      <c r="M12" s="75"/>
      <c r="N12" s="75"/>
      <c r="O12" s="75"/>
    </row>
    <row r="13" spans="1:15" ht="12.75" x14ac:dyDescent="0.2">
      <c r="A13" s="203">
        <v>702</v>
      </c>
      <c r="B13" s="103">
        <v>702</v>
      </c>
      <c r="C13" s="67">
        <v>1423197100003</v>
      </c>
      <c r="D13" s="204">
        <v>703</v>
      </c>
      <c r="E13" s="103">
        <v>703</v>
      </c>
      <c r="F13" s="67">
        <v>1430000005417</v>
      </c>
      <c r="G13" s="68" t="s">
        <v>596</v>
      </c>
      <c r="H13" s="72"/>
      <c r="I13" s="73">
        <v>31.13</v>
      </c>
      <c r="J13" s="73">
        <v>0.71</v>
      </c>
      <c r="K13" s="73">
        <v>0.71</v>
      </c>
      <c r="L13" s="74"/>
      <c r="M13" s="75"/>
      <c r="N13" s="75"/>
      <c r="O13" s="75"/>
    </row>
    <row r="14" spans="1:15" ht="12.75" x14ac:dyDescent="0.2">
      <c r="A14" s="203">
        <v>704</v>
      </c>
      <c r="B14" s="103">
        <v>704</v>
      </c>
      <c r="C14" s="67">
        <v>1423674500009</v>
      </c>
      <c r="D14" s="204"/>
      <c r="E14" s="103"/>
      <c r="F14" s="67" t="s">
        <v>593</v>
      </c>
      <c r="G14" s="68" t="s">
        <v>597</v>
      </c>
      <c r="H14" s="72">
        <v>3.5390000000000001</v>
      </c>
      <c r="I14" s="73">
        <v>520.79</v>
      </c>
      <c r="J14" s="73">
        <v>2.62</v>
      </c>
      <c r="K14" s="73">
        <v>2.62</v>
      </c>
      <c r="L14" s="74"/>
      <c r="M14" s="75"/>
      <c r="N14" s="75"/>
      <c r="O14" s="75"/>
    </row>
    <row r="15" spans="1:15" ht="12.75" x14ac:dyDescent="0.2">
      <c r="A15" s="203">
        <v>705</v>
      </c>
      <c r="B15" s="103">
        <v>705</v>
      </c>
      <c r="C15" s="67">
        <v>1470000097947</v>
      </c>
      <c r="D15" s="204">
        <v>750</v>
      </c>
      <c r="E15" s="103">
        <v>750</v>
      </c>
      <c r="F15" s="67">
        <v>1470000097965</v>
      </c>
      <c r="G15" s="68" t="s">
        <v>598</v>
      </c>
      <c r="H15" s="72"/>
      <c r="I15" s="73">
        <v>206.82</v>
      </c>
      <c r="J15" s="73">
        <v>0.79</v>
      </c>
      <c r="K15" s="73">
        <v>0.79</v>
      </c>
      <c r="L15" s="74"/>
      <c r="M15" s="75">
        <v>1050.5</v>
      </c>
      <c r="N15" s="75">
        <v>0.05</v>
      </c>
      <c r="O15" s="75">
        <v>0.05</v>
      </c>
    </row>
    <row r="16" spans="1:15" ht="12.75" x14ac:dyDescent="0.2">
      <c r="A16" s="203">
        <v>706</v>
      </c>
      <c r="B16" s="103">
        <v>706</v>
      </c>
      <c r="C16" s="67">
        <v>1470000077913</v>
      </c>
      <c r="D16" s="204">
        <v>751</v>
      </c>
      <c r="E16" s="103">
        <v>751</v>
      </c>
      <c r="F16" s="67">
        <v>1470000077950</v>
      </c>
      <c r="G16" s="68" t="s">
        <v>599</v>
      </c>
      <c r="H16" s="72"/>
      <c r="I16" s="73">
        <v>24.61</v>
      </c>
      <c r="J16" s="73">
        <v>0.88</v>
      </c>
      <c r="K16" s="73">
        <v>0.88</v>
      </c>
      <c r="L16" s="74"/>
      <c r="M16" s="75">
        <v>869.56</v>
      </c>
      <c r="N16" s="75">
        <v>0.05</v>
      </c>
      <c r="O16" s="75">
        <v>0.05</v>
      </c>
    </row>
    <row r="17" spans="1:15" ht="25.5" x14ac:dyDescent="0.2">
      <c r="A17" s="203">
        <v>707</v>
      </c>
      <c r="B17" s="103">
        <v>707</v>
      </c>
      <c r="C17" s="67" t="s">
        <v>713</v>
      </c>
      <c r="D17" s="204">
        <v>708</v>
      </c>
      <c r="E17" s="103">
        <v>708</v>
      </c>
      <c r="F17" s="67" t="s">
        <v>722</v>
      </c>
      <c r="G17" s="68" t="s">
        <v>600</v>
      </c>
      <c r="H17" s="72"/>
      <c r="I17" s="73">
        <v>2186.77</v>
      </c>
      <c r="J17" s="73">
        <v>3.58</v>
      </c>
      <c r="K17" s="73">
        <v>3.58</v>
      </c>
      <c r="L17" s="74"/>
      <c r="M17" s="75"/>
      <c r="N17" s="75"/>
      <c r="O17" s="75"/>
    </row>
    <row r="18" spans="1:15" ht="12.75" x14ac:dyDescent="0.2">
      <c r="A18" s="203">
        <v>709</v>
      </c>
      <c r="B18" s="103">
        <v>709</v>
      </c>
      <c r="C18" s="67">
        <v>1426644200003</v>
      </c>
      <c r="D18" s="204"/>
      <c r="E18" s="103"/>
      <c r="F18" s="67" t="s">
        <v>593</v>
      </c>
      <c r="G18" s="68" t="s">
        <v>601</v>
      </c>
      <c r="H18" s="72">
        <v>3.879</v>
      </c>
      <c r="I18" s="73">
        <v>5813.73</v>
      </c>
      <c r="J18" s="73">
        <v>1.74</v>
      </c>
      <c r="K18" s="73">
        <v>1.74</v>
      </c>
      <c r="L18" s="74"/>
      <c r="M18" s="75"/>
      <c r="N18" s="75"/>
      <c r="O18" s="75"/>
    </row>
    <row r="19" spans="1:15" ht="12.75" x14ac:dyDescent="0.2">
      <c r="A19" s="203">
        <v>710</v>
      </c>
      <c r="B19" s="103">
        <v>710</v>
      </c>
      <c r="C19" s="67">
        <v>1425993500002</v>
      </c>
      <c r="D19" s="204">
        <v>732</v>
      </c>
      <c r="E19" s="103">
        <v>732</v>
      </c>
      <c r="F19" s="67">
        <v>1424993500000</v>
      </c>
      <c r="G19" s="68" t="s">
        <v>602</v>
      </c>
      <c r="H19" s="72"/>
      <c r="I19" s="73">
        <v>194.61</v>
      </c>
      <c r="J19" s="73">
        <v>1.27</v>
      </c>
      <c r="K19" s="73">
        <v>1.27</v>
      </c>
      <c r="L19" s="74"/>
      <c r="M19" s="75"/>
      <c r="N19" s="75"/>
      <c r="O19" s="75"/>
    </row>
    <row r="20" spans="1:15" ht="25.5" x14ac:dyDescent="0.2">
      <c r="A20" s="203">
        <v>711</v>
      </c>
      <c r="B20" s="103">
        <v>711</v>
      </c>
      <c r="C20" s="67" t="s">
        <v>714</v>
      </c>
      <c r="D20" s="204">
        <v>733</v>
      </c>
      <c r="E20" s="103">
        <v>733</v>
      </c>
      <c r="F20" s="67" t="s">
        <v>723</v>
      </c>
      <c r="G20" s="68" t="s">
        <v>603</v>
      </c>
      <c r="H20" s="72"/>
      <c r="I20" s="73">
        <v>151.26</v>
      </c>
      <c r="J20" s="73">
        <v>1.23</v>
      </c>
      <c r="K20" s="73">
        <v>1.23</v>
      </c>
      <c r="L20" s="74"/>
      <c r="M20" s="75"/>
      <c r="N20" s="75"/>
      <c r="O20" s="75"/>
    </row>
    <row r="21" spans="1:15" ht="25.5" x14ac:dyDescent="0.2">
      <c r="A21" s="203">
        <v>712</v>
      </c>
      <c r="B21" s="103">
        <v>712</v>
      </c>
      <c r="C21" s="67" t="s">
        <v>715</v>
      </c>
      <c r="D21" s="204"/>
      <c r="E21" s="103"/>
      <c r="F21" s="67" t="s">
        <v>593</v>
      </c>
      <c r="G21" s="68" t="s">
        <v>604</v>
      </c>
      <c r="H21" s="72"/>
      <c r="I21" s="73">
        <v>791.58</v>
      </c>
      <c r="J21" s="73">
        <v>1.02</v>
      </c>
      <c r="K21" s="73">
        <v>1.02</v>
      </c>
      <c r="L21" s="74"/>
      <c r="M21" s="75"/>
      <c r="N21" s="75"/>
      <c r="O21" s="75"/>
    </row>
    <row r="22" spans="1:15" ht="12.75" x14ac:dyDescent="0.2">
      <c r="A22" s="203">
        <v>713</v>
      </c>
      <c r="B22" s="103">
        <v>713</v>
      </c>
      <c r="C22" s="67">
        <v>1422804000005</v>
      </c>
      <c r="D22" s="204"/>
      <c r="E22" s="103"/>
      <c r="F22" s="67" t="s">
        <v>593</v>
      </c>
      <c r="G22" s="68" t="s">
        <v>605</v>
      </c>
      <c r="H22" s="72"/>
      <c r="I22" s="73">
        <v>562.88</v>
      </c>
      <c r="J22" s="73">
        <v>3.52</v>
      </c>
      <c r="K22" s="73">
        <v>3.52</v>
      </c>
      <c r="L22" s="74"/>
      <c r="M22" s="75"/>
      <c r="N22" s="75"/>
      <c r="O22" s="75"/>
    </row>
    <row r="23" spans="1:15" ht="12.75" x14ac:dyDescent="0.2">
      <c r="A23" s="203">
        <v>714</v>
      </c>
      <c r="B23" s="103">
        <v>714</v>
      </c>
      <c r="C23" s="67">
        <v>1412791203000</v>
      </c>
      <c r="D23" s="204"/>
      <c r="E23" s="103"/>
      <c r="F23" s="67" t="s">
        <v>593</v>
      </c>
      <c r="G23" s="68" t="s">
        <v>606</v>
      </c>
      <c r="H23" s="72"/>
      <c r="I23" s="73">
        <v>154.44999999999999</v>
      </c>
      <c r="J23" s="73">
        <v>0.94</v>
      </c>
      <c r="K23" s="73">
        <v>0.94</v>
      </c>
      <c r="L23" s="74"/>
      <c r="M23" s="75"/>
      <c r="N23" s="75"/>
      <c r="O23" s="75"/>
    </row>
    <row r="24" spans="1:15" ht="12.75" x14ac:dyDescent="0.2">
      <c r="A24" s="203">
        <v>715</v>
      </c>
      <c r="B24" s="103">
        <v>715</v>
      </c>
      <c r="C24" s="67">
        <v>1422108000000</v>
      </c>
      <c r="D24" s="204"/>
      <c r="E24" s="103"/>
      <c r="F24" s="67" t="s">
        <v>593</v>
      </c>
      <c r="G24" s="68" t="s">
        <v>607</v>
      </c>
      <c r="H24" s="72"/>
      <c r="I24" s="73">
        <v>3844.91</v>
      </c>
      <c r="J24" s="73">
        <v>0.81</v>
      </c>
      <c r="K24" s="73">
        <v>0.81</v>
      </c>
      <c r="L24" s="74"/>
      <c r="M24" s="75"/>
      <c r="N24" s="75"/>
      <c r="O24" s="75"/>
    </row>
    <row r="25" spans="1:15" ht="12.75" x14ac:dyDescent="0.2">
      <c r="A25" s="203">
        <v>716</v>
      </c>
      <c r="B25" s="103">
        <v>716</v>
      </c>
      <c r="C25" s="67">
        <v>1426793500003</v>
      </c>
      <c r="D25" s="204">
        <v>734</v>
      </c>
      <c r="E25" s="103">
        <v>734</v>
      </c>
      <c r="F25" s="67">
        <v>1425793500001</v>
      </c>
      <c r="G25" s="68" t="s">
        <v>608</v>
      </c>
      <c r="H25" s="72"/>
      <c r="I25" s="73">
        <v>25.02</v>
      </c>
      <c r="J25" s="73">
        <v>1.1100000000000001</v>
      </c>
      <c r="K25" s="73">
        <v>1.1100000000000001</v>
      </c>
      <c r="L25" s="74"/>
      <c r="M25" s="75"/>
      <c r="N25" s="75"/>
      <c r="O25" s="75"/>
    </row>
    <row r="26" spans="1:15" ht="25.5" x14ac:dyDescent="0.2">
      <c r="A26" s="203">
        <v>717</v>
      </c>
      <c r="B26" s="103">
        <v>717</v>
      </c>
      <c r="C26" s="67" t="s">
        <v>716</v>
      </c>
      <c r="D26" s="204">
        <v>735</v>
      </c>
      <c r="E26" s="103">
        <v>735</v>
      </c>
      <c r="F26" s="67" t="s">
        <v>724</v>
      </c>
      <c r="G26" s="68" t="s">
        <v>609</v>
      </c>
      <c r="H26" s="72"/>
      <c r="I26" s="73">
        <v>9113.59</v>
      </c>
      <c r="J26" s="73">
        <v>1.68</v>
      </c>
      <c r="K26" s="73">
        <v>1.68</v>
      </c>
      <c r="L26" s="74"/>
      <c r="M26" s="75"/>
      <c r="N26" s="75"/>
      <c r="O26" s="75"/>
    </row>
    <row r="27" spans="1:15" ht="25.5" x14ac:dyDescent="0.2">
      <c r="A27" s="203">
        <v>718</v>
      </c>
      <c r="B27" s="103">
        <v>718</v>
      </c>
      <c r="C27" s="67" t="s">
        <v>717</v>
      </c>
      <c r="D27" s="204">
        <v>736</v>
      </c>
      <c r="E27" s="103">
        <v>736</v>
      </c>
      <c r="F27" s="67">
        <v>1430000033098</v>
      </c>
      <c r="G27" s="68" t="s">
        <v>610</v>
      </c>
      <c r="H27" s="72"/>
      <c r="I27" s="73">
        <v>2714.71</v>
      </c>
      <c r="J27" s="73">
        <v>3.85</v>
      </c>
      <c r="K27" s="73">
        <v>3.85</v>
      </c>
      <c r="L27" s="74"/>
      <c r="M27" s="75"/>
      <c r="N27" s="75"/>
      <c r="O27" s="75"/>
    </row>
    <row r="28" spans="1:15" ht="25.5" x14ac:dyDescent="0.2">
      <c r="A28" s="203">
        <v>719</v>
      </c>
      <c r="B28" s="103">
        <v>719</v>
      </c>
      <c r="C28" s="67" t="s">
        <v>718</v>
      </c>
      <c r="D28" s="204">
        <v>741</v>
      </c>
      <c r="E28" s="103">
        <v>741</v>
      </c>
      <c r="F28" s="67" t="s">
        <v>725</v>
      </c>
      <c r="G28" s="68" t="s">
        <v>611</v>
      </c>
      <c r="H28" s="72"/>
      <c r="I28" s="73">
        <v>1591.62</v>
      </c>
      <c r="J28" s="73">
        <v>1.34</v>
      </c>
      <c r="K28" s="73">
        <v>1.34</v>
      </c>
      <c r="L28" s="74"/>
      <c r="M28" s="75"/>
      <c r="N28" s="75"/>
      <c r="O28" s="75"/>
    </row>
    <row r="29" spans="1:15" ht="12.75" x14ac:dyDescent="0.2">
      <c r="A29" s="203">
        <v>720</v>
      </c>
      <c r="B29" s="103">
        <v>720</v>
      </c>
      <c r="C29" s="67">
        <v>1420286500000</v>
      </c>
      <c r="D29" s="204">
        <v>737</v>
      </c>
      <c r="E29" s="103">
        <v>737</v>
      </c>
      <c r="F29" s="67">
        <v>1430000033121</v>
      </c>
      <c r="G29" s="68" t="s">
        <v>612</v>
      </c>
      <c r="H29" s="72"/>
      <c r="I29" s="73">
        <v>1369.42</v>
      </c>
      <c r="J29" s="73">
        <v>4.37</v>
      </c>
      <c r="K29" s="73">
        <v>4.37</v>
      </c>
      <c r="L29" s="74"/>
      <c r="M29" s="75"/>
      <c r="N29" s="75"/>
      <c r="O29" s="75"/>
    </row>
    <row r="30" spans="1:15" ht="12.75" x14ac:dyDescent="0.2">
      <c r="A30" s="203">
        <v>721</v>
      </c>
      <c r="B30" s="103">
        <v>721</v>
      </c>
      <c r="C30" s="67">
        <v>1423566000006</v>
      </c>
      <c r="D30" s="204">
        <v>738</v>
      </c>
      <c r="E30" s="103">
        <v>738</v>
      </c>
      <c r="F30" s="67">
        <v>1430000033089</v>
      </c>
      <c r="G30" s="68" t="s">
        <v>613</v>
      </c>
      <c r="H30" s="72"/>
      <c r="I30" s="73">
        <v>7013.2</v>
      </c>
      <c r="J30" s="73">
        <v>0.9</v>
      </c>
      <c r="K30" s="73">
        <v>0.9</v>
      </c>
      <c r="L30" s="74"/>
      <c r="M30" s="75"/>
      <c r="N30" s="75"/>
      <c r="O30" s="75"/>
    </row>
    <row r="31" spans="1:15" ht="12.75" x14ac:dyDescent="0.2">
      <c r="A31" s="203">
        <v>722</v>
      </c>
      <c r="B31" s="103">
        <v>722</v>
      </c>
      <c r="C31" s="67">
        <v>1424136000004</v>
      </c>
      <c r="D31" s="204">
        <v>739</v>
      </c>
      <c r="E31" s="103">
        <v>739</v>
      </c>
      <c r="F31" s="67">
        <v>1430000033112</v>
      </c>
      <c r="G31" s="68" t="s">
        <v>614</v>
      </c>
      <c r="H31" s="72"/>
      <c r="I31" s="73">
        <v>1100.06</v>
      </c>
      <c r="J31" s="73">
        <v>1.0900000000000001</v>
      </c>
      <c r="K31" s="73">
        <v>1.0900000000000001</v>
      </c>
      <c r="L31" s="74"/>
      <c r="M31" s="75"/>
      <c r="N31" s="75"/>
      <c r="O31" s="75"/>
    </row>
    <row r="32" spans="1:15" ht="12.75" x14ac:dyDescent="0.2">
      <c r="A32" s="203">
        <v>723</v>
      </c>
      <c r="B32" s="103">
        <v>723</v>
      </c>
      <c r="C32" s="67">
        <v>1460002083346</v>
      </c>
      <c r="D32" s="204">
        <v>748</v>
      </c>
      <c r="E32" s="103">
        <v>748</v>
      </c>
      <c r="F32" s="67">
        <v>1460002083355</v>
      </c>
      <c r="G32" s="68" t="s">
        <v>615</v>
      </c>
      <c r="H32" s="72"/>
      <c r="I32" s="73">
        <v>48.52</v>
      </c>
      <c r="J32" s="73">
        <v>1.17</v>
      </c>
      <c r="K32" s="73">
        <v>1.17</v>
      </c>
      <c r="L32" s="74"/>
      <c r="M32" s="75">
        <v>970.46</v>
      </c>
      <c r="N32" s="75">
        <v>0.05</v>
      </c>
      <c r="O32" s="75">
        <v>0.05</v>
      </c>
    </row>
    <row r="33" spans="1:15" ht="102" x14ac:dyDescent="0.2">
      <c r="A33" s="203">
        <v>724</v>
      </c>
      <c r="B33" s="103">
        <v>724</v>
      </c>
      <c r="C33" s="67" t="s">
        <v>719</v>
      </c>
      <c r="D33" s="204"/>
      <c r="E33" s="103"/>
      <c r="F33" s="67" t="s">
        <v>593</v>
      </c>
      <c r="G33" s="68" t="s">
        <v>616</v>
      </c>
      <c r="H33" s="72">
        <v>3.4159999999999999</v>
      </c>
      <c r="I33" s="73">
        <v>826.55</v>
      </c>
      <c r="J33" s="73">
        <v>5.57</v>
      </c>
      <c r="K33" s="73">
        <v>5.57</v>
      </c>
      <c r="L33" s="74"/>
      <c r="M33" s="75"/>
      <c r="N33" s="75"/>
      <c r="O33" s="75"/>
    </row>
    <row r="34" spans="1:15" ht="12.75" x14ac:dyDescent="0.2">
      <c r="A34" s="203">
        <v>725</v>
      </c>
      <c r="B34" s="103">
        <v>725</v>
      </c>
      <c r="C34" s="67">
        <v>1460002258662</v>
      </c>
      <c r="D34" s="204">
        <v>749</v>
      </c>
      <c r="E34" s="103">
        <v>749</v>
      </c>
      <c r="F34" s="67">
        <v>1460002258671</v>
      </c>
      <c r="G34" s="68" t="s">
        <v>617</v>
      </c>
      <c r="H34" s="72">
        <v>0.59699999999999998</v>
      </c>
      <c r="I34" s="73">
        <v>36.83</v>
      </c>
      <c r="J34" s="73">
        <v>0.85</v>
      </c>
      <c r="K34" s="73">
        <v>0.85</v>
      </c>
      <c r="L34" s="74">
        <v>-0.70599999999999996</v>
      </c>
      <c r="M34" s="75">
        <v>869.11</v>
      </c>
      <c r="N34" s="75">
        <v>0.05</v>
      </c>
      <c r="O34" s="75">
        <v>0.05</v>
      </c>
    </row>
    <row r="35" spans="1:15" ht="12.75" x14ac:dyDescent="0.2">
      <c r="A35" s="203">
        <v>726</v>
      </c>
      <c r="B35" s="103">
        <v>726</v>
      </c>
      <c r="C35" s="67">
        <v>1460002256025</v>
      </c>
      <c r="D35" s="204">
        <v>752</v>
      </c>
      <c r="E35" s="103">
        <v>752</v>
      </c>
      <c r="F35" s="67">
        <v>1460002256034</v>
      </c>
      <c r="G35" s="68" t="s">
        <v>618</v>
      </c>
      <c r="H35" s="72"/>
      <c r="I35" s="73">
        <v>1.82</v>
      </c>
      <c r="J35" s="73">
        <v>1.02</v>
      </c>
      <c r="K35" s="73">
        <v>1.02</v>
      </c>
      <c r="L35" s="74"/>
      <c r="M35" s="75">
        <v>181.66</v>
      </c>
      <c r="N35" s="75">
        <v>0.05</v>
      </c>
      <c r="O35" s="75">
        <v>0.05</v>
      </c>
    </row>
    <row r="36" spans="1:15" ht="25.5" x14ac:dyDescent="0.2">
      <c r="A36" s="203">
        <v>727</v>
      </c>
      <c r="B36" s="103">
        <v>727</v>
      </c>
      <c r="C36" s="67" t="s">
        <v>720</v>
      </c>
      <c r="D36" s="204"/>
      <c r="E36" s="103"/>
      <c r="F36" s="67" t="s">
        <v>593</v>
      </c>
      <c r="G36" s="68" t="s">
        <v>619</v>
      </c>
      <c r="H36" s="72"/>
      <c r="I36" s="73">
        <v>3614.82</v>
      </c>
      <c r="J36" s="73">
        <v>2.2599999999999998</v>
      </c>
      <c r="K36" s="73">
        <v>2.2599999999999998</v>
      </c>
      <c r="L36" s="74"/>
      <c r="M36" s="75"/>
      <c r="N36" s="75"/>
      <c r="O36" s="75"/>
    </row>
    <row r="37" spans="1:15" ht="12.75" x14ac:dyDescent="0.2">
      <c r="A37" s="203">
        <v>728</v>
      </c>
      <c r="B37" s="103">
        <v>728</v>
      </c>
      <c r="C37" s="67">
        <v>1470000086156</v>
      </c>
      <c r="D37" s="204">
        <v>753</v>
      </c>
      <c r="E37" s="103">
        <v>753</v>
      </c>
      <c r="F37" s="67">
        <v>1470000086147</v>
      </c>
      <c r="G37" s="68" t="s">
        <v>620</v>
      </c>
      <c r="H37" s="72"/>
      <c r="I37" s="73">
        <v>2.71</v>
      </c>
      <c r="J37" s="73">
        <v>0.91</v>
      </c>
      <c r="K37" s="73">
        <v>0.91</v>
      </c>
      <c r="L37" s="74"/>
      <c r="M37" s="75">
        <v>180.77</v>
      </c>
      <c r="N37" s="75">
        <v>0.05</v>
      </c>
      <c r="O37" s="75">
        <v>0.05</v>
      </c>
    </row>
    <row r="38" spans="1:15" ht="12.75" x14ac:dyDescent="0.2">
      <c r="A38" s="203">
        <v>729</v>
      </c>
      <c r="B38" s="103">
        <v>729</v>
      </c>
      <c r="C38" s="67">
        <v>1470000223432</v>
      </c>
      <c r="D38" s="204">
        <v>754</v>
      </c>
      <c r="E38" s="103">
        <v>754</v>
      </c>
      <c r="F38" s="67">
        <v>1470000223441</v>
      </c>
      <c r="G38" s="68" t="s">
        <v>621</v>
      </c>
      <c r="H38" s="72"/>
      <c r="I38" s="73">
        <v>632.80999999999995</v>
      </c>
      <c r="J38" s="73">
        <v>1.41</v>
      </c>
      <c r="K38" s="73">
        <v>1.41</v>
      </c>
      <c r="L38" s="74"/>
      <c r="M38" s="75">
        <v>2214.84</v>
      </c>
      <c r="N38" s="75">
        <v>0.05</v>
      </c>
      <c r="O38" s="75">
        <v>0.05</v>
      </c>
    </row>
    <row r="39" spans="1:15" ht="25.5" x14ac:dyDescent="0.2">
      <c r="A39" s="203">
        <v>730</v>
      </c>
      <c r="B39" s="103">
        <v>730</v>
      </c>
      <c r="C39" s="67" t="s">
        <v>721</v>
      </c>
      <c r="D39" s="204">
        <v>731</v>
      </c>
      <c r="E39" s="103">
        <v>731</v>
      </c>
      <c r="F39" s="67" t="s">
        <v>726</v>
      </c>
      <c r="G39" s="68" t="s">
        <v>622</v>
      </c>
      <c r="H39" s="72"/>
      <c r="I39" s="73">
        <v>91.23</v>
      </c>
      <c r="J39" s="73">
        <v>5.97</v>
      </c>
      <c r="K39" s="73">
        <v>5.97</v>
      </c>
      <c r="L39" s="74"/>
      <c r="M39" s="75"/>
      <c r="N39" s="75"/>
      <c r="O39" s="75"/>
    </row>
    <row r="40" spans="1:15" ht="12.75" x14ac:dyDescent="0.2">
      <c r="A40" s="203">
        <v>740</v>
      </c>
      <c r="B40" s="103">
        <v>740</v>
      </c>
      <c r="C40" s="67">
        <v>1425886500002</v>
      </c>
      <c r="D40" s="204">
        <v>746</v>
      </c>
      <c r="E40" s="103">
        <v>746</v>
      </c>
      <c r="F40" s="67">
        <v>1426886500004</v>
      </c>
      <c r="G40" s="68" t="s">
        <v>623</v>
      </c>
      <c r="H40" s="72"/>
      <c r="I40" s="73">
        <v>0.6</v>
      </c>
      <c r="J40" s="73">
        <v>2.17</v>
      </c>
      <c r="K40" s="73">
        <v>2.17</v>
      </c>
      <c r="L40" s="74"/>
      <c r="M40" s="75"/>
      <c r="N40" s="75"/>
      <c r="O40" s="75"/>
    </row>
    <row r="41" spans="1:15" ht="12.75" x14ac:dyDescent="0.2">
      <c r="A41" s="203">
        <v>742</v>
      </c>
      <c r="B41" s="103">
        <v>742</v>
      </c>
      <c r="C41" s="67">
        <v>1429414500005</v>
      </c>
      <c r="D41" s="204"/>
      <c r="E41" s="103"/>
      <c r="F41" s="67" t="s">
        <v>593</v>
      </c>
      <c r="G41" s="68" t="s">
        <v>624</v>
      </c>
      <c r="H41" s="72"/>
      <c r="I41" s="73">
        <v>344.24</v>
      </c>
      <c r="J41" s="73">
        <v>5.68</v>
      </c>
      <c r="K41" s="73">
        <v>5.68</v>
      </c>
      <c r="L41" s="74"/>
      <c r="M41" s="75"/>
      <c r="N41" s="75"/>
      <c r="O41" s="75"/>
    </row>
    <row r="42" spans="1:15" ht="12.75" x14ac:dyDescent="0.2">
      <c r="A42" s="203">
        <v>743</v>
      </c>
      <c r="B42" s="103">
        <v>743</v>
      </c>
      <c r="C42" s="67">
        <v>1470000174885</v>
      </c>
      <c r="D42" s="204"/>
      <c r="E42" s="103"/>
      <c r="F42" s="67" t="s">
        <v>593</v>
      </c>
      <c r="G42" s="68" t="s">
        <v>625</v>
      </c>
      <c r="H42" s="72"/>
      <c r="I42" s="73">
        <v>183.47</v>
      </c>
      <c r="J42" s="73">
        <v>2.06</v>
      </c>
      <c r="K42" s="73">
        <v>2.06</v>
      </c>
      <c r="L42" s="74"/>
      <c r="M42" s="75"/>
      <c r="N42" s="75"/>
      <c r="O42" s="75"/>
    </row>
    <row r="43" spans="1:15" ht="12.75" x14ac:dyDescent="0.2">
      <c r="A43" s="203">
        <v>744</v>
      </c>
      <c r="B43" s="103">
        <v>744</v>
      </c>
      <c r="C43" s="67">
        <v>1428882200005</v>
      </c>
      <c r="D43" s="204">
        <v>915</v>
      </c>
      <c r="E43" s="103">
        <v>915</v>
      </c>
      <c r="F43" s="67">
        <v>1470000469625</v>
      </c>
      <c r="G43" s="68" t="s">
        <v>626</v>
      </c>
      <c r="H43" s="72">
        <v>0.753</v>
      </c>
      <c r="I43" s="73">
        <v>155.25</v>
      </c>
      <c r="J43" s="73">
        <v>1.83</v>
      </c>
      <c r="K43" s="73">
        <v>1.83</v>
      </c>
      <c r="L43" s="74">
        <v>-0.70599999999999996</v>
      </c>
      <c r="M43" s="75">
        <v>28.22</v>
      </c>
      <c r="N43" s="75">
        <v>0.05</v>
      </c>
      <c r="O43" s="75">
        <v>0.05</v>
      </c>
    </row>
    <row r="44" spans="1:15" ht="12.75" x14ac:dyDescent="0.2">
      <c r="A44" s="203">
        <v>770</v>
      </c>
      <c r="B44" s="103">
        <v>770</v>
      </c>
      <c r="C44" s="67">
        <v>1470000190520</v>
      </c>
      <c r="D44" s="204">
        <v>755</v>
      </c>
      <c r="E44" s="103">
        <v>755</v>
      </c>
      <c r="F44" s="67">
        <v>1470000190530</v>
      </c>
      <c r="G44" s="68" t="s">
        <v>627</v>
      </c>
      <c r="H44" s="72">
        <v>0.68200000000000005</v>
      </c>
      <c r="I44" s="73">
        <v>129.79</v>
      </c>
      <c r="J44" s="73">
        <v>0.8</v>
      </c>
      <c r="K44" s="73">
        <v>0.8</v>
      </c>
      <c r="L44" s="74">
        <v>-0.70599999999999996</v>
      </c>
      <c r="M44" s="75">
        <v>899.26</v>
      </c>
      <c r="N44" s="75">
        <v>0.05</v>
      </c>
      <c r="O44" s="75">
        <v>0.05</v>
      </c>
    </row>
    <row r="45" spans="1:15" ht="12.75" x14ac:dyDescent="0.2">
      <c r="A45" s="203">
        <v>771</v>
      </c>
      <c r="B45" s="103">
        <v>771</v>
      </c>
      <c r="C45" s="67">
        <v>1470000275547</v>
      </c>
      <c r="D45" s="204">
        <v>756</v>
      </c>
      <c r="E45" s="103">
        <v>756</v>
      </c>
      <c r="F45" s="67">
        <v>1470000275556</v>
      </c>
      <c r="G45" s="68" t="s">
        <v>628</v>
      </c>
      <c r="H45" s="72"/>
      <c r="I45" s="73">
        <v>1.2</v>
      </c>
      <c r="J45" s="73">
        <v>3.74</v>
      </c>
      <c r="K45" s="73">
        <v>3.74</v>
      </c>
      <c r="L45" s="74"/>
      <c r="M45" s="75">
        <v>903.06</v>
      </c>
      <c r="N45" s="75">
        <v>0.05</v>
      </c>
      <c r="O45" s="75">
        <v>0.05</v>
      </c>
    </row>
    <row r="46" spans="1:15" ht="12.75" x14ac:dyDescent="0.2">
      <c r="A46" s="203">
        <v>772</v>
      </c>
      <c r="B46" s="103">
        <v>772</v>
      </c>
      <c r="C46" s="67">
        <v>1470000283681</v>
      </c>
      <c r="D46" s="204">
        <v>757</v>
      </c>
      <c r="E46" s="103">
        <v>757</v>
      </c>
      <c r="F46" s="67">
        <v>1470000283690</v>
      </c>
      <c r="G46" s="68" t="s">
        <v>629</v>
      </c>
      <c r="H46" s="72">
        <v>0.67200000000000004</v>
      </c>
      <c r="I46" s="73">
        <v>3.08</v>
      </c>
      <c r="J46" s="73">
        <v>1.22</v>
      </c>
      <c r="K46" s="73">
        <v>1.22</v>
      </c>
      <c r="L46" s="74"/>
      <c r="M46" s="75">
        <v>502.38</v>
      </c>
      <c r="N46" s="75">
        <v>0.05</v>
      </c>
      <c r="O46" s="75">
        <v>0.05</v>
      </c>
    </row>
    <row r="47" spans="1:15" ht="12.75" x14ac:dyDescent="0.2">
      <c r="A47" s="203">
        <v>773</v>
      </c>
      <c r="B47" s="103">
        <v>773</v>
      </c>
      <c r="C47" s="67">
        <v>1470000303901</v>
      </c>
      <c r="D47" s="204">
        <v>758</v>
      </c>
      <c r="E47" s="103">
        <v>758</v>
      </c>
      <c r="F47" s="67">
        <v>1470000303910</v>
      </c>
      <c r="G47" s="68" t="s">
        <v>630</v>
      </c>
      <c r="H47" s="72"/>
      <c r="I47" s="73">
        <v>1.22</v>
      </c>
      <c r="J47" s="73">
        <v>2.58</v>
      </c>
      <c r="K47" s="73">
        <v>2.58</v>
      </c>
      <c r="L47" s="74"/>
      <c r="M47" s="75">
        <v>182.26</v>
      </c>
      <c r="N47" s="75">
        <v>0.05</v>
      </c>
      <c r="O47" s="75">
        <v>0.05</v>
      </c>
    </row>
    <row r="48" spans="1:15" ht="12.75" x14ac:dyDescent="0.2">
      <c r="A48" s="203">
        <v>774</v>
      </c>
      <c r="B48" s="103">
        <v>774</v>
      </c>
      <c r="C48" s="67">
        <v>1470000406449</v>
      </c>
      <c r="D48" s="204">
        <v>759</v>
      </c>
      <c r="E48" s="103">
        <v>759</v>
      </c>
      <c r="F48" s="67">
        <v>1470000406430</v>
      </c>
      <c r="G48" s="68" t="s">
        <v>631</v>
      </c>
      <c r="H48" s="72"/>
      <c r="I48" s="73">
        <v>6.82</v>
      </c>
      <c r="J48" s="73">
        <v>1.55</v>
      </c>
      <c r="K48" s="73">
        <v>1.55</v>
      </c>
      <c r="L48" s="74"/>
      <c r="M48" s="75">
        <v>1228.28</v>
      </c>
      <c r="N48" s="75">
        <v>0.05</v>
      </c>
      <c r="O48" s="75">
        <v>0.05</v>
      </c>
    </row>
    <row r="49" spans="1:15" ht="12.75" x14ac:dyDescent="0.2">
      <c r="A49" s="203">
        <v>775</v>
      </c>
      <c r="B49" s="103">
        <v>775</v>
      </c>
      <c r="C49" s="67">
        <v>1470000416794</v>
      </c>
      <c r="D49" s="204">
        <v>760</v>
      </c>
      <c r="E49" s="103">
        <v>760</v>
      </c>
      <c r="F49" s="67">
        <v>1470000416800</v>
      </c>
      <c r="G49" s="68" t="s">
        <v>632</v>
      </c>
      <c r="H49" s="72">
        <v>0.67400000000000004</v>
      </c>
      <c r="I49" s="73">
        <v>1.54</v>
      </c>
      <c r="J49" s="73">
        <v>1.2</v>
      </c>
      <c r="K49" s="73">
        <v>1.2</v>
      </c>
      <c r="L49" s="74"/>
      <c r="M49" s="75">
        <v>96.02</v>
      </c>
      <c r="N49" s="75">
        <v>0.05</v>
      </c>
      <c r="O49" s="75">
        <v>0.05</v>
      </c>
    </row>
    <row r="50" spans="1:15" ht="12.75" x14ac:dyDescent="0.2">
      <c r="A50" s="203">
        <v>776</v>
      </c>
      <c r="B50" s="103">
        <v>776</v>
      </c>
      <c r="C50" s="67">
        <v>1470000425530</v>
      </c>
      <c r="D50" s="204">
        <v>761</v>
      </c>
      <c r="E50" s="103">
        <v>761</v>
      </c>
      <c r="F50" s="67">
        <v>1470000425549</v>
      </c>
      <c r="G50" s="68" t="s">
        <v>633</v>
      </c>
      <c r="H50" s="72">
        <v>0.67800000000000005</v>
      </c>
      <c r="I50" s="73">
        <v>29.51</v>
      </c>
      <c r="J50" s="73">
        <v>1.39</v>
      </c>
      <c r="K50" s="73">
        <v>1.39</v>
      </c>
      <c r="L50" s="74"/>
      <c r="M50" s="75">
        <v>3688.55</v>
      </c>
      <c r="N50" s="75">
        <v>0.05</v>
      </c>
      <c r="O50" s="75">
        <v>0.05</v>
      </c>
    </row>
    <row r="51" spans="1:15" ht="12.75" x14ac:dyDescent="0.2">
      <c r="A51" s="203">
        <v>777</v>
      </c>
      <c r="B51" s="103">
        <v>777</v>
      </c>
      <c r="C51" s="67">
        <v>1470000426125</v>
      </c>
      <c r="D51" s="204">
        <v>762</v>
      </c>
      <c r="E51" s="103">
        <v>762</v>
      </c>
      <c r="F51" s="67">
        <v>1470000426134</v>
      </c>
      <c r="G51" s="68" t="s">
        <v>634</v>
      </c>
      <c r="H51" s="72"/>
      <c r="I51" s="73">
        <v>12.99</v>
      </c>
      <c r="J51" s="73">
        <v>2.4</v>
      </c>
      <c r="K51" s="73">
        <v>2.4</v>
      </c>
      <c r="L51" s="74"/>
      <c r="M51" s="75">
        <v>1169.28</v>
      </c>
      <c r="N51" s="75">
        <v>0.05</v>
      </c>
      <c r="O51" s="75">
        <v>0.05</v>
      </c>
    </row>
    <row r="52" spans="1:15" ht="12.75" x14ac:dyDescent="0.2">
      <c r="A52" s="203">
        <v>778</v>
      </c>
      <c r="B52" s="103">
        <v>778</v>
      </c>
      <c r="C52" s="67">
        <v>1470000429766</v>
      </c>
      <c r="D52" s="204">
        <v>763</v>
      </c>
      <c r="E52" s="103">
        <v>763</v>
      </c>
      <c r="F52" s="67">
        <v>1470000429775</v>
      </c>
      <c r="G52" s="68" t="s">
        <v>635</v>
      </c>
      <c r="H52" s="72"/>
      <c r="I52" s="73">
        <v>4.03</v>
      </c>
      <c r="J52" s="73">
        <v>4.93</v>
      </c>
      <c r="K52" s="73">
        <v>4.93</v>
      </c>
      <c r="L52" s="74"/>
      <c r="M52" s="75">
        <v>3267.02</v>
      </c>
      <c r="N52" s="75">
        <v>0.05</v>
      </c>
      <c r="O52" s="75">
        <v>0.05</v>
      </c>
    </row>
    <row r="53" spans="1:15" ht="12.75" x14ac:dyDescent="0.2">
      <c r="A53" s="203">
        <v>779</v>
      </c>
      <c r="B53" s="103">
        <v>779</v>
      </c>
      <c r="C53" s="67">
        <v>1470000430089</v>
      </c>
      <c r="D53" s="204">
        <v>764</v>
      </c>
      <c r="E53" s="103">
        <v>764</v>
      </c>
      <c r="F53" s="67">
        <v>1470000430103</v>
      </c>
      <c r="G53" s="68" t="s">
        <v>636</v>
      </c>
      <c r="H53" s="72">
        <v>0.67400000000000004</v>
      </c>
      <c r="I53" s="73">
        <v>22.47</v>
      </c>
      <c r="J53" s="73">
        <v>1.08</v>
      </c>
      <c r="K53" s="73">
        <v>1.08</v>
      </c>
      <c r="L53" s="74"/>
      <c r="M53" s="75">
        <v>3370.49</v>
      </c>
      <c r="N53" s="75">
        <v>0.05</v>
      </c>
      <c r="O53" s="75">
        <v>0.05</v>
      </c>
    </row>
    <row r="54" spans="1:15" ht="12.75" x14ac:dyDescent="0.2">
      <c r="A54" s="203">
        <v>780</v>
      </c>
      <c r="B54" s="103">
        <v>780</v>
      </c>
      <c r="C54" s="67">
        <v>1470000437749</v>
      </c>
      <c r="D54" s="204">
        <v>765</v>
      </c>
      <c r="E54" s="103">
        <v>765</v>
      </c>
      <c r="F54" s="67">
        <v>1470000437758</v>
      </c>
      <c r="G54" s="68" t="s">
        <v>637</v>
      </c>
      <c r="H54" s="72">
        <v>0.66100000000000003</v>
      </c>
      <c r="I54" s="73">
        <v>15.87</v>
      </c>
      <c r="J54" s="73">
        <v>0.91</v>
      </c>
      <c r="K54" s="73">
        <v>0.91</v>
      </c>
      <c r="L54" s="74"/>
      <c r="M54" s="75">
        <v>539.66999999999996</v>
      </c>
      <c r="N54" s="75">
        <v>0.05</v>
      </c>
      <c r="O54" s="75">
        <v>0.05</v>
      </c>
    </row>
    <row r="55" spans="1:15" ht="12.75" x14ac:dyDescent="0.2">
      <c r="A55" s="203">
        <v>781</v>
      </c>
      <c r="B55" s="103">
        <v>781</v>
      </c>
      <c r="C55" s="67">
        <v>1470000473756</v>
      </c>
      <c r="D55" s="204">
        <v>766</v>
      </c>
      <c r="E55" s="103">
        <v>766</v>
      </c>
      <c r="F55" s="67">
        <v>1470000473765</v>
      </c>
      <c r="G55" s="68" t="s">
        <v>638</v>
      </c>
      <c r="H55" s="72"/>
      <c r="I55" s="73">
        <v>571.82000000000005</v>
      </c>
      <c r="J55" s="73">
        <v>1.1299999999999999</v>
      </c>
      <c r="K55" s="73">
        <v>1.1299999999999999</v>
      </c>
      <c r="L55" s="74"/>
      <c r="M55" s="75">
        <v>3573.89</v>
      </c>
      <c r="N55" s="75">
        <v>0.05</v>
      </c>
      <c r="O55" s="75">
        <v>0.05</v>
      </c>
    </row>
    <row r="56" spans="1:15" ht="12.75" x14ac:dyDescent="0.2">
      <c r="A56" s="203">
        <v>782</v>
      </c>
      <c r="B56" s="103">
        <v>782</v>
      </c>
      <c r="C56" s="67">
        <v>1470000478727</v>
      </c>
      <c r="D56" s="204">
        <v>767</v>
      </c>
      <c r="E56" s="103">
        <v>767</v>
      </c>
      <c r="F56" s="67">
        <v>1470000478736</v>
      </c>
      <c r="G56" s="68" t="s">
        <v>639</v>
      </c>
      <c r="H56" s="72">
        <v>1.59</v>
      </c>
      <c r="I56" s="73">
        <v>2.92</v>
      </c>
      <c r="J56" s="73">
        <v>1.32</v>
      </c>
      <c r="K56" s="73">
        <v>1.32</v>
      </c>
      <c r="L56" s="74"/>
      <c r="M56" s="75">
        <v>480.39</v>
      </c>
      <c r="N56" s="75">
        <v>0.05</v>
      </c>
      <c r="O56" s="75">
        <v>0.05</v>
      </c>
    </row>
    <row r="57" spans="1:15" ht="12.75" x14ac:dyDescent="0.2">
      <c r="A57" s="203">
        <v>783</v>
      </c>
      <c r="B57" s="103">
        <v>783</v>
      </c>
      <c r="C57" s="67">
        <v>1470000479190</v>
      </c>
      <c r="D57" s="204">
        <v>768</v>
      </c>
      <c r="E57" s="103">
        <v>768</v>
      </c>
      <c r="F57" s="67">
        <v>1470000479206</v>
      </c>
      <c r="G57" s="68" t="s">
        <v>640</v>
      </c>
      <c r="H57" s="72"/>
      <c r="I57" s="73">
        <v>8.65</v>
      </c>
      <c r="J57" s="73">
        <v>1.29</v>
      </c>
      <c r="K57" s="73">
        <v>1.29</v>
      </c>
      <c r="L57" s="74"/>
      <c r="M57" s="75">
        <v>864.78</v>
      </c>
      <c r="N57" s="75">
        <v>0.05</v>
      </c>
      <c r="O57" s="75">
        <v>0.05</v>
      </c>
    </row>
    <row r="58" spans="1:15" ht="12.75" x14ac:dyDescent="0.2">
      <c r="A58" s="203">
        <v>784</v>
      </c>
      <c r="B58" s="103">
        <v>784</v>
      </c>
      <c r="C58" s="67">
        <v>1470000501641</v>
      </c>
      <c r="D58" s="204">
        <v>769</v>
      </c>
      <c r="E58" s="103">
        <v>769</v>
      </c>
      <c r="F58" s="67">
        <v>1470000501650</v>
      </c>
      <c r="G58" s="68" t="s">
        <v>641</v>
      </c>
      <c r="H58" s="72">
        <v>3.0830000000000002</v>
      </c>
      <c r="I58" s="73">
        <v>3.55</v>
      </c>
      <c r="J58" s="73">
        <v>2.78</v>
      </c>
      <c r="K58" s="73">
        <v>2.78</v>
      </c>
      <c r="L58" s="74"/>
      <c r="M58" s="75">
        <v>1181.77</v>
      </c>
      <c r="N58" s="75">
        <v>0.05</v>
      </c>
      <c r="O58" s="75">
        <v>0.05</v>
      </c>
    </row>
    <row r="59" spans="1:15" ht="12.75" x14ac:dyDescent="0.2">
      <c r="A59" s="203">
        <v>785</v>
      </c>
      <c r="B59" s="103">
        <v>785</v>
      </c>
      <c r="C59" s="67">
        <v>1470000174928</v>
      </c>
      <c r="D59" s="204">
        <v>805</v>
      </c>
      <c r="E59" s="103">
        <v>805</v>
      </c>
      <c r="F59" s="67">
        <v>1470000174900</v>
      </c>
      <c r="G59" s="68" t="s">
        <v>642</v>
      </c>
      <c r="H59" s="72"/>
      <c r="I59" s="73">
        <v>2.71</v>
      </c>
      <c r="J59" s="73">
        <v>1.01</v>
      </c>
      <c r="K59" s="73">
        <v>1.01</v>
      </c>
      <c r="L59" s="74"/>
      <c r="M59" s="75">
        <v>180.76</v>
      </c>
      <c r="N59" s="75">
        <v>0.05</v>
      </c>
      <c r="O59" s="75">
        <v>0.05</v>
      </c>
    </row>
    <row r="60" spans="1:15" ht="12.75" x14ac:dyDescent="0.2">
      <c r="A60" s="203">
        <v>786</v>
      </c>
      <c r="B60" s="103">
        <v>786</v>
      </c>
      <c r="C60" s="67">
        <v>1470000671023</v>
      </c>
      <c r="D60" s="204">
        <v>806</v>
      </c>
      <c r="E60" s="103">
        <v>806</v>
      </c>
      <c r="F60" s="67">
        <v>1470000671032</v>
      </c>
      <c r="G60" s="68" t="s">
        <v>643</v>
      </c>
      <c r="H60" s="72"/>
      <c r="I60" s="73">
        <v>17.489999999999998</v>
      </c>
      <c r="J60" s="73">
        <v>0.77</v>
      </c>
      <c r="K60" s="73">
        <v>0.77</v>
      </c>
      <c r="L60" s="74"/>
      <c r="M60" s="75">
        <v>165.98</v>
      </c>
      <c r="N60" s="75">
        <v>0.05</v>
      </c>
      <c r="O60" s="75">
        <v>0.05</v>
      </c>
    </row>
    <row r="61" spans="1:15" ht="12.75" x14ac:dyDescent="0.2">
      <c r="A61" s="203">
        <v>787</v>
      </c>
      <c r="B61" s="103">
        <v>787</v>
      </c>
      <c r="C61" s="67">
        <v>1426893200000</v>
      </c>
      <c r="D61" s="204">
        <v>807</v>
      </c>
      <c r="E61" s="103">
        <v>807</v>
      </c>
      <c r="F61" s="67">
        <v>1470000965881</v>
      </c>
      <c r="G61" s="68" t="s">
        <v>644</v>
      </c>
      <c r="H61" s="72">
        <v>3.0659999999999998</v>
      </c>
      <c r="I61" s="73">
        <v>429.69</v>
      </c>
      <c r="J61" s="73">
        <v>1.52</v>
      </c>
      <c r="K61" s="73">
        <v>1.52</v>
      </c>
      <c r="L61" s="74">
        <v>-3.194</v>
      </c>
      <c r="M61" s="75">
        <v>5.32</v>
      </c>
      <c r="N61" s="75">
        <v>0.05</v>
      </c>
      <c r="O61" s="75">
        <v>0.05</v>
      </c>
    </row>
    <row r="62" spans="1:15" ht="12.75" x14ac:dyDescent="0.2">
      <c r="A62" s="203">
        <v>794</v>
      </c>
      <c r="B62" s="103">
        <v>794</v>
      </c>
      <c r="C62" s="67">
        <v>1470000535881</v>
      </c>
      <c r="D62" s="204">
        <v>815</v>
      </c>
      <c r="E62" s="103">
        <v>815</v>
      </c>
      <c r="F62" s="67">
        <v>1470000535890</v>
      </c>
      <c r="G62" s="68" t="s">
        <v>645</v>
      </c>
      <c r="H62" s="72"/>
      <c r="I62" s="73">
        <v>2.4300000000000002</v>
      </c>
      <c r="J62" s="73">
        <v>2.97</v>
      </c>
      <c r="K62" s="73">
        <v>2.97</v>
      </c>
      <c r="L62" s="74"/>
      <c r="M62" s="75">
        <v>1178.28</v>
      </c>
      <c r="N62" s="75">
        <v>0.05</v>
      </c>
      <c r="O62" s="75">
        <v>0.05</v>
      </c>
    </row>
    <row r="63" spans="1:15" ht="12.75" x14ac:dyDescent="0.2">
      <c r="A63" s="203">
        <v>795</v>
      </c>
      <c r="B63" s="103">
        <v>795</v>
      </c>
      <c r="C63" s="67">
        <v>1470000540543</v>
      </c>
      <c r="D63" s="204">
        <v>816</v>
      </c>
      <c r="E63" s="103">
        <v>816</v>
      </c>
      <c r="F63" s="67">
        <v>1470000540552</v>
      </c>
      <c r="G63" s="68" t="s">
        <v>646</v>
      </c>
      <c r="H63" s="72">
        <v>3.0539999999999998</v>
      </c>
      <c r="I63" s="73">
        <v>6.07</v>
      </c>
      <c r="J63" s="73">
        <v>1.76</v>
      </c>
      <c r="K63" s="73">
        <v>1.76</v>
      </c>
      <c r="L63" s="74"/>
      <c r="M63" s="75">
        <v>607.27</v>
      </c>
      <c r="N63" s="75">
        <v>0.05</v>
      </c>
      <c r="O63" s="75">
        <v>0.05</v>
      </c>
    </row>
    <row r="64" spans="1:15" ht="12.75" x14ac:dyDescent="0.2">
      <c r="A64" s="203">
        <v>796</v>
      </c>
      <c r="B64" s="103">
        <v>796</v>
      </c>
      <c r="C64" s="67">
        <v>1470000542319</v>
      </c>
      <c r="D64" s="204">
        <v>817</v>
      </c>
      <c r="E64" s="103">
        <v>817</v>
      </c>
      <c r="F64" s="67">
        <v>1470000542328</v>
      </c>
      <c r="G64" s="68" t="s">
        <v>647</v>
      </c>
      <c r="H64" s="72"/>
      <c r="I64" s="73">
        <v>78.66</v>
      </c>
      <c r="J64" s="73">
        <v>1.07</v>
      </c>
      <c r="K64" s="73">
        <v>1.07</v>
      </c>
      <c r="L64" s="74"/>
      <c r="M64" s="75">
        <v>2420.27</v>
      </c>
      <c r="N64" s="75">
        <v>0.05</v>
      </c>
      <c r="O64" s="75">
        <v>0.05</v>
      </c>
    </row>
    <row r="65" spans="1:15" ht="12.75" x14ac:dyDescent="0.2">
      <c r="A65" s="203">
        <v>797</v>
      </c>
      <c r="B65" s="103">
        <v>797</v>
      </c>
      <c r="C65" s="67">
        <v>1470000542833</v>
      </c>
      <c r="D65" s="204">
        <v>818</v>
      </c>
      <c r="E65" s="103">
        <v>818</v>
      </c>
      <c r="F65" s="67">
        <v>1470000542842</v>
      </c>
      <c r="G65" s="68" t="s">
        <v>648</v>
      </c>
      <c r="H65" s="72">
        <v>3.0950000000000002</v>
      </c>
      <c r="I65" s="73">
        <v>1.27</v>
      </c>
      <c r="J65" s="73">
        <v>3.74</v>
      </c>
      <c r="K65" s="73">
        <v>3.74</v>
      </c>
      <c r="L65" s="74">
        <v>-3.194</v>
      </c>
      <c r="M65" s="75">
        <v>1018.45</v>
      </c>
      <c r="N65" s="75">
        <v>0.05</v>
      </c>
      <c r="O65" s="75">
        <v>0.05</v>
      </c>
    </row>
    <row r="66" spans="1:15" ht="12.75" x14ac:dyDescent="0.2">
      <c r="A66" s="203">
        <v>798</v>
      </c>
      <c r="B66" s="103">
        <v>798</v>
      </c>
      <c r="C66" s="67">
        <v>1470000542790</v>
      </c>
      <c r="D66" s="204">
        <v>819</v>
      </c>
      <c r="E66" s="103">
        <v>819</v>
      </c>
      <c r="F66" s="67">
        <v>1470000542806</v>
      </c>
      <c r="G66" s="68" t="s">
        <v>649</v>
      </c>
      <c r="H66" s="72"/>
      <c r="I66" s="73">
        <v>18.25</v>
      </c>
      <c r="J66" s="73">
        <v>3.27</v>
      </c>
      <c r="K66" s="73">
        <v>3.27</v>
      </c>
      <c r="L66" s="74"/>
      <c r="M66" s="75">
        <v>4106.18</v>
      </c>
      <c r="N66" s="75">
        <v>0.05</v>
      </c>
      <c r="O66" s="75">
        <v>0.05</v>
      </c>
    </row>
    <row r="67" spans="1:15" ht="12.75" x14ac:dyDescent="0.2">
      <c r="A67" s="203">
        <v>799</v>
      </c>
      <c r="B67" s="103">
        <v>799</v>
      </c>
      <c r="C67" s="67">
        <v>1470000548418</v>
      </c>
      <c r="D67" s="204">
        <v>820</v>
      </c>
      <c r="E67" s="103">
        <v>820</v>
      </c>
      <c r="F67" s="67">
        <v>1470000548427</v>
      </c>
      <c r="G67" s="68" t="s">
        <v>650</v>
      </c>
      <c r="H67" s="72">
        <v>0.67400000000000004</v>
      </c>
      <c r="I67" s="73">
        <v>40.49</v>
      </c>
      <c r="J67" s="73">
        <v>1.17</v>
      </c>
      <c r="K67" s="73">
        <v>1.17</v>
      </c>
      <c r="L67" s="74"/>
      <c r="M67" s="75">
        <v>5546.9</v>
      </c>
      <c r="N67" s="75">
        <v>0.05</v>
      </c>
      <c r="O67" s="75">
        <v>0.05</v>
      </c>
    </row>
    <row r="68" spans="1:15" ht="12.75" x14ac:dyDescent="0.2">
      <c r="A68" s="203">
        <v>801</v>
      </c>
      <c r="B68" s="103">
        <v>801</v>
      </c>
      <c r="C68" s="67">
        <v>1470000552432</v>
      </c>
      <c r="D68" s="204">
        <v>821</v>
      </c>
      <c r="E68" s="103">
        <v>821</v>
      </c>
      <c r="F68" s="67">
        <v>1470000552441</v>
      </c>
      <c r="G68" s="68" t="s">
        <v>651</v>
      </c>
      <c r="H68" s="72">
        <v>1.522</v>
      </c>
      <c r="I68" s="73">
        <v>6.45</v>
      </c>
      <c r="J68" s="73">
        <v>1.07</v>
      </c>
      <c r="K68" s="73">
        <v>1.07</v>
      </c>
      <c r="L68" s="74"/>
      <c r="M68" s="75">
        <v>541.87</v>
      </c>
      <c r="N68" s="75">
        <v>0.05</v>
      </c>
      <c r="O68" s="75">
        <v>0.05</v>
      </c>
    </row>
    <row r="69" spans="1:15" ht="12.75" x14ac:dyDescent="0.2">
      <c r="A69" s="203">
        <v>866</v>
      </c>
      <c r="B69" s="103">
        <v>866</v>
      </c>
      <c r="C69" s="67">
        <v>1470000597061</v>
      </c>
      <c r="D69" s="204">
        <v>824</v>
      </c>
      <c r="E69" s="103">
        <v>824</v>
      </c>
      <c r="F69" s="67">
        <v>1470000597070</v>
      </c>
      <c r="G69" s="68" t="s">
        <v>652</v>
      </c>
      <c r="H69" s="72"/>
      <c r="I69" s="73">
        <v>11.12</v>
      </c>
      <c r="J69" s="73">
        <v>0.96</v>
      </c>
      <c r="K69" s="73">
        <v>0.96</v>
      </c>
      <c r="L69" s="74"/>
      <c r="M69" s="75">
        <v>618.48</v>
      </c>
      <c r="N69" s="75">
        <v>0.05</v>
      </c>
      <c r="O69" s="75">
        <v>0.05</v>
      </c>
    </row>
    <row r="70" spans="1:15" ht="12.75" x14ac:dyDescent="0.2">
      <c r="A70" s="203">
        <v>867</v>
      </c>
      <c r="B70" s="103">
        <v>867</v>
      </c>
      <c r="C70" s="67">
        <v>1470000444133</v>
      </c>
      <c r="D70" s="204">
        <v>825</v>
      </c>
      <c r="E70" s="103">
        <v>825</v>
      </c>
      <c r="F70" s="67">
        <v>1470000444142</v>
      </c>
      <c r="G70" s="68" t="s">
        <v>653</v>
      </c>
      <c r="H70" s="72">
        <v>0.68400000000000005</v>
      </c>
      <c r="I70" s="73">
        <v>2.83</v>
      </c>
      <c r="J70" s="73">
        <v>1.54</v>
      </c>
      <c r="K70" s="73">
        <v>1.54</v>
      </c>
      <c r="L70" s="74"/>
      <c r="M70" s="75">
        <v>422.02</v>
      </c>
      <c r="N70" s="75">
        <v>0.05</v>
      </c>
      <c r="O70" s="75">
        <v>0.05</v>
      </c>
    </row>
    <row r="71" spans="1:15" ht="12.75" x14ac:dyDescent="0.2">
      <c r="A71" s="203">
        <v>868</v>
      </c>
      <c r="B71" s="103">
        <v>868</v>
      </c>
      <c r="C71" s="67">
        <v>1470000621946</v>
      </c>
      <c r="D71" s="204">
        <v>826</v>
      </c>
      <c r="E71" s="103">
        <v>826</v>
      </c>
      <c r="F71" s="67">
        <v>1470000621955</v>
      </c>
      <c r="G71" s="68" t="s">
        <v>654</v>
      </c>
      <c r="H71" s="72">
        <v>0.67400000000000004</v>
      </c>
      <c r="I71" s="73">
        <v>4.71</v>
      </c>
      <c r="J71" s="73">
        <v>0.77</v>
      </c>
      <c r="K71" s="73">
        <v>0.77</v>
      </c>
      <c r="L71" s="74"/>
      <c r="M71" s="75">
        <v>462.34</v>
      </c>
      <c r="N71" s="75">
        <v>0.05</v>
      </c>
      <c r="O71" s="75">
        <v>0.05</v>
      </c>
    </row>
    <row r="72" spans="1:15" ht="12.75" x14ac:dyDescent="0.2">
      <c r="A72" s="203">
        <v>869</v>
      </c>
      <c r="B72" s="103">
        <v>869</v>
      </c>
      <c r="C72" s="67">
        <v>1470000630996</v>
      </c>
      <c r="D72" s="204">
        <v>827</v>
      </c>
      <c r="E72" s="103">
        <v>827</v>
      </c>
      <c r="F72" s="67">
        <v>1470000631002</v>
      </c>
      <c r="G72" s="68" t="s">
        <v>655</v>
      </c>
      <c r="H72" s="72"/>
      <c r="I72" s="73">
        <v>52.41</v>
      </c>
      <c r="J72" s="73">
        <v>0.93</v>
      </c>
      <c r="K72" s="73">
        <v>0.93</v>
      </c>
      <c r="L72" s="74"/>
      <c r="M72" s="75">
        <v>1471.22</v>
      </c>
      <c r="N72" s="75">
        <v>0.05</v>
      </c>
      <c r="O72" s="75">
        <v>0.05</v>
      </c>
    </row>
    <row r="73" spans="1:15" ht="12.75" x14ac:dyDescent="0.2">
      <c r="A73" s="203">
        <v>870</v>
      </c>
      <c r="B73" s="103">
        <v>870</v>
      </c>
      <c r="C73" s="67">
        <v>1470000641872</v>
      </c>
      <c r="D73" s="204">
        <v>828</v>
      </c>
      <c r="E73" s="103">
        <v>828</v>
      </c>
      <c r="F73" s="67">
        <v>1470000641881</v>
      </c>
      <c r="G73" s="68" t="s">
        <v>656</v>
      </c>
      <c r="H73" s="72"/>
      <c r="I73" s="73">
        <v>36.33</v>
      </c>
      <c r="J73" s="73">
        <v>0.86</v>
      </c>
      <c r="K73" s="73">
        <v>0.86</v>
      </c>
      <c r="L73" s="74"/>
      <c r="M73" s="75">
        <v>955.54</v>
      </c>
      <c r="N73" s="75">
        <v>0.05</v>
      </c>
      <c r="O73" s="75">
        <v>0.05</v>
      </c>
    </row>
    <row r="74" spans="1:15" ht="12.75" x14ac:dyDescent="0.2">
      <c r="A74" s="203">
        <v>871</v>
      </c>
      <c r="B74" s="103">
        <v>871</v>
      </c>
      <c r="C74" s="67">
        <v>1470000744921</v>
      </c>
      <c r="D74" s="204">
        <v>829</v>
      </c>
      <c r="E74" s="103">
        <v>829</v>
      </c>
      <c r="F74" s="67">
        <v>1470000744930</v>
      </c>
      <c r="G74" s="68" t="s">
        <v>657</v>
      </c>
      <c r="H74" s="72"/>
      <c r="I74" s="73">
        <v>25.43</v>
      </c>
      <c r="J74" s="73">
        <v>0.98</v>
      </c>
      <c r="K74" s="73">
        <v>0.98</v>
      </c>
      <c r="L74" s="74"/>
      <c r="M74" s="75">
        <v>1328.72</v>
      </c>
      <c r="N74" s="75">
        <v>0.05</v>
      </c>
      <c r="O74" s="75">
        <v>0.05</v>
      </c>
    </row>
    <row r="75" spans="1:15" ht="12.75" x14ac:dyDescent="0.2">
      <c r="A75" s="203">
        <v>872</v>
      </c>
      <c r="B75" s="103">
        <v>872</v>
      </c>
      <c r="C75" s="67">
        <v>1470000668883</v>
      </c>
      <c r="D75" s="204">
        <v>830</v>
      </c>
      <c r="E75" s="103">
        <v>830</v>
      </c>
      <c r="F75" s="67">
        <v>1470000668892</v>
      </c>
      <c r="G75" s="68" t="s">
        <v>658</v>
      </c>
      <c r="H75" s="72"/>
      <c r="I75" s="73">
        <v>386.76</v>
      </c>
      <c r="J75" s="73">
        <v>0.87</v>
      </c>
      <c r="K75" s="73">
        <v>0.87</v>
      </c>
      <c r="L75" s="74"/>
      <c r="M75" s="75">
        <v>36930.339999999997</v>
      </c>
      <c r="N75" s="75">
        <v>0.05</v>
      </c>
      <c r="O75" s="75">
        <v>0.05</v>
      </c>
    </row>
    <row r="76" spans="1:15" ht="12.75" x14ac:dyDescent="0.2">
      <c r="A76" s="203">
        <v>873</v>
      </c>
      <c r="B76" s="103">
        <v>873</v>
      </c>
      <c r="C76" s="67">
        <v>1470000711049</v>
      </c>
      <c r="D76" s="204">
        <v>831</v>
      </c>
      <c r="E76" s="103">
        <v>831</v>
      </c>
      <c r="F76" s="67">
        <v>1470000711058</v>
      </c>
      <c r="G76" s="68" t="s">
        <v>659</v>
      </c>
      <c r="H76" s="72"/>
      <c r="I76" s="73">
        <v>5.77</v>
      </c>
      <c r="J76" s="73">
        <v>1.56</v>
      </c>
      <c r="K76" s="73">
        <v>1.56</v>
      </c>
      <c r="L76" s="74"/>
      <c r="M76" s="75">
        <v>461.28</v>
      </c>
      <c r="N76" s="75">
        <v>0.05</v>
      </c>
      <c r="O76" s="75">
        <v>0.05</v>
      </c>
    </row>
    <row r="77" spans="1:15" ht="12.75" x14ac:dyDescent="0.2">
      <c r="A77" s="203">
        <v>875</v>
      </c>
      <c r="B77" s="103">
        <v>875</v>
      </c>
      <c r="C77" s="67">
        <v>1470000723569</v>
      </c>
      <c r="D77" s="204">
        <v>833</v>
      </c>
      <c r="E77" s="103">
        <v>833</v>
      </c>
      <c r="F77" s="67">
        <v>1470000723578</v>
      </c>
      <c r="G77" s="68" t="s">
        <v>660</v>
      </c>
      <c r="H77" s="72"/>
      <c r="I77" s="73">
        <v>4.84</v>
      </c>
      <c r="J77" s="73">
        <v>1.04</v>
      </c>
      <c r="K77" s="73">
        <v>1.04</v>
      </c>
      <c r="L77" s="74"/>
      <c r="M77" s="75">
        <v>462.21</v>
      </c>
      <c r="N77" s="75">
        <v>0.05</v>
      </c>
      <c r="O77" s="75">
        <v>0.05</v>
      </c>
    </row>
    <row r="78" spans="1:15" ht="12.75" x14ac:dyDescent="0.2">
      <c r="A78" s="203">
        <v>876</v>
      </c>
      <c r="B78" s="103">
        <v>876</v>
      </c>
      <c r="C78" s="67">
        <v>1470000732304</v>
      </c>
      <c r="D78" s="204">
        <v>834</v>
      </c>
      <c r="E78" s="103">
        <v>834</v>
      </c>
      <c r="F78" s="67">
        <v>1470000732313</v>
      </c>
      <c r="G78" s="68" t="s">
        <v>661</v>
      </c>
      <c r="H78" s="72"/>
      <c r="I78" s="73">
        <v>21.3</v>
      </c>
      <c r="J78" s="73">
        <v>2.02</v>
      </c>
      <c r="K78" s="73">
        <v>2.02</v>
      </c>
      <c r="L78" s="74"/>
      <c r="M78" s="75">
        <v>852.12</v>
      </c>
      <c r="N78" s="75">
        <v>0.05</v>
      </c>
      <c r="O78" s="75">
        <v>0.05</v>
      </c>
    </row>
    <row r="79" spans="1:15" ht="12.75" x14ac:dyDescent="0.2">
      <c r="A79" s="203">
        <v>877</v>
      </c>
      <c r="B79" s="103">
        <v>877</v>
      </c>
      <c r="C79" s="67">
        <v>1470000733274</v>
      </c>
      <c r="D79" s="204">
        <v>835</v>
      </c>
      <c r="E79" s="103">
        <v>835</v>
      </c>
      <c r="F79" s="67">
        <v>1470000733283</v>
      </c>
      <c r="G79" s="68" t="s">
        <v>662</v>
      </c>
      <c r="H79" s="72"/>
      <c r="I79" s="73">
        <v>23.27</v>
      </c>
      <c r="J79" s="73">
        <v>1.33</v>
      </c>
      <c r="K79" s="73">
        <v>1.33</v>
      </c>
      <c r="L79" s="74"/>
      <c r="M79" s="75">
        <v>2326.67</v>
      </c>
      <c r="N79" s="75">
        <v>0.05</v>
      </c>
      <c r="O79" s="75">
        <v>0.05</v>
      </c>
    </row>
    <row r="80" spans="1:15" ht="12.75" x14ac:dyDescent="0.2">
      <c r="A80" s="203">
        <v>878</v>
      </c>
      <c r="B80" s="103">
        <v>878</v>
      </c>
      <c r="C80" s="67">
        <v>1470000744940</v>
      </c>
      <c r="D80" s="204">
        <v>836</v>
      </c>
      <c r="E80" s="103">
        <v>836</v>
      </c>
      <c r="F80" s="67">
        <v>1470000744959</v>
      </c>
      <c r="G80" s="68" t="s">
        <v>663</v>
      </c>
      <c r="H80" s="72"/>
      <c r="I80" s="73">
        <v>48.78</v>
      </c>
      <c r="J80" s="73">
        <v>1.06</v>
      </c>
      <c r="K80" s="73">
        <v>1.06</v>
      </c>
      <c r="L80" s="74"/>
      <c r="M80" s="75">
        <v>48.78</v>
      </c>
      <c r="N80" s="75">
        <v>0.05</v>
      </c>
      <c r="O80" s="75">
        <v>0.05</v>
      </c>
    </row>
    <row r="81" spans="1:15" ht="12.75" x14ac:dyDescent="0.2">
      <c r="A81" s="203">
        <v>879</v>
      </c>
      <c r="B81" s="103">
        <v>879</v>
      </c>
      <c r="C81" s="67">
        <v>1470000745039</v>
      </c>
      <c r="D81" s="204">
        <v>837</v>
      </c>
      <c r="E81" s="103">
        <v>837</v>
      </c>
      <c r="F81" s="67">
        <v>1470000745048</v>
      </c>
      <c r="G81" s="68" t="s">
        <v>664</v>
      </c>
      <c r="H81" s="72">
        <v>0.66900000000000004</v>
      </c>
      <c r="I81" s="73">
        <v>49.59</v>
      </c>
      <c r="J81" s="73">
        <v>0.98</v>
      </c>
      <c r="K81" s="73">
        <v>0.98</v>
      </c>
      <c r="L81" s="74"/>
      <c r="M81" s="75">
        <v>3099.54</v>
      </c>
      <c r="N81" s="75">
        <v>0.05</v>
      </c>
      <c r="O81" s="75">
        <v>0.05</v>
      </c>
    </row>
    <row r="82" spans="1:15" ht="12.75" x14ac:dyDescent="0.2">
      <c r="A82" s="203">
        <v>880</v>
      </c>
      <c r="B82" s="103">
        <v>880</v>
      </c>
      <c r="C82" s="67">
        <v>1470000857235</v>
      </c>
      <c r="D82" s="204">
        <v>838</v>
      </c>
      <c r="E82" s="103">
        <v>838</v>
      </c>
      <c r="F82" s="67">
        <v>1470000857244</v>
      </c>
      <c r="G82" s="68" t="s">
        <v>665</v>
      </c>
      <c r="H82" s="72"/>
      <c r="I82" s="73">
        <v>1009.64</v>
      </c>
      <c r="J82" s="73">
        <v>0.79</v>
      </c>
      <c r="K82" s="73">
        <v>0.79</v>
      </c>
      <c r="L82" s="74"/>
      <c r="M82" s="75">
        <v>5553.05</v>
      </c>
      <c r="N82" s="75">
        <v>0.05</v>
      </c>
      <c r="O82" s="75">
        <v>0.05</v>
      </c>
    </row>
    <row r="83" spans="1:15" ht="12.75" x14ac:dyDescent="0.2">
      <c r="A83" s="203">
        <v>881</v>
      </c>
      <c r="B83" s="103">
        <v>881</v>
      </c>
      <c r="C83" s="67">
        <v>1470000878068</v>
      </c>
      <c r="D83" s="204">
        <v>839</v>
      </c>
      <c r="E83" s="103">
        <v>839</v>
      </c>
      <c r="F83" s="67">
        <v>1470000878086</v>
      </c>
      <c r="G83" s="68" t="s">
        <v>666</v>
      </c>
      <c r="H83" s="72"/>
      <c r="I83" s="73">
        <v>396.08</v>
      </c>
      <c r="J83" s="73">
        <v>0.94</v>
      </c>
      <c r="K83" s="73">
        <v>0.94</v>
      </c>
      <c r="L83" s="74"/>
      <c r="M83" s="75">
        <v>396.08</v>
      </c>
      <c r="N83" s="75">
        <v>0.05</v>
      </c>
      <c r="O83" s="75">
        <v>0.05</v>
      </c>
    </row>
    <row r="84" spans="1:15" ht="12.75" x14ac:dyDescent="0.2">
      <c r="A84" s="203">
        <v>883</v>
      </c>
      <c r="B84" s="103">
        <v>883</v>
      </c>
      <c r="C84" s="67">
        <v>1470000883192</v>
      </c>
      <c r="D84" s="204">
        <v>841</v>
      </c>
      <c r="E84" s="103">
        <v>841</v>
      </c>
      <c r="F84" s="67">
        <v>1470000883208</v>
      </c>
      <c r="G84" s="68" t="s">
        <v>667</v>
      </c>
      <c r="H84" s="72"/>
      <c r="I84" s="73">
        <v>3.44</v>
      </c>
      <c r="J84" s="73">
        <v>3.52</v>
      </c>
      <c r="K84" s="73">
        <v>3.52</v>
      </c>
      <c r="L84" s="74">
        <v>-0.49099999999999999</v>
      </c>
      <c r="M84" s="75">
        <v>687.38</v>
      </c>
      <c r="N84" s="75">
        <v>0.05</v>
      </c>
      <c r="O84" s="75">
        <v>0.05</v>
      </c>
    </row>
    <row r="85" spans="1:15" ht="12.75" x14ac:dyDescent="0.2">
      <c r="A85" s="203">
        <v>884</v>
      </c>
      <c r="B85" s="103">
        <v>884</v>
      </c>
      <c r="C85" s="67">
        <v>1470000934926</v>
      </c>
      <c r="D85" s="204">
        <v>842</v>
      </c>
      <c r="E85" s="103">
        <v>842</v>
      </c>
      <c r="F85" s="67">
        <v>1470000934935</v>
      </c>
      <c r="G85" s="68" t="s">
        <v>668</v>
      </c>
      <c r="H85" s="72"/>
      <c r="I85" s="73">
        <v>10.97</v>
      </c>
      <c r="J85" s="73">
        <v>0.91</v>
      </c>
      <c r="K85" s="73">
        <v>0.91</v>
      </c>
      <c r="L85" s="74"/>
      <c r="M85" s="75">
        <v>536.95000000000005</v>
      </c>
      <c r="N85" s="75">
        <v>0.05</v>
      </c>
      <c r="O85" s="75">
        <v>0.05</v>
      </c>
    </row>
    <row r="86" spans="1:15" ht="12.75" x14ac:dyDescent="0.2">
      <c r="A86" s="203">
        <v>885</v>
      </c>
      <c r="B86" s="103">
        <v>885</v>
      </c>
      <c r="C86" s="67">
        <v>1470000937750</v>
      </c>
      <c r="D86" s="204">
        <v>843</v>
      </c>
      <c r="E86" s="103">
        <v>843</v>
      </c>
      <c r="F86" s="67">
        <v>1470000937769</v>
      </c>
      <c r="G86" s="68" t="s">
        <v>669</v>
      </c>
      <c r="H86" s="72"/>
      <c r="I86" s="73">
        <v>1065.42</v>
      </c>
      <c r="J86" s="73">
        <v>0.81</v>
      </c>
      <c r="K86" s="73">
        <v>0.81</v>
      </c>
      <c r="L86" s="74"/>
      <c r="M86" s="75">
        <v>1065.42</v>
      </c>
      <c r="N86" s="75">
        <v>0.05</v>
      </c>
      <c r="O86" s="75">
        <v>0.05</v>
      </c>
    </row>
    <row r="87" spans="1:15" ht="12.75" x14ac:dyDescent="0.2">
      <c r="A87" s="203">
        <v>886</v>
      </c>
      <c r="B87" s="103">
        <v>886</v>
      </c>
      <c r="C87" s="67">
        <v>1470000970872</v>
      </c>
      <c r="D87" s="204">
        <v>844</v>
      </c>
      <c r="E87" s="103">
        <v>844</v>
      </c>
      <c r="F87" s="67">
        <v>1470000970881</v>
      </c>
      <c r="G87" s="68" t="s">
        <v>670</v>
      </c>
      <c r="H87" s="72"/>
      <c r="I87" s="73">
        <v>93.49</v>
      </c>
      <c r="J87" s="73">
        <v>1.07</v>
      </c>
      <c r="K87" s="73">
        <v>1.07</v>
      </c>
      <c r="L87" s="74"/>
      <c r="M87" s="75">
        <v>2930.26</v>
      </c>
      <c r="N87" s="75">
        <v>0.05</v>
      </c>
      <c r="O87" s="75">
        <v>0.05</v>
      </c>
    </row>
    <row r="88" spans="1:15" ht="12.75" x14ac:dyDescent="0.2">
      <c r="A88" s="203">
        <v>887</v>
      </c>
      <c r="B88" s="103">
        <v>887</v>
      </c>
      <c r="C88" s="67">
        <v>1470000970890</v>
      </c>
      <c r="D88" s="204">
        <v>845</v>
      </c>
      <c r="E88" s="103">
        <v>845</v>
      </c>
      <c r="F88" s="67">
        <v>1470000970906</v>
      </c>
      <c r="G88" s="68" t="s">
        <v>671</v>
      </c>
      <c r="H88" s="72"/>
      <c r="I88" s="73">
        <v>75.55</v>
      </c>
      <c r="J88" s="73">
        <v>1.07</v>
      </c>
      <c r="K88" s="73">
        <v>1.07</v>
      </c>
      <c r="L88" s="74"/>
      <c r="M88" s="75">
        <v>3435.86</v>
      </c>
      <c r="N88" s="75">
        <v>0.05</v>
      </c>
      <c r="O88" s="75">
        <v>0.05</v>
      </c>
    </row>
    <row r="89" spans="1:15" ht="12.75" x14ac:dyDescent="0.2">
      <c r="A89" s="203"/>
      <c r="B89" s="103"/>
      <c r="C89" s="67"/>
      <c r="D89" s="204">
        <v>745</v>
      </c>
      <c r="E89" s="103">
        <v>745</v>
      </c>
      <c r="F89" s="67">
        <v>1430000021836</v>
      </c>
      <c r="G89" s="68" t="s">
        <v>672</v>
      </c>
      <c r="H89" s="72"/>
      <c r="I89" s="73"/>
      <c r="J89" s="73"/>
      <c r="K89" s="73"/>
      <c r="L89" s="74"/>
      <c r="M89" s="75"/>
      <c r="N89" s="75"/>
      <c r="O89" s="75"/>
    </row>
    <row r="90" spans="1:15" ht="12.75" x14ac:dyDescent="0.2">
      <c r="A90" s="203" t="s">
        <v>712</v>
      </c>
      <c r="B90" s="103" t="s">
        <v>712</v>
      </c>
      <c r="C90" s="67" t="s">
        <v>712</v>
      </c>
      <c r="D90" s="204"/>
      <c r="E90" s="103"/>
      <c r="F90" s="67"/>
      <c r="G90" s="68" t="s">
        <v>673</v>
      </c>
      <c r="H90" s="72"/>
      <c r="I90" s="73"/>
      <c r="J90" s="73">
        <v>2.2200000000000002</v>
      </c>
      <c r="K90" s="73">
        <v>2.2200000000000002</v>
      </c>
      <c r="L90" s="74"/>
      <c r="M90" s="75"/>
      <c r="N90" s="75"/>
      <c r="O90" s="75"/>
    </row>
    <row r="91" spans="1:15" ht="12.75" x14ac:dyDescent="0.2">
      <c r="A91" s="203">
        <v>2226</v>
      </c>
      <c r="B91" s="103">
        <v>2226</v>
      </c>
      <c r="C91" s="67">
        <v>2226</v>
      </c>
      <c r="D91" s="204"/>
      <c r="E91" s="103"/>
      <c r="F91" s="67"/>
      <c r="G91" s="68" t="s">
        <v>674</v>
      </c>
      <c r="H91" s="72"/>
      <c r="I91" s="73"/>
      <c r="J91" s="73">
        <v>1.93</v>
      </c>
      <c r="K91" s="73">
        <v>1.93</v>
      </c>
      <c r="L91" s="74"/>
      <c r="M91" s="75"/>
      <c r="N91" s="75"/>
      <c r="O91" s="75"/>
    </row>
    <row r="92" spans="1:15" ht="12.75" x14ac:dyDescent="0.2">
      <c r="A92" s="203">
        <v>7070</v>
      </c>
      <c r="B92" s="103">
        <v>7070</v>
      </c>
      <c r="C92" s="67">
        <v>7070</v>
      </c>
      <c r="D92" s="204">
        <v>7070</v>
      </c>
      <c r="E92" s="103">
        <v>7070</v>
      </c>
      <c r="F92" s="67">
        <v>7070</v>
      </c>
      <c r="G92" s="68" t="s">
        <v>675</v>
      </c>
      <c r="H92" s="72"/>
      <c r="I92" s="73">
        <v>7.75</v>
      </c>
      <c r="J92" s="73">
        <v>0.84</v>
      </c>
      <c r="K92" s="73">
        <v>0.84</v>
      </c>
      <c r="L92" s="74"/>
      <c r="M92" s="75"/>
      <c r="N92" s="75"/>
      <c r="O92" s="75"/>
    </row>
    <row r="93" spans="1:15" ht="12.75" x14ac:dyDescent="0.2">
      <c r="A93" s="203">
        <v>7337</v>
      </c>
      <c r="B93" s="103">
        <v>7337</v>
      </c>
      <c r="C93" s="67">
        <v>7337</v>
      </c>
      <c r="D93" s="204">
        <v>7338</v>
      </c>
      <c r="E93" s="103">
        <v>7338</v>
      </c>
      <c r="F93" s="67">
        <v>7338</v>
      </c>
      <c r="G93" s="68" t="s">
        <v>676</v>
      </c>
      <c r="H93" s="72">
        <v>4.2320000000000002</v>
      </c>
      <c r="I93" s="73">
        <v>45.92</v>
      </c>
      <c r="J93" s="73">
        <v>1.1599999999999999</v>
      </c>
      <c r="K93" s="73">
        <v>1.1599999999999999</v>
      </c>
      <c r="L93" s="74">
        <v>-3.194</v>
      </c>
      <c r="M93" s="75">
        <v>1278.28</v>
      </c>
      <c r="N93" s="75">
        <v>0.05</v>
      </c>
      <c r="O93" s="75">
        <v>0.05</v>
      </c>
    </row>
    <row r="94" spans="1:15" ht="12.75" x14ac:dyDescent="0.2">
      <c r="A94" s="203">
        <v>7371</v>
      </c>
      <c r="B94" s="103">
        <v>7371</v>
      </c>
      <c r="C94" s="67">
        <v>7371</v>
      </c>
      <c r="D94" s="204">
        <v>7375</v>
      </c>
      <c r="E94" s="103">
        <v>7375</v>
      </c>
      <c r="F94" s="67">
        <v>7375</v>
      </c>
      <c r="G94" s="68" t="s">
        <v>677</v>
      </c>
      <c r="H94" s="72"/>
      <c r="I94" s="73">
        <v>3388.02</v>
      </c>
      <c r="J94" s="73">
        <v>0.78</v>
      </c>
      <c r="K94" s="73">
        <v>0.78</v>
      </c>
      <c r="L94" s="74"/>
      <c r="M94" s="75">
        <v>3388.02</v>
      </c>
      <c r="N94" s="75">
        <v>0.05</v>
      </c>
      <c r="O94" s="75">
        <v>0.05</v>
      </c>
    </row>
    <row r="95" spans="1:15" ht="12.75" x14ac:dyDescent="0.2">
      <c r="A95" s="226" t="s">
        <v>727</v>
      </c>
      <c r="B95" s="226" t="s">
        <v>727</v>
      </c>
      <c r="C95" s="226" t="s">
        <v>727</v>
      </c>
      <c r="D95" s="226" t="s">
        <v>728</v>
      </c>
      <c r="E95" s="226" t="s">
        <v>728</v>
      </c>
      <c r="F95" s="226" t="s">
        <v>728</v>
      </c>
      <c r="G95" s="68" t="s">
        <v>678</v>
      </c>
      <c r="H95" s="72"/>
      <c r="I95" s="73">
        <v>559.39</v>
      </c>
      <c r="J95" s="73">
        <v>1.27</v>
      </c>
      <c r="K95" s="73">
        <v>1.27</v>
      </c>
      <c r="L95" s="74"/>
      <c r="M95" s="75">
        <v>549.29999999999995</v>
      </c>
      <c r="N95" s="75">
        <v>0.05</v>
      </c>
      <c r="O95" s="75">
        <v>0.05</v>
      </c>
    </row>
    <row r="96" spans="1:15" ht="12.75" x14ac:dyDescent="0.2">
      <c r="A96" s="226" t="s">
        <v>729</v>
      </c>
      <c r="B96" s="226" t="s">
        <v>729</v>
      </c>
      <c r="C96" s="226" t="s">
        <v>729</v>
      </c>
      <c r="D96" s="226" t="s">
        <v>730</v>
      </c>
      <c r="E96" s="226" t="s">
        <v>730</v>
      </c>
      <c r="F96" s="226" t="s">
        <v>730</v>
      </c>
      <c r="G96" s="68" t="s">
        <v>679</v>
      </c>
      <c r="H96" s="72"/>
      <c r="I96" s="73">
        <v>1555.79</v>
      </c>
      <c r="J96" s="73">
        <v>0.77</v>
      </c>
      <c r="K96" s="73">
        <v>0.77</v>
      </c>
      <c r="L96" s="74"/>
      <c r="M96" s="75">
        <v>1555.79</v>
      </c>
      <c r="N96" s="75">
        <v>0.05</v>
      </c>
      <c r="O96" s="75">
        <v>0.05</v>
      </c>
    </row>
    <row r="97" spans="1:15" ht="12.75" x14ac:dyDescent="0.2">
      <c r="A97" s="226" t="s">
        <v>731</v>
      </c>
      <c r="B97" s="226" t="s">
        <v>731</v>
      </c>
      <c r="C97" s="226" t="s">
        <v>731</v>
      </c>
      <c r="D97" s="226" t="s">
        <v>732</v>
      </c>
      <c r="E97" s="226" t="s">
        <v>732</v>
      </c>
      <c r="F97" s="226" t="s">
        <v>732</v>
      </c>
      <c r="G97" s="68" t="s">
        <v>680</v>
      </c>
      <c r="H97" s="72"/>
      <c r="I97" s="73">
        <v>50.58</v>
      </c>
      <c r="J97" s="73">
        <v>1.29</v>
      </c>
      <c r="K97" s="73">
        <v>1.29</v>
      </c>
      <c r="L97" s="74"/>
      <c r="M97" s="75">
        <v>3034.96</v>
      </c>
      <c r="N97" s="75">
        <v>0.05</v>
      </c>
      <c r="O97" s="75">
        <v>0.05</v>
      </c>
    </row>
    <row r="98" spans="1:15" ht="12.75" x14ac:dyDescent="0.2">
      <c r="A98" s="226" t="s">
        <v>733</v>
      </c>
      <c r="B98" s="226" t="s">
        <v>733</v>
      </c>
      <c r="C98" s="226" t="s">
        <v>733</v>
      </c>
      <c r="D98" s="226" t="s">
        <v>734</v>
      </c>
      <c r="E98" s="226" t="s">
        <v>734</v>
      </c>
      <c r="F98" s="226" t="s">
        <v>734</v>
      </c>
      <c r="G98" s="68" t="s">
        <v>681</v>
      </c>
      <c r="H98" s="72"/>
      <c r="I98" s="73">
        <v>6.34</v>
      </c>
      <c r="J98" s="73">
        <v>1.48</v>
      </c>
      <c r="K98" s="73">
        <v>1.48</v>
      </c>
      <c r="L98" s="74"/>
      <c r="M98" s="75">
        <v>3169.05</v>
      </c>
      <c r="N98" s="75">
        <v>0.05</v>
      </c>
      <c r="O98" s="75">
        <v>0.05</v>
      </c>
    </row>
    <row r="99" spans="1:15" ht="12.75" x14ac:dyDescent="0.2">
      <c r="A99" s="226" t="s">
        <v>735</v>
      </c>
      <c r="B99" s="226" t="s">
        <v>735</v>
      </c>
      <c r="C99" s="226" t="s">
        <v>735</v>
      </c>
      <c r="D99" s="226" t="s">
        <v>736</v>
      </c>
      <c r="E99" s="226" t="s">
        <v>736</v>
      </c>
      <c r="F99" s="226" t="s">
        <v>736</v>
      </c>
      <c r="G99" s="68" t="s">
        <v>682</v>
      </c>
      <c r="H99" s="72"/>
      <c r="I99" s="73">
        <v>4290.67</v>
      </c>
      <c r="J99" s="73">
        <v>0.77</v>
      </c>
      <c r="K99" s="73">
        <v>0.77</v>
      </c>
      <c r="L99" s="74"/>
      <c r="M99" s="75">
        <v>4290.67</v>
      </c>
      <c r="N99" s="75">
        <v>0.05</v>
      </c>
      <c r="O99" s="75">
        <v>0.05</v>
      </c>
    </row>
    <row r="100" spans="1:15" ht="12.75" x14ac:dyDescent="0.2">
      <c r="A100" s="226" t="s">
        <v>737</v>
      </c>
      <c r="B100" s="226" t="s">
        <v>737</v>
      </c>
      <c r="C100" s="226" t="s">
        <v>737</v>
      </c>
      <c r="D100" s="226" t="s">
        <v>738</v>
      </c>
      <c r="E100" s="226" t="s">
        <v>738</v>
      </c>
      <c r="F100" s="226" t="s">
        <v>738</v>
      </c>
      <c r="G100" s="68" t="s">
        <v>683</v>
      </c>
      <c r="H100" s="72"/>
      <c r="I100" s="73">
        <v>21.78</v>
      </c>
      <c r="J100" s="73">
        <v>0.77</v>
      </c>
      <c r="K100" s="73">
        <v>0.77</v>
      </c>
      <c r="L100" s="74"/>
      <c r="M100" s="75">
        <v>1086.9000000000001</v>
      </c>
      <c r="N100" s="75">
        <v>0.05</v>
      </c>
      <c r="O100" s="75">
        <v>0.05</v>
      </c>
    </row>
    <row r="101" spans="1:15" ht="12.75" x14ac:dyDescent="0.2">
      <c r="A101" s="226" t="s">
        <v>739</v>
      </c>
      <c r="B101" s="226" t="s">
        <v>739</v>
      </c>
      <c r="C101" s="226" t="s">
        <v>739</v>
      </c>
      <c r="D101" s="226" t="s">
        <v>740</v>
      </c>
      <c r="E101" s="226" t="s">
        <v>740</v>
      </c>
      <c r="F101" s="226" t="s">
        <v>740</v>
      </c>
      <c r="G101" s="68" t="s">
        <v>684</v>
      </c>
      <c r="H101" s="72"/>
      <c r="I101" s="73">
        <v>423.96</v>
      </c>
      <c r="J101" s="73">
        <v>1.1399999999999999</v>
      </c>
      <c r="K101" s="73">
        <v>1.1399999999999999</v>
      </c>
      <c r="L101" s="74"/>
      <c r="M101" s="75">
        <v>5652.74</v>
      </c>
      <c r="N101" s="75">
        <v>0.05</v>
      </c>
      <c r="O101" s="75">
        <v>0.05</v>
      </c>
    </row>
    <row r="102" spans="1:15" ht="12.75" x14ac:dyDescent="0.2">
      <c r="A102" s="226" t="s">
        <v>741</v>
      </c>
      <c r="B102" s="226" t="s">
        <v>741</v>
      </c>
      <c r="C102" s="226" t="s">
        <v>741</v>
      </c>
      <c r="D102" s="226" t="s">
        <v>742</v>
      </c>
      <c r="E102" s="226" t="s">
        <v>742</v>
      </c>
      <c r="F102" s="226" t="s">
        <v>742</v>
      </c>
      <c r="G102" s="68" t="s">
        <v>685</v>
      </c>
      <c r="H102" s="72"/>
      <c r="I102" s="73">
        <v>42.72</v>
      </c>
      <c r="J102" s="73">
        <v>0.77</v>
      </c>
      <c r="K102" s="73">
        <v>0.77</v>
      </c>
      <c r="L102" s="74"/>
      <c r="M102" s="75">
        <v>6978.14</v>
      </c>
      <c r="N102" s="75">
        <v>0.05</v>
      </c>
      <c r="O102" s="75">
        <v>0.05</v>
      </c>
    </row>
    <row r="103" spans="1:15" ht="12.75" x14ac:dyDescent="0.2">
      <c r="A103" s="226" t="s">
        <v>743</v>
      </c>
      <c r="B103" s="226" t="s">
        <v>743</v>
      </c>
      <c r="C103" s="226" t="s">
        <v>743</v>
      </c>
      <c r="D103" s="226" t="s">
        <v>744</v>
      </c>
      <c r="E103" s="226" t="s">
        <v>744</v>
      </c>
      <c r="F103" s="226" t="s">
        <v>744</v>
      </c>
      <c r="G103" s="68" t="s">
        <v>686</v>
      </c>
      <c r="H103" s="72"/>
      <c r="I103" s="73">
        <v>7.52</v>
      </c>
      <c r="J103" s="73">
        <v>0.71</v>
      </c>
      <c r="K103" s="73">
        <v>0.71</v>
      </c>
      <c r="L103" s="74"/>
      <c r="M103" s="75">
        <v>1501.74</v>
      </c>
      <c r="N103" s="75">
        <v>0.05</v>
      </c>
      <c r="O103" s="75">
        <v>0.05</v>
      </c>
    </row>
    <row r="104" spans="1:15" ht="12.75" x14ac:dyDescent="0.2">
      <c r="A104" s="226" t="s">
        <v>745</v>
      </c>
      <c r="B104" s="226" t="s">
        <v>745</v>
      </c>
      <c r="C104" s="226" t="s">
        <v>745</v>
      </c>
      <c r="D104" s="226" t="s">
        <v>746</v>
      </c>
      <c r="E104" s="226" t="s">
        <v>746</v>
      </c>
      <c r="F104" s="226" t="s">
        <v>746</v>
      </c>
      <c r="G104" s="68" t="s">
        <v>687</v>
      </c>
      <c r="H104" s="72"/>
      <c r="I104" s="73">
        <v>223.41</v>
      </c>
      <c r="J104" s="73">
        <v>0.87</v>
      </c>
      <c r="K104" s="73">
        <v>0.87</v>
      </c>
      <c r="L104" s="74"/>
      <c r="M104" s="75">
        <v>446.83</v>
      </c>
      <c r="N104" s="75">
        <v>0.05</v>
      </c>
      <c r="O104" s="75">
        <v>0.05</v>
      </c>
    </row>
    <row r="105" spans="1:15" ht="12.75" x14ac:dyDescent="0.2">
      <c r="A105" s="226" t="s">
        <v>747</v>
      </c>
      <c r="B105" s="226" t="s">
        <v>747</v>
      </c>
      <c r="C105" s="226" t="s">
        <v>747</v>
      </c>
      <c r="D105" s="226" t="s">
        <v>748</v>
      </c>
      <c r="E105" s="226" t="s">
        <v>748</v>
      </c>
      <c r="F105" s="226" t="s">
        <v>748</v>
      </c>
      <c r="G105" s="68" t="s">
        <v>688</v>
      </c>
      <c r="H105" s="72"/>
      <c r="I105" s="73">
        <v>27.04</v>
      </c>
      <c r="J105" s="73">
        <v>0.71</v>
      </c>
      <c r="K105" s="73">
        <v>0.71</v>
      </c>
      <c r="L105" s="74"/>
      <c r="M105" s="75">
        <v>1081.6400000000001</v>
      </c>
      <c r="N105" s="75">
        <v>0.05</v>
      </c>
      <c r="O105" s="75">
        <v>0.05</v>
      </c>
    </row>
    <row r="106" spans="1:15" ht="12.75" x14ac:dyDescent="0.2">
      <c r="A106" s="226" t="s">
        <v>749</v>
      </c>
      <c r="B106" s="226" t="s">
        <v>749</v>
      </c>
      <c r="C106" s="226" t="s">
        <v>749</v>
      </c>
      <c r="D106" s="226" t="s">
        <v>750</v>
      </c>
      <c r="E106" s="226" t="s">
        <v>750</v>
      </c>
      <c r="F106" s="226" t="s">
        <v>750</v>
      </c>
      <c r="G106" s="68" t="s">
        <v>689</v>
      </c>
      <c r="H106" s="72"/>
      <c r="I106" s="73">
        <v>890.25</v>
      </c>
      <c r="J106" s="73">
        <v>0.81</v>
      </c>
      <c r="K106" s="73">
        <v>0.81</v>
      </c>
      <c r="L106" s="74"/>
      <c r="M106" s="75">
        <v>4629.3100000000004</v>
      </c>
      <c r="N106" s="75">
        <v>0.05</v>
      </c>
      <c r="O106" s="75">
        <v>0.05</v>
      </c>
    </row>
    <row r="107" spans="1:15" ht="12.75" x14ac:dyDescent="0.2">
      <c r="A107" s="226" t="s">
        <v>751</v>
      </c>
      <c r="B107" s="226" t="s">
        <v>751</v>
      </c>
      <c r="C107" s="226" t="s">
        <v>751</v>
      </c>
      <c r="D107" s="226" t="s">
        <v>752</v>
      </c>
      <c r="E107" s="226" t="s">
        <v>752</v>
      </c>
      <c r="F107" s="226" t="s">
        <v>752</v>
      </c>
      <c r="G107" s="68" t="s">
        <v>690</v>
      </c>
      <c r="H107" s="72"/>
      <c r="I107" s="73">
        <v>1151.46</v>
      </c>
      <c r="J107" s="73">
        <v>2.2599999999999998</v>
      </c>
      <c r="K107" s="73">
        <v>2.2599999999999998</v>
      </c>
      <c r="L107" s="74"/>
      <c r="M107" s="75">
        <v>5565.37</v>
      </c>
      <c r="N107" s="75">
        <v>0.05</v>
      </c>
      <c r="O107" s="75">
        <v>0.05</v>
      </c>
    </row>
    <row r="108" spans="1:15" ht="12.75" x14ac:dyDescent="0.2">
      <c r="A108" s="226" t="s">
        <v>753</v>
      </c>
      <c r="B108" s="226" t="s">
        <v>753</v>
      </c>
      <c r="C108" s="226" t="s">
        <v>753</v>
      </c>
      <c r="D108" s="226" t="s">
        <v>754</v>
      </c>
      <c r="E108" s="226" t="s">
        <v>754</v>
      </c>
      <c r="F108" s="226" t="s">
        <v>754</v>
      </c>
      <c r="G108" s="68" t="s">
        <v>796</v>
      </c>
      <c r="H108" s="72"/>
      <c r="I108" s="73">
        <v>86.09</v>
      </c>
      <c r="J108" s="73">
        <v>1.36</v>
      </c>
      <c r="K108" s="73">
        <v>1.36</v>
      </c>
      <c r="L108" s="74"/>
      <c r="M108" s="75">
        <v>949.88</v>
      </c>
      <c r="N108" s="75">
        <v>0.05</v>
      </c>
      <c r="O108" s="75">
        <v>0.05</v>
      </c>
    </row>
    <row r="109" spans="1:15" ht="12.75" x14ac:dyDescent="0.2">
      <c r="A109" s="226" t="s">
        <v>755</v>
      </c>
      <c r="B109" s="226" t="s">
        <v>755</v>
      </c>
      <c r="C109" s="226" t="s">
        <v>755</v>
      </c>
      <c r="D109" s="226" t="s">
        <v>756</v>
      </c>
      <c r="E109" s="226" t="s">
        <v>756</v>
      </c>
      <c r="F109" s="226" t="s">
        <v>756</v>
      </c>
      <c r="G109" s="68" t="s">
        <v>691</v>
      </c>
      <c r="H109" s="72"/>
      <c r="I109" s="73">
        <v>46.56</v>
      </c>
      <c r="J109" s="73">
        <v>0.71</v>
      </c>
      <c r="K109" s="73">
        <v>0.71</v>
      </c>
      <c r="L109" s="74"/>
      <c r="M109" s="75">
        <v>4656.0600000000004</v>
      </c>
      <c r="N109" s="75">
        <v>0.05</v>
      </c>
      <c r="O109" s="75">
        <v>0.05</v>
      </c>
    </row>
    <row r="110" spans="1:15" ht="12.75" x14ac:dyDescent="0.2">
      <c r="A110" s="226" t="s">
        <v>757</v>
      </c>
      <c r="B110" s="226" t="s">
        <v>757</v>
      </c>
      <c r="C110" s="226" t="s">
        <v>757</v>
      </c>
      <c r="D110" s="226" t="s">
        <v>758</v>
      </c>
      <c r="E110" s="226" t="s">
        <v>758</v>
      </c>
      <c r="F110" s="226" t="s">
        <v>758</v>
      </c>
      <c r="G110" s="68" t="s">
        <v>692</v>
      </c>
      <c r="H110" s="72"/>
      <c r="I110" s="73">
        <v>554.34</v>
      </c>
      <c r="J110" s="73">
        <v>0.77</v>
      </c>
      <c r="K110" s="73">
        <v>0.77</v>
      </c>
      <c r="L110" s="74"/>
      <c r="M110" s="75">
        <v>554.34</v>
      </c>
      <c r="N110" s="75">
        <v>0.05</v>
      </c>
      <c r="O110" s="75">
        <v>0.05</v>
      </c>
    </row>
    <row r="111" spans="1:15" ht="12.75" x14ac:dyDescent="0.2">
      <c r="A111" s="226" t="s">
        <v>759</v>
      </c>
      <c r="B111" s="226" t="s">
        <v>759</v>
      </c>
      <c r="C111" s="226" t="s">
        <v>759</v>
      </c>
      <c r="D111" s="226" t="s">
        <v>760</v>
      </c>
      <c r="E111" s="226" t="s">
        <v>760</v>
      </c>
      <c r="F111" s="226" t="s">
        <v>760</v>
      </c>
      <c r="G111" s="68" t="s">
        <v>693</v>
      </c>
      <c r="H111" s="72"/>
      <c r="I111" s="73">
        <v>294.91000000000003</v>
      </c>
      <c r="J111" s="73">
        <v>1.1399999999999999</v>
      </c>
      <c r="K111" s="73">
        <v>1.1399999999999999</v>
      </c>
      <c r="L111" s="74"/>
      <c r="M111" s="75">
        <v>658.64</v>
      </c>
      <c r="N111" s="75">
        <v>0.05</v>
      </c>
      <c r="O111" s="75">
        <v>0.05</v>
      </c>
    </row>
    <row r="112" spans="1:15" ht="12.75" x14ac:dyDescent="0.2">
      <c r="A112" s="226" t="s">
        <v>761</v>
      </c>
      <c r="B112" s="226" t="s">
        <v>761</v>
      </c>
      <c r="C112" s="226" t="s">
        <v>761</v>
      </c>
      <c r="D112" s="226" t="s">
        <v>762</v>
      </c>
      <c r="E112" s="226" t="s">
        <v>762</v>
      </c>
      <c r="F112" s="226" t="s">
        <v>762</v>
      </c>
      <c r="G112" s="68" t="s">
        <v>694</v>
      </c>
      <c r="H112" s="72"/>
      <c r="I112" s="73">
        <v>554.34</v>
      </c>
      <c r="J112" s="73">
        <v>0.8</v>
      </c>
      <c r="K112" s="73">
        <v>0.8</v>
      </c>
      <c r="L112" s="74"/>
      <c r="M112" s="75">
        <v>554.34</v>
      </c>
      <c r="N112" s="75">
        <v>0.05</v>
      </c>
      <c r="O112" s="75">
        <v>0.05</v>
      </c>
    </row>
    <row r="113" spans="1:15" ht="12.75" x14ac:dyDescent="0.2">
      <c r="A113" s="226" t="s">
        <v>763</v>
      </c>
      <c r="B113" s="226" t="s">
        <v>763</v>
      </c>
      <c r="C113" s="226" t="s">
        <v>763</v>
      </c>
      <c r="D113" s="226" t="s">
        <v>764</v>
      </c>
      <c r="E113" s="226" t="s">
        <v>764</v>
      </c>
      <c r="F113" s="226" t="s">
        <v>764</v>
      </c>
      <c r="G113" s="68" t="s">
        <v>695</v>
      </c>
      <c r="H113" s="72"/>
      <c r="I113" s="73">
        <v>6725.88</v>
      </c>
      <c r="J113" s="73">
        <v>0.83</v>
      </c>
      <c r="K113" s="73">
        <v>0.83</v>
      </c>
      <c r="L113" s="74"/>
      <c r="M113" s="75">
        <v>6725.88</v>
      </c>
      <c r="N113" s="75">
        <v>0.05</v>
      </c>
      <c r="O113" s="75">
        <v>0.05</v>
      </c>
    </row>
    <row r="114" spans="1:15" ht="12.75" x14ac:dyDescent="0.2">
      <c r="A114" s="226" t="s">
        <v>765</v>
      </c>
      <c r="B114" s="226" t="s">
        <v>765</v>
      </c>
      <c r="C114" s="226" t="s">
        <v>765</v>
      </c>
      <c r="D114" s="226" t="s">
        <v>766</v>
      </c>
      <c r="E114" s="226" t="s">
        <v>766</v>
      </c>
      <c r="F114" s="226" t="s">
        <v>766</v>
      </c>
      <c r="G114" s="68" t="s">
        <v>696</v>
      </c>
      <c r="H114" s="72"/>
      <c r="I114" s="73">
        <v>2287.7600000000002</v>
      </c>
      <c r="J114" s="73">
        <v>0.77</v>
      </c>
      <c r="K114" s="73">
        <v>0.77</v>
      </c>
      <c r="L114" s="74"/>
      <c r="M114" s="75">
        <v>2287.7600000000002</v>
      </c>
      <c r="N114" s="75">
        <v>0.05</v>
      </c>
      <c r="O114" s="75">
        <v>0.05</v>
      </c>
    </row>
    <row r="115" spans="1:15" ht="12.75" x14ac:dyDescent="0.2">
      <c r="A115" s="226" t="s">
        <v>767</v>
      </c>
      <c r="B115" s="226" t="s">
        <v>767</v>
      </c>
      <c r="C115" s="226" t="s">
        <v>767</v>
      </c>
      <c r="D115" s="226" t="s">
        <v>768</v>
      </c>
      <c r="E115" s="226" t="s">
        <v>768</v>
      </c>
      <c r="F115" s="226" t="s">
        <v>768</v>
      </c>
      <c r="G115" s="68" t="s">
        <v>697</v>
      </c>
      <c r="H115" s="72"/>
      <c r="I115" s="73">
        <v>754.63</v>
      </c>
      <c r="J115" s="73">
        <v>0.77</v>
      </c>
      <c r="K115" s="73">
        <v>0.77</v>
      </c>
      <c r="L115" s="74"/>
      <c r="M115" s="75">
        <v>754.63</v>
      </c>
      <c r="N115" s="75">
        <v>0.05</v>
      </c>
      <c r="O115" s="75">
        <v>0.05</v>
      </c>
    </row>
    <row r="116" spans="1:15" ht="12.75" x14ac:dyDescent="0.2">
      <c r="A116" s="226" t="s">
        <v>769</v>
      </c>
      <c r="B116" s="226" t="s">
        <v>769</v>
      </c>
      <c r="C116" s="226" t="s">
        <v>769</v>
      </c>
      <c r="D116" s="226" t="s">
        <v>770</v>
      </c>
      <c r="E116" s="226" t="s">
        <v>770</v>
      </c>
      <c r="F116" s="226" t="s">
        <v>770</v>
      </c>
      <c r="G116" s="68" t="s">
        <v>698</v>
      </c>
      <c r="H116" s="72"/>
      <c r="I116" s="73">
        <v>8.6</v>
      </c>
      <c r="J116" s="73">
        <v>3.39</v>
      </c>
      <c r="K116" s="73">
        <v>3.39</v>
      </c>
      <c r="L116" s="74"/>
      <c r="M116" s="75">
        <v>7309.1</v>
      </c>
      <c r="N116" s="75">
        <v>0.05</v>
      </c>
      <c r="O116" s="75">
        <v>0.05</v>
      </c>
    </row>
    <row r="117" spans="1:15" ht="12.75" x14ac:dyDescent="0.2">
      <c r="A117" s="226" t="s">
        <v>771</v>
      </c>
      <c r="B117" s="226" t="s">
        <v>771</v>
      </c>
      <c r="C117" s="226" t="s">
        <v>771</v>
      </c>
      <c r="D117" s="226" t="s">
        <v>772</v>
      </c>
      <c r="E117" s="226" t="s">
        <v>772</v>
      </c>
      <c r="F117" s="226" t="s">
        <v>772</v>
      </c>
      <c r="G117" s="68" t="s">
        <v>699</v>
      </c>
      <c r="H117" s="72"/>
      <c r="I117" s="73"/>
      <c r="J117" s="73"/>
      <c r="K117" s="73"/>
      <c r="L117" s="74"/>
      <c r="M117" s="75">
        <v>3912.75</v>
      </c>
      <c r="N117" s="75">
        <v>0.05</v>
      </c>
      <c r="O117" s="75">
        <v>0.05</v>
      </c>
    </row>
    <row r="118" spans="1:15" ht="12.75" x14ac:dyDescent="0.2">
      <c r="A118" s="226" t="s">
        <v>773</v>
      </c>
      <c r="B118" s="226" t="s">
        <v>773</v>
      </c>
      <c r="C118" s="226" t="s">
        <v>773</v>
      </c>
      <c r="D118" s="226" t="s">
        <v>774</v>
      </c>
      <c r="E118" s="226" t="s">
        <v>774</v>
      </c>
      <c r="F118" s="226" t="s">
        <v>774</v>
      </c>
      <c r="G118" s="68" t="s">
        <v>700</v>
      </c>
      <c r="H118" s="72"/>
      <c r="I118" s="73">
        <v>56.7</v>
      </c>
      <c r="J118" s="73">
        <v>1.04</v>
      </c>
      <c r="K118" s="73">
        <v>1.04</v>
      </c>
      <c r="L118" s="74"/>
      <c r="M118" s="75">
        <v>2778.35</v>
      </c>
      <c r="N118" s="75">
        <v>0.05</v>
      </c>
      <c r="O118" s="75">
        <v>0.05</v>
      </c>
    </row>
    <row r="119" spans="1:15" ht="12.75" x14ac:dyDescent="0.2">
      <c r="A119" s="226" t="s">
        <v>775</v>
      </c>
      <c r="B119" s="226" t="s">
        <v>775</v>
      </c>
      <c r="C119" s="226" t="s">
        <v>775</v>
      </c>
      <c r="D119" s="226" t="s">
        <v>776</v>
      </c>
      <c r="E119" s="226" t="s">
        <v>776</v>
      </c>
      <c r="F119" s="226" t="s">
        <v>776</v>
      </c>
      <c r="G119" s="68" t="s">
        <v>701</v>
      </c>
      <c r="H119" s="72"/>
      <c r="I119" s="73">
        <v>31.18</v>
      </c>
      <c r="J119" s="73">
        <v>2.97</v>
      </c>
      <c r="K119" s="73">
        <v>2.97</v>
      </c>
      <c r="L119" s="74"/>
      <c r="M119" s="75">
        <v>2078.9499999999998</v>
      </c>
      <c r="N119" s="75">
        <v>0.05</v>
      </c>
      <c r="O119" s="75">
        <v>0.05</v>
      </c>
    </row>
    <row r="120" spans="1:15" ht="12.75" x14ac:dyDescent="0.2">
      <c r="A120" s="226" t="s">
        <v>777</v>
      </c>
      <c r="B120" s="226" t="s">
        <v>777</v>
      </c>
      <c r="C120" s="226" t="s">
        <v>777</v>
      </c>
      <c r="D120" s="226"/>
      <c r="E120" s="226"/>
      <c r="F120" s="226"/>
      <c r="G120" s="68" t="s">
        <v>702</v>
      </c>
      <c r="H120" s="72"/>
      <c r="I120" s="73">
        <v>267.32</v>
      </c>
      <c r="J120" s="73">
        <v>7.63</v>
      </c>
      <c r="K120" s="73">
        <v>7.63</v>
      </c>
      <c r="L120" s="74"/>
      <c r="M120" s="75"/>
      <c r="N120" s="75"/>
      <c r="O120" s="75"/>
    </row>
    <row r="121" spans="1:15" ht="12.75" x14ac:dyDescent="0.2">
      <c r="A121" s="226" t="s">
        <v>778</v>
      </c>
      <c r="B121" s="226" t="s">
        <v>778</v>
      </c>
      <c r="C121" s="226" t="s">
        <v>778</v>
      </c>
      <c r="D121" s="226" t="s">
        <v>779</v>
      </c>
      <c r="E121" s="226" t="s">
        <v>779</v>
      </c>
      <c r="F121" s="226" t="s">
        <v>779</v>
      </c>
      <c r="G121" s="68" t="s">
        <v>703</v>
      </c>
      <c r="H121" s="72"/>
      <c r="I121" s="73">
        <v>1.81</v>
      </c>
      <c r="J121" s="73">
        <v>1.2</v>
      </c>
      <c r="K121" s="73">
        <v>1.2</v>
      </c>
      <c r="L121" s="74"/>
      <c r="M121" s="75">
        <v>1807.84</v>
      </c>
      <c r="N121" s="75">
        <v>0.05</v>
      </c>
      <c r="O121" s="75">
        <v>0.05</v>
      </c>
    </row>
    <row r="122" spans="1:15" ht="12.75" x14ac:dyDescent="0.2">
      <c r="A122" s="226" t="s">
        <v>780</v>
      </c>
      <c r="B122" s="226" t="s">
        <v>780</v>
      </c>
      <c r="C122" s="226" t="s">
        <v>780</v>
      </c>
      <c r="D122" s="226" t="s">
        <v>781</v>
      </c>
      <c r="E122" s="226" t="s">
        <v>781</v>
      </c>
      <c r="F122" s="226" t="s">
        <v>781</v>
      </c>
      <c r="G122" s="68" t="s">
        <v>704</v>
      </c>
      <c r="H122" s="72"/>
      <c r="I122" s="73">
        <v>107.23</v>
      </c>
      <c r="J122" s="73">
        <v>1.1399999999999999</v>
      </c>
      <c r="K122" s="73">
        <v>1.1399999999999999</v>
      </c>
      <c r="L122" s="74"/>
      <c r="M122" s="75">
        <v>16085.14</v>
      </c>
      <c r="N122" s="75">
        <v>0.05</v>
      </c>
      <c r="O122" s="75">
        <v>0.05</v>
      </c>
    </row>
    <row r="123" spans="1:15" ht="12.75" x14ac:dyDescent="0.2">
      <c r="A123" s="226" t="s">
        <v>782</v>
      </c>
      <c r="B123" s="226" t="s">
        <v>782</v>
      </c>
      <c r="C123" s="226" t="s">
        <v>782</v>
      </c>
      <c r="D123" s="226" t="s">
        <v>783</v>
      </c>
      <c r="E123" s="226" t="s">
        <v>783</v>
      </c>
      <c r="F123" s="226" t="s">
        <v>783</v>
      </c>
      <c r="G123" s="68" t="s">
        <v>705</v>
      </c>
      <c r="H123" s="72"/>
      <c r="I123" s="73">
        <v>16.399999999999999</v>
      </c>
      <c r="J123" s="73">
        <v>3.39</v>
      </c>
      <c r="K123" s="73">
        <v>3.39</v>
      </c>
      <c r="L123" s="74"/>
      <c r="M123" s="75">
        <v>2045.63</v>
      </c>
      <c r="N123" s="75">
        <v>0.05</v>
      </c>
      <c r="O123" s="75">
        <v>0.05</v>
      </c>
    </row>
    <row r="124" spans="1:15" ht="12.75" x14ac:dyDescent="0.2">
      <c r="A124" s="226" t="s">
        <v>784</v>
      </c>
      <c r="B124" s="226" t="s">
        <v>784</v>
      </c>
      <c r="C124" s="226" t="s">
        <v>784</v>
      </c>
      <c r="D124" s="226" t="s">
        <v>785</v>
      </c>
      <c r="E124" s="226" t="s">
        <v>785</v>
      </c>
      <c r="F124" s="226" t="s">
        <v>785</v>
      </c>
      <c r="G124" s="68" t="s">
        <v>706</v>
      </c>
      <c r="H124" s="72">
        <v>0.67400000000000004</v>
      </c>
      <c r="I124" s="73">
        <v>698.74</v>
      </c>
      <c r="J124" s="73">
        <v>1.39</v>
      </c>
      <c r="K124" s="73">
        <v>1.39</v>
      </c>
      <c r="L124" s="74">
        <v>-0.70599999999999996</v>
      </c>
      <c r="M124" s="75">
        <v>174.69</v>
      </c>
      <c r="N124" s="75">
        <v>0.05</v>
      </c>
      <c r="O124" s="75">
        <v>0.05</v>
      </c>
    </row>
    <row r="125" spans="1:15" ht="12.75" x14ac:dyDescent="0.2">
      <c r="A125" s="226" t="s">
        <v>786</v>
      </c>
      <c r="B125" s="226" t="s">
        <v>786</v>
      </c>
      <c r="C125" s="226" t="s">
        <v>786</v>
      </c>
      <c r="D125" s="226" t="s">
        <v>787</v>
      </c>
      <c r="E125" s="226" t="s">
        <v>787</v>
      </c>
      <c r="F125" s="226" t="s">
        <v>787</v>
      </c>
      <c r="G125" s="68" t="s">
        <v>707</v>
      </c>
      <c r="H125" s="72"/>
      <c r="I125" s="73">
        <v>25.22</v>
      </c>
      <c r="J125" s="73">
        <v>1.31</v>
      </c>
      <c r="K125" s="73">
        <v>1.31</v>
      </c>
      <c r="L125" s="74"/>
      <c r="M125" s="75">
        <v>885.94</v>
      </c>
      <c r="N125" s="75">
        <v>0.05</v>
      </c>
      <c r="O125" s="75">
        <v>0.05</v>
      </c>
    </row>
    <row r="126" spans="1:15" ht="12.75" x14ac:dyDescent="0.2">
      <c r="A126" s="226" t="s">
        <v>788</v>
      </c>
      <c r="B126" s="226" t="s">
        <v>788</v>
      </c>
      <c r="C126" s="226" t="s">
        <v>788</v>
      </c>
      <c r="D126" s="226" t="s">
        <v>789</v>
      </c>
      <c r="E126" s="226" t="s">
        <v>789</v>
      </c>
      <c r="F126" s="226" t="s">
        <v>789</v>
      </c>
      <c r="G126" s="68" t="s">
        <v>708</v>
      </c>
      <c r="H126" s="72"/>
      <c r="I126" s="73">
        <v>123.92</v>
      </c>
      <c r="J126" s="73">
        <v>0.89</v>
      </c>
      <c r="K126" s="73">
        <v>0.89</v>
      </c>
      <c r="L126" s="74"/>
      <c r="M126" s="75">
        <v>2608.92</v>
      </c>
      <c r="N126" s="75">
        <v>0.05</v>
      </c>
      <c r="O126" s="75">
        <v>0.05</v>
      </c>
    </row>
    <row r="127" spans="1:15" ht="12.75" x14ac:dyDescent="0.2">
      <c r="A127" s="226" t="s">
        <v>790</v>
      </c>
      <c r="B127" s="226" t="s">
        <v>790</v>
      </c>
      <c r="C127" s="226" t="s">
        <v>790</v>
      </c>
      <c r="D127" s="226" t="s">
        <v>791</v>
      </c>
      <c r="E127" s="226" t="s">
        <v>791</v>
      </c>
      <c r="F127" s="226" t="s">
        <v>791</v>
      </c>
      <c r="G127" s="68" t="s">
        <v>709</v>
      </c>
      <c r="H127" s="72"/>
      <c r="I127" s="73">
        <v>131.54</v>
      </c>
      <c r="J127" s="73">
        <v>1.07</v>
      </c>
      <c r="K127" s="73">
        <v>1.07</v>
      </c>
      <c r="L127" s="74"/>
      <c r="M127" s="75">
        <v>8988.77</v>
      </c>
      <c r="N127" s="75">
        <v>0.05</v>
      </c>
      <c r="O127" s="75">
        <v>0.05</v>
      </c>
    </row>
    <row r="128" spans="1:15" ht="12.75" x14ac:dyDescent="0.2">
      <c r="A128" s="226" t="s">
        <v>792</v>
      </c>
      <c r="B128" s="226" t="s">
        <v>792</v>
      </c>
      <c r="C128" s="226" t="s">
        <v>792</v>
      </c>
      <c r="D128" s="226" t="s">
        <v>793</v>
      </c>
      <c r="E128" s="226" t="s">
        <v>793</v>
      </c>
      <c r="F128" s="226" t="s">
        <v>793</v>
      </c>
      <c r="G128" s="68" t="s">
        <v>710</v>
      </c>
      <c r="H128" s="72"/>
      <c r="I128" s="73">
        <v>0.24</v>
      </c>
      <c r="J128" s="73">
        <v>1.48</v>
      </c>
      <c r="K128" s="73">
        <v>1.48</v>
      </c>
      <c r="L128" s="74"/>
      <c r="M128" s="75">
        <v>97.31</v>
      </c>
      <c r="N128" s="75">
        <v>0.05</v>
      </c>
      <c r="O128" s="75">
        <v>0.05</v>
      </c>
    </row>
    <row r="129" spans="1:15" ht="12.75" x14ac:dyDescent="0.2">
      <c r="A129" s="226" t="s">
        <v>794</v>
      </c>
      <c r="B129" s="226" t="s">
        <v>794</v>
      </c>
      <c r="C129" s="226" t="s">
        <v>794</v>
      </c>
      <c r="D129" s="226" t="s">
        <v>795</v>
      </c>
      <c r="E129" s="226" t="s">
        <v>795</v>
      </c>
      <c r="F129" s="226" t="s">
        <v>795</v>
      </c>
      <c r="G129" s="68" t="s">
        <v>711</v>
      </c>
      <c r="H129" s="72"/>
      <c r="I129" s="73">
        <v>1195.27</v>
      </c>
      <c r="J129" s="73">
        <v>0.46</v>
      </c>
      <c r="K129" s="73">
        <v>0.46</v>
      </c>
      <c r="L129" s="74"/>
      <c r="M129" s="75">
        <v>1195.27</v>
      </c>
      <c r="N129" s="75">
        <v>0.05</v>
      </c>
      <c r="O129" s="75">
        <v>0.05</v>
      </c>
    </row>
    <row r="130" spans="1:15" ht="15" customHeight="1" x14ac:dyDescent="0.2">
      <c r="A130" s="203"/>
      <c r="B130" s="103"/>
      <c r="C130" s="67"/>
      <c r="D130" s="204"/>
      <c r="E130" s="103"/>
      <c r="F130" s="67"/>
      <c r="G130" s="68"/>
      <c r="H130" s="72"/>
      <c r="I130" s="73"/>
      <c r="J130" s="73"/>
      <c r="K130" s="73"/>
      <c r="L130" s="74"/>
      <c r="M130" s="75"/>
      <c r="N130" s="75"/>
      <c r="O130" s="75"/>
    </row>
    <row r="131" spans="1:15" ht="15" customHeight="1" x14ac:dyDescent="0.2">
      <c r="A131" s="203"/>
      <c r="B131" s="103"/>
      <c r="C131" s="67"/>
      <c r="D131" s="204"/>
      <c r="E131" s="103"/>
      <c r="F131" s="67"/>
      <c r="G131" s="68"/>
      <c r="H131" s="72"/>
      <c r="I131" s="73"/>
      <c r="J131" s="73"/>
      <c r="K131" s="73"/>
      <c r="L131" s="74"/>
      <c r="M131" s="75"/>
      <c r="N131" s="75"/>
      <c r="O131" s="75"/>
    </row>
    <row r="132" spans="1:15" ht="15" customHeight="1" x14ac:dyDescent="0.2">
      <c r="A132" s="203"/>
      <c r="B132" s="103"/>
      <c r="C132" s="67"/>
      <c r="D132" s="204"/>
      <c r="E132" s="103"/>
      <c r="F132" s="67"/>
      <c r="G132" s="68"/>
      <c r="H132" s="72"/>
      <c r="I132" s="73"/>
      <c r="J132" s="73"/>
      <c r="K132" s="73"/>
      <c r="L132" s="74"/>
      <c r="M132" s="75"/>
      <c r="N132" s="75"/>
      <c r="O132" s="75"/>
    </row>
    <row r="133" spans="1:15" ht="15" customHeight="1" x14ac:dyDescent="0.2">
      <c r="A133" s="203"/>
      <c r="B133" s="103"/>
      <c r="C133" s="67"/>
      <c r="D133" s="204"/>
      <c r="E133" s="103"/>
      <c r="F133" s="67"/>
      <c r="G133" s="68"/>
      <c r="H133" s="72"/>
      <c r="I133" s="73"/>
      <c r="J133" s="73"/>
      <c r="K133" s="73"/>
      <c r="L133" s="74"/>
      <c r="M133" s="75"/>
      <c r="N133" s="75"/>
      <c r="O133" s="75"/>
    </row>
    <row r="134" spans="1:15" ht="15" customHeight="1" x14ac:dyDescent="0.2">
      <c r="A134" s="203"/>
      <c r="B134" s="103"/>
      <c r="C134" s="67"/>
      <c r="D134" s="204"/>
      <c r="E134" s="103"/>
      <c r="F134" s="67"/>
      <c r="G134" s="68"/>
      <c r="H134" s="72"/>
      <c r="I134" s="73"/>
      <c r="J134" s="73"/>
      <c r="K134" s="73"/>
      <c r="L134" s="74"/>
      <c r="M134" s="75"/>
      <c r="N134" s="75"/>
      <c r="O134" s="75"/>
    </row>
    <row r="135" spans="1:15" ht="15" customHeight="1" x14ac:dyDescent="0.2">
      <c r="A135" s="203"/>
      <c r="B135" s="103"/>
      <c r="C135" s="67"/>
      <c r="D135" s="204"/>
      <c r="E135" s="103"/>
      <c r="F135" s="67"/>
      <c r="G135" s="68"/>
      <c r="H135" s="72"/>
      <c r="I135" s="73"/>
      <c r="J135" s="73"/>
      <c r="K135" s="73"/>
      <c r="L135" s="74"/>
      <c r="M135" s="75"/>
      <c r="N135" s="75"/>
      <c r="O135" s="75"/>
    </row>
    <row r="136" spans="1:15" ht="15" customHeight="1" x14ac:dyDescent="0.2">
      <c r="A136" s="203"/>
      <c r="B136" s="103"/>
      <c r="C136" s="67"/>
      <c r="D136" s="204"/>
      <c r="E136" s="103"/>
      <c r="F136" s="67"/>
      <c r="G136" s="68"/>
      <c r="H136" s="72"/>
      <c r="I136" s="73"/>
      <c r="J136" s="73"/>
      <c r="K136" s="73"/>
      <c r="L136" s="74"/>
      <c r="M136" s="75"/>
      <c r="N136" s="75"/>
      <c r="O136" s="75"/>
    </row>
    <row r="137" spans="1:15" ht="15" customHeight="1" x14ac:dyDescent="0.2">
      <c r="A137" s="203"/>
      <c r="B137" s="103"/>
      <c r="C137" s="67"/>
      <c r="D137" s="204"/>
      <c r="E137" s="103"/>
      <c r="F137" s="67"/>
      <c r="G137" s="68"/>
      <c r="H137" s="72"/>
      <c r="I137" s="73"/>
      <c r="J137" s="73"/>
      <c r="K137" s="73"/>
      <c r="L137" s="74"/>
      <c r="M137" s="75"/>
      <c r="N137" s="75"/>
      <c r="O137" s="75"/>
    </row>
    <row r="138" spans="1:15" ht="15" customHeight="1" x14ac:dyDescent="0.2">
      <c r="A138" s="203"/>
      <c r="B138" s="103"/>
      <c r="C138" s="67"/>
      <c r="D138" s="204"/>
      <c r="E138" s="103"/>
      <c r="F138" s="67"/>
      <c r="G138" s="68"/>
      <c r="H138" s="72"/>
      <c r="I138" s="73"/>
      <c r="J138" s="73"/>
      <c r="K138" s="73"/>
      <c r="L138" s="74"/>
      <c r="M138" s="75"/>
      <c r="N138" s="75"/>
      <c r="O138" s="75"/>
    </row>
    <row r="139" spans="1:15" ht="15" customHeight="1" x14ac:dyDescent="0.2">
      <c r="A139" s="203"/>
      <c r="B139" s="103"/>
      <c r="C139" s="67"/>
      <c r="D139" s="204"/>
      <c r="E139" s="103"/>
      <c r="F139" s="67"/>
      <c r="G139" s="68"/>
      <c r="H139" s="72"/>
      <c r="I139" s="73"/>
      <c r="J139" s="73"/>
      <c r="K139" s="73"/>
      <c r="L139" s="74"/>
      <c r="M139" s="75"/>
      <c r="N139" s="75"/>
      <c r="O139" s="75"/>
    </row>
    <row r="140" spans="1:15" ht="15" customHeight="1" x14ac:dyDescent="0.2">
      <c r="A140" s="203"/>
      <c r="B140" s="103"/>
      <c r="C140" s="67"/>
      <c r="D140" s="204"/>
      <c r="E140" s="103"/>
      <c r="F140" s="67"/>
      <c r="G140" s="68"/>
      <c r="H140" s="72"/>
      <c r="I140" s="73"/>
      <c r="J140" s="73"/>
      <c r="K140" s="73"/>
      <c r="L140" s="74"/>
      <c r="M140" s="75"/>
      <c r="N140" s="75"/>
      <c r="O140" s="75"/>
    </row>
    <row r="141" spans="1:15" ht="15" customHeight="1" x14ac:dyDescent="0.2">
      <c r="A141" s="203"/>
      <c r="B141" s="103"/>
      <c r="C141" s="67"/>
      <c r="D141" s="204"/>
      <c r="E141" s="103"/>
      <c r="F141" s="67"/>
      <c r="G141" s="68"/>
      <c r="H141" s="72"/>
      <c r="I141" s="73"/>
      <c r="J141" s="73"/>
      <c r="K141" s="73"/>
      <c r="L141" s="74"/>
      <c r="M141" s="75"/>
      <c r="N141" s="75"/>
      <c r="O141" s="75"/>
    </row>
    <row r="142" spans="1:15" ht="15" customHeight="1" x14ac:dyDescent="0.2">
      <c r="A142" s="203"/>
      <c r="B142" s="103"/>
      <c r="C142" s="67"/>
      <c r="D142" s="204"/>
      <c r="E142" s="103"/>
      <c r="F142" s="67"/>
      <c r="G142" s="68"/>
      <c r="H142" s="72"/>
      <c r="I142" s="73"/>
      <c r="J142" s="73"/>
      <c r="K142" s="73"/>
      <c r="L142" s="74"/>
      <c r="M142" s="75"/>
      <c r="N142" s="75"/>
      <c r="O142" s="75"/>
    </row>
    <row r="143" spans="1:15" ht="15" customHeight="1" x14ac:dyDescent="0.2">
      <c r="A143" s="203"/>
      <c r="B143" s="103"/>
      <c r="C143" s="67"/>
      <c r="D143" s="204"/>
      <c r="E143" s="103"/>
      <c r="F143" s="67"/>
      <c r="G143" s="68"/>
      <c r="H143" s="72"/>
      <c r="I143" s="73"/>
      <c r="J143" s="73"/>
      <c r="K143" s="73"/>
      <c r="L143" s="74"/>
      <c r="M143" s="75"/>
      <c r="N143" s="75"/>
      <c r="O143" s="75"/>
    </row>
    <row r="144" spans="1:15" ht="15" customHeight="1" x14ac:dyDescent="0.2">
      <c r="A144" s="203"/>
      <c r="B144" s="103"/>
      <c r="C144" s="67"/>
      <c r="D144" s="204"/>
      <c r="E144" s="103"/>
      <c r="F144" s="67"/>
      <c r="G144" s="68"/>
      <c r="H144" s="72"/>
      <c r="I144" s="73"/>
      <c r="J144" s="73"/>
      <c r="K144" s="73"/>
      <c r="L144" s="74"/>
      <c r="M144" s="75"/>
      <c r="N144" s="75"/>
      <c r="O144" s="75"/>
    </row>
    <row r="145" spans="1:15" ht="15" customHeight="1" x14ac:dyDescent="0.2">
      <c r="A145" s="203"/>
      <c r="B145" s="103"/>
      <c r="C145" s="67"/>
      <c r="D145" s="204"/>
      <c r="E145" s="103"/>
      <c r="F145" s="67"/>
      <c r="G145" s="68"/>
      <c r="H145" s="72"/>
      <c r="I145" s="73"/>
      <c r="J145" s="73"/>
      <c r="K145" s="73"/>
      <c r="L145" s="74"/>
      <c r="M145" s="75"/>
      <c r="N145" s="75"/>
      <c r="O145" s="75"/>
    </row>
    <row r="146" spans="1:15" ht="15" customHeight="1" x14ac:dyDescent="0.2">
      <c r="A146" s="203"/>
      <c r="B146" s="103"/>
      <c r="C146" s="67"/>
      <c r="D146" s="204"/>
      <c r="E146" s="103"/>
      <c r="F146" s="67"/>
      <c r="G146" s="68"/>
      <c r="H146" s="72"/>
      <c r="I146" s="73"/>
      <c r="J146" s="73"/>
      <c r="K146" s="73"/>
      <c r="L146" s="74"/>
      <c r="M146" s="75"/>
      <c r="N146" s="75"/>
      <c r="O146" s="75"/>
    </row>
    <row r="147" spans="1:15" ht="15" customHeight="1" x14ac:dyDescent="0.2">
      <c r="A147" s="203"/>
      <c r="B147" s="103"/>
      <c r="C147" s="67"/>
      <c r="D147" s="204"/>
      <c r="E147" s="103"/>
      <c r="F147" s="67"/>
      <c r="G147" s="68"/>
      <c r="H147" s="72"/>
      <c r="I147" s="73"/>
      <c r="J147" s="73"/>
      <c r="K147" s="73"/>
      <c r="L147" s="74"/>
      <c r="M147" s="75"/>
      <c r="N147" s="75"/>
      <c r="O147" s="75"/>
    </row>
    <row r="148" spans="1:15" ht="15" customHeight="1" x14ac:dyDescent="0.2">
      <c r="A148" s="203"/>
      <c r="B148" s="103"/>
      <c r="C148" s="67"/>
      <c r="D148" s="204"/>
      <c r="E148" s="103"/>
      <c r="F148" s="67"/>
      <c r="G148" s="68"/>
      <c r="H148" s="72"/>
      <c r="I148" s="73"/>
      <c r="J148" s="73"/>
      <c r="K148" s="73"/>
      <c r="L148" s="74"/>
      <c r="M148" s="75"/>
      <c r="N148" s="75"/>
      <c r="O148" s="75"/>
    </row>
    <row r="149" spans="1:15" ht="15" customHeight="1" x14ac:dyDescent="0.2">
      <c r="A149" s="203"/>
      <c r="B149" s="103"/>
      <c r="C149" s="67"/>
      <c r="D149" s="204"/>
      <c r="E149" s="103"/>
      <c r="F149" s="67"/>
      <c r="G149" s="68"/>
      <c r="H149" s="72"/>
      <c r="I149" s="73"/>
      <c r="J149" s="73"/>
      <c r="K149" s="73"/>
      <c r="L149" s="74"/>
      <c r="M149" s="75"/>
      <c r="N149" s="75"/>
      <c r="O149" s="75"/>
    </row>
    <row r="150" spans="1:15" ht="15" customHeight="1" x14ac:dyDescent="0.2">
      <c r="A150" s="203"/>
      <c r="B150" s="103"/>
      <c r="C150" s="67"/>
      <c r="D150" s="204"/>
      <c r="E150" s="103"/>
      <c r="F150" s="67"/>
      <c r="G150" s="68"/>
      <c r="H150" s="72"/>
      <c r="I150" s="73"/>
      <c r="J150" s="73"/>
      <c r="K150" s="73"/>
      <c r="L150" s="74"/>
      <c r="M150" s="75"/>
      <c r="N150" s="75"/>
      <c r="O150" s="75"/>
    </row>
    <row r="151" spans="1:15" ht="15" customHeight="1" x14ac:dyDescent="0.2">
      <c r="A151" s="203"/>
      <c r="B151" s="103"/>
      <c r="C151" s="67"/>
      <c r="D151" s="204"/>
      <c r="E151" s="103"/>
      <c r="F151" s="67"/>
      <c r="G151" s="68"/>
      <c r="H151" s="72"/>
      <c r="I151" s="73"/>
      <c r="J151" s="73"/>
      <c r="K151" s="73"/>
      <c r="L151" s="74"/>
      <c r="M151" s="75"/>
      <c r="N151" s="75"/>
      <c r="O151" s="75"/>
    </row>
    <row r="152" spans="1:15" ht="15" customHeight="1" x14ac:dyDescent="0.2">
      <c r="A152" s="203"/>
      <c r="B152" s="103"/>
      <c r="C152" s="67"/>
      <c r="D152" s="204"/>
      <c r="E152" s="103"/>
      <c r="F152" s="67"/>
      <c r="G152" s="68"/>
      <c r="H152" s="72"/>
      <c r="I152" s="73"/>
      <c r="J152" s="73"/>
      <c r="K152" s="73"/>
      <c r="L152" s="74"/>
      <c r="M152" s="75"/>
      <c r="N152" s="75"/>
      <c r="O152" s="75"/>
    </row>
    <row r="153" spans="1:15" ht="15" customHeight="1" x14ac:dyDescent="0.2">
      <c r="A153" s="203"/>
      <c r="B153" s="103"/>
      <c r="C153" s="67"/>
      <c r="D153" s="204"/>
      <c r="E153" s="103"/>
      <c r="F153" s="67"/>
      <c r="G153" s="68"/>
      <c r="H153" s="72"/>
      <c r="I153" s="73"/>
      <c r="J153" s="73"/>
      <c r="K153" s="73"/>
      <c r="L153" s="74"/>
      <c r="M153" s="75"/>
      <c r="N153" s="75"/>
      <c r="O153" s="75"/>
    </row>
    <row r="154" spans="1:15" ht="15" customHeight="1" x14ac:dyDescent="0.2">
      <c r="A154" s="203"/>
      <c r="B154" s="103"/>
      <c r="C154" s="67"/>
      <c r="D154" s="204"/>
      <c r="E154" s="103"/>
      <c r="F154" s="67"/>
      <c r="G154" s="68"/>
      <c r="H154" s="72"/>
      <c r="I154" s="73"/>
      <c r="J154" s="73"/>
      <c r="K154" s="73"/>
      <c r="L154" s="74"/>
      <c r="M154" s="75"/>
      <c r="N154" s="75"/>
      <c r="O154" s="75"/>
    </row>
    <row r="155" spans="1:15" ht="15" customHeight="1" x14ac:dyDescent="0.2">
      <c r="A155" s="203"/>
      <c r="B155" s="103"/>
      <c r="C155" s="67"/>
      <c r="D155" s="204"/>
      <c r="E155" s="103"/>
      <c r="F155" s="67"/>
      <c r="G155" s="68"/>
      <c r="H155" s="72"/>
      <c r="I155" s="73"/>
      <c r="J155" s="73"/>
      <c r="K155" s="73"/>
      <c r="L155" s="74"/>
      <c r="M155" s="75"/>
      <c r="N155" s="75"/>
      <c r="O155" s="75"/>
    </row>
    <row r="156" spans="1:15" ht="15" customHeight="1" x14ac:dyDescent="0.2">
      <c r="A156" s="203"/>
      <c r="B156" s="103"/>
      <c r="C156" s="67"/>
      <c r="D156" s="204"/>
      <c r="E156" s="103"/>
      <c r="F156" s="67"/>
      <c r="G156" s="68"/>
      <c r="H156" s="72"/>
      <c r="I156" s="73"/>
      <c r="J156" s="73"/>
      <c r="K156" s="73"/>
      <c r="L156" s="74"/>
      <c r="M156" s="75"/>
      <c r="N156" s="75"/>
      <c r="O156" s="75"/>
    </row>
    <row r="157" spans="1:15" ht="15" customHeight="1" x14ac:dyDescent="0.2">
      <c r="A157" s="203"/>
      <c r="B157" s="103"/>
      <c r="C157" s="67"/>
      <c r="D157" s="204"/>
      <c r="E157" s="103"/>
      <c r="F157" s="67"/>
      <c r="G157" s="68"/>
      <c r="H157" s="72"/>
      <c r="I157" s="73"/>
      <c r="J157" s="73"/>
      <c r="K157" s="73"/>
      <c r="L157" s="74"/>
      <c r="M157" s="75"/>
      <c r="N157" s="75"/>
      <c r="O157" s="75"/>
    </row>
    <row r="158" spans="1:15" ht="15" customHeight="1" x14ac:dyDescent="0.2">
      <c r="A158" s="203"/>
      <c r="B158" s="103"/>
      <c r="C158" s="67"/>
      <c r="D158" s="204"/>
      <c r="E158" s="103"/>
      <c r="F158" s="67"/>
      <c r="G158" s="68"/>
      <c r="H158" s="72"/>
      <c r="I158" s="73"/>
      <c r="J158" s="73"/>
      <c r="K158" s="73"/>
      <c r="L158" s="74"/>
      <c r="M158" s="75"/>
      <c r="N158" s="75"/>
      <c r="O158" s="75"/>
    </row>
    <row r="159" spans="1:15" ht="15" customHeight="1" x14ac:dyDescent="0.2">
      <c r="A159" s="203"/>
      <c r="B159" s="103"/>
      <c r="C159" s="67"/>
      <c r="D159" s="204"/>
      <c r="E159" s="103"/>
      <c r="F159" s="67"/>
      <c r="G159" s="68"/>
      <c r="H159" s="72"/>
      <c r="I159" s="73"/>
      <c r="J159" s="73"/>
      <c r="K159" s="73"/>
      <c r="L159" s="74"/>
      <c r="M159" s="75"/>
      <c r="N159" s="75"/>
      <c r="O159" s="75"/>
    </row>
    <row r="160" spans="1:15" ht="15" customHeight="1" x14ac:dyDescent="0.2">
      <c r="A160" s="203"/>
      <c r="B160" s="103"/>
      <c r="C160" s="67"/>
      <c r="D160" s="204"/>
      <c r="E160" s="103"/>
      <c r="F160" s="67"/>
      <c r="G160" s="68"/>
      <c r="H160" s="72"/>
      <c r="I160" s="73"/>
      <c r="J160" s="73"/>
      <c r="K160" s="73"/>
      <c r="L160" s="74"/>
      <c r="M160" s="75"/>
      <c r="N160" s="75"/>
      <c r="O160" s="75"/>
    </row>
    <row r="161" spans="1:15" ht="15" customHeight="1" x14ac:dyDescent="0.2">
      <c r="A161" s="203"/>
      <c r="B161" s="103"/>
      <c r="C161" s="67"/>
      <c r="D161" s="204"/>
      <c r="E161" s="103"/>
      <c r="F161" s="67"/>
      <c r="G161" s="68"/>
      <c r="H161" s="72"/>
      <c r="I161" s="73"/>
      <c r="J161" s="73"/>
      <c r="K161" s="73"/>
      <c r="L161" s="74"/>
      <c r="M161" s="75"/>
      <c r="N161" s="75"/>
      <c r="O161" s="75"/>
    </row>
    <row r="162" spans="1:15" ht="15" customHeight="1" x14ac:dyDescent="0.2">
      <c r="A162" s="203"/>
      <c r="B162" s="103"/>
      <c r="C162" s="67"/>
      <c r="D162" s="204"/>
      <c r="E162" s="103"/>
      <c r="F162" s="67"/>
      <c r="G162" s="68"/>
      <c r="H162" s="72"/>
      <c r="I162" s="73"/>
      <c r="J162" s="73"/>
      <c r="K162" s="73"/>
      <c r="L162" s="74"/>
      <c r="M162" s="75"/>
      <c r="N162" s="75"/>
      <c r="O162" s="75"/>
    </row>
    <row r="163" spans="1:15" ht="15" customHeight="1" x14ac:dyDescent="0.2">
      <c r="A163" s="203"/>
      <c r="B163" s="103"/>
      <c r="C163" s="67"/>
      <c r="D163" s="204"/>
      <c r="E163" s="103"/>
      <c r="F163" s="67"/>
      <c r="G163" s="68"/>
      <c r="H163" s="72"/>
      <c r="I163" s="73"/>
      <c r="J163" s="73"/>
      <c r="K163" s="73"/>
      <c r="L163" s="74"/>
      <c r="M163" s="75"/>
      <c r="N163" s="75"/>
      <c r="O163" s="75"/>
    </row>
    <row r="164" spans="1:15" ht="15" customHeight="1" x14ac:dyDescent="0.2">
      <c r="A164" s="203"/>
      <c r="B164" s="103"/>
      <c r="C164" s="67"/>
      <c r="D164" s="204"/>
      <c r="E164" s="103"/>
      <c r="F164" s="67"/>
      <c r="G164" s="68"/>
      <c r="H164" s="72"/>
      <c r="I164" s="73"/>
      <c r="J164" s="73"/>
      <c r="K164" s="73"/>
      <c r="L164" s="74"/>
      <c r="M164" s="75"/>
      <c r="N164" s="75"/>
      <c r="O164" s="75"/>
    </row>
    <row r="165" spans="1:15" ht="15" customHeight="1" x14ac:dyDescent="0.2">
      <c r="A165" s="203"/>
      <c r="B165" s="103"/>
      <c r="C165" s="67"/>
      <c r="D165" s="204"/>
      <c r="E165" s="103"/>
      <c r="F165" s="67"/>
      <c r="G165" s="68"/>
      <c r="H165" s="72"/>
      <c r="I165" s="73"/>
      <c r="J165" s="73"/>
      <c r="K165" s="73"/>
      <c r="L165" s="74"/>
      <c r="M165" s="75"/>
      <c r="N165" s="75"/>
      <c r="O165" s="75"/>
    </row>
    <row r="166" spans="1:15" ht="15" customHeight="1" x14ac:dyDescent="0.2">
      <c r="A166" s="203"/>
      <c r="B166" s="103"/>
      <c r="C166" s="67"/>
      <c r="D166" s="204"/>
      <c r="E166" s="103"/>
      <c r="F166" s="67"/>
      <c r="G166" s="68"/>
      <c r="H166" s="72"/>
      <c r="I166" s="73"/>
      <c r="J166" s="73"/>
      <c r="K166" s="73"/>
      <c r="L166" s="74"/>
      <c r="M166" s="75"/>
      <c r="N166" s="75"/>
      <c r="O166" s="75"/>
    </row>
    <row r="167" spans="1:15" ht="15" customHeight="1" x14ac:dyDescent="0.2">
      <c r="A167" s="203"/>
      <c r="B167" s="103"/>
      <c r="C167" s="67"/>
      <c r="D167" s="204"/>
      <c r="E167" s="103"/>
      <c r="F167" s="67"/>
      <c r="G167" s="68"/>
      <c r="H167" s="72"/>
      <c r="I167" s="73"/>
      <c r="J167" s="73"/>
      <c r="K167" s="73"/>
      <c r="L167" s="74"/>
      <c r="M167" s="75"/>
      <c r="N167" s="75"/>
      <c r="O167" s="75"/>
    </row>
    <row r="168" spans="1:15" ht="15" customHeight="1" x14ac:dyDescent="0.2">
      <c r="A168" s="203"/>
      <c r="B168" s="103"/>
      <c r="C168" s="67"/>
      <c r="D168" s="204"/>
      <c r="E168" s="103"/>
      <c r="F168" s="67"/>
      <c r="G168" s="68"/>
      <c r="H168" s="72"/>
      <c r="I168" s="73"/>
      <c r="J168" s="73"/>
      <c r="K168" s="73"/>
      <c r="L168" s="74"/>
      <c r="M168" s="75"/>
      <c r="N168" s="75"/>
      <c r="O168" s="75"/>
    </row>
    <row r="169" spans="1:15" ht="15" customHeight="1" x14ac:dyDescent="0.2">
      <c r="A169" s="203"/>
      <c r="B169" s="103"/>
      <c r="C169" s="67"/>
      <c r="D169" s="204"/>
      <c r="E169" s="103"/>
      <c r="F169" s="67"/>
      <c r="G169" s="68"/>
      <c r="H169" s="72"/>
      <c r="I169" s="73"/>
      <c r="J169" s="73"/>
      <c r="K169" s="73"/>
      <c r="L169" s="74"/>
      <c r="M169" s="75"/>
      <c r="N169" s="75"/>
      <c r="O169" s="75"/>
    </row>
    <row r="170" spans="1:15" ht="15" customHeight="1" x14ac:dyDescent="0.2">
      <c r="A170" s="203"/>
      <c r="B170" s="103"/>
      <c r="C170" s="67"/>
      <c r="D170" s="204"/>
      <c r="E170" s="103"/>
      <c r="F170" s="67"/>
      <c r="G170" s="68"/>
      <c r="H170" s="72"/>
      <c r="I170" s="73"/>
      <c r="J170" s="73"/>
      <c r="K170" s="73"/>
      <c r="L170" s="74"/>
      <c r="M170" s="75"/>
      <c r="N170" s="75"/>
      <c r="O170" s="75"/>
    </row>
    <row r="171" spans="1:15" ht="15" customHeight="1" x14ac:dyDescent="0.2">
      <c r="A171" s="203"/>
      <c r="B171" s="103"/>
      <c r="C171" s="67"/>
      <c r="D171" s="204"/>
      <c r="E171" s="103"/>
      <c r="F171" s="67"/>
      <c r="G171" s="68"/>
      <c r="H171" s="72"/>
      <c r="I171" s="73"/>
      <c r="J171" s="73"/>
      <c r="K171" s="73"/>
      <c r="L171" s="74"/>
      <c r="M171" s="75"/>
      <c r="N171" s="75"/>
      <c r="O171" s="75"/>
    </row>
    <row r="172" spans="1:15" ht="15" customHeight="1" x14ac:dyDescent="0.2">
      <c r="A172" s="203"/>
      <c r="B172" s="103"/>
      <c r="C172" s="67"/>
      <c r="D172" s="204"/>
      <c r="E172" s="103"/>
      <c r="F172" s="67"/>
      <c r="G172" s="68"/>
      <c r="H172" s="72"/>
      <c r="I172" s="73"/>
      <c r="J172" s="73"/>
      <c r="K172" s="73"/>
      <c r="L172" s="74"/>
      <c r="M172" s="75"/>
      <c r="N172" s="75"/>
      <c r="O172" s="75"/>
    </row>
    <row r="173" spans="1:15" ht="15" customHeight="1" x14ac:dyDescent="0.2">
      <c r="A173" s="203"/>
      <c r="B173" s="103"/>
      <c r="C173" s="67"/>
      <c r="D173" s="204"/>
      <c r="E173" s="103"/>
      <c r="F173" s="67"/>
      <c r="G173" s="68"/>
      <c r="H173" s="72"/>
      <c r="I173" s="73"/>
      <c r="J173" s="73"/>
      <c r="K173" s="73"/>
      <c r="L173" s="74"/>
      <c r="M173" s="75"/>
      <c r="N173" s="75"/>
      <c r="O173" s="75"/>
    </row>
    <row r="174" spans="1:15" ht="15" customHeight="1" x14ac:dyDescent="0.2">
      <c r="A174" s="203"/>
      <c r="B174" s="103"/>
      <c r="C174" s="67"/>
      <c r="D174" s="204"/>
      <c r="E174" s="103"/>
      <c r="F174" s="67"/>
      <c r="G174" s="68"/>
      <c r="H174" s="72"/>
      <c r="I174" s="73"/>
      <c r="J174" s="73"/>
      <c r="K174" s="73"/>
      <c r="L174" s="74"/>
      <c r="M174" s="75"/>
      <c r="N174" s="75"/>
      <c r="O174" s="75"/>
    </row>
    <row r="175" spans="1:15" ht="15" customHeight="1" x14ac:dyDescent="0.2">
      <c r="A175" s="203"/>
      <c r="B175" s="103"/>
      <c r="C175" s="67"/>
      <c r="D175" s="204"/>
      <c r="E175" s="103"/>
      <c r="F175" s="67"/>
      <c r="G175" s="68"/>
      <c r="H175" s="72"/>
      <c r="I175" s="73"/>
      <c r="J175" s="73"/>
      <c r="K175" s="73"/>
      <c r="L175" s="74"/>
      <c r="M175" s="75"/>
      <c r="N175" s="75"/>
      <c r="O175" s="75"/>
    </row>
    <row r="176" spans="1:15" ht="15" customHeight="1" x14ac:dyDescent="0.2">
      <c r="A176" s="203"/>
      <c r="B176" s="103"/>
      <c r="C176" s="67"/>
      <c r="D176" s="204"/>
      <c r="E176" s="103"/>
      <c r="F176" s="67"/>
      <c r="G176" s="68"/>
      <c r="H176" s="72"/>
      <c r="I176" s="73"/>
      <c r="J176" s="73"/>
      <c r="K176" s="73"/>
      <c r="L176" s="74"/>
      <c r="M176" s="75"/>
      <c r="N176" s="75"/>
      <c r="O176" s="75"/>
    </row>
    <row r="177" spans="1:15" ht="15" customHeight="1" x14ac:dyDescent="0.2">
      <c r="A177" s="203"/>
      <c r="B177" s="103"/>
      <c r="C177" s="67"/>
      <c r="D177" s="204"/>
      <c r="E177" s="103"/>
      <c r="F177" s="67"/>
      <c r="G177" s="68"/>
      <c r="H177" s="72"/>
      <c r="I177" s="73"/>
      <c r="J177" s="73"/>
      <c r="K177" s="73"/>
      <c r="L177" s="74"/>
      <c r="M177" s="75"/>
      <c r="N177" s="75"/>
      <c r="O177" s="75"/>
    </row>
    <row r="178" spans="1:15" ht="15" customHeight="1" x14ac:dyDescent="0.2">
      <c r="A178" s="203"/>
      <c r="B178" s="103"/>
      <c r="C178" s="67"/>
      <c r="D178" s="204"/>
      <c r="E178" s="103"/>
      <c r="F178" s="67"/>
      <c r="G178" s="68"/>
      <c r="H178" s="72"/>
      <c r="I178" s="73"/>
      <c r="J178" s="73"/>
      <c r="K178" s="73"/>
      <c r="L178" s="74"/>
      <c r="M178" s="75"/>
      <c r="N178" s="75"/>
      <c r="O178" s="75"/>
    </row>
    <row r="179" spans="1:15" ht="15" customHeight="1" x14ac:dyDescent="0.2">
      <c r="A179" s="203"/>
      <c r="B179" s="103"/>
      <c r="C179" s="67"/>
      <c r="D179" s="204"/>
      <c r="E179" s="103"/>
      <c r="F179" s="67"/>
      <c r="G179" s="68"/>
      <c r="H179" s="72"/>
      <c r="I179" s="73"/>
      <c r="J179" s="73"/>
      <c r="K179" s="73"/>
      <c r="L179" s="74"/>
      <c r="M179" s="75"/>
      <c r="N179" s="75"/>
      <c r="O179" s="75"/>
    </row>
    <row r="180" spans="1:15" ht="15" customHeight="1" x14ac:dyDescent="0.2">
      <c r="A180" s="203"/>
      <c r="B180" s="103"/>
      <c r="C180" s="67"/>
      <c r="D180" s="204"/>
      <c r="E180" s="103"/>
      <c r="F180" s="67"/>
      <c r="G180" s="68"/>
      <c r="H180" s="72"/>
      <c r="I180" s="73"/>
      <c r="J180" s="73"/>
      <c r="K180" s="73"/>
      <c r="L180" s="74"/>
      <c r="M180" s="75"/>
      <c r="N180" s="75"/>
      <c r="O180" s="75"/>
    </row>
    <row r="181" spans="1:15" ht="15" customHeight="1" x14ac:dyDescent="0.2">
      <c r="A181" s="203"/>
      <c r="B181" s="103"/>
      <c r="C181" s="67"/>
      <c r="D181" s="204"/>
      <c r="E181" s="103"/>
      <c r="F181" s="67"/>
      <c r="G181" s="68"/>
      <c r="H181" s="72"/>
      <c r="I181" s="73"/>
      <c r="J181" s="73"/>
      <c r="K181" s="73"/>
      <c r="L181" s="74"/>
      <c r="M181" s="75"/>
      <c r="N181" s="75"/>
      <c r="O181" s="75"/>
    </row>
    <row r="182" spans="1:15" ht="15" customHeight="1" x14ac:dyDescent="0.2">
      <c r="A182" s="203"/>
      <c r="B182" s="103"/>
      <c r="C182" s="67"/>
      <c r="D182" s="204"/>
      <c r="E182" s="103"/>
      <c r="F182" s="67"/>
      <c r="G182" s="68"/>
      <c r="H182" s="72"/>
      <c r="I182" s="73"/>
      <c r="J182" s="73"/>
      <c r="K182" s="73"/>
      <c r="L182" s="74"/>
      <c r="M182" s="75"/>
      <c r="N182" s="75"/>
      <c r="O182" s="75"/>
    </row>
    <row r="183" spans="1:15" ht="15" customHeight="1" x14ac:dyDescent="0.2">
      <c r="A183" s="203"/>
      <c r="B183" s="103"/>
      <c r="C183" s="67"/>
      <c r="D183" s="204"/>
      <c r="E183" s="103"/>
      <c r="F183" s="67"/>
      <c r="G183" s="68"/>
      <c r="H183" s="72"/>
      <c r="I183" s="73"/>
      <c r="J183" s="73"/>
      <c r="K183" s="73"/>
      <c r="L183" s="74"/>
      <c r="M183" s="75"/>
      <c r="N183" s="75"/>
      <c r="O183" s="75"/>
    </row>
    <row r="184" spans="1:15" ht="15" customHeight="1" x14ac:dyDescent="0.2">
      <c r="A184" s="203"/>
      <c r="B184" s="103"/>
      <c r="C184" s="67"/>
      <c r="D184" s="204"/>
      <c r="E184" s="103"/>
      <c r="F184" s="67"/>
      <c r="G184" s="68"/>
      <c r="H184" s="72"/>
      <c r="I184" s="73"/>
      <c r="J184" s="73"/>
      <c r="K184" s="73"/>
      <c r="L184" s="74"/>
      <c r="M184" s="75"/>
      <c r="N184" s="75"/>
      <c r="O184" s="75"/>
    </row>
    <row r="185" spans="1:15" ht="15" customHeight="1" x14ac:dyDescent="0.2">
      <c r="A185" s="203"/>
      <c r="B185" s="103"/>
      <c r="C185" s="67"/>
      <c r="D185" s="204"/>
      <c r="E185" s="103"/>
      <c r="F185" s="67"/>
      <c r="G185" s="68"/>
      <c r="H185" s="72"/>
      <c r="I185" s="73"/>
      <c r="J185" s="73"/>
      <c r="K185" s="73"/>
      <c r="L185" s="74"/>
      <c r="M185" s="75"/>
      <c r="N185" s="75"/>
      <c r="O185" s="75"/>
    </row>
    <row r="186" spans="1:15" ht="15" customHeight="1" x14ac:dyDescent="0.2">
      <c r="A186" s="203"/>
      <c r="B186" s="103"/>
      <c r="C186" s="67"/>
      <c r="D186" s="204"/>
      <c r="E186" s="103"/>
      <c r="F186" s="67"/>
      <c r="G186" s="68"/>
      <c r="H186" s="72"/>
      <c r="I186" s="73"/>
      <c r="J186" s="73"/>
      <c r="K186" s="73"/>
      <c r="L186" s="74"/>
      <c r="M186" s="75"/>
      <c r="N186" s="75"/>
      <c r="O186" s="75"/>
    </row>
    <row r="187" spans="1:15" ht="15" customHeight="1" x14ac:dyDescent="0.2">
      <c r="A187" s="203"/>
      <c r="B187" s="103"/>
      <c r="C187" s="67"/>
      <c r="D187" s="204"/>
      <c r="E187" s="103"/>
      <c r="F187" s="67"/>
      <c r="G187" s="68"/>
      <c r="H187" s="72"/>
      <c r="I187" s="73"/>
      <c r="J187" s="73"/>
      <c r="K187" s="73"/>
      <c r="L187" s="74"/>
      <c r="M187" s="75"/>
      <c r="N187" s="75"/>
      <c r="O187" s="75"/>
    </row>
    <row r="188" spans="1:15" ht="15" customHeight="1" x14ac:dyDescent="0.2">
      <c r="A188" s="203"/>
      <c r="B188" s="103"/>
      <c r="C188" s="67"/>
      <c r="D188" s="204"/>
      <c r="E188" s="103"/>
      <c r="F188" s="67"/>
      <c r="G188" s="68"/>
      <c r="H188" s="72"/>
      <c r="I188" s="73"/>
      <c r="J188" s="73"/>
      <c r="K188" s="73"/>
      <c r="L188" s="74"/>
      <c r="M188" s="75"/>
      <c r="N188" s="75"/>
      <c r="O188" s="75"/>
    </row>
    <row r="189" spans="1:15" ht="15" customHeight="1" x14ac:dyDescent="0.2">
      <c r="A189" s="203"/>
      <c r="B189" s="103"/>
      <c r="C189" s="67"/>
      <c r="D189" s="204"/>
      <c r="E189" s="103"/>
      <c r="F189" s="67"/>
      <c r="G189" s="68"/>
      <c r="H189" s="72"/>
      <c r="I189" s="73"/>
      <c r="J189" s="73"/>
      <c r="K189" s="73"/>
      <c r="L189" s="74"/>
      <c r="M189" s="75"/>
      <c r="N189" s="75"/>
      <c r="O189" s="75"/>
    </row>
    <row r="190" spans="1:15" ht="15" customHeight="1" x14ac:dyDescent="0.2">
      <c r="A190" s="203"/>
      <c r="B190" s="103"/>
      <c r="C190" s="67"/>
      <c r="D190" s="204"/>
      <c r="E190" s="103"/>
      <c r="F190" s="67"/>
      <c r="G190" s="68"/>
      <c r="H190" s="72"/>
      <c r="I190" s="73"/>
      <c r="J190" s="73"/>
      <c r="K190" s="73"/>
      <c r="L190" s="74"/>
      <c r="M190" s="75"/>
      <c r="N190" s="75"/>
      <c r="O190" s="75"/>
    </row>
    <row r="191" spans="1:15" ht="15" customHeight="1" x14ac:dyDescent="0.2">
      <c r="A191" s="203"/>
      <c r="B191" s="103"/>
      <c r="C191" s="67"/>
      <c r="D191" s="204"/>
      <c r="E191" s="103"/>
      <c r="F191" s="67"/>
      <c r="G191" s="68"/>
      <c r="H191" s="72"/>
      <c r="I191" s="73"/>
      <c r="J191" s="73"/>
      <c r="K191" s="73"/>
      <c r="L191" s="74"/>
      <c r="M191" s="75"/>
      <c r="N191" s="75"/>
      <c r="O191" s="75"/>
    </row>
    <row r="192" spans="1:15" ht="15" customHeight="1" x14ac:dyDescent="0.2">
      <c r="A192" s="203"/>
      <c r="B192" s="103"/>
      <c r="C192" s="67"/>
      <c r="D192" s="204"/>
      <c r="E192" s="103"/>
      <c r="F192" s="67"/>
      <c r="G192" s="68"/>
      <c r="H192" s="72"/>
      <c r="I192" s="73"/>
      <c r="J192" s="73"/>
      <c r="K192" s="73"/>
      <c r="L192" s="74"/>
      <c r="M192" s="75"/>
      <c r="N192" s="75"/>
      <c r="O192" s="75"/>
    </row>
    <row r="193" spans="1:15" ht="15" customHeight="1" x14ac:dyDescent="0.2">
      <c r="A193" s="203"/>
      <c r="B193" s="103"/>
      <c r="C193" s="67"/>
      <c r="D193" s="204"/>
      <c r="E193" s="103"/>
      <c r="F193" s="67"/>
      <c r="G193" s="68"/>
      <c r="H193" s="72"/>
      <c r="I193" s="73"/>
      <c r="J193" s="73"/>
      <c r="K193" s="73"/>
      <c r="L193" s="74"/>
      <c r="M193" s="75"/>
      <c r="N193" s="75"/>
      <c r="O193" s="75"/>
    </row>
    <row r="194" spans="1:15" ht="15" customHeight="1" x14ac:dyDescent="0.2">
      <c r="A194" s="203"/>
      <c r="B194" s="103"/>
      <c r="C194" s="67"/>
      <c r="D194" s="204"/>
      <c r="E194" s="103"/>
      <c r="F194" s="67"/>
      <c r="G194" s="68"/>
      <c r="H194" s="72"/>
      <c r="I194" s="73"/>
      <c r="J194" s="73"/>
      <c r="K194" s="73"/>
      <c r="L194" s="74"/>
      <c r="M194" s="75"/>
      <c r="N194" s="75"/>
      <c r="O194" s="75"/>
    </row>
    <row r="195" spans="1:15" ht="15" customHeight="1" x14ac:dyDescent="0.2">
      <c r="A195" s="203"/>
      <c r="B195" s="103"/>
      <c r="C195" s="67"/>
      <c r="D195" s="204"/>
      <c r="E195" s="103"/>
      <c r="F195" s="67"/>
      <c r="G195" s="68"/>
      <c r="H195" s="72"/>
      <c r="I195" s="73"/>
      <c r="J195" s="73"/>
      <c r="K195" s="73"/>
      <c r="L195" s="74"/>
      <c r="M195" s="75"/>
      <c r="N195" s="75"/>
      <c r="O195" s="75"/>
    </row>
    <row r="196" spans="1:15" ht="15" customHeight="1" x14ac:dyDescent="0.2">
      <c r="A196" s="203"/>
      <c r="B196" s="103"/>
      <c r="C196" s="67"/>
      <c r="D196" s="204"/>
      <c r="E196" s="103"/>
      <c r="F196" s="67"/>
      <c r="G196" s="68"/>
      <c r="H196" s="72"/>
      <c r="I196" s="73"/>
      <c r="J196" s="73"/>
      <c r="K196" s="73"/>
      <c r="L196" s="74"/>
      <c r="M196" s="75"/>
      <c r="N196" s="75"/>
      <c r="O196" s="75"/>
    </row>
    <row r="197" spans="1:15" ht="15" customHeight="1" x14ac:dyDescent="0.2">
      <c r="A197" s="203"/>
      <c r="B197" s="103"/>
      <c r="C197" s="67"/>
      <c r="D197" s="204"/>
      <c r="E197" s="103"/>
      <c r="F197" s="67"/>
      <c r="G197" s="68"/>
      <c r="H197" s="72"/>
      <c r="I197" s="73"/>
      <c r="J197" s="73"/>
      <c r="K197" s="73"/>
      <c r="L197" s="74"/>
      <c r="M197" s="75"/>
      <c r="N197" s="75"/>
      <c r="O197" s="75"/>
    </row>
    <row r="198" spans="1:15" ht="15" customHeight="1" x14ac:dyDescent="0.2">
      <c r="A198" s="203"/>
      <c r="B198" s="103"/>
      <c r="C198" s="67"/>
      <c r="D198" s="204"/>
      <c r="E198" s="103"/>
      <c r="F198" s="67"/>
      <c r="G198" s="68"/>
      <c r="H198" s="72"/>
      <c r="I198" s="73"/>
      <c r="J198" s="73"/>
      <c r="K198" s="73"/>
      <c r="L198" s="74"/>
      <c r="M198" s="75"/>
      <c r="N198" s="75"/>
      <c r="O198" s="75"/>
    </row>
    <row r="199" spans="1:15" ht="15" customHeight="1" x14ac:dyDescent="0.2">
      <c r="A199" s="203"/>
      <c r="B199" s="103"/>
      <c r="C199" s="67"/>
      <c r="D199" s="204"/>
      <c r="E199" s="103"/>
      <c r="F199" s="67"/>
      <c r="G199" s="68"/>
      <c r="H199" s="72"/>
      <c r="I199" s="73"/>
      <c r="J199" s="73"/>
      <c r="K199" s="73"/>
      <c r="L199" s="74"/>
      <c r="M199" s="75"/>
      <c r="N199" s="75"/>
      <c r="O199" s="75"/>
    </row>
    <row r="200" spans="1:15" ht="15" customHeight="1" x14ac:dyDescent="0.2">
      <c r="A200" s="203"/>
      <c r="B200" s="103"/>
      <c r="C200" s="67"/>
      <c r="D200" s="204"/>
      <c r="E200" s="103"/>
      <c r="F200" s="67"/>
      <c r="G200" s="68"/>
      <c r="H200" s="72"/>
      <c r="I200" s="73"/>
      <c r="J200" s="73"/>
      <c r="K200" s="73"/>
      <c r="L200" s="74"/>
      <c r="M200" s="75"/>
      <c r="N200" s="75"/>
      <c r="O200" s="75"/>
    </row>
    <row r="201" spans="1:15" ht="15" customHeight="1" x14ac:dyDescent="0.2">
      <c r="A201" s="203"/>
      <c r="B201" s="103"/>
      <c r="C201" s="67"/>
      <c r="D201" s="204"/>
      <c r="E201" s="103"/>
      <c r="F201" s="67"/>
      <c r="G201" s="68"/>
      <c r="H201" s="72"/>
      <c r="I201" s="73"/>
      <c r="J201" s="73"/>
      <c r="K201" s="73"/>
      <c r="L201" s="74"/>
      <c r="M201" s="75"/>
      <c r="N201" s="75"/>
      <c r="O201" s="75"/>
    </row>
    <row r="202" spans="1:15" ht="15" customHeight="1" x14ac:dyDescent="0.2">
      <c r="A202" s="203"/>
      <c r="B202" s="103"/>
      <c r="C202" s="67"/>
      <c r="D202" s="204"/>
      <c r="E202" s="103"/>
      <c r="F202" s="67"/>
      <c r="G202" s="68"/>
      <c r="H202" s="72"/>
      <c r="I202" s="73"/>
      <c r="J202" s="73"/>
      <c r="K202" s="73"/>
      <c r="L202" s="74"/>
      <c r="M202" s="75"/>
      <c r="N202" s="75"/>
      <c r="O202" s="75"/>
    </row>
    <row r="203" spans="1:15" ht="15" customHeight="1" x14ac:dyDescent="0.2">
      <c r="A203" s="203"/>
      <c r="B203" s="103"/>
      <c r="C203" s="67"/>
      <c r="D203" s="204"/>
      <c r="E203" s="103"/>
      <c r="F203" s="67"/>
      <c r="G203" s="68"/>
      <c r="H203" s="72"/>
      <c r="I203" s="73"/>
      <c r="J203" s="73"/>
      <c r="K203" s="73"/>
      <c r="L203" s="74"/>
      <c r="M203" s="75"/>
      <c r="N203" s="75"/>
      <c r="O203" s="75"/>
    </row>
    <row r="204" spans="1:15" ht="15" customHeight="1" x14ac:dyDescent="0.2">
      <c r="A204" s="203"/>
      <c r="B204" s="103"/>
      <c r="C204" s="67"/>
      <c r="D204" s="204"/>
      <c r="E204" s="103"/>
      <c r="F204" s="67"/>
      <c r="G204" s="68"/>
      <c r="H204" s="72"/>
      <c r="I204" s="73"/>
      <c r="J204" s="73"/>
      <c r="K204" s="73"/>
      <c r="L204" s="74"/>
      <c r="M204" s="75"/>
      <c r="N204" s="75"/>
      <c r="O204" s="75"/>
    </row>
    <row r="205" spans="1:15" ht="15" customHeight="1" x14ac:dyDescent="0.2">
      <c r="A205" s="203"/>
      <c r="B205" s="103"/>
      <c r="C205" s="67"/>
      <c r="D205" s="204"/>
      <c r="E205" s="103"/>
      <c r="F205" s="67"/>
      <c r="G205" s="68"/>
      <c r="H205" s="72"/>
      <c r="I205" s="73"/>
      <c r="J205" s="73"/>
      <c r="K205" s="73"/>
      <c r="L205" s="74"/>
      <c r="M205" s="75"/>
      <c r="N205" s="75"/>
      <c r="O205" s="75"/>
    </row>
    <row r="206" spans="1:15" ht="15" customHeight="1" x14ac:dyDescent="0.2">
      <c r="A206" s="203"/>
      <c r="B206" s="103"/>
      <c r="C206" s="67"/>
      <c r="D206" s="204"/>
      <c r="E206" s="103"/>
      <c r="F206" s="67"/>
      <c r="G206" s="68"/>
      <c r="H206" s="72"/>
      <c r="I206" s="73"/>
      <c r="J206" s="73"/>
      <c r="K206" s="73"/>
      <c r="L206" s="74"/>
      <c r="M206" s="75"/>
      <c r="N206" s="75"/>
      <c r="O206" s="75"/>
    </row>
    <row r="207" spans="1:15" ht="15" customHeight="1" x14ac:dyDescent="0.2">
      <c r="A207" s="203"/>
      <c r="B207" s="103"/>
      <c r="C207" s="67"/>
      <c r="D207" s="204"/>
      <c r="E207" s="103"/>
      <c r="F207" s="67"/>
      <c r="G207" s="68"/>
      <c r="H207" s="72"/>
      <c r="I207" s="73"/>
      <c r="J207" s="73"/>
      <c r="K207" s="73"/>
      <c r="L207" s="74"/>
      <c r="M207" s="75"/>
      <c r="N207" s="75"/>
      <c r="O207" s="75"/>
    </row>
    <row r="208" spans="1:15" ht="15" customHeight="1" x14ac:dyDescent="0.2">
      <c r="A208" s="203"/>
      <c r="B208" s="103"/>
      <c r="C208" s="67"/>
      <c r="D208" s="204"/>
      <c r="E208" s="103"/>
      <c r="F208" s="67"/>
      <c r="G208" s="68"/>
      <c r="H208" s="72"/>
      <c r="I208" s="73"/>
      <c r="J208" s="73"/>
      <c r="K208" s="73"/>
      <c r="L208" s="74"/>
      <c r="M208" s="75"/>
      <c r="N208" s="75"/>
      <c r="O208" s="75"/>
    </row>
    <row r="209" spans="1:15" ht="15" customHeight="1" x14ac:dyDescent="0.2">
      <c r="A209" s="203"/>
      <c r="B209" s="103"/>
      <c r="C209" s="67"/>
      <c r="D209" s="204"/>
      <c r="E209" s="103"/>
      <c r="F209" s="67"/>
      <c r="G209" s="68"/>
      <c r="H209" s="72"/>
      <c r="I209" s="73"/>
      <c r="J209" s="73"/>
      <c r="K209" s="73"/>
      <c r="L209" s="74"/>
      <c r="M209" s="75"/>
      <c r="N209" s="75"/>
      <c r="O209" s="75"/>
    </row>
    <row r="210" spans="1:15" ht="15" customHeight="1" x14ac:dyDescent="0.2">
      <c r="A210" s="203"/>
      <c r="B210" s="103"/>
      <c r="C210" s="67"/>
      <c r="D210" s="204"/>
      <c r="E210" s="103"/>
      <c r="F210" s="67"/>
      <c r="G210" s="68"/>
      <c r="H210" s="72"/>
      <c r="I210" s="73"/>
      <c r="J210" s="73"/>
      <c r="K210" s="73"/>
      <c r="L210" s="74"/>
      <c r="M210" s="75"/>
      <c r="N210" s="75"/>
      <c r="O210" s="75"/>
    </row>
    <row r="211" spans="1:15" ht="15" customHeight="1" x14ac:dyDescent="0.2">
      <c r="A211" s="203"/>
      <c r="B211" s="103"/>
      <c r="C211" s="67"/>
      <c r="D211" s="204"/>
      <c r="E211" s="103"/>
      <c r="F211" s="67"/>
      <c r="G211" s="68"/>
      <c r="H211" s="72"/>
      <c r="I211" s="73"/>
      <c r="J211" s="73"/>
      <c r="K211" s="73"/>
      <c r="L211" s="74"/>
      <c r="M211" s="75"/>
      <c r="N211" s="75"/>
      <c r="O211" s="75"/>
    </row>
    <row r="212" spans="1:15" ht="15" customHeight="1" x14ac:dyDescent="0.2">
      <c r="A212" s="203"/>
      <c r="B212" s="103"/>
      <c r="C212" s="67"/>
      <c r="D212" s="204"/>
      <c r="E212" s="103"/>
      <c r="F212" s="67"/>
      <c r="G212" s="68"/>
      <c r="H212" s="72"/>
      <c r="I212" s="73"/>
      <c r="J212" s="73"/>
      <c r="K212" s="73"/>
      <c r="L212" s="74"/>
      <c r="M212" s="75"/>
      <c r="N212" s="75"/>
      <c r="O212" s="75"/>
    </row>
    <row r="213" spans="1:15" ht="15" customHeight="1" x14ac:dyDescent="0.2">
      <c r="A213" s="203"/>
      <c r="B213" s="103"/>
      <c r="C213" s="67"/>
      <c r="D213" s="204"/>
      <c r="E213" s="103"/>
      <c r="F213" s="67"/>
      <c r="G213" s="68"/>
      <c r="H213" s="72"/>
      <c r="I213" s="73"/>
      <c r="J213" s="73"/>
      <c r="K213" s="73"/>
      <c r="L213" s="74"/>
      <c r="M213" s="75"/>
      <c r="N213" s="75"/>
      <c r="O213" s="75"/>
    </row>
    <row r="214" spans="1:15" ht="15" customHeight="1" x14ac:dyDescent="0.2">
      <c r="A214" s="203"/>
      <c r="B214" s="103"/>
      <c r="C214" s="67"/>
      <c r="D214" s="204"/>
      <c r="E214" s="103"/>
      <c r="F214" s="67"/>
      <c r="G214" s="68"/>
      <c r="H214" s="72"/>
      <c r="I214" s="73"/>
      <c r="J214" s="73"/>
      <c r="K214" s="73"/>
      <c r="L214" s="74"/>
      <c r="M214" s="75"/>
      <c r="N214" s="75"/>
      <c r="O214" s="75"/>
    </row>
    <row r="215" spans="1:15" ht="15" customHeight="1" x14ac:dyDescent="0.2">
      <c r="A215" s="203"/>
      <c r="B215" s="103"/>
      <c r="C215" s="67"/>
      <c r="D215" s="204"/>
      <c r="E215" s="103"/>
      <c r="F215" s="67"/>
      <c r="G215" s="68"/>
      <c r="H215" s="72"/>
      <c r="I215" s="73"/>
      <c r="J215" s="73"/>
      <c r="K215" s="73"/>
      <c r="L215" s="74"/>
      <c r="M215" s="75"/>
      <c r="N215" s="75"/>
      <c r="O215" s="75"/>
    </row>
    <row r="216" spans="1:15" ht="15" customHeight="1" x14ac:dyDescent="0.2">
      <c r="A216" s="203"/>
      <c r="B216" s="103"/>
      <c r="C216" s="67"/>
      <c r="D216" s="204"/>
      <c r="E216" s="103"/>
      <c r="F216" s="67"/>
      <c r="G216" s="68"/>
      <c r="H216" s="72"/>
      <c r="I216" s="73"/>
      <c r="J216" s="73"/>
      <c r="K216" s="73"/>
      <c r="L216" s="74"/>
      <c r="M216" s="75"/>
      <c r="N216" s="75"/>
      <c r="O216" s="75"/>
    </row>
    <row r="217" spans="1:15" ht="15" customHeight="1" x14ac:dyDescent="0.2">
      <c r="A217" s="203"/>
      <c r="B217" s="103"/>
      <c r="C217" s="67"/>
      <c r="D217" s="204"/>
      <c r="E217" s="103"/>
      <c r="F217" s="67"/>
      <c r="G217" s="68"/>
      <c r="H217" s="72"/>
      <c r="I217" s="73"/>
      <c r="J217" s="73"/>
      <c r="K217" s="73"/>
      <c r="L217" s="74"/>
      <c r="M217" s="75"/>
      <c r="N217" s="75"/>
      <c r="O217" s="75"/>
    </row>
    <row r="218" spans="1:15" ht="15" customHeight="1" x14ac:dyDescent="0.2">
      <c r="A218" s="203"/>
      <c r="B218" s="103"/>
      <c r="C218" s="67"/>
      <c r="D218" s="204"/>
      <c r="E218" s="103"/>
      <c r="F218" s="67"/>
      <c r="G218" s="68"/>
      <c r="H218" s="72"/>
      <c r="I218" s="73"/>
      <c r="J218" s="73"/>
      <c r="K218" s="73"/>
      <c r="L218" s="74"/>
      <c r="M218" s="75"/>
      <c r="N218" s="75"/>
      <c r="O218" s="75"/>
    </row>
    <row r="219" spans="1:15" ht="15" customHeight="1" x14ac:dyDescent="0.2">
      <c r="A219" s="203"/>
      <c r="B219" s="103"/>
      <c r="C219" s="67"/>
      <c r="D219" s="204"/>
      <c r="E219" s="103"/>
      <c r="F219" s="67"/>
      <c r="G219" s="68"/>
      <c r="H219" s="72"/>
      <c r="I219" s="73"/>
      <c r="J219" s="73"/>
      <c r="K219" s="73"/>
      <c r="L219" s="74"/>
      <c r="M219" s="75"/>
      <c r="N219" s="75"/>
      <c r="O219" s="75"/>
    </row>
    <row r="220" spans="1:15" ht="15" customHeight="1" x14ac:dyDescent="0.2">
      <c r="A220" s="203"/>
      <c r="B220" s="103"/>
      <c r="C220" s="67"/>
      <c r="D220" s="204"/>
      <c r="E220" s="103"/>
      <c r="F220" s="67"/>
      <c r="G220" s="68"/>
      <c r="H220" s="72"/>
      <c r="I220" s="73"/>
      <c r="J220" s="73"/>
      <c r="K220" s="73"/>
      <c r="L220" s="74"/>
      <c r="M220" s="75"/>
      <c r="N220" s="75"/>
      <c r="O220" s="75"/>
    </row>
    <row r="221" spans="1:15" ht="15" customHeight="1" x14ac:dyDescent="0.2">
      <c r="A221" s="203"/>
      <c r="B221" s="103"/>
      <c r="C221" s="67"/>
      <c r="D221" s="204"/>
      <c r="E221" s="103"/>
      <c r="F221" s="67"/>
      <c r="G221" s="68"/>
      <c r="H221" s="72"/>
      <c r="I221" s="73"/>
      <c r="J221" s="73"/>
      <c r="K221" s="73"/>
      <c r="L221" s="74"/>
      <c r="M221" s="75"/>
      <c r="N221" s="75"/>
      <c r="O221" s="75"/>
    </row>
    <row r="222" spans="1:15" ht="15" customHeight="1" x14ac:dyDescent="0.2">
      <c r="A222" s="203"/>
      <c r="B222" s="103"/>
      <c r="C222" s="67"/>
      <c r="D222" s="204"/>
      <c r="E222" s="103"/>
      <c r="F222" s="67"/>
      <c r="G222" s="68"/>
      <c r="H222" s="72"/>
      <c r="I222" s="73"/>
      <c r="J222" s="73"/>
      <c r="K222" s="73"/>
      <c r="L222" s="74"/>
      <c r="M222" s="75"/>
      <c r="N222" s="75"/>
      <c r="O222" s="75"/>
    </row>
    <row r="223" spans="1:15" ht="15" customHeight="1" x14ac:dyDescent="0.2">
      <c r="A223" s="203"/>
      <c r="B223" s="103"/>
      <c r="C223" s="67"/>
      <c r="D223" s="204"/>
      <c r="E223" s="103"/>
      <c r="F223" s="67"/>
      <c r="G223" s="68"/>
      <c r="H223" s="72"/>
      <c r="I223" s="73"/>
      <c r="J223" s="73"/>
      <c r="K223" s="73"/>
      <c r="L223" s="74"/>
      <c r="M223" s="75"/>
      <c r="N223" s="75"/>
      <c r="O223" s="75"/>
    </row>
    <row r="224" spans="1:15" ht="15" customHeight="1" x14ac:dyDescent="0.2">
      <c r="A224" s="203"/>
      <c r="B224" s="103"/>
      <c r="C224" s="67"/>
      <c r="D224" s="204"/>
      <c r="E224" s="103"/>
      <c r="F224" s="67"/>
      <c r="G224" s="68"/>
      <c r="H224" s="72"/>
      <c r="I224" s="73"/>
      <c r="J224" s="73"/>
      <c r="K224" s="73"/>
      <c r="L224" s="74"/>
      <c r="M224" s="75"/>
      <c r="N224" s="75"/>
      <c r="O224" s="75"/>
    </row>
    <row r="225" spans="1:15" ht="15" customHeight="1" x14ac:dyDescent="0.2">
      <c r="A225" s="203"/>
      <c r="B225" s="103"/>
      <c r="C225" s="67"/>
      <c r="D225" s="204"/>
      <c r="E225" s="103"/>
      <c r="F225" s="67"/>
      <c r="G225" s="68"/>
      <c r="H225" s="72"/>
      <c r="I225" s="73"/>
      <c r="J225" s="73"/>
      <c r="K225" s="73"/>
      <c r="L225" s="74"/>
      <c r="M225" s="75"/>
      <c r="N225" s="75"/>
      <c r="O225" s="75"/>
    </row>
    <row r="226" spans="1:15" ht="15" customHeight="1" x14ac:dyDescent="0.2">
      <c r="A226" s="203"/>
      <c r="B226" s="103"/>
      <c r="C226" s="67"/>
      <c r="D226" s="204"/>
      <c r="E226" s="103"/>
      <c r="F226" s="67"/>
      <c r="G226" s="68"/>
      <c r="H226" s="72"/>
      <c r="I226" s="73"/>
      <c r="J226" s="73"/>
      <c r="K226" s="73"/>
      <c r="L226" s="74"/>
      <c r="M226" s="75"/>
      <c r="N226" s="75"/>
      <c r="O226" s="75"/>
    </row>
    <row r="227" spans="1:15" ht="15" customHeight="1" x14ac:dyDescent="0.2">
      <c r="A227" s="203"/>
      <c r="B227" s="103"/>
      <c r="C227" s="67"/>
      <c r="D227" s="204"/>
      <c r="E227" s="103"/>
      <c r="F227" s="67"/>
      <c r="G227" s="68"/>
      <c r="H227" s="72"/>
      <c r="I227" s="73"/>
      <c r="J227" s="73"/>
      <c r="K227" s="73"/>
      <c r="L227" s="74"/>
      <c r="M227" s="75"/>
      <c r="N227" s="75"/>
      <c r="O227" s="75"/>
    </row>
    <row r="228" spans="1:15" ht="15" customHeight="1" x14ac:dyDescent="0.2">
      <c r="A228" s="203"/>
      <c r="B228" s="103"/>
      <c r="C228" s="67"/>
      <c r="D228" s="204"/>
      <c r="E228" s="103"/>
      <c r="F228" s="67"/>
      <c r="G228" s="68"/>
      <c r="H228" s="72"/>
      <c r="I228" s="73"/>
      <c r="J228" s="73"/>
      <c r="K228" s="73"/>
      <c r="L228" s="74"/>
      <c r="M228" s="75"/>
      <c r="N228" s="75"/>
      <c r="O228" s="75"/>
    </row>
    <row r="229" spans="1:15" ht="15" customHeight="1" x14ac:dyDescent="0.2">
      <c r="A229" s="203"/>
      <c r="B229" s="103"/>
      <c r="C229" s="67"/>
      <c r="D229" s="204"/>
      <c r="E229" s="103"/>
      <c r="F229" s="67"/>
      <c r="G229" s="68"/>
      <c r="H229" s="72"/>
      <c r="I229" s="73"/>
      <c r="J229" s="73"/>
      <c r="K229" s="73"/>
      <c r="L229" s="74"/>
      <c r="M229" s="75"/>
      <c r="N229" s="75"/>
      <c r="O229" s="75"/>
    </row>
    <row r="230" spans="1:15" ht="15" customHeight="1" x14ac:dyDescent="0.2">
      <c r="A230" s="203"/>
      <c r="B230" s="103"/>
      <c r="C230" s="67"/>
      <c r="D230" s="204"/>
      <c r="E230" s="103"/>
      <c r="F230" s="67"/>
      <c r="G230" s="68"/>
      <c r="H230" s="72"/>
      <c r="I230" s="73"/>
      <c r="J230" s="73"/>
      <c r="K230" s="73"/>
      <c r="L230" s="74"/>
      <c r="M230" s="75"/>
      <c r="N230" s="75"/>
      <c r="O230" s="75"/>
    </row>
    <row r="231" spans="1:15" ht="15" customHeight="1" x14ac:dyDescent="0.2">
      <c r="A231" s="203"/>
      <c r="B231" s="103"/>
      <c r="C231" s="67"/>
      <c r="D231" s="204"/>
      <c r="E231" s="103"/>
      <c r="F231" s="67"/>
      <c r="G231" s="68"/>
      <c r="H231" s="72"/>
      <c r="I231" s="73"/>
      <c r="J231" s="73"/>
      <c r="K231" s="73"/>
      <c r="L231" s="74"/>
      <c r="M231" s="75"/>
      <c r="N231" s="75"/>
      <c r="O231" s="75"/>
    </row>
    <row r="232" spans="1:15" ht="15" customHeight="1" x14ac:dyDescent="0.2">
      <c r="A232" s="203"/>
      <c r="B232" s="103"/>
      <c r="C232" s="67"/>
      <c r="D232" s="204"/>
      <c r="E232" s="103"/>
      <c r="F232" s="67"/>
      <c r="G232" s="68"/>
      <c r="H232" s="72"/>
      <c r="I232" s="73"/>
      <c r="J232" s="73"/>
      <c r="K232" s="73"/>
      <c r="L232" s="74"/>
      <c r="M232" s="75"/>
      <c r="N232" s="75"/>
      <c r="O232" s="75"/>
    </row>
    <row r="233" spans="1:15" ht="15" customHeight="1" x14ac:dyDescent="0.2">
      <c r="A233" s="203"/>
      <c r="B233" s="103"/>
      <c r="C233" s="67"/>
      <c r="D233" s="204"/>
      <c r="E233" s="103"/>
      <c r="F233" s="67"/>
      <c r="G233" s="68"/>
      <c r="H233" s="72"/>
      <c r="I233" s="73"/>
      <c r="J233" s="73"/>
      <c r="K233" s="73"/>
      <c r="L233" s="74"/>
      <c r="M233" s="75"/>
      <c r="N233" s="75"/>
      <c r="O233" s="75"/>
    </row>
    <row r="234" spans="1:15" ht="15" customHeight="1" x14ac:dyDescent="0.2">
      <c r="A234" s="203"/>
      <c r="B234" s="103"/>
      <c r="C234" s="67"/>
      <c r="D234" s="204"/>
      <c r="E234" s="103"/>
      <c r="F234" s="67"/>
      <c r="G234" s="68"/>
      <c r="H234" s="72"/>
      <c r="I234" s="73"/>
      <c r="J234" s="73"/>
      <c r="K234" s="73"/>
      <c r="L234" s="74"/>
      <c r="M234" s="75"/>
      <c r="N234" s="75"/>
      <c r="O234" s="75"/>
    </row>
    <row r="235" spans="1:15" ht="15" customHeight="1" x14ac:dyDescent="0.2">
      <c r="A235" s="203"/>
      <c r="B235" s="103"/>
      <c r="C235" s="67"/>
      <c r="D235" s="204"/>
      <c r="E235" s="103"/>
      <c r="F235" s="67"/>
      <c r="G235" s="68"/>
      <c r="H235" s="72"/>
      <c r="I235" s="73"/>
      <c r="J235" s="73"/>
      <c r="K235" s="73"/>
      <c r="L235" s="74"/>
      <c r="M235" s="75"/>
      <c r="N235" s="75"/>
      <c r="O235" s="75"/>
    </row>
    <row r="236" spans="1:15" ht="15" customHeight="1" x14ac:dyDescent="0.2">
      <c r="A236" s="203"/>
      <c r="B236" s="103"/>
      <c r="C236" s="67"/>
      <c r="D236" s="204"/>
      <c r="E236" s="103"/>
      <c r="F236" s="67"/>
      <c r="G236" s="68"/>
      <c r="H236" s="72"/>
      <c r="I236" s="73"/>
      <c r="J236" s="73"/>
      <c r="K236" s="73"/>
      <c r="L236" s="74"/>
      <c r="M236" s="75"/>
      <c r="N236" s="75"/>
      <c r="O236" s="75"/>
    </row>
    <row r="237" spans="1:15" ht="15" customHeight="1" x14ac:dyDescent="0.2">
      <c r="A237" s="203"/>
      <c r="B237" s="103"/>
      <c r="C237" s="67"/>
      <c r="D237" s="204"/>
      <c r="E237" s="103"/>
      <c r="F237" s="67"/>
      <c r="G237" s="68"/>
      <c r="H237" s="72"/>
      <c r="I237" s="73"/>
      <c r="J237" s="73"/>
      <c r="K237" s="73"/>
      <c r="L237" s="74"/>
      <c r="M237" s="75"/>
      <c r="N237" s="75"/>
      <c r="O237" s="75"/>
    </row>
    <row r="238" spans="1:15" ht="15" customHeight="1" x14ac:dyDescent="0.2">
      <c r="A238" s="203"/>
      <c r="B238" s="103"/>
      <c r="C238" s="67"/>
      <c r="D238" s="204"/>
      <c r="E238" s="103"/>
      <c r="F238" s="67"/>
      <c r="G238" s="68"/>
      <c r="H238" s="72"/>
      <c r="I238" s="73"/>
      <c r="J238" s="73"/>
      <c r="K238" s="73"/>
      <c r="L238" s="74"/>
      <c r="M238" s="75"/>
      <c r="N238" s="75"/>
      <c r="O238" s="75"/>
    </row>
    <row r="239" spans="1:15" ht="15" customHeight="1" x14ac:dyDescent="0.2">
      <c r="A239" s="203"/>
      <c r="B239" s="103"/>
      <c r="C239" s="67"/>
      <c r="D239" s="204"/>
      <c r="E239" s="103"/>
      <c r="F239" s="67"/>
      <c r="G239" s="68"/>
      <c r="H239" s="72"/>
      <c r="I239" s="73"/>
      <c r="J239" s="73"/>
      <c r="K239" s="73"/>
      <c r="L239" s="74"/>
      <c r="M239" s="75"/>
      <c r="N239" s="75"/>
      <c r="O239" s="75"/>
    </row>
    <row r="240" spans="1:15" ht="15" customHeight="1" x14ac:dyDescent="0.2">
      <c r="A240" s="203"/>
      <c r="B240" s="103"/>
      <c r="C240" s="67"/>
      <c r="D240" s="204"/>
      <c r="E240" s="103"/>
      <c r="F240" s="67"/>
      <c r="G240" s="68"/>
      <c r="H240" s="72"/>
      <c r="I240" s="73"/>
      <c r="J240" s="73"/>
      <c r="K240" s="73"/>
      <c r="L240" s="74"/>
      <c r="M240" s="75"/>
      <c r="N240" s="75"/>
      <c r="O240" s="75"/>
    </row>
    <row r="241" spans="1:15" ht="15" customHeight="1" x14ac:dyDescent="0.2">
      <c r="A241" s="203"/>
      <c r="B241" s="103"/>
      <c r="C241" s="67"/>
      <c r="D241" s="204"/>
      <c r="E241" s="103"/>
      <c r="F241" s="67"/>
      <c r="G241" s="68"/>
      <c r="H241" s="72"/>
      <c r="I241" s="73"/>
      <c r="J241" s="73"/>
      <c r="K241" s="73"/>
      <c r="L241" s="74"/>
      <c r="M241" s="75"/>
      <c r="N241" s="75"/>
      <c r="O241" s="75"/>
    </row>
    <row r="242" spans="1:15" ht="15" customHeight="1" x14ac:dyDescent="0.2">
      <c r="A242" s="203"/>
      <c r="B242" s="103"/>
      <c r="C242" s="67"/>
      <c r="D242" s="204"/>
      <c r="E242" s="103"/>
      <c r="F242" s="67"/>
      <c r="G242" s="68"/>
      <c r="H242" s="72"/>
      <c r="I242" s="73"/>
      <c r="J242" s="73"/>
      <c r="K242" s="73"/>
      <c r="L242" s="74"/>
      <c r="M242" s="75"/>
      <c r="N242" s="75"/>
      <c r="O242" s="75"/>
    </row>
    <row r="243" spans="1:15" ht="15" customHeight="1" x14ac:dyDescent="0.2">
      <c r="A243" s="203"/>
      <c r="B243" s="103"/>
      <c r="C243" s="67"/>
      <c r="D243" s="204"/>
      <c r="E243" s="103"/>
      <c r="F243" s="67"/>
      <c r="G243" s="68"/>
      <c r="H243" s="72"/>
      <c r="I243" s="73"/>
      <c r="J243" s="73"/>
      <c r="K243" s="73"/>
      <c r="L243" s="74"/>
      <c r="M243" s="75"/>
      <c r="N243" s="75"/>
      <c r="O243" s="75"/>
    </row>
    <row r="244" spans="1:15" ht="15" customHeight="1" x14ac:dyDescent="0.2">
      <c r="A244" s="203"/>
      <c r="B244" s="103"/>
      <c r="C244" s="67"/>
      <c r="D244" s="204"/>
      <c r="E244" s="103"/>
      <c r="F244" s="67"/>
      <c r="G244" s="68"/>
      <c r="H244" s="72"/>
      <c r="I244" s="73"/>
      <c r="J244" s="73"/>
      <c r="K244" s="73"/>
      <c r="L244" s="74"/>
      <c r="M244" s="75"/>
      <c r="N244" s="75"/>
      <c r="O244" s="75"/>
    </row>
    <row r="245" spans="1:15" ht="15" customHeight="1" x14ac:dyDescent="0.2">
      <c r="A245" s="203"/>
      <c r="B245" s="103"/>
      <c r="C245" s="67"/>
      <c r="D245" s="204"/>
      <c r="E245" s="103"/>
      <c r="F245" s="67"/>
      <c r="G245" s="68"/>
      <c r="H245" s="72"/>
      <c r="I245" s="73"/>
      <c r="J245" s="73"/>
      <c r="K245" s="73"/>
      <c r="L245" s="74"/>
      <c r="M245" s="75"/>
      <c r="N245" s="75"/>
      <c r="O245" s="75"/>
    </row>
    <row r="246" spans="1:15" ht="15" customHeight="1" x14ac:dyDescent="0.2">
      <c r="A246" s="203"/>
      <c r="B246" s="103"/>
      <c r="C246" s="67"/>
      <c r="D246" s="204"/>
      <c r="E246" s="103"/>
      <c r="F246" s="67"/>
      <c r="G246" s="68"/>
      <c r="H246" s="72"/>
      <c r="I246" s="73"/>
      <c r="J246" s="73"/>
      <c r="K246" s="73"/>
      <c r="L246" s="74"/>
      <c r="M246" s="75"/>
      <c r="N246" s="75"/>
      <c r="O246" s="75"/>
    </row>
    <row r="247" spans="1:15" ht="15" customHeight="1" x14ac:dyDescent="0.2">
      <c r="A247" s="203"/>
      <c r="B247" s="103"/>
      <c r="C247" s="67"/>
      <c r="D247" s="204"/>
      <c r="E247" s="103"/>
      <c r="F247" s="67"/>
      <c r="G247" s="68"/>
      <c r="H247" s="72"/>
      <c r="I247" s="73"/>
      <c r="J247" s="73"/>
      <c r="K247" s="73"/>
      <c r="L247" s="74"/>
      <c r="M247" s="75"/>
      <c r="N247" s="75"/>
      <c r="O247" s="75"/>
    </row>
    <row r="248" spans="1:15" ht="15" customHeight="1" x14ac:dyDescent="0.2">
      <c r="A248" s="203"/>
      <c r="B248" s="103"/>
      <c r="C248" s="67"/>
      <c r="D248" s="204"/>
      <c r="E248" s="103"/>
      <c r="F248" s="67"/>
      <c r="G248" s="68"/>
      <c r="H248" s="72"/>
      <c r="I248" s="73"/>
      <c r="J248" s="73"/>
      <c r="K248" s="73"/>
      <c r="L248" s="74"/>
      <c r="M248" s="75"/>
      <c r="N248" s="75"/>
      <c r="O248" s="75"/>
    </row>
    <row r="249" spans="1:15" ht="15" customHeight="1" x14ac:dyDescent="0.2">
      <c r="A249" s="203"/>
      <c r="B249" s="103"/>
      <c r="C249" s="67"/>
      <c r="D249" s="204"/>
      <c r="E249" s="103"/>
      <c r="F249" s="67"/>
      <c r="G249" s="68"/>
      <c r="H249" s="72"/>
      <c r="I249" s="73"/>
      <c r="J249" s="73"/>
      <c r="K249" s="73"/>
      <c r="L249" s="74"/>
      <c r="M249" s="75"/>
      <c r="N249" s="75"/>
      <c r="O249" s="75"/>
    </row>
    <row r="250" spans="1:15" ht="15" customHeight="1" x14ac:dyDescent="0.2">
      <c r="A250" s="203"/>
      <c r="B250" s="103"/>
      <c r="C250" s="67"/>
      <c r="D250" s="204"/>
      <c r="E250" s="103"/>
      <c r="F250" s="67"/>
      <c r="G250" s="68"/>
      <c r="H250" s="72"/>
      <c r="I250" s="73"/>
      <c r="J250" s="73"/>
      <c r="K250" s="73"/>
      <c r="L250" s="74"/>
      <c r="M250" s="75"/>
      <c r="N250" s="75"/>
      <c r="O250" s="75"/>
    </row>
    <row r="251" spans="1:15" ht="15" customHeight="1" x14ac:dyDescent="0.2">
      <c r="A251" s="203"/>
      <c r="B251" s="103"/>
      <c r="C251" s="67"/>
      <c r="D251" s="204"/>
      <c r="E251" s="103"/>
      <c r="F251" s="67"/>
      <c r="G251" s="68"/>
      <c r="H251" s="72"/>
      <c r="I251" s="73"/>
      <c r="J251" s="73"/>
      <c r="K251" s="73"/>
      <c r="L251" s="74"/>
      <c r="M251" s="75"/>
      <c r="N251" s="75"/>
      <c r="O251" s="75"/>
    </row>
    <row r="252" spans="1:15" ht="15" customHeight="1" x14ac:dyDescent="0.2">
      <c r="A252" s="203"/>
      <c r="B252" s="103"/>
      <c r="C252" s="67"/>
      <c r="D252" s="204"/>
      <c r="E252" s="103"/>
      <c r="F252" s="67"/>
      <c r="G252" s="68"/>
      <c r="H252" s="72"/>
      <c r="I252" s="73"/>
      <c r="J252" s="73"/>
      <c r="K252" s="73"/>
      <c r="L252" s="74"/>
      <c r="M252" s="75"/>
      <c r="N252" s="75"/>
      <c r="O252" s="75"/>
    </row>
    <row r="253" spans="1:15" ht="15" customHeight="1" x14ac:dyDescent="0.2">
      <c r="A253" s="203"/>
      <c r="B253" s="103"/>
      <c r="C253" s="67"/>
      <c r="D253" s="204"/>
      <c r="E253" s="103"/>
      <c r="F253" s="67"/>
      <c r="G253" s="68"/>
      <c r="H253" s="72"/>
      <c r="I253" s="73"/>
      <c r="J253" s="73"/>
      <c r="K253" s="73"/>
      <c r="L253" s="74"/>
      <c r="M253" s="75"/>
      <c r="N253" s="75"/>
      <c r="O253" s="75"/>
    </row>
    <row r="254" spans="1:15" ht="15" customHeight="1" x14ac:dyDescent="0.2">
      <c r="A254" s="203"/>
      <c r="B254" s="103"/>
      <c r="C254" s="67"/>
      <c r="D254" s="204"/>
      <c r="E254" s="103"/>
      <c r="F254" s="67"/>
      <c r="G254" s="68"/>
      <c r="H254" s="72"/>
      <c r="I254" s="73"/>
      <c r="J254" s="73"/>
      <c r="K254" s="73"/>
      <c r="L254" s="74"/>
      <c r="M254" s="75"/>
      <c r="N254" s="75"/>
      <c r="O254" s="75"/>
    </row>
    <row r="255" spans="1:15" ht="15" customHeight="1" x14ac:dyDescent="0.2">
      <c r="A255" s="203"/>
      <c r="B255" s="103"/>
      <c r="C255" s="67"/>
      <c r="D255" s="204"/>
      <c r="E255" s="103"/>
      <c r="F255" s="67"/>
      <c r="G255" s="68"/>
      <c r="H255" s="72"/>
      <c r="I255" s="73"/>
      <c r="J255" s="73"/>
      <c r="K255" s="73"/>
      <c r="L255" s="74"/>
      <c r="M255" s="75"/>
      <c r="N255" s="75"/>
      <c r="O255" s="75"/>
    </row>
    <row r="256" spans="1:15" ht="15" customHeight="1" x14ac:dyDescent="0.2">
      <c r="A256" s="203"/>
      <c r="B256" s="103"/>
      <c r="C256" s="67"/>
      <c r="D256" s="204"/>
      <c r="E256" s="103"/>
      <c r="F256" s="67"/>
      <c r="G256" s="68"/>
      <c r="H256" s="72"/>
      <c r="I256" s="73"/>
      <c r="J256" s="73"/>
      <c r="K256" s="73"/>
      <c r="L256" s="74"/>
      <c r="M256" s="75"/>
      <c r="N256" s="75"/>
      <c r="O256" s="75"/>
    </row>
    <row r="257" spans="1:15" ht="15" customHeight="1" x14ac:dyDescent="0.2">
      <c r="A257" s="203"/>
      <c r="B257" s="103"/>
      <c r="C257" s="67"/>
      <c r="D257" s="204"/>
      <c r="E257" s="103"/>
      <c r="F257" s="67"/>
      <c r="G257" s="68"/>
      <c r="H257" s="72"/>
      <c r="I257" s="73"/>
      <c r="J257" s="73"/>
      <c r="K257" s="73"/>
      <c r="L257" s="74"/>
      <c r="M257" s="75"/>
      <c r="N257" s="75"/>
      <c r="O257" s="75"/>
    </row>
    <row r="258" spans="1:15" ht="15" customHeight="1" x14ac:dyDescent="0.2">
      <c r="A258" s="203"/>
      <c r="B258" s="103"/>
      <c r="C258" s="67"/>
      <c r="D258" s="204"/>
      <c r="E258" s="103"/>
      <c r="F258" s="67"/>
      <c r="G258" s="68"/>
      <c r="H258" s="72"/>
      <c r="I258" s="73"/>
      <c r="J258" s="73"/>
      <c r="K258" s="73"/>
      <c r="L258" s="74"/>
      <c r="M258" s="75"/>
      <c r="N258" s="75"/>
      <c r="O258" s="75"/>
    </row>
    <row r="259" spans="1:15" ht="15" customHeight="1" x14ac:dyDescent="0.2">
      <c r="A259" s="203"/>
      <c r="B259" s="103"/>
      <c r="C259" s="67"/>
      <c r="D259" s="204"/>
      <c r="E259" s="103"/>
      <c r="F259" s="67"/>
      <c r="G259" s="68"/>
      <c r="H259" s="72"/>
      <c r="I259" s="73"/>
      <c r="J259" s="73"/>
      <c r="K259" s="73"/>
      <c r="L259" s="74"/>
      <c r="M259" s="75"/>
      <c r="N259" s="75"/>
      <c r="O259" s="75"/>
    </row>
    <row r="260" spans="1:15" ht="15" customHeight="1" x14ac:dyDescent="0.2">
      <c r="A260" s="203"/>
      <c r="B260" s="103"/>
      <c r="C260" s="67"/>
      <c r="D260" s="204"/>
      <c r="E260" s="103"/>
      <c r="F260" s="67"/>
      <c r="G260" s="68"/>
      <c r="H260" s="72"/>
      <c r="I260" s="73"/>
      <c r="J260" s="73"/>
      <c r="K260" s="73"/>
      <c r="L260" s="74"/>
      <c r="M260" s="75"/>
      <c r="N260" s="75"/>
      <c r="O260" s="75"/>
    </row>
    <row r="261" spans="1:15" ht="15" customHeight="1" x14ac:dyDescent="0.2">
      <c r="A261" s="203"/>
      <c r="B261" s="103"/>
      <c r="C261" s="67"/>
      <c r="D261" s="204"/>
      <c r="E261" s="103"/>
      <c r="F261" s="67"/>
      <c r="G261" s="68"/>
      <c r="H261" s="72"/>
      <c r="I261" s="73"/>
      <c r="J261" s="73"/>
      <c r="K261" s="73"/>
      <c r="L261" s="74"/>
      <c r="M261" s="75"/>
      <c r="N261" s="75"/>
      <c r="O261" s="75"/>
    </row>
    <row r="262" spans="1:15" ht="15" customHeight="1" x14ac:dyDescent="0.2">
      <c r="A262" s="203"/>
      <c r="B262" s="103"/>
      <c r="C262" s="67"/>
      <c r="D262" s="204"/>
      <c r="E262" s="103"/>
      <c r="F262" s="67"/>
      <c r="G262" s="68"/>
      <c r="H262" s="72"/>
      <c r="I262" s="73"/>
      <c r="J262" s="73"/>
      <c r="K262" s="73"/>
      <c r="L262" s="74"/>
      <c r="M262" s="75"/>
      <c r="N262" s="75"/>
      <c r="O262" s="75"/>
    </row>
    <row r="263" spans="1:15" ht="15" customHeight="1" x14ac:dyDescent="0.2">
      <c r="A263" s="203"/>
      <c r="B263" s="103"/>
      <c r="C263" s="67"/>
      <c r="D263" s="204"/>
      <c r="E263" s="103"/>
      <c r="F263" s="67"/>
      <c r="G263" s="68"/>
      <c r="H263" s="72"/>
      <c r="I263" s="73"/>
      <c r="J263" s="73"/>
      <c r="K263" s="73"/>
      <c r="L263" s="74"/>
      <c r="M263" s="75"/>
      <c r="N263" s="75"/>
      <c r="O263" s="75"/>
    </row>
    <row r="264" spans="1:15" ht="15" customHeight="1" x14ac:dyDescent="0.2">
      <c r="A264" s="203"/>
      <c r="B264" s="103"/>
      <c r="C264" s="67"/>
      <c r="D264" s="204"/>
      <c r="E264" s="103"/>
      <c r="F264" s="67"/>
      <c r="G264" s="68"/>
      <c r="H264" s="72"/>
      <c r="I264" s="73"/>
      <c r="J264" s="73"/>
      <c r="K264" s="73"/>
      <c r="L264" s="74"/>
      <c r="M264" s="75"/>
      <c r="N264" s="75"/>
      <c r="O264" s="75"/>
    </row>
    <row r="265" spans="1:15" ht="15" customHeight="1" x14ac:dyDescent="0.2">
      <c r="A265" s="203"/>
      <c r="B265" s="103"/>
      <c r="C265" s="67"/>
      <c r="D265" s="204"/>
      <c r="E265" s="103"/>
      <c r="F265" s="67"/>
      <c r="G265" s="68"/>
      <c r="H265" s="72"/>
      <c r="I265" s="73"/>
      <c r="J265" s="73"/>
      <c r="K265" s="73"/>
      <c r="L265" s="74"/>
      <c r="M265" s="75"/>
      <c r="N265" s="75"/>
      <c r="O265" s="75"/>
    </row>
    <row r="266" spans="1:15" ht="15" customHeight="1" x14ac:dyDescent="0.2">
      <c r="A266" s="203"/>
      <c r="B266" s="103"/>
      <c r="C266" s="67"/>
      <c r="D266" s="204"/>
      <c r="E266" s="103"/>
      <c r="F266" s="67"/>
      <c r="G266" s="68"/>
      <c r="H266" s="72"/>
      <c r="I266" s="73"/>
      <c r="J266" s="73"/>
      <c r="K266" s="73"/>
      <c r="L266" s="74"/>
      <c r="M266" s="75"/>
      <c r="N266" s="75"/>
      <c r="O266" s="75"/>
    </row>
    <row r="267" spans="1:15" ht="15" customHeight="1" x14ac:dyDescent="0.2">
      <c r="A267" s="203"/>
      <c r="B267" s="103"/>
      <c r="C267" s="67"/>
      <c r="D267" s="204"/>
      <c r="E267" s="103"/>
      <c r="F267" s="67"/>
      <c r="G267" s="68"/>
      <c r="H267" s="72"/>
      <c r="I267" s="73"/>
      <c r="J267" s="73"/>
      <c r="K267" s="73"/>
      <c r="L267" s="74"/>
      <c r="M267" s="75"/>
      <c r="N267" s="75"/>
      <c r="O267" s="75"/>
    </row>
    <row r="268" spans="1:15" ht="15" customHeight="1" x14ac:dyDescent="0.2">
      <c r="A268" s="203"/>
      <c r="B268" s="103"/>
      <c r="C268" s="67"/>
      <c r="D268" s="204"/>
      <c r="E268" s="103"/>
      <c r="F268" s="67"/>
      <c r="G268" s="68"/>
      <c r="H268" s="72"/>
      <c r="I268" s="73"/>
      <c r="J268" s="73"/>
      <c r="K268" s="73"/>
      <c r="L268" s="74"/>
      <c r="M268" s="75"/>
      <c r="N268" s="75"/>
      <c r="O268" s="75"/>
    </row>
    <row r="269" spans="1:15" ht="15" customHeight="1" x14ac:dyDescent="0.2">
      <c r="A269" s="203"/>
      <c r="B269" s="103"/>
      <c r="C269" s="67"/>
      <c r="D269" s="204"/>
      <c r="E269" s="103"/>
      <c r="F269" s="67"/>
      <c r="G269" s="68"/>
      <c r="H269" s="72"/>
      <c r="I269" s="73"/>
      <c r="J269" s="73"/>
      <c r="K269" s="73"/>
      <c r="L269" s="74"/>
      <c r="M269" s="75"/>
      <c r="N269" s="75"/>
      <c r="O269" s="75"/>
    </row>
    <row r="270" spans="1:15" ht="15" customHeight="1" x14ac:dyDescent="0.2">
      <c r="A270" s="203"/>
      <c r="B270" s="103"/>
      <c r="C270" s="67"/>
      <c r="D270" s="204"/>
      <c r="E270" s="103"/>
      <c r="F270" s="67"/>
      <c r="G270" s="68"/>
      <c r="H270" s="72"/>
      <c r="I270" s="73"/>
      <c r="J270" s="73"/>
      <c r="K270" s="73"/>
      <c r="L270" s="74"/>
      <c r="M270" s="75"/>
      <c r="N270" s="75"/>
      <c r="O270" s="75"/>
    </row>
    <row r="271" spans="1:15" ht="15" customHeight="1" x14ac:dyDescent="0.2">
      <c r="A271" s="203"/>
      <c r="B271" s="103"/>
      <c r="C271" s="67"/>
      <c r="D271" s="204"/>
      <c r="E271" s="103"/>
      <c r="F271" s="67"/>
      <c r="G271" s="68"/>
      <c r="H271" s="72"/>
      <c r="I271" s="73"/>
      <c r="J271" s="73"/>
      <c r="K271" s="73"/>
      <c r="L271" s="74"/>
      <c r="M271" s="75"/>
      <c r="N271" s="75"/>
      <c r="O271" s="75"/>
    </row>
    <row r="272" spans="1:15" ht="15" customHeight="1" x14ac:dyDescent="0.2">
      <c r="A272" s="203"/>
      <c r="B272" s="103"/>
      <c r="C272" s="67"/>
      <c r="D272" s="204"/>
      <c r="E272" s="103"/>
      <c r="F272" s="67"/>
      <c r="G272" s="68"/>
      <c r="H272" s="72"/>
      <c r="I272" s="73"/>
      <c r="J272" s="73"/>
      <c r="K272" s="73"/>
      <c r="L272" s="74"/>
      <c r="M272" s="75"/>
      <c r="N272" s="75"/>
      <c r="O272" s="75"/>
    </row>
    <row r="273" spans="1:15" ht="15" customHeight="1" x14ac:dyDescent="0.2">
      <c r="A273" s="203"/>
      <c r="B273" s="103"/>
      <c r="C273" s="67"/>
      <c r="D273" s="204"/>
      <c r="E273" s="103"/>
      <c r="F273" s="67"/>
      <c r="G273" s="68"/>
      <c r="H273" s="72"/>
      <c r="I273" s="73"/>
      <c r="J273" s="73"/>
      <c r="K273" s="73"/>
      <c r="L273" s="74"/>
      <c r="M273" s="75"/>
      <c r="N273" s="75"/>
      <c r="O273" s="75"/>
    </row>
    <row r="274" spans="1:15" ht="15" customHeight="1" x14ac:dyDescent="0.2">
      <c r="A274" s="203"/>
      <c r="B274" s="103"/>
      <c r="C274" s="67"/>
      <c r="D274" s="204"/>
      <c r="E274" s="103"/>
      <c r="F274" s="67"/>
      <c r="G274" s="68"/>
      <c r="H274" s="72"/>
      <c r="I274" s="73"/>
      <c r="J274" s="73"/>
      <c r="K274" s="73"/>
      <c r="L274" s="74"/>
      <c r="M274" s="75"/>
      <c r="N274" s="75"/>
      <c r="O274" s="75"/>
    </row>
    <row r="275" spans="1:15" ht="15" customHeight="1" x14ac:dyDescent="0.2">
      <c r="A275" s="203"/>
      <c r="B275" s="103"/>
      <c r="C275" s="67"/>
      <c r="D275" s="204"/>
      <c r="E275" s="103"/>
      <c r="F275" s="67"/>
      <c r="G275" s="68"/>
      <c r="H275" s="72"/>
      <c r="I275" s="73"/>
      <c r="J275" s="73"/>
      <c r="K275" s="73"/>
      <c r="L275" s="74"/>
      <c r="M275" s="75"/>
      <c r="N275" s="75"/>
      <c r="O275" s="75"/>
    </row>
    <row r="276" spans="1:15" ht="15" customHeight="1" x14ac:dyDescent="0.2">
      <c r="A276" s="203"/>
      <c r="B276" s="103"/>
      <c r="C276" s="67"/>
      <c r="D276" s="204"/>
      <c r="E276" s="103"/>
      <c r="F276" s="67"/>
      <c r="G276" s="68"/>
      <c r="H276" s="72"/>
      <c r="I276" s="73"/>
      <c r="J276" s="73"/>
      <c r="K276" s="73"/>
      <c r="L276" s="74"/>
      <c r="M276" s="75"/>
      <c r="N276" s="75"/>
      <c r="O276" s="75"/>
    </row>
    <row r="277" spans="1:15" ht="15" customHeight="1" x14ac:dyDescent="0.2">
      <c r="A277" s="203"/>
      <c r="B277" s="103"/>
      <c r="C277" s="67"/>
      <c r="D277" s="204"/>
      <c r="E277" s="103"/>
      <c r="F277" s="67"/>
      <c r="G277" s="68"/>
      <c r="H277" s="72"/>
      <c r="I277" s="73"/>
      <c r="J277" s="73"/>
      <c r="K277" s="73"/>
      <c r="L277" s="74"/>
      <c r="M277" s="75"/>
      <c r="N277" s="75"/>
      <c r="O277" s="75"/>
    </row>
    <row r="278" spans="1:15" ht="15" customHeight="1" x14ac:dyDescent="0.2">
      <c r="A278" s="203"/>
      <c r="B278" s="103"/>
      <c r="C278" s="67"/>
      <c r="D278" s="204"/>
      <c r="E278" s="103"/>
      <c r="F278" s="67"/>
      <c r="G278" s="68"/>
      <c r="H278" s="72"/>
      <c r="I278" s="73"/>
      <c r="J278" s="73"/>
      <c r="K278" s="73"/>
      <c r="L278" s="74"/>
      <c r="M278" s="75"/>
      <c r="N278" s="75"/>
      <c r="O278" s="75"/>
    </row>
    <row r="279" spans="1:15" ht="15" customHeight="1" x14ac:dyDescent="0.2">
      <c r="A279" s="203"/>
      <c r="B279" s="103"/>
      <c r="C279" s="67"/>
      <c r="D279" s="204"/>
      <c r="E279" s="103"/>
      <c r="F279" s="67"/>
      <c r="G279" s="68"/>
      <c r="H279" s="72"/>
      <c r="I279" s="73"/>
      <c r="J279" s="73"/>
      <c r="K279" s="73"/>
      <c r="L279" s="74"/>
      <c r="M279" s="75"/>
      <c r="N279" s="75"/>
      <c r="O279" s="75"/>
    </row>
    <row r="280" spans="1:15" ht="15" customHeight="1" x14ac:dyDescent="0.2">
      <c r="A280" s="203"/>
      <c r="B280" s="103"/>
      <c r="C280" s="67"/>
      <c r="D280" s="204"/>
      <c r="E280" s="103"/>
      <c r="F280" s="67"/>
      <c r="G280" s="68"/>
      <c r="H280" s="72"/>
      <c r="I280" s="73"/>
      <c r="J280" s="73"/>
      <c r="K280" s="73"/>
      <c r="L280" s="74"/>
      <c r="M280" s="75"/>
      <c r="N280" s="75"/>
      <c r="O280" s="75"/>
    </row>
    <row r="281" spans="1:15" ht="15" customHeight="1" x14ac:dyDescent="0.2">
      <c r="A281" s="203"/>
      <c r="B281" s="103"/>
      <c r="C281" s="67"/>
      <c r="D281" s="204"/>
      <c r="E281" s="103"/>
      <c r="F281" s="67"/>
      <c r="G281" s="68"/>
      <c r="H281" s="72"/>
      <c r="I281" s="73"/>
      <c r="J281" s="73"/>
      <c r="K281" s="73"/>
      <c r="L281" s="74"/>
      <c r="M281" s="75"/>
      <c r="N281" s="75"/>
      <c r="O281" s="75"/>
    </row>
    <row r="282" spans="1:15" ht="15" customHeight="1" x14ac:dyDescent="0.2">
      <c r="A282" s="203"/>
      <c r="B282" s="103"/>
      <c r="C282" s="67"/>
      <c r="D282" s="204"/>
      <c r="E282" s="103"/>
      <c r="F282" s="67"/>
      <c r="G282" s="68"/>
      <c r="H282" s="72"/>
      <c r="I282" s="73"/>
      <c r="J282" s="73"/>
      <c r="K282" s="73"/>
      <c r="L282" s="74"/>
      <c r="M282" s="75"/>
      <c r="N282" s="75"/>
      <c r="O282" s="75"/>
    </row>
    <row r="283" spans="1:15" ht="15" customHeight="1" x14ac:dyDescent="0.2">
      <c r="A283" s="203"/>
      <c r="B283" s="103"/>
      <c r="C283" s="67"/>
      <c r="D283" s="204"/>
      <c r="E283" s="103"/>
      <c r="F283" s="67"/>
      <c r="G283" s="68"/>
      <c r="H283" s="72"/>
      <c r="I283" s="73"/>
      <c r="J283" s="73"/>
      <c r="K283" s="73"/>
      <c r="L283" s="74"/>
      <c r="M283" s="75"/>
      <c r="N283" s="75"/>
      <c r="O283" s="75"/>
    </row>
    <row r="284" spans="1:15" ht="15" customHeight="1" x14ac:dyDescent="0.2">
      <c r="A284" s="203"/>
      <c r="B284" s="103"/>
      <c r="C284" s="67"/>
      <c r="D284" s="204"/>
      <c r="E284" s="103"/>
      <c r="F284" s="67"/>
      <c r="G284" s="68"/>
      <c r="H284" s="72"/>
      <c r="I284" s="73"/>
      <c r="J284" s="73"/>
      <c r="K284" s="73"/>
      <c r="L284" s="74"/>
      <c r="M284" s="75"/>
      <c r="N284" s="75"/>
      <c r="O284" s="75"/>
    </row>
    <row r="285" spans="1:15" ht="15" customHeight="1" x14ac:dyDescent="0.2">
      <c r="A285" s="203"/>
      <c r="B285" s="103"/>
      <c r="C285" s="67"/>
      <c r="D285" s="204"/>
      <c r="E285" s="103"/>
      <c r="F285" s="67"/>
      <c r="G285" s="68"/>
      <c r="H285" s="72"/>
      <c r="I285" s="73"/>
      <c r="J285" s="73"/>
      <c r="K285" s="73"/>
      <c r="L285" s="74"/>
      <c r="M285" s="75"/>
      <c r="N285" s="75"/>
      <c r="O285" s="75"/>
    </row>
    <row r="286" spans="1:15" ht="15" customHeight="1" x14ac:dyDescent="0.2">
      <c r="A286" s="203"/>
      <c r="B286" s="103"/>
      <c r="C286" s="67"/>
      <c r="D286" s="204"/>
      <c r="E286" s="103"/>
      <c r="F286" s="67"/>
      <c r="G286" s="68"/>
      <c r="H286" s="72"/>
      <c r="I286" s="73"/>
      <c r="J286" s="73"/>
      <c r="K286" s="73"/>
      <c r="L286" s="74"/>
      <c r="M286" s="75"/>
      <c r="N286" s="75"/>
      <c r="O286" s="75"/>
    </row>
    <row r="287" spans="1:15" ht="15" customHeight="1" x14ac:dyDescent="0.2">
      <c r="A287" s="203"/>
      <c r="B287" s="103"/>
      <c r="C287" s="67"/>
      <c r="D287" s="204"/>
      <c r="E287" s="103"/>
      <c r="F287" s="67"/>
      <c r="G287" s="68"/>
      <c r="H287" s="72"/>
      <c r="I287" s="73"/>
      <c r="J287" s="73"/>
      <c r="K287" s="73"/>
      <c r="L287" s="74"/>
      <c r="M287" s="75"/>
      <c r="N287" s="75"/>
      <c r="O287" s="75"/>
    </row>
    <row r="288" spans="1:15" ht="15" customHeight="1" x14ac:dyDescent="0.2">
      <c r="A288" s="203"/>
      <c r="B288" s="103"/>
      <c r="C288" s="67"/>
      <c r="D288" s="204"/>
      <c r="E288" s="103"/>
      <c r="F288" s="67"/>
      <c r="G288" s="68"/>
      <c r="H288" s="72"/>
      <c r="I288" s="73"/>
      <c r="J288" s="73"/>
      <c r="K288" s="73"/>
      <c r="L288" s="74"/>
      <c r="M288" s="75"/>
      <c r="N288" s="75"/>
      <c r="O288" s="75"/>
    </row>
    <row r="289" spans="1:15" ht="15" customHeight="1" x14ac:dyDescent="0.2">
      <c r="A289" s="203"/>
      <c r="B289" s="103"/>
      <c r="C289" s="67"/>
      <c r="D289" s="204"/>
      <c r="E289" s="103"/>
      <c r="F289" s="67"/>
      <c r="G289" s="68"/>
      <c r="H289" s="72"/>
      <c r="I289" s="73"/>
      <c r="J289" s="73"/>
      <c r="K289" s="73"/>
      <c r="L289" s="74"/>
      <c r="M289" s="75"/>
      <c r="N289" s="75"/>
      <c r="O289" s="75"/>
    </row>
    <row r="290" spans="1:15" ht="15" customHeight="1" x14ac:dyDescent="0.2">
      <c r="A290" s="203"/>
      <c r="B290" s="103"/>
      <c r="C290" s="67"/>
      <c r="D290" s="204"/>
      <c r="E290" s="103"/>
      <c r="F290" s="67"/>
      <c r="G290" s="68"/>
      <c r="H290" s="72"/>
      <c r="I290" s="73"/>
      <c r="J290" s="73"/>
      <c r="K290" s="73"/>
      <c r="L290" s="74"/>
      <c r="M290" s="75"/>
      <c r="N290" s="75"/>
      <c r="O290" s="75"/>
    </row>
    <row r="291" spans="1:15" ht="15" customHeight="1" x14ac:dyDescent="0.2">
      <c r="A291" s="203"/>
      <c r="B291" s="103"/>
      <c r="C291" s="67"/>
      <c r="D291" s="204"/>
      <c r="E291" s="103"/>
      <c r="F291" s="67"/>
      <c r="G291" s="68"/>
      <c r="H291" s="72"/>
      <c r="I291" s="73"/>
      <c r="J291" s="73"/>
      <c r="K291" s="73"/>
      <c r="L291" s="74"/>
      <c r="M291" s="75"/>
      <c r="N291" s="75"/>
      <c r="O291" s="75"/>
    </row>
    <row r="292" spans="1:15" ht="15" customHeight="1" x14ac:dyDescent="0.2">
      <c r="A292" s="203"/>
      <c r="B292" s="103"/>
      <c r="C292" s="67"/>
      <c r="D292" s="204"/>
      <c r="E292" s="103"/>
      <c r="F292" s="67"/>
      <c r="G292" s="68"/>
      <c r="H292" s="72"/>
      <c r="I292" s="73"/>
      <c r="J292" s="73"/>
      <c r="K292" s="73"/>
      <c r="L292" s="74"/>
      <c r="M292" s="75"/>
      <c r="N292" s="75"/>
      <c r="O292" s="75"/>
    </row>
    <row r="293" spans="1:15" ht="15" customHeight="1" x14ac:dyDescent="0.2">
      <c r="A293" s="203"/>
      <c r="B293" s="103"/>
      <c r="C293" s="67"/>
      <c r="D293" s="204"/>
      <c r="E293" s="103"/>
      <c r="F293" s="67"/>
      <c r="G293" s="68"/>
      <c r="H293" s="72"/>
      <c r="I293" s="73"/>
      <c r="J293" s="73"/>
      <c r="K293" s="73"/>
      <c r="L293" s="74"/>
      <c r="M293" s="75"/>
      <c r="N293" s="75"/>
      <c r="O293" s="75"/>
    </row>
    <row r="294" spans="1:15" ht="15" customHeight="1" x14ac:dyDescent="0.2">
      <c r="A294" s="203"/>
      <c r="B294" s="103"/>
      <c r="C294" s="67"/>
      <c r="D294" s="204"/>
      <c r="E294" s="103"/>
      <c r="F294" s="67"/>
      <c r="G294" s="68"/>
      <c r="H294" s="72"/>
      <c r="I294" s="73"/>
      <c r="J294" s="73"/>
      <c r="K294" s="73"/>
      <c r="L294" s="74"/>
      <c r="M294" s="75"/>
      <c r="N294" s="75"/>
      <c r="O294" s="75"/>
    </row>
    <row r="295" spans="1:15" ht="15" customHeight="1" x14ac:dyDescent="0.2">
      <c r="A295" s="203"/>
      <c r="B295" s="103"/>
      <c r="C295" s="67"/>
      <c r="D295" s="204"/>
      <c r="E295" s="103"/>
      <c r="F295" s="67"/>
      <c r="G295" s="68"/>
      <c r="H295" s="72"/>
      <c r="I295" s="73"/>
      <c r="J295" s="73"/>
      <c r="K295" s="73"/>
      <c r="L295" s="74"/>
      <c r="M295" s="75"/>
      <c r="N295" s="75"/>
      <c r="O295" s="75"/>
    </row>
    <row r="296" spans="1:15" ht="15" customHeight="1" x14ac:dyDescent="0.2">
      <c r="A296" s="203"/>
      <c r="B296" s="103"/>
      <c r="C296" s="67"/>
      <c r="D296" s="204"/>
      <c r="E296" s="103"/>
      <c r="F296" s="67"/>
      <c r="G296" s="68"/>
      <c r="H296" s="72"/>
      <c r="I296" s="73"/>
      <c r="J296" s="73"/>
      <c r="K296" s="73"/>
      <c r="L296" s="74"/>
      <c r="M296" s="75"/>
      <c r="N296" s="75"/>
      <c r="O296" s="75"/>
    </row>
    <row r="297" spans="1:15" ht="15" customHeight="1" x14ac:dyDescent="0.2">
      <c r="A297" s="203"/>
      <c r="B297" s="103"/>
      <c r="C297" s="67"/>
      <c r="D297" s="204"/>
      <c r="E297" s="103"/>
      <c r="F297" s="67"/>
      <c r="G297" s="68"/>
      <c r="H297" s="72"/>
      <c r="I297" s="73"/>
      <c r="J297" s="73"/>
      <c r="K297" s="73"/>
      <c r="L297" s="74"/>
      <c r="M297" s="75"/>
      <c r="N297" s="75"/>
      <c r="O297" s="75"/>
    </row>
    <row r="298" spans="1:15" ht="15" customHeight="1" x14ac:dyDescent="0.2">
      <c r="A298" s="203"/>
      <c r="B298" s="103"/>
      <c r="C298" s="67"/>
      <c r="D298" s="204"/>
      <c r="E298" s="103"/>
      <c r="F298" s="67"/>
      <c r="G298" s="68"/>
      <c r="H298" s="72"/>
      <c r="I298" s="73"/>
      <c r="J298" s="73"/>
      <c r="K298" s="73"/>
      <c r="L298" s="74"/>
      <c r="M298" s="75"/>
      <c r="N298" s="75"/>
      <c r="O298" s="75"/>
    </row>
    <row r="299" spans="1:15" ht="15" customHeight="1" x14ac:dyDescent="0.2">
      <c r="A299" s="203"/>
      <c r="B299" s="103"/>
      <c r="C299" s="67"/>
      <c r="D299" s="204"/>
      <c r="E299" s="103"/>
      <c r="F299" s="67"/>
      <c r="G299" s="68"/>
      <c r="H299" s="72"/>
      <c r="I299" s="73"/>
      <c r="J299" s="73"/>
      <c r="K299" s="73"/>
      <c r="L299" s="74"/>
      <c r="M299" s="75"/>
      <c r="N299" s="75"/>
      <c r="O299" s="75"/>
    </row>
    <row r="300" spans="1:15" ht="15" customHeight="1" x14ac:dyDescent="0.2">
      <c r="A300" s="203"/>
      <c r="B300" s="103"/>
      <c r="C300" s="67"/>
      <c r="D300" s="204"/>
      <c r="E300" s="103"/>
      <c r="F300" s="67"/>
      <c r="G300" s="68"/>
      <c r="H300" s="72"/>
      <c r="I300" s="73"/>
      <c r="J300" s="73"/>
      <c r="K300" s="73"/>
      <c r="L300" s="74"/>
      <c r="M300" s="75"/>
      <c r="N300" s="75"/>
      <c r="O300" s="75"/>
    </row>
    <row r="301" spans="1:15" ht="15" customHeight="1" x14ac:dyDescent="0.2">
      <c r="A301" s="203"/>
      <c r="B301" s="103"/>
      <c r="C301" s="67"/>
      <c r="D301" s="204"/>
      <c r="E301" s="103"/>
      <c r="F301" s="67"/>
      <c r="G301" s="68"/>
      <c r="H301" s="72"/>
      <c r="I301" s="73"/>
      <c r="J301" s="73"/>
      <c r="K301" s="73"/>
      <c r="L301" s="74"/>
      <c r="M301" s="75"/>
      <c r="N301" s="75"/>
      <c r="O301" s="75"/>
    </row>
    <row r="302" spans="1:15" ht="15" customHeight="1" x14ac:dyDescent="0.2">
      <c r="A302" s="203"/>
      <c r="B302" s="103"/>
      <c r="C302" s="67"/>
      <c r="D302" s="204"/>
      <c r="E302" s="103"/>
      <c r="F302" s="67"/>
      <c r="G302" s="68"/>
      <c r="H302" s="72"/>
      <c r="I302" s="73"/>
      <c r="J302" s="73"/>
      <c r="K302" s="73"/>
      <c r="L302" s="74"/>
      <c r="M302" s="75"/>
      <c r="N302" s="75"/>
      <c r="O302" s="75"/>
    </row>
    <row r="303" spans="1:15" ht="15" customHeight="1" x14ac:dyDescent="0.2">
      <c r="A303" s="203"/>
      <c r="B303" s="103"/>
      <c r="C303" s="67"/>
      <c r="D303" s="204"/>
      <c r="E303" s="103"/>
      <c r="F303" s="67"/>
      <c r="G303" s="68"/>
      <c r="H303" s="72"/>
      <c r="I303" s="73"/>
      <c r="J303" s="73"/>
      <c r="K303" s="73"/>
      <c r="L303" s="74"/>
      <c r="M303" s="75"/>
      <c r="N303" s="75"/>
      <c r="O303" s="75"/>
    </row>
    <row r="304" spans="1:15" ht="15" customHeight="1" x14ac:dyDescent="0.2">
      <c r="A304" s="203"/>
      <c r="B304" s="103"/>
      <c r="C304" s="67"/>
      <c r="D304" s="204"/>
      <c r="E304" s="103"/>
      <c r="F304" s="67"/>
      <c r="G304" s="68"/>
      <c r="H304" s="72"/>
      <c r="I304" s="73"/>
      <c r="J304" s="73"/>
      <c r="K304" s="73"/>
      <c r="L304" s="74"/>
      <c r="M304" s="75"/>
      <c r="N304" s="75"/>
      <c r="O304" s="75"/>
    </row>
    <row r="305" spans="1:15" ht="15" customHeight="1" x14ac:dyDescent="0.2">
      <c r="A305" s="203"/>
      <c r="B305" s="103"/>
      <c r="C305" s="67"/>
      <c r="D305" s="204"/>
      <c r="E305" s="103"/>
      <c r="F305" s="67"/>
      <c r="G305" s="68"/>
      <c r="H305" s="72"/>
      <c r="I305" s="73"/>
      <c r="J305" s="73"/>
      <c r="K305" s="73"/>
      <c r="L305" s="74"/>
      <c r="M305" s="75"/>
      <c r="N305" s="75"/>
      <c r="O305" s="75"/>
    </row>
    <row r="306" spans="1:15" ht="15" customHeight="1" x14ac:dyDescent="0.2">
      <c r="A306" s="203"/>
      <c r="B306" s="103"/>
      <c r="C306" s="67"/>
      <c r="D306" s="204"/>
      <c r="E306" s="103"/>
      <c r="F306" s="67"/>
      <c r="G306" s="68"/>
      <c r="H306" s="72"/>
      <c r="I306" s="73"/>
      <c r="J306" s="73"/>
      <c r="K306" s="73"/>
      <c r="L306" s="74"/>
      <c r="M306" s="75"/>
      <c r="N306" s="75"/>
      <c r="O306" s="75"/>
    </row>
    <row r="307" spans="1:15" ht="15" customHeight="1" x14ac:dyDescent="0.2">
      <c r="A307" s="203"/>
      <c r="B307" s="103"/>
      <c r="C307" s="67"/>
      <c r="D307" s="204"/>
      <c r="E307" s="103"/>
      <c r="F307" s="67"/>
      <c r="G307" s="68"/>
      <c r="H307" s="72"/>
      <c r="I307" s="73"/>
      <c r="J307" s="73"/>
      <c r="K307" s="73"/>
      <c r="L307" s="74"/>
      <c r="M307" s="75"/>
      <c r="N307" s="75"/>
      <c r="O307" s="75"/>
    </row>
    <row r="308" spans="1:15" ht="15" customHeight="1" x14ac:dyDescent="0.2">
      <c r="A308" s="203"/>
      <c r="B308" s="103"/>
      <c r="C308" s="67"/>
      <c r="D308" s="204"/>
      <c r="E308" s="103"/>
      <c r="F308" s="67"/>
      <c r="G308" s="68"/>
      <c r="H308" s="72"/>
      <c r="I308" s="73"/>
      <c r="J308" s="73"/>
      <c r="K308" s="73"/>
      <c r="L308" s="74"/>
      <c r="M308" s="75"/>
      <c r="N308" s="75"/>
      <c r="O308" s="75"/>
    </row>
    <row r="309" spans="1:15" ht="15" customHeight="1" x14ac:dyDescent="0.2">
      <c r="A309" s="203"/>
      <c r="B309" s="103"/>
      <c r="C309" s="67"/>
      <c r="D309" s="204"/>
      <c r="E309" s="103"/>
      <c r="F309" s="67"/>
      <c r="G309" s="68"/>
      <c r="H309" s="72"/>
      <c r="I309" s="73"/>
      <c r="J309" s="73"/>
      <c r="K309" s="73"/>
      <c r="L309" s="74"/>
      <c r="M309" s="75"/>
      <c r="N309" s="75"/>
      <c r="O309" s="75"/>
    </row>
    <row r="310" spans="1:15" ht="15" customHeight="1" x14ac:dyDescent="0.2">
      <c r="A310" s="203"/>
      <c r="B310" s="103"/>
      <c r="C310" s="67"/>
      <c r="D310" s="204"/>
      <c r="E310" s="103"/>
      <c r="F310" s="67"/>
      <c r="G310" s="68"/>
      <c r="H310" s="72"/>
      <c r="I310" s="73"/>
      <c r="J310" s="73"/>
      <c r="K310" s="73"/>
      <c r="L310" s="74"/>
      <c r="M310" s="75"/>
      <c r="N310" s="75"/>
      <c r="O310" s="75"/>
    </row>
    <row r="311" spans="1:15" ht="15" customHeight="1" x14ac:dyDescent="0.2">
      <c r="A311" s="203"/>
      <c r="B311" s="103"/>
      <c r="C311" s="67"/>
      <c r="D311" s="204"/>
      <c r="E311" s="103"/>
      <c r="F311" s="67"/>
      <c r="G311" s="68"/>
      <c r="H311" s="72"/>
      <c r="I311" s="73"/>
      <c r="J311" s="73"/>
      <c r="K311" s="73"/>
      <c r="L311" s="74"/>
      <c r="M311" s="75"/>
      <c r="N311" s="75"/>
      <c r="O311" s="75"/>
    </row>
    <row r="312" spans="1:15" ht="15" customHeight="1" x14ac:dyDescent="0.2">
      <c r="A312" s="203"/>
      <c r="B312" s="103"/>
      <c r="C312" s="67"/>
      <c r="D312" s="204"/>
      <c r="E312" s="103"/>
      <c r="F312" s="67"/>
      <c r="G312" s="68"/>
      <c r="H312" s="72"/>
      <c r="I312" s="73"/>
      <c r="J312" s="73"/>
      <c r="K312" s="73"/>
      <c r="L312" s="74"/>
      <c r="M312" s="75"/>
      <c r="N312" s="75"/>
      <c r="O312" s="75"/>
    </row>
    <row r="313" spans="1:15" ht="15" customHeight="1" x14ac:dyDescent="0.2">
      <c r="A313" s="203"/>
      <c r="B313" s="103"/>
      <c r="C313" s="67"/>
      <c r="D313" s="204"/>
      <c r="E313" s="103"/>
      <c r="F313" s="67"/>
      <c r="G313" s="68"/>
      <c r="H313" s="72"/>
      <c r="I313" s="73"/>
      <c r="J313" s="73"/>
      <c r="K313" s="73"/>
      <c r="L313" s="74"/>
      <c r="M313" s="75"/>
      <c r="N313" s="75"/>
      <c r="O313" s="75"/>
    </row>
    <row r="314" spans="1:15" ht="15" customHeight="1" x14ac:dyDescent="0.2">
      <c r="A314" s="203"/>
      <c r="B314" s="103"/>
      <c r="C314" s="67"/>
      <c r="D314" s="204"/>
      <c r="E314" s="103"/>
      <c r="F314" s="67"/>
      <c r="G314" s="68"/>
      <c r="H314" s="72"/>
      <c r="I314" s="73"/>
      <c r="J314" s="73"/>
      <c r="K314" s="73"/>
      <c r="L314" s="74"/>
      <c r="M314" s="75"/>
      <c r="N314" s="75"/>
      <c r="O314" s="75"/>
    </row>
    <row r="315" spans="1:15" ht="15" customHeight="1" x14ac:dyDescent="0.2">
      <c r="A315" s="203"/>
      <c r="B315" s="103"/>
      <c r="C315" s="67"/>
      <c r="D315" s="204"/>
      <c r="E315" s="103"/>
      <c r="F315" s="67"/>
      <c r="G315" s="68"/>
      <c r="H315" s="72"/>
      <c r="I315" s="73"/>
      <c r="J315" s="73"/>
      <c r="K315" s="73"/>
      <c r="L315" s="74"/>
      <c r="M315" s="75"/>
      <c r="N315" s="75"/>
      <c r="O315" s="75"/>
    </row>
    <row r="316" spans="1:15" ht="15" customHeight="1" x14ac:dyDescent="0.2">
      <c r="A316" s="203"/>
      <c r="B316" s="103"/>
      <c r="C316" s="67"/>
      <c r="D316" s="204"/>
      <c r="E316" s="103"/>
      <c r="F316" s="67"/>
      <c r="G316" s="68"/>
      <c r="H316" s="72"/>
      <c r="I316" s="73"/>
      <c r="J316" s="73"/>
      <c r="K316" s="73"/>
      <c r="L316" s="74"/>
      <c r="M316" s="75"/>
      <c r="N316" s="75"/>
      <c r="O316" s="75"/>
    </row>
    <row r="317" spans="1:15" ht="15" customHeight="1" x14ac:dyDescent="0.2">
      <c r="A317" s="203"/>
      <c r="B317" s="103"/>
      <c r="C317" s="67"/>
      <c r="D317" s="204"/>
      <c r="E317" s="103"/>
      <c r="F317" s="67"/>
      <c r="G317" s="68"/>
      <c r="H317" s="72"/>
      <c r="I317" s="73"/>
      <c r="J317" s="73"/>
      <c r="K317" s="73"/>
      <c r="L317" s="74"/>
      <c r="M317" s="75"/>
      <c r="N317" s="75"/>
      <c r="O317" s="75"/>
    </row>
    <row r="318" spans="1:15" ht="15" customHeight="1" x14ac:dyDescent="0.2">
      <c r="A318" s="203"/>
      <c r="B318" s="103"/>
      <c r="C318" s="67"/>
      <c r="D318" s="204"/>
      <c r="E318" s="103"/>
      <c r="F318" s="67"/>
      <c r="G318" s="68"/>
      <c r="H318" s="72"/>
      <c r="I318" s="73"/>
      <c r="J318" s="73"/>
      <c r="K318" s="73"/>
      <c r="L318" s="74"/>
      <c r="M318" s="75"/>
      <c r="N318" s="75"/>
      <c r="O318" s="75"/>
    </row>
    <row r="319" spans="1:15" ht="15" customHeight="1" x14ac:dyDescent="0.2">
      <c r="A319" s="203"/>
      <c r="B319" s="103"/>
      <c r="C319" s="67"/>
      <c r="D319" s="204"/>
      <c r="E319" s="103"/>
      <c r="F319" s="67"/>
      <c r="G319" s="68"/>
      <c r="H319" s="72"/>
      <c r="I319" s="73"/>
      <c r="J319" s="73"/>
      <c r="K319" s="73"/>
      <c r="L319" s="74"/>
      <c r="M319" s="75"/>
      <c r="N319" s="75"/>
      <c r="O319" s="75"/>
    </row>
    <row r="320" spans="1:15" ht="15" customHeight="1" x14ac:dyDescent="0.2">
      <c r="A320" s="203"/>
      <c r="B320" s="103"/>
      <c r="C320" s="67"/>
      <c r="D320" s="204"/>
      <c r="E320" s="103"/>
      <c r="F320" s="67"/>
      <c r="G320" s="68"/>
      <c r="H320" s="72"/>
      <c r="I320" s="73"/>
      <c r="J320" s="73"/>
      <c r="K320" s="73"/>
      <c r="L320" s="74"/>
      <c r="M320" s="75"/>
      <c r="N320" s="75"/>
      <c r="O320" s="75"/>
    </row>
    <row r="321" spans="1:15" ht="15" customHeight="1" x14ac:dyDescent="0.2">
      <c r="A321" s="203"/>
      <c r="B321" s="103"/>
      <c r="C321" s="67"/>
      <c r="D321" s="204"/>
      <c r="E321" s="103"/>
      <c r="F321" s="67"/>
      <c r="G321" s="68"/>
      <c r="H321" s="72"/>
      <c r="I321" s="73"/>
      <c r="J321" s="73"/>
      <c r="K321" s="73"/>
      <c r="L321" s="74"/>
      <c r="M321" s="75"/>
      <c r="N321" s="75"/>
      <c r="O321" s="75"/>
    </row>
    <row r="322" spans="1:15" ht="15" customHeight="1" x14ac:dyDescent="0.2">
      <c r="A322" s="203"/>
      <c r="B322" s="103"/>
      <c r="C322" s="67"/>
      <c r="D322" s="204"/>
      <c r="E322" s="103"/>
      <c r="F322" s="67"/>
      <c r="G322" s="68"/>
      <c r="H322" s="72"/>
      <c r="I322" s="73"/>
      <c r="J322" s="73"/>
      <c r="K322" s="73"/>
      <c r="L322" s="74"/>
      <c r="M322" s="75"/>
      <c r="N322" s="75"/>
      <c r="O322" s="75"/>
    </row>
    <row r="323" spans="1:15" ht="15" customHeight="1" x14ac:dyDescent="0.2">
      <c r="A323" s="203"/>
      <c r="B323" s="103"/>
      <c r="C323" s="67"/>
      <c r="D323" s="204"/>
      <c r="E323" s="103"/>
      <c r="F323" s="67"/>
      <c r="G323" s="68"/>
      <c r="H323" s="72"/>
      <c r="I323" s="73"/>
      <c r="J323" s="73"/>
      <c r="K323" s="73"/>
      <c r="L323" s="74"/>
      <c r="M323" s="75"/>
      <c r="N323" s="75"/>
      <c r="O323" s="75"/>
    </row>
    <row r="324" spans="1:15" ht="15" customHeight="1" x14ac:dyDescent="0.2">
      <c r="A324" s="203"/>
      <c r="B324" s="103"/>
      <c r="C324" s="67"/>
      <c r="D324" s="204"/>
      <c r="E324" s="103"/>
      <c r="F324" s="67"/>
      <c r="G324" s="68"/>
      <c r="H324" s="72"/>
      <c r="I324" s="73"/>
      <c r="J324" s="73"/>
      <c r="K324" s="73"/>
      <c r="L324" s="74"/>
      <c r="M324" s="75"/>
      <c r="N324" s="75"/>
      <c r="O324" s="75"/>
    </row>
    <row r="325" spans="1:15" ht="15" customHeight="1" x14ac:dyDescent="0.2">
      <c r="A325" s="203"/>
      <c r="B325" s="103"/>
      <c r="C325" s="67"/>
      <c r="D325" s="204"/>
      <c r="E325" s="103"/>
      <c r="F325" s="67"/>
      <c r="G325" s="68"/>
      <c r="H325" s="72"/>
      <c r="I325" s="73"/>
      <c r="J325" s="73"/>
      <c r="K325" s="73"/>
      <c r="L325" s="74"/>
      <c r="M325" s="75"/>
      <c r="N325" s="75"/>
      <c r="O325" s="75"/>
    </row>
    <row r="326" spans="1:15" ht="15" customHeight="1" x14ac:dyDescent="0.2">
      <c r="A326" s="203"/>
      <c r="B326" s="103"/>
      <c r="C326" s="67"/>
      <c r="D326" s="204"/>
      <c r="E326" s="103"/>
      <c r="F326" s="67"/>
      <c r="G326" s="68"/>
      <c r="H326" s="72"/>
      <c r="I326" s="73"/>
      <c r="J326" s="73"/>
      <c r="K326" s="73"/>
      <c r="L326" s="74"/>
      <c r="M326" s="75"/>
      <c r="N326" s="75"/>
      <c r="O326" s="75"/>
    </row>
    <row r="327" spans="1:15" ht="15" customHeight="1" x14ac:dyDescent="0.2">
      <c r="A327" s="203"/>
      <c r="B327" s="103"/>
      <c r="C327" s="67"/>
      <c r="D327" s="204"/>
      <c r="E327" s="103"/>
      <c r="F327" s="67"/>
      <c r="G327" s="68"/>
      <c r="H327" s="72"/>
      <c r="I327" s="73"/>
      <c r="J327" s="73"/>
      <c r="K327" s="73"/>
      <c r="L327" s="74"/>
      <c r="M327" s="75"/>
      <c r="N327" s="75"/>
      <c r="O327" s="75"/>
    </row>
    <row r="328" spans="1:15" ht="15" customHeight="1" x14ac:dyDescent="0.2">
      <c r="A328" s="203"/>
      <c r="B328" s="103"/>
      <c r="C328" s="67"/>
      <c r="D328" s="204"/>
      <c r="E328" s="103"/>
      <c r="F328" s="67"/>
      <c r="G328" s="68"/>
      <c r="H328" s="72"/>
      <c r="I328" s="73"/>
      <c r="J328" s="73"/>
      <c r="K328" s="73"/>
      <c r="L328" s="74"/>
      <c r="M328" s="75"/>
      <c r="N328" s="75"/>
      <c r="O328" s="75"/>
    </row>
    <row r="329" spans="1:15" ht="15" customHeight="1" x14ac:dyDescent="0.2">
      <c r="A329" s="203"/>
      <c r="B329" s="103"/>
      <c r="C329" s="67"/>
      <c r="D329" s="204"/>
      <c r="E329" s="103"/>
      <c r="F329" s="67"/>
      <c r="G329" s="68"/>
      <c r="H329" s="72"/>
      <c r="I329" s="73"/>
      <c r="J329" s="73"/>
      <c r="K329" s="73"/>
      <c r="L329" s="74"/>
      <c r="M329" s="75"/>
      <c r="N329" s="75"/>
      <c r="O329" s="75"/>
    </row>
    <row r="330" spans="1:15" ht="15" customHeight="1" x14ac:dyDescent="0.2">
      <c r="A330" s="203"/>
      <c r="B330" s="103"/>
      <c r="C330" s="67"/>
      <c r="D330" s="204"/>
      <c r="E330" s="103"/>
      <c r="F330" s="67"/>
      <c r="G330" s="68"/>
      <c r="H330" s="72"/>
      <c r="I330" s="73"/>
      <c r="J330" s="73"/>
      <c r="K330" s="73"/>
      <c r="L330" s="74"/>
      <c r="M330" s="75"/>
      <c r="N330" s="75"/>
      <c r="O330" s="75"/>
    </row>
    <row r="331" spans="1:15" ht="15" customHeight="1" x14ac:dyDescent="0.2">
      <c r="A331" s="203"/>
      <c r="B331" s="103"/>
      <c r="C331" s="67"/>
      <c r="D331" s="204"/>
      <c r="E331" s="103"/>
      <c r="F331" s="67"/>
      <c r="G331" s="68"/>
      <c r="H331" s="72"/>
      <c r="I331" s="73"/>
      <c r="J331" s="73"/>
      <c r="K331" s="73"/>
      <c r="L331" s="74"/>
      <c r="M331" s="75"/>
      <c r="N331" s="75"/>
      <c r="O331" s="75"/>
    </row>
    <row r="332" spans="1:15" ht="15" customHeight="1" x14ac:dyDescent="0.2">
      <c r="A332" s="203"/>
      <c r="B332" s="103"/>
      <c r="C332" s="67"/>
      <c r="D332" s="204"/>
      <c r="E332" s="103"/>
      <c r="F332" s="67"/>
      <c r="G332" s="68"/>
      <c r="H332" s="72"/>
      <c r="I332" s="73"/>
      <c r="J332" s="73"/>
      <c r="K332" s="73"/>
      <c r="L332" s="74"/>
      <c r="M332" s="75"/>
      <c r="N332" s="75"/>
      <c r="O332" s="75"/>
    </row>
    <row r="333" spans="1:15" ht="15" customHeight="1" x14ac:dyDescent="0.2">
      <c r="A333" s="203"/>
      <c r="B333" s="103"/>
      <c r="C333" s="67"/>
      <c r="D333" s="204"/>
      <c r="E333" s="103"/>
      <c r="F333" s="67"/>
      <c r="G333" s="68"/>
      <c r="H333" s="72"/>
      <c r="I333" s="73"/>
      <c r="J333" s="73"/>
      <c r="K333" s="73"/>
      <c r="L333" s="74"/>
      <c r="M333" s="75"/>
      <c r="N333" s="75"/>
      <c r="O333" s="75"/>
    </row>
    <row r="334" spans="1:15" ht="15" customHeight="1" x14ac:dyDescent="0.2">
      <c r="A334" s="203"/>
      <c r="B334" s="103"/>
      <c r="C334" s="67"/>
      <c r="D334" s="204"/>
      <c r="E334" s="103"/>
      <c r="F334" s="67"/>
      <c r="G334" s="68"/>
      <c r="H334" s="72"/>
      <c r="I334" s="73"/>
      <c r="J334" s="73"/>
      <c r="K334" s="73"/>
      <c r="L334" s="74"/>
      <c r="M334" s="75"/>
      <c r="N334" s="75"/>
      <c r="O334" s="75"/>
    </row>
    <row r="335" spans="1:15" ht="15" customHeight="1" x14ac:dyDescent="0.2">
      <c r="A335" s="203"/>
      <c r="B335" s="103"/>
      <c r="C335" s="67"/>
      <c r="D335" s="204"/>
      <c r="E335" s="103"/>
      <c r="F335" s="67"/>
      <c r="G335" s="68"/>
      <c r="H335" s="72"/>
      <c r="I335" s="73"/>
      <c r="J335" s="73"/>
      <c r="K335" s="73"/>
      <c r="L335" s="74"/>
      <c r="M335" s="75"/>
      <c r="N335" s="75"/>
      <c r="O335" s="75"/>
    </row>
    <row r="336" spans="1:15" ht="15" customHeight="1" x14ac:dyDescent="0.2">
      <c r="A336" s="203"/>
      <c r="B336" s="103"/>
      <c r="C336" s="67"/>
      <c r="D336" s="204"/>
      <c r="E336" s="103"/>
      <c r="F336" s="67"/>
      <c r="G336" s="68"/>
      <c r="H336" s="72"/>
      <c r="I336" s="73"/>
      <c r="J336" s="73"/>
      <c r="K336" s="73"/>
      <c r="L336" s="74"/>
      <c r="M336" s="75"/>
      <c r="N336" s="75"/>
      <c r="O336" s="75"/>
    </row>
    <row r="337" spans="1:15" ht="15" customHeight="1" x14ac:dyDescent="0.2">
      <c r="A337" s="203"/>
      <c r="B337" s="103"/>
      <c r="C337" s="67"/>
      <c r="D337" s="204"/>
      <c r="E337" s="103"/>
      <c r="F337" s="67"/>
      <c r="G337" s="68"/>
      <c r="H337" s="72"/>
      <c r="I337" s="73"/>
      <c r="J337" s="73"/>
      <c r="K337" s="73"/>
      <c r="L337" s="74"/>
      <c r="M337" s="75"/>
      <c r="N337" s="75"/>
      <c r="O337" s="75"/>
    </row>
    <row r="338" spans="1:15" ht="15" customHeight="1" x14ac:dyDescent="0.2">
      <c r="A338" s="203"/>
      <c r="B338" s="103"/>
      <c r="C338" s="67"/>
      <c r="D338" s="204"/>
      <c r="E338" s="103"/>
      <c r="F338" s="67"/>
      <c r="G338" s="68"/>
      <c r="H338" s="72"/>
      <c r="I338" s="73"/>
      <c r="J338" s="73"/>
      <c r="K338" s="73"/>
      <c r="L338" s="74"/>
      <c r="M338" s="75"/>
      <c r="N338" s="75"/>
      <c r="O338" s="75"/>
    </row>
    <row r="339" spans="1:15" ht="15" customHeight="1" x14ac:dyDescent="0.2">
      <c r="A339" s="203"/>
      <c r="B339" s="103"/>
      <c r="C339" s="67"/>
      <c r="D339" s="204"/>
      <c r="E339" s="103"/>
      <c r="F339" s="67"/>
      <c r="G339" s="68"/>
      <c r="H339" s="72"/>
      <c r="I339" s="73"/>
      <c r="J339" s="73"/>
      <c r="K339" s="73"/>
      <c r="L339" s="74"/>
      <c r="M339" s="75"/>
      <c r="N339" s="75"/>
      <c r="O339" s="75"/>
    </row>
    <row r="340" spans="1:15" ht="15" customHeight="1" x14ac:dyDescent="0.2">
      <c r="A340" s="203"/>
      <c r="B340" s="103"/>
      <c r="C340" s="67"/>
      <c r="D340" s="204"/>
      <c r="E340" s="103"/>
      <c r="F340" s="67"/>
      <c r="G340" s="68"/>
      <c r="H340" s="72"/>
      <c r="I340" s="73"/>
      <c r="J340" s="73"/>
      <c r="K340" s="73"/>
      <c r="L340" s="74"/>
      <c r="M340" s="75"/>
      <c r="N340" s="75"/>
      <c r="O340" s="75"/>
    </row>
    <row r="341" spans="1:15" ht="15" customHeight="1" x14ac:dyDescent="0.2">
      <c r="A341" s="203"/>
      <c r="B341" s="103"/>
      <c r="C341" s="67"/>
      <c r="D341" s="204"/>
      <c r="E341" s="103"/>
      <c r="F341" s="67"/>
      <c r="G341" s="68"/>
      <c r="H341" s="72"/>
      <c r="I341" s="73"/>
      <c r="J341" s="73"/>
      <c r="K341" s="73"/>
      <c r="L341" s="74"/>
      <c r="M341" s="75"/>
      <c r="N341" s="75"/>
      <c r="O341" s="75"/>
    </row>
    <row r="342" spans="1:15" ht="15" customHeight="1" x14ac:dyDescent="0.2">
      <c r="A342" s="203"/>
      <c r="B342" s="103"/>
      <c r="C342" s="67"/>
      <c r="D342" s="204"/>
      <c r="E342" s="103"/>
      <c r="F342" s="67"/>
      <c r="G342" s="68"/>
      <c r="H342" s="72"/>
      <c r="I342" s="73"/>
      <c r="J342" s="73"/>
      <c r="K342" s="73"/>
      <c r="L342" s="74"/>
      <c r="M342" s="75"/>
      <c r="N342" s="75"/>
      <c r="O342" s="75"/>
    </row>
    <row r="343" spans="1:15" ht="15" customHeight="1" x14ac:dyDescent="0.2">
      <c r="A343" s="203"/>
      <c r="B343" s="103"/>
      <c r="C343" s="67"/>
      <c r="D343" s="204"/>
      <c r="E343" s="103"/>
      <c r="F343" s="67"/>
      <c r="G343" s="68"/>
      <c r="H343" s="72"/>
      <c r="I343" s="73"/>
      <c r="J343" s="73"/>
      <c r="K343" s="73"/>
      <c r="L343" s="74"/>
      <c r="M343" s="75"/>
      <c r="N343" s="75"/>
      <c r="O343" s="75"/>
    </row>
    <row r="344" spans="1:15" ht="15" customHeight="1" x14ac:dyDescent="0.2">
      <c r="A344" s="203"/>
      <c r="B344" s="103"/>
      <c r="C344" s="67"/>
      <c r="D344" s="204"/>
      <c r="E344" s="103"/>
      <c r="F344" s="67"/>
      <c r="G344" s="68"/>
      <c r="H344" s="72"/>
      <c r="I344" s="73"/>
      <c r="J344" s="73"/>
      <c r="K344" s="73"/>
      <c r="L344" s="74"/>
      <c r="M344" s="75"/>
      <c r="N344" s="75"/>
      <c r="O344" s="75"/>
    </row>
    <row r="345" spans="1:15" ht="15" customHeight="1" x14ac:dyDescent="0.2">
      <c r="A345" s="203"/>
      <c r="B345" s="103"/>
      <c r="C345" s="67"/>
      <c r="D345" s="204"/>
      <c r="E345" s="103"/>
      <c r="F345" s="67"/>
      <c r="G345" s="68"/>
      <c r="H345" s="72"/>
      <c r="I345" s="73"/>
      <c r="J345" s="73"/>
      <c r="K345" s="73"/>
      <c r="L345" s="74"/>
      <c r="M345" s="75"/>
      <c r="N345" s="75"/>
      <c r="O345" s="75"/>
    </row>
    <row r="346" spans="1:15" ht="15" customHeight="1" x14ac:dyDescent="0.2">
      <c r="A346" s="203"/>
      <c r="B346" s="103"/>
      <c r="C346" s="67"/>
      <c r="D346" s="204"/>
      <c r="E346" s="103"/>
      <c r="F346" s="67"/>
      <c r="G346" s="68"/>
      <c r="H346" s="72"/>
      <c r="I346" s="73"/>
      <c r="J346" s="73"/>
      <c r="K346" s="73"/>
      <c r="L346" s="74"/>
      <c r="M346" s="75"/>
      <c r="N346" s="75"/>
      <c r="O346" s="75"/>
    </row>
    <row r="347" spans="1:15" ht="15" customHeight="1" x14ac:dyDescent="0.2">
      <c r="A347" s="203"/>
      <c r="B347" s="103"/>
      <c r="C347" s="67"/>
      <c r="D347" s="204"/>
      <c r="E347" s="103"/>
      <c r="F347" s="67"/>
      <c r="G347" s="68"/>
      <c r="H347" s="72"/>
      <c r="I347" s="73"/>
      <c r="J347" s="73"/>
      <c r="K347" s="73"/>
      <c r="L347" s="74"/>
      <c r="M347" s="75"/>
      <c r="N347" s="75"/>
      <c r="O347" s="75"/>
    </row>
    <row r="348" spans="1:15" ht="15" customHeight="1" x14ac:dyDescent="0.2">
      <c r="A348" s="203"/>
      <c r="B348" s="103"/>
      <c r="C348" s="67"/>
      <c r="D348" s="204"/>
      <c r="E348" s="103"/>
      <c r="F348" s="67"/>
      <c r="G348" s="68"/>
      <c r="H348" s="72"/>
      <c r="I348" s="73"/>
      <c r="J348" s="73"/>
      <c r="K348" s="73"/>
      <c r="L348" s="74"/>
      <c r="M348" s="75"/>
      <c r="N348" s="75"/>
      <c r="O348" s="75"/>
    </row>
    <row r="349" spans="1:15" ht="15" customHeight="1" x14ac:dyDescent="0.2">
      <c r="A349" s="203"/>
      <c r="B349" s="103"/>
      <c r="C349" s="67"/>
      <c r="D349" s="204"/>
      <c r="E349" s="103"/>
      <c r="F349" s="67"/>
      <c r="G349" s="68"/>
      <c r="H349" s="72"/>
      <c r="I349" s="73"/>
      <c r="J349" s="73"/>
      <c r="K349" s="73"/>
      <c r="L349" s="74"/>
      <c r="M349" s="75"/>
      <c r="N349" s="75"/>
      <c r="O349" s="75"/>
    </row>
    <row r="350" spans="1:15" ht="15" customHeight="1" x14ac:dyDescent="0.2">
      <c r="A350" s="203"/>
      <c r="B350" s="103"/>
      <c r="C350" s="67"/>
      <c r="D350" s="204"/>
      <c r="E350" s="103"/>
      <c r="F350" s="67"/>
      <c r="G350" s="68"/>
      <c r="H350" s="72"/>
      <c r="I350" s="73"/>
      <c r="J350" s="73"/>
      <c r="K350" s="73"/>
      <c r="L350" s="74"/>
      <c r="M350" s="75"/>
      <c r="N350" s="75"/>
      <c r="O350" s="75"/>
    </row>
    <row r="351" spans="1:15" ht="15" customHeight="1" x14ac:dyDescent="0.2">
      <c r="A351" s="203"/>
      <c r="B351" s="103"/>
      <c r="C351" s="67"/>
      <c r="D351" s="204"/>
      <c r="E351" s="103"/>
      <c r="F351" s="67"/>
      <c r="G351" s="68"/>
      <c r="H351" s="72"/>
      <c r="I351" s="73"/>
      <c r="J351" s="73"/>
      <c r="K351" s="73"/>
      <c r="L351" s="74"/>
      <c r="M351" s="75"/>
      <c r="N351" s="75"/>
      <c r="O351" s="75"/>
    </row>
    <row r="352" spans="1:15" ht="15" customHeight="1" x14ac:dyDescent="0.2">
      <c r="A352" s="203"/>
      <c r="B352" s="103"/>
      <c r="C352" s="67"/>
      <c r="D352" s="204"/>
      <c r="E352" s="103"/>
      <c r="F352" s="67"/>
      <c r="G352" s="68"/>
      <c r="H352" s="72"/>
      <c r="I352" s="73"/>
      <c r="J352" s="73"/>
      <c r="K352" s="73"/>
      <c r="L352" s="74"/>
      <c r="M352" s="75"/>
      <c r="N352" s="75"/>
      <c r="O352" s="75"/>
    </row>
    <row r="353" spans="1:15" ht="15" customHeight="1" x14ac:dyDescent="0.2">
      <c r="A353" s="203"/>
      <c r="B353" s="103"/>
      <c r="C353" s="67"/>
      <c r="D353" s="204"/>
      <c r="E353" s="103"/>
      <c r="F353" s="67"/>
      <c r="G353" s="68"/>
      <c r="H353" s="72"/>
      <c r="I353" s="73"/>
      <c r="J353" s="73"/>
      <c r="K353" s="73"/>
      <c r="L353" s="74"/>
      <c r="M353" s="75"/>
      <c r="N353" s="75"/>
      <c r="O353" s="75"/>
    </row>
    <row r="354" spans="1:15" ht="15" customHeight="1" x14ac:dyDescent="0.2">
      <c r="A354" s="203"/>
      <c r="B354" s="103"/>
      <c r="C354" s="67"/>
      <c r="D354" s="204"/>
      <c r="E354" s="103"/>
      <c r="F354" s="67"/>
      <c r="G354" s="68"/>
      <c r="H354" s="72"/>
      <c r="I354" s="73"/>
      <c r="J354" s="73"/>
      <c r="K354" s="73"/>
      <c r="L354" s="74"/>
      <c r="M354" s="75"/>
      <c r="N354" s="75"/>
      <c r="O354" s="75"/>
    </row>
    <row r="355" spans="1:15" ht="15" customHeight="1" x14ac:dyDescent="0.2">
      <c r="A355" s="203"/>
      <c r="B355" s="103"/>
      <c r="C355" s="67"/>
      <c r="D355" s="204"/>
      <c r="E355" s="103"/>
      <c r="F355" s="67"/>
      <c r="G355" s="68"/>
      <c r="H355" s="72"/>
      <c r="I355" s="73"/>
      <c r="J355" s="73"/>
      <c r="K355" s="73"/>
      <c r="L355" s="74"/>
      <c r="M355" s="75"/>
      <c r="N355" s="75"/>
      <c r="O355" s="75"/>
    </row>
    <row r="356" spans="1:15" ht="15" customHeight="1" x14ac:dyDescent="0.2">
      <c r="A356" s="203"/>
      <c r="B356" s="103"/>
      <c r="C356" s="67"/>
      <c r="D356" s="204"/>
      <c r="E356" s="103"/>
      <c r="F356" s="67"/>
      <c r="G356" s="68"/>
      <c r="H356" s="72"/>
      <c r="I356" s="73"/>
      <c r="J356" s="73"/>
      <c r="K356" s="73"/>
      <c r="L356" s="74"/>
      <c r="M356" s="75"/>
      <c r="N356" s="75"/>
      <c r="O356" s="75"/>
    </row>
    <row r="357" spans="1:15" ht="15" customHeight="1" x14ac:dyDescent="0.2">
      <c r="A357" s="203"/>
      <c r="B357" s="103"/>
      <c r="C357" s="67"/>
      <c r="D357" s="204"/>
      <c r="E357" s="103"/>
      <c r="F357" s="67"/>
      <c r="G357" s="68"/>
      <c r="H357" s="72"/>
      <c r="I357" s="73"/>
      <c r="J357" s="73"/>
      <c r="K357" s="73"/>
      <c r="L357" s="74"/>
      <c r="M357" s="75"/>
      <c r="N357" s="75"/>
      <c r="O357" s="75"/>
    </row>
    <row r="358" spans="1:15" ht="15" customHeight="1" x14ac:dyDescent="0.2">
      <c r="A358" s="203"/>
      <c r="B358" s="103"/>
      <c r="C358" s="67"/>
      <c r="D358" s="204"/>
      <c r="E358" s="103"/>
      <c r="F358" s="67"/>
      <c r="G358" s="68"/>
      <c r="H358" s="72"/>
      <c r="I358" s="73"/>
      <c r="J358" s="73"/>
      <c r="K358" s="73"/>
      <c r="L358" s="74"/>
      <c r="M358" s="75"/>
      <c r="N358" s="75"/>
      <c r="O358" s="75"/>
    </row>
    <row r="359" spans="1:15" ht="15" customHeight="1" x14ac:dyDescent="0.2">
      <c r="A359" s="203"/>
      <c r="B359" s="103"/>
      <c r="C359" s="67"/>
      <c r="D359" s="204"/>
      <c r="E359" s="103"/>
      <c r="F359" s="67"/>
      <c r="G359" s="68"/>
      <c r="H359" s="72"/>
      <c r="I359" s="73"/>
      <c r="J359" s="73"/>
      <c r="K359" s="73"/>
      <c r="L359" s="74"/>
      <c r="M359" s="75"/>
      <c r="N359" s="75"/>
      <c r="O359" s="75"/>
    </row>
    <row r="360" spans="1:15" ht="15" customHeight="1" x14ac:dyDescent="0.2">
      <c r="A360" s="203"/>
      <c r="B360" s="103"/>
      <c r="C360" s="67"/>
      <c r="D360" s="204"/>
      <c r="E360" s="103"/>
      <c r="F360" s="67"/>
      <c r="G360" s="68"/>
      <c r="H360" s="72"/>
      <c r="I360" s="73"/>
      <c r="J360" s="73"/>
      <c r="K360" s="73"/>
      <c r="L360" s="74"/>
      <c r="M360" s="75"/>
      <c r="N360" s="75"/>
      <c r="O360" s="75"/>
    </row>
    <row r="361" spans="1:15" ht="15" customHeight="1" x14ac:dyDescent="0.2">
      <c r="A361" s="203"/>
      <c r="B361" s="103"/>
      <c r="C361" s="67"/>
      <c r="D361" s="204"/>
      <c r="E361" s="103"/>
      <c r="F361" s="67"/>
      <c r="G361" s="68"/>
      <c r="H361" s="72"/>
      <c r="I361" s="73"/>
      <c r="J361" s="73"/>
      <c r="K361" s="73"/>
      <c r="L361" s="74"/>
      <c r="M361" s="75"/>
      <c r="N361" s="75"/>
      <c r="O361" s="75"/>
    </row>
    <row r="362" spans="1:15" ht="15" customHeight="1" x14ac:dyDescent="0.2">
      <c r="A362" s="203"/>
      <c r="B362" s="103"/>
      <c r="C362" s="67"/>
      <c r="D362" s="204"/>
      <c r="E362" s="103"/>
      <c r="F362" s="67"/>
      <c r="G362" s="68"/>
      <c r="H362" s="72"/>
      <c r="I362" s="73"/>
      <c r="J362" s="73"/>
      <c r="K362" s="73"/>
      <c r="L362" s="74"/>
      <c r="M362" s="75"/>
      <c r="N362" s="75"/>
      <c r="O362" s="75"/>
    </row>
    <row r="363" spans="1:15" ht="15" customHeight="1" x14ac:dyDescent="0.2">
      <c r="A363" s="203"/>
      <c r="B363" s="103"/>
      <c r="C363" s="67"/>
      <c r="D363" s="204"/>
      <c r="E363" s="103"/>
      <c r="F363" s="67"/>
      <c r="G363" s="68"/>
      <c r="H363" s="72"/>
      <c r="I363" s="73"/>
      <c r="J363" s="73"/>
      <c r="K363" s="73"/>
      <c r="L363" s="74"/>
      <c r="M363" s="75"/>
      <c r="N363" s="75"/>
      <c r="O363" s="75"/>
    </row>
    <row r="364" spans="1:15" ht="15" customHeight="1" x14ac:dyDescent="0.2">
      <c r="A364" s="203"/>
      <c r="B364" s="103"/>
      <c r="C364" s="67"/>
      <c r="D364" s="204"/>
      <c r="E364" s="103"/>
      <c r="F364" s="67"/>
      <c r="G364" s="68"/>
      <c r="H364" s="72"/>
      <c r="I364" s="73"/>
      <c r="J364" s="73"/>
      <c r="K364" s="73"/>
      <c r="L364" s="74"/>
      <c r="M364" s="75"/>
      <c r="N364" s="75"/>
      <c r="O364" s="75"/>
    </row>
    <row r="365" spans="1:15" ht="15" customHeight="1" x14ac:dyDescent="0.2">
      <c r="A365" s="203"/>
      <c r="B365" s="103"/>
      <c r="C365" s="67"/>
      <c r="D365" s="204"/>
      <c r="E365" s="103"/>
      <c r="F365" s="67"/>
      <c r="G365" s="68"/>
      <c r="H365" s="72"/>
      <c r="I365" s="73"/>
      <c r="J365" s="73"/>
      <c r="K365" s="73"/>
      <c r="L365" s="74"/>
      <c r="M365" s="75"/>
      <c r="N365" s="75"/>
      <c r="O365" s="75"/>
    </row>
    <row r="366" spans="1:15" ht="15" customHeight="1" x14ac:dyDescent="0.2">
      <c r="A366" s="203"/>
      <c r="B366" s="103"/>
      <c r="C366" s="67"/>
      <c r="D366" s="204"/>
      <c r="E366" s="103"/>
      <c r="F366" s="67"/>
      <c r="G366" s="68"/>
      <c r="H366" s="72"/>
      <c r="I366" s="73"/>
      <c r="J366" s="73"/>
      <c r="K366" s="73"/>
      <c r="L366" s="74"/>
      <c r="M366" s="75"/>
      <c r="N366" s="75"/>
      <c r="O366" s="75"/>
    </row>
    <row r="367" spans="1:15" ht="15" customHeight="1" x14ac:dyDescent="0.2">
      <c r="A367" s="203"/>
      <c r="B367" s="103"/>
      <c r="C367" s="67"/>
      <c r="D367" s="204"/>
      <c r="E367" s="103"/>
      <c r="F367" s="67"/>
      <c r="G367" s="68"/>
      <c r="H367" s="72"/>
      <c r="I367" s="73"/>
      <c r="J367" s="73"/>
      <c r="K367" s="73"/>
      <c r="L367" s="74"/>
      <c r="M367" s="75"/>
      <c r="N367" s="75"/>
      <c r="O367" s="75"/>
    </row>
    <row r="368" spans="1:15" ht="15" customHeight="1" x14ac:dyDescent="0.2">
      <c r="A368" s="203"/>
      <c r="B368" s="103"/>
      <c r="C368" s="67"/>
      <c r="D368" s="204"/>
      <c r="E368" s="103"/>
      <c r="F368" s="67"/>
      <c r="G368" s="68"/>
      <c r="H368" s="72"/>
      <c r="I368" s="73"/>
      <c r="J368" s="73"/>
      <c r="K368" s="73"/>
      <c r="L368" s="74"/>
      <c r="M368" s="75"/>
      <c r="N368" s="75"/>
      <c r="O368" s="75"/>
    </row>
    <row r="369" spans="1:15" ht="15" customHeight="1" x14ac:dyDescent="0.2">
      <c r="A369" s="203"/>
      <c r="B369" s="103"/>
      <c r="C369" s="67"/>
      <c r="D369" s="204"/>
      <c r="E369" s="103"/>
      <c r="F369" s="67"/>
      <c r="G369" s="68"/>
      <c r="H369" s="72"/>
      <c r="I369" s="73"/>
      <c r="J369" s="73"/>
      <c r="K369" s="73"/>
      <c r="L369" s="74"/>
      <c r="M369" s="75"/>
      <c r="N369" s="75"/>
      <c r="O369" s="75"/>
    </row>
    <row r="370" spans="1:15" ht="15" customHeight="1" x14ac:dyDescent="0.2">
      <c r="A370" s="203"/>
      <c r="B370" s="103"/>
      <c r="C370" s="67"/>
      <c r="D370" s="204"/>
      <c r="E370" s="103"/>
      <c r="F370" s="67"/>
      <c r="G370" s="68"/>
      <c r="H370" s="72"/>
      <c r="I370" s="73"/>
      <c r="J370" s="73"/>
      <c r="K370" s="73"/>
      <c r="L370" s="74"/>
      <c r="M370" s="75"/>
      <c r="N370" s="75"/>
      <c r="O370" s="75"/>
    </row>
    <row r="371" spans="1:15" ht="15" customHeight="1" x14ac:dyDescent="0.2">
      <c r="A371" s="203"/>
      <c r="B371" s="103"/>
      <c r="C371" s="67"/>
      <c r="D371" s="204"/>
      <c r="E371" s="103"/>
      <c r="F371" s="67"/>
      <c r="G371" s="68"/>
      <c r="H371" s="72"/>
      <c r="I371" s="73"/>
      <c r="J371" s="73"/>
      <c r="K371" s="73"/>
      <c r="L371" s="74"/>
      <c r="M371" s="75"/>
      <c r="N371" s="75"/>
      <c r="O371" s="75"/>
    </row>
    <row r="372" spans="1:15" ht="15" customHeight="1" x14ac:dyDescent="0.2">
      <c r="A372" s="203"/>
      <c r="B372" s="103"/>
      <c r="C372" s="67"/>
      <c r="D372" s="204"/>
      <c r="E372" s="103"/>
      <c r="F372" s="67"/>
      <c r="G372" s="68"/>
      <c r="H372" s="72"/>
      <c r="I372" s="73"/>
      <c r="J372" s="73"/>
      <c r="K372" s="73"/>
      <c r="L372" s="74"/>
      <c r="M372" s="75"/>
      <c r="N372" s="75"/>
      <c r="O372" s="75"/>
    </row>
    <row r="373" spans="1:15" ht="15" customHeight="1" x14ac:dyDescent="0.2">
      <c r="A373" s="203"/>
      <c r="B373" s="103"/>
      <c r="C373" s="67"/>
      <c r="D373" s="204"/>
      <c r="E373" s="103"/>
      <c r="F373" s="67"/>
      <c r="G373" s="68"/>
      <c r="H373" s="72"/>
      <c r="I373" s="73"/>
      <c r="J373" s="73"/>
      <c r="K373" s="73"/>
      <c r="L373" s="74"/>
      <c r="M373" s="75"/>
      <c r="N373" s="75"/>
      <c r="O373" s="75"/>
    </row>
    <row r="374" spans="1:15" ht="15" customHeight="1" x14ac:dyDescent="0.2">
      <c r="A374" s="203"/>
      <c r="B374" s="103"/>
      <c r="C374" s="67"/>
      <c r="D374" s="204"/>
      <c r="E374" s="103"/>
      <c r="F374" s="67"/>
      <c r="G374" s="68"/>
      <c r="H374" s="72"/>
      <c r="I374" s="73"/>
      <c r="J374" s="73"/>
      <c r="K374" s="73"/>
      <c r="L374" s="74"/>
      <c r="M374" s="75"/>
      <c r="N374" s="75"/>
      <c r="O374" s="75"/>
    </row>
    <row r="375" spans="1:15" ht="15" customHeight="1" x14ac:dyDescent="0.2">
      <c r="A375" s="203"/>
      <c r="B375" s="103"/>
      <c r="C375" s="67"/>
      <c r="D375" s="204"/>
      <c r="E375" s="103"/>
      <c r="F375" s="67"/>
      <c r="G375" s="68"/>
      <c r="H375" s="72"/>
      <c r="I375" s="73"/>
      <c r="J375" s="73"/>
      <c r="K375" s="73"/>
      <c r="L375" s="74"/>
      <c r="M375" s="75"/>
      <c r="N375" s="75"/>
      <c r="O375" s="75"/>
    </row>
    <row r="376" spans="1:15" ht="15" customHeight="1" x14ac:dyDescent="0.2">
      <c r="A376" s="203"/>
      <c r="B376" s="103"/>
      <c r="C376" s="67"/>
      <c r="D376" s="204"/>
      <c r="E376" s="103"/>
      <c r="F376" s="67"/>
      <c r="G376" s="68"/>
      <c r="H376" s="72"/>
      <c r="I376" s="73"/>
      <c r="J376" s="73"/>
      <c r="K376" s="73"/>
      <c r="L376" s="74"/>
      <c r="M376" s="75"/>
      <c r="N376" s="75"/>
      <c r="O376" s="75"/>
    </row>
    <row r="377" spans="1:15" ht="15" customHeight="1" x14ac:dyDescent="0.2">
      <c r="A377" s="203"/>
      <c r="B377" s="103"/>
      <c r="C377" s="67"/>
      <c r="D377" s="204"/>
      <c r="E377" s="103"/>
      <c r="F377" s="67"/>
      <c r="G377" s="68"/>
      <c r="H377" s="72"/>
      <c r="I377" s="73"/>
      <c r="J377" s="73"/>
      <c r="K377" s="73"/>
      <c r="L377" s="74"/>
      <c r="M377" s="75"/>
      <c r="N377" s="75"/>
      <c r="O377" s="75"/>
    </row>
    <row r="378" spans="1:15" ht="15" customHeight="1" x14ac:dyDescent="0.2">
      <c r="A378" s="203"/>
      <c r="B378" s="103"/>
      <c r="C378" s="67"/>
      <c r="D378" s="204"/>
      <c r="E378" s="103"/>
      <c r="F378" s="67"/>
      <c r="G378" s="68"/>
      <c r="H378" s="72"/>
      <c r="I378" s="73"/>
      <c r="J378" s="73"/>
      <c r="K378" s="73"/>
      <c r="L378" s="74"/>
      <c r="M378" s="75"/>
      <c r="N378" s="75"/>
      <c r="O378" s="75"/>
    </row>
    <row r="379" spans="1:15" ht="15" customHeight="1" x14ac:dyDescent="0.2">
      <c r="A379" s="203"/>
      <c r="B379" s="103"/>
      <c r="C379" s="67"/>
      <c r="D379" s="204"/>
      <c r="E379" s="103"/>
      <c r="F379" s="67"/>
      <c r="G379" s="68"/>
      <c r="H379" s="72"/>
      <c r="I379" s="73"/>
      <c r="J379" s="73"/>
      <c r="K379" s="73"/>
      <c r="L379" s="74"/>
      <c r="M379" s="75"/>
      <c r="N379" s="75"/>
      <c r="O379" s="75"/>
    </row>
    <row r="380" spans="1:15" ht="15" customHeight="1" x14ac:dyDescent="0.2">
      <c r="A380" s="203"/>
      <c r="B380" s="103"/>
      <c r="C380" s="67"/>
      <c r="D380" s="204"/>
      <c r="E380" s="103"/>
      <c r="F380" s="67"/>
      <c r="G380" s="68"/>
      <c r="H380" s="72"/>
      <c r="I380" s="73"/>
      <c r="J380" s="73"/>
      <c r="K380" s="73"/>
      <c r="L380" s="74"/>
      <c r="M380" s="75"/>
      <c r="N380" s="75"/>
      <c r="O380" s="75"/>
    </row>
    <row r="381" spans="1:15" ht="15" customHeight="1" x14ac:dyDescent="0.2">
      <c r="A381" s="203"/>
      <c r="B381" s="103"/>
      <c r="C381" s="67"/>
      <c r="D381" s="204"/>
      <c r="E381" s="103"/>
      <c r="F381" s="67"/>
      <c r="G381" s="68"/>
      <c r="H381" s="72"/>
      <c r="I381" s="73"/>
      <c r="J381" s="73"/>
      <c r="K381" s="73"/>
      <c r="L381" s="74"/>
      <c r="M381" s="75"/>
      <c r="N381" s="75"/>
      <c r="O381" s="75"/>
    </row>
    <row r="382" spans="1:15" ht="15" customHeight="1" x14ac:dyDescent="0.2">
      <c r="A382" s="203"/>
      <c r="B382" s="103"/>
      <c r="C382" s="67"/>
      <c r="D382" s="204"/>
      <c r="E382" s="103"/>
      <c r="F382" s="67"/>
      <c r="G382" s="68"/>
      <c r="H382" s="72"/>
      <c r="I382" s="73"/>
      <c r="J382" s="73"/>
      <c r="K382" s="73"/>
      <c r="L382" s="74"/>
      <c r="M382" s="75"/>
      <c r="N382" s="75"/>
      <c r="O382" s="75"/>
    </row>
    <row r="383" spans="1:15" ht="15" customHeight="1" x14ac:dyDescent="0.2">
      <c r="A383" s="203"/>
      <c r="B383" s="103"/>
      <c r="C383" s="67"/>
      <c r="D383" s="204"/>
      <c r="E383" s="103"/>
      <c r="F383" s="67"/>
      <c r="G383" s="68"/>
      <c r="H383" s="72"/>
      <c r="I383" s="73"/>
      <c r="J383" s="73"/>
      <c r="K383" s="73"/>
      <c r="L383" s="74"/>
      <c r="M383" s="75"/>
      <c r="N383" s="75"/>
      <c r="O383" s="75"/>
    </row>
    <row r="384" spans="1:15" ht="15" customHeight="1" x14ac:dyDescent="0.2">
      <c r="A384" s="203"/>
      <c r="B384" s="103"/>
      <c r="C384" s="67"/>
      <c r="D384" s="204"/>
      <c r="E384" s="103"/>
      <c r="F384" s="67"/>
      <c r="G384" s="68"/>
      <c r="H384" s="72"/>
      <c r="I384" s="73"/>
      <c r="J384" s="73"/>
      <c r="K384" s="73"/>
      <c r="L384" s="74"/>
      <c r="M384" s="75"/>
      <c r="N384" s="75"/>
      <c r="O384" s="75"/>
    </row>
    <row r="385" spans="1:15" ht="15" customHeight="1" x14ac:dyDescent="0.2">
      <c r="A385" s="203"/>
      <c r="B385" s="103"/>
      <c r="C385" s="67"/>
      <c r="D385" s="204"/>
      <c r="E385" s="103"/>
      <c r="F385" s="67"/>
      <c r="G385" s="68"/>
      <c r="H385" s="72"/>
      <c r="I385" s="73"/>
      <c r="J385" s="73"/>
      <c r="K385" s="73"/>
      <c r="L385" s="74"/>
      <c r="M385" s="75"/>
      <c r="N385" s="75"/>
      <c r="O385" s="75"/>
    </row>
    <row r="386" spans="1:15" ht="15" customHeight="1" x14ac:dyDescent="0.2">
      <c r="A386" s="203"/>
      <c r="B386" s="103"/>
      <c r="C386" s="67"/>
      <c r="D386" s="204"/>
      <c r="E386" s="103"/>
      <c r="F386" s="67"/>
      <c r="G386" s="68"/>
      <c r="H386" s="72"/>
      <c r="I386" s="73"/>
      <c r="J386" s="73"/>
      <c r="K386" s="73"/>
      <c r="L386" s="74"/>
      <c r="M386" s="75"/>
      <c r="N386" s="75"/>
      <c r="O386" s="75"/>
    </row>
    <row r="387" spans="1:15" ht="15" customHeight="1" x14ac:dyDescent="0.2">
      <c r="A387" s="203"/>
      <c r="B387" s="103"/>
      <c r="C387" s="67"/>
      <c r="D387" s="204"/>
      <c r="E387" s="103"/>
      <c r="F387" s="67"/>
      <c r="G387" s="68"/>
      <c r="H387" s="72"/>
      <c r="I387" s="73"/>
      <c r="J387" s="73"/>
      <c r="K387" s="73"/>
      <c r="L387" s="74"/>
      <c r="M387" s="75"/>
      <c r="N387" s="75"/>
      <c r="O387" s="75"/>
    </row>
    <row r="388" spans="1:15" ht="15" customHeight="1" x14ac:dyDescent="0.2">
      <c r="A388" s="203"/>
      <c r="B388" s="103"/>
      <c r="C388" s="67"/>
      <c r="D388" s="204"/>
      <c r="E388" s="103"/>
      <c r="F388" s="67"/>
      <c r="G388" s="68"/>
      <c r="H388" s="72"/>
      <c r="I388" s="73"/>
      <c r="J388" s="73"/>
      <c r="K388" s="73"/>
      <c r="L388" s="74"/>
      <c r="M388" s="75"/>
      <c r="N388" s="75"/>
      <c r="O388" s="75"/>
    </row>
    <row r="389" spans="1:15" ht="15" customHeight="1" x14ac:dyDescent="0.2">
      <c r="A389" s="203"/>
      <c r="B389" s="103"/>
      <c r="C389" s="67"/>
      <c r="D389" s="204"/>
      <c r="E389" s="103"/>
      <c r="F389" s="67"/>
      <c r="G389" s="68"/>
      <c r="H389" s="72"/>
      <c r="I389" s="73"/>
      <c r="J389" s="73"/>
      <c r="K389" s="73"/>
      <c r="L389" s="74"/>
      <c r="M389" s="75"/>
      <c r="N389" s="75"/>
      <c r="O389" s="75"/>
    </row>
    <row r="390" spans="1:15" ht="15" customHeight="1" x14ac:dyDescent="0.2">
      <c r="A390" s="203"/>
      <c r="B390" s="103"/>
      <c r="C390" s="67"/>
      <c r="D390" s="204"/>
      <c r="E390" s="103"/>
      <c r="F390" s="67"/>
      <c r="G390" s="68"/>
      <c r="H390" s="72"/>
      <c r="I390" s="73"/>
      <c r="J390" s="73"/>
      <c r="K390" s="73"/>
      <c r="L390" s="74"/>
      <c r="M390" s="75"/>
      <c r="N390" s="75"/>
      <c r="O390" s="75"/>
    </row>
    <row r="391" spans="1:15" ht="15" customHeight="1" x14ac:dyDescent="0.2">
      <c r="A391" s="203"/>
      <c r="B391" s="103"/>
      <c r="C391" s="67"/>
      <c r="D391" s="204"/>
      <c r="E391" s="103"/>
      <c r="F391" s="67"/>
      <c r="G391" s="68"/>
      <c r="H391" s="72"/>
      <c r="I391" s="73"/>
      <c r="J391" s="73"/>
      <c r="K391" s="73"/>
      <c r="L391" s="74"/>
      <c r="M391" s="75"/>
      <c r="N391" s="75"/>
      <c r="O391" s="75"/>
    </row>
    <row r="392" spans="1:15" ht="15" customHeight="1" x14ac:dyDescent="0.2">
      <c r="A392" s="203"/>
      <c r="B392" s="103"/>
      <c r="C392" s="67"/>
      <c r="D392" s="204"/>
      <c r="E392" s="103"/>
      <c r="F392" s="67"/>
      <c r="G392" s="68"/>
      <c r="H392" s="72"/>
      <c r="I392" s="73"/>
      <c r="J392" s="73"/>
      <c r="K392" s="73"/>
      <c r="L392" s="74"/>
      <c r="M392" s="75"/>
      <c r="N392" s="75"/>
      <c r="O392" s="75"/>
    </row>
    <row r="393" spans="1:15" ht="15" customHeight="1" x14ac:dyDescent="0.2">
      <c r="A393" s="203"/>
      <c r="B393" s="103"/>
      <c r="C393" s="67"/>
      <c r="D393" s="204"/>
      <c r="E393" s="103"/>
      <c r="F393" s="67"/>
      <c r="G393" s="68"/>
      <c r="H393" s="72"/>
      <c r="I393" s="73"/>
      <c r="J393" s="73"/>
      <c r="K393" s="73"/>
      <c r="L393" s="74"/>
      <c r="M393" s="75"/>
      <c r="N393" s="75"/>
      <c r="O393" s="75"/>
    </row>
    <row r="394" spans="1:15" ht="15" customHeight="1" x14ac:dyDescent="0.2">
      <c r="A394" s="203"/>
      <c r="B394" s="103"/>
      <c r="C394" s="67"/>
      <c r="D394" s="204"/>
      <c r="E394" s="103"/>
      <c r="F394" s="67"/>
      <c r="G394" s="68"/>
      <c r="H394" s="72"/>
      <c r="I394" s="73"/>
      <c r="J394" s="73"/>
      <c r="K394" s="73"/>
      <c r="L394" s="74"/>
      <c r="M394" s="75"/>
      <c r="N394" s="75"/>
      <c r="O394" s="75"/>
    </row>
    <row r="395" spans="1:15" ht="15" customHeight="1" x14ac:dyDescent="0.2">
      <c r="A395" s="203"/>
      <c r="B395" s="103"/>
      <c r="C395" s="67"/>
      <c r="D395" s="204"/>
      <c r="E395" s="103"/>
      <c r="F395" s="67"/>
      <c r="G395" s="68"/>
      <c r="H395" s="72"/>
      <c r="I395" s="73"/>
      <c r="J395" s="73"/>
      <c r="K395" s="73"/>
      <c r="L395" s="74"/>
      <c r="M395" s="75"/>
      <c r="N395" s="75"/>
      <c r="O395" s="75"/>
    </row>
    <row r="396" spans="1:15" ht="15" customHeight="1" x14ac:dyDescent="0.2">
      <c r="A396" s="203"/>
      <c r="B396" s="103"/>
      <c r="C396" s="67"/>
      <c r="D396" s="204"/>
      <c r="E396" s="103"/>
      <c r="F396" s="67"/>
      <c r="G396" s="68"/>
      <c r="H396" s="72"/>
      <c r="I396" s="73"/>
      <c r="J396" s="73"/>
      <c r="K396" s="73"/>
      <c r="L396" s="74"/>
      <c r="M396" s="75"/>
      <c r="N396" s="75"/>
      <c r="O396" s="75"/>
    </row>
    <row r="397" spans="1:15" ht="15" customHeight="1" x14ac:dyDescent="0.2">
      <c r="A397" s="203"/>
      <c r="B397" s="103"/>
      <c r="C397" s="67"/>
      <c r="D397" s="204"/>
      <c r="E397" s="103"/>
      <c r="F397" s="67"/>
      <c r="G397" s="68"/>
      <c r="H397" s="72"/>
      <c r="I397" s="73"/>
      <c r="J397" s="73"/>
      <c r="K397" s="73"/>
      <c r="L397" s="74"/>
      <c r="M397" s="75"/>
      <c r="N397" s="75"/>
      <c r="O397" s="75"/>
    </row>
    <row r="398" spans="1:15" ht="15" customHeight="1" x14ac:dyDescent="0.2">
      <c r="A398" s="203"/>
      <c r="B398" s="103"/>
      <c r="C398" s="67"/>
      <c r="D398" s="204"/>
      <c r="E398" s="103"/>
      <c r="F398" s="67"/>
      <c r="G398" s="68"/>
      <c r="H398" s="72"/>
      <c r="I398" s="73"/>
      <c r="J398" s="73"/>
      <c r="K398" s="73"/>
      <c r="L398" s="74"/>
      <c r="M398" s="75"/>
      <c r="N398" s="75"/>
      <c r="O398" s="75"/>
    </row>
    <row r="399" spans="1:15" ht="15" customHeight="1" x14ac:dyDescent="0.2">
      <c r="A399" s="203"/>
      <c r="B399" s="103"/>
      <c r="C399" s="67"/>
      <c r="D399" s="204"/>
      <c r="E399" s="103"/>
      <c r="F399" s="67"/>
      <c r="G399" s="68"/>
      <c r="H399" s="72"/>
      <c r="I399" s="73"/>
      <c r="J399" s="73"/>
      <c r="K399" s="73"/>
      <c r="L399" s="74"/>
      <c r="M399" s="75"/>
      <c r="N399" s="75"/>
      <c r="O399" s="75"/>
    </row>
    <row r="400" spans="1:15" ht="15" customHeight="1" x14ac:dyDescent="0.2">
      <c r="A400" s="203"/>
      <c r="B400" s="103"/>
      <c r="C400" s="67"/>
      <c r="D400" s="204"/>
      <c r="E400" s="103"/>
      <c r="F400" s="67"/>
      <c r="G400" s="68"/>
      <c r="H400" s="72"/>
      <c r="I400" s="73"/>
      <c r="J400" s="73"/>
      <c r="K400" s="73"/>
      <c r="L400" s="74"/>
      <c r="M400" s="75"/>
      <c r="N400" s="75"/>
      <c r="O400" s="75"/>
    </row>
    <row r="401" spans="1:15" ht="15" customHeight="1" x14ac:dyDescent="0.2">
      <c r="A401" s="203"/>
      <c r="B401" s="103"/>
      <c r="C401" s="67"/>
      <c r="D401" s="204"/>
      <c r="E401" s="103"/>
      <c r="F401" s="67"/>
      <c r="G401" s="68"/>
      <c r="H401" s="72"/>
      <c r="I401" s="73"/>
      <c r="J401" s="73"/>
      <c r="K401" s="73"/>
      <c r="L401" s="74"/>
      <c r="M401" s="75"/>
      <c r="N401" s="75"/>
      <c r="O401" s="75"/>
    </row>
    <row r="402" spans="1:15" ht="15" customHeight="1" x14ac:dyDescent="0.2">
      <c r="A402" s="203"/>
      <c r="B402" s="103"/>
      <c r="C402" s="67"/>
      <c r="D402" s="204"/>
      <c r="E402" s="103"/>
      <c r="F402" s="67"/>
      <c r="G402" s="68"/>
      <c r="H402" s="72"/>
      <c r="I402" s="73"/>
      <c r="J402" s="73"/>
      <c r="K402" s="73"/>
      <c r="L402" s="74"/>
      <c r="M402" s="75"/>
      <c r="N402" s="75"/>
      <c r="O402" s="75"/>
    </row>
    <row r="403" spans="1:15" ht="15" customHeight="1" x14ac:dyDescent="0.2">
      <c r="A403" s="203"/>
      <c r="B403" s="103"/>
      <c r="C403" s="67"/>
      <c r="D403" s="204"/>
      <c r="E403" s="103"/>
      <c r="F403" s="67"/>
      <c r="G403" s="68"/>
      <c r="H403" s="72"/>
      <c r="I403" s="73"/>
      <c r="J403" s="73"/>
      <c r="K403" s="73"/>
      <c r="L403" s="74"/>
      <c r="M403" s="75"/>
      <c r="N403" s="75"/>
      <c r="O403" s="75"/>
    </row>
    <row r="404" spans="1:15" ht="15" customHeight="1" x14ac:dyDescent="0.2">
      <c r="A404" s="203"/>
      <c r="B404" s="103"/>
      <c r="C404" s="67"/>
      <c r="D404" s="204"/>
      <c r="E404" s="103"/>
      <c r="F404" s="67"/>
      <c r="G404" s="68"/>
      <c r="H404" s="72"/>
      <c r="I404" s="73"/>
      <c r="J404" s="73"/>
      <c r="K404" s="73"/>
      <c r="L404" s="74"/>
      <c r="M404" s="75"/>
      <c r="N404" s="75"/>
      <c r="O404" s="75"/>
    </row>
    <row r="405" spans="1:15" ht="15" customHeight="1" x14ac:dyDescent="0.2">
      <c r="A405" s="203"/>
      <c r="B405" s="103"/>
      <c r="C405" s="67"/>
      <c r="D405" s="204"/>
      <c r="E405" s="103"/>
      <c r="F405" s="67"/>
      <c r="G405" s="68"/>
      <c r="H405" s="72"/>
      <c r="I405" s="73"/>
      <c r="J405" s="73"/>
      <c r="K405" s="73"/>
      <c r="L405" s="74"/>
      <c r="M405" s="75"/>
      <c r="N405" s="75"/>
      <c r="O405" s="75"/>
    </row>
    <row r="406" spans="1:15" ht="15" customHeight="1" x14ac:dyDescent="0.2">
      <c r="A406" s="203"/>
      <c r="B406" s="103"/>
      <c r="C406" s="67"/>
      <c r="D406" s="204"/>
      <c r="E406" s="103"/>
      <c r="F406" s="67"/>
      <c r="G406" s="68"/>
      <c r="H406" s="72"/>
      <c r="I406" s="73"/>
      <c r="J406" s="73"/>
      <c r="K406" s="73"/>
      <c r="L406" s="74"/>
      <c r="M406" s="75"/>
      <c r="N406" s="75"/>
      <c r="O406" s="75"/>
    </row>
    <row r="407" spans="1:15" ht="15" customHeight="1" x14ac:dyDescent="0.2">
      <c r="A407" s="203"/>
      <c r="B407" s="103"/>
      <c r="C407" s="67"/>
      <c r="D407" s="204"/>
      <c r="E407" s="103"/>
      <c r="F407" s="67"/>
      <c r="G407" s="68"/>
      <c r="H407" s="72"/>
      <c r="I407" s="73"/>
      <c r="J407" s="73"/>
      <c r="K407" s="73"/>
      <c r="L407" s="74"/>
      <c r="M407" s="75"/>
      <c r="N407" s="75"/>
      <c r="O407" s="75"/>
    </row>
    <row r="408" spans="1:15" ht="15" customHeight="1" x14ac:dyDescent="0.2">
      <c r="A408" s="203"/>
      <c r="B408" s="103"/>
      <c r="C408" s="67"/>
      <c r="D408" s="204"/>
      <c r="E408" s="103"/>
      <c r="F408" s="67"/>
      <c r="G408" s="68"/>
      <c r="H408" s="72"/>
      <c r="I408" s="73"/>
      <c r="J408" s="73"/>
      <c r="K408" s="73"/>
      <c r="L408" s="74"/>
      <c r="M408" s="75"/>
      <c r="N408" s="75"/>
      <c r="O408" s="75"/>
    </row>
    <row r="409" spans="1:15" ht="15" customHeight="1" x14ac:dyDescent="0.2">
      <c r="A409" s="203"/>
      <c r="B409" s="103"/>
      <c r="C409" s="67"/>
      <c r="D409" s="204"/>
      <c r="E409" s="103"/>
      <c r="F409" s="67"/>
      <c r="G409" s="68"/>
      <c r="H409" s="72"/>
      <c r="I409" s="73"/>
      <c r="J409" s="73"/>
      <c r="K409" s="73"/>
      <c r="L409" s="74"/>
      <c r="M409" s="75"/>
      <c r="N409" s="75"/>
      <c r="O409" s="75"/>
    </row>
    <row r="410" spans="1:15" ht="15" customHeight="1" x14ac:dyDescent="0.2">
      <c r="A410" s="203"/>
      <c r="B410" s="103"/>
      <c r="C410" s="67"/>
      <c r="D410" s="204"/>
      <c r="E410" s="103"/>
      <c r="F410" s="67"/>
      <c r="G410" s="68"/>
      <c r="H410" s="72"/>
      <c r="I410" s="73"/>
      <c r="J410" s="73"/>
      <c r="K410" s="73"/>
      <c r="L410" s="74"/>
      <c r="M410" s="75"/>
      <c r="N410" s="75"/>
      <c r="O41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48"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ignoredErrors>
    <ignoredError sqref="B90:C9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zoomScaleNormal="100" zoomScaleSheetLayoutView="100" zoomScalePageLayoutView="55" workbookViewId="0">
      <selection sqref="A1:H1"/>
    </sheetView>
  </sheetViews>
  <sheetFormatPr defaultColWidth="9.140625" defaultRowHeight="12.75" x14ac:dyDescent="0.2"/>
  <cols>
    <col min="1" max="2" width="13.7109375" style="61" customWidth="1"/>
    <col min="3" max="3" width="14.5703125" style="69" customWidth="1"/>
    <col min="4" max="4" width="41.42578125" style="69" customWidth="1"/>
    <col min="5" max="5" width="21.28515625" style="70" customWidth="1"/>
    <col min="6" max="7" width="21.28515625" style="71" customWidth="1"/>
    <col min="8" max="8" width="21.28515625" style="61" customWidth="1"/>
    <col min="9" max="9" width="15.5703125" style="61" customWidth="1"/>
    <col min="10" max="13" width="9.140625" style="61"/>
    <col min="14" max="14" width="9.42578125" style="61" bestFit="1" customWidth="1"/>
    <col min="15" max="16384" width="9.140625" style="61"/>
  </cols>
  <sheetData>
    <row r="1" spans="1:14" ht="66.75" customHeight="1" x14ac:dyDescent="0.2">
      <c r="A1" s="272" t="s">
        <v>116</v>
      </c>
      <c r="B1" s="272"/>
      <c r="C1" s="272"/>
      <c r="D1" s="272"/>
      <c r="E1" s="272"/>
      <c r="F1" s="272"/>
      <c r="G1" s="272"/>
      <c r="H1" s="272"/>
    </row>
    <row r="2" spans="1:14" s="62" customFormat="1" ht="25.5" customHeight="1" x14ac:dyDescent="0.2">
      <c r="A2" s="266" t="str">
        <f>Overview!B4&amp; " - Effective from "&amp;TEXT(Overview!D4,"D MMMM YYYY")&amp;" - "&amp;Overview!E4&amp;" EDCM import charges"</f>
        <v>Western Power Distribution (West Midlands) plc - Effective from 1 April 2021 - Final EDCM import charges</v>
      </c>
      <c r="B2" s="267"/>
      <c r="C2" s="267"/>
      <c r="D2" s="267"/>
      <c r="E2" s="267"/>
      <c r="F2" s="267"/>
      <c r="G2" s="267"/>
      <c r="H2" s="268"/>
    </row>
    <row r="3" spans="1:14" s="95" customFormat="1" ht="12" customHeight="1" x14ac:dyDescent="0.2">
      <c r="A3" s="96"/>
      <c r="B3" s="96"/>
      <c r="C3" s="96"/>
      <c r="D3" s="97"/>
      <c r="E3" s="98"/>
      <c r="F3" s="98"/>
      <c r="G3" s="99"/>
      <c r="H3" s="99"/>
      <c r="I3" s="92"/>
      <c r="J3" s="92"/>
      <c r="K3" s="92"/>
      <c r="L3" s="92"/>
      <c r="M3" s="92"/>
      <c r="N3" s="92"/>
    </row>
    <row r="4" spans="1:14" ht="60.75" customHeight="1" x14ac:dyDescent="0.2">
      <c r="A4" s="63" t="s">
        <v>103</v>
      </c>
      <c r="B4" s="64" t="s">
        <v>66</v>
      </c>
      <c r="C4" s="63" t="s">
        <v>67</v>
      </c>
      <c r="D4" s="65" t="s">
        <v>59</v>
      </c>
      <c r="E4" s="142" t="str">
        <f>'Annex 2 EHV charges'!H10</f>
        <v>Import
Super Red
unit charge
(p/kWh)</v>
      </c>
      <c r="F4" s="142" t="str">
        <f>'Annex 2 EHV charges'!I10</f>
        <v>Import
fixed charge
(p/day)</v>
      </c>
      <c r="G4" s="142" t="str">
        <f>'Annex 2 EHV charges'!J10</f>
        <v>Import
capacity charge
(p/kVA/day)</v>
      </c>
      <c r="H4" s="142" t="str">
        <f>'Annex 2 EHV charges'!K10</f>
        <v>Import
exceeded capacity charge
(p/kVA/day)</v>
      </c>
    </row>
    <row r="5" spans="1:14" x14ac:dyDescent="0.2">
      <c r="A5" s="104">
        <f t="array" ref="A5">IFERROR(INDEX('Annex 2 EHV charges'!$A$11:$A$410, MATCH(0, IF(ISBLANK('Annex 2 EHV charges'!$A$11:$A$410),1, COUNTIF(A$4:$A4, 'Annex 2 EHV charges'!$A$11:$A$410)), 0)),"")</f>
        <v>636</v>
      </c>
      <c r="B5" s="104">
        <f>IF($A5="","",VLOOKUP($A5,'Annex 2 EHV charges'!$A:$O,2,0))</f>
        <v>636</v>
      </c>
      <c r="C5" s="105">
        <f>IF($A5="","",VLOOKUP($A5,'Annex 2 EHV charges'!$A:$O,3,0))</f>
        <v>1470000533244</v>
      </c>
      <c r="D5" s="104" t="str">
        <f>IF($A5="","",VLOOKUP($A5,'Annex 2 EHV charges'!$A:$O,7,0))</f>
        <v>Troughton Farm PV</v>
      </c>
      <c r="E5" s="109" t="str">
        <f>IFERROR(IF(VLOOKUP($A5,'Annex 2 EHV charges'!$A:$O,8,FALSE)=0,"",VLOOKUP($A5,'Annex 2 EHV charges'!$A:$O,8,FALSE)),"")</f>
        <v/>
      </c>
      <c r="F5" s="110">
        <f>IFERROR(IF(VLOOKUP($A5,'Annex 2 EHV charges'!$A:$O,9,FALSE)=0,"",VLOOKUP($A5,'Annex 2 EHV charges'!$A:$O,9,FALSE)),"")</f>
        <v>2.99</v>
      </c>
      <c r="G5" s="111">
        <f>IFERROR(IF(VLOOKUP($A5,'Annex 2 EHV charges'!$A:$O,10,FALSE)=0,"",VLOOKUP($A5,'Annex 2 EHV charges'!$A:$O,10,FALSE)),"")</f>
        <v>2.97</v>
      </c>
      <c r="H5" s="111">
        <f>IFERROR(IF(VLOOKUP($A5,'Annex 2 EHV charges'!$A:$O,11,FALSE)=0,"",VLOOKUP($A5,'Annex 2 EHV charges'!$A:$O,11,FALSE)),"")</f>
        <v>2.97</v>
      </c>
    </row>
    <row r="6" spans="1:14" x14ac:dyDescent="0.2">
      <c r="A6" s="104">
        <f t="array" ref="A6">IFERROR(INDEX('Annex 2 EHV charges'!$A$11:$A$410, MATCH(0, IF(ISBLANK('Annex 2 EHV charges'!$A$11:$A$410),1, COUNTIF(A$4:$A5, 'Annex 2 EHV charges'!$A$11:$A$410)), 0)),"")</f>
        <v>637</v>
      </c>
      <c r="B6" s="104">
        <f>IF($A6="","",VLOOKUP($A6,'Annex 2 EHV charges'!$A:$O,2,0))</f>
        <v>637</v>
      </c>
      <c r="C6" s="105">
        <f>IF($A6="","",VLOOKUP($A6,'Annex 2 EHV charges'!$A:$O,3,0))</f>
        <v>1470001084007</v>
      </c>
      <c r="D6" s="104" t="str">
        <f>IF($A6="","",VLOOKUP($A6,'Annex 2 EHV charges'!$A:$O,7,0))</f>
        <v>Air Liquide</v>
      </c>
      <c r="E6" s="109" t="str">
        <f>IFERROR(IF(VLOOKUP($A6,'Annex 2 EHV charges'!$A:$O,8,FALSE)=0,"",VLOOKUP($A6,'Annex 2 EHV charges'!$A:$O,8,FALSE)),"")</f>
        <v/>
      </c>
      <c r="F6" s="110">
        <f>IFERROR(IF(VLOOKUP($A6,'Annex 2 EHV charges'!$A:$O,9,FALSE)=0,"",VLOOKUP($A6,'Annex 2 EHV charges'!$A:$O,9,FALSE)),"")</f>
        <v>2711.01</v>
      </c>
      <c r="G6" s="111">
        <f>IFERROR(IF(VLOOKUP($A6,'Annex 2 EHV charges'!$A:$O,10,FALSE)=0,"",VLOOKUP($A6,'Annex 2 EHV charges'!$A:$O,10,FALSE)),"")</f>
        <v>1.6</v>
      </c>
      <c r="H6" s="111">
        <f>IFERROR(IF(VLOOKUP($A6,'Annex 2 EHV charges'!$A:$O,11,FALSE)=0,"",VLOOKUP($A6,'Annex 2 EHV charges'!$A:$O,11,FALSE)),"")</f>
        <v>1.6</v>
      </c>
    </row>
    <row r="7" spans="1:14" x14ac:dyDescent="0.2">
      <c r="A7" s="104">
        <f t="array" ref="A7">IFERROR(INDEX('Annex 2 EHV charges'!$A$11:$A$410, MATCH(0, IF(ISBLANK('Annex 2 EHV charges'!$A$11:$A$410),1, COUNTIF(A$4:$A6, 'Annex 2 EHV charges'!$A$11:$A$410)), 0)),"")</f>
        <v>702</v>
      </c>
      <c r="B7" s="104">
        <f>IF($A7="","",VLOOKUP($A7,'Annex 2 EHV charges'!$A:$O,2,0))</f>
        <v>702</v>
      </c>
      <c r="C7" s="105">
        <f>IF($A7="","",VLOOKUP($A7,'Annex 2 EHV charges'!$A:$O,3,0))</f>
        <v>1423197100003</v>
      </c>
      <c r="D7" s="104" t="str">
        <f>IF($A7="","",VLOOKUP($A7,'Annex 2 EHV charges'!$A:$O,7,0))</f>
        <v>Tyseley Waste</v>
      </c>
      <c r="E7" s="109" t="str">
        <f>IFERROR(IF(VLOOKUP($A7,'Annex 2 EHV charges'!$A:$O,8,FALSE)=0,"",VLOOKUP($A7,'Annex 2 EHV charges'!$A:$O,8,FALSE)),"")</f>
        <v/>
      </c>
      <c r="F7" s="110">
        <f>IFERROR(IF(VLOOKUP($A7,'Annex 2 EHV charges'!$A:$O,9,FALSE)=0,"",VLOOKUP($A7,'Annex 2 EHV charges'!$A:$O,9,FALSE)),"")</f>
        <v>31.13</v>
      </c>
      <c r="G7" s="111">
        <f>IFERROR(IF(VLOOKUP($A7,'Annex 2 EHV charges'!$A:$O,10,FALSE)=0,"",VLOOKUP($A7,'Annex 2 EHV charges'!$A:$O,10,FALSE)),"")</f>
        <v>0.71</v>
      </c>
      <c r="H7" s="111">
        <f>IFERROR(IF(VLOOKUP($A7,'Annex 2 EHV charges'!$A:$O,11,FALSE)=0,"",VLOOKUP($A7,'Annex 2 EHV charges'!$A:$O,11,FALSE)),"")</f>
        <v>0.71</v>
      </c>
    </row>
    <row r="8" spans="1:14" x14ac:dyDescent="0.2">
      <c r="A8" s="104">
        <f t="array" ref="A8">IFERROR(INDEX('Annex 2 EHV charges'!$A$11:$A$410, MATCH(0, IF(ISBLANK('Annex 2 EHV charges'!$A$11:$A$410),1, COUNTIF(A$4:$A7, 'Annex 2 EHV charges'!$A$11:$A$410)), 0)),"")</f>
        <v>704</v>
      </c>
      <c r="B8" s="104">
        <f>IF($A8="","",VLOOKUP($A8,'Annex 2 EHV charges'!$A:$O,2,0))</f>
        <v>704</v>
      </c>
      <c r="C8" s="105">
        <f>IF($A8="","",VLOOKUP($A8,'Annex 2 EHV charges'!$A:$O,3,0))</f>
        <v>1423674500009</v>
      </c>
      <c r="D8" s="104" t="str">
        <f>IF($A8="","",VLOOKUP($A8,'Annex 2 EHV charges'!$A:$O,7,0))</f>
        <v>Takao Europe</v>
      </c>
      <c r="E8" s="109">
        <f>IFERROR(IF(VLOOKUP($A8,'Annex 2 EHV charges'!$A:$O,8,FALSE)=0,"",VLOOKUP($A8,'Annex 2 EHV charges'!$A:$O,8,FALSE)),"")</f>
        <v>3.5390000000000001</v>
      </c>
      <c r="F8" s="110">
        <f>IFERROR(IF(VLOOKUP($A8,'Annex 2 EHV charges'!$A:$O,9,FALSE)=0,"",VLOOKUP($A8,'Annex 2 EHV charges'!$A:$O,9,FALSE)),"")</f>
        <v>520.79</v>
      </c>
      <c r="G8" s="111">
        <f>IFERROR(IF(VLOOKUP($A8,'Annex 2 EHV charges'!$A:$O,10,FALSE)=0,"",VLOOKUP($A8,'Annex 2 EHV charges'!$A:$O,10,FALSE)),"")</f>
        <v>2.62</v>
      </c>
      <c r="H8" s="111">
        <f>IFERROR(IF(VLOOKUP($A8,'Annex 2 EHV charges'!$A:$O,11,FALSE)=0,"",VLOOKUP($A8,'Annex 2 EHV charges'!$A:$O,11,FALSE)),"")</f>
        <v>2.62</v>
      </c>
    </row>
    <row r="9" spans="1:14" x14ac:dyDescent="0.2">
      <c r="A9" s="104">
        <f t="array" ref="A9">IFERROR(INDEX('Annex 2 EHV charges'!$A$11:$A$410, MATCH(0, IF(ISBLANK('Annex 2 EHV charges'!$A$11:$A$410),1, COUNTIF(A$4:$A8, 'Annex 2 EHV charges'!$A$11:$A$410)), 0)),"")</f>
        <v>705</v>
      </c>
      <c r="B9" s="104">
        <f>IF($A9="","",VLOOKUP($A9,'Annex 2 EHV charges'!$A:$O,2,0))</f>
        <v>705</v>
      </c>
      <c r="C9" s="105">
        <f>IF($A9="","",VLOOKUP($A9,'Annex 2 EHV charges'!$A:$O,3,0))</f>
        <v>1470000097947</v>
      </c>
      <c r="D9" s="104" t="str">
        <f>IF($A9="","",VLOOKUP($A9,'Annex 2 EHV charges'!$A:$O,7,0))</f>
        <v>Four Ashes Incinerator</v>
      </c>
      <c r="E9" s="109" t="str">
        <f>IFERROR(IF(VLOOKUP($A9,'Annex 2 EHV charges'!$A:$O,8,FALSE)=0,"",VLOOKUP($A9,'Annex 2 EHV charges'!$A:$O,8,FALSE)),"")</f>
        <v/>
      </c>
      <c r="F9" s="110">
        <f>IFERROR(IF(VLOOKUP($A9,'Annex 2 EHV charges'!$A:$O,9,FALSE)=0,"",VLOOKUP($A9,'Annex 2 EHV charges'!$A:$O,9,FALSE)),"")</f>
        <v>206.82</v>
      </c>
      <c r="G9" s="111">
        <f>IFERROR(IF(VLOOKUP($A9,'Annex 2 EHV charges'!$A:$O,10,FALSE)=0,"",VLOOKUP($A9,'Annex 2 EHV charges'!$A:$O,10,FALSE)),"")</f>
        <v>0.79</v>
      </c>
      <c r="H9" s="111">
        <f>IFERROR(IF(VLOOKUP($A9,'Annex 2 EHV charges'!$A:$O,11,FALSE)=0,"",VLOOKUP($A9,'Annex 2 EHV charges'!$A:$O,11,FALSE)),"")</f>
        <v>0.79</v>
      </c>
    </row>
    <row r="10" spans="1:14" x14ac:dyDescent="0.2">
      <c r="A10" s="104">
        <f t="array" ref="A10">IFERROR(INDEX('Annex 2 EHV charges'!$A$11:$A$410, MATCH(0, IF(ISBLANK('Annex 2 EHV charges'!$A$11:$A$410),1, COUNTIF(A$4:$A9, 'Annex 2 EHV charges'!$A$11:$A$410)), 0)),"")</f>
        <v>706</v>
      </c>
      <c r="B10" s="104">
        <f>IF($A10="","",VLOOKUP($A10,'Annex 2 EHV charges'!$A:$O,2,0))</f>
        <v>706</v>
      </c>
      <c r="C10" s="105">
        <f>IF($A10="","",VLOOKUP($A10,'Annex 2 EHV charges'!$A:$O,3,0))</f>
        <v>1470000077913</v>
      </c>
      <c r="D10" s="104" t="str">
        <f>IF($A10="","",VLOOKUP($A10,'Annex 2 EHV charges'!$A:$O,7,0))</f>
        <v>Witches Farm Solar</v>
      </c>
      <c r="E10" s="109" t="str">
        <f>IFERROR(IF(VLOOKUP($A10,'Annex 2 EHV charges'!$A:$O,8,FALSE)=0,"",VLOOKUP($A10,'Annex 2 EHV charges'!$A:$O,8,FALSE)),"")</f>
        <v/>
      </c>
      <c r="F10" s="110">
        <f>IFERROR(IF(VLOOKUP($A10,'Annex 2 EHV charges'!$A:$O,9,FALSE)=0,"",VLOOKUP($A10,'Annex 2 EHV charges'!$A:$O,9,FALSE)),"")</f>
        <v>24.61</v>
      </c>
      <c r="G10" s="111">
        <f>IFERROR(IF(VLOOKUP($A10,'Annex 2 EHV charges'!$A:$O,10,FALSE)=0,"",VLOOKUP($A10,'Annex 2 EHV charges'!$A:$O,10,FALSE)),"")</f>
        <v>0.88</v>
      </c>
      <c r="H10" s="111">
        <f>IFERROR(IF(VLOOKUP($A10,'Annex 2 EHV charges'!$A:$O,11,FALSE)=0,"",VLOOKUP($A10,'Annex 2 EHV charges'!$A:$O,11,FALSE)),"")</f>
        <v>0.88</v>
      </c>
    </row>
    <row r="11" spans="1:14" ht="25.5" x14ac:dyDescent="0.2">
      <c r="A11" s="104">
        <f t="array" ref="A11">IFERROR(INDEX('Annex 2 EHV charges'!$A$11:$A$410, MATCH(0, IF(ISBLANK('Annex 2 EHV charges'!$A$11:$A$410),1, COUNTIF(A$4:$A10, 'Annex 2 EHV charges'!$A$11:$A$410)), 0)),"")</f>
        <v>707</v>
      </c>
      <c r="B11" s="104">
        <f>IF($A11="","",VLOOKUP($A11,'Annex 2 EHV charges'!$A:$O,2,0))</f>
        <v>707</v>
      </c>
      <c r="C11" s="105" t="str">
        <f>IF($A11="","",VLOOKUP($A11,'Annex 2 EHV charges'!$A:$O,3,0))</f>
        <v>1430000001342
1430000001351</v>
      </c>
      <c r="D11" s="104" t="str">
        <f>IF($A11="","",VLOOKUP($A11,'Annex 2 EHV charges'!$A:$O,7,0))</f>
        <v>Uni of Birmingham</v>
      </c>
      <c r="E11" s="109" t="str">
        <f>IFERROR(IF(VLOOKUP($A11,'Annex 2 EHV charges'!$A:$O,8,FALSE)=0,"",VLOOKUP($A11,'Annex 2 EHV charges'!$A:$O,8,FALSE)),"")</f>
        <v/>
      </c>
      <c r="F11" s="110">
        <f>IFERROR(IF(VLOOKUP($A11,'Annex 2 EHV charges'!$A:$O,9,FALSE)=0,"",VLOOKUP($A11,'Annex 2 EHV charges'!$A:$O,9,FALSE)),"")</f>
        <v>2186.77</v>
      </c>
      <c r="G11" s="111">
        <f>IFERROR(IF(VLOOKUP($A11,'Annex 2 EHV charges'!$A:$O,10,FALSE)=0,"",VLOOKUP($A11,'Annex 2 EHV charges'!$A:$O,10,FALSE)),"")</f>
        <v>3.58</v>
      </c>
      <c r="H11" s="111">
        <f>IFERROR(IF(VLOOKUP($A11,'Annex 2 EHV charges'!$A:$O,11,FALSE)=0,"",VLOOKUP($A11,'Annex 2 EHV charges'!$A:$O,11,FALSE)),"")</f>
        <v>3.58</v>
      </c>
    </row>
    <row r="12" spans="1:14" x14ac:dyDescent="0.2">
      <c r="A12" s="104">
        <f t="array" ref="A12">IFERROR(INDEX('Annex 2 EHV charges'!$A$11:$A$410, MATCH(0, IF(ISBLANK('Annex 2 EHV charges'!$A$11:$A$410),1, COUNTIF(A$4:$A11, 'Annex 2 EHV charges'!$A$11:$A$410)), 0)),"")</f>
        <v>709</v>
      </c>
      <c r="B12" s="104">
        <f>IF($A12="","",VLOOKUP($A12,'Annex 2 EHV charges'!$A:$O,2,0))</f>
        <v>709</v>
      </c>
      <c r="C12" s="105">
        <f>IF($A12="","",VLOOKUP($A12,'Annex 2 EHV charges'!$A:$O,3,0))</f>
        <v>1426644200003</v>
      </c>
      <c r="D12" s="104" t="str">
        <f>IF($A12="","",VLOOKUP($A12,'Annex 2 EHV charges'!$A:$O,7,0))</f>
        <v>Severn Trent Water (Wyelands)</v>
      </c>
      <c r="E12" s="109">
        <f>IFERROR(IF(VLOOKUP($A12,'Annex 2 EHV charges'!$A:$O,8,FALSE)=0,"",VLOOKUP($A12,'Annex 2 EHV charges'!$A:$O,8,FALSE)),"")</f>
        <v>3.879</v>
      </c>
      <c r="F12" s="110">
        <f>IFERROR(IF(VLOOKUP($A12,'Annex 2 EHV charges'!$A:$O,9,FALSE)=0,"",VLOOKUP($A12,'Annex 2 EHV charges'!$A:$O,9,FALSE)),"")</f>
        <v>5813.73</v>
      </c>
      <c r="G12" s="111">
        <f>IFERROR(IF(VLOOKUP($A12,'Annex 2 EHV charges'!$A:$O,10,FALSE)=0,"",VLOOKUP($A12,'Annex 2 EHV charges'!$A:$O,10,FALSE)),"")</f>
        <v>1.74</v>
      </c>
      <c r="H12" s="111">
        <f>IFERROR(IF(VLOOKUP($A12,'Annex 2 EHV charges'!$A:$O,11,FALSE)=0,"",VLOOKUP($A12,'Annex 2 EHV charges'!$A:$O,11,FALSE)),"")</f>
        <v>1.74</v>
      </c>
    </row>
    <row r="13" spans="1:14" x14ac:dyDescent="0.2">
      <c r="A13" s="104">
        <f t="array" ref="A13">IFERROR(INDEX('Annex 2 EHV charges'!$A$11:$A$410, MATCH(0, IF(ISBLANK('Annex 2 EHV charges'!$A$11:$A$410),1, COUNTIF(A$4:$A12, 'Annex 2 EHV charges'!$A$11:$A$410)), 0)),"")</f>
        <v>710</v>
      </c>
      <c r="B13" s="104">
        <f>IF($A13="","",VLOOKUP($A13,'Annex 2 EHV charges'!$A:$O,2,0))</f>
        <v>710</v>
      </c>
      <c r="C13" s="105">
        <f>IF($A13="","",VLOOKUP($A13,'Annex 2 EHV charges'!$A:$O,3,0))</f>
        <v>1425993500002</v>
      </c>
      <c r="D13" s="104" t="str">
        <f>IF($A13="","",VLOOKUP($A13,'Annex 2 EHV charges'!$A:$O,7,0))</f>
        <v>Wolverhampton Waste Services</v>
      </c>
      <c r="E13" s="109" t="str">
        <f>IFERROR(IF(VLOOKUP($A13,'Annex 2 EHV charges'!$A:$O,8,FALSE)=0,"",VLOOKUP($A13,'Annex 2 EHV charges'!$A:$O,8,FALSE)),"")</f>
        <v/>
      </c>
      <c r="F13" s="110">
        <f>IFERROR(IF(VLOOKUP($A13,'Annex 2 EHV charges'!$A:$O,9,FALSE)=0,"",VLOOKUP($A13,'Annex 2 EHV charges'!$A:$O,9,FALSE)),"")</f>
        <v>194.61</v>
      </c>
      <c r="G13" s="111">
        <f>IFERROR(IF(VLOOKUP($A13,'Annex 2 EHV charges'!$A:$O,10,FALSE)=0,"",VLOOKUP($A13,'Annex 2 EHV charges'!$A:$O,10,FALSE)),"")</f>
        <v>1.27</v>
      </c>
      <c r="H13" s="111">
        <f>IFERROR(IF(VLOOKUP($A13,'Annex 2 EHV charges'!$A:$O,11,FALSE)=0,"",VLOOKUP($A13,'Annex 2 EHV charges'!$A:$O,11,FALSE)),"")</f>
        <v>1.27</v>
      </c>
    </row>
    <row r="14" spans="1:14" ht="25.5" x14ac:dyDescent="0.2">
      <c r="A14" s="104">
        <f t="array" ref="A14">IFERROR(INDEX('Annex 2 EHV charges'!$A$11:$A$410, MATCH(0, IF(ISBLANK('Annex 2 EHV charges'!$A$11:$A$410),1, COUNTIF(A$4:$A13, 'Annex 2 EHV charges'!$A$11:$A$410)), 0)),"")</f>
        <v>711</v>
      </c>
      <c r="B14" s="104">
        <f>IF($A14="","",VLOOKUP($A14,'Annex 2 EHV charges'!$A:$O,2,0))</f>
        <v>711</v>
      </c>
      <c r="C14" s="105" t="str">
        <f>IF($A14="","",VLOOKUP($A14,'Annex 2 EHV charges'!$A:$O,3,0))</f>
        <v>1421696500001
1430000000906</v>
      </c>
      <c r="D14" s="104" t="str">
        <f>IF($A14="","",VLOOKUP($A14,'Annex 2 EHV charges'!$A:$O,7,0))</f>
        <v>Stoke CHP</v>
      </c>
      <c r="E14" s="109" t="str">
        <f>IFERROR(IF(VLOOKUP($A14,'Annex 2 EHV charges'!$A:$O,8,FALSE)=0,"",VLOOKUP($A14,'Annex 2 EHV charges'!$A:$O,8,FALSE)),"")</f>
        <v/>
      </c>
      <c r="F14" s="110">
        <f>IFERROR(IF(VLOOKUP($A14,'Annex 2 EHV charges'!$A:$O,9,FALSE)=0,"",VLOOKUP($A14,'Annex 2 EHV charges'!$A:$O,9,FALSE)),"")</f>
        <v>151.26</v>
      </c>
      <c r="G14" s="111">
        <f>IFERROR(IF(VLOOKUP($A14,'Annex 2 EHV charges'!$A:$O,10,FALSE)=0,"",VLOOKUP($A14,'Annex 2 EHV charges'!$A:$O,10,FALSE)),"")</f>
        <v>1.23</v>
      </c>
      <c r="H14" s="111">
        <f>IFERROR(IF(VLOOKUP($A14,'Annex 2 EHV charges'!$A:$O,11,FALSE)=0,"",VLOOKUP($A14,'Annex 2 EHV charges'!$A:$O,11,FALSE)),"")</f>
        <v>1.23</v>
      </c>
    </row>
    <row r="15" spans="1:14" ht="25.5" x14ac:dyDescent="0.2">
      <c r="A15" s="104">
        <f t="array" ref="A15">IFERROR(INDEX('Annex 2 EHV charges'!$A$11:$A$410, MATCH(0, IF(ISBLANK('Annex 2 EHV charges'!$A$11:$A$410),1, COUNTIF(A$4:$A14, 'Annex 2 EHV charges'!$A$11:$A$410)), 0)),"")</f>
        <v>712</v>
      </c>
      <c r="B15" s="104">
        <f>IF($A15="","",VLOOKUP($A15,'Annex 2 EHV charges'!$A:$O,2,0))</f>
        <v>712</v>
      </c>
      <c r="C15" s="105" t="str">
        <f>IF($A15="","",VLOOKUP($A15,'Annex 2 EHV charges'!$A:$O,3,0))</f>
        <v>1428483000001
1429586500003</v>
      </c>
      <c r="D15" s="104" t="str">
        <f>IF($A15="","",VLOOKUP($A15,'Annex 2 EHV charges'!$A:$O,7,0))</f>
        <v>WBB Minerals</v>
      </c>
      <c r="E15" s="109" t="str">
        <f>IFERROR(IF(VLOOKUP($A15,'Annex 2 EHV charges'!$A:$O,8,FALSE)=0,"",VLOOKUP($A15,'Annex 2 EHV charges'!$A:$O,8,FALSE)),"")</f>
        <v/>
      </c>
      <c r="F15" s="110">
        <f>IFERROR(IF(VLOOKUP($A15,'Annex 2 EHV charges'!$A:$O,9,FALSE)=0,"",VLOOKUP($A15,'Annex 2 EHV charges'!$A:$O,9,FALSE)),"")</f>
        <v>791.58</v>
      </c>
      <c r="G15" s="111">
        <f>IFERROR(IF(VLOOKUP($A15,'Annex 2 EHV charges'!$A:$O,10,FALSE)=0,"",VLOOKUP($A15,'Annex 2 EHV charges'!$A:$O,10,FALSE)),"")</f>
        <v>1.02</v>
      </c>
      <c r="H15" s="111">
        <f>IFERROR(IF(VLOOKUP($A15,'Annex 2 EHV charges'!$A:$O,11,FALSE)=0,"",VLOOKUP($A15,'Annex 2 EHV charges'!$A:$O,11,FALSE)),"")</f>
        <v>1.02</v>
      </c>
    </row>
    <row r="16" spans="1:14" x14ac:dyDescent="0.2">
      <c r="A16" s="104">
        <f t="array" ref="A16">IFERROR(INDEX('Annex 2 EHV charges'!$A$11:$A$410, MATCH(0, IF(ISBLANK('Annex 2 EHV charges'!$A$11:$A$410),1, COUNTIF(A$4:$A15, 'Annex 2 EHV charges'!$A$11:$A$410)), 0)),"")</f>
        <v>713</v>
      </c>
      <c r="B16" s="104">
        <f>IF($A16="","",VLOOKUP($A16,'Annex 2 EHV charges'!$A:$O,2,0))</f>
        <v>713</v>
      </c>
      <c r="C16" s="105">
        <f>IF($A16="","",VLOOKUP($A16,'Annex 2 EHV charges'!$A:$O,3,0))</f>
        <v>1422804000005</v>
      </c>
      <c r="D16" s="104" t="str">
        <f>IF($A16="","",VLOOKUP($A16,'Annex 2 EHV charges'!$A:$O,7,0))</f>
        <v>Cauldon Cement</v>
      </c>
      <c r="E16" s="109" t="str">
        <f>IFERROR(IF(VLOOKUP($A16,'Annex 2 EHV charges'!$A:$O,8,FALSE)=0,"",VLOOKUP($A16,'Annex 2 EHV charges'!$A:$O,8,FALSE)),"")</f>
        <v/>
      </c>
      <c r="F16" s="110">
        <f>IFERROR(IF(VLOOKUP($A16,'Annex 2 EHV charges'!$A:$O,9,FALSE)=0,"",VLOOKUP($A16,'Annex 2 EHV charges'!$A:$O,9,FALSE)),"")</f>
        <v>562.88</v>
      </c>
      <c r="G16" s="111">
        <f>IFERROR(IF(VLOOKUP($A16,'Annex 2 EHV charges'!$A:$O,10,FALSE)=0,"",VLOOKUP($A16,'Annex 2 EHV charges'!$A:$O,10,FALSE)),"")</f>
        <v>3.52</v>
      </c>
      <c r="H16" s="111">
        <f>IFERROR(IF(VLOOKUP($A16,'Annex 2 EHV charges'!$A:$O,11,FALSE)=0,"",VLOOKUP($A16,'Annex 2 EHV charges'!$A:$O,11,FALSE)),"")</f>
        <v>3.52</v>
      </c>
    </row>
    <row r="17" spans="1:8" x14ac:dyDescent="0.2">
      <c r="A17" s="104">
        <f t="array" ref="A17">IFERROR(INDEX('Annex 2 EHV charges'!$A$11:$A$410, MATCH(0, IF(ISBLANK('Annex 2 EHV charges'!$A$11:$A$410),1, COUNTIF(A$4:$A16, 'Annex 2 EHV charges'!$A$11:$A$410)), 0)),"")</f>
        <v>714</v>
      </c>
      <c r="B17" s="104">
        <f>IF($A17="","",VLOOKUP($A17,'Annex 2 EHV charges'!$A:$O,2,0))</f>
        <v>714</v>
      </c>
      <c r="C17" s="105">
        <f>IF($A17="","",VLOOKUP($A17,'Annex 2 EHV charges'!$A:$O,3,0))</f>
        <v>1412791203000</v>
      </c>
      <c r="D17" s="104" t="str">
        <f>IF($A17="","",VLOOKUP($A17,'Annex 2 EHV charges'!$A:$O,7,0))</f>
        <v>Abson Gas Compressor Station</v>
      </c>
      <c r="E17" s="109" t="str">
        <f>IFERROR(IF(VLOOKUP($A17,'Annex 2 EHV charges'!$A:$O,8,FALSE)=0,"",VLOOKUP($A17,'Annex 2 EHV charges'!$A:$O,8,FALSE)),"")</f>
        <v/>
      </c>
      <c r="F17" s="110">
        <f>IFERROR(IF(VLOOKUP($A17,'Annex 2 EHV charges'!$A:$O,9,FALSE)=0,"",VLOOKUP($A17,'Annex 2 EHV charges'!$A:$O,9,FALSE)),"")</f>
        <v>154.44999999999999</v>
      </c>
      <c r="G17" s="111">
        <f>IFERROR(IF(VLOOKUP($A17,'Annex 2 EHV charges'!$A:$O,10,FALSE)=0,"",VLOOKUP($A17,'Annex 2 EHV charges'!$A:$O,10,FALSE)),"")</f>
        <v>0.94</v>
      </c>
      <c r="H17" s="111">
        <f>IFERROR(IF(VLOOKUP($A17,'Annex 2 EHV charges'!$A:$O,11,FALSE)=0,"",VLOOKUP($A17,'Annex 2 EHV charges'!$A:$O,11,FALSE)),"")</f>
        <v>0.94</v>
      </c>
    </row>
    <row r="18" spans="1:8" x14ac:dyDescent="0.2">
      <c r="A18" s="104">
        <f t="array" ref="A18">IFERROR(INDEX('Annex 2 EHV charges'!$A$11:$A$410, MATCH(0, IF(ISBLANK('Annex 2 EHV charges'!$A$11:$A$410),1, COUNTIF(A$4:$A17, 'Annex 2 EHV charges'!$A$11:$A$410)), 0)),"")</f>
        <v>715</v>
      </c>
      <c r="B18" s="104">
        <f>IF($A18="","",VLOOKUP($A18,'Annex 2 EHV charges'!$A:$O,2,0))</f>
        <v>715</v>
      </c>
      <c r="C18" s="105">
        <f>IF($A18="","",VLOOKUP($A18,'Annex 2 EHV charges'!$A:$O,3,0))</f>
        <v>1422108000000</v>
      </c>
      <c r="D18" s="104" t="str">
        <f>IF($A18="","",VLOOKUP($A18,'Annex 2 EHV charges'!$A:$O,7,0))</f>
        <v>Ervin Amasteel</v>
      </c>
      <c r="E18" s="109" t="str">
        <f>IFERROR(IF(VLOOKUP($A18,'Annex 2 EHV charges'!$A:$O,8,FALSE)=0,"",VLOOKUP($A18,'Annex 2 EHV charges'!$A:$O,8,FALSE)),"")</f>
        <v/>
      </c>
      <c r="F18" s="110">
        <f>IFERROR(IF(VLOOKUP($A18,'Annex 2 EHV charges'!$A:$O,9,FALSE)=0,"",VLOOKUP($A18,'Annex 2 EHV charges'!$A:$O,9,FALSE)),"")</f>
        <v>3844.91</v>
      </c>
      <c r="G18" s="111">
        <f>IFERROR(IF(VLOOKUP($A18,'Annex 2 EHV charges'!$A:$O,10,FALSE)=0,"",VLOOKUP($A18,'Annex 2 EHV charges'!$A:$O,10,FALSE)),"")</f>
        <v>0.81</v>
      </c>
      <c r="H18" s="111">
        <f>IFERROR(IF(VLOOKUP($A18,'Annex 2 EHV charges'!$A:$O,11,FALSE)=0,"",VLOOKUP($A18,'Annex 2 EHV charges'!$A:$O,11,FALSE)),"")</f>
        <v>0.81</v>
      </c>
    </row>
    <row r="19" spans="1:8" x14ac:dyDescent="0.2">
      <c r="A19" s="104">
        <f t="array" ref="A19">IFERROR(INDEX('Annex 2 EHV charges'!$A$11:$A$410, MATCH(0, IF(ISBLANK('Annex 2 EHV charges'!$A$11:$A$410),1, COUNTIF(A$4:$A18, 'Annex 2 EHV charges'!$A$11:$A$410)), 0)),"")</f>
        <v>716</v>
      </c>
      <c r="B19" s="104">
        <f>IF($A19="","",VLOOKUP($A19,'Annex 2 EHV charges'!$A:$O,2,0))</f>
        <v>716</v>
      </c>
      <c r="C19" s="105">
        <f>IF($A19="","",VLOOKUP($A19,'Annex 2 EHV charges'!$A:$O,3,0))</f>
        <v>1426793500003</v>
      </c>
      <c r="D19" s="104" t="str">
        <f>IF($A19="","",VLOOKUP($A19,'Annex 2 EHV charges'!$A:$O,7,0))</f>
        <v>Hanford Waste Services</v>
      </c>
      <c r="E19" s="109" t="str">
        <f>IFERROR(IF(VLOOKUP($A19,'Annex 2 EHV charges'!$A:$O,8,FALSE)=0,"",VLOOKUP($A19,'Annex 2 EHV charges'!$A:$O,8,FALSE)),"")</f>
        <v/>
      </c>
      <c r="F19" s="110">
        <f>IFERROR(IF(VLOOKUP($A19,'Annex 2 EHV charges'!$A:$O,9,FALSE)=0,"",VLOOKUP($A19,'Annex 2 EHV charges'!$A:$O,9,FALSE)),"")</f>
        <v>25.02</v>
      </c>
      <c r="G19" s="111">
        <f>IFERROR(IF(VLOOKUP($A19,'Annex 2 EHV charges'!$A:$O,10,FALSE)=0,"",VLOOKUP($A19,'Annex 2 EHV charges'!$A:$O,10,FALSE)),"")</f>
        <v>1.1100000000000001</v>
      </c>
      <c r="H19" s="111">
        <f>IFERROR(IF(VLOOKUP($A19,'Annex 2 EHV charges'!$A:$O,11,FALSE)=0,"",VLOOKUP($A19,'Annex 2 EHV charges'!$A:$O,11,FALSE)),"")</f>
        <v>1.1100000000000001</v>
      </c>
    </row>
    <row r="20" spans="1:8" ht="25.5" x14ac:dyDescent="0.2">
      <c r="A20" s="104">
        <f t="array" ref="A20">IFERROR(INDEX('Annex 2 EHV charges'!$A$11:$A$410, MATCH(0, IF(ISBLANK('Annex 2 EHV charges'!$A$11:$A$410),1, COUNTIF(A$4:$A19, 'Annex 2 EHV charges'!$A$11:$A$410)), 0)),"")</f>
        <v>717</v>
      </c>
      <c r="B20" s="104">
        <f>IF($A20="","",VLOOKUP($A20,'Annex 2 EHV charges'!$A:$O,2,0))</f>
        <v>717</v>
      </c>
      <c r="C20" s="105" t="str">
        <f>IF($A20="","",VLOOKUP($A20,'Annex 2 EHV charges'!$A:$O,3,0))</f>
        <v>1422664500000
1425861000001</v>
      </c>
      <c r="D20" s="104" t="str">
        <f>IF($A20="","",VLOOKUP($A20,'Annex 2 EHV charges'!$A:$O,7,0))</f>
        <v>NR Kidsgrove</v>
      </c>
      <c r="E20" s="109" t="str">
        <f>IFERROR(IF(VLOOKUP($A20,'Annex 2 EHV charges'!$A:$O,8,FALSE)=0,"",VLOOKUP($A20,'Annex 2 EHV charges'!$A:$O,8,FALSE)),"")</f>
        <v/>
      </c>
      <c r="F20" s="110">
        <f>IFERROR(IF(VLOOKUP($A20,'Annex 2 EHV charges'!$A:$O,9,FALSE)=0,"",VLOOKUP($A20,'Annex 2 EHV charges'!$A:$O,9,FALSE)),"")</f>
        <v>9113.59</v>
      </c>
      <c r="G20" s="111">
        <f>IFERROR(IF(VLOOKUP($A20,'Annex 2 EHV charges'!$A:$O,10,FALSE)=0,"",VLOOKUP($A20,'Annex 2 EHV charges'!$A:$O,10,FALSE)),"")</f>
        <v>1.68</v>
      </c>
      <c r="H20" s="111">
        <f>IFERROR(IF(VLOOKUP($A20,'Annex 2 EHV charges'!$A:$O,11,FALSE)=0,"",VLOOKUP($A20,'Annex 2 EHV charges'!$A:$O,11,FALSE)),"")</f>
        <v>1.68</v>
      </c>
    </row>
    <row r="21" spans="1:8" ht="25.5" x14ac:dyDescent="0.2">
      <c r="A21" s="104">
        <f t="array" ref="A21">IFERROR(INDEX('Annex 2 EHV charges'!$A$11:$A$410, MATCH(0, IF(ISBLANK('Annex 2 EHV charges'!$A$11:$A$410),1, COUNTIF(A$4:$A20, 'Annex 2 EHV charges'!$A$11:$A$410)), 0)),"")</f>
        <v>718</v>
      </c>
      <c r="B21" s="104">
        <f>IF($A21="","",VLOOKUP($A21,'Annex 2 EHV charges'!$A:$O,2,0))</f>
        <v>718</v>
      </c>
      <c r="C21" s="105" t="str">
        <f>IF($A21="","",VLOOKUP($A21,'Annex 2 EHV charges'!$A:$O,3,0))</f>
        <v>1421664500008
1426342000002</v>
      </c>
      <c r="D21" s="104" t="str">
        <f>IF($A21="","",VLOOKUP($A21,'Annex 2 EHV charges'!$A:$O,7,0))</f>
        <v>NR Stafford</v>
      </c>
      <c r="E21" s="109" t="str">
        <f>IFERROR(IF(VLOOKUP($A21,'Annex 2 EHV charges'!$A:$O,8,FALSE)=0,"",VLOOKUP($A21,'Annex 2 EHV charges'!$A:$O,8,FALSE)),"")</f>
        <v/>
      </c>
      <c r="F21" s="110">
        <f>IFERROR(IF(VLOOKUP($A21,'Annex 2 EHV charges'!$A:$O,9,FALSE)=0,"",VLOOKUP($A21,'Annex 2 EHV charges'!$A:$O,9,FALSE)),"")</f>
        <v>2714.71</v>
      </c>
      <c r="G21" s="111">
        <f>IFERROR(IF(VLOOKUP($A21,'Annex 2 EHV charges'!$A:$O,10,FALSE)=0,"",VLOOKUP($A21,'Annex 2 EHV charges'!$A:$O,10,FALSE)),"")</f>
        <v>3.85</v>
      </c>
      <c r="H21" s="111">
        <f>IFERROR(IF(VLOOKUP($A21,'Annex 2 EHV charges'!$A:$O,11,FALSE)=0,"",VLOOKUP($A21,'Annex 2 EHV charges'!$A:$O,11,FALSE)),"")</f>
        <v>3.85</v>
      </c>
    </row>
    <row r="22" spans="1:8" ht="25.5" x14ac:dyDescent="0.2">
      <c r="A22" s="104">
        <f t="array" ref="A22">IFERROR(INDEX('Annex 2 EHV charges'!$A$11:$A$410, MATCH(0, IF(ISBLANK('Annex 2 EHV charges'!$A$11:$A$410),1, COUNTIF(A$4:$A21, 'Annex 2 EHV charges'!$A$11:$A$410)), 0)),"")</f>
        <v>719</v>
      </c>
      <c r="B22" s="104">
        <f>IF($A22="","",VLOOKUP($A22,'Annex 2 EHV charges'!$A:$O,2,0))</f>
        <v>719</v>
      </c>
      <c r="C22" s="105" t="str">
        <f>IF($A22="","",VLOOKUP($A22,'Annex 2 EHV charges'!$A:$O,3,0))</f>
        <v>1423124100000
1428564500005</v>
      </c>
      <c r="D22" s="104" t="str">
        <f>IF($A22="","",VLOOKUP($A22,'Annex 2 EHV charges'!$A:$O,7,0))</f>
        <v>NR Washwood Heath</v>
      </c>
      <c r="E22" s="109" t="str">
        <f>IFERROR(IF(VLOOKUP($A22,'Annex 2 EHV charges'!$A:$O,8,FALSE)=0,"",VLOOKUP($A22,'Annex 2 EHV charges'!$A:$O,8,FALSE)),"")</f>
        <v/>
      </c>
      <c r="F22" s="110">
        <f>IFERROR(IF(VLOOKUP($A22,'Annex 2 EHV charges'!$A:$O,9,FALSE)=0,"",VLOOKUP($A22,'Annex 2 EHV charges'!$A:$O,9,FALSE)),"")</f>
        <v>1591.62</v>
      </c>
      <c r="G22" s="111">
        <f>IFERROR(IF(VLOOKUP($A22,'Annex 2 EHV charges'!$A:$O,10,FALSE)=0,"",VLOOKUP($A22,'Annex 2 EHV charges'!$A:$O,10,FALSE)),"")</f>
        <v>1.34</v>
      </c>
      <c r="H22" s="111">
        <f>IFERROR(IF(VLOOKUP($A22,'Annex 2 EHV charges'!$A:$O,11,FALSE)=0,"",VLOOKUP($A22,'Annex 2 EHV charges'!$A:$O,11,FALSE)),"")</f>
        <v>1.34</v>
      </c>
    </row>
    <row r="23" spans="1:8" x14ac:dyDescent="0.2">
      <c r="A23" s="104">
        <f t="array" ref="A23">IFERROR(INDEX('Annex 2 EHV charges'!$A$11:$A$410, MATCH(0, IF(ISBLANK('Annex 2 EHV charges'!$A$11:$A$410),1, COUNTIF(A$4:$A22, 'Annex 2 EHV charges'!$A$11:$A$410)), 0)),"")</f>
        <v>720</v>
      </c>
      <c r="B23" s="104">
        <f>IF($A23="","",VLOOKUP($A23,'Annex 2 EHV charges'!$A:$O,2,0))</f>
        <v>720</v>
      </c>
      <c r="C23" s="105">
        <f>IF($A23="","",VLOOKUP($A23,'Annex 2 EHV charges'!$A:$O,3,0))</f>
        <v>1420286500000</v>
      </c>
      <c r="D23" s="104" t="str">
        <f>IF($A23="","",VLOOKUP($A23,'Annex 2 EHV charges'!$A:$O,7,0))</f>
        <v>NR Winson Green</v>
      </c>
      <c r="E23" s="109" t="str">
        <f>IFERROR(IF(VLOOKUP($A23,'Annex 2 EHV charges'!$A:$O,8,FALSE)=0,"",VLOOKUP($A23,'Annex 2 EHV charges'!$A:$O,8,FALSE)),"")</f>
        <v/>
      </c>
      <c r="F23" s="110">
        <f>IFERROR(IF(VLOOKUP($A23,'Annex 2 EHV charges'!$A:$O,9,FALSE)=0,"",VLOOKUP($A23,'Annex 2 EHV charges'!$A:$O,9,FALSE)),"")</f>
        <v>1369.42</v>
      </c>
      <c r="G23" s="111">
        <f>IFERROR(IF(VLOOKUP($A23,'Annex 2 EHV charges'!$A:$O,10,FALSE)=0,"",VLOOKUP($A23,'Annex 2 EHV charges'!$A:$O,10,FALSE)),"")</f>
        <v>4.37</v>
      </c>
      <c r="H23" s="111">
        <f>IFERROR(IF(VLOOKUP($A23,'Annex 2 EHV charges'!$A:$O,11,FALSE)=0,"",VLOOKUP($A23,'Annex 2 EHV charges'!$A:$O,11,FALSE)),"")</f>
        <v>4.37</v>
      </c>
    </row>
    <row r="24" spans="1:8" x14ac:dyDescent="0.2">
      <c r="A24" s="104">
        <f t="array" ref="A24">IFERROR(INDEX('Annex 2 EHV charges'!$A$11:$A$410, MATCH(0, IF(ISBLANK('Annex 2 EHV charges'!$A$11:$A$410),1, COUNTIF(A$4:$A23, 'Annex 2 EHV charges'!$A$11:$A$410)), 0)),"")</f>
        <v>721</v>
      </c>
      <c r="B24" s="104">
        <f>IF($A24="","",VLOOKUP($A24,'Annex 2 EHV charges'!$A:$O,2,0))</f>
        <v>721</v>
      </c>
      <c r="C24" s="105">
        <f>IF($A24="","",VLOOKUP($A24,'Annex 2 EHV charges'!$A:$O,3,0))</f>
        <v>1423566000006</v>
      </c>
      <c r="D24" s="104" t="str">
        <f>IF($A24="","",VLOOKUP($A24,'Annex 2 EHV charges'!$A:$O,7,0))</f>
        <v>NR Smethwick</v>
      </c>
      <c r="E24" s="109" t="str">
        <f>IFERROR(IF(VLOOKUP($A24,'Annex 2 EHV charges'!$A:$O,8,FALSE)=0,"",VLOOKUP($A24,'Annex 2 EHV charges'!$A:$O,8,FALSE)),"")</f>
        <v/>
      </c>
      <c r="F24" s="110">
        <f>IFERROR(IF(VLOOKUP($A24,'Annex 2 EHV charges'!$A:$O,9,FALSE)=0,"",VLOOKUP($A24,'Annex 2 EHV charges'!$A:$O,9,FALSE)),"")</f>
        <v>7013.2</v>
      </c>
      <c r="G24" s="111">
        <f>IFERROR(IF(VLOOKUP($A24,'Annex 2 EHV charges'!$A:$O,10,FALSE)=0,"",VLOOKUP($A24,'Annex 2 EHV charges'!$A:$O,10,FALSE)),"")</f>
        <v>0.9</v>
      </c>
      <c r="H24" s="111">
        <f>IFERROR(IF(VLOOKUP($A24,'Annex 2 EHV charges'!$A:$O,11,FALSE)=0,"",VLOOKUP($A24,'Annex 2 EHV charges'!$A:$O,11,FALSE)),"")</f>
        <v>0.9</v>
      </c>
    </row>
    <row r="25" spans="1:8" x14ac:dyDescent="0.2">
      <c r="A25" s="104">
        <f t="array" ref="A25">IFERROR(INDEX('Annex 2 EHV charges'!$A$11:$A$410, MATCH(0, IF(ISBLANK('Annex 2 EHV charges'!$A$11:$A$410),1, COUNTIF(A$4:$A24, 'Annex 2 EHV charges'!$A$11:$A$410)), 0)),"")</f>
        <v>722</v>
      </c>
      <c r="B25" s="104">
        <f>IF($A25="","",VLOOKUP($A25,'Annex 2 EHV charges'!$A:$O,2,0))</f>
        <v>722</v>
      </c>
      <c r="C25" s="105">
        <f>IF($A25="","",VLOOKUP($A25,'Annex 2 EHV charges'!$A:$O,3,0))</f>
        <v>1424136000004</v>
      </c>
      <c r="D25" s="104" t="str">
        <f>IF($A25="","",VLOOKUP($A25,'Annex 2 EHV charges'!$A:$O,7,0))</f>
        <v>NR Willenhall</v>
      </c>
      <c r="E25" s="109" t="str">
        <f>IFERROR(IF(VLOOKUP($A25,'Annex 2 EHV charges'!$A:$O,8,FALSE)=0,"",VLOOKUP($A25,'Annex 2 EHV charges'!$A:$O,8,FALSE)),"")</f>
        <v/>
      </c>
      <c r="F25" s="110">
        <f>IFERROR(IF(VLOOKUP($A25,'Annex 2 EHV charges'!$A:$O,9,FALSE)=0,"",VLOOKUP($A25,'Annex 2 EHV charges'!$A:$O,9,FALSE)),"")</f>
        <v>1100.06</v>
      </c>
      <c r="G25" s="111">
        <f>IFERROR(IF(VLOOKUP($A25,'Annex 2 EHV charges'!$A:$O,10,FALSE)=0,"",VLOOKUP($A25,'Annex 2 EHV charges'!$A:$O,10,FALSE)),"")</f>
        <v>1.0900000000000001</v>
      </c>
      <c r="H25" s="111">
        <f>IFERROR(IF(VLOOKUP($A25,'Annex 2 EHV charges'!$A:$O,11,FALSE)=0,"",VLOOKUP($A25,'Annex 2 EHV charges'!$A:$O,11,FALSE)),"")</f>
        <v>1.0900000000000001</v>
      </c>
    </row>
    <row r="26" spans="1:8" x14ac:dyDescent="0.2">
      <c r="A26" s="104">
        <f t="array" ref="A26">IFERROR(INDEX('Annex 2 EHV charges'!$A$11:$A$410, MATCH(0, IF(ISBLANK('Annex 2 EHV charges'!$A$11:$A$410),1, COUNTIF(A$4:$A25, 'Annex 2 EHV charges'!$A$11:$A$410)), 0)),"")</f>
        <v>723</v>
      </c>
      <c r="B26" s="104">
        <f>IF($A26="","",VLOOKUP($A26,'Annex 2 EHV charges'!$A:$O,2,0))</f>
        <v>723</v>
      </c>
      <c r="C26" s="105">
        <f>IF($A26="","",VLOOKUP($A26,'Annex 2 EHV charges'!$A:$O,3,0))</f>
        <v>1460002083346</v>
      </c>
      <c r="D26" s="104" t="str">
        <f>IF($A26="","",VLOOKUP($A26,'Annex 2 EHV charges'!$A:$O,7,0))</f>
        <v>Northwick AD</v>
      </c>
      <c r="E26" s="109" t="str">
        <f>IFERROR(IF(VLOOKUP($A26,'Annex 2 EHV charges'!$A:$O,8,FALSE)=0,"",VLOOKUP($A26,'Annex 2 EHV charges'!$A:$O,8,FALSE)),"")</f>
        <v/>
      </c>
      <c r="F26" s="110">
        <f>IFERROR(IF(VLOOKUP($A26,'Annex 2 EHV charges'!$A:$O,9,FALSE)=0,"",VLOOKUP($A26,'Annex 2 EHV charges'!$A:$O,9,FALSE)),"")</f>
        <v>48.52</v>
      </c>
      <c r="G26" s="111">
        <f>IFERROR(IF(VLOOKUP($A26,'Annex 2 EHV charges'!$A:$O,10,FALSE)=0,"",VLOOKUP($A26,'Annex 2 EHV charges'!$A:$O,10,FALSE)),"")</f>
        <v>1.17</v>
      </c>
      <c r="H26" s="111">
        <f>IFERROR(IF(VLOOKUP($A26,'Annex 2 EHV charges'!$A:$O,11,FALSE)=0,"",VLOOKUP($A26,'Annex 2 EHV charges'!$A:$O,11,FALSE)),"")</f>
        <v>1.17</v>
      </c>
    </row>
    <row r="27" spans="1:8" ht="102" x14ac:dyDescent="0.2">
      <c r="A27" s="104">
        <f t="array" ref="A27">IFERROR(INDEX('Annex 2 EHV charges'!$A$11:$A$410, MATCH(0, IF(ISBLANK('Annex 2 EHV charges'!$A$11:$A$410),1, COUNTIF(A$4:$A26, 'Annex 2 EHV charges'!$A$11:$A$410)), 0)),"")</f>
        <v>724</v>
      </c>
      <c r="B27" s="104">
        <f>IF($A27="","",VLOOKUP($A27,'Annex 2 EHV charges'!$A:$O,2,0))</f>
        <v>724</v>
      </c>
      <c r="C27" s="105" t="str">
        <f>IF($A27="","",VLOOKUP($A27,'Annex 2 EHV charges'!$A:$O,3,0))</f>
        <v>1430000027786
1430000027795
1430000027800
1430000027810
1430000027829
1430000027838
1430000027847
1430000027856</v>
      </c>
      <c r="D27" s="104" t="str">
        <f>IF($A27="","",VLOOKUP($A27,'Annex 2 EHV charges'!$A:$O,7,0))</f>
        <v>Inco Alloys</v>
      </c>
      <c r="E27" s="109">
        <f>IFERROR(IF(VLOOKUP($A27,'Annex 2 EHV charges'!$A:$O,8,FALSE)=0,"",VLOOKUP($A27,'Annex 2 EHV charges'!$A:$O,8,FALSE)),"")</f>
        <v>3.4159999999999999</v>
      </c>
      <c r="F27" s="110">
        <f>IFERROR(IF(VLOOKUP($A27,'Annex 2 EHV charges'!$A:$O,9,FALSE)=0,"",VLOOKUP($A27,'Annex 2 EHV charges'!$A:$O,9,FALSE)),"")</f>
        <v>826.55</v>
      </c>
      <c r="G27" s="111">
        <f>IFERROR(IF(VLOOKUP($A27,'Annex 2 EHV charges'!$A:$O,10,FALSE)=0,"",VLOOKUP($A27,'Annex 2 EHV charges'!$A:$O,10,FALSE)),"")</f>
        <v>5.57</v>
      </c>
      <c r="H27" s="111">
        <f>IFERROR(IF(VLOOKUP($A27,'Annex 2 EHV charges'!$A:$O,11,FALSE)=0,"",VLOOKUP($A27,'Annex 2 EHV charges'!$A:$O,11,FALSE)),"")</f>
        <v>5.57</v>
      </c>
    </row>
    <row r="28" spans="1:8" x14ac:dyDescent="0.2">
      <c r="A28" s="104">
        <f t="array" ref="A28">IFERROR(INDEX('Annex 2 EHV charges'!$A$11:$A$410, MATCH(0, IF(ISBLANK('Annex 2 EHV charges'!$A$11:$A$410),1, COUNTIF(A$4:$A27, 'Annex 2 EHV charges'!$A$11:$A$410)), 0)),"")</f>
        <v>725</v>
      </c>
      <c r="B28" s="104">
        <f>IF($A28="","",VLOOKUP($A28,'Annex 2 EHV charges'!$A:$O,2,0))</f>
        <v>725</v>
      </c>
      <c r="C28" s="105">
        <f>IF($A28="","",VLOOKUP($A28,'Annex 2 EHV charges'!$A:$O,3,0))</f>
        <v>1460002258662</v>
      </c>
      <c r="D28" s="104" t="str">
        <f>IF($A28="","",VLOOKUP($A28,'Annex 2 EHV charges'!$A:$O,7,0))</f>
        <v>Swancote</v>
      </c>
      <c r="E28" s="109">
        <f>IFERROR(IF(VLOOKUP($A28,'Annex 2 EHV charges'!$A:$O,8,FALSE)=0,"",VLOOKUP($A28,'Annex 2 EHV charges'!$A:$O,8,FALSE)),"")</f>
        <v>0.59699999999999998</v>
      </c>
      <c r="F28" s="110">
        <f>IFERROR(IF(VLOOKUP($A28,'Annex 2 EHV charges'!$A:$O,9,FALSE)=0,"",VLOOKUP($A28,'Annex 2 EHV charges'!$A:$O,9,FALSE)),"")</f>
        <v>36.83</v>
      </c>
      <c r="G28" s="111">
        <f>IFERROR(IF(VLOOKUP($A28,'Annex 2 EHV charges'!$A:$O,10,FALSE)=0,"",VLOOKUP($A28,'Annex 2 EHV charges'!$A:$O,10,FALSE)),"")</f>
        <v>0.85</v>
      </c>
      <c r="H28" s="111">
        <f>IFERROR(IF(VLOOKUP($A28,'Annex 2 EHV charges'!$A:$O,11,FALSE)=0,"",VLOOKUP($A28,'Annex 2 EHV charges'!$A:$O,11,FALSE)),"")</f>
        <v>0.85</v>
      </c>
    </row>
    <row r="29" spans="1:8" x14ac:dyDescent="0.2">
      <c r="A29" s="104">
        <f t="array" ref="A29">IFERROR(INDEX('Annex 2 EHV charges'!$A$11:$A$410, MATCH(0, IF(ISBLANK('Annex 2 EHV charges'!$A$11:$A$410),1, COUNTIF(A$4:$A28, 'Annex 2 EHV charges'!$A$11:$A$410)), 0)),"")</f>
        <v>726</v>
      </c>
      <c r="B29" s="104">
        <f>IF($A29="","",VLOOKUP($A29,'Annex 2 EHV charges'!$A:$O,2,0))</f>
        <v>726</v>
      </c>
      <c r="C29" s="105">
        <f>IF($A29="","",VLOOKUP($A29,'Annex 2 EHV charges'!$A:$O,3,0))</f>
        <v>1460002256025</v>
      </c>
      <c r="D29" s="104" t="str">
        <f>IF($A29="","",VLOOKUP($A29,'Annex 2 EHV charges'!$A:$O,7,0))</f>
        <v>Spring Hill Solar generation</v>
      </c>
      <c r="E29" s="109" t="str">
        <f>IFERROR(IF(VLOOKUP($A29,'Annex 2 EHV charges'!$A:$O,8,FALSE)=0,"",VLOOKUP($A29,'Annex 2 EHV charges'!$A:$O,8,FALSE)),"")</f>
        <v/>
      </c>
      <c r="F29" s="110">
        <f>IFERROR(IF(VLOOKUP($A29,'Annex 2 EHV charges'!$A:$O,9,FALSE)=0,"",VLOOKUP($A29,'Annex 2 EHV charges'!$A:$O,9,FALSE)),"")</f>
        <v>1.82</v>
      </c>
      <c r="G29" s="111">
        <f>IFERROR(IF(VLOOKUP($A29,'Annex 2 EHV charges'!$A:$O,10,FALSE)=0,"",VLOOKUP($A29,'Annex 2 EHV charges'!$A:$O,10,FALSE)),"")</f>
        <v>1.02</v>
      </c>
      <c r="H29" s="111">
        <f>IFERROR(IF(VLOOKUP($A29,'Annex 2 EHV charges'!$A:$O,11,FALSE)=0,"",VLOOKUP($A29,'Annex 2 EHV charges'!$A:$O,11,FALSE)),"")</f>
        <v>1.02</v>
      </c>
    </row>
    <row r="30" spans="1:8" ht="25.5" x14ac:dyDescent="0.2">
      <c r="A30" s="104">
        <f t="array" ref="A30">IFERROR(INDEX('Annex 2 EHV charges'!$A$11:$A$410, MATCH(0, IF(ISBLANK('Annex 2 EHV charges'!$A$11:$A$410),1, COUNTIF(A$4:$A29, 'Annex 2 EHV charges'!$A$11:$A$410)), 0)),"")</f>
        <v>727</v>
      </c>
      <c r="B30" s="104">
        <f>IF($A30="","",VLOOKUP($A30,'Annex 2 EHV charges'!$A:$O,2,0))</f>
        <v>727</v>
      </c>
      <c r="C30" s="105" t="str">
        <f>IF($A30="","",VLOOKUP($A30,'Annex 2 EHV charges'!$A:$O,3,0))</f>
        <v>1460001869731
1460001869750</v>
      </c>
      <c r="D30" s="104" t="str">
        <f>IF($A30="","",VLOOKUP($A30,'Annex 2 EHV charges'!$A:$O,7,0))</f>
        <v>NG Wormington Gas Compressor</v>
      </c>
      <c r="E30" s="109" t="str">
        <f>IFERROR(IF(VLOOKUP($A30,'Annex 2 EHV charges'!$A:$O,8,FALSE)=0,"",VLOOKUP($A30,'Annex 2 EHV charges'!$A:$O,8,FALSE)),"")</f>
        <v/>
      </c>
      <c r="F30" s="110">
        <f>IFERROR(IF(VLOOKUP($A30,'Annex 2 EHV charges'!$A:$O,9,FALSE)=0,"",VLOOKUP($A30,'Annex 2 EHV charges'!$A:$O,9,FALSE)),"")</f>
        <v>3614.82</v>
      </c>
      <c r="G30" s="111">
        <f>IFERROR(IF(VLOOKUP($A30,'Annex 2 EHV charges'!$A:$O,10,FALSE)=0,"",VLOOKUP($A30,'Annex 2 EHV charges'!$A:$O,10,FALSE)),"")</f>
        <v>2.2599999999999998</v>
      </c>
      <c r="H30" s="111">
        <f>IFERROR(IF(VLOOKUP($A30,'Annex 2 EHV charges'!$A:$O,11,FALSE)=0,"",VLOOKUP($A30,'Annex 2 EHV charges'!$A:$O,11,FALSE)),"")</f>
        <v>2.2599999999999998</v>
      </c>
    </row>
    <row r="31" spans="1:8" x14ac:dyDescent="0.2">
      <c r="A31" s="104">
        <f t="array" ref="A31">IFERROR(INDEX('Annex 2 EHV charges'!$A$11:$A$410, MATCH(0, IF(ISBLANK('Annex 2 EHV charges'!$A$11:$A$410),1, COUNTIF(A$4:$A30, 'Annex 2 EHV charges'!$A$11:$A$410)), 0)),"")</f>
        <v>728</v>
      </c>
      <c r="B31" s="104">
        <f>IF($A31="","",VLOOKUP($A31,'Annex 2 EHV charges'!$A:$O,2,0))</f>
        <v>728</v>
      </c>
      <c r="C31" s="105">
        <f>IF($A31="","",VLOOKUP($A31,'Annex 2 EHV charges'!$A:$O,3,0))</f>
        <v>1470000086156</v>
      </c>
      <c r="D31" s="104" t="str">
        <f>IF($A31="","",VLOOKUP($A31,'Annex 2 EHV charges'!$A:$O,7,0))</f>
        <v>Greenfrog STOR generation</v>
      </c>
      <c r="E31" s="109" t="str">
        <f>IFERROR(IF(VLOOKUP($A31,'Annex 2 EHV charges'!$A:$O,8,FALSE)=0,"",VLOOKUP($A31,'Annex 2 EHV charges'!$A:$O,8,FALSE)),"")</f>
        <v/>
      </c>
      <c r="F31" s="110">
        <f>IFERROR(IF(VLOOKUP($A31,'Annex 2 EHV charges'!$A:$O,9,FALSE)=0,"",VLOOKUP($A31,'Annex 2 EHV charges'!$A:$O,9,FALSE)),"")</f>
        <v>2.71</v>
      </c>
      <c r="G31" s="111">
        <f>IFERROR(IF(VLOOKUP($A31,'Annex 2 EHV charges'!$A:$O,10,FALSE)=0,"",VLOOKUP($A31,'Annex 2 EHV charges'!$A:$O,10,FALSE)),"")</f>
        <v>0.91</v>
      </c>
      <c r="H31" s="111">
        <f>IFERROR(IF(VLOOKUP($A31,'Annex 2 EHV charges'!$A:$O,11,FALSE)=0,"",VLOOKUP($A31,'Annex 2 EHV charges'!$A:$O,11,FALSE)),"")</f>
        <v>0.91</v>
      </c>
    </row>
    <row r="32" spans="1:8" x14ac:dyDescent="0.2">
      <c r="A32" s="104">
        <f t="array" ref="A32">IFERROR(INDEX('Annex 2 EHV charges'!$A$11:$A$410, MATCH(0, IF(ISBLANK('Annex 2 EHV charges'!$A$11:$A$410),1, COUNTIF(A$4:$A31, 'Annex 2 EHV charges'!$A$11:$A$410)), 0)),"")</f>
        <v>729</v>
      </c>
      <c r="B32" s="104">
        <f>IF($A32="","",VLOOKUP($A32,'Annex 2 EHV charges'!$A:$O,2,0))</f>
        <v>729</v>
      </c>
      <c r="C32" s="105">
        <f>IF($A32="","",VLOOKUP($A32,'Annex 2 EHV charges'!$A:$O,3,0))</f>
        <v>1470000223432</v>
      </c>
      <c r="D32" s="104" t="str">
        <f>IF($A32="","",VLOOKUP($A32,'Annex 2 EHV charges'!$A:$O,7,0))</f>
        <v>Union Road</v>
      </c>
      <c r="E32" s="109" t="str">
        <f>IFERROR(IF(VLOOKUP($A32,'Annex 2 EHV charges'!$A:$O,8,FALSE)=0,"",VLOOKUP($A32,'Annex 2 EHV charges'!$A:$O,8,FALSE)),"")</f>
        <v/>
      </c>
      <c r="F32" s="110">
        <f>IFERROR(IF(VLOOKUP($A32,'Annex 2 EHV charges'!$A:$O,9,FALSE)=0,"",VLOOKUP($A32,'Annex 2 EHV charges'!$A:$O,9,FALSE)),"")</f>
        <v>632.80999999999995</v>
      </c>
      <c r="G32" s="111">
        <f>IFERROR(IF(VLOOKUP($A32,'Annex 2 EHV charges'!$A:$O,10,FALSE)=0,"",VLOOKUP($A32,'Annex 2 EHV charges'!$A:$O,10,FALSE)),"")</f>
        <v>1.41</v>
      </c>
      <c r="H32" s="111">
        <f>IFERROR(IF(VLOOKUP($A32,'Annex 2 EHV charges'!$A:$O,11,FALSE)=0,"",VLOOKUP($A32,'Annex 2 EHV charges'!$A:$O,11,FALSE)),"")</f>
        <v>1.41</v>
      </c>
    </row>
    <row r="33" spans="1:8" ht="25.5" x14ac:dyDescent="0.2">
      <c r="A33" s="104">
        <f t="array" ref="A33">IFERROR(INDEX('Annex 2 EHV charges'!$A$11:$A$410, MATCH(0, IF(ISBLANK('Annex 2 EHV charges'!$A$11:$A$410),1, COUNTIF(A$4:$A32, 'Annex 2 EHV charges'!$A$11:$A$410)), 0)),"")</f>
        <v>730</v>
      </c>
      <c r="B33" s="104">
        <f>IF($A33="","",VLOOKUP($A33,'Annex 2 EHV charges'!$A:$O,2,0))</f>
        <v>730</v>
      </c>
      <c r="C33" s="105" t="str">
        <f>IF($A33="","",VLOOKUP($A33,'Annex 2 EHV charges'!$A:$O,3,0))</f>
        <v>1423464500000
1429264500000</v>
      </c>
      <c r="D33" s="104" t="str">
        <f>IF($A33="","",VLOOKUP($A33,'Annex 2 EHV charges'!$A:$O,7,0))</f>
        <v>Quatt</v>
      </c>
      <c r="E33" s="109" t="str">
        <f>IFERROR(IF(VLOOKUP($A33,'Annex 2 EHV charges'!$A:$O,8,FALSE)=0,"",VLOOKUP($A33,'Annex 2 EHV charges'!$A:$O,8,FALSE)),"")</f>
        <v/>
      </c>
      <c r="F33" s="110">
        <f>IFERROR(IF(VLOOKUP($A33,'Annex 2 EHV charges'!$A:$O,9,FALSE)=0,"",VLOOKUP($A33,'Annex 2 EHV charges'!$A:$O,9,FALSE)),"")</f>
        <v>91.23</v>
      </c>
      <c r="G33" s="111">
        <f>IFERROR(IF(VLOOKUP($A33,'Annex 2 EHV charges'!$A:$O,10,FALSE)=0,"",VLOOKUP($A33,'Annex 2 EHV charges'!$A:$O,10,FALSE)),"")</f>
        <v>5.97</v>
      </c>
      <c r="H33" s="111">
        <f>IFERROR(IF(VLOOKUP($A33,'Annex 2 EHV charges'!$A:$O,11,FALSE)=0,"",VLOOKUP($A33,'Annex 2 EHV charges'!$A:$O,11,FALSE)),"")</f>
        <v>5.97</v>
      </c>
    </row>
    <row r="34" spans="1:8" x14ac:dyDescent="0.2">
      <c r="A34" s="104">
        <f t="array" ref="A34">IFERROR(INDEX('Annex 2 EHV charges'!$A$11:$A$410, MATCH(0, IF(ISBLANK('Annex 2 EHV charges'!$A$11:$A$410),1, COUNTIF(A$4:$A33, 'Annex 2 EHV charges'!$A$11:$A$410)), 0)),"")</f>
        <v>740</v>
      </c>
      <c r="B34" s="104">
        <f>IF($A34="","",VLOOKUP($A34,'Annex 2 EHV charges'!$A:$O,2,0))</f>
        <v>740</v>
      </c>
      <c r="C34" s="105">
        <f>IF($A34="","",VLOOKUP($A34,'Annex 2 EHV charges'!$A:$O,3,0))</f>
        <v>1425886500002</v>
      </c>
      <c r="D34" s="104" t="str">
        <f>IF($A34="","",VLOOKUP($A34,'Annex 2 EHV charges'!$A:$O,7,0))</f>
        <v>Knypersley</v>
      </c>
      <c r="E34" s="109" t="str">
        <f>IFERROR(IF(VLOOKUP($A34,'Annex 2 EHV charges'!$A:$O,8,FALSE)=0,"",VLOOKUP($A34,'Annex 2 EHV charges'!$A:$O,8,FALSE)),"")</f>
        <v/>
      </c>
      <c r="F34" s="110">
        <f>IFERROR(IF(VLOOKUP($A34,'Annex 2 EHV charges'!$A:$O,9,FALSE)=0,"",VLOOKUP($A34,'Annex 2 EHV charges'!$A:$O,9,FALSE)),"")</f>
        <v>0.6</v>
      </c>
      <c r="G34" s="111">
        <f>IFERROR(IF(VLOOKUP($A34,'Annex 2 EHV charges'!$A:$O,10,FALSE)=0,"",VLOOKUP($A34,'Annex 2 EHV charges'!$A:$O,10,FALSE)),"")</f>
        <v>2.17</v>
      </c>
      <c r="H34" s="111">
        <f>IFERROR(IF(VLOOKUP($A34,'Annex 2 EHV charges'!$A:$O,11,FALSE)=0,"",VLOOKUP($A34,'Annex 2 EHV charges'!$A:$O,11,FALSE)),"")</f>
        <v>2.17</v>
      </c>
    </row>
    <row r="35" spans="1:8" x14ac:dyDescent="0.2">
      <c r="A35" s="104">
        <f t="array" ref="A35">IFERROR(INDEX('Annex 2 EHV charges'!$A$11:$A$410, MATCH(0, IF(ISBLANK('Annex 2 EHV charges'!$A$11:$A$410),1, COUNTIF(A$4:$A34, 'Annex 2 EHV charges'!$A$11:$A$410)), 0)),"")</f>
        <v>742</v>
      </c>
      <c r="B35" s="104">
        <f>IF($A35="","",VLOOKUP($A35,'Annex 2 EHV charges'!$A:$O,2,0))</f>
        <v>742</v>
      </c>
      <c r="C35" s="105">
        <f>IF($A35="","",VLOOKUP($A35,'Annex 2 EHV charges'!$A:$O,3,0))</f>
        <v>1429414500005</v>
      </c>
      <c r="D35" s="104" t="str">
        <f>IF($A35="","",VLOOKUP($A35,'Annex 2 EHV charges'!$A:$O,7,0))</f>
        <v>Simplex</v>
      </c>
      <c r="E35" s="109" t="str">
        <f>IFERROR(IF(VLOOKUP($A35,'Annex 2 EHV charges'!$A:$O,8,FALSE)=0,"",VLOOKUP($A35,'Annex 2 EHV charges'!$A:$O,8,FALSE)),"")</f>
        <v/>
      </c>
      <c r="F35" s="110">
        <f>IFERROR(IF(VLOOKUP($A35,'Annex 2 EHV charges'!$A:$O,9,FALSE)=0,"",VLOOKUP($A35,'Annex 2 EHV charges'!$A:$O,9,FALSE)),"")</f>
        <v>344.24</v>
      </c>
      <c r="G35" s="111">
        <f>IFERROR(IF(VLOOKUP($A35,'Annex 2 EHV charges'!$A:$O,10,FALSE)=0,"",VLOOKUP($A35,'Annex 2 EHV charges'!$A:$O,10,FALSE)),"")</f>
        <v>5.68</v>
      </c>
      <c r="H35" s="111">
        <f>IFERROR(IF(VLOOKUP($A35,'Annex 2 EHV charges'!$A:$O,11,FALSE)=0,"",VLOOKUP($A35,'Annex 2 EHV charges'!$A:$O,11,FALSE)),"")</f>
        <v>5.68</v>
      </c>
    </row>
    <row r="36" spans="1:8" x14ac:dyDescent="0.2">
      <c r="A36" s="104">
        <f t="array" ref="A36">IFERROR(INDEX('Annex 2 EHV charges'!$A$11:$A$410, MATCH(0, IF(ISBLANK('Annex 2 EHV charges'!$A$11:$A$410),1, COUNTIF(A$4:$A35, 'Annex 2 EHV charges'!$A$11:$A$410)), 0)),"")</f>
        <v>743</v>
      </c>
      <c r="B36" s="104">
        <f>IF($A36="","",VLOOKUP($A36,'Annex 2 EHV charges'!$A:$O,2,0))</f>
        <v>743</v>
      </c>
      <c r="C36" s="105">
        <f>IF($A36="","",VLOOKUP($A36,'Annex 2 EHV charges'!$A:$O,3,0))</f>
        <v>1470000174885</v>
      </c>
      <c r="D36" s="104" t="str">
        <f>IF($A36="","",VLOOKUP($A36,'Annex 2 EHV charges'!$A:$O,7,0))</f>
        <v>Northwick STOR sub supply</v>
      </c>
      <c r="E36" s="109" t="str">
        <f>IFERROR(IF(VLOOKUP($A36,'Annex 2 EHV charges'!$A:$O,8,FALSE)=0,"",VLOOKUP($A36,'Annex 2 EHV charges'!$A:$O,8,FALSE)),"")</f>
        <v/>
      </c>
      <c r="F36" s="110">
        <f>IFERROR(IF(VLOOKUP($A36,'Annex 2 EHV charges'!$A:$O,9,FALSE)=0,"",VLOOKUP($A36,'Annex 2 EHV charges'!$A:$O,9,FALSE)),"")</f>
        <v>183.47</v>
      </c>
      <c r="G36" s="111">
        <f>IFERROR(IF(VLOOKUP($A36,'Annex 2 EHV charges'!$A:$O,10,FALSE)=0,"",VLOOKUP($A36,'Annex 2 EHV charges'!$A:$O,10,FALSE)),"")</f>
        <v>2.06</v>
      </c>
      <c r="H36" s="111">
        <f>IFERROR(IF(VLOOKUP($A36,'Annex 2 EHV charges'!$A:$O,11,FALSE)=0,"",VLOOKUP($A36,'Annex 2 EHV charges'!$A:$O,11,FALSE)),"")</f>
        <v>2.06</v>
      </c>
    </row>
    <row r="37" spans="1:8" x14ac:dyDescent="0.2">
      <c r="A37" s="104">
        <f t="array" ref="A37">IFERROR(INDEX('Annex 2 EHV charges'!$A$11:$A$410, MATCH(0, IF(ISBLANK('Annex 2 EHV charges'!$A$11:$A$410),1, COUNTIF(A$4:$A36, 'Annex 2 EHV charges'!$A$11:$A$410)), 0)),"")</f>
        <v>744</v>
      </c>
      <c r="B37" s="104">
        <f>IF($A37="","",VLOOKUP($A37,'Annex 2 EHV charges'!$A:$O,2,0))</f>
        <v>744</v>
      </c>
      <c r="C37" s="105">
        <f>IF($A37="","",VLOOKUP($A37,'Annex 2 EHV charges'!$A:$O,3,0))</f>
        <v>1428882200005</v>
      </c>
      <c r="D37" s="104" t="str">
        <f>IF($A37="","",VLOOKUP($A37,'Annex 2 EHV charges'!$A:$O,7,0))</f>
        <v>Star Aluminium</v>
      </c>
      <c r="E37" s="109">
        <f>IFERROR(IF(VLOOKUP($A37,'Annex 2 EHV charges'!$A:$O,8,FALSE)=0,"",VLOOKUP($A37,'Annex 2 EHV charges'!$A:$O,8,FALSE)),"")</f>
        <v>0.753</v>
      </c>
      <c r="F37" s="110">
        <f>IFERROR(IF(VLOOKUP($A37,'Annex 2 EHV charges'!$A:$O,9,FALSE)=0,"",VLOOKUP($A37,'Annex 2 EHV charges'!$A:$O,9,FALSE)),"")</f>
        <v>155.25</v>
      </c>
      <c r="G37" s="111">
        <f>IFERROR(IF(VLOOKUP($A37,'Annex 2 EHV charges'!$A:$O,10,FALSE)=0,"",VLOOKUP($A37,'Annex 2 EHV charges'!$A:$O,10,FALSE)),"")</f>
        <v>1.83</v>
      </c>
      <c r="H37" s="111">
        <f>IFERROR(IF(VLOOKUP($A37,'Annex 2 EHV charges'!$A:$O,11,FALSE)=0,"",VLOOKUP($A37,'Annex 2 EHV charges'!$A:$O,11,FALSE)),"")</f>
        <v>1.83</v>
      </c>
    </row>
    <row r="38" spans="1:8" x14ac:dyDescent="0.2">
      <c r="A38" s="104">
        <f t="array" ref="A38">IFERROR(INDEX('Annex 2 EHV charges'!$A$11:$A$410, MATCH(0, IF(ISBLANK('Annex 2 EHV charges'!$A$11:$A$410),1, COUNTIF(A$4:$A37, 'Annex 2 EHV charges'!$A$11:$A$410)), 0)),"")</f>
        <v>770</v>
      </c>
      <c r="B38" s="104">
        <f>IF($A38="","",VLOOKUP($A38,'Annex 2 EHV charges'!$A:$O,2,0))</f>
        <v>770</v>
      </c>
      <c r="C38" s="105">
        <f>IF($A38="","",VLOOKUP($A38,'Annex 2 EHV charges'!$A:$O,3,0))</f>
        <v>1470000190520</v>
      </c>
      <c r="D38" s="104" t="str">
        <f>IF($A38="","",VLOOKUP($A38,'Annex 2 EHV charges'!$A:$O,7,0))</f>
        <v>Battlefield Incinerator</v>
      </c>
      <c r="E38" s="109">
        <f>IFERROR(IF(VLOOKUP($A38,'Annex 2 EHV charges'!$A:$O,8,FALSE)=0,"",VLOOKUP($A38,'Annex 2 EHV charges'!$A:$O,8,FALSE)),"")</f>
        <v>0.68200000000000005</v>
      </c>
      <c r="F38" s="110">
        <f>IFERROR(IF(VLOOKUP($A38,'Annex 2 EHV charges'!$A:$O,9,FALSE)=0,"",VLOOKUP($A38,'Annex 2 EHV charges'!$A:$O,9,FALSE)),"")</f>
        <v>129.79</v>
      </c>
      <c r="G38" s="111">
        <f>IFERROR(IF(VLOOKUP($A38,'Annex 2 EHV charges'!$A:$O,10,FALSE)=0,"",VLOOKUP($A38,'Annex 2 EHV charges'!$A:$O,10,FALSE)),"")</f>
        <v>0.8</v>
      </c>
      <c r="H38" s="111">
        <f>IFERROR(IF(VLOOKUP($A38,'Annex 2 EHV charges'!$A:$O,11,FALSE)=0,"",VLOOKUP($A38,'Annex 2 EHV charges'!$A:$O,11,FALSE)),"")</f>
        <v>0.8</v>
      </c>
    </row>
    <row r="39" spans="1:8" x14ac:dyDescent="0.2">
      <c r="A39" s="104">
        <f t="array" ref="A39">IFERROR(INDEX('Annex 2 EHV charges'!$A$11:$A$410, MATCH(0, IF(ISBLANK('Annex 2 EHV charges'!$A$11:$A$410),1, COUNTIF(A$4:$A38, 'Annex 2 EHV charges'!$A$11:$A$410)), 0)),"")</f>
        <v>771</v>
      </c>
      <c r="B39" s="104">
        <f>IF($A39="","",VLOOKUP($A39,'Annex 2 EHV charges'!$A:$O,2,0))</f>
        <v>771</v>
      </c>
      <c r="C39" s="105">
        <f>IF($A39="","",VLOOKUP($A39,'Annex 2 EHV charges'!$A:$O,3,0))</f>
        <v>1470000275547</v>
      </c>
      <c r="D39" s="104" t="str">
        <f>IF($A39="","",VLOOKUP($A39,'Annex 2 EHV charges'!$A:$O,7,0))</f>
        <v>Says Court Farm PV</v>
      </c>
      <c r="E39" s="109" t="str">
        <f>IFERROR(IF(VLOOKUP($A39,'Annex 2 EHV charges'!$A:$O,8,FALSE)=0,"",VLOOKUP($A39,'Annex 2 EHV charges'!$A:$O,8,FALSE)),"")</f>
        <v/>
      </c>
      <c r="F39" s="110">
        <f>IFERROR(IF(VLOOKUP($A39,'Annex 2 EHV charges'!$A:$O,9,FALSE)=0,"",VLOOKUP($A39,'Annex 2 EHV charges'!$A:$O,9,FALSE)),"")</f>
        <v>1.2</v>
      </c>
      <c r="G39" s="111">
        <f>IFERROR(IF(VLOOKUP($A39,'Annex 2 EHV charges'!$A:$O,10,FALSE)=0,"",VLOOKUP($A39,'Annex 2 EHV charges'!$A:$O,10,FALSE)),"")</f>
        <v>3.74</v>
      </c>
      <c r="H39" s="111">
        <f>IFERROR(IF(VLOOKUP($A39,'Annex 2 EHV charges'!$A:$O,11,FALSE)=0,"",VLOOKUP($A39,'Annex 2 EHV charges'!$A:$O,11,FALSE)),"")</f>
        <v>3.74</v>
      </c>
    </row>
    <row r="40" spans="1:8" x14ac:dyDescent="0.2">
      <c r="A40" s="104">
        <f t="array" ref="A40">IFERROR(INDEX('Annex 2 EHV charges'!$A$11:$A$410, MATCH(0, IF(ISBLANK('Annex 2 EHV charges'!$A$11:$A$410),1, COUNTIF(A$4:$A39, 'Annex 2 EHV charges'!$A$11:$A$410)), 0)),"")</f>
        <v>772</v>
      </c>
      <c r="B40" s="104">
        <f>IF($A40="","",VLOOKUP($A40,'Annex 2 EHV charges'!$A:$O,2,0))</f>
        <v>772</v>
      </c>
      <c r="C40" s="105">
        <f>IF($A40="","",VLOOKUP($A40,'Annex 2 EHV charges'!$A:$O,3,0))</f>
        <v>1470000283681</v>
      </c>
      <c r="D40" s="104" t="str">
        <f>IF($A40="","",VLOOKUP($A40,'Annex 2 EHV charges'!$A:$O,7,0))</f>
        <v>Hayford Fm PV Emdedded 2</v>
      </c>
      <c r="E40" s="109">
        <f>IFERROR(IF(VLOOKUP($A40,'Annex 2 EHV charges'!$A:$O,8,FALSE)=0,"",VLOOKUP($A40,'Annex 2 EHV charges'!$A:$O,8,FALSE)),"")</f>
        <v>0.67200000000000004</v>
      </c>
      <c r="F40" s="110">
        <f>IFERROR(IF(VLOOKUP($A40,'Annex 2 EHV charges'!$A:$O,9,FALSE)=0,"",VLOOKUP($A40,'Annex 2 EHV charges'!$A:$O,9,FALSE)),"")</f>
        <v>3.08</v>
      </c>
      <c r="G40" s="111">
        <f>IFERROR(IF(VLOOKUP($A40,'Annex 2 EHV charges'!$A:$O,10,FALSE)=0,"",VLOOKUP($A40,'Annex 2 EHV charges'!$A:$O,10,FALSE)),"")</f>
        <v>1.22</v>
      </c>
      <c r="H40" s="111">
        <f>IFERROR(IF(VLOOKUP($A40,'Annex 2 EHV charges'!$A:$O,11,FALSE)=0,"",VLOOKUP($A40,'Annex 2 EHV charges'!$A:$O,11,FALSE)),"")</f>
        <v>1.22</v>
      </c>
    </row>
    <row r="41" spans="1:8" x14ac:dyDescent="0.2">
      <c r="A41" s="104">
        <f t="array" ref="A41">IFERROR(INDEX('Annex 2 EHV charges'!$A$11:$A$410, MATCH(0, IF(ISBLANK('Annex 2 EHV charges'!$A$11:$A$410),1, COUNTIF(A$4:$A40, 'Annex 2 EHV charges'!$A$11:$A$410)), 0)),"")</f>
        <v>773</v>
      </c>
      <c r="B41" s="104">
        <f>IF($A41="","",VLOOKUP($A41,'Annex 2 EHV charges'!$A:$O,2,0))</f>
        <v>773</v>
      </c>
      <c r="C41" s="105">
        <f>IF($A41="","",VLOOKUP($A41,'Annex 2 EHV charges'!$A:$O,3,0))</f>
        <v>1470000303901</v>
      </c>
      <c r="D41" s="104" t="str">
        <f>IF($A41="","",VLOOKUP($A41,'Annex 2 EHV charges'!$A:$O,7,0))</f>
        <v>Rotherdale Solar Farm</v>
      </c>
      <c r="E41" s="109" t="str">
        <f>IFERROR(IF(VLOOKUP($A41,'Annex 2 EHV charges'!$A:$O,8,FALSE)=0,"",VLOOKUP($A41,'Annex 2 EHV charges'!$A:$O,8,FALSE)),"")</f>
        <v/>
      </c>
      <c r="F41" s="110">
        <f>IFERROR(IF(VLOOKUP($A41,'Annex 2 EHV charges'!$A:$O,9,FALSE)=0,"",VLOOKUP($A41,'Annex 2 EHV charges'!$A:$O,9,FALSE)),"")</f>
        <v>1.22</v>
      </c>
      <c r="G41" s="111">
        <f>IFERROR(IF(VLOOKUP($A41,'Annex 2 EHV charges'!$A:$O,10,FALSE)=0,"",VLOOKUP($A41,'Annex 2 EHV charges'!$A:$O,10,FALSE)),"")</f>
        <v>2.58</v>
      </c>
      <c r="H41" s="111">
        <f>IFERROR(IF(VLOOKUP($A41,'Annex 2 EHV charges'!$A:$O,11,FALSE)=0,"",VLOOKUP($A41,'Annex 2 EHV charges'!$A:$O,11,FALSE)),"")</f>
        <v>2.58</v>
      </c>
    </row>
    <row r="42" spans="1:8" x14ac:dyDescent="0.2">
      <c r="A42" s="104">
        <f t="array" ref="A42">IFERROR(INDEX('Annex 2 EHV charges'!$A$11:$A$410, MATCH(0, IF(ISBLANK('Annex 2 EHV charges'!$A$11:$A$410),1, COUNTIF(A$4:$A41, 'Annex 2 EHV charges'!$A$11:$A$410)), 0)),"")</f>
        <v>774</v>
      </c>
      <c r="B42" s="104">
        <f>IF($A42="","",VLOOKUP($A42,'Annex 2 EHV charges'!$A:$O,2,0))</f>
        <v>774</v>
      </c>
      <c r="C42" s="105">
        <f>IF($A42="","",VLOOKUP($A42,'Annex 2 EHV charges'!$A:$O,3,0))</f>
        <v>1470000406449</v>
      </c>
      <c r="D42" s="104" t="str">
        <f>IF($A42="","",VLOOKUP($A42,'Annex 2 EHV charges'!$A:$O,7,0))</f>
        <v>Lower Newton Solar Farm</v>
      </c>
      <c r="E42" s="109" t="str">
        <f>IFERROR(IF(VLOOKUP($A42,'Annex 2 EHV charges'!$A:$O,8,FALSE)=0,"",VLOOKUP($A42,'Annex 2 EHV charges'!$A:$O,8,FALSE)),"")</f>
        <v/>
      </c>
      <c r="F42" s="110">
        <f>IFERROR(IF(VLOOKUP($A42,'Annex 2 EHV charges'!$A:$O,9,FALSE)=0,"",VLOOKUP($A42,'Annex 2 EHV charges'!$A:$O,9,FALSE)),"")</f>
        <v>6.82</v>
      </c>
      <c r="G42" s="111">
        <f>IFERROR(IF(VLOOKUP($A42,'Annex 2 EHV charges'!$A:$O,10,FALSE)=0,"",VLOOKUP($A42,'Annex 2 EHV charges'!$A:$O,10,FALSE)),"")</f>
        <v>1.55</v>
      </c>
      <c r="H42" s="111">
        <f>IFERROR(IF(VLOOKUP($A42,'Annex 2 EHV charges'!$A:$O,11,FALSE)=0,"",VLOOKUP($A42,'Annex 2 EHV charges'!$A:$O,11,FALSE)),"")</f>
        <v>1.55</v>
      </c>
    </row>
    <row r="43" spans="1:8" x14ac:dyDescent="0.2">
      <c r="A43" s="104">
        <f t="array" ref="A43">IFERROR(INDEX('Annex 2 EHV charges'!$A$11:$A$410, MATCH(0, IF(ISBLANK('Annex 2 EHV charges'!$A$11:$A$410),1, COUNTIF(A$4:$A42, 'Annex 2 EHV charges'!$A$11:$A$410)), 0)),"")</f>
        <v>775</v>
      </c>
      <c r="B43" s="104">
        <f>IF($A43="","",VLOOKUP($A43,'Annex 2 EHV charges'!$A:$O,2,0))</f>
        <v>775</v>
      </c>
      <c r="C43" s="105">
        <f>IF($A43="","",VLOOKUP($A43,'Annex 2 EHV charges'!$A:$O,3,0))</f>
        <v>1470000416794</v>
      </c>
      <c r="D43" s="104" t="str">
        <f>IF($A43="","",VLOOKUP($A43,'Annex 2 EHV charges'!$A:$O,7,0))</f>
        <v>Wrockwardine Solar Farm</v>
      </c>
      <c r="E43" s="109">
        <f>IFERROR(IF(VLOOKUP($A43,'Annex 2 EHV charges'!$A:$O,8,FALSE)=0,"",VLOOKUP($A43,'Annex 2 EHV charges'!$A:$O,8,FALSE)),"")</f>
        <v>0.67400000000000004</v>
      </c>
      <c r="F43" s="110">
        <f>IFERROR(IF(VLOOKUP($A43,'Annex 2 EHV charges'!$A:$O,9,FALSE)=0,"",VLOOKUP($A43,'Annex 2 EHV charges'!$A:$O,9,FALSE)),"")</f>
        <v>1.54</v>
      </c>
      <c r="G43" s="111">
        <f>IFERROR(IF(VLOOKUP($A43,'Annex 2 EHV charges'!$A:$O,10,FALSE)=0,"",VLOOKUP($A43,'Annex 2 EHV charges'!$A:$O,10,FALSE)),"")</f>
        <v>1.2</v>
      </c>
      <c r="H43" s="111">
        <f>IFERROR(IF(VLOOKUP($A43,'Annex 2 EHV charges'!$A:$O,11,FALSE)=0,"",VLOOKUP($A43,'Annex 2 EHV charges'!$A:$O,11,FALSE)),"")</f>
        <v>1.2</v>
      </c>
    </row>
    <row r="44" spans="1:8" x14ac:dyDescent="0.2">
      <c r="A44" s="104">
        <f t="array" ref="A44">IFERROR(INDEX('Annex 2 EHV charges'!$A$11:$A$410, MATCH(0, IF(ISBLANK('Annex 2 EHV charges'!$A$11:$A$410),1, COUNTIF(A$4:$A43, 'Annex 2 EHV charges'!$A$11:$A$410)), 0)),"")</f>
        <v>776</v>
      </c>
      <c r="B44" s="104">
        <f>IF($A44="","",VLOOKUP($A44,'Annex 2 EHV charges'!$A:$O,2,0))</f>
        <v>776</v>
      </c>
      <c r="C44" s="105">
        <f>IF($A44="","",VLOOKUP($A44,'Annex 2 EHV charges'!$A:$O,3,0))</f>
        <v>1470000425530</v>
      </c>
      <c r="D44" s="104" t="str">
        <f>IF($A44="","",VLOOKUP($A44,'Annex 2 EHV charges'!$A:$O,7,0))</f>
        <v>Condover Solar Farm</v>
      </c>
      <c r="E44" s="109">
        <f>IFERROR(IF(VLOOKUP($A44,'Annex 2 EHV charges'!$A:$O,8,FALSE)=0,"",VLOOKUP($A44,'Annex 2 EHV charges'!$A:$O,8,FALSE)),"")</f>
        <v>0.67800000000000005</v>
      </c>
      <c r="F44" s="110">
        <f>IFERROR(IF(VLOOKUP($A44,'Annex 2 EHV charges'!$A:$O,9,FALSE)=0,"",VLOOKUP($A44,'Annex 2 EHV charges'!$A:$O,9,FALSE)),"")</f>
        <v>29.51</v>
      </c>
      <c r="G44" s="111">
        <f>IFERROR(IF(VLOOKUP($A44,'Annex 2 EHV charges'!$A:$O,10,FALSE)=0,"",VLOOKUP($A44,'Annex 2 EHV charges'!$A:$O,10,FALSE)),"")</f>
        <v>1.39</v>
      </c>
      <c r="H44" s="111">
        <f>IFERROR(IF(VLOOKUP($A44,'Annex 2 EHV charges'!$A:$O,11,FALSE)=0,"",VLOOKUP($A44,'Annex 2 EHV charges'!$A:$O,11,FALSE)),"")</f>
        <v>1.39</v>
      </c>
    </row>
    <row r="45" spans="1:8" x14ac:dyDescent="0.2">
      <c r="A45" s="104">
        <f t="array" ref="A45">IFERROR(INDEX('Annex 2 EHV charges'!$A$11:$A$410, MATCH(0, IF(ISBLANK('Annex 2 EHV charges'!$A$11:$A$410),1, COUNTIF(A$4:$A44, 'Annex 2 EHV charges'!$A$11:$A$410)), 0)),"")</f>
        <v>777</v>
      </c>
      <c r="B45" s="104">
        <f>IF($A45="","",VLOOKUP($A45,'Annex 2 EHV charges'!$A:$O,2,0))</f>
        <v>777</v>
      </c>
      <c r="C45" s="105">
        <f>IF($A45="","",VLOOKUP($A45,'Annex 2 EHV charges'!$A:$O,3,0))</f>
        <v>1470000426125</v>
      </c>
      <c r="D45" s="104" t="str">
        <f>IF($A45="","",VLOOKUP($A45,'Annex 2 EHV charges'!$A:$O,7,0))</f>
        <v>Tower Hill Farm PV</v>
      </c>
      <c r="E45" s="109" t="str">
        <f>IFERROR(IF(VLOOKUP($A45,'Annex 2 EHV charges'!$A:$O,8,FALSE)=0,"",VLOOKUP($A45,'Annex 2 EHV charges'!$A:$O,8,FALSE)),"")</f>
        <v/>
      </c>
      <c r="F45" s="110">
        <f>IFERROR(IF(VLOOKUP($A45,'Annex 2 EHV charges'!$A:$O,9,FALSE)=0,"",VLOOKUP($A45,'Annex 2 EHV charges'!$A:$O,9,FALSE)),"")</f>
        <v>12.99</v>
      </c>
      <c r="G45" s="111">
        <f>IFERROR(IF(VLOOKUP($A45,'Annex 2 EHV charges'!$A:$O,10,FALSE)=0,"",VLOOKUP($A45,'Annex 2 EHV charges'!$A:$O,10,FALSE)),"")</f>
        <v>2.4</v>
      </c>
      <c r="H45" s="111">
        <f>IFERROR(IF(VLOOKUP($A45,'Annex 2 EHV charges'!$A:$O,11,FALSE)=0,"",VLOOKUP($A45,'Annex 2 EHV charges'!$A:$O,11,FALSE)),"")</f>
        <v>2.4</v>
      </c>
    </row>
    <row r="46" spans="1:8" x14ac:dyDescent="0.2">
      <c r="A46" s="104">
        <f t="array" ref="A46">IFERROR(INDEX('Annex 2 EHV charges'!$A$11:$A$410, MATCH(0, IF(ISBLANK('Annex 2 EHV charges'!$A$11:$A$410),1, COUNTIF(A$4:$A45, 'Annex 2 EHV charges'!$A$11:$A$410)), 0)),"")</f>
        <v>778</v>
      </c>
      <c r="B46" s="104">
        <f>IF($A46="","",VLOOKUP($A46,'Annex 2 EHV charges'!$A:$O,2,0))</f>
        <v>778</v>
      </c>
      <c r="C46" s="105">
        <f>IF($A46="","",VLOOKUP($A46,'Annex 2 EHV charges'!$A:$O,3,0))</f>
        <v>1470000429766</v>
      </c>
      <c r="D46" s="104" t="str">
        <f>IF($A46="","",VLOOKUP($A46,'Annex 2 EHV charges'!$A:$O,7,0))</f>
        <v>Hill House Farm Solar</v>
      </c>
      <c r="E46" s="109" t="str">
        <f>IFERROR(IF(VLOOKUP($A46,'Annex 2 EHV charges'!$A:$O,8,FALSE)=0,"",VLOOKUP($A46,'Annex 2 EHV charges'!$A:$O,8,FALSE)),"")</f>
        <v/>
      </c>
      <c r="F46" s="110">
        <f>IFERROR(IF(VLOOKUP($A46,'Annex 2 EHV charges'!$A:$O,9,FALSE)=0,"",VLOOKUP($A46,'Annex 2 EHV charges'!$A:$O,9,FALSE)),"")</f>
        <v>4.03</v>
      </c>
      <c r="G46" s="111">
        <f>IFERROR(IF(VLOOKUP($A46,'Annex 2 EHV charges'!$A:$O,10,FALSE)=0,"",VLOOKUP($A46,'Annex 2 EHV charges'!$A:$O,10,FALSE)),"")</f>
        <v>4.93</v>
      </c>
      <c r="H46" s="111">
        <f>IFERROR(IF(VLOOKUP($A46,'Annex 2 EHV charges'!$A:$O,11,FALSE)=0,"",VLOOKUP($A46,'Annex 2 EHV charges'!$A:$O,11,FALSE)),"")</f>
        <v>4.93</v>
      </c>
    </row>
    <row r="47" spans="1:8" x14ac:dyDescent="0.2">
      <c r="A47" s="104">
        <f t="array" ref="A47">IFERROR(INDEX('Annex 2 EHV charges'!$A$11:$A$410, MATCH(0, IF(ISBLANK('Annex 2 EHV charges'!$A$11:$A$410),1, COUNTIF(A$4:$A46, 'Annex 2 EHV charges'!$A$11:$A$410)), 0)),"")</f>
        <v>779</v>
      </c>
      <c r="B47" s="104">
        <f>IF($A47="","",VLOOKUP($A47,'Annex 2 EHV charges'!$A:$O,2,0))</f>
        <v>779</v>
      </c>
      <c r="C47" s="105">
        <f>IF($A47="","",VLOOKUP($A47,'Annex 2 EHV charges'!$A:$O,3,0))</f>
        <v>1470000430089</v>
      </c>
      <c r="D47" s="104" t="str">
        <f>IF($A47="","",VLOOKUP($A47,'Annex 2 EHV charges'!$A:$O,7,0))</f>
        <v>Pitchford Farm Solar</v>
      </c>
      <c r="E47" s="109">
        <f>IFERROR(IF(VLOOKUP($A47,'Annex 2 EHV charges'!$A:$O,8,FALSE)=0,"",VLOOKUP($A47,'Annex 2 EHV charges'!$A:$O,8,FALSE)),"")</f>
        <v>0.67400000000000004</v>
      </c>
      <c r="F47" s="110">
        <f>IFERROR(IF(VLOOKUP($A47,'Annex 2 EHV charges'!$A:$O,9,FALSE)=0,"",VLOOKUP($A47,'Annex 2 EHV charges'!$A:$O,9,FALSE)),"")</f>
        <v>22.47</v>
      </c>
      <c r="G47" s="111">
        <f>IFERROR(IF(VLOOKUP($A47,'Annex 2 EHV charges'!$A:$O,10,FALSE)=0,"",VLOOKUP($A47,'Annex 2 EHV charges'!$A:$O,10,FALSE)),"")</f>
        <v>1.08</v>
      </c>
      <c r="H47" s="111">
        <f>IFERROR(IF(VLOOKUP($A47,'Annex 2 EHV charges'!$A:$O,11,FALSE)=0,"",VLOOKUP($A47,'Annex 2 EHV charges'!$A:$O,11,FALSE)),"")</f>
        <v>1.08</v>
      </c>
    </row>
    <row r="48" spans="1:8" x14ac:dyDescent="0.2">
      <c r="A48" s="104">
        <f t="array" ref="A48">IFERROR(INDEX('Annex 2 EHV charges'!$A$11:$A$410, MATCH(0, IF(ISBLANK('Annex 2 EHV charges'!$A$11:$A$410),1, COUNTIF(A$4:$A47, 'Annex 2 EHV charges'!$A$11:$A$410)), 0)),"")</f>
        <v>780</v>
      </c>
      <c r="B48" s="104">
        <f>IF($A48="","",VLOOKUP($A48,'Annex 2 EHV charges'!$A:$O,2,0))</f>
        <v>780</v>
      </c>
      <c r="C48" s="105">
        <f>IF($A48="","",VLOOKUP($A48,'Annex 2 EHV charges'!$A:$O,3,0))</f>
        <v>1470000437749</v>
      </c>
      <c r="D48" s="104" t="str">
        <f>IF($A48="","",VLOOKUP($A48,'Annex 2 EHV charges'!$A:$O,7,0))</f>
        <v>Sundorne Solar Park</v>
      </c>
      <c r="E48" s="109">
        <f>IFERROR(IF(VLOOKUP($A48,'Annex 2 EHV charges'!$A:$O,8,FALSE)=0,"",VLOOKUP($A48,'Annex 2 EHV charges'!$A:$O,8,FALSE)),"")</f>
        <v>0.66100000000000003</v>
      </c>
      <c r="F48" s="110">
        <f>IFERROR(IF(VLOOKUP($A48,'Annex 2 EHV charges'!$A:$O,9,FALSE)=0,"",VLOOKUP($A48,'Annex 2 EHV charges'!$A:$O,9,FALSE)),"")</f>
        <v>15.87</v>
      </c>
      <c r="G48" s="111">
        <f>IFERROR(IF(VLOOKUP($A48,'Annex 2 EHV charges'!$A:$O,10,FALSE)=0,"",VLOOKUP($A48,'Annex 2 EHV charges'!$A:$O,10,FALSE)),"")</f>
        <v>0.91</v>
      </c>
      <c r="H48" s="111">
        <f>IFERROR(IF(VLOOKUP($A48,'Annex 2 EHV charges'!$A:$O,11,FALSE)=0,"",VLOOKUP($A48,'Annex 2 EHV charges'!$A:$O,11,FALSE)),"")</f>
        <v>0.91</v>
      </c>
    </row>
    <row r="49" spans="1:8" x14ac:dyDescent="0.2">
      <c r="A49" s="104">
        <f t="array" ref="A49">IFERROR(INDEX('Annex 2 EHV charges'!$A$11:$A$410, MATCH(0, IF(ISBLANK('Annex 2 EHV charges'!$A$11:$A$410),1, COUNTIF(A$4:$A48, 'Annex 2 EHV charges'!$A$11:$A$410)), 0)),"")</f>
        <v>781</v>
      </c>
      <c r="B49" s="104">
        <f>IF($A49="","",VLOOKUP($A49,'Annex 2 EHV charges'!$A:$O,2,0))</f>
        <v>781</v>
      </c>
      <c r="C49" s="105">
        <f>IF($A49="","",VLOOKUP($A49,'Annex 2 EHV charges'!$A:$O,3,0))</f>
        <v>1470000473756</v>
      </c>
      <c r="D49" s="104" t="str">
        <f>IF($A49="","",VLOOKUP($A49,'Annex 2 EHV charges'!$A:$O,7,0))</f>
        <v>Hartlebury EFW</v>
      </c>
      <c r="E49" s="109" t="str">
        <f>IFERROR(IF(VLOOKUP($A49,'Annex 2 EHV charges'!$A:$O,8,FALSE)=0,"",VLOOKUP($A49,'Annex 2 EHV charges'!$A:$O,8,FALSE)),"")</f>
        <v/>
      </c>
      <c r="F49" s="110">
        <f>IFERROR(IF(VLOOKUP($A49,'Annex 2 EHV charges'!$A:$O,9,FALSE)=0,"",VLOOKUP($A49,'Annex 2 EHV charges'!$A:$O,9,FALSE)),"")</f>
        <v>571.82000000000005</v>
      </c>
      <c r="G49" s="111">
        <f>IFERROR(IF(VLOOKUP($A49,'Annex 2 EHV charges'!$A:$O,10,FALSE)=0,"",VLOOKUP($A49,'Annex 2 EHV charges'!$A:$O,10,FALSE)),"")</f>
        <v>1.1299999999999999</v>
      </c>
      <c r="H49" s="111">
        <f>IFERROR(IF(VLOOKUP($A49,'Annex 2 EHV charges'!$A:$O,11,FALSE)=0,"",VLOOKUP($A49,'Annex 2 EHV charges'!$A:$O,11,FALSE)),"")</f>
        <v>1.1299999999999999</v>
      </c>
    </row>
    <row r="50" spans="1:8" x14ac:dyDescent="0.2">
      <c r="A50" s="104">
        <f t="array" ref="A50">IFERROR(INDEX('Annex 2 EHV charges'!$A$11:$A$410, MATCH(0, IF(ISBLANK('Annex 2 EHV charges'!$A$11:$A$410),1, COUNTIF(A$4:$A49, 'Annex 2 EHV charges'!$A$11:$A$410)), 0)),"")</f>
        <v>782</v>
      </c>
      <c r="B50" s="104">
        <f>IF($A50="","",VLOOKUP($A50,'Annex 2 EHV charges'!$A:$O,2,0))</f>
        <v>782</v>
      </c>
      <c r="C50" s="105">
        <f>IF($A50="","",VLOOKUP($A50,'Annex 2 EHV charges'!$A:$O,3,0))</f>
        <v>1470000478727</v>
      </c>
      <c r="D50" s="104" t="str">
        <f>IF($A50="","",VLOOKUP($A50,'Annex 2 EHV charges'!$A:$O,7,0))</f>
        <v>Upper Huntingford PV</v>
      </c>
      <c r="E50" s="109">
        <f>IFERROR(IF(VLOOKUP($A50,'Annex 2 EHV charges'!$A:$O,8,FALSE)=0,"",VLOOKUP($A50,'Annex 2 EHV charges'!$A:$O,8,FALSE)),"")</f>
        <v>1.59</v>
      </c>
      <c r="F50" s="110">
        <f>IFERROR(IF(VLOOKUP($A50,'Annex 2 EHV charges'!$A:$O,9,FALSE)=0,"",VLOOKUP($A50,'Annex 2 EHV charges'!$A:$O,9,FALSE)),"")</f>
        <v>2.92</v>
      </c>
      <c r="G50" s="111">
        <f>IFERROR(IF(VLOOKUP($A50,'Annex 2 EHV charges'!$A:$O,10,FALSE)=0,"",VLOOKUP($A50,'Annex 2 EHV charges'!$A:$O,10,FALSE)),"")</f>
        <v>1.32</v>
      </c>
      <c r="H50" s="111">
        <f>IFERROR(IF(VLOOKUP($A50,'Annex 2 EHV charges'!$A:$O,11,FALSE)=0,"",VLOOKUP($A50,'Annex 2 EHV charges'!$A:$O,11,FALSE)),"")</f>
        <v>1.32</v>
      </c>
    </row>
    <row r="51" spans="1:8" x14ac:dyDescent="0.2">
      <c r="A51" s="104">
        <f t="array" ref="A51">IFERROR(INDEX('Annex 2 EHV charges'!$A$11:$A$410, MATCH(0, IF(ISBLANK('Annex 2 EHV charges'!$A$11:$A$410),1, COUNTIF(A$4:$A50, 'Annex 2 EHV charges'!$A$11:$A$410)), 0)),"")</f>
        <v>783</v>
      </c>
      <c r="B51" s="104">
        <f>IF($A51="","",VLOOKUP($A51,'Annex 2 EHV charges'!$A:$O,2,0))</f>
        <v>783</v>
      </c>
      <c r="C51" s="105">
        <f>IF($A51="","",VLOOKUP($A51,'Annex 2 EHV charges'!$A:$O,3,0))</f>
        <v>1470000479190</v>
      </c>
      <c r="D51" s="104" t="str">
        <f>IF($A51="","",VLOOKUP($A51,'Annex 2 EHV charges'!$A:$O,7,0))</f>
        <v>Ring O Bells Solar</v>
      </c>
      <c r="E51" s="109" t="str">
        <f>IFERROR(IF(VLOOKUP($A51,'Annex 2 EHV charges'!$A:$O,8,FALSE)=0,"",VLOOKUP($A51,'Annex 2 EHV charges'!$A:$O,8,FALSE)),"")</f>
        <v/>
      </c>
      <c r="F51" s="110">
        <f>IFERROR(IF(VLOOKUP($A51,'Annex 2 EHV charges'!$A:$O,9,FALSE)=0,"",VLOOKUP($A51,'Annex 2 EHV charges'!$A:$O,9,FALSE)),"")</f>
        <v>8.65</v>
      </c>
      <c r="G51" s="111">
        <f>IFERROR(IF(VLOOKUP($A51,'Annex 2 EHV charges'!$A:$O,10,FALSE)=0,"",VLOOKUP($A51,'Annex 2 EHV charges'!$A:$O,10,FALSE)),"")</f>
        <v>1.29</v>
      </c>
      <c r="H51" s="111">
        <f>IFERROR(IF(VLOOKUP($A51,'Annex 2 EHV charges'!$A:$O,11,FALSE)=0,"",VLOOKUP($A51,'Annex 2 EHV charges'!$A:$O,11,FALSE)),"")</f>
        <v>1.29</v>
      </c>
    </row>
    <row r="52" spans="1:8" x14ac:dyDescent="0.2">
      <c r="A52" s="104">
        <f t="array" ref="A52">IFERROR(INDEX('Annex 2 EHV charges'!$A$11:$A$410, MATCH(0, IF(ISBLANK('Annex 2 EHV charges'!$A$11:$A$410),1, COUNTIF(A$4:$A51, 'Annex 2 EHV charges'!$A$11:$A$410)), 0)),"")</f>
        <v>784</v>
      </c>
      <c r="B52" s="104">
        <f>IF($A52="","",VLOOKUP($A52,'Annex 2 EHV charges'!$A:$O,2,0))</f>
        <v>784</v>
      </c>
      <c r="C52" s="105">
        <f>IF($A52="","",VLOOKUP($A52,'Annex 2 EHV charges'!$A:$O,3,0))</f>
        <v>1470000501641</v>
      </c>
      <c r="D52" s="104" t="str">
        <f>IF($A52="","",VLOOKUP($A52,'Annex 2 EHV charges'!$A:$O,7,0))</f>
        <v>Hall Farm PV Awre</v>
      </c>
      <c r="E52" s="109">
        <f>IFERROR(IF(VLOOKUP($A52,'Annex 2 EHV charges'!$A:$O,8,FALSE)=0,"",VLOOKUP($A52,'Annex 2 EHV charges'!$A:$O,8,FALSE)),"")</f>
        <v>3.0830000000000002</v>
      </c>
      <c r="F52" s="110">
        <f>IFERROR(IF(VLOOKUP($A52,'Annex 2 EHV charges'!$A:$O,9,FALSE)=0,"",VLOOKUP($A52,'Annex 2 EHV charges'!$A:$O,9,FALSE)),"")</f>
        <v>3.55</v>
      </c>
      <c r="G52" s="111">
        <f>IFERROR(IF(VLOOKUP($A52,'Annex 2 EHV charges'!$A:$O,10,FALSE)=0,"",VLOOKUP($A52,'Annex 2 EHV charges'!$A:$O,10,FALSE)),"")</f>
        <v>2.78</v>
      </c>
      <c r="H52" s="111">
        <f>IFERROR(IF(VLOOKUP($A52,'Annex 2 EHV charges'!$A:$O,11,FALSE)=0,"",VLOOKUP($A52,'Annex 2 EHV charges'!$A:$O,11,FALSE)),"")</f>
        <v>2.78</v>
      </c>
    </row>
    <row r="53" spans="1:8" x14ac:dyDescent="0.2">
      <c r="A53" s="104">
        <f t="array" ref="A53">IFERROR(INDEX('Annex 2 EHV charges'!$A$11:$A$410, MATCH(0, IF(ISBLANK('Annex 2 EHV charges'!$A$11:$A$410),1, COUNTIF(A$4:$A52, 'Annex 2 EHV charges'!$A$11:$A$410)), 0)),"")</f>
        <v>785</v>
      </c>
      <c r="B53" s="104">
        <f>IF($A53="","",VLOOKUP($A53,'Annex 2 EHV charges'!$A:$O,2,0))</f>
        <v>785</v>
      </c>
      <c r="C53" s="105">
        <f>IF($A53="","",VLOOKUP($A53,'Annex 2 EHV charges'!$A:$O,3,0))</f>
        <v>1470000174928</v>
      </c>
      <c r="D53" s="104" t="str">
        <f>IF($A53="","",VLOOKUP($A53,'Annex 2 EHV charges'!$A:$O,7,0))</f>
        <v>5 Mile Drive Solar Park</v>
      </c>
      <c r="E53" s="109" t="str">
        <f>IFERROR(IF(VLOOKUP($A53,'Annex 2 EHV charges'!$A:$O,8,FALSE)=0,"",VLOOKUP($A53,'Annex 2 EHV charges'!$A:$O,8,FALSE)),"")</f>
        <v/>
      </c>
      <c r="F53" s="110">
        <f>IFERROR(IF(VLOOKUP($A53,'Annex 2 EHV charges'!$A:$O,9,FALSE)=0,"",VLOOKUP($A53,'Annex 2 EHV charges'!$A:$O,9,FALSE)),"")</f>
        <v>2.71</v>
      </c>
      <c r="G53" s="111">
        <f>IFERROR(IF(VLOOKUP($A53,'Annex 2 EHV charges'!$A:$O,10,FALSE)=0,"",VLOOKUP($A53,'Annex 2 EHV charges'!$A:$O,10,FALSE)),"")</f>
        <v>1.01</v>
      </c>
      <c r="H53" s="111">
        <f>IFERROR(IF(VLOOKUP($A53,'Annex 2 EHV charges'!$A:$O,11,FALSE)=0,"",VLOOKUP($A53,'Annex 2 EHV charges'!$A:$O,11,FALSE)),"")</f>
        <v>1.01</v>
      </c>
    </row>
    <row r="54" spans="1:8" x14ac:dyDescent="0.2">
      <c r="A54" s="104">
        <f t="array" ref="A54">IFERROR(INDEX('Annex 2 EHV charges'!$A$11:$A$410, MATCH(0, IF(ISBLANK('Annex 2 EHV charges'!$A$11:$A$410),1, COUNTIF(A$4:$A53, 'Annex 2 EHV charges'!$A$11:$A$410)), 0)),"")</f>
        <v>786</v>
      </c>
      <c r="B54" s="104">
        <f>IF($A54="","",VLOOKUP($A54,'Annex 2 EHV charges'!$A:$O,2,0))</f>
        <v>786</v>
      </c>
      <c r="C54" s="105">
        <f>IF($A54="","",VLOOKUP($A54,'Annex 2 EHV charges'!$A:$O,3,0))</f>
        <v>1470000671023</v>
      </c>
      <c r="D54" s="104" t="str">
        <f>IF($A54="","",VLOOKUP($A54,'Annex 2 EHV charges'!$A:$O,7,0))</f>
        <v xml:space="preserve">Green Frog STOR Extension </v>
      </c>
      <c r="E54" s="109" t="str">
        <f>IFERROR(IF(VLOOKUP($A54,'Annex 2 EHV charges'!$A:$O,8,FALSE)=0,"",VLOOKUP($A54,'Annex 2 EHV charges'!$A:$O,8,FALSE)),"")</f>
        <v/>
      </c>
      <c r="F54" s="110">
        <f>IFERROR(IF(VLOOKUP($A54,'Annex 2 EHV charges'!$A:$O,9,FALSE)=0,"",VLOOKUP($A54,'Annex 2 EHV charges'!$A:$O,9,FALSE)),"")</f>
        <v>17.489999999999998</v>
      </c>
      <c r="G54" s="111">
        <f>IFERROR(IF(VLOOKUP($A54,'Annex 2 EHV charges'!$A:$O,10,FALSE)=0,"",VLOOKUP($A54,'Annex 2 EHV charges'!$A:$O,10,FALSE)),"")</f>
        <v>0.77</v>
      </c>
      <c r="H54" s="111">
        <f>IFERROR(IF(VLOOKUP($A54,'Annex 2 EHV charges'!$A:$O,11,FALSE)=0,"",VLOOKUP($A54,'Annex 2 EHV charges'!$A:$O,11,FALSE)),"")</f>
        <v>0.77</v>
      </c>
    </row>
    <row r="55" spans="1:8" x14ac:dyDescent="0.2">
      <c r="A55" s="104">
        <f t="array" ref="A55">IFERROR(INDEX('Annex 2 EHV charges'!$A$11:$A$410, MATCH(0, IF(ISBLANK('Annex 2 EHV charges'!$A$11:$A$410),1, COUNTIF(A$4:$A54, 'Annex 2 EHV charges'!$A$11:$A$410)), 0)),"")</f>
        <v>787</v>
      </c>
      <c r="B55" s="104">
        <f>IF($A55="","",VLOOKUP($A55,'Annex 2 EHV charges'!$A:$O,2,0))</f>
        <v>787</v>
      </c>
      <c r="C55" s="105">
        <f>IF($A55="","",VLOOKUP($A55,'Annex 2 EHV charges'!$A:$O,3,0))</f>
        <v>1426893200000</v>
      </c>
      <c r="D55" s="104" t="str">
        <f>IF($A55="","",VLOOKUP($A55,'Annex 2 EHV charges'!$A:$O,7,0))</f>
        <v xml:space="preserve">Invista Textiles Gas </v>
      </c>
      <c r="E55" s="109">
        <f>IFERROR(IF(VLOOKUP($A55,'Annex 2 EHV charges'!$A:$O,8,FALSE)=0,"",VLOOKUP($A55,'Annex 2 EHV charges'!$A:$O,8,FALSE)),"")</f>
        <v>3.0659999999999998</v>
      </c>
      <c r="F55" s="110">
        <f>IFERROR(IF(VLOOKUP($A55,'Annex 2 EHV charges'!$A:$O,9,FALSE)=0,"",VLOOKUP($A55,'Annex 2 EHV charges'!$A:$O,9,FALSE)),"")</f>
        <v>429.69</v>
      </c>
      <c r="G55" s="111">
        <f>IFERROR(IF(VLOOKUP($A55,'Annex 2 EHV charges'!$A:$O,10,FALSE)=0,"",VLOOKUP($A55,'Annex 2 EHV charges'!$A:$O,10,FALSE)),"")</f>
        <v>1.52</v>
      </c>
      <c r="H55" s="111">
        <f>IFERROR(IF(VLOOKUP($A55,'Annex 2 EHV charges'!$A:$O,11,FALSE)=0,"",VLOOKUP($A55,'Annex 2 EHV charges'!$A:$O,11,FALSE)),"")</f>
        <v>1.52</v>
      </c>
    </row>
    <row r="56" spans="1:8" x14ac:dyDescent="0.2">
      <c r="A56" s="104">
        <f t="array" ref="A56">IFERROR(INDEX('Annex 2 EHV charges'!$A$11:$A$410, MATCH(0, IF(ISBLANK('Annex 2 EHV charges'!$A$11:$A$410),1, COUNTIF(A$4:$A55, 'Annex 2 EHV charges'!$A$11:$A$410)), 0)),"")</f>
        <v>794</v>
      </c>
      <c r="B56" s="104">
        <f>IF($A56="","",VLOOKUP($A56,'Annex 2 EHV charges'!$A:$O,2,0))</f>
        <v>794</v>
      </c>
      <c r="C56" s="105">
        <f>IF($A56="","",VLOOKUP($A56,'Annex 2 EHV charges'!$A:$O,3,0))</f>
        <v>1470000535881</v>
      </c>
      <c r="D56" s="104" t="str">
        <f>IF($A56="","",VLOOKUP($A56,'Annex 2 EHV charges'!$A:$O,7,0))</f>
        <v>Wickhamford PV</v>
      </c>
      <c r="E56" s="109" t="str">
        <f>IFERROR(IF(VLOOKUP($A56,'Annex 2 EHV charges'!$A:$O,8,FALSE)=0,"",VLOOKUP($A56,'Annex 2 EHV charges'!$A:$O,8,FALSE)),"")</f>
        <v/>
      </c>
      <c r="F56" s="110">
        <f>IFERROR(IF(VLOOKUP($A56,'Annex 2 EHV charges'!$A:$O,9,FALSE)=0,"",VLOOKUP($A56,'Annex 2 EHV charges'!$A:$O,9,FALSE)),"")</f>
        <v>2.4300000000000002</v>
      </c>
      <c r="G56" s="111">
        <f>IFERROR(IF(VLOOKUP($A56,'Annex 2 EHV charges'!$A:$O,10,FALSE)=0,"",VLOOKUP($A56,'Annex 2 EHV charges'!$A:$O,10,FALSE)),"")</f>
        <v>2.97</v>
      </c>
      <c r="H56" s="111">
        <f>IFERROR(IF(VLOOKUP($A56,'Annex 2 EHV charges'!$A:$O,11,FALSE)=0,"",VLOOKUP($A56,'Annex 2 EHV charges'!$A:$O,11,FALSE)),"")</f>
        <v>2.97</v>
      </c>
    </row>
    <row r="57" spans="1:8" x14ac:dyDescent="0.2">
      <c r="A57" s="104">
        <f t="array" ref="A57">IFERROR(INDEX('Annex 2 EHV charges'!$A$11:$A$410, MATCH(0, IF(ISBLANK('Annex 2 EHV charges'!$A$11:$A$410),1, COUNTIF(A$4:$A56, 'Annex 2 EHV charges'!$A$11:$A$410)), 0)),"")</f>
        <v>795</v>
      </c>
      <c r="B57" s="104">
        <f>IF($A57="","",VLOOKUP($A57,'Annex 2 EHV charges'!$A:$O,2,0))</f>
        <v>795</v>
      </c>
      <c r="C57" s="105">
        <f>IF($A57="","",VLOOKUP($A57,'Annex 2 EHV charges'!$A:$O,3,0))</f>
        <v>1470000540543</v>
      </c>
      <c r="D57" s="104" t="str">
        <f>IF($A57="","",VLOOKUP($A57,'Annex 2 EHV charges'!$A:$O,7,0))</f>
        <v>Yorkley Wood Farm PV</v>
      </c>
      <c r="E57" s="109">
        <f>IFERROR(IF(VLOOKUP($A57,'Annex 2 EHV charges'!$A:$O,8,FALSE)=0,"",VLOOKUP($A57,'Annex 2 EHV charges'!$A:$O,8,FALSE)),"")</f>
        <v>3.0539999999999998</v>
      </c>
      <c r="F57" s="110">
        <f>IFERROR(IF(VLOOKUP($A57,'Annex 2 EHV charges'!$A:$O,9,FALSE)=0,"",VLOOKUP($A57,'Annex 2 EHV charges'!$A:$O,9,FALSE)),"")</f>
        <v>6.07</v>
      </c>
      <c r="G57" s="111">
        <f>IFERROR(IF(VLOOKUP($A57,'Annex 2 EHV charges'!$A:$O,10,FALSE)=0,"",VLOOKUP($A57,'Annex 2 EHV charges'!$A:$O,10,FALSE)),"")</f>
        <v>1.76</v>
      </c>
      <c r="H57" s="111">
        <f>IFERROR(IF(VLOOKUP($A57,'Annex 2 EHV charges'!$A:$O,11,FALSE)=0,"",VLOOKUP($A57,'Annex 2 EHV charges'!$A:$O,11,FALSE)),"")</f>
        <v>1.76</v>
      </c>
    </row>
    <row r="58" spans="1:8" x14ac:dyDescent="0.2">
      <c r="A58" s="104">
        <f t="array" ref="A58">IFERROR(INDEX('Annex 2 EHV charges'!$A$11:$A$410, MATCH(0, IF(ISBLANK('Annex 2 EHV charges'!$A$11:$A$410),1, COUNTIF(A$4:$A57, 'Annex 2 EHV charges'!$A$11:$A$410)), 0)),"")</f>
        <v>796</v>
      </c>
      <c r="B58" s="104">
        <f>IF($A58="","",VLOOKUP($A58,'Annex 2 EHV charges'!$A:$O,2,0))</f>
        <v>796</v>
      </c>
      <c r="C58" s="105">
        <f>IF($A58="","",VLOOKUP($A58,'Annex 2 EHV charges'!$A:$O,3,0))</f>
        <v>1470000542319</v>
      </c>
      <c r="D58" s="104" t="str">
        <f>IF($A58="","",VLOOKUP($A58,'Annex 2 EHV charges'!$A:$O,7,0))</f>
        <v>Awbridge Farm Diesel Gen</v>
      </c>
      <c r="E58" s="109" t="str">
        <f>IFERROR(IF(VLOOKUP($A58,'Annex 2 EHV charges'!$A:$O,8,FALSE)=0,"",VLOOKUP($A58,'Annex 2 EHV charges'!$A:$O,8,FALSE)),"")</f>
        <v/>
      </c>
      <c r="F58" s="110">
        <f>IFERROR(IF(VLOOKUP($A58,'Annex 2 EHV charges'!$A:$O,9,FALSE)=0,"",VLOOKUP($A58,'Annex 2 EHV charges'!$A:$O,9,FALSE)),"")</f>
        <v>78.66</v>
      </c>
      <c r="G58" s="111">
        <f>IFERROR(IF(VLOOKUP($A58,'Annex 2 EHV charges'!$A:$O,10,FALSE)=0,"",VLOOKUP($A58,'Annex 2 EHV charges'!$A:$O,10,FALSE)),"")</f>
        <v>1.07</v>
      </c>
      <c r="H58" s="111">
        <f>IFERROR(IF(VLOOKUP($A58,'Annex 2 EHV charges'!$A:$O,11,FALSE)=0,"",VLOOKUP($A58,'Annex 2 EHV charges'!$A:$O,11,FALSE)),"")</f>
        <v>1.07</v>
      </c>
    </row>
    <row r="59" spans="1:8" x14ac:dyDescent="0.2">
      <c r="A59" s="104">
        <f t="array" ref="A59">IFERROR(INDEX('Annex 2 EHV charges'!$A$11:$A$410, MATCH(0, IF(ISBLANK('Annex 2 EHV charges'!$A$11:$A$410),1, COUNTIF(A$4:$A58, 'Annex 2 EHV charges'!$A$11:$A$410)), 0)),"")</f>
        <v>797</v>
      </c>
      <c r="B59" s="104">
        <f>IF($A59="","",VLOOKUP($A59,'Annex 2 EHV charges'!$A:$O,2,0))</f>
        <v>797</v>
      </c>
      <c r="C59" s="105">
        <f>IF($A59="","",VLOOKUP($A59,'Annex 2 EHV charges'!$A:$O,3,0))</f>
        <v>1470000542833</v>
      </c>
      <c r="D59" s="104" t="str">
        <f>IF($A59="","",VLOOKUP($A59,'Annex 2 EHV charges'!$A:$O,7,0))</f>
        <v>Bristol Rd Glos STOR</v>
      </c>
      <c r="E59" s="109">
        <f>IFERROR(IF(VLOOKUP($A59,'Annex 2 EHV charges'!$A:$O,8,FALSE)=0,"",VLOOKUP($A59,'Annex 2 EHV charges'!$A:$O,8,FALSE)),"")</f>
        <v>3.0950000000000002</v>
      </c>
      <c r="F59" s="110">
        <f>IFERROR(IF(VLOOKUP($A59,'Annex 2 EHV charges'!$A:$O,9,FALSE)=0,"",VLOOKUP($A59,'Annex 2 EHV charges'!$A:$O,9,FALSE)),"")</f>
        <v>1.27</v>
      </c>
      <c r="G59" s="111">
        <f>IFERROR(IF(VLOOKUP($A59,'Annex 2 EHV charges'!$A:$O,10,FALSE)=0,"",VLOOKUP($A59,'Annex 2 EHV charges'!$A:$O,10,FALSE)),"")</f>
        <v>3.74</v>
      </c>
      <c r="H59" s="111">
        <f>IFERROR(IF(VLOOKUP($A59,'Annex 2 EHV charges'!$A:$O,11,FALSE)=0,"",VLOOKUP($A59,'Annex 2 EHV charges'!$A:$O,11,FALSE)),"")</f>
        <v>3.74</v>
      </c>
    </row>
    <row r="60" spans="1:8" x14ac:dyDescent="0.2">
      <c r="A60" s="104">
        <f t="array" ref="A60">IFERROR(INDEX('Annex 2 EHV charges'!$A$11:$A$410, MATCH(0, IF(ISBLANK('Annex 2 EHV charges'!$A$11:$A$410),1, COUNTIF(A$4:$A59, 'Annex 2 EHV charges'!$A$11:$A$410)), 0)),"")</f>
        <v>798</v>
      </c>
      <c r="B60" s="104">
        <f>IF($A60="","",VLOOKUP($A60,'Annex 2 EHV charges'!$A:$O,2,0))</f>
        <v>798</v>
      </c>
      <c r="C60" s="105">
        <f>IF($A60="","",VLOOKUP($A60,'Annex 2 EHV charges'!$A:$O,3,0))</f>
        <v>1470000542790</v>
      </c>
      <c r="D60" s="104" t="str">
        <f>IF($A60="","",VLOOKUP($A60,'Annex 2 EHV charges'!$A:$O,7,0))</f>
        <v>Actrees Farm PV</v>
      </c>
      <c r="E60" s="109" t="str">
        <f>IFERROR(IF(VLOOKUP($A60,'Annex 2 EHV charges'!$A:$O,8,FALSE)=0,"",VLOOKUP($A60,'Annex 2 EHV charges'!$A:$O,8,FALSE)),"")</f>
        <v/>
      </c>
      <c r="F60" s="110">
        <f>IFERROR(IF(VLOOKUP($A60,'Annex 2 EHV charges'!$A:$O,9,FALSE)=0,"",VLOOKUP($A60,'Annex 2 EHV charges'!$A:$O,9,FALSE)),"")</f>
        <v>18.25</v>
      </c>
      <c r="G60" s="111">
        <f>IFERROR(IF(VLOOKUP($A60,'Annex 2 EHV charges'!$A:$O,10,FALSE)=0,"",VLOOKUP($A60,'Annex 2 EHV charges'!$A:$O,10,FALSE)),"")</f>
        <v>3.27</v>
      </c>
      <c r="H60" s="111">
        <f>IFERROR(IF(VLOOKUP($A60,'Annex 2 EHV charges'!$A:$O,11,FALSE)=0,"",VLOOKUP($A60,'Annex 2 EHV charges'!$A:$O,11,FALSE)),"")</f>
        <v>3.27</v>
      </c>
    </row>
    <row r="61" spans="1:8" x14ac:dyDescent="0.2">
      <c r="A61" s="104">
        <f t="array" ref="A61">IFERROR(INDEX('Annex 2 EHV charges'!$A$11:$A$410, MATCH(0, IF(ISBLANK('Annex 2 EHV charges'!$A$11:$A$410),1, COUNTIF(A$4:$A60, 'Annex 2 EHV charges'!$A$11:$A$410)), 0)),"")</f>
        <v>799</v>
      </c>
      <c r="B61" s="104">
        <f>IF($A61="","",VLOOKUP($A61,'Annex 2 EHV charges'!$A:$O,2,0))</f>
        <v>799</v>
      </c>
      <c r="C61" s="105">
        <f>IF($A61="","",VLOOKUP($A61,'Annex 2 EHV charges'!$A:$O,3,0))</f>
        <v>1470000548418</v>
      </c>
      <c r="D61" s="104" t="str">
        <f>IF($A61="","",VLOOKUP($A61,'Annex 2 EHV charges'!$A:$O,7,0))</f>
        <v>Sheriffhales Farm PV</v>
      </c>
      <c r="E61" s="109">
        <f>IFERROR(IF(VLOOKUP($A61,'Annex 2 EHV charges'!$A:$O,8,FALSE)=0,"",VLOOKUP($A61,'Annex 2 EHV charges'!$A:$O,8,FALSE)),"")</f>
        <v>0.67400000000000004</v>
      </c>
      <c r="F61" s="110">
        <f>IFERROR(IF(VLOOKUP($A61,'Annex 2 EHV charges'!$A:$O,9,FALSE)=0,"",VLOOKUP($A61,'Annex 2 EHV charges'!$A:$O,9,FALSE)),"")</f>
        <v>40.49</v>
      </c>
      <c r="G61" s="111">
        <f>IFERROR(IF(VLOOKUP($A61,'Annex 2 EHV charges'!$A:$O,10,FALSE)=0,"",VLOOKUP($A61,'Annex 2 EHV charges'!$A:$O,10,FALSE)),"")</f>
        <v>1.17</v>
      </c>
      <c r="H61" s="111">
        <f>IFERROR(IF(VLOOKUP($A61,'Annex 2 EHV charges'!$A:$O,11,FALSE)=0,"",VLOOKUP($A61,'Annex 2 EHV charges'!$A:$O,11,FALSE)),"")</f>
        <v>1.17</v>
      </c>
    </row>
    <row r="62" spans="1:8" x14ac:dyDescent="0.2">
      <c r="A62" s="104">
        <f t="array" ref="A62">IFERROR(INDEX('Annex 2 EHV charges'!$A$11:$A$410, MATCH(0, IF(ISBLANK('Annex 2 EHV charges'!$A$11:$A$410),1, COUNTIF(A$4:$A61, 'Annex 2 EHV charges'!$A$11:$A$410)), 0)),"")</f>
        <v>801</v>
      </c>
      <c r="B62" s="104">
        <f>IF($A62="","",VLOOKUP($A62,'Annex 2 EHV charges'!$A:$O,2,0))</f>
        <v>801</v>
      </c>
      <c r="C62" s="105">
        <f>IF($A62="","",VLOOKUP($A62,'Annex 2 EHV charges'!$A:$O,3,0))</f>
        <v>1470000552432</v>
      </c>
      <c r="D62" s="104" t="str">
        <f>IF($A62="","",VLOOKUP($A62,'Annex 2 EHV charges'!$A:$O,7,0))</f>
        <v>Upper Wick Solar Farm</v>
      </c>
      <c r="E62" s="109">
        <f>IFERROR(IF(VLOOKUP($A62,'Annex 2 EHV charges'!$A:$O,8,FALSE)=0,"",VLOOKUP($A62,'Annex 2 EHV charges'!$A:$O,8,FALSE)),"")</f>
        <v>1.522</v>
      </c>
      <c r="F62" s="110">
        <f>IFERROR(IF(VLOOKUP($A62,'Annex 2 EHV charges'!$A:$O,9,FALSE)=0,"",VLOOKUP($A62,'Annex 2 EHV charges'!$A:$O,9,FALSE)),"")</f>
        <v>6.45</v>
      </c>
      <c r="G62" s="111">
        <f>IFERROR(IF(VLOOKUP($A62,'Annex 2 EHV charges'!$A:$O,10,FALSE)=0,"",VLOOKUP($A62,'Annex 2 EHV charges'!$A:$O,10,FALSE)),"")</f>
        <v>1.07</v>
      </c>
      <c r="H62" s="111">
        <f>IFERROR(IF(VLOOKUP($A62,'Annex 2 EHV charges'!$A:$O,11,FALSE)=0,"",VLOOKUP($A62,'Annex 2 EHV charges'!$A:$O,11,FALSE)),"")</f>
        <v>1.07</v>
      </c>
    </row>
    <row r="63" spans="1:8" x14ac:dyDescent="0.2">
      <c r="A63" s="104">
        <f t="array" ref="A63">IFERROR(INDEX('Annex 2 EHV charges'!$A$11:$A$410, MATCH(0, IF(ISBLANK('Annex 2 EHV charges'!$A$11:$A$410),1, COUNTIF(A$4:$A62, 'Annex 2 EHV charges'!$A$11:$A$410)), 0)),"")</f>
        <v>866</v>
      </c>
      <c r="B63" s="104">
        <f>IF($A63="","",VLOOKUP($A63,'Annex 2 EHV charges'!$A:$O,2,0))</f>
        <v>866</v>
      </c>
      <c r="C63" s="105">
        <f>IF($A63="","",VLOOKUP($A63,'Annex 2 EHV charges'!$A:$O,3,0))</f>
        <v>1470000597061</v>
      </c>
      <c r="D63" s="104" t="str">
        <f>IF($A63="","",VLOOKUP($A63,'Annex 2 EHV charges'!$A:$O,7,0))</f>
        <v>Astley Solar Farm</v>
      </c>
      <c r="E63" s="109" t="str">
        <f>IFERROR(IF(VLOOKUP($A63,'Annex 2 EHV charges'!$A:$O,8,FALSE)=0,"",VLOOKUP($A63,'Annex 2 EHV charges'!$A:$O,8,FALSE)),"")</f>
        <v/>
      </c>
      <c r="F63" s="110">
        <f>IFERROR(IF(VLOOKUP($A63,'Annex 2 EHV charges'!$A:$O,9,FALSE)=0,"",VLOOKUP($A63,'Annex 2 EHV charges'!$A:$O,9,FALSE)),"")</f>
        <v>11.12</v>
      </c>
      <c r="G63" s="111">
        <f>IFERROR(IF(VLOOKUP($A63,'Annex 2 EHV charges'!$A:$O,10,FALSE)=0,"",VLOOKUP($A63,'Annex 2 EHV charges'!$A:$O,10,FALSE)),"")</f>
        <v>0.96</v>
      </c>
      <c r="H63" s="111">
        <f>IFERROR(IF(VLOOKUP($A63,'Annex 2 EHV charges'!$A:$O,11,FALSE)=0,"",VLOOKUP($A63,'Annex 2 EHV charges'!$A:$O,11,FALSE)),"")</f>
        <v>0.96</v>
      </c>
    </row>
    <row r="64" spans="1:8" x14ac:dyDescent="0.2">
      <c r="A64" s="104">
        <f t="array" ref="A64">IFERROR(INDEX('Annex 2 EHV charges'!$A$11:$A$410, MATCH(0, IF(ISBLANK('Annex 2 EHV charges'!$A$11:$A$410),1, COUNTIF(A$4:$A63, 'Annex 2 EHV charges'!$A$11:$A$410)), 0)),"")</f>
        <v>867</v>
      </c>
      <c r="B64" s="104">
        <f>IF($A64="","",VLOOKUP($A64,'Annex 2 EHV charges'!$A:$O,2,0))</f>
        <v>867</v>
      </c>
      <c r="C64" s="105">
        <f>IF($A64="","",VLOOKUP($A64,'Annex 2 EHV charges'!$A:$O,3,0))</f>
        <v>1470000444133</v>
      </c>
      <c r="D64" s="104" t="str">
        <f>IF($A64="","",VLOOKUP($A64,'Annex 2 EHV charges'!$A:$O,7,0))</f>
        <v>Hayford Fm PV Emdedded 1</v>
      </c>
      <c r="E64" s="109">
        <f>IFERROR(IF(VLOOKUP($A64,'Annex 2 EHV charges'!$A:$O,8,FALSE)=0,"",VLOOKUP($A64,'Annex 2 EHV charges'!$A:$O,8,FALSE)),"")</f>
        <v>0.68400000000000005</v>
      </c>
      <c r="F64" s="110">
        <f>IFERROR(IF(VLOOKUP($A64,'Annex 2 EHV charges'!$A:$O,9,FALSE)=0,"",VLOOKUP($A64,'Annex 2 EHV charges'!$A:$O,9,FALSE)),"")</f>
        <v>2.83</v>
      </c>
      <c r="G64" s="111">
        <f>IFERROR(IF(VLOOKUP($A64,'Annex 2 EHV charges'!$A:$O,10,FALSE)=0,"",VLOOKUP($A64,'Annex 2 EHV charges'!$A:$O,10,FALSE)),"")</f>
        <v>1.54</v>
      </c>
      <c r="H64" s="111">
        <f>IFERROR(IF(VLOOKUP($A64,'Annex 2 EHV charges'!$A:$O,11,FALSE)=0,"",VLOOKUP($A64,'Annex 2 EHV charges'!$A:$O,11,FALSE)),"")</f>
        <v>1.54</v>
      </c>
    </row>
    <row r="65" spans="1:8" x14ac:dyDescent="0.2">
      <c r="A65" s="104">
        <f t="array" ref="A65">IFERROR(INDEX('Annex 2 EHV charges'!$A$11:$A$410, MATCH(0, IF(ISBLANK('Annex 2 EHV charges'!$A$11:$A$410),1, COUNTIF(A$4:$A64, 'Annex 2 EHV charges'!$A$11:$A$410)), 0)),"")</f>
        <v>868</v>
      </c>
      <c r="B65" s="104">
        <f>IF($A65="","",VLOOKUP($A65,'Annex 2 EHV charges'!$A:$O,2,0))</f>
        <v>868</v>
      </c>
      <c r="C65" s="105">
        <f>IF($A65="","",VLOOKUP($A65,'Annex 2 EHV charges'!$A:$O,3,0))</f>
        <v>1470000621946</v>
      </c>
      <c r="D65" s="104" t="str">
        <f>IF($A65="","",VLOOKUP($A65,'Annex 2 EHV charges'!$A:$O,7,0))</f>
        <v>Sheriffhales CIC PV</v>
      </c>
      <c r="E65" s="109">
        <f>IFERROR(IF(VLOOKUP($A65,'Annex 2 EHV charges'!$A:$O,8,FALSE)=0,"",VLOOKUP($A65,'Annex 2 EHV charges'!$A:$O,8,FALSE)),"")</f>
        <v>0.67400000000000004</v>
      </c>
      <c r="F65" s="110">
        <f>IFERROR(IF(VLOOKUP($A65,'Annex 2 EHV charges'!$A:$O,9,FALSE)=0,"",VLOOKUP($A65,'Annex 2 EHV charges'!$A:$O,9,FALSE)),"")</f>
        <v>4.71</v>
      </c>
      <c r="G65" s="111">
        <f>IFERROR(IF(VLOOKUP($A65,'Annex 2 EHV charges'!$A:$O,10,FALSE)=0,"",VLOOKUP($A65,'Annex 2 EHV charges'!$A:$O,10,FALSE)),"")</f>
        <v>0.77</v>
      </c>
      <c r="H65" s="111">
        <f>IFERROR(IF(VLOOKUP($A65,'Annex 2 EHV charges'!$A:$O,11,FALSE)=0,"",VLOOKUP($A65,'Annex 2 EHV charges'!$A:$O,11,FALSE)),"")</f>
        <v>0.77</v>
      </c>
    </row>
    <row r="66" spans="1:8" x14ac:dyDescent="0.2">
      <c r="A66" s="104">
        <f t="array" ref="A66">IFERROR(INDEX('Annex 2 EHV charges'!$A$11:$A$410, MATCH(0, IF(ISBLANK('Annex 2 EHV charges'!$A$11:$A$410),1, COUNTIF(A$4:$A65, 'Annex 2 EHV charges'!$A$11:$A$410)), 0)),"")</f>
        <v>869</v>
      </c>
      <c r="B66" s="104">
        <f>IF($A66="","",VLOOKUP($A66,'Annex 2 EHV charges'!$A:$O,2,0))</f>
        <v>869</v>
      </c>
      <c r="C66" s="105">
        <f>IF($A66="","",VLOOKUP($A66,'Annex 2 EHV charges'!$A:$O,3,0))</f>
        <v>1470000630996</v>
      </c>
      <c r="D66" s="104" t="str">
        <f>IF($A66="","",VLOOKUP($A66,'Annex 2 EHV charges'!$A:$O,7,0))</f>
        <v>Wolverhampton Power STOR</v>
      </c>
      <c r="E66" s="109" t="str">
        <f>IFERROR(IF(VLOOKUP($A66,'Annex 2 EHV charges'!$A:$O,8,FALSE)=0,"",VLOOKUP($A66,'Annex 2 EHV charges'!$A:$O,8,FALSE)),"")</f>
        <v/>
      </c>
      <c r="F66" s="110">
        <f>IFERROR(IF(VLOOKUP($A66,'Annex 2 EHV charges'!$A:$O,9,FALSE)=0,"",VLOOKUP($A66,'Annex 2 EHV charges'!$A:$O,9,FALSE)),"")</f>
        <v>52.41</v>
      </c>
      <c r="G66" s="111">
        <f>IFERROR(IF(VLOOKUP($A66,'Annex 2 EHV charges'!$A:$O,10,FALSE)=0,"",VLOOKUP($A66,'Annex 2 EHV charges'!$A:$O,10,FALSE)),"")</f>
        <v>0.93</v>
      </c>
      <c r="H66" s="111">
        <f>IFERROR(IF(VLOOKUP($A66,'Annex 2 EHV charges'!$A:$O,11,FALSE)=0,"",VLOOKUP($A66,'Annex 2 EHV charges'!$A:$O,11,FALSE)),"")</f>
        <v>0.93</v>
      </c>
    </row>
    <row r="67" spans="1:8" x14ac:dyDescent="0.2">
      <c r="A67" s="104">
        <f t="array" ref="A67">IFERROR(INDEX('Annex 2 EHV charges'!$A$11:$A$410, MATCH(0, IF(ISBLANK('Annex 2 EHV charges'!$A$11:$A$410),1, COUNTIF(A$4:$A66, 'Annex 2 EHV charges'!$A$11:$A$410)), 0)),"")</f>
        <v>870</v>
      </c>
      <c r="B67" s="104">
        <f>IF($A67="","",VLOOKUP($A67,'Annex 2 EHV charges'!$A:$O,2,0))</f>
        <v>870</v>
      </c>
      <c r="C67" s="105">
        <f>IF($A67="","",VLOOKUP($A67,'Annex 2 EHV charges'!$A:$O,3,0))</f>
        <v>1470000641872</v>
      </c>
      <c r="D67" s="104" t="str">
        <f>IF($A67="","",VLOOKUP($A67,'Annex 2 EHV charges'!$A:$O,7,0))</f>
        <v>Moneystone Quarry PV</v>
      </c>
      <c r="E67" s="109" t="str">
        <f>IFERROR(IF(VLOOKUP($A67,'Annex 2 EHV charges'!$A:$O,8,FALSE)=0,"",VLOOKUP($A67,'Annex 2 EHV charges'!$A:$O,8,FALSE)),"")</f>
        <v/>
      </c>
      <c r="F67" s="110">
        <f>IFERROR(IF(VLOOKUP($A67,'Annex 2 EHV charges'!$A:$O,9,FALSE)=0,"",VLOOKUP($A67,'Annex 2 EHV charges'!$A:$O,9,FALSE)),"")</f>
        <v>36.33</v>
      </c>
      <c r="G67" s="111">
        <f>IFERROR(IF(VLOOKUP($A67,'Annex 2 EHV charges'!$A:$O,10,FALSE)=0,"",VLOOKUP($A67,'Annex 2 EHV charges'!$A:$O,10,FALSE)),"")</f>
        <v>0.86</v>
      </c>
      <c r="H67" s="111">
        <f>IFERROR(IF(VLOOKUP($A67,'Annex 2 EHV charges'!$A:$O,11,FALSE)=0,"",VLOOKUP($A67,'Annex 2 EHV charges'!$A:$O,11,FALSE)),"")</f>
        <v>0.86</v>
      </c>
    </row>
    <row r="68" spans="1:8" x14ac:dyDescent="0.2">
      <c r="A68" s="104">
        <f t="array" ref="A68">IFERROR(INDEX('Annex 2 EHV charges'!$A$11:$A$410, MATCH(0, IF(ISBLANK('Annex 2 EHV charges'!$A$11:$A$410),1, COUNTIF(A$4:$A67, 'Annex 2 EHV charges'!$A$11:$A$410)), 0)),"")</f>
        <v>871</v>
      </c>
      <c r="B68" s="104">
        <f>IF($A68="","",VLOOKUP($A68,'Annex 2 EHV charges'!$A:$O,2,0))</f>
        <v>871</v>
      </c>
      <c r="C68" s="105">
        <f>IF($A68="","",VLOOKUP($A68,'Annex 2 EHV charges'!$A:$O,3,0))</f>
        <v>1470000744921</v>
      </c>
      <c r="D68" s="104" t="str">
        <f>IF($A68="","",VLOOKUP($A68,'Annex 2 EHV charges'!$A:$O,7,0))</f>
        <v>Heywood Grange Farm PV</v>
      </c>
      <c r="E68" s="109" t="str">
        <f>IFERROR(IF(VLOOKUP($A68,'Annex 2 EHV charges'!$A:$O,8,FALSE)=0,"",VLOOKUP($A68,'Annex 2 EHV charges'!$A:$O,8,FALSE)),"")</f>
        <v/>
      </c>
      <c r="F68" s="110">
        <f>IFERROR(IF(VLOOKUP($A68,'Annex 2 EHV charges'!$A:$O,9,FALSE)=0,"",VLOOKUP($A68,'Annex 2 EHV charges'!$A:$O,9,FALSE)),"")</f>
        <v>25.43</v>
      </c>
      <c r="G68" s="111">
        <f>IFERROR(IF(VLOOKUP($A68,'Annex 2 EHV charges'!$A:$O,10,FALSE)=0,"",VLOOKUP($A68,'Annex 2 EHV charges'!$A:$O,10,FALSE)),"")</f>
        <v>0.98</v>
      </c>
      <c r="H68" s="111">
        <f>IFERROR(IF(VLOOKUP($A68,'Annex 2 EHV charges'!$A:$O,11,FALSE)=0,"",VLOOKUP($A68,'Annex 2 EHV charges'!$A:$O,11,FALSE)),"")</f>
        <v>0.98</v>
      </c>
    </row>
    <row r="69" spans="1:8" x14ac:dyDescent="0.2">
      <c r="A69" s="104">
        <f t="array" ref="A69">IFERROR(INDEX('Annex 2 EHV charges'!$A$11:$A$410, MATCH(0, IF(ISBLANK('Annex 2 EHV charges'!$A$11:$A$410),1, COUNTIF(A$4:$A68, 'Annex 2 EHV charges'!$A$11:$A$410)), 0)),"")</f>
        <v>872</v>
      </c>
      <c r="B69" s="104">
        <f>IF($A69="","",VLOOKUP($A69,'Annex 2 EHV charges'!$A:$O,2,0))</f>
        <v>872</v>
      </c>
      <c r="C69" s="105">
        <f>IF($A69="","",VLOOKUP($A69,'Annex 2 EHV charges'!$A:$O,3,0))</f>
        <v>1470000668883</v>
      </c>
      <c r="D69" s="104" t="str">
        <f>IF($A69="","",VLOOKUP($A69,'Annex 2 EHV charges'!$A:$O,7,0))</f>
        <v>Garreg Lwyd Wind Farm</v>
      </c>
      <c r="E69" s="109" t="str">
        <f>IFERROR(IF(VLOOKUP($A69,'Annex 2 EHV charges'!$A:$O,8,FALSE)=0,"",VLOOKUP($A69,'Annex 2 EHV charges'!$A:$O,8,FALSE)),"")</f>
        <v/>
      </c>
      <c r="F69" s="110">
        <f>IFERROR(IF(VLOOKUP($A69,'Annex 2 EHV charges'!$A:$O,9,FALSE)=0,"",VLOOKUP($A69,'Annex 2 EHV charges'!$A:$O,9,FALSE)),"")</f>
        <v>386.76</v>
      </c>
      <c r="G69" s="111">
        <f>IFERROR(IF(VLOOKUP($A69,'Annex 2 EHV charges'!$A:$O,10,FALSE)=0,"",VLOOKUP($A69,'Annex 2 EHV charges'!$A:$O,10,FALSE)),"")</f>
        <v>0.87</v>
      </c>
      <c r="H69" s="111">
        <f>IFERROR(IF(VLOOKUP($A69,'Annex 2 EHV charges'!$A:$O,11,FALSE)=0,"",VLOOKUP($A69,'Annex 2 EHV charges'!$A:$O,11,FALSE)),"")</f>
        <v>0.87</v>
      </c>
    </row>
    <row r="70" spans="1:8" x14ac:dyDescent="0.2">
      <c r="A70" s="104">
        <f t="array" ref="A70">IFERROR(INDEX('Annex 2 EHV charges'!$A$11:$A$410, MATCH(0, IF(ISBLANK('Annex 2 EHV charges'!$A$11:$A$410),1, COUNTIF(A$4:$A69, 'Annex 2 EHV charges'!$A$11:$A$410)), 0)),"")</f>
        <v>873</v>
      </c>
      <c r="B70" s="104">
        <f>IF($A70="","",VLOOKUP($A70,'Annex 2 EHV charges'!$A:$O,2,0))</f>
        <v>873</v>
      </c>
      <c r="C70" s="105">
        <f>IF($A70="","",VLOOKUP($A70,'Annex 2 EHV charges'!$A:$O,3,0))</f>
        <v>1470000711049</v>
      </c>
      <c r="D70" s="104" t="str">
        <f>IF($A70="","",VLOOKUP($A70,'Annex 2 EHV charges'!$A:$O,7,0))</f>
        <v>Henley Solar Farm PV</v>
      </c>
      <c r="E70" s="109" t="str">
        <f>IFERROR(IF(VLOOKUP($A70,'Annex 2 EHV charges'!$A:$O,8,FALSE)=0,"",VLOOKUP($A70,'Annex 2 EHV charges'!$A:$O,8,FALSE)),"")</f>
        <v/>
      </c>
      <c r="F70" s="110">
        <f>IFERROR(IF(VLOOKUP($A70,'Annex 2 EHV charges'!$A:$O,9,FALSE)=0,"",VLOOKUP($A70,'Annex 2 EHV charges'!$A:$O,9,FALSE)),"")</f>
        <v>5.77</v>
      </c>
      <c r="G70" s="111">
        <f>IFERROR(IF(VLOOKUP($A70,'Annex 2 EHV charges'!$A:$O,10,FALSE)=0,"",VLOOKUP($A70,'Annex 2 EHV charges'!$A:$O,10,FALSE)),"")</f>
        <v>1.56</v>
      </c>
      <c r="H70" s="111">
        <f>IFERROR(IF(VLOOKUP($A70,'Annex 2 EHV charges'!$A:$O,11,FALSE)=0,"",VLOOKUP($A70,'Annex 2 EHV charges'!$A:$O,11,FALSE)),"")</f>
        <v>1.56</v>
      </c>
    </row>
    <row r="71" spans="1:8" x14ac:dyDescent="0.2">
      <c r="A71" s="104">
        <f t="array" ref="A71">IFERROR(INDEX('Annex 2 EHV charges'!$A$11:$A$410, MATCH(0, IF(ISBLANK('Annex 2 EHV charges'!$A$11:$A$410),1, COUNTIF(A$4:$A70, 'Annex 2 EHV charges'!$A$11:$A$410)), 0)),"")</f>
        <v>875</v>
      </c>
      <c r="B71" s="104">
        <f>IF($A71="","",VLOOKUP($A71,'Annex 2 EHV charges'!$A:$O,2,0))</f>
        <v>875</v>
      </c>
      <c r="C71" s="105">
        <f>IF($A71="","",VLOOKUP($A71,'Annex 2 EHV charges'!$A:$O,3,0))</f>
        <v>1470000723569</v>
      </c>
      <c r="D71" s="104" t="str">
        <f>IF($A71="","",VLOOKUP($A71,'Annex 2 EHV charges'!$A:$O,7,0))</f>
        <v>High Point Solar PV</v>
      </c>
      <c r="E71" s="109" t="str">
        <f>IFERROR(IF(VLOOKUP($A71,'Annex 2 EHV charges'!$A:$O,8,FALSE)=0,"",VLOOKUP($A71,'Annex 2 EHV charges'!$A:$O,8,FALSE)),"")</f>
        <v/>
      </c>
      <c r="F71" s="110">
        <f>IFERROR(IF(VLOOKUP($A71,'Annex 2 EHV charges'!$A:$O,9,FALSE)=0,"",VLOOKUP($A71,'Annex 2 EHV charges'!$A:$O,9,FALSE)),"")</f>
        <v>4.84</v>
      </c>
      <c r="G71" s="111">
        <f>IFERROR(IF(VLOOKUP($A71,'Annex 2 EHV charges'!$A:$O,10,FALSE)=0,"",VLOOKUP($A71,'Annex 2 EHV charges'!$A:$O,10,FALSE)),"")</f>
        <v>1.04</v>
      </c>
      <c r="H71" s="111">
        <f>IFERROR(IF(VLOOKUP($A71,'Annex 2 EHV charges'!$A:$O,11,FALSE)=0,"",VLOOKUP($A71,'Annex 2 EHV charges'!$A:$O,11,FALSE)),"")</f>
        <v>1.04</v>
      </c>
    </row>
    <row r="72" spans="1:8" x14ac:dyDescent="0.2">
      <c r="A72" s="104">
        <f t="array" ref="A72">IFERROR(INDEX('Annex 2 EHV charges'!$A$11:$A$410, MATCH(0, IF(ISBLANK('Annex 2 EHV charges'!$A$11:$A$410),1, COUNTIF(A$4:$A71, 'Annex 2 EHV charges'!$A$11:$A$410)), 0)),"")</f>
        <v>876</v>
      </c>
      <c r="B72" s="104">
        <f>IF($A72="","",VLOOKUP($A72,'Annex 2 EHV charges'!$A:$O,2,0))</f>
        <v>876</v>
      </c>
      <c r="C72" s="105">
        <f>IF($A72="","",VLOOKUP($A72,'Annex 2 EHV charges'!$A:$O,3,0))</f>
        <v>1470000732304</v>
      </c>
      <c r="D72" s="104" t="str">
        <f>IF($A72="","",VLOOKUP($A72,'Annex 2 EHV charges'!$A:$O,7,0))</f>
        <v>Staunch Standby STOR</v>
      </c>
      <c r="E72" s="109" t="str">
        <f>IFERROR(IF(VLOOKUP($A72,'Annex 2 EHV charges'!$A:$O,8,FALSE)=0,"",VLOOKUP($A72,'Annex 2 EHV charges'!$A:$O,8,FALSE)),"")</f>
        <v/>
      </c>
      <c r="F72" s="110">
        <f>IFERROR(IF(VLOOKUP($A72,'Annex 2 EHV charges'!$A:$O,9,FALSE)=0,"",VLOOKUP($A72,'Annex 2 EHV charges'!$A:$O,9,FALSE)),"")</f>
        <v>21.3</v>
      </c>
      <c r="G72" s="111">
        <f>IFERROR(IF(VLOOKUP($A72,'Annex 2 EHV charges'!$A:$O,10,FALSE)=0,"",VLOOKUP($A72,'Annex 2 EHV charges'!$A:$O,10,FALSE)),"")</f>
        <v>2.02</v>
      </c>
      <c r="H72" s="111">
        <f>IFERROR(IF(VLOOKUP($A72,'Annex 2 EHV charges'!$A:$O,11,FALSE)=0,"",VLOOKUP($A72,'Annex 2 EHV charges'!$A:$O,11,FALSE)),"")</f>
        <v>2.02</v>
      </c>
    </row>
    <row r="73" spans="1:8" x14ac:dyDescent="0.2">
      <c r="A73" s="104">
        <f t="array" ref="A73">IFERROR(INDEX('Annex 2 EHV charges'!$A$11:$A$410, MATCH(0, IF(ISBLANK('Annex 2 EHV charges'!$A$11:$A$410),1, COUNTIF(A$4:$A72, 'Annex 2 EHV charges'!$A$11:$A$410)), 0)),"")</f>
        <v>877</v>
      </c>
      <c r="B73" s="104">
        <f>IF($A73="","",VLOOKUP($A73,'Annex 2 EHV charges'!$A:$O,2,0))</f>
        <v>877</v>
      </c>
      <c r="C73" s="105">
        <f>IF($A73="","",VLOOKUP($A73,'Annex 2 EHV charges'!$A:$O,3,0))</f>
        <v>1470000733274</v>
      </c>
      <c r="D73" s="104" t="str">
        <f>IF($A73="","",VLOOKUP($A73,'Annex 2 EHV charges'!$A:$O,7,0))</f>
        <v>ISIS House STOR</v>
      </c>
      <c r="E73" s="109" t="str">
        <f>IFERROR(IF(VLOOKUP($A73,'Annex 2 EHV charges'!$A:$O,8,FALSE)=0,"",VLOOKUP($A73,'Annex 2 EHV charges'!$A:$O,8,FALSE)),"")</f>
        <v/>
      </c>
      <c r="F73" s="110">
        <f>IFERROR(IF(VLOOKUP($A73,'Annex 2 EHV charges'!$A:$O,9,FALSE)=0,"",VLOOKUP($A73,'Annex 2 EHV charges'!$A:$O,9,FALSE)),"")</f>
        <v>23.27</v>
      </c>
      <c r="G73" s="111">
        <f>IFERROR(IF(VLOOKUP($A73,'Annex 2 EHV charges'!$A:$O,10,FALSE)=0,"",VLOOKUP($A73,'Annex 2 EHV charges'!$A:$O,10,FALSE)),"")</f>
        <v>1.33</v>
      </c>
      <c r="H73" s="111">
        <f>IFERROR(IF(VLOOKUP($A73,'Annex 2 EHV charges'!$A:$O,11,FALSE)=0,"",VLOOKUP($A73,'Annex 2 EHV charges'!$A:$O,11,FALSE)),"")</f>
        <v>1.33</v>
      </c>
    </row>
    <row r="74" spans="1:8" x14ac:dyDescent="0.2">
      <c r="A74" s="104">
        <f t="array" ref="A74">IFERROR(INDEX('Annex 2 EHV charges'!$A$11:$A$410, MATCH(0, IF(ISBLANK('Annex 2 EHV charges'!$A$11:$A$410),1, COUNTIF(A$4:$A73, 'Annex 2 EHV charges'!$A$11:$A$410)), 0)),"")</f>
        <v>878</v>
      </c>
      <c r="B74" s="104">
        <f>IF($A74="","",VLOOKUP($A74,'Annex 2 EHV charges'!$A:$O,2,0))</f>
        <v>878</v>
      </c>
      <c r="C74" s="105">
        <f>IF($A74="","",VLOOKUP($A74,'Annex 2 EHV charges'!$A:$O,3,0))</f>
        <v>1470000744940</v>
      </c>
      <c r="D74" s="104" t="str">
        <f>IF($A74="","",VLOOKUP($A74,'Annex 2 EHV charges'!$A:$O,7,0))</f>
        <v xml:space="preserve">Heywood Grange Bttry </v>
      </c>
      <c r="E74" s="109" t="str">
        <f>IFERROR(IF(VLOOKUP($A74,'Annex 2 EHV charges'!$A:$O,8,FALSE)=0,"",VLOOKUP($A74,'Annex 2 EHV charges'!$A:$O,8,FALSE)),"")</f>
        <v/>
      </c>
      <c r="F74" s="110">
        <f>IFERROR(IF(VLOOKUP($A74,'Annex 2 EHV charges'!$A:$O,9,FALSE)=0,"",VLOOKUP($A74,'Annex 2 EHV charges'!$A:$O,9,FALSE)),"")</f>
        <v>48.78</v>
      </c>
      <c r="G74" s="111">
        <f>IFERROR(IF(VLOOKUP($A74,'Annex 2 EHV charges'!$A:$O,10,FALSE)=0,"",VLOOKUP($A74,'Annex 2 EHV charges'!$A:$O,10,FALSE)),"")</f>
        <v>1.06</v>
      </c>
      <c r="H74" s="111">
        <f>IFERROR(IF(VLOOKUP($A74,'Annex 2 EHV charges'!$A:$O,11,FALSE)=0,"",VLOOKUP($A74,'Annex 2 EHV charges'!$A:$O,11,FALSE)),"")</f>
        <v>1.06</v>
      </c>
    </row>
    <row r="75" spans="1:8" x14ac:dyDescent="0.2">
      <c r="A75" s="104">
        <f t="array" ref="A75">IFERROR(INDEX('Annex 2 EHV charges'!$A$11:$A$410, MATCH(0, IF(ISBLANK('Annex 2 EHV charges'!$A$11:$A$410),1, COUNTIF(A$4:$A74, 'Annex 2 EHV charges'!$A$11:$A$410)), 0)),"")</f>
        <v>879</v>
      </c>
      <c r="B75" s="104">
        <f>IF($A75="","",VLOOKUP($A75,'Annex 2 EHV charges'!$A:$O,2,0))</f>
        <v>879</v>
      </c>
      <c r="C75" s="105">
        <f>IF($A75="","",VLOOKUP($A75,'Annex 2 EHV charges'!$A:$O,3,0))</f>
        <v>1470000745039</v>
      </c>
      <c r="D75" s="104" t="str">
        <f>IF($A75="","",VLOOKUP($A75,'Annex 2 EHV charges'!$A:$O,7,0))</f>
        <v>Upper Meadowly Farm PV</v>
      </c>
      <c r="E75" s="109">
        <f>IFERROR(IF(VLOOKUP($A75,'Annex 2 EHV charges'!$A:$O,8,FALSE)=0,"",VLOOKUP($A75,'Annex 2 EHV charges'!$A:$O,8,FALSE)),"")</f>
        <v>0.66900000000000004</v>
      </c>
      <c r="F75" s="110">
        <f>IFERROR(IF(VLOOKUP($A75,'Annex 2 EHV charges'!$A:$O,9,FALSE)=0,"",VLOOKUP($A75,'Annex 2 EHV charges'!$A:$O,9,FALSE)),"")</f>
        <v>49.59</v>
      </c>
      <c r="G75" s="111">
        <f>IFERROR(IF(VLOOKUP($A75,'Annex 2 EHV charges'!$A:$O,10,FALSE)=0,"",VLOOKUP($A75,'Annex 2 EHV charges'!$A:$O,10,FALSE)),"")</f>
        <v>0.98</v>
      </c>
      <c r="H75" s="111">
        <f>IFERROR(IF(VLOOKUP($A75,'Annex 2 EHV charges'!$A:$O,11,FALSE)=0,"",VLOOKUP($A75,'Annex 2 EHV charges'!$A:$O,11,FALSE)),"")</f>
        <v>0.98</v>
      </c>
    </row>
    <row r="76" spans="1:8" x14ac:dyDescent="0.2">
      <c r="A76" s="104">
        <f t="array" ref="A76">IFERROR(INDEX('Annex 2 EHV charges'!$A$11:$A$410, MATCH(0, IF(ISBLANK('Annex 2 EHV charges'!$A$11:$A$410),1, COUNTIF(A$4:$A75, 'Annex 2 EHV charges'!$A$11:$A$410)), 0)),"")</f>
        <v>880</v>
      </c>
      <c r="B76" s="104">
        <f>IF($A76="","",VLOOKUP($A76,'Annex 2 EHV charges'!$A:$O,2,0))</f>
        <v>880</v>
      </c>
      <c r="C76" s="105">
        <f>IF($A76="","",VLOOKUP($A76,'Annex 2 EHV charges'!$A:$O,3,0))</f>
        <v>1470000857235</v>
      </c>
      <c r="D76" s="104" t="str">
        <f>IF($A76="","",VLOOKUP($A76,'Annex 2 EHV charges'!$A:$O,7,0))</f>
        <v>Javelin Park EFW</v>
      </c>
      <c r="E76" s="109" t="str">
        <f>IFERROR(IF(VLOOKUP($A76,'Annex 2 EHV charges'!$A:$O,8,FALSE)=0,"",VLOOKUP($A76,'Annex 2 EHV charges'!$A:$O,8,FALSE)),"")</f>
        <v/>
      </c>
      <c r="F76" s="110">
        <f>IFERROR(IF(VLOOKUP($A76,'Annex 2 EHV charges'!$A:$O,9,FALSE)=0,"",VLOOKUP($A76,'Annex 2 EHV charges'!$A:$O,9,FALSE)),"")</f>
        <v>1009.64</v>
      </c>
      <c r="G76" s="111">
        <f>IFERROR(IF(VLOOKUP($A76,'Annex 2 EHV charges'!$A:$O,10,FALSE)=0,"",VLOOKUP($A76,'Annex 2 EHV charges'!$A:$O,10,FALSE)),"")</f>
        <v>0.79</v>
      </c>
      <c r="H76" s="111">
        <f>IFERROR(IF(VLOOKUP($A76,'Annex 2 EHV charges'!$A:$O,11,FALSE)=0,"",VLOOKUP($A76,'Annex 2 EHV charges'!$A:$O,11,FALSE)),"")</f>
        <v>0.79</v>
      </c>
    </row>
    <row r="77" spans="1:8" x14ac:dyDescent="0.2">
      <c r="A77" s="104">
        <f t="array" ref="A77">IFERROR(INDEX('Annex 2 EHV charges'!$A$11:$A$410, MATCH(0, IF(ISBLANK('Annex 2 EHV charges'!$A$11:$A$410),1, COUNTIF(A$4:$A76, 'Annex 2 EHV charges'!$A$11:$A$410)), 0)),"")</f>
        <v>881</v>
      </c>
      <c r="B77" s="104">
        <f>IF($A77="","",VLOOKUP($A77,'Annex 2 EHV charges'!$A:$O,2,0))</f>
        <v>881</v>
      </c>
      <c r="C77" s="105">
        <f>IF($A77="","",VLOOKUP($A77,'Annex 2 EHV charges'!$A:$O,3,0))</f>
        <v>1470000878068</v>
      </c>
      <c r="D77" s="104" t="str">
        <f>IF($A77="","",VLOOKUP($A77,'Annex 2 EHV charges'!$A:$O,7,0))</f>
        <v>Rock Farm</v>
      </c>
      <c r="E77" s="109" t="str">
        <f>IFERROR(IF(VLOOKUP($A77,'Annex 2 EHV charges'!$A:$O,8,FALSE)=0,"",VLOOKUP($A77,'Annex 2 EHV charges'!$A:$O,8,FALSE)),"")</f>
        <v/>
      </c>
      <c r="F77" s="110">
        <f>IFERROR(IF(VLOOKUP($A77,'Annex 2 EHV charges'!$A:$O,9,FALSE)=0,"",VLOOKUP($A77,'Annex 2 EHV charges'!$A:$O,9,FALSE)),"")</f>
        <v>396.08</v>
      </c>
      <c r="G77" s="111">
        <f>IFERROR(IF(VLOOKUP($A77,'Annex 2 EHV charges'!$A:$O,10,FALSE)=0,"",VLOOKUP($A77,'Annex 2 EHV charges'!$A:$O,10,FALSE)),"")</f>
        <v>0.94</v>
      </c>
      <c r="H77" s="111">
        <f>IFERROR(IF(VLOOKUP($A77,'Annex 2 EHV charges'!$A:$O,11,FALSE)=0,"",VLOOKUP($A77,'Annex 2 EHV charges'!$A:$O,11,FALSE)),"")</f>
        <v>0.94</v>
      </c>
    </row>
    <row r="78" spans="1:8" x14ac:dyDescent="0.2">
      <c r="A78" s="104">
        <f t="array" ref="A78">IFERROR(INDEX('Annex 2 EHV charges'!$A$11:$A$410, MATCH(0, IF(ISBLANK('Annex 2 EHV charges'!$A$11:$A$410),1, COUNTIF(A$4:$A77, 'Annex 2 EHV charges'!$A$11:$A$410)), 0)),"")</f>
        <v>883</v>
      </c>
      <c r="B78" s="104">
        <f>IF($A78="","",VLOOKUP($A78,'Annex 2 EHV charges'!$A:$O,2,0))</f>
        <v>883</v>
      </c>
      <c r="C78" s="105">
        <f>IF($A78="","",VLOOKUP($A78,'Annex 2 EHV charges'!$A:$O,3,0))</f>
        <v>1470000883192</v>
      </c>
      <c r="D78" s="104" t="str">
        <f>IF($A78="","",VLOOKUP($A78,'Annex 2 EHV charges'!$A:$O,7,0))</f>
        <v>Hinksford Farm Gas</v>
      </c>
      <c r="E78" s="109" t="str">
        <f>IFERROR(IF(VLOOKUP($A78,'Annex 2 EHV charges'!$A:$O,8,FALSE)=0,"",VLOOKUP($A78,'Annex 2 EHV charges'!$A:$O,8,FALSE)),"")</f>
        <v/>
      </c>
      <c r="F78" s="110">
        <f>IFERROR(IF(VLOOKUP($A78,'Annex 2 EHV charges'!$A:$O,9,FALSE)=0,"",VLOOKUP($A78,'Annex 2 EHV charges'!$A:$O,9,FALSE)),"")</f>
        <v>3.44</v>
      </c>
      <c r="G78" s="111">
        <f>IFERROR(IF(VLOOKUP($A78,'Annex 2 EHV charges'!$A:$O,10,FALSE)=0,"",VLOOKUP($A78,'Annex 2 EHV charges'!$A:$O,10,FALSE)),"")</f>
        <v>3.52</v>
      </c>
      <c r="H78" s="111">
        <f>IFERROR(IF(VLOOKUP($A78,'Annex 2 EHV charges'!$A:$O,11,FALSE)=0,"",VLOOKUP($A78,'Annex 2 EHV charges'!$A:$O,11,FALSE)),"")</f>
        <v>3.52</v>
      </c>
    </row>
    <row r="79" spans="1:8" x14ac:dyDescent="0.2">
      <c r="A79" s="104">
        <f t="array" ref="A79">IFERROR(INDEX('Annex 2 EHV charges'!$A$11:$A$410, MATCH(0, IF(ISBLANK('Annex 2 EHV charges'!$A$11:$A$410),1, COUNTIF(A$4:$A78, 'Annex 2 EHV charges'!$A$11:$A$410)), 0)),"")</f>
        <v>884</v>
      </c>
      <c r="B79" s="104">
        <f>IF($A79="","",VLOOKUP($A79,'Annex 2 EHV charges'!$A:$O,2,0))</f>
        <v>884</v>
      </c>
      <c r="C79" s="105">
        <f>IF($A79="","",VLOOKUP($A79,'Annex 2 EHV charges'!$A:$O,3,0))</f>
        <v>1470000934926</v>
      </c>
      <c r="D79" s="104" t="str">
        <f>IF($A79="","",VLOOKUP($A79,'Annex 2 EHV charges'!$A:$O,7,0))</f>
        <v>Chatterley Whitfield</v>
      </c>
      <c r="E79" s="109" t="str">
        <f>IFERROR(IF(VLOOKUP($A79,'Annex 2 EHV charges'!$A:$O,8,FALSE)=0,"",VLOOKUP($A79,'Annex 2 EHV charges'!$A:$O,8,FALSE)),"")</f>
        <v/>
      </c>
      <c r="F79" s="110">
        <f>IFERROR(IF(VLOOKUP($A79,'Annex 2 EHV charges'!$A:$O,9,FALSE)=0,"",VLOOKUP($A79,'Annex 2 EHV charges'!$A:$O,9,FALSE)),"")</f>
        <v>10.97</v>
      </c>
      <c r="G79" s="111">
        <f>IFERROR(IF(VLOOKUP($A79,'Annex 2 EHV charges'!$A:$O,10,FALSE)=0,"",VLOOKUP($A79,'Annex 2 EHV charges'!$A:$O,10,FALSE)),"")</f>
        <v>0.91</v>
      </c>
      <c r="H79" s="111">
        <f>IFERROR(IF(VLOOKUP($A79,'Annex 2 EHV charges'!$A:$O,11,FALSE)=0,"",VLOOKUP($A79,'Annex 2 EHV charges'!$A:$O,11,FALSE)),"")</f>
        <v>0.91</v>
      </c>
    </row>
    <row r="80" spans="1:8" x14ac:dyDescent="0.2">
      <c r="A80" s="104">
        <f t="array" ref="A80">IFERROR(INDEX('Annex 2 EHV charges'!$A$11:$A$410, MATCH(0, IF(ISBLANK('Annex 2 EHV charges'!$A$11:$A$410),1, COUNTIF(A$4:$A79, 'Annex 2 EHV charges'!$A$11:$A$410)), 0)),"")</f>
        <v>885</v>
      </c>
      <c r="B80" s="104">
        <f>IF($A80="","",VLOOKUP($A80,'Annex 2 EHV charges'!$A:$O,2,0))</f>
        <v>885</v>
      </c>
      <c r="C80" s="105">
        <f>IF($A80="","",VLOOKUP($A80,'Annex 2 EHV charges'!$A:$O,3,0))</f>
        <v>1470000937750</v>
      </c>
      <c r="D80" s="104" t="str">
        <f>IF($A80="","",VLOOKUP($A80,'Annex 2 EHV charges'!$A:$O,7,0))</f>
        <v>Larport Farm BESS</v>
      </c>
      <c r="E80" s="109" t="str">
        <f>IFERROR(IF(VLOOKUP($A80,'Annex 2 EHV charges'!$A:$O,8,FALSE)=0,"",VLOOKUP($A80,'Annex 2 EHV charges'!$A:$O,8,FALSE)),"")</f>
        <v/>
      </c>
      <c r="F80" s="110">
        <f>IFERROR(IF(VLOOKUP($A80,'Annex 2 EHV charges'!$A:$O,9,FALSE)=0,"",VLOOKUP($A80,'Annex 2 EHV charges'!$A:$O,9,FALSE)),"")</f>
        <v>1065.42</v>
      </c>
      <c r="G80" s="111">
        <f>IFERROR(IF(VLOOKUP($A80,'Annex 2 EHV charges'!$A:$O,10,FALSE)=0,"",VLOOKUP($A80,'Annex 2 EHV charges'!$A:$O,10,FALSE)),"")</f>
        <v>0.81</v>
      </c>
      <c r="H80" s="111">
        <f>IFERROR(IF(VLOOKUP($A80,'Annex 2 EHV charges'!$A:$O,11,FALSE)=0,"",VLOOKUP($A80,'Annex 2 EHV charges'!$A:$O,11,FALSE)),"")</f>
        <v>0.81</v>
      </c>
    </row>
    <row r="81" spans="1:8" x14ac:dyDescent="0.2">
      <c r="A81" s="104">
        <f t="array" ref="A81">IFERROR(INDEX('Annex 2 EHV charges'!$A$11:$A$410, MATCH(0, IF(ISBLANK('Annex 2 EHV charges'!$A$11:$A$410),1, COUNTIF(A$4:$A80, 'Annex 2 EHV charges'!$A$11:$A$410)), 0)),"")</f>
        <v>886</v>
      </c>
      <c r="B81" s="104">
        <f>IF($A81="","",VLOOKUP($A81,'Annex 2 EHV charges'!$A:$O,2,0))</f>
        <v>886</v>
      </c>
      <c r="C81" s="105">
        <f>IF($A81="","",VLOOKUP($A81,'Annex 2 EHV charges'!$A:$O,3,0))</f>
        <v>1470000970872</v>
      </c>
      <c r="D81" s="104" t="str">
        <f>IF($A81="","",VLOOKUP($A81,'Annex 2 EHV charges'!$A:$O,7,0))</f>
        <v>Sandwell Power STOR</v>
      </c>
      <c r="E81" s="109" t="str">
        <f>IFERROR(IF(VLOOKUP($A81,'Annex 2 EHV charges'!$A:$O,8,FALSE)=0,"",VLOOKUP($A81,'Annex 2 EHV charges'!$A:$O,8,FALSE)),"")</f>
        <v/>
      </c>
      <c r="F81" s="110">
        <f>IFERROR(IF(VLOOKUP($A81,'Annex 2 EHV charges'!$A:$O,9,FALSE)=0,"",VLOOKUP($A81,'Annex 2 EHV charges'!$A:$O,9,FALSE)),"")</f>
        <v>93.49</v>
      </c>
      <c r="G81" s="111">
        <f>IFERROR(IF(VLOOKUP($A81,'Annex 2 EHV charges'!$A:$O,10,FALSE)=0,"",VLOOKUP($A81,'Annex 2 EHV charges'!$A:$O,10,FALSE)),"")</f>
        <v>1.07</v>
      </c>
      <c r="H81" s="111">
        <f>IFERROR(IF(VLOOKUP($A81,'Annex 2 EHV charges'!$A:$O,11,FALSE)=0,"",VLOOKUP($A81,'Annex 2 EHV charges'!$A:$O,11,FALSE)),"")</f>
        <v>1.07</v>
      </c>
    </row>
    <row r="82" spans="1:8" x14ac:dyDescent="0.2">
      <c r="A82" s="104">
        <f t="array" ref="A82">IFERROR(INDEX('Annex 2 EHV charges'!$A$11:$A$410, MATCH(0, IF(ISBLANK('Annex 2 EHV charges'!$A$11:$A$410),1, COUNTIF(A$4:$A81, 'Annex 2 EHV charges'!$A$11:$A$410)), 0)),"")</f>
        <v>887</v>
      </c>
      <c r="B82" s="104">
        <f>IF($A82="","",VLOOKUP($A82,'Annex 2 EHV charges'!$A:$O,2,0))</f>
        <v>887</v>
      </c>
      <c r="C82" s="105">
        <f>IF($A82="","",VLOOKUP($A82,'Annex 2 EHV charges'!$A:$O,3,0))</f>
        <v>1470000970890</v>
      </c>
      <c r="D82" s="104" t="str">
        <f>IF($A82="","",VLOOKUP($A82,'Annex 2 EHV charges'!$A:$O,7,0))</f>
        <v>Wednesbury Power</v>
      </c>
      <c r="E82" s="109" t="str">
        <f>IFERROR(IF(VLOOKUP($A82,'Annex 2 EHV charges'!$A:$O,8,FALSE)=0,"",VLOOKUP($A82,'Annex 2 EHV charges'!$A:$O,8,FALSE)),"")</f>
        <v/>
      </c>
      <c r="F82" s="110">
        <f>IFERROR(IF(VLOOKUP($A82,'Annex 2 EHV charges'!$A:$O,9,FALSE)=0,"",VLOOKUP($A82,'Annex 2 EHV charges'!$A:$O,9,FALSE)),"")</f>
        <v>75.55</v>
      </c>
      <c r="G82" s="111">
        <f>IFERROR(IF(VLOOKUP($A82,'Annex 2 EHV charges'!$A:$O,10,FALSE)=0,"",VLOOKUP($A82,'Annex 2 EHV charges'!$A:$O,10,FALSE)),"")</f>
        <v>1.07</v>
      </c>
      <c r="H82" s="111">
        <f>IFERROR(IF(VLOOKUP($A82,'Annex 2 EHV charges'!$A:$O,11,FALSE)=0,"",VLOOKUP($A82,'Annex 2 EHV charges'!$A:$O,11,FALSE)),"")</f>
        <v>1.07</v>
      </c>
    </row>
    <row r="83" spans="1:8" x14ac:dyDescent="0.2">
      <c r="A83" s="104" t="str">
        <f t="array" ref="A83">IFERROR(INDEX('Annex 2 EHV charges'!$A$11:$A$410, MATCH(0, IF(ISBLANK('Annex 2 EHV charges'!$A$11:$A$410),1, COUNTIF(A$4:$A82, 'Annex 2 EHV charges'!$A$11:$A$410)), 0)),"")</f>
        <v>0234</v>
      </c>
      <c r="B83" s="104" t="str">
        <f>IF($A83="","",VLOOKUP($A83,'Annex 2 EHV charges'!$A:$O,2,0))</f>
        <v>0234</v>
      </c>
      <c r="C83" s="105" t="str">
        <f>IF($A83="","",VLOOKUP($A83,'Annex 2 EHV charges'!$A:$O,3,0))</f>
        <v>0234</v>
      </c>
      <c r="D83" s="104" t="str">
        <f>IF($A83="","",VLOOKUP($A83,'Annex 2 EHV charges'!$A:$O,7,0))</f>
        <v>Cellarhead Whitfield Interconnector</v>
      </c>
      <c r="E83" s="109" t="str">
        <f>IFERROR(IF(VLOOKUP($A83,'Annex 2 EHV charges'!$A:$O,8,FALSE)=0,"",VLOOKUP($A83,'Annex 2 EHV charges'!$A:$O,8,FALSE)),"")</f>
        <v/>
      </c>
      <c r="F83" s="110" t="str">
        <f>IFERROR(IF(VLOOKUP($A83,'Annex 2 EHV charges'!$A:$O,9,FALSE)=0,"",VLOOKUP($A83,'Annex 2 EHV charges'!$A:$O,9,FALSE)),"")</f>
        <v/>
      </c>
      <c r="G83" s="111">
        <f>IFERROR(IF(VLOOKUP($A83,'Annex 2 EHV charges'!$A:$O,10,FALSE)=0,"",VLOOKUP($A83,'Annex 2 EHV charges'!$A:$O,10,FALSE)),"")</f>
        <v>2.2200000000000002</v>
      </c>
      <c r="H83" s="111">
        <f>IFERROR(IF(VLOOKUP($A83,'Annex 2 EHV charges'!$A:$O,11,FALSE)=0,"",VLOOKUP($A83,'Annex 2 EHV charges'!$A:$O,11,FALSE)),"")</f>
        <v>2.2200000000000002</v>
      </c>
    </row>
    <row r="84" spans="1:8" x14ac:dyDescent="0.2">
      <c r="A84" s="104">
        <f t="array" ref="A84">IFERROR(INDEX('Annex 2 EHV charges'!$A$11:$A$410, MATCH(0, IF(ISBLANK('Annex 2 EHV charges'!$A$11:$A$410),1, COUNTIF(A$4:$A83, 'Annex 2 EHV charges'!$A$11:$A$410)), 0)),"")</f>
        <v>2226</v>
      </c>
      <c r="B84" s="104">
        <f>IF($A84="","",VLOOKUP($A84,'Annex 2 EHV charges'!$A:$O,2,0))</f>
        <v>2226</v>
      </c>
      <c r="C84" s="105">
        <f>IF($A84="","",VLOOKUP($A84,'Annex 2 EHV charges'!$A:$O,3,0))</f>
        <v>2226</v>
      </c>
      <c r="D84" s="104" t="str">
        <f>IF($A84="","",VLOOKUP($A84,'Annex 2 EHV charges'!$A:$O,7,0))</f>
        <v>Cellarhead Barlaston (Meaford) Interconnector</v>
      </c>
      <c r="E84" s="109" t="str">
        <f>IFERROR(IF(VLOOKUP($A84,'Annex 2 EHV charges'!$A:$O,8,FALSE)=0,"",VLOOKUP($A84,'Annex 2 EHV charges'!$A:$O,8,FALSE)),"")</f>
        <v/>
      </c>
      <c r="F84" s="110" t="str">
        <f>IFERROR(IF(VLOOKUP($A84,'Annex 2 EHV charges'!$A:$O,9,FALSE)=0,"",VLOOKUP($A84,'Annex 2 EHV charges'!$A:$O,9,FALSE)),"")</f>
        <v/>
      </c>
      <c r="G84" s="111">
        <f>IFERROR(IF(VLOOKUP($A84,'Annex 2 EHV charges'!$A:$O,10,FALSE)=0,"",VLOOKUP($A84,'Annex 2 EHV charges'!$A:$O,10,FALSE)),"")</f>
        <v>1.93</v>
      </c>
      <c r="H84" s="111">
        <f>IFERROR(IF(VLOOKUP($A84,'Annex 2 EHV charges'!$A:$O,11,FALSE)=0,"",VLOOKUP($A84,'Annex 2 EHV charges'!$A:$O,11,FALSE)),"")</f>
        <v>1.93</v>
      </c>
    </row>
    <row r="85" spans="1:8" x14ac:dyDescent="0.2">
      <c r="A85" s="104">
        <f t="array" ref="A85">IFERROR(INDEX('Annex 2 EHV charges'!$A$11:$A$410, MATCH(0, IF(ISBLANK('Annex 2 EHV charges'!$A$11:$A$410),1, COUNTIF(A$4:$A84, 'Annex 2 EHV charges'!$A$11:$A$410)), 0)),"")</f>
        <v>7070</v>
      </c>
      <c r="B85" s="104">
        <f>IF($A85="","",VLOOKUP($A85,'Annex 2 EHV charges'!$A:$O,2,0))</f>
        <v>7070</v>
      </c>
      <c r="C85" s="105">
        <f>IF($A85="","",VLOOKUP($A85,'Annex 2 EHV charges'!$A:$O,3,0))</f>
        <v>7070</v>
      </c>
      <c r="D85" s="104" t="str">
        <f>IF($A85="","",VLOOKUP($A85,'Annex 2 EHV charges'!$A:$O,7,0))</f>
        <v>Heartlands Power Ltd / Fort Dunlop</v>
      </c>
      <c r="E85" s="109" t="str">
        <f>IFERROR(IF(VLOOKUP($A85,'Annex 2 EHV charges'!$A:$O,8,FALSE)=0,"",VLOOKUP($A85,'Annex 2 EHV charges'!$A:$O,8,FALSE)),"")</f>
        <v/>
      </c>
      <c r="F85" s="110">
        <f>IFERROR(IF(VLOOKUP($A85,'Annex 2 EHV charges'!$A:$O,9,FALSE)=0,"",VLOOKUP($A85,'Annex 2 EHV charges'!$A:$O,9,FALSE)),"")</f>
        <v>7.75</v>
      </c>
      <c r="G85" s="111">
        <f>IFERROR(IF(VLOOKUP($A85,'Annex 2 EHV charges'!$A:$O,10,FALSE)=0,"",VLOOKUP($A85,'Annex 2 EHV charges'!$A:$O,10,FALSE)),"")</f>
        <v>0.84</v>
      </c>
      <c r="H85" s="111">
        <f>IFERROR(IF(VLOOKUP($A85,'Annex 2 EHV charges'!$A:$O,11,FALSE)=0,"",VLOOKUP($A85,'Annex 2 EHV charges'!$A:$O,11,FALSE)),"")</f>
        <v>0.84</v>
      </c>
    </row>
    <row r="86" spans="1:8" x14ac:dyDescent="0.2">
      <c r="A86" s="104">
        <f t="array" ref="A86">IFERROR(INDEX('Annex 2 EHV charges'!$A$11:$A$410, MATCH(0, IF(ISBLANK('Annex 2 EHV charges'!$A$11:$A$410),1, COUNTIF(A$4:$A85, 'Annex 2 EHV charges'!$A$11:$A$410)), 0)),"")</f>
        <v>7337</v>
      </c>
      <c r="B86" s="104">
        <f>IF($A86="","",VLOOKUP($A86,'Annex 2 EHV charges'!$A:$O,2,0))</f>
        <v>7337</v>
      </c>
      <c r="C86" s="105">
        <f>IF($A86="","",VLOOKUP($A86,'Annex 2 EHV charges'!$A:$O,3,0))</f>
        <v>7337</v>
      </c>
      <c r="D86" s="104" t="str">
        <f>IF($A86="","",VLOOKUP($A86,'Annex 2 EHV charges'!$A:$O,7,0))</f>
        <v>Sudmeadow Rd STOR</v>
      </c>
      <c r="E86" s="109">
        <f>IFERROR(IF(VLOOKUP($A86,'Annex 2 EHV charges'!$A:$O,8,FALSE)=0,"",VLOOKUP($A86,'Annex 2 EHV charges'!$A:$O,8,FALSE)),"")</f>
        <v>4.2320000000000002</v>
      </c>
      <c r="F86" s="110">
        <f>IFERROR(IF(VLOOKUP($A86,'Annex 2 EHV charges'!$A:$O,9,FALSE)=0,"",VLOOKUP($A86,'Annex 2 EHV charges'!$A:$O,9,FALSE)),"")</f>
        <v>45.92</v>
      </c>
      <c r="G86" s="111">
        <f>IFERROR(IF(VLOOKUP($A86,'Annex 2 EHV charges'!$A:$O,10,FALSE)=0,"",VLOOKUP($A86,'Annex 2 EHV charges'!$A:$O,10,FALSE)),"")</f>
        <v>1.1599999999999999</v>
      </c>
      <c r="H86" s="111">
        <f>IFERROR(IF(VLOOKUP($A86,'Annex 2 EHV charges'!$A:$O,11,FALSE)=0,"",VLOOKUP($A86,'Annex 2 EHV charges'!$A:$O,11,FALSE)),"")</f>
        <v>1.1599999999999999</v>
      </c>
    </row>
    <row r="87" spans="1:8" x14ac:dyDescent="0.2">
      <c r="A87" s="104">
        <f t="array" ref="A87">IFERROR(INDEX('Annex 2 EHV charges'!$A$11:$A$410, MATCH(0, IF(ISBLANK('Annex 2 EHV charges'!$A$11:$A$410),1, COUNTIF(A$4:$A86, 'Annex 2 EHV charges'!$A$11:$A$410)), 0)),"")</f>
        <v>7371</v>
      </c>
      <c r="B87" s="104">
        <f>IF($A87="","",VLOOKUP($A87,'Annex 2 EHV charges'!$A:$O,2,0))</f>
        <v>7371</v>
      </c>
      <c r="C87" s="105">
        <f>IF($A87="","",VLOOKUP($A87,'Annex 2 EHV charges'!$A:$O,3,0))</f>
        <v>7371</v>
      </c>
      <c r="D87" s="104" t="str">
        <f>IF($A87="","",VLOOKUP($A87,'Annex 2 EHV charges'!$A:$O,7,0))</f>
        <v>Bloxwich ESS</v>
      </c>
      <c r="E87" s="109" t="str">
        <f>IFERROR(IF(VLOOKUP($A87,'Annex 2 EHV charges'!$A:$O,8,FALSE)=0,"",VLOOKUP($A87,'Annex 2 EHV charges'!$A:$O,8,FALSE)),"")</f>
        <v/>
      </c>
      <c r="F87" s="110">
        <f>IFERROR(IF(VLOOKUP($A87,'Annex 2 EHV charges'!$A:$O,9,FALSE)=0,"",VLOOKUP($A87,'Annex 2 EHV charges'!$A:$O,9,FALSE)),"")</f>
        <v>3388.02</v>
      </c>
      <c r="G87" s="111">
        <f>IFERROR(IF(VLOOKUP($A87,'Annex 2 EHV charges'!$A:$O,10,FALSE)=0,"",VLOOKUP($A87,'Annex 2 EHV charges'!$A:$O,10,FALSE)),"")</f>
        <v>0.78</v>
      </c>
      <c r="H87" s="111">
        <f>IFERROR(IF(VLOOKUP($A87,'Annex 2 EHV charges'!$A:$O,11,FALSE)=0,"",VLOOKUP($A87,'Annex 2 EHV charges'!$A:$O,11,FALSE)),"")</f>
        <v>0.78</v>
      </c>
    </row>
    <row r="88" spans="1:8" x14ac:dyDescent="0.2">
      <c r="A88" s="104" t="str">
        <f t="array" ref="A88">IFERROR(INDEX('Annex 2 EHV charges'!$A$11:$A$410, MATCH(0, IF(ISBLANK('Annex 2 EHV charges'!$A$11:$A$410),1, COUNTIF(A$4:$A87, 'Annex 2 EHV charges'!$A$11:$A$410)), 0)),"")</f>
        <v>New Import 1</v>
      </c>
      <c r="B88" s="104" t="str">
        <f>IF($A88="","",VLOOKUP($A88,'Annex 2 EHV charges'!$A:$O,2,0))</f>
        <v>New Import 1</v>
      </c>
      <c r="C88" s="105" t="str">
        <f>IF($A88="","",VLOOKUP($A88,'Annex 2 EHV charges'!$A:$O,3,0))</f>
        <v>New Import 1</v>
      </c>
      <c r="D88" s="104" t="str">
        <f>IF($A88="","",VLOOKUP($A88,'Annex 2 EHV charges'!$A:$O,7,0))</f>
        <v>Bellamour Lane</v>
      </c>
      <c r="E88" s="109" t="str">
        <f>IFERROR(IF(VLOOKUP($A88,'Annex 2 EHV charges'!$A:$O,8,FALSE)=0,"",VLOOKUP($A88,'Annex 2 EHV charges'!$A:$O,8,FALSE)),"")</f>
        <v/>
      </c>
      <c r="F88" s="110">
        <f>IFERROR(IF(VLOOKUP($A88,'Annex 2 EHV charges'!$A:$O,9,FALSE)=0,"",VLOOKUP($A88,'Annex 2 EHV charges'!$A:$O,9,FALSE)),"")</f>
        <v>559.39</v>
      </c>
      <c r="G88" s="111">
        <f>IFERROR(IF(VLOOKUP($A88,'Annex 2 EHV charges'!$A:$O,10,FALSE)=0,"",VLOOKUP($A88,'Annex 2 EHV charges'!$A:$O,10,FALSE)),"")</f>
        <v>1.27</v>
      </c>
      <c r="H88" s="111">
        <f>IFERROR(IF(VLOOKUP($A88,'Annex 2 EHV charges'!$A:$O,11,FALSE)=0,"",VLOOKUP($A88,'Annex 2 EHV charges'!$A:$O,11,FALSE)),"")</f>
        <v>1.27</v>
      </c>
    </row>
    <row r="89" spans="1:8" x14ac:dyDescent="0.2">
      <c r="A89" s="104" t="str">
        <f t="array" ref="A89">IFERROR(INDEX('Annex 2 EHV charges'!$A$11:$A$410, MATCH(0, IF(ISBLANK('Annex 2 EHV charges'!$A$11:$A$410),1, COUNTIF(A$4:$A88, 'Annex 2 EHV charges'!$A$11:$A$410)), 0)),"")</f>
        <v>New Import 2</v>
      </c>
      <c r="B89" s="104" t="str">
        <f>IF($A89="","",VLOOKUP($A89,'Annex 2 EHV charges'!$A:$O,2,0))</f>
        <v>New Import 2</v>
      </c>
      <c r="C89" s="105" t="str">
        <f>IF($A89="","",VLOOKUP($A89,'Annex 2 EHV charges'!$A:$O,3,0))</f>
        <v>New Import 2</v>
      </c>
      <c r="D89" s="104" t="str">
        <f>IF($A89="","",VLOOKUP($A89,'Annex 2 EHV charges'!$A:$O,7,0))</f>
        <v>Berkeley Green ESS</v>
      </c>
      <c r="E89" s="109" t="str">
        <f>IFERROR(IF(VLOOKUP($A89,'Annex 2 EHV charges'!$A:$O,8,FALSE)=0,"",VLOOKUP($A89,'Annex 2 EHV charges'!$A:$O,8,FALSE)),"")</f>
        <v/>
      </c>
      <c r="F89" s="110">
        <f>IFERROR(IF(VLOOKUP($A89,'Annex 2 EHV charges'!$A:$O,9,FALSE)=0,"",VLOOKUP($A89,'Annex 2 EHV charges'!$A:$O,9,FALSE)),"")</f>
        <v>1555.79</v>
      </c>
      <c r="G89" s="111">
        <f>IFERROR(IF(VLOOKUP($A89,'Annex 2 EHV charges'!$A:$O,10,FALSE)=0,"",VLOOKUP($A89,'Annex 2 EHV charges'!$A:$O,10,FALSE)),"")</f>
        <v>0.77</v>
      </c>
      <c r="H89" s="111">
        <f>IFERROR(IF(VLOOKUP($A89,'Annex 2 EHV charges'!$A:$O,11,FALSE)=0,"",VLOOKUP($A89,'Annex 2 EHV charges'!$A:$O,11,FALSE)),"")</f>
        <v>0.77</v>
      </c>
    </row>
    <row r="90" spans="1:8" x14ac:dyDescent="0.2">
      <c r="A90" s="104" t="str">
        <f t="array" ref="A90">IFERROR(INDEX('Annex 2 EHV charges'!$A$11:$A$410, MATCH(0, IF(ISBLANK('Annex 2 EHV charges'!$A$11:$A$410),1, COUNTIF(A$4:$A89, 'Annex 2 EHV charges'!$A$11:$A$410)), 0)),"")</f>
        <v>New Import 3</v>
      </c>
      <c r="B90" s="104" t="str">
        <f>IF($A90="","",VLOOKUP($A90,'Annex 2 EHV charges'!$A:$O,2,0))</f>
        <v>New Import 3</v>
      </c>
      <c r="C90" s="105" t="str">
        <f>IF($A90="","",VLOOKUP($A90,'Annex 2 EHV charges'!$A:$O,3,0))</f>
        <v>New Import 3</v>
      </c>
      <c r="D90" s="104" t="str">
        <f>IF($A90="","",VLOOKUP($A90,'Annex 2 EHV charges'!$A:$O,7,0))</f>
        <v>Bishampton Solar PV ANM</v>
      </c>
      <c r="E90" s="109" t="str">
        <f>IFERROR(IF(VLOOKUP($A90,'Annex 2 EHV charges'!$A:$O,8,FALSE)=0,"",VLOOKUP($A90,'Annex 2 EHV charges'!$A:$O,8,FALSE)),"")</f>
        <v/>
      </c>
      <c r="F90" s="110">
        <f>IFERROR(IF(VLOOKUP($A90,'Annex 2 EHV charges'!$A:$O,9,FALSE)=0,"",VLOOKUP($A90,'Annex 2 EHV charges'!$A:$O,9,FALSE)),"")</f>
        <v>50.58</v>
      </c>
      <c r="G90" s="111">
        <f>IFERROR(IF(VLOOKUP($A90,'Annex 2 EHV charges'!$A:$O,10,FALSE)=0,"",VLOOKUP($A90,'Annex 2 EHV charges'!$A:$O,10,FALSE)),"")</f>
        <v>1.29</v>
      </c>
      <c r="H90" s="111">
        <f>IFERROR(IF(VLOOKUP($A90,'Annex 2 EHV charges'!$A:$O,11,FALSE)=0,"",VLOOKUP($A90,'Annex 2 EHV charges'!$A:$O,11,FALSE)),"")</f>
        <v>1.29</v>
      </c>
    </row>
    <row r="91" spans="1:8" x14ac:dyDescent="0.2">
      <c r="A91" s="104" t="str">
        <f t="array" ref="A91">IFERROR(INDEX('Annex 2 EHV charges'!$A$11:$A$410, MATCH(0, IF(ISBLANK('Annex 2 EHV charges'!$A$11:$A$410),1, COUNTIF(A$4:$A90, 'Annex 2 EHV charges'!$A$11:$A$410)), 0)),"")</f>
        <v>New Import 4</v>
      </c>
      <c r="B91" s="104" t="str">
        <f>IF($A91="","",VLOOKUP($A91,'Annex 2 EHV charges'!$A:$O,2,0))</f>
        <v>New Import 4</v>
      </c>
      <c r="C91" s="105" t="str">
        <f>IF($A91="","",VLOOKUP($A91,'Annex 2 EHV charges'!$A:$O,3,0))</f>
        <v>New Import 4</v>
      </c>
      <c r="D91" s="104" t="str">
        <f>IF($A91="","",VLOOKUP($A91,'Annex 2 EHV charges'!$A:$O,7,0))</f>
        <v>Bourne Road (Lower Strensham)</v>
      </c>
      <c r="E91" s="109" t="str">
        <f>IFERROR(IF(VLOOKUP($A91,'Annex 2 EHV charges'!$A:$O,8,FALSE)=0,"",VLOOKUP($A91,'Annex 2 EHV charges'!$A:$O,8,FALSE)),"")</f>
        <v/>
      </c>
      <c r="F91" s="110">
        <f>IFERROR(IF(VLOOKUP($A91,'Annex 2 EHV charges'!$A:$O,9,FALSE)=0,"",VLOOKUP($A91,'Annex 2 EHV charges'!$A:$O,9,FALSE)),"")</f>
        <v>6.34</v>
      </c>
      <c r="G91" s="111">
        <f>IFERROR(IF(VLOOKUP($A91,'Annex 2 EHV charges'!$A:$O,10,FALSE)=0,"",VLOOKUP($A91,'Annex 2 EHV charges'!$A:$O,10,FALSE)),"")</f>
        <v>1.48</v>
      </c>
      <c r="H91" s="111">
        <f>IFERROR(IF(VLOOKUP($A91,'Annex 2 EHV charges'!$A:$O,11,FALSE)=0,"",VLOOKUP($A91,'Annex 2 EHV charges'!$A:$O,11,FALSE)),"")</f>
        <v>1.48</v>
      </c>
    </row>
    <row r="92" spans="1:8" x14ac:dyDescent="0.2">
      <c r="A92" s="104" t="str">
        <f t="array" ref="A92">IFERROR(INDEX('Annex 2 EHV charges'!$A$11:$A$410, MATCH(0, IF(ISBLANK('Annex 2 EHV charges'!$A$11:$A$410),1, COUNTIF(A$4:$A91, 'Annex 2 EHV charges'!$A$11:$A$410)), 0)),"")</f>
        <v>New Import 5</v>
      </c>
      <c r="B92" s="104" t="str">
        <f>IF($A92="","",VLOOKUP($A92,'Annex 2 EHV charges'!$A:$O,2,0))</f>
        <v>New Import 5</v>
      </c>
      <c r="C92" s="105" t="str">
        <f>IF($A92="","",VLOOKUP($A92,'Annex 2 EHV charges'!$A:$O,3,0))</f>
        <v>New Import 5</v>
      </c>
      <c r="D92" s="104" t="str">
        <f>IF($A92="","",VLOOKUP($A92,'Annex 2 EHV charges'!$A:$O,7,0))</f>
        <v>Burntwood ESS</v>
      </c>
      <c r="E92" s="109" t="str">
        <f>IFERROR(IF(VLOOKUP($A92,'Annex 2 EHV charges'!$A:$O,8,FALSE)=0,"",VLOOKUP($A92,'Annex 2 EHV charges'!$A:$O,8,FALSE)),"")</f>
        <v/>
      </c>
      <c r="F92" s="110">
        <f>IFERROR(IF(VLOOKUP($A92,'Annex 2 EHV charges'!$A:$O,9,FALSE)=0,"",VLOOKUP($A92,'Annex 2 EHV charges'!$A:$O,9,FALSE)),"")</f>
        <v>4290.67</v>
      </c>
      <c r="G92" s="111">
        <f>IFERROR(IF(VLOOKUP($A92,'Annex 2 EHV charges'!$A:$O,10,FALSE)=0,"",VLOOKUP($A92,'Annex 2 EHV charges'!$A:$O,10,FALSE)),"")</f>
        <v>0.77</v>
      </c>
      <c r="H92" s="111">
        <f>IFERROR(IF(VLOOKUP($A92,'Annex 2 EHV charges'!$A:$O,11,FALSE)=0,"",VLOOKUP($A92,'Annex 2 EHV charges'!$A:$O,11,FALSE)),"")</f>
        <v>0.77</v>
      </c>
    </row>
    <row r="93" spans="1:8" x14ac:dyDescent="0.2">
      <c r="A93" s="104" t="str">
        <f t="array" ref="A93">IFERROR(INDEX('Annex 2 EHV charges'!$A$11:$A$410, MATCH(0, IF(ISBLANK('Annex 2 EHV charges'!$A$11:$A$410),1, COUNTIF(A$4:$A92, 'Annex 2 EHV charges'!$A$11:$A$410)), 0)),"")</f>
        <v>New Import 6</v>
      </c>
      <c r="B93" s="104" t="str">
        <f>IF($A93="","",VLOOKUP($A93,'Annex 2 EHV charges'!$A:$O,2,0))</f>
        <v>New Import 6</v>
      </c>
      <c r="C93" s="105" t="str">
        <f>IF($A93="","",VLOOKUP($A93,'Annex 2 EHV charges'!$A:$O,3,0))</f>
        <v>New Import 6</v>
      </c>
      <c r="D93" s="104" t="str">
        <f>IF($A93="","",VLOOKUP($A93,'Annex 2 EHV charges'!$A:$O,7,0))</f>
        <v>Clay Hill Pit</v>
      </c>
      <c r="E93" s="109" t="str">
        <f>IFERROR(IF(VLOOKUP($A93,'Annex 2 EHV charges'!$A:$O,8,FALSE)=0,"",VLOOKUP($A93,'Annex 2 EHV charges'!$A:$O,8,FALSE)),"")</f>
        <v/>
      </c>
      <c r="F93" s="110">
        <f>IFERROR(IF(VLOOKUP($A93,'Annex 2 EHV charges'!$A:$O,9,FALSE)=0,"",VLOOKUP($A93,'Annex 2 EHV charges'!$A:$O,9,FALSE)),"")</f>
        <v>21.78</v>
      </c>
      <c r="G93" s="111">
        <f>IFERROR(IF(VLOOKUP($A93,'Annex 2 EHV charges'!$A:$O,10,FALSE)=0,"",VLOOKUP($A93,'Annex 2 EHV charges'!$A:$O,10,FALSE)),"")</f>
        <v>0.77</v>
      </c>
      <c r="H93" s="111">
        <f>IFERROR(IF(VLOOKUP($A93,'Annex 2 EHV charges'!$A:$O,11,FALSE)=0,"",VLOOKUP($A93,'Annex 2 EHV charges'!$A:$O,11,FALSE)),"")</f>
        <v>0.77</v>
      </c>
    </row>
    <row r="94" spans="1:8" x14ac:dyDescent="0.2">
      <c r="A94" s="104" t="str">
        <f t="array" ref="A94">IFERROR(INDEX('Annex 2 EHV charges'!$A$11:$A$410, MATCH(0, IF(ISBLANK('Annex 2 EHV charges'!$A$11:$A$410),1, COUNTIF(A$4:$A93, 'Annex 2 EHV charges'!$A$11:$A$410)), 0)),"")</f>
        <v>New Import 7</v>
      </c>
      <c r="B94" s="104" t="str">
        <f>IF($A94="","",VLOOKUP($A94,'Annex 2 EHV charges'!$A:$O,2,0))</f>
        <v>New Import 7</v>
      </c>
      <c r="C94" s="105" t="str">
        <f>IF($A94="","",VLOOKUP($A94,'Annex 2 EHV charges'!$A:$O,3,0))</f>
        <v>New Import 7</v>
      </c>
      <c r="D94" s="104" t="str">
        <f>IF($A94="","",VLOOKUP($A94,'Annex 2 EHV charges'!$A:$O,7,0))</f>
        <v>Crimscote Fields Farm ANM</v>
      </c>
      <c r="E94" s="109" t="str">
        <f>IFERROR(IF(VLOOKUP($A94,'Annex 2 EHV charges'!$A:$O,8,FALSE)=0,"",VLOOKUP($A94,'Annex 2 EHV charges'!$A:$O,8,FALSE)),"")</f>
        <v/>
      </c>
      <c r="F94" s="110">
        <f>IFERROR(IF(VLOOKUP($A94,'Annex 2 EHV charges'!$A:$O,9,FALSE)=0,"",VLOOKUP($A94,'Annex 2 EHV charges'!$A:$O,9,FALSE)),"")</f>
        <v>423.96</v>
      </c>
      <c r="G94" s="111">
        <f>IFERROR(IF(VLOOKUP($A94,'Annex 2 EHV charges'!$A:$O,10,FALSE)=0,"",VLOOKUP($A94,'Annex 2 EHV charges'!$A:$O,10,FALSE)),"")</f>
        <v>1.1399999999999999</v>
      </c>
      <c r="H94" s="111">
        <f>IFERROR(IF(VLOOKUP($A94,'Annex 2 EHV charges'!$A:$O,11,FALSE)=0,"",VLOOKUP($A94,'Annex 2 EHV charges'!$A:$O,11,FALSE)),"")</f>
        <v>1.1399999999999999</v>
      </c>
    </row>
    <row r="95" spans="1:8" x14ac:dyDescent="0.2">
      <c r="A95" s="104" t="str">
        <f t="array" ref="A95">IFERROR(INDEX('Annex 2 EHV charges'!$A$11:$A$410, MATCH(0, IF(ISBLANK('Annex 2 EHV charges'!$A$11:$A$410),1, COUNTIF(A$4:$A94, 'Annex 2 EHV charges'!$A$11:$A$410)), 0)),"")</f>
        <v>New Import 8</v>
      </c>
      <c r="B95" s="104" t="str">
        <f>IF($A95="","",VLOOKUP($A95,'Annex 2 EHV charges'!$A:$O,2,0))</f>
        <v>New Import 8</v>
      </c>
      <c r="C95" s="105" t="str">
        <f>IF($A95="","",VLOOKUP($A95,'Annex 2 EHV charges'!$A:$O,3,0))</f>
        <v>New Import 8</v>
      </c>
      <c r="D95" s="104" t="str">
        <f>IF($A95="","",VLOOKUP($A95,'Annex 2 EHV charges'!$A:$O,7,0))</f>
        <v>Croome Airfield Solar Farm</v>
      </c>
      <c r="E95" s="109" t="str">
        <f>IFERROR(IF(VLOOKUP($A95,'Annex 2 EHV charges'!$A:$O,8,FALSE)=0,"",VLOOKUP($A95,'Annex 2 EHV charges'!$A:$O,8,FALSE)),"")</f>
        <v/>
      </c>
      <c r="F95" s="110">
        <f>IFERROR(IF(VLOOKUP($A95,'Annex 2 EHV charges'!$A:$O,9,FALSE)=0,"",VLOOKUP($A95,'Annex 2 EHV charges'!$A:$O,9,FALSE)),"")</f>
        <v>42.72</v>
      </c>
      <c r="G95" s="111">
        <f>IFERROR(IF(VLOOKUP($A95,'Annex 2 EHV charges'!$A:$O,10,FALSE)=0,"",VLOOKUP($A95,'Annex 2 EHV charges'!$A:$O,10,FALSE)),"")</f>
        <v>0.77</v>
      </c>
      <c r="H95" s="111">
        <f>IFERROR(IF(VLOOKUP($A95,'Annex 2 EHV charges'!$A:$O,11,FALSE)=0,"",VLOOKUP($A95,'Annex 2 EHV charges'!$A:$O,11,FALSE)),"")</f>
        <v>0.77</v>
      </c>
    </row>
    <row r="96" spans="1:8" x14ac:dyDescent="0.2">
      <c r="A96" s="104" t="str">
        <f t="array" ref="A96">IFERROR(INDEX('Annex 2 EHV charges'!$A$11:$A$410, MATCH(0, IF(ISBLANK('Annex 2 EHV charges'!$A$11:$A$410),1, COUNTIF(A$4:$A95, 'Annex 2 EHV charges'!$A$11:$A$410)), 0)),"")</f>
        <v>New Import 9</v>
      </c>
      <c r="B96" s="104" t="str">
        <f>IF($A96="","",VLOOKUP($A96,'Annex 2 EHV charges'!$A:$O,2,0))</f>
        <v>New Import 9</v>
      </c>
      <c r="C96" s="105" t="str">
        <f>IF($A96="","",VLOOKUP($A96,'Annex 2 EHV charges'!$A:$O,3,0))</f>
        <v>New Import 9</v>
      </c>
      <c r="D96" s="104" t="str">
        <f>IF($A96="","",VLOOKUP($A96,'Annex 2 EHV charges'!$A:$O,7,0))</f>
        <v>Dovedale Solar B</v>
      </c>
      <c r="E96" s="109" t="str">
        <f>IFERROR(IF(VLOOKUP($A96,'Annex 2 EHV charges'!$A:$O,8,FALSE)=0,"",VLOOKUP($A96,'Annex 2 EHV charges'!$A:$O,8,FALSE)),"")</f>
        <v/>
      </c>
      <c r="F96" s="110">
        <f>IFERROR(IF(VLOOKUP($A96,'Annex 2 EHV charges'!$A:$O,9,FALSE)=0,"",VLOOKUP($A96,'Annex 2 EHV charges'!$A:$O,9,FALSE)),"")</f>
        <v>7.52</v>
      </c>
      <c r="G96" s="111">
        <f>IFERROR(IF(VLOOKUP($A96,'Annex 2 EHV charges'!$A:$O,10,FALSE)=0,"",VLOOKUP($A96,'Annex 2 EHV charges'!$A:$O,10,FALSE)),"")</f>
        <v>0.71</v>
      </c>
      <c r="H96" s="111">
        <f>IFERROR(IF(VLOOKUP($A96,'Annex 2 EHV charges'!$A:$O,11,FALSE)=0,"",VLOOKUP($A96,'Annex 2 EHV charges'!$A:$O,11,FALSE)),"")</f>
        <v>0.71</v>
      </c>
    </row>
    <row r="97" spans="1:8" x14ac:dyDescent="0.2">
      <c r="A97" s="104" t="str">
        <f t="array" ref="A97">IFERROR(INDEX('Annex 2 EHV charges'!$A$11:$A$410, MATCH(0, IF(ISBLANK('Annex 2 EHV charges'!$A$11:$A$410),1, COUNTIF(A$4:$A96, 'Annex 2 EHV charges'!$A$11:$A$410)), 0)),"")</f>
        <v>New Import 10</v>
      </c>
      <c r="B97" s="104" t="str">
        <f>IF($A97="","",VLOOKUP($A97,'Annex 2 EHV charges'!$A:$O,2,0))</f>
        <v>New Import 10</v>
      </c>
      <c r="C97" s="105" t="str">
        <f>IF($A97="","",VLOOKUP($A97,'Annex 2 EHV charges'!$A:$O,3,0))</f>
        <v>New Import 10</v>
      </c>
      <c r="D97" s="104" t="str">
        <f>IF($A97="","",VLOOKUP($A97,'Annex 2 EHV charges'!$A:$O,7,0))</f>
        <v>Ebley Road ESS</v>
      </c>
      <c r="E97" s="109" t="str">
        <f>IFERROR(IF(VLOOKUP($A97,'Annex 2 EHV charges'!$A:$O,8,FALSE)=0,"",VLOOKUP($A97,'Annex 2 EHV charges'!$A:$O,8,FALSE)),"")</f>
        <v/>
      </c>
      <c r="F97" s="110">
        <f>IFERROR(IF(VLOOKUP($A97,'Annex 2 EHV charges'!$A:$O,9,FALSE)=0,"",VLOOKUP($A97,'Annex 2 EHV charges'!$A:$O,9,FALSE)),"")</f>
        <v>223.41</v>
      </c>
      <c r="G97" s="111">
        <f>IFERROR(IF(VLOOKUP($A97,'Annex 2 EHV charges'!$A:$O,10,FALSE)=0,"",VLOOKUP($A97,'Annex 2 EHV charges'!$A:$O,10,FALSE)),"")</f>
        <v>0.87</v>
      </c>
      <c r="H97" s="111">
        <f>IFERROR(IF(VLOOKUP($A97,'Annex 2 EHV charges'!$A:$O,11,FALSE)=0,"",VLOOKUP($A97,'Annex 2 EHV charges'!$A:$O,11,FALSE)),"")</f>
        <v>0.87</v>
      </c>
    </row>
    <row r="98" spans="1:8" x14ac:dyDescent="0.2">
      <c r="A98" s="104" t="str">
        <f t="array" ref="A98">IFERROR(INDEX('Annex 2 EHV charges'!$A$11:$A$410, MATCH(0, IF(ISBLANK('Annex 2 EHV charges'!$A$11:$A$410),1, COUNTIF(A$4:$A97, 'Annex 2 EHV charges'!$A$11:$A$410)), 0)),"")</f>
        <v>New Import 11</v>
      </c>
      <c r="B98" s="104" t="str">
        <f>IF($A98="","",VLOOKUP($A98,'Annex 2 EHV charges'!$A:$O,2,0))</f>
        <v>New Import 11</v>
      </c>
      <c r="C98" s="105" t="str">
        <f>IF($A98="","",VLOOKUP($A98,'Annex 2 EHV charges'!$A:$O,3,0))</f>
        <v>New Import 11</v>
      </c>
      <c r="D98" s="104" t="str">
        <f>IF($A98="","",VLOOKUP($A98,'Annex 2 EHV charges'!$A:$O,7,0))</f>
        <v>ECT Slimbridge Estate Solar</v>
      </c>
      <c r="E98" s="109" t="str">
        <f>IFERROR(IF(VLOOKUP($A98,'Annex 2 EHV charges'!$A:$O,8,FALSE)=0,"",VLOOKUP($A98,'Annex 2 EHV charges'!$A:$O,8,FALSE)),"")</f>
        <v/>
      </c>
      <c r="F98" s="110">
        <f>IFERROR(IF(VLOOKUP($A98,'Annex 2 EHV charges'!$A:$O,9,FALSE)=0,"",VLOOKUP($A98,'Annex 2 EHV charges'!$A:$O,9,FALSE)),"")</f>
        <v>27.04</v>
      </c>
      <c r="G98" s="111">
        <f>IFERROR(IF(VLOOKUP($A98,'Annex 2 EHV charges'!$A:$O,10,FALSE)=0,"",VLOOKUP($A98,'Annex 2 EHV charges'!$A:$O,10,FALSE)),"")</f>
        <v>0.71</v>
      </c>
      <c r="H98" s="111">
        <f>IFERROR(IF(VLOOKUP($A98,'Annex 2 EHV charges'!$A:$O,11,FALSE)=0,"",VLOOKUP($A98,'Annex 2 EHV charges'!$A:$O,11,FALSE)),"")</f>
        <v>0.71</v>
      </c>
    </row>
    <row r="99" spans="1:8" x14ac:dyDescent="0.2">
      <c r="A99" s="104" t="str">
        <f t="array" ref="A99">IFERROR(INDEX('Annex 2 EHV charges'!$A$11:$A$410, MATCH(0, IF(ISBLANK('Annex 2 EHV charges'!$A$11:$A$410),1, COUNTIF(A$4:$A98, 'Annex 2 EHV charges'!$A$11:$A$410)), 0)),"")</f>
        <v>New Import 12</v>
      </c>
      <c r="B99" s="104" t="str">
        <f>IF($A99="","",VLOOKUP($A99,'Annex 2 EHV charges'!$A:$O,2,0))</f>
        <v>New Import 12</v>
      </c>
      <c r="C99" s="105" t="str">
        <f>IF($A99="","",VLOOKUP($A99,'Annex 2 EHV charges'!$A:$O,3,0))</f>
        <v>New Import 12</v>
      </c>
      <c r="D99" s="104" t="str">
        <f>IF($A99="","",VLOOKUP($A99,'Annex 2 EHV charges'!$A:$O,7,0))</f>
        <v>Fryers Road Waste Generation option 2</v>
      </c>
      <c r="E99" s="109" t="str">
        <f>IFERROR(IF(VLOOKUP($A99,'Annex 2 EHV charges'!$A:$O,8,FALSE)=0,"",VLOOKUP($A99,'Annex 2 EHV charges'!$A:$O,8,FALSE)),"")</f>
        <v/>
      </c>
      <c r="F99" s="110">
        <f>IFERROR(IF(VLOOKUP($A99,'Annex 2 EHV charges'!$A:$O,9,FALSE)=0,"",VLOOKUP($A99,'Annex 2 EHV charges'!$A:$O,9,FALSE)),"")</f>
        <v>890.25</v>
      </c>
      <c r="G99" s="111">
        <f>IFERROR(IF(VLOOKUP($A99,'Annex 2 EHV charges'!$A:$O,10,FALSE)=0,"",VLOOKUP($A99,'Annex 2 EHV charges'!$A:$O,10,FALSE)),"")</f>
        <v>0.81</v>
      </c>
      <c r="H99" s="111">
        <f>IFERROR(IF(VLOOKUP($A99,'Annex 2 EHV charges'!$A:$O,11,FALSE)=0,"",VLOOKUP($A99,'Annex 2 EHV charges'!$A:$O,11,FALSE)),"")</f>
        <v>0.81</v>
      </c>
    </row>
    <row r="100" spans="1:8" x14ac:dyDescent="0.2">
      <c r="A100" s="104" t="str">
        <f t="array" ref="A100">IFERROR(INDEX('Annex 2 EHV charges'!$A$11:$A$410, MATCH(0, IF(ISBLANK('Annex 2 EHV charges'!$A$11:$A$410),1, COUNTIF(A$4:$A99, 'Annex 2 EHV charges'!$A$11:$A$410)), 0)),"")</f>
        <v>New Import 13</v>
      </c>
      <c r="B100" s="104" t="str">
        <f>IF($A100="","",VLOOKUP($A100,'Annex 2 EHV charges'!$A:$O,2,0))</f>
        <v>New Import 13</v>
      </c>
      <c r="C100" s="105" t="str">
        <f>IF($A100="","",VLOOKUP($A100,'Annex 2 EHV charges'!$A:$O,3,0))</f>
        <v>New Import 13</v>
      </c>
      <c r="D100" s="104" t="str">
        <f>IF($A100="","",VLOOKUP($A100,'Annex 2 EHV charges'!$A:$O,7,0))</f>
        <v>Hay Hall Rd</v>
      </c>
      <c r="E100" s="109" t="str">
        <f>IFERROR(IF(VLOOKUP($A100,'Annex 2 EHV charges'!$A:$O,8,FALSE)=0,"",VLOOKUP($A100,'Annex 2 EHV charges'!$A:$O,8,FALSE)),"")</f>
        <v/>
      </c>
      <c r="F100" s="110">
        <f>IFERROR(IF(VLOOKUP($A100,'Annex 2 EHV charges'!$A:$O,9,FALSE)=0,"",VLOOKUP($A100,'Annex 2 EHV charges'!$A:$O,9,FALSE)),"")</f>
        <v>1151.46</v>
      </c>
      <c r="G100" s="111">
        <f>IFERROR(IF(VLOOKUP($A100,'Annex 2 EHV charges'!$A:$O,10,FALSE)=0,"",VLOOKUP($A100,'Annex 2 EHV charges'!$A:$O,10,FALSE)),"")</f>
        <v>2.2599999999999998</v>
      </c>
      <c r="H100" s="111">
        <f>IFERROR(IF(VLOOKUP($A100,'Annex 2 EHV charges'!$A:$O,11,FALSE)=0,"",VLOOKUP($A100,'Annex 2 EHV charges'!$A:$O,11,FALSE)),"")</f>
        <v>2.2599999999999998</v>
      </c>
    </row>
    <row r="101" spans="1:8" x14ac:dyDescent="0.2">
      <c r="A101" s="104" t="str">
        <f t="array" ref="A101">IFERROR(INDEX('Annex 2 EHV charges'!$A$11:$A$410, MATCH(0, IF(ISBLANK('Annex 2 EHV charges'!$A$11:$A$410),1, COUNTIF(A$4:$A100, 'Annex 2 EHV charges'!$A$11:$A$410)), 0)),"")</f>
        <v>New Import 14</v>
      </c>
      <c r="B101" s="104" t="str">
        <f>IF($A101="","",VLOOKUP($A101,'Annex 2 EHV charges'!$A:$O,2,0))</f>
        <v>New Import 14</v>
      </c>
      <c r="C101" s="105" t="str">
        <f>IF($A101="","",VLOOKUP($A101,'Annex 2 EHV charges'!$A:$O,3,0))</f>
        <v>New Import 14</v>
      </c>
      <c r="D101" s="104" t="str">
        <f>IF($A101="","",VLOOKUP($A101,'Annex 2 EHV charges'!$A:$O,7,0))</f>
        <v>Hilltop Farm</v>
      </c>
      <c r="E101" s="109" t="str">
        <f>IFERROR(IF(VLOOKUP($A101,'Annex 2 EHV charges'!$A:$O,8,FALSE)=0,"",VLOOKUP($A101,'Annex 2 EHV charges'!$A:$O,8,FALSE)),"")</f>
        <v/>
      </c>
      <c r="F101" s="110">
        <f>IFERROR(IF(VLOOKUP($A101,'Annex 2 EHV charges'!$A:$O,9,FALSE)=0,"",VLOOKUP($A101,'Annex 2 EHV charges'!$A:$O,9,FALSE)),"")</f>
        <v>86.09</v>
      </c>
      <c r="G101" s="111">
        <f>IFERROR(IF(VLOOKUP($A101,'Annex 2 EHV charges'!$A:$O,10,FALSE)=0,"",VLOOKUP($A101,'Annex 2 EHV charges'!$A:$O,10,FALSE)),"")</f>
        <v>1.36</v>
      </c>
      <c r="H101" s="111">
        <f>IFERROR(IF(VLOOKUP($A101,'Annex 2 EHV charges'!$A:$O,11,FALSE)=0,"",VLOOKUP($A101,'Annex 2 EHV charges'!$A:$O,11,FALSE)),"")</f>
        <v>1.36</v>
      </c>
    </row>
    <row r="102" spans="1:8" x14ac:dyDescent="0.2">
      <c r="A102" s="104" t="str">
        <f t="array" ref="A102">IFERROR(INDEX('Annex 2 EHV charges'!$A$11:$A$410, MATCH(0, IF(ISBLANK('Annex 2 EHV charges'!$A$11:$A$410),1, COUNTIF(A$4:$A101, 'Annex 2 EHV charges'!$A$11:$A$410)), 0)),"")</f>
        <v>New Import 15</v>
      </c>
      <c r="B102" s="104" t="str">
        <f>IF($A102="","",VLOOKUP($A102,'Annex 2 EHV charges'!$A:$O,2,0))</f>
        <v>New Import 15</v>
      </c>
      <c r="C102" s="105" t="str">
        <f>IF($A102="","",VLOOKUP($A102,'Annex 2 EHV charges'!$A:$O,3,0))</f>
        <v>New Import 15</v>
      </c>
      <c r="D102" s="104" t="str">
        <f>IF($A102="","",VLOOKUP($A102,'Annex 2 EHV charges'!$A:$O,7,0))</f>
        <v>Home Farm</v>
      </c>
      <c r="E102" s="109" t="str">
        <f>IFERROR(IF(VLOOKUP($A102,'Annex 2 EHV charges'!$A:$O,8,FALSE)=0,"",VLOOKUP($A102,'Annex 2 EHV charges'!$A:$O,8,FALSE)),"")</f>
        <v/>
      </c>
      <c r="F102" s="110">
        <f>IFERROR(IF(VLOOKUP($A102,'Annex 2 EHV charges'!$A:$O,9,FALSE)=0,"",VLOOKUP($A102,'Annex 2 EHV charges'!$A:$O,9,FALSE)),"")</f>
        <v>46.56</v>
      </c>
      <c r="G102" s="111">
        <f>IFERROR(IF(VLOOKUP($A102,'Annex 2 EHV charges'!$A:$O,10,FALSE)=0,"",VLOOKUP($A102,'Annex 2 EHV charges'!$A:$O,10,FALSE)),"")</f>
        <v>0.71</v>
      </c>
      <c r="H102" s="111">
        <f>IFERROR(IF(VLOOKUP($A102,'Annex 2 EHV charges'!$A:$O,11,FALSE)=0,"",VLOOKUP($A102,'Annex 2 EHV charges'!$A:$O,11,FALSE)),"")</f>
        <v>0.71</v>
      </c>
    </row>
    <row r="103" spans="1:8" x14ac:dyDescent="0.2">
      <c r="A103" s="104" t="str">
        <f t="array" ref="A103">IFERROR(INDEX('Annex 2 EHV charges'!$A$11:$A$410, MATCH(0, IF(ISBLANK('Annex 2 EHV charges'!$A$11:$A$410),1, COUNTIF(A$4:$A102, 'Annex 2 EHV charges'!$A$11:$A$410)), 0)),"")</f>
        <v>New Import 16</v>
      </c>
      <c r="B103" s="104" t="str">
        <f>IF($A103="","",VLOOKUP($A103,'Annex 2 EHV charges'!$A:$O,2,0))</f>
        <v>New Import 16</v>
      </c>
      <c r="C103" s="105" t="str">
        <f>IF($A103="","",VLOOKUP($A103,'Annex 2 EHV charges'!$A:$O,3,0))</f>
        <v>New Import 16</v>
      </c>
      <c r="D103" s="104" t="str">
        <f>IF($A103="","",VLOOKUP($A103,'Annex 2 EHV charges'!$A:$O,7,0))</f>
        <v>Howard St</v>
      </c>
      <c r="E103" s="109" t="str">
        <f>IFERROR(IF(VLOOKUP($A103,'Annex 2 EHV charges'!$A:$O,8,FALSE)=0,"",VLOOKUP($A103,'Annex 2 EHV charges'!$A:$O,8,FALSE)),"")</f>
        <v/>
      </c>
      <c r="F103" s="110">
        <f>IFERROR(IF(VLOOKUP($A103,'Annex 2 EHV charges'!$A:$O,9,FALSE)=0,"",VLOOKUP($A103,'Annex 2 EHV charges'!$A:$O,9,FALSE)),"")</f>
        <v>554.34</v>
      </c>
      <c r="G103" s="111">
        <f>IFERROR(IF(VLOOKUP($A103,'Annex 2 EHV charges'!$A:$O,10,FALSE)=0,"",VLOOKUP($A103,'Annex 2 EHV charges'!$A:$O,10,FALSE)),"")</f>
        <v>0.77</v>
      </c>
      <c r="H103" s="111">
        <f>IFERROR(IF(VLOOKUP($A103,'Annex 2 EHV charges'!$A:$O,11,FALSE)=0,"",VLOOKUP($A103,'Annex 2 EHV charges'!$A:$O,11,FALSE)),"")</f>
        <v>0.77</v>
      </c>
    </row>
    <row r="104" spans="1:8" x14ac:dyDescent="0.2">
      <c r="A104" s="104" t="str">
        <f t="array" ref="A104">IFERROR(INDEX('Annex 2 EHV charges'!$A$11:$A$410, MATCH(0, IF(ISBLANK('Annex 2 EHV charges'!$A$11:$A$410),1, COUNTIF(A$4:$A103, 'Annex 2 EHV charges'!$A$11:$A$410)), 0)),"")</f>
        <v>New Import 17</v>
      </c>
      <c r="B104" s="104" t="str">
        <f>IF($A104="","",VLOOKUP($A104,'Annex 2 EHV charges'!$A:$O,2,0))</f>
        <v>New Import 17</v>
      </c>
      <c r="C104" s="105" t="str">
        <f>IF($A104="","",VLOOKUP($A104,'Annex 2 EHV charges'!$A:$O,3,0))</f>
        <v>New Import 17</v>
      </c>
      <c r="D104" s="104" t="str">
        <f>IF($A104="","",VLOOKUP($A104,'Annex 2 EHV charges'!$A:$O,7,0))</f>
        <v>Keele University</v>
      </c>
      <c r="E104" s="109" t="str">
        <f>IFERROR(IF(VLOOKUP($A104,'Annex 2 EHV charges'!$A:$O,8,FALSE)=0,"",VLOOKUP($A104,'Annex 2 EHV charges'!$A:$O,8,FALSE)),"")</f>
        <v/>
      </c>
      <c r="F104" s="110">
        <f>IFERROR(IF(VLOOKUP($A104,'Annex 2 EHV charges'!$A:$O,9,FALSE)=0,"",VLOOKUP($A104,'Annex 2 EHV charges'!$A:$O,9,FALSE)),"")</f>
        <v>294.91000000000003</v>
      </c>
      <c r="G104" s="111">
        <f>IFERROR(IF(VLOOKUP($A104,'Annex 2 EHV charges'!$A:$O,10,FALSE)=0,"",VLOOKUP($A104,'Annex 2 EHV charges'!$A:$O,10,FALSE)),"")</f>
        <v>1.1399999999999999</v>
      </c>
      <c r="H104" s="111">
        <f>IFERROR(IF(VLOOKUP($A104,'Annex 2 EHV charges'!$A:$O,11,FALSE)=0,"",VLOOKUP($A104,'Annex 2 EHV charges'!$A:$O,11,FALSE)),"")</f>
        <v>1.1399999999999999</v>
      </c>
    </row>
    <row r="105" spans="1:8" x14ac:dyDescent="0.2">
      <c r="A105" s="104" t="str">
        <f t="array" ref="A105">IFERROR(INDEX('Annex 2 EHV charges'!$A$11:$A$410, MATCH(0, IF(ISBLANK('Annex 2 EHV charges'!$A$11:$A$410),1, COUNTIF(A$4:$A104, 'Annex 2 EHV charges'!$A$11:$A$410)), 0)),"")</f>
        <v>New Import 18</v>
      </c>
      <c r="B105" s="104" t="str">
        <f>IF($A105="","",VLOOKUP($A105,'Annex 2 EHV charges'!$A:$O,2,0))</f>
        <v>New Import 18</v>
      </c>
      <c r="C105" s="105" t="str">
        <f>IF($A105="","",VLOOKUP($A105,'Annex 2 EHV charges'!$A:$O,3,0))</f>
        <v>New Import 18</v>
      </c>
      <c r="D105" s="104" t="str">
        <f>IF($A105="","",VLOOKUP($A105,'Annex 2 EHV charges'!$A:$O,7,0))</f>
        <v>Kitts Green Lane Battery Storage</v>
      </c>
      <c r="E105" s="109" t="str">
        <f>IFERROR(IF(VLOOKUP($A105,'Annex 2 EHV charges'!$A:$O,8,FALSE)=0,"",VLOOKUP($A105,'Annex 2 EHV charges'!$A:$O,8,FALSE)),"")</f>
        <v/>
      </c>
      <c r="F105" s="110">
        <f>IFERROR(IF(VLOOKUP($A105,'Annex 2 EHV charges'!$A:$O,9,FALSE)=0,"",VLOOKUP($A105,'Annex 2 EHV charges'!$A:$O,9,FALSE)),"")</f>
        <v>554.34</v>
      </c>
      <c r="G105" s="111">
        <f>IFERROR(IF(VLOOKUP($A105,'Annex 2 EHV charges'!$A:$O,10,FALSE)=0,"",VLOOKUP($A105,'Annex 2 EHV charges'!$A:$O,10,FALSE)),"")</f>
        <v>0.8</v>
      </c>
      <c r="H105" s="111">
        <f>IFERROR(IF(VLOOKUP($A105,'Annex 2 EHV charges'!$A:$O,11,FALSE)=0,"",VLOOKUP($A105,'Annex 2 EHV charges'!$A:$O,11,FALSE)),"")</f>
        <v>0.8</v>
      </c>
    </row>
    <row r="106" spans="1:8" x14ac:dyDescent="0.2">
      <c r="A106" s="104" t="str">
        <f t="array" ref="A106">IFERROR(INDEX('Annex 2 EHV charges'!$A$11:$A$410, MATCH(0, IF(ISBLANK('Annex 2 EHV charges'!$A$11:$A$410),1, COUNTIF(A$4:$A105, 'Annex 2 EHV charges'!$A$11:$A$410)), 0)),"")</f>
        <v>New Import 19</v>
      </c>
      <c r="B106" s="104" t="str">
        <f>IF($A106="","",VLOOKUP($A106,'Annex 2 EHV charges'!$A:$O,2,0))</f>
        <v>New Import 19</v>
      </c>
      <c r="C106" s="105" t="str">
        <f>IF($A106="","",VLOOKUP($A106,'Annex 2 EHV charges'!$A:$O,3,0))</f>
        <v>New Import 19</v>
      </c>
      <c r="D106" s="104" t="str">
        <f>IF($A106="","",VLOOKUP($A106,'Annex 2 EHV charges'!$A:$O,7,0))</f>
        <v>Knighton Lane Battery Storage, Knighton</v>
      </c>
      <c r="E106" s="109" t="str">
        <f>IFERROR(IF(VLOOKUP($A106,'Annex 2 EHV charges'!$A:$O,8,FALSE)=0,"",VLOOKUP($A106,'Annex 2 EHV charges'!$A:$O,8,FALSE)),"")</f>
        <v/>
      </c>
      <c r="F106" s="110">
        <f>IFERROR(IF(VLOOKUP($A106,'Annex 2 EHV charges'!$A:$O,9,FALSE)=0,"",VLOOKUP($A106,'Annex 2 EHV charges'!$A:$O,9,FALSE)),"")</f>
        <v>6725.88</v>
      </c>
      <c r="G106" s="111">
        <f>IFERROR(IF(VLOOKUP($A106,'Annex 2 EHV charges'!$A:$O,10,FALSE)=0,"",VLOOKUP($A106,'Annex 2 EHV charges'!$A:$O,10,FALSE)),"")</f>
        <v>0.83</v>
      </c>
      <c r="H106" s="111">
        <f>IFERROR(IF(VLOOKUP($A106,'Annex 2 EHV charges'!$A:$O,11,FALSE)=0,"",VLOOKUP($A106,'Annex 2 EHV charges'!$A:$O,11,FALSE)),"")</f>
        <v>0.83</v>
      </c>
    </row>
    <row r="107" spans="1:8" x14ac:dyDescent="0.2">
      <c r="A107" s="104" t="str">
        <f t="array" ref="A107">IFERROR(INDEX('Annex 2 EHV charges'!$A$11:$A$410, MATCH(0, IF(ISBLANK('Annex 2 EHV charges'!$A$11:$A$410),1, COUNTIF(A$4:$A106, 'Annex 2 EHV charges'!$A$11:$A$410)), 0)),"")</f>
        <v>New Import 20</v>
      </c>
      <c r="B107" s="104" t="str">
        <f>IF($A107="","",VLOOKUP($A107,'Annex 2 EHV charges'!$A:$O,2,0))</f>
        <v>New Import 20</v>
      </c>
      <c r="C107" s="105" t="str">
        <f>IF($A107="","",VLOOKUP($A107,'Annex 2 EHV charges'!$A:$O,3,0))</f>
        <v>New Import 20</v>
      </c>
      <c r="D107" s="104" t="str">
        <f>IF($A107="","",VLOOKUP($A107,'Annex 2 EHV charges'!$A:$O,7,0))</f>
        <v>Land off, Kingstone Road, Slimbridge</v>
      </c>
      <c r="E107" s="109" t="str">
        <f>IFERROR(IF(VLOOKUP($A107,'Annex 2 EHV charges'!$A:$O,8,FALSE)=0,"",VLOOKUP($A107,'Annex 2 EHV charges'!$A:$O,8,FALSE)),"")</f>
        <v/>
      </c>
      <c r="F107" s="110">
        <f>IFERROR(IF(VLOOKUP($A107,'Annex 2 EHV charges'!$A:$O,9,FALSE)=0,"",VLOOKUP($A107,'Annex 2 EHV charges'!$A:$O,9,FALSE)),"")</f>
        <v>2287.7600000000002</v>
      </c>
      <c r="G107" s="111">
        <f>IFERROR(IF(VLOOKUP($A107,'Annex 2 EHV charges'!$A:$O,10,FALSE)=0,"",VLOOKUP($A107,'Annex 2 EHV charges'!$A:$O,10,FALSE)),"")</f>
        <v>0.77</v>
      </c>
      <c r="H107" s="111">
        <f>IFERROR(IF(VLOOKUP($A107,'Annex 2 EHV charges'!$A:$O,11,FALSE)=0,"",VLOOKUP($A107,'Annex 2 EHV charges'!$A:$O,11,FALSE)),"")</f>
        <v>0.77</v>
      </c>
    </row>
    <row r="108" spans="1:8" x14ac:dyDescent="0.2">
      <c r="A108" s="104" t="str">
        <f t="array" ref="A108">IFERROR(INDEX('Annex 2 EHV charges'!$A$11:$A$410, MATCH(0, IF(ISBLANK('Annex 2 EHV charges'!$A$11:$A$410),1, COUNTIF(A$4:$A107, 'Annex 2 EHV charges'!$A$11:$A$410)), 0)),"")</f>
        <v>New Import 21</v>
      </c>
      <c r="B108" s="104" t="str">
        <f>IF($A108="","",VLOOKUP($A108,'Annex 2 EHV charges'!$A:$O,2,0))</f>
        <v>New Import 21</v>
      </c>
      <c r="C108" s="105" t="str">
        <f>IF($A108="","",VLOOKUP($A108,'Annex 2 EHV charges'!$A:$O,3,0))</f>
        <v>New Import 21</v>
      </c>
      <c r="D108" s="104" t="str">
        <f>IF($A108="","",VLOOKUP($A108,'Annex 2 EHV charges'!$A:$O,7,0))</f>
        <v>Langley Generation</v>
      </c>
      <c r="E108" s="109" t="str">
        <f>IFERROR(IF(VLOOKUP($A108,'Annex 2 EHV charges'!$A:$O,8,FALSE)=0,"",VLOOKUP($A108,'Annex 2 EHV charges'!$A:$O,8,FALSE)),"")</f>
        <v/>
      </c>
      <c r="F108" s="110">
        <f>IFERROR(IF(VLOOKUP($A108,'Annex 2 EHV charges'!$A:$O,9,FALSE)=0,"",VLOOKUP($A108,'Annex 2 EHV charges'!$A:$O,9,FALSE)),"")</f>
        <v>754.63</v>
      </c>
      <c r="G108" s="111">
        <f>IFERROR(IF(VLOOKUP($A108,'Annex 2 EHV charges'!$A:$O,10,FALSE)=0,"",VLOOKUP($A108,'Annex 2 EHV charges'!$A:$O,10,FALSE)),"")</f>
        <v>0.77</v>
      </c>
      <c r="H108" s="111">
        <f>IFERROR(IF(VLOOKUP($A108,'Annex 2 EHV charges'!$A:$O,11,FALSE)=0,"",VLOOKUP($A108,'Annex 2 EHV charges'!$A:$O,11,FALSE)),"")</f>
        <v>0.77</v>
      </c>
    </row>
    <row r="109" spans="1:8" x14ac:dyDescent="0.2">
      <c r="A109" s="104" t="str">
        <f t="array" ref="A109">IFERROR(INDEX('Annex 2 EHV charges'!$A$11:$A$410, MATCH(0, IF(ISBLANK('Annex 2 EHV charges'!$A$11:$A$410),1, COUNTIF(A$4:$A108, 'Annex 2 EHV charges'!$A$11:$A$410)), 0)),"")</f>
        <v>New Import 22</v>
      </c>
      <c r="B109" s="104" t="str">
        <f>IF($A109="","",VLOOKUP($A109,'Annex 2 EHV charges'!$A:$O,2,0))</f>
        <v>New Import 22</v>
      </c>
      <c r="C109" s="105" t="str">
        <f>IF($A109="","",VLOOKUP($A109,'Annex 2 EHV charges'!$A:$O,3,0))</f>
        <v>New Import 22</v>
      </c>
      <c r="D109" s="104" t="str">
        <f>IF($A109="","",VLOOKUP($A109,'Annex 2 EHV charges'!$A:$O,7,0))</f>
        <v>Longney Estate</v>
      </c>
      <c r="E109" s="109" t="str">
        <f>IFERROR(IF(VLOOKUP($A109,'Annex 2 EHV charges'!$A:$O,8,FALSE)=0,"",VLOOKUP($A109,'Annex 2 EHV charges'!$A:$O,8,FALSE)),"")</f>
        <v/>
      </c>
      <c r="F109" s="110">
        <f>IFERROR(IF(VLOOKUP($A109,'Annex 2 EHV charges'!$A:$O,9,FALSE)=0,"",VLOOKUP($A109,'Annex 2 EHV charges'!$A:$O,9,FALSE)),"")</f>
        <v>8.6</v>
      </c>
      <c r="G109" s="111">
        <f>IFERROR(IF(VLOOKUP($A109,'Annex 2 EHV charges'!$A:$O,10,FALSE)=0,"",VLOOKUP($A109,'Annex 2 EHV charges'!$A:$O,10,FALSE)),"")</f>
        <v>3.39</v>
      </c>
      <c r="H109" s="111">
        <f>IFERROR(IF(VLOOKUP($A109,'Annex 2 EHV charges'!$A:$O,11,FALSE)=0,"",VLOOKUP($A109,'Annex 2 EHV charges'!$A:$O,11,FALSE)),"")</f>
        <v>3.39</v>
      </c>
    </row>
    <row r="110" spans="1:8" x14ac:dyDescent="0.2">
      <c r="A110" s="104" t="str">
        <f t="array" ref="A110">IFERROR(INDEX('Annex 2 EHV charges'!$A$11:$A$410, MATCH(0, IF(ISBLANK('Annex 2 EHV charges'!$A$11:$A$410),1, COUNTIF(A$4:$A109, 'Annex 2 EHV charges'!$A$11:$A$410)), 0)),"")</f>
        <v>New Import 23</v>
      </c>
      <c r="B110" s="104" t="str">
        <f>IF($A110="","",VLOOKUP($A110,'Annex 2 EHV charges'!$A:$O,2,0))</f>
        <v>New Import 23</v>
      </c>
      <c r="C110" s="105" t="str">
        <f>IF($A110="","",VLOOKUP($A110,'Annex 2 EHV charges'!$A:$O,3,0))</f>
        <v>New Import 23</v>
      </c>
      <c r="D110" s="104" t="str">
        <f>IF($A110="","",VLOOKUP($A110,'Annex 2 EHV charges'!$A:$O,7,0))</f>
        <v>Meadow Solar Farm</v>
      </c>
      <c r="E110" s="109" t="str">
        <f>IFERROR(IF(VLOOKUP($A110,'Annex 2 EHV charges'!$A:$O,8,FALSE)=0,"",VLOOKUP($A110,'Annex 2 EHV charges'!$A:$O,8,FALSE)),"")</f>
        <v/>
      </c>
      <c r="F110" s="110" t="str">
        <f>IFERROR(IF(VLOOKUP($A110,'Annex 2 EHV charges'!$A:$O,9,FALSE)=0,"",VLOOKUP($A110,'Annex 2 EHV charges'!$A:$O,9,FALSE)),"")</f>
        <v/>
      </c>
      <c r="G110" s="111" t="str">
        <f>IFERROR(IF(VLOOKUP($A110,'Annex 2 EHV charges'!$A:$O,10,FALSE)=0,"",VLOOKUP($A110,'Annex 2 EHV charges'!$A:$O,10,FALSE)),"")</f>
        <v/>
      </c>
      <c r="H110" s="111" t="str">
        <f>IFERROR(IF(VLOOKUP($A110,'Annex 2 EHV charges'!$A:$O,11,FALSE)=0,"",VLOOKUP($A110,'Annex 2 EHV charges'!$A:$O,11,FALSE)),"")</f>
        <v/>
      </c>
    </row>
    <row r="111" spans="1:8" x14ac:dyDescent="0.2">
      <c r="A111" s="104" t="str">
        <f t="array" ref="A111">IFERROR(INDEX('Annex 2 EHV charges'!$A$11:$A$410, MATCH(0, IF(ISBLANK('Annex 2 EHV charges'!$A$11:$A$410),1, COUNTIF(A$4:$A110, 'Annex 2 EHV charges'!$A$11:$A$410)), 0)),"")</f>
        <v>New Import 24</v>
      </c>
      <c r="B111" s="104" t="str">
        <f>IF($A111="","",VLOOKUP($A111,'Annex 2 EHV charges'!$A:$O,2,0))</f>
        <v>New Import 24</v>
      </c>
      <c r="C111" s="105" t="str">
        <f>IF($A111="","",VLOOKUP($A111,'Annex 2 EHV charges'!$A:$O,3,0))</f>
        <v>New Import 24</v>
      </c>
      <c r="D111" s="104" t="str">
        <f>IF($A111="","",VLOOKUP($A111,'Annex 2 EHV charges'!$A:$O,7,0))</f>
        <v>Meaford Power Station</v>
      </c>
      <c r="E111" s="109" t="str">
        <f>IFERROR(IF(VLOOKUP($A111,'Annex 2 EHV charges'!$A:$O,8,FALSE)=0,"",VLOOKUP($A111,'Annex 2 EHV charges'!$A:$O,8,FALSE)),"")</f>
        <v/>
      </c>
      <c r="F111" s="110">
        <f>IFERROR(IF(VLOOKUP($A111,'Annex 2 EHV charges'!$A:$O,9,FALSE)=0,"",VLOOKUP($A111,'Annex 2 EHV charges'!$A:$O,9,FALSE)),"")</f>
        <v>56.7</v>
      </c>
      <c r="G111" s="111">
        <f>IFERROR(IF(VLOOKUP($A111,'Annex 2 EHV charges'!$A:$O,10,FALSE)=0,"",VLOOKUP($A111,'Annex 2 EHV charges'!$A:$O,10,FALSE)),"")</f>
        <v>1.04</v>
      </c>
      <c r="H111" s="111">
        <f>IFERROR(IF(VLOOKUP($A111,'Annex 2 EHV charges'!$A:$O,11,FALSE)=0,"",VLOOKUP($A111,'Annex 2 EHV charges'!$A:$O,11,FALSE)),"")</f>
        <v>1.04</v>
      </c>
    </row>
    <row r="112" spans="1:8" x14ac:dyDescent="0.2">
      <c r="A112" s="104" t="str">
        <f t="array" ref="A112">IFERROR(INDEX('Annex 2 EHV charges'!$A$11:$A$410, MATCH(0, IF(ISBLANK('Annex 2 EHV charges'!$A$11:$A$410),1, COUNTIF(A$4:$A111, 'Annex 2 EHV charges'!$A$11:$A$410)), 0)),"")</f>
        <v>New Import 25</v>
      </c>
      <c r="B112" s="104" t="str">
        <f>IF($A112="","",VLOOKUP($A112,'Annex 2 EHV charges'!$A:$O,2,0))</f>
        <v>New Import 25</v>
      </c>
      <c r="C112" s="105" t="str">
        <f>IF($A112="","",VLOOKUP($A112,'Annex 2 EHV charges'!$A:$O,3,0))</f>
        <v>New Import 25</v>
      </c>
      <c r="D112" s="104" t="str">
        <f>IF($A112="","",VLOOKUP($A112,'Annex 2 EHV charges'!$A:$O,7,0))</f>
        <v>Ploddy House Farm</v>
      </c>
      <c r="E112" s="109" t="str">
        <f>IFERROR(IF(VLOOKUP($A112,'Annex 2 EHV charges'!$A:$O,8,FALSE)=0,"",VLOOKUP($A112,'Annex 2 EHV charges'!$A:$O,8,FALSE)),"")</f>
        <v/>
      </c>
      <c r="F112" s="110">
        <f>IFERROR(IF(VLOOKUP($A112,'Annex 2 EHV charges'!$A:$O,9,FALSE)=0,"",VLOOKUP($A112,'Annex 2 EHV charges'!$A:$O,9,FALSE)),"")</f>
        <v>31.18</v>
      </c>
      <c r="G112" s="111">
        <f>IFERROR(IF(VLOOKUP($A112,'Annex 2 EHV charges'!$A:$O,10,FALSE)=0,"",VLOOKUP($A112,'Annex 2 EHV charges'!$A:$O,10,FALSE)),"")</f>
        <v>2.97</v>
      </c>
      <c r="H112" s="111">
        <f>IFERROR(IF(VLOOKUP($A112,'Annex 2 EHV charges'!$A:$O,11,FALSE)=0,"",VLOOKUP($A112,'Annex 2 EHV charges'!$A:$O,11,FALSE)),"")</f>
        <v>2.97</v>
      </c>
    </row>
    <row r="113" spans="1:8" x14ac:dyDescent="0.2">
      <c r="A113" s="104" t="str">
        <f t="array" ref="A113">IFERROR(INDEX('Annex 2 EHV charges'!$A$11:$A$410, MATCH(0, IF(ISBLANK('Annex 2 EHV charges'!$A$11:$A$410),1, COUNTIF(A$4:$A112, 'Annex 2 EHV charges'!$A$11:$A$410)), 0)),"")</f>
        <v>New Import 26</v>
      </c>
      <c r="B113" s="104" t="str">
        <f>IF($A113="","",VLOOKUP($A113,'Annex 2 EHV charges'!$A:$O,2,0))</f>
        <v>New Import 26</v>
      </c>
      <c r="C113" s="105" t="str">
        <f>IF($A113="","",VLOOKUP($A113,'Annex 2 EHV charges'!$A:$O,3,0))</f>
        <v>New Import 26</v>
      </c>
      <c r="D113" s="104" t="str">
        <f>IF($A113="","",VLOOKUP($A113,'Annex 2 EHV charges'!$A:$O,7,0))</f>
        <v>Pontrilas Sawmill</v>
      </c>
      <c r="E113" s="109" t="str">
        <f>IFERROR(IF(VLOOKUP($A113,'Annex 2 EHV charges'!$A:$O,8,FALSE)=0,"",VLOOKUP($A113,'Annex 2 EHV charges'!$A:$O,8,FALSE)),"")</f>
        <v/>
      </c>
      <c r="F113" s="110">
        <f>IFERROR(IF(VLOOKUP($A113,'Annex 2 EHV charges'!$A:$O,9,FALSE)=0,"",VLOOKUP($A113,'Annex 2 EHV charges'!$A:$O,9,FALSE)),"")</f>
        <v>267.32</v>
      </c>
      <c r="G113" s="111">
        <f>IFERROR(IF(VLOOKUP($A113,'Annex 2 EHV charges'!$A:$O,10,FALSE)=0,"",VLOOKUP($A113,'Annex 2 EHV charges'!$A:$O,10,FALSE)),"")</f>
        <v>7.63</v>
      </c>
      <c r="H113" s="111">
        <f>IFERROR(IF(VLOOKUP($A113,'Annex 2 EHV charges'!$A:$O,11,FALSE)=0,"",VLOOKUP($A113,'Annex 2 EHV charges'!$A:$O,11,FALSE)),"")</f>
        <v>7.63</v>
      </c>
    </row>
    <row r="114" spans="1:8" x14ac:dyDescent="0.2">
      <c r="A114" s="104" t="str">
        <f t="array" ref="A114">IFERROR(INDEX('Annex 2 EHV charges'!$A$11:$A$410, MATCH(0, IF(ISBLANK('Annex 2 EHV charges'!$A$11:$A$410),1, COUNTIF(A$4:$A113, 'Annex 2 EHV charges'!$A$11:$A$410)), 0)),"")</f>
        <v>New Import 27</v>
      </c>
      <c r="B114" s="104" t="str">
        <f>IF($A114="","",VLOOKUP($A114,'Annex 2 EHV charges'!$A:$O,2,0))</f>
        <v>New Import 27</v>
      </c>
      <c r="C114" s="105" t="str">
        <f>IF($A114="","",VLOOKUP($A114,'Annex 2 EHV charges'!$A:$O,3,0))</f>
        <v>New Import 27</v>
      </c>
      <c r="D114" s="104" t="str">
        <f>IF($A114="","",VLOOKUP($A114,'Annex 2 EHV charges'!$A:$O,7,0))</f>
        <v>Radbrooke Pastures PV</v>
      </c>
      <c r="E114" s="109" t="str">
        <f>IFERROR(IF(VLOOKUP($A114,'Annex 2 EHV charges'!$A:$O,8,FALSE)=0,"",VLOOKUP($A114,'Annex 2 EHV charges'!$A:$O,8,FALSE)),"")</f>
        <v/>
      </c>
      <c r="F114" s="110">
        <f>IFERROR(IF(VLOOKUP($A114,'Annex 2 EHV charges'!$A:$O,9,FALSE)=0,"",VLOOKUP($A114,'Annex 2 EHV charges'!$A:$O,9,FALSE)),"")</f>
        <v>1.81</v>
      </c>
      <c r="G114" s="111">
        <f>IFERROR(IF(VLOOKUP($A114,'Annex 2 EHV charges'!$A:$O,10,FALSE)=0,"",VLOOKUP($A114,'Annex 2 EHV charges'!$A:$O,10,FALSE)),"")</f>
        <v>1.2</v>
      </c>
      <c r="H114" s="111">
        <f>IFERROR(IF(VLOOKUP($A114,'Annex 2 EHV charges'!$A:$O,11,FALSE)=0,"",VLOOKUP($A114,'Annex 2 EHV charges'!$A:$O,11,FALSE)),"")</f>
        <v>1.2</v>
      </c>
    </row>
    <row r="115" spans="1:8" x14ac:dyDescent="0.2">
      <c r="A115" s="104" t="str">
        <f t="array" ref="A115">IFERROR(INDEX('Annex 2 EHV charges'!$A$11:$A$410, MATCH(0, IF(ISBLANK('Annex 2 EHV charges'!$A$11:$A$410),1, COUNTIF(A$4:$A114, 'Annex 2 EHV charges'!$A$11:$A$410)), 0)),"")</f>
        <v>New Import 28</v>
      </c>
      <c r="B115" s="104" t="str">
        <f>IF($A115="","",VLOOKUP($A115,'Annex 2 EHV charges'!$A:$O,2,0))</f>
        <v>New Import 28</v>
      </c>
      <c r="C115" s="105" t="str">
        <f>IF($A115="","",VLOOKUP($A115,'Annex 2 EHV charges'!$A:$O,3,0))</f>
        <v>New Import 28</v>
      </c>
      <c r="D115" s="104" t="str">
        <f>IF($A115="","",VLOOKUP($A115,'Annex 2 EHV charges'!$A:$O,7,0))</f>
        <v>Rag Lane Solar, Wotton-Under-Edge</v>
      </c>
      <c r="E115" s="109" t="str">
        <f>IFERROR(IF(VLOOKUP($A115,'Annex 2 EHV charges'!$A:$O,8,FALSE)=0,"",VLOOKUP($A115,'Annex 2 EHV charges'!$A:$O,8,FALSE)),"")</f>
        <v/>
      </c>
      <c r="F115" s="110">
        <f>IFERROR(IF(VLOOKUP($A115,'Annex 2 EHV charges'!$A:$O,9,FALSE)=0,"",VLOOKUP($A115,'Annex 2 EHV charges'!$A:$O,9,FALSE)),"")</f>
        <v>107.23</v>
      </c>
      <c r="G115" s="111">
        <f>IFERROR(IF(VLOOKUP($A115,'Annex 2 EHV charges'!$A:$O,10,FALSE)=0,"",VLOOKUP($A115,'Annex 2 EHV charges'!$A:$O,10,FALSE)),"")</f>
        <v>1.1399999999999999</v>
      </c>
      <c r="H115" s="111">
        <f>IFERROR(IF(VLOOKUP($A115,'Annex 2 EHV charges'!$A:$O,11,FALSE)=0,"",VLOOKUP($A115,'Annex 2 EHV charges'!$A:$O,11,FALSE)),"")</f>
        <v>1.1399999999999999</v>
      </c>
    </row>
    <row r="116" spans="1:8" x14ac:dyDescent="0.2">
      <c r="A116" s="104" t="str">
        <f t="array" ref="A116">IFERROR(INDEX('Annex 2 EHV charges'!$A$11:$A$410, MATCH(0, IF(ISBLANK('Annex 2 EHV charges'!$A$11:$A$410),1, COUNTIF(A$4:$A115, 'Annex 2 EHV charges'!$A$11:$A$410)), 0)),"")</f>
        <v>New Import 29</v>
      </c>
      <c r="B116" s="104" t="str">
        <f>IF($A116="","",VLOOKUP($A116,'Annex 2 EHV charges'!$A:$O,2,0))</f>
        <v>New Import 29</v>
      </c>
      <c r="C116" s="105" t="str">
        <f>IF($A116="","",VLOOKUP($A116,'Annex 2 EHV charges'!$A:$O,3,0))</f>
        <v>New Import 29</v>
      </c>
      <c r="D116" s="104" t="str">
        <f>IF($A116="","",VLOOKUP($A116,'Annex 2 EHV charges'!$A:$O,7,0))</f>
        <v>Ryall</v>
      </c>
      <c r="E116" s="109" t="str">
        <f>IFERROR(IF(VLOOKUP($A116,'Annex 2 EHV charges'!$A:$O,8,FALSE)=0,"",VLOOKUP($A116,'Annex 2 EHV charges'!$A:$O,8,FALSE)),"")</f>
        <v/>
      </c>
      <c r="F116" s="110">
        <f>IFERROR(IF(VLOOKUP($A116,'Annex 2 EHV charges'!$A:$O,9,FALSE)=0,"",VLOOKUP($A116,'Annex 2 EHV charges'!$A:$O,9,FALSE)),"")</f>
        <v>16.399999999999999</v>
      </c>
      <c r="G116" s="111">
        <f>IFERROR(IF(VLOOKUP($A116,'Annex 2 EHV charges'!$A:$O,10,FALSE)=0,"",VLOOKUP($A116,'Annex 2 EHV charges'!$A:$O,10,FALSE)),"")</f>
        <v>3.39</v>
      </c>
      <c r="H116" s="111">
        <f>IFERROR(IF(VLOOKUP($A116,'Annex 2 EHV charges'!$A:$O,11,FALSE)=0,"",VLOOKUP($A116,'Annex 2 EHV charges'!$A:$O,11,FALSE)),"")</f>
        <v>3.39</v>
      </c>
    </row>
    <row r="117" spans="1:8" x14ac:dyDescent="0.2">
      <c r="A117" s="104" t="str">
        <f t="array" ref="A117">IFERROR(INDEX('Annex 2 EHV charges'!$A$11:$A$410, MATCH(0, IF(ISBLANK('Annex 2 EHV charges'!$A$11:$A$410),1, COUNTIF(A$4:$A116, 'Annex 2 EHV charges'!$A$11:$A$410)), 0)),"")</f>
        <v>New Import 30</v>
      </c>
      <c r="B117" s="104" t="str">
        <f>IF($A117="","",VLOOKUP($A117,'Annex 2 EHV charges'!$A:$O,2,0))</f>
        <v>New Import 30</v>
      </c>
      <c r="C117" s="105" t="str">
        <f>IF($A117="","",VLOOKUP($A117,'Annex 2 EHV charges'!$A:$O,3,0))</f>
        <v>New Import 30</v>
      </c>
      <c r="D117" s="104" t="str">
        <f>IF($A117="","",VLOOKUP($A117,'Annex 2 EHV charges'!$A:$O,7,0))</f>
        <v>Sinclair Wks Gas Gen</v>
      </c>
      <c r="E117" s="109">
        <f>IFERROR(IF(VLOOKUP($A117,'Annex 2 EHV charges'!$A:$O,8,FALSE)=0,"",VLOOKUP($A117,'Annex 2 EHV charges'!$A:$O,8,FALSE)),"")</f>
        <v>0.67400000000000004</v>
      </c>
      <c r="F117" s="110">
        <f>IFERROR(IF(VLOOKUP($A117,'Annex 2 EHV charges'!$A:$O,9,FALSE)=0,"",VLOOKUP($A117,'Annex 2 EHV charges'!$A:$O,9,FALSE)),"")</f>
        <v>698.74</v>
      </c>
      <c r="G117" s="111">
        <f>IFERROR(IF(VLOOKUP($A117,'Annex 2 EHV charges'!$A:$O,10,FALSE)=0,"",VLOOKUP($A117,'Annex 2 EHV charges'!$A:$O,10,FALSE)),"")</f>
        <v>1.39</v>
      </c>
      <c r="H117" s="111">
        <f>IFERROR(IF(VLOOKUP($A117,'Annex 2 EHV charges'!$A:$O,11,FALSE)=0,"",VLOOKUP($A117,'Annex 2 EHV charges'!$A:$O,11,FALSE)),"")</f>
        <v>1.39</v>
      </c>
    </row>
    <row r="118" spans="1:8" x14ac:dyDescent="0.2">
      <c r="A118" s="104" t="str">
        <f t="array" ref="A118">IFERROR(INDEX('Annex 2 EHV charges'!$A$11:$A$410, MATCH(0, IF(ISBLANK('Annex 2 EHV charges'!$A$11:$A$410),1, COUNTIF(A$4:$A117, 'Annex 2 EHV charges'!$A$11:$A$410)), 0)),"")</f>
        <v>New Import 31</v>
      </c>
      <c r="B118" s="104" t="str">
        <f>IF($A118="","",VLOOKUP($A118,'Annex 2 EHV charges'!$A:$O,2,0))</f>
        <v>New Import 31</v>
      </c>
      <c r="C118" s="105" t="str">
        <f>IF($A118="","",VLOOKUP($A118,'Annex 2 EHV charges'!$A:$O,3,0))</f>
        <v>New Import 31</v>
      </c>
      <c r="D118" s="104" t="str">
        <f>IF($A118="","",VLOOKUP($A118,'Annex 2 EHV charges'!$A:$O,7,0))</f>
        <v>Stratford Road Gas</v>
      </c>
      <c r="E118" s="109" t="str">
        <f>IFERROR(IF(VLOOKUP($A118,'Annex 2 EHV charges'!$A:$O,8,FALSE)=0,"",VLOOKUP($A118,'Annex 2 EHV charges'!$A:$O,8,FALSE)),"")</f>
        <v/>
      </c>
      <c r="F118" s="110">
        <f>IFERROR(IF(VLOOKUP($A118,'Annex 2 EHV charges'!$A:$O,9,FALSE)=0,"",VLOOKUP($A118,'Annex 2 EHV charges'!$A:$O,9,FALSE)),"")</f>
        <v>25.22</v>
      </c>
      <c r="G118" s="111">
        <f>IFERROR(IF(VLOOKUP($A118,'Annex 2 EHV charges'!$A:$O,10,FALSE)=0,"",VLOOKUP($A118,'Annex 2 EHV charges'!$A:$O,10,FALSE)),"")</f>
        <v>1.31</v>
      </c>
      <c r="H118" s="111">
        <f>IFERROR(IF(VLOOKUP($A118,'Annex 2 EHV charges'!$A:$O,11,FALSE)=0,"",VLOOKUP($A118,'Annex 2 EHV charges'!$A:$O,11,FALSE)),"")</f>
        <v>1.31</v>
      </c>
    </row>
    <row r="119" spans="1:8" x14ac:dyDescent="0.2">
      <c r="A119" s="104" t="str">
        <f t="array" ref="A119">IFERROR(INDEX('Annex 2 EHV charges'!$A$11:$A$410, MATCH(0, IF(ISBLANK('Annex 2 EHV charges'!$A$11:$A$410),1, COUNTIF(A$4:$A118, 'Annex 2 EHV charges'!$A$11:$A$410)), 0)),"")</f>
        <v>New Import 32</v>
      </c>
      <c r="B119" s="104" t="str">
        <f>IF($A119="","",VLOOKUP($A119,'Annex 2 EHV charges'!$A:$O,2,0))</f>
        <v>New Import 32</v>
      </c>
      <c r="C119" s="105" t="str">
        <f>IF($A119="","",VLOOKUP($A119,'Annex 2 EHV charges'!$A:$O,3,0))</f>
        <v>New Import 32</v>
      </c>
      <c r="D119" s="104" t="str">
        <f>IF($A119="","",VLOOKUP($A119,'Annex 2 EHV charges'!$A:$O,7,0))</f>
        <v>Venetia Road</v>
      </c>
      <c r="E119" s="109" t="str">
        <f>IFERROR(IF(VLOOKUP($A119,'Annex 2 EHV charges'!$A:$O,8,FALSE)=0,"",VLOOKUP($A119,'Annex 2 EHV charges'!$A:$O,8,FALSE)),"")</f>
        <v/>
      </c>
      <c r="F119" s="110">
        <f>IFERROR(IF(VLOOKUP($A119,'Annex 2 EHV charges'!$A:$O,9,FALSE)=0,"",VLOOKUP($A119,'Annex 2 EHV charges'!$A:$O,9,FALSE)),"")</f>
        <v>123.92</v>
      </c>
      <c r="G119" s="111">
        <f>IFERROR(IF(VLOOKUP($A119,'Annex 2 EHV charges'!$A:$O,10,FALSE)=0,"",VLOOKUP($A119,'Annex 2 EHV charges'!$A:$O,10,FALSE)),"")</f>
        <v>0.89</v>
      </c>
      <c r="H119" s="111">
        <f>IFERROR(IF(VLOOKUP($A119,'Annex 2 EHV charges'!$A:$O,11,FALSE)=0,"",VLOOKUP($A119,'Annex 2 EHV charges'!$A:$O,11,FALSE)),"")</f>
        <v>0.89</v>
      </c>
    </row>
    <row r="120" spans="1:8" x14ac:dyDescent="0.2">
      <c r="A120" s="104" t="str">
        <f t="array" ref="A120">IFERROR(INDEX('Annex 2 EHV charges'!$A$11:$A$410, MATCH(0, IF(ISBLANK('Annex 2 EHV charges'!$A$11:$A$410),1, COUNTIF(A$4:$A119, 'Annex 2 EHV charges'!$A$11:$A$410)), 0)),"")</f>
        <v>New Import 33</v>
      </c>
      <c r="B120" s="104" t="str">
        <f>IF($A120="","",VLOOKUP($A120,'Annex 2 EHV charges'!$A:$O,2,0))</f>
        <v>New Import 33</v>
      </c>
      <c r="C120" s="105" t="str">
        <f>IF($A120="","",VLOOKUP($A120,'Annex 2 EHV charges'!$A:$O,3,0))</f>
        <v>New Import 33</v>
      </c>
      <c r="D120" s="104" t="str">
        <f>IF($A120="","",VLOOKUP($A120,'Annex 2 EHV charges'!$A:$O,7,0))</f>
        <v>Water Orton</v>
      </c>
      <c r="E120" s="109" t="str">
        <f>IFERROR(IF(VLOOKUP($A120,'Annex 2 EHV charges'!$A:$O,8,FALSE)=0,"",VLOOKUP($A120,'Annex 2 EHV charges'!$A:$O,8,FALSE)),"")</f>
        <v/>
      </c>
      <c r="F120" s="110">
        <f>IFERROR(IF(VLOOKUP($A120,'Annex 2 EHV charges'!$A:$O,9,FALSE)=0,"",VLOOKUP($A120,'Annex 2 EHV charges'!$A:$O,9,FALSE)),"")</f>
        <v>131.54</v>
      </c>
      <c r="G120" s="111">
        <f>IFERROR(IF(VLOOKUP($A120,'Annex 2 EHV charges'!$A:$O,10,FALSE)=0,"",VLOOKUP($A120,'Annex 2 EHV charges'!$A:$O,10,FALSE)),"")</f>
        <v>1.07</v>
      </c>
      <c r="H120" s="111">
        <f>IFERROR(IF(VLOOKUP($A120,'Annex 2 EHV charges'!$A:$O,11,FALSE)=0,"",VLOOKUP($A120,'Annex 2 EHV charges'!$A:$O,11,FALSE)),"")</f>
        <v>1.07</v>
      </c>
    </row>
    <row r="121" spans="1:8" x14ac:dyDescent="0.2">
      <c r="A121" s="104" t="str">
        <f t="array" ref="A121">IFERROR(INDEX('Annex 2 EHV charges'!$A$11:$A$410, MATCH(0, IF(ISBLANK('Annex 2 EHV charges'!$A$11:$A$410),1, COUNTIF(A$4:$A120, 'Annex 2 EHV charges'!$A$11:$A$410)), 0)),"")</f>
        <v>New Import 34</v>
      </c>
      <c r="B121" s="104" t="str">
        <f>IF($A121="","",VLOOKUP($A121,'Annex 2 EHV charges'!$A:$O,2,0))</f>
        <v>New Import 34</v>
      </c>
      <c r="C121" s="105" t="str">
        <f>IF($A121="","",VLOOKUP($A121,'Annex 2 EHV charges'!$A:$O,3,0))</f>
        <v>New Import 34</v>
      </c>
      <c r="D121" s="104" t="str">
        <f>IF($A121="","",VLOOKUP($A121,'Annex 2 EHV charges'!$A:$O,7,0))</f>
        <v>Awbridge Solar Farm,Trysull</v>
      </c>
      <c r="E121" s="109" t="str">
        <f>IFERROR(IF(VLOOKUP($A121,'Annex 2 EHV charges'!$A:$O,8,FALSE)=0,"",VLOOKUP($A121,'Annex 2 EHV charges'!$A:$O,8,FALSE)),"")</f>
        <v/>
      </c>
      <c r="F121" s="110">
        <f>IFERROR(IF(VLOOKUP($A121,'Annex 2 EHV charges'!$A:$O,9,FALSE)=0,"",VLOOKUP($A121,'Annex 2 EHV charges'!$A:$O,9,FALSE)),"")</f>
        <v>0.24</v>
      </c>
      <c r="G121" s="111">
        <f>IFERROR(IF(VLOOKUP($A121,'Annex 2 EHV charges'!$A:$O,10,FALSE)=0,"",VLOOKUP($A121,'Annex 2 EHV charges'!$A:$O,10,FALSE)),"")</f>
        <v>1.48</v>
      </c>
      <c r="H121" s="111">
        <f>IFERROR(IF(VLOOKUP($A121,'Annex 2 EHV charges'!$A:$O,11,FALSE)=0,"",VLOOKUP($A121,'Annex 2 EHV charges'!$A:$O,11,FALSE)),"")</f>
        <v>1.48</v>
      </c>
    </row>
    <row r="122" spans="1:8" x14ac:dyDescent="0.2">
      <c r="A122" s="104" t="str">
        <f t="array" ref="A122">IFERROR(INDEX('Annex 2 EHV charges'!$A$11:$A$410, MATCH(0, IF(ISBLANK('Annex 2 EHV charges'!$A$11:$A$410),1, COUNTIF(A$4:$A121, 'Annex 2 EHV charges'!$A$11:$A$410)), 0)),"")</f>
        <v>New Import 35</v>
      </c>
      <c r="B122" s="104" t="str">
        <f>IF($A122="","",VLOOKUP($A122,'Annex 2 EHV charges'!$A:$O,2,0))</f>
        <v>New Import 35</v>
      </c>
      <c r="C122" s="105" t="str">
        <f>IF($A122="","",VLOOKUP($A122,'Annex 2 EHV charges'!$A:$O,3,0))</f>
        <v>New Import 35</v>
      </c>
      <c r="D122" s="104" t="str">
        <f>IF($A122="","",VLOOKUP($A122,'Annex 2 EHV charges'!$A:$O,7,0))</f>
        <v>Iron Acton Battery Storage</v>
      </c>
      <c r="E122" s="109" t="str">
        <f>IFERROR(IF(VLOOKUP($A122,'Annex 2 EHV charges'!$A:$O,8,FALSE)=0,"",VLOOKUP($A122,'Annex 2 EHV charges'!$A:$O,8,FALSE)),"")</f>
        <v/>
      </c>
      <c r="F122" s="110">
        <f>IFERROR(IF(VLOOKUP($A122,'Annex 2 EHV charges'!$A:$O,9,FALSE)=0,"",VLOOKUP($A122,'Annex 2 EHV charges'!$A:$O,9,FALSE)),"")</f>
        <v>1195.27</v>
      </c>
      <c r="G122" s="111">
        <f>IFERROR(IF(VLOOKUP($A122,'Annex 2 EHV charges'!$A:$O,10,FALSE)=0,"",VLOOKUP($A122,'Annex 2 EHV charges'!$A:$O,10,FALSE)),"")</f>
        <v>0.46</v>
      </c>
      <c r="H122" s="111">
        <f>IFERROR(IF(VLOOKUP($A122,'Annex 2 EHV charges'!$A:$O,11,FALSE)=0,"",VLOOKUP($A122,'Annex 2 EHV charges'!$A:$O,11,FALSE)),"")</f>
        <v>0.46</v>
      </c>
    </row>
    <row r="123" spans="1:8" x14ac:dyDescent="0.2">
      <c r="A123" s="104" t="str">
        <f t="array" ref="A123">IFERROR(INDEX('Annex 2 EHV charges'!$A$11:$A$410, MATCH(0, IF(ISBLANK('Annex 2 EHV charges'!$A$11:$A$410),1, COUNTIF(A$4:$A122, 'Annex 2 EHV charges'!$A$11:$A$410)), 0)),"")</f>
        <v/>
      </c>
      <c r="B123" s="104" t="str">
        <f>IF($A123="","",VLOOKUP($A123,'Annex 2 EHV charges'!$A:$O,2,0))</f>
        <v/>
      </c>
      <c r="C123" s="105" t="str">
        <f>IF($A123="","",VLOOKUP($A123,'Annex 2 EHV charges'!$A:$O,3,0))</f>
        <v/>
      </c>
      <c r="D123" s="104" t="str">
        <f>IF($A123="","",VLOOKUP($A123,'Annex 2 EHV charges'!$A:$O,7,0))</f>
        <v/>
      </c>
      <c r="E123" s="109" t="str">
        <f>IFERROR(IF(VLOOKUP($A123,'Annex 2 EHV charges'!$A:$O,8,FALSE)=0,"",VLOOKUP($A123,'Annex 2 EHV charges'!$A:$O,8,FALSE)),"")</f>
        <v/>
      </c>
      <c r="F123" s="110" t="str">
        <f>IFERROR(IF(VLOOKUP($A123,'Annex 2 EHV charges'!$A:$O,9,FALSE)=0,"",VLOOKUP($A123,'Annex 2 EHV charges'!$A:$O,9,FALSE)),"")</f>
        <v/>
      </c>
      <c r="G123" s="111" t="str">
        <f>IFERROR(IF(VLOOKUP($A123,'Annex 2 EHV charges'!$A:$O,10,FALSE)=0,"",VLOOKUP($A123,'Annex 2 EHV charges'!$A:$O,10,FALSE)),"")</f>
        <v/>
      </c>
      <c r="H123" s="111" t="str">
        <f>IFERROR(IF(VLOOKUP($A123,'Annex 2 EHV charges'!$A:$O,11,FALSE)=0,"",VLOOKUP($A123,'Annex 2 EHV charges'!$A:$O,11,FALSE)),"")</f>
        <v/>
      </c>
    </row>
    <row r="124" spans="1:8" x14ac:dyDescent="0.2">
      <c r="A124" s="104" t="str">
        <f t="array" ref="A124">IFERROR(INDEX('Annex 2 EHV charges'!$A$11:$A$410, MATCH(0, IF(ISBLANK('Annex 2 EHV charges'!$A$11:$A$410),1, COUNTIF(A$4:$A123, 'Annex 2 EHV charges'!$A$11:$A$410)), 0)),"")</f>
        <v/>
      </c>
      <c r="B124" s="104" t="str">
        <f>IF($A124="","",VLOOKUP($A124,'Annex 2 EHV charges'!$A:$O,2,0))</f>
        <v/>
      </c>
      <c r="C124" s="105" t="str">
        <f>IF($A124="","",VLOOKUP($A124,'Annex 2 EHV charges'!$A:$O,3,0))</f>
        <v/>
      </c>
      <c r="D124" s="104" t="str">
        <f>IF($A124="","",VLOOKUP($A124,'Annex 2 EHV charges'!$A:$O,7,0))</f>
        <v/>
      </c>
      <c r="E124" s="109" t="str">
        <f>IFERROR(IF(VLOOKUP($A124,'Annex 2 EHV charges'!$A:$O,8,FALSE)=0,"",VLOOKUP($A124,'Annex 2 EHV charges'!$A:$O,8,FALSE)),"")</f>
        <v/>
      </c>
      <c r="F124" s="110" t="str">
        <f>IFERROR(IF(VLOOKUP($A124,'Annex 2 EHV charges'!$A:$O,9,FALSE)=0,"",VLOOKUP($A124,'Annex 2 EHV charges'!$A:$O,9,FALSE)),"")</f>
        <v/>
      </c>
      <c r="G124" s="111" t="str">
        <f>IFERROR(IF(VLOOKUP($A124,'Annex 2 EHV charges'!$A:$O,10,FALSE)=0,"",VLOOKUP($A124,'Annex 2 EHV charges'!$A:$O,10,FALSE)),"")</f>
        <v/>
      </c>
      <c r="H124" s="111" t="str">
        <f>IFERROR(IF(VLOOKUP($A124,'Annex 2 EHV charges'!$A:$O,11,FALSE)=0,"",VLOOKUP($A124,'Annex 2 EHV charges'!$A:$O,11,FALSE)),"")</f>
        <v/>
      </c>
    </row>
    <row r="125" spans="1:8" x14ac:dyDescent="0.2">
      <c r="A125" s="104" t="str">
        <f t="array" ref="A125">IFERROR(INDEX('Annex 2 EHV charges'!$A$11:$A$410, MATCH(0, IF(ISBLANK('Annex 2 EHV charges'!$A$11:$A$410),1, COUNTIF(A$4:$A124, 'Annex 2 EHV charges'!$A$11:$A$410)), 0)),"")</f>
        <v/>
      </c>
      <c r="B125" s="104" t="str">
        <f>IF($A125="","",VLOOKUP($A125,'Annex 2 EHV charges'!$A:$O,2,0))</f>
        <v/>
      </c>
      <c r="C125" s="105" t="str">
        <f>IF($A125="","",VLOOKUP($A125,'Annex 2 EHV charges'!$A:$O,3,0))</f>
        <v/>
      </c>
      <c r="D125" s="104" t="str">
        <f>IF($A125="","",VLOOKUP($A125,'Annex 2 EHV charges'!$A:$O,7,0))</f>
        <v/>
      </c>
      <c r="E125" s="109" t="str">
        <f>IFERROR(IF(VLOOKUP($A125,'Annex 2 EHV charges'!$A:$O,8,FALSE)=0,"",VLOOKUP($A125,'Annex 2 EHV charges'!$A:$O,8,FALSE)),"")</f>
        <v/>
      </c>
      <c r="F125" s="110" t="str">
        <f>IFERROR(IF(VLOOKUP($A125,'Annex 2 EHV charges'!$A:$O,9,FALSE)=0,"",VLOOKUP($A125,'Annex 2 EHV charges'!$A:$O,9,FALSE)),"")</f>
        <v/>
      </c>
      <c r="G125" s="111" t="str">
        <f>IFERROR(IF(VLOOKUP($A125,'Annex 2 EHV charges'!$A:$O,10,FALSE)=0,"",VLOOKUP($A125,'Annex 2 EHV charges'!$A:$O,10,FALSE)),"")</f>
        <v/>
      </c>
      <c r="H125" s="111" t="str">
        <f>IFERROR(IF(VLOOKUP($A125,'Annex 2 EHV charges'!$A:$O,11,FALSE)=0,"",VLOOKUP($A125,'Annex 2 EHV charges'!$A:$O,11,FALSE)),"")</f>
        <v/>
      </c>
    </row>
    <row r="126" spans="1:8" x14ac:dyDescent="0.2">
      <c r="A126" s="104" t="str">
        <f t="array" ref="A126">IFERROR(INDEX('Annex 2 EHV charges'!$A$11:$A$410, MATCH(0, IF(ISBLANK('Annex 2 EHV charges'!$A$11:$A$410),1, COUNTIF(A$4:$A125, 'Annex 2 EHV charges'!$A$11:$A$410)), 0)),"")</f>
        <v/>
      </c>
      <c r="B126" s="104" t="str">
        <f>IF($A126="","",VLOOKUP($A126,'Annex 2 EHV charges'!$A:$O,2,0))</f>
        <v/>
      </c>
      <c r="C126" s="105" t="str">
        <f>IF($A126="","",VLOOKUP($A126,'Annex 2 EHV charges'!$A:$O,3,0))</f>
        <v/>
      </c>
      <c r="D126" s="104" t="str">
        <f>IF($A126="","",VLOOKUP($A126,'Annex 2 EHV charges'!$A:$O,7,0))</f>
        <v/>
      </c>
      <c r="E126" s="109" t="str">
        <f>IFERROR(IF(VLOOKUP($A126,'Annex 2 EHV charges'!$A:$O,8,FALSE)=0,"",VLOOKUP($A126,'Annex 2 EHV charges'!$A:$O,8,FALSE)),"")</f>
        <v/>
      </c>
      <c r="F126" s="110" t="str">
        <f>IFERROR(IF(VLOOKUP($A126,'Annex 2 EHV charges'!$A:$O,9,FALSE)=0,"",VLOOKUP($A126,'Annex 2 EHV charges'!$A:$O,9,FALSE)),"")</f>
        <v/>
      </c>
      <c r="G126" s="111" t="str">
        <f>IFERROR(IF(VLOOKUP($A126,'Annex 2 EHV charges'!$A:$O,10,FALSE)=0,"",VLOOKUP($A126,'Annex 2 EHV charges'!$A:$O,10,FALSE)),"")</f>
        <v/>
      </c>
      <c r="H126" s="111" t="str">
        <f>IFERROR(IF(VLOOKUP($A126,'Annex 2 EHV charges'!$A:$O,11,FALSE)=0,"",VLOOKUP($A126,'Annex 2 EHV charges'!$A:$O,11,FALSE)),"")</f>
        <v/>
      </c>
    </row>
    <row r="127" spans="1:8" x14ac:dyDescent="0.2">
      <c r="A127" s="104" t="str">
        <f t="array" ref="A127">IFERROR(INDEX('Annex 2 EHV charges'!$A$11:$A$410, MATCH(0, IF(ISBLANK('Annex 2 EHV charges'!$A$11:$A$410),1, COUNTIF(A$4:$A126, 'Annex 2 EHV charges'!$A$11:$A$410)), 0)),"")</f>
        <v/>
      </c>
      <c r="B127" s="104" t="str">
        <f>IF($A127="","",VLOOKUP($A127,'Annex 2 EHV charges'!$A:$O,2,0))</f>
        <v/>
      </c>
      <c r="C127" s="105" t="str">
        <f>IF($A127="","",VLOOKUP($A127,'Annex 2 EHV charges'!$A:$O,3,0))</f>
        <v/>
      </c>
      <c r="D127" s="104" t="str">
        <f>IF($A127="","",VLOOKUP($A127,'Annex 2 EHV charges'!$A:$O,7,0))</f>
        <v/>
      </c>
      <c r="E127" s="109" t="str">
        <f>IFERROR(IF(VLOOKUP($A127,'Annex 2 EHV charges'!$A:$O,8,FALSE)=0,"",VLOOKUP($A127,'Annex 2 EHV charges'!$A:$O,8,FALSE)),"")</f>
        <v/>
      </c>
      <c r="F127" s="110" t="str">
        <f>IFERROR(IF(VLOOKUP($A127,'Annex 2 EHV charges'!$A:$O,9,FALSE)=0,"",VLOOKUP($A127,'Annex 2 EHV charges'!$A:$O,9,FALSE)),"")</f>
        <v/>
      </c>
      <c r="G127" s="111" t="str">
        <f>IFERROR(IF(VLOOKUP($A127,'Annex 2 EHV charges'!$A:$O,10,FALSE)=0,"",VLOOKUP($A127,'Annex 2 EHV charges'!$A:$O,10,FALSE)),"")</f>
        <v/>
      </c>
      <c r="H127" s="111" t="str">
        <f>IFERROR(IF(VLOOKUP($A127,'Annex 2 EHV charges'!$A:$O,11,FALSE)=0,"",VLOOKUP($A127,'Annex 2 EHV charges'!$A:$O,11,FALSE)),"")</f>
        <v/>
      </c>
    </row>
    <row r="128" spans="1:8" x14ac:dyDescent="0.2">
      <c r="A128" s="104" t="str">
        <f t="array" ref="A128">IFERROR(INDEX('Annex 2 EHV charges'!$A$11:$A$410, MATCH(0, IF(ISBLANK('Annex 2 EHV charges'!$A$11:$A$410),1, COUNTIF(A$4:$A127, 'Annex 2 EHV charges'!$A$11:$A$410)), 0)),"")</f>
        <v/>
      </c>
      <c r="B128" s="104" t="str">
        <f>IF($A128="","",VLOOKUP($A128,'Annex 2 EHV charges'!$A:$O,2,0))</f>
        <v/>
      </c>
      <c r="C128" s="105" t="str">
        <f>IF($A128="","",VLOOKUP($A128,'Annex 2 EHV charges'!$A:$O,3,0))</f>
        <v/>
      </c>
      <c r="D128" s="104" t="str">
        <f>IF($A128="","",VLOOKUP($A128,'Annex 2 EHV charges'!$A:$O,7,0))</f>
        <v/>
      </c>
      <c r="E128" s="109" t="str">
        <f>IFERROR(IF(VLOOKUP($A128,'Annex 2 EHV charges'!$A:$O,8,FALSE)=0,"",VLOOKUP($A128,'Annex 2 EHV charges'!$A:$O,8,FALSE)),"")</f>
        <v/>
      </c>
      <c r="F128" s="110" t="str">
        <f>IFERROR(IF(VLOOKUP($A128,'Annex 2 EHV charges'!$A:$O,9,FALSE)=0,"",VLOOKUP($A128,'Annex 2 EHV charges'!$A:$O,9,FALSE)),"")</f>
        <v/>
      </c>
      <c r="G128" s="111" t="str">
        <f>IFERROR(IF(VLOOKUP($A128,'Annex 2 EHV charges'!$A:$O,10,FALSE)=0,"",VLOOKUP($A128,'Annex 2 EHV charges'!$A:$O,10,FALSE)),"")</f>
        <v/>
      </c>
      <c r="H128" s="111" t="str">
        <f>IFERROR(IF(VLOOKUP($A128,'Annex 2 EHV charges'!$A:$O,11,FALSE)=0,"",VLOOKUP($A128,'Annex 2 EHV charges'!$A:$O,11,FALSE)),"")</f>
        <v/>
      </c>
    </row>
    <row r="129" spans="1:8" x14ac:dyDescent="0.2">
      <c r="A129" s="104" t="str">
        <f t="array" ref="A129">IFERROR(INDEX('Annex 2 EHV charges'!$A$11:$A$410, MATCH(0, IF(ISBLANK('Annex 2 EHV charges'!$A$11:$A$410),1, COUNTIF(A$4:$A128, 'Annex 2 EHV charges'!$A$11:$A$410)), 0)),"")</f>
        <v/>
      </c>
      <c r="B129" s="104" t="str">
        <f>IF($A129="","",VLOOKUP($A129,'Annex 2 EHV charges'!$A:$O,2,0))</f>
        <v/>
      </c>
      <c r="C129" s="105" t="str">
        <f>IF($A129="","",VLOOKUP($A129,'Annex 2 EHV charges'!$A:$O,3,0))</f>
        <v/>
      </c>
      <c r="D129" s="104" t="str">
        <f>IF($A129="","",VLOOKUP($A129,'Annex 2 EHV charges'!$A:$O,7,0))</f>
        <v/>
      </c>
      <c r="E129" s="109" t="str">
        <f>IFERROR(IF(VLOOKUP($A129,'Annex 2 EHV charges'!$A:$O,8,FALSE)=0,"",VLOOKUP($A129,'Annex 2 EHV charges'!$A:$O,8,FALSE)),"")</f>
        <v/>
      </c>
      <c r="F129" s="110" t="str">
        <f>IFERROR(IF(VLOOKUP($A129,'Annex 2 EHV charges'!$A:$O,9,FALSE)=0,"",VLOOKUP($A129,'Annex 2 EHV charges'!$A:$O,9,FALSE)),"")</f>
        <v/>
      </c>
      <c r="G129" s="111" t="str">
        <f>IFERROR(IF(VLOOKUP($A129,'Annex 2 EHV charges'!$A:$O,10,FALSE)=0,"",VLOOKUP($A129,'Annex 2 EHV charges'!$A:$O,10,FALSE)),"")</f>
        <v/>
      </c>
      <c r="H129" s="111" t="str">
        <f>IFERROR(IF(VLOOKUP($A129,'Annex 2 EHV charges'!$A:$O,11,FALSE)=0,"",VLOOKUP($A129,'Annex 2 EHV charges'!$A:$O,11,FALSE)),"")</f>
        <v/>
      </c>
    </row>
    <row r="130" spans="1:8" x14ac:dyDescent="0.2">
      <c r="A130" s="104" t="str">
        <f t="array" ref="A130">IFERROR(INDEX('Annex 2 EHV charges'!$A$11:$A$410, MATCH(0, IF(ISBLANK('Annex 2 EHV charges'!$A$11:$A$410),1, COUNTIF(A$4:$A129, 'Annex 2 EHV charges'!$A$11:$A$410)), 0)),"")</f>
        <v/>
      </c>
      <c r="B130" s="104" t="str">
        <f>IF($A130="","",VLOOKUP($A130,'Annex 2 EHV charges'!$A:$O,2,0))</f>
        <v/>
      </c>
      <c r="C130" s="105" t="str">
        <f>IF($A130="","",VLOOKUP($A130,'Annex 2 EHV charges'!$A:$O,3,0))</f>
        <v/>
      </c>
      <c r="D130" s="104" t="str">
        <f>IF($A130="","",VLOOKUP($A130,'Annex 2 EHV charges'!$A:$O,7,0))</f>
        <v/>
      </c>
      <c r="E130" s="109" t="str">
        <f>IFERROR(IF(VLOOKUP($A130,'Annex 2 EHV charges'!$A:$O,8,FALSE)=0,"",VLOOKUP($A130,'Annex 2 EHV charges'!$A:$O,8,FALSE)),"")</f>
        <v/>
      </c>
      <c r="F130" s="110" t="str">
        <f>IFERROR(IF(VLOOKUP($A130,'Annex 2 EHV charges'!$A:$O,9,FALSE)=0,"",VLOOKUP($A130,'Annex 2 EHV charges'!$A:$O,9,FALSE)),"")</f>
        <v/>
      </c>
      <c r="G130" s="111" t="str">
        <f>IFERROR(IF(VLOOKUP($A130,'Annex 2 EHV charges'!$A:$O,10,FALSE)=0,"",VLOOKUP($A130,'Annex 2 EHV charges'!$A:$O,10,FALSE)),"")</f>
        <v/>
      </c>
      <c r="H130" s="111" t="str">
        <f>IFERROR(IF(VLOOKUP($A130,'Annex 2 EHV charges'!$A:$O,11,FALSE)=0,"",VLOOKUP($A130,'Annex 2 EHV charges'!$A:$O,11,FALSE)),"")</f>
        <v/>
      </c>
    </row>
    <row r="131" spans="1:8" x14ac:dyDescent="0.2">
      <c r="A131" s="104" t="str">
        <f t="array" ref="A131">IFERROR(INDEX('Annex 2 EHV charges'!$A$11:$A$410, MATCH(0, IF(ISBLANK('Annex 2 EHV charges'!$A$11:$A$410),1, COUNTIF(A$4:$A130, 'Annex 2 EHV charges'!$A$11:$A$410)), 0)),"")</f>
        <v/>
      </c>
      <c r="B131" s="104" t="str">
        <f>IF($A131="","",VLOOKUP($A131,'Annex 2 EHV charges'!$A:$O,2,0))</f>
        <v/>
      </c>
      <c r="C131" s="105" t="str">
        <f>IF($A131="","",VLOOKUP($A131,'Annex 2 EHV charges'!$A:$O,3,0))</f>
        <v/>
      </c>
      <c r="D131" s="104" t="str">
        <f>IF($A131="","",VLOOKUP($A131,'Annex 2 EHV charges'!$A:$O,7,0))</f>
        <v/>
      </c>
      <c r="E131" s="109" t="str">
        <f>IFERROR(IF(VLOOKUP($A131,'Annex 2 EHV charges'!$A:$O,8,FALSE)=0,"",VLOOKUP($A131,'Annex 2 EHV charges'!$A:$O,8,FALSE)),"")</f>
        <v/>
      </c>
      <c r="F131" s="110" t="str">
        <f>IFERROR(IF(VLOOKUP($A131,'Annex 2 EHV charges'!$A:$O,9,FALSE)=0,"",VLOOKUP($A131,'Annex 2 EHV charges'!$A:$O,9,FALSE)),"")</f>
        <v/>
      </c>
      <c r="G131" s="111" t="str">
        <f>IFERROR(IF(VLOOKUP($A131,'Annex 2 EHV charges'!$A:$O,10,FALSE)=0,"",VLOOKUP($A131,'Annex 2 EHV charges'!$A:$O,10,FALSE)),"")</f>
        <v/>
      </c>
      <c r="H131" s="111" t="str">
        <f>IFERROR(IF(VLOOKUP($A131,'Annex 2 EHV charges'!$A:$O,11,FALSE)=0,"",VLOOKUP($A131,'Annex 2 EHV charges'!$A:$O,11,FALSE)),"")</f>
        <v/>
      </c>
    </row>
    <row r="132" spans="1:8" x14ac:dyDescent="0.2">
      <c r="A132" s="104" t="str">
        <f t="array" ref="A132">IFERROR(INDEX('Annex 2 EHV charges'!$A$11:$A$410, MATCH(0, IF(ISBLANK('Annex 2 EHV charges'!$A$11:$A$410),1, COUNTIF(A$4:$A131, 'Annex 2 EHV charges'!$A$11:$A$410)), 0)),"")</f>
        <v/>
      </c>
      <c r="B132" s="104" t="str">
        <f>IF($A132="","",VLOOKUP($A132,'Annex 2 EHV charges'!$A:$O,2,0))</f>
        <v/>
      </c>
      <c r="C132" s="105" t="str">
        <f>IF($A132="","",VLOOKUP($A132,'Annex 2 EHV charges'!$A:$O,3,0))</f>
        <v/>
      </c>
      <c r="D132" s="104" t="str">
        <f>IF($A132="","",VLOOKUP($A132,'Annex 2 EHV charges'!$A:$O,7,0))</f>
        <v/>
      </c>
      <c r="E132" s="109" t="str">
        <f>IFERROR(IF(VLOOKUP($A132,'Annex 2 EHV charges'!$A:$O,8,FALSE)=0,"",VLOOKUP($A132,'Annex 2 EHV charges'!$A:$O,8,FALSE)),"")</f>
        <v/>
      </c>
      <c r="F132" s="110" t="str">
        <f>IFERROR(IF(VLOOKUP($A132,'Annex 2 EHV charges'!$A:$O,9,FALSE)=0,"",VLOOKUP($A132,'Annex 2 EHV charges'!$A:$O,9,FALSE)),"")</f>
        <v/>
      </c>
      <c r="G132" s="111" t="str">
        <f>IFERROR(IF(VLOOKUP($A132,'Annex 2 EHV charges'!$A:$O,10,FALSE)=0,"",VLOOKUP($A132,'Annex 2 EHV charges'!$A:$O,10,FALSE)),"")</f>
        <v/>
      </c>
      <c r="H132" s="111" t="str">
        <f>IFERROR(IF(VLOOKUP($A132,'Annex 2 EHV charges'!$A:$O,11,FALSE)=0,"",VLOOKUP($A132,'Annex 2 EHV charges'!$A:$O,11,FALSE)),"")</f>
        <v/>
      </c>
    </row>
    <row r="133" spans="1:8" x14ac:dyDescent="0.2">
      <c r="A133" s="104" t="str">
        <f t="array" ref="A133">IFERROR(INDEX('Annex 2 EHV charges'!$A$11:$A$410, MATCH(0, IF(ISBLANK('Annex 2 EHV charges'!$A$11:$A$410),1, COUNTIF(A$4:$A132, 'Annex 2 EHV charges'!$A$11:$A$410)), 0)),"")</f>
        <v/>
      </c>
      <c r="B133" s="104" t="str">
        <f>IF($A133="","",VLOOKUP($A133,'Annex 2 EHV charges'!$A:$O,2,0))</f>
        <v/>
      </c>
      <c r="C133" s="105" t="str">
        <f>IF($A133="","",VLOOKUP($A133,'Annex 2 EHV charges'!$A:$O,3,0))</f>
        <v/>
      </c>
      <c r="D133" s="104" t="str">
        <f>IF($A133="","",VLOOKUP($A133,'Annex 2 EHV charges'!$A:$O,7,0))</f>
        <v/>
      </c>
      <c r="E133" s="109" t="str">
        <f>IFERROR(IF(VLOOKUP($A133,'Annex 2 EHV charges'!$A:$O,8,FALSE)=0,"",VLOOKUP($A133,'Annex 2 EHV charges'!$A:$O,8,FALSE)),"")</f>
        <v/>
      </c>
      <c r="F133" s="110" t="str">
        <f>IFERROR(IF(VLOOKUP($A133,'Annex 2 EHV charges'!$A:$O,9,FALSE)=0,"",VLOOKUP($A133,'Annex 2 EHV charges'!$A:$O,9,FALSE)),"")</f>
        <v/>
      </c>
      <c r="G133" s="111" t="str">
        <f>IFERROR(IF(VLOOKUP($A133,'Annex 2 EHV charges'!$A:$O,10,FALSE)=0,"",VLOOKUP($A133,'Annex 2 EHV charges'!$A:$O,10,FALSE)),"")</f>
        <v/>
      </c>
      <c r="H133" s="111" t="str">
        <f>IFERROR(IF(VLOOKUP($A133,'Annex 2 EHV charges'!$A:$O,11,FALSE)=0,"",VLOOKUP($A133,'Annex 2 EHV charges'!$A:$O,11,FALSE)),"")</f>
        <v/>
      </c>
    </row>
    <row r="134" spans="1:8" x14ac:dyDescent="0.2">
      <c r="A134" s="104" t="str">
        <f t="array" ref="A134">IFERROR(INDEX('Annex 2 EHV charges'!$A$11:$A$410, MATCH(0, IF(ISBLANK('Annex 2 EHV charges'!$A$11:$A$410),1, COUNTIF(A$4:$A133, 'Annex 2 EHV charges'!$A$11:$A$410)), 0)),"")</f>
        <v/>
      </c>
      <c r="B134" s="104" t="str">
        <f>IF($A134="","",VLOOKUP($A134,'Annex 2 EHV charges'!$A:$O,2,0))</f>
        <v/>
      </c>
      <c r="C134" s="105" t="str">
        <f>IF($A134="","",VLOOKUP($A134,'Annex 2 EHV charges'!$A:$O,3,0))</f>
        <v/>
      </c>
      <c r="D134" s="104" t="str">
        <f>IF($A134="","",VLOOKUP($A134,'Annex 2 EHV charges'!$A:$O,7,0))</f>
        <v/>
      </c>
      <c r="E134" s="109" t="str">
        <f>IFERROR(IF(VLOOKUP($A134,'Annex 2 EHV charges'!$A:$O,8,FALSE)=0,"",VLOOKUP($A134,'Annex 2 EHV charges'!$A:$O,8,FALSE)),"")</f>
        <v/>
      </c>
      <c r="F134" s="110" t="str">
        <f>IFERROR(IF(VLOOKUP($A134,'Annex 2 EHV charges'!$A:$O,9,FALSE)=0,"",VLOOKUP($A134,'Annex 2 EHV charges'!$A:$O,9,FALSE)),"")</f>
        <v/>
      </c>
      <c r="G134" s="111" t="str">
        <f>IFERROR(IF(VLOOKUP($A134,'Annex 2 EHV charges'!$A:$O,10,FALSE)=0,"",VLOOKUP($A134,'Annex 2 EHV charges'!$A:$O,10,FALSE)),"")</f>
        <v/>
      </c>
      <c r="H134" s="111" t="str">
        <f>IFERROR(IF(VLOOKUP($A134,'Annex 2 EHV charges'!$A:$O,11,FALSE)=0,"",VLOOKUP($A134,'Annex 2 EHV charges'!$A:$O,11,FALSE)),"")</f>
        <v/>
      </c>
    </row>
    <row r="135" spans="1:8" x14ac:dyDescent="0.2">
      <c r="A135" s="104" t="str">
        <f t="array" ref="A135">IFERROR(INDEX('Annex 2 EHV charges'!$A$11:$A$410, MATCH(0, IF(ISBLANK('Annex 2 EHV charges'!$A$11:$A$410),1, COUNTIF(A$4:$A134, 'Annex 2 EHV charges'!$A$11:$A$410)), 0)),"")</f>
        <v/>
      </c>
      <c r="B135" s="104" t="str">
        <f>IF($A135="","",VLOOKUP($A135,'Annex 2 EHV charges'!$A:$O,2,0))</f>
        <v/>
      </c>
      <c r="C135" s="105" t="str">
        <f>IF($A135="","",VLOOKUP($A135,'Annex 2 EHV charges'!$A:$O,3,0))</f>
        <v/>
      </c>
      <c r="D135" s="104" t="str">
        <f>IF($A135="","",VLOOKUP($A135,'Annex 2 EHV charges'!$A:$O,7,0))</f>
        <v/>
      </c>
      <c r="E135" s="109" t="str">
        <f>IFERROR(IF(VLOOKUP($A135,'Annex 2 EHV charges'!$A:$O,8,FALSE)=0,"",VLOOKUP($A135,'Annex 2 EHV charges'!$A:$O,8,FALSE)),"")</f>
        <v/>
      </c>
      <c r="F135" s="110" t="str">
        <f>IFERROR(IF(VLOOKUP($A135,'Annex 2 EHV charges'!$A:$O,9,FALSE)=0,"",VLOOKUP($A135,'Annex 2 EHV charges'!$A:$O,9,FALSE)),"")</f>
        <v/>
      </c>
      <c r="G135" s="111" t="str">
        <f>IFERROR(IF(VLOOKUP($A135,'Annex 2 EHV charges'!$A:$O,10,FALSE)=0,"",VLOOKUP($A135,'Annex 2 EHV charges'!$A:$O,10,FALSE)),"")</f>
        <v/>
      </c>
      <c r="H135" s="111" t="str">
        <f>IFERROR(IF(VLOOKUP($A135,'Annex 2 EHV charges'!$A:$O,11,FALSE)=0,"",VLOOKUP($A135,'Annex 2 EHV charges'!$A:$O,11,FALSE)),"")</f>
        <v/>
      </c>
    </row>
    <row r="136" spans="1:8" x14ac:dyDescent="0.2">
      <c r="A136" s="104" t="str">
        <f t="array" ref="A136">IFERROR(INDEX('Annex 2 EHV charges'!$A$11:$A$410, MATCH(0, IF(ISBLANK('Annex 2 EHV charges'!$A$11:$A$410),1, COUNTIF(A$4:$A135, 'Annex 2 EHV charges'!$A$11:$A$410)), 0)),"")</f>
        <v/>
      </c>
      <c r="B136" s="104" t="str">
        <f>IF($A136="","",VLOOKUP($A136,'Annex 2 EHV charges'!$A:$O,2,0))</f>
        <v/>
      </c>
      <c r="C136" s="105" t="str">
        <f>IF($A136="","",VLOOKUP($A136,'Annex 2 EHV charges'!$A:$O,3,0))</f>
        <v/>
      </c>
      <c r="D136" s="104" t="str">
        <f>IF($A136="","",VLOOKUP($A136,'Annex 2 EHV charges'!$A:$O,7,0))</f>
        <v/>
      </c>
      <c r="E136" s="109" t="str">
        <f>IFERROR(IF(VLOOKUP($A136,'Annex 2 EHV charges'!$A:$O,8,FALSE)=0,"",VLOOKUP($A136,'Annex 2 EHV charges'!$A:$O,8,FALSE)),"")</f>
        <v/>
      </c>
      <c r="F136" s="110" t="str">
        <f>IFERROR(IF(VLOOKUP($A136,'Annex 2 EHV charges'!$A:$O,9,FALSE)=0,"",VLOOKUP($A136,'Annex 2 EHV charges'!$A:$O,9,FALSE)),"")</f>
        <v/>
      </c>
      <c r="G136" s="111" t="str">
        <f>IFERROR(IF(VLOOKUP($A136,'Annex 2 EHV charges'!$A:$O,10,FALSE)=0,"",VLOOKUP($A136,'Annex 2 EHV charges'!$A:$O,10,FALSE)),"")</f>
        <v/>
      </c>
      <c r="H136" s="111" t="str">
        <f>IFERROR(IF(VLOOKUP($A136,'Annex 2 EHV charges'!$A:$O,11,FALSE)=0,"",VLOOKUP($A136,'Annex 2 EHV charges'!$A:$O,11,FALSE)),"")</f>
        <v/>
      </c>
    </row>
    <row r="137" spans="1:8" x14ac:dyDescent="0.2">
      <c r="A137" s="104" t="str">
        <f t="array" ref="A137">IFERROR(INDEX('Annex 2 EHV charges'!$A$11:$A$410, MATCH(0, IF(ISBLANK('Annex 2 EHV charges'!$A$11:$A$410),1, COUNTIF(A$4:$A136, 'Annex 2 EHV charges'!$A$11:$A$410)), 0)),"")</f>
        <v/>
      </c>
      <c r="B137" s="104" t="str">
        <f>IF($A137="","",VLOOKUP($A137,'Annex 2 EHV charges'!$A:$O,2,0))</f>
        <v/>
      </c>
      <c r="C137" s="105" t="str">
        <f>IF($A137="","",VLOOKUP($A137,'Annex 2 EHV charges'!$A:$O,3,0))</f>
        <v/>
      </c>
      <c r="D137" s="104" t="str">
        <f>IF($A137="","",VLOOKUP($A137,'Annex 2 EHV charges'!$A:$O,7,0))</f>
        <v/>
      </c>
      <c r="E137" s="109" t="str">
        <f>IFERROR(IF(VLOOKUP($A137,'Annex 2 EHV charges'!$A:$O,8,FALSE)=0,"",VLOOKUP($A137,'Annex 2 EHV charges'!$A:$O,8,FALSE)),"")</f>
        <v/>
      </c>
      <c r="F137" s="110" t="str">
        <f>IFERROR(IF(VLOOKUP($A137,'Annex 2 EHV charges'!$A:$O,9,FALSE)=0,"",VLOOKUP($A137,'Annex 2 EHV charges'!$A:$O,9,FALSE)),"")</f>
        <v/>
      </c>
      <c r="G137" s="111" t="str">
        <f>IFERROR(IF(VLOOKUP($A137,'Annex 2 EHV charges'!$A:$O,10,FALSE)=0,"",VLOOKUP($A137,'Annex 2 EHV charges'!$A:$O,10,FALSE)),"")</f>
        <v/>
      </c>
      <c r="H137" s="111" t="str">
        <f>IFERROR(IF(VLOOKUP($A137,'Annex 2 EHV charges'!$A:$O,11,FALSE)=0,"",VLOOKUP($A137,'Annex 2 EHV charges'!$A:$O,11,FALSE)),"")</f>
        <v/>
      </c>
    </row>
    <row r="138" spans="1:8" x14ac:dyDescent="0.2">
      <c r="A138" s="104" t="str">
        <f t="array" ref="A138">IFERROR(INDEX('Annex 2 EHV charges'!$A$11:$A$410, MATCH(0, IF(ISBLANK('Annex 2 EHV charges'!$A$11:$A$410),1, COUNTIF(A$4:$A137, 'Annex 2 EHV charges'!$A$11:$A$410)), 0)),"")</f>
        <v/>
      </c>
      <c r="B138" s="104" t="str">
        <f>IF($A138="","",VLOOKUP($A138,'Annex 2 EHV charges'!$A:$O,2,0))</f>
        <v/>
      </c>
      <c r="C138" s="105" t="str">
        <f>IF($A138="","",VLOOKUP($A138,'Annex 2 EHV charges'!$A:$O,3,0))</f>
        <v/>
      </c>
      <c r="D138" s="104" t="str">
        <f>IF($A138="","",VLOOKUP($A138,'Annex 2 EHV charges'!$A:$O,7,0))</f>
        <v/>
      </c>
      <c r="E138" s="109" t="str">
        <f>IFERROR(IF(VLOOKUP($A138,'Annex 2 EHV charges'!$A:$O,8,FALSE)=0,"",VLOOKUP($A138,'Annex 2 EHV charges'!$A:$O,8,FALSE)),"")</f>
        <v/>
      </c>
      <c r="F138" s="110" t="str">
        <f>IFERROR(IF(VLOOKUP($A138,'Annex 2 EHV charges'!$A:$O,9,FALSE)=0,"",VLOOKUP($A138,'Annex 2 EHV charges'!$A:$O,9,FALSE)),"")</f>
        <v/>
      </c>
      <c r="G138" s="111" t="str">
        <f>IFERROR(IF(VLOOKUP($A138,'Annex 2 EHV charges'!$A:$O,10,FALSE)=0,"",VLOOKUP($A138,'Annex 2 EHV charges'!$A:$O,10,FALSE)),"")</f>
        <v/>
      </c>
      <c r="H138" s="111" t="str">
        <f>IFERROR(IF(VLOOKUP($A138,'Annex 2 EHV charges'!$A:$O,11,FALSE)=0,"",VLOOKUP($A138,'Annex 2 EHV charges'!$A:$O,11,FALSE)),"")</f>
        <v/>
      </c>
    </row>
    <row r="139" spans="1:8" x14ac:dyDescent="0.2">
      <c r="A139" s="104" t="str">
        <f t="array" ref="A139">IFERROR(INDEX('Annex 2 EHV charges'!$A$11:$A$410, MATCH(0, IF(ISBLANK('Annex 2 EHV charges'!$A$11:$A$410),1, COUNTIF(A$4:$A138, 'Annex 2 EHV charges'!$A$11:$A$410)), 0)),"")</f>
        <v/>
      </c>
      <c r="B139" s="104" t="str">
        <f>IF($A139="","",VLOOKUP($A139,'Annex 2 EHV charges'!$A:$O,2,0))</f>
        <v/>
      </c>
      <c r="C139" s="105" t="str">
        <f>IF($A139="","",VLOOKUP($A139,'Annex 2 EHV charges'!$A:$O,3,0))</f>
        <v/>
      </c>
      <c r="D139" s="104" t="str">
        <f>IF($A139="","",VLOOKUP($A139,'Annex 2 EHV charges'!$A:$O,7,0))</f>
        <v/>
      </c>
      <c r="E139" s="109" t="str">
        <f>IFERROR(IF(VLOOKUP($A139,'Annex 2 EHV charges'!$A:$O,8,FALSE)=0,"",VLOOKUP($A139,'Annex 2 EHV charges'!$A:$O,8,FALSE)),"")</f>
        <v/>
      </c>
      <c r="F139" s="110" t="str">
        <f>IFERROR(IF(VLOOKUP($A139,'Annex 2 EHV charges'!$A:$O,9,FALSE)=0,"",VLOOKUP($A139,'Annex 2 EHV charges'!$A:$O,9,FALSE)),"")</f>
        <v/>
      </c>
      <c r="G139" s="111" t="str">
        <f>IFERROR(IF(VLOOKUP($A139,'Annex 2 EHV charges'!$A:$O,10,FALSE)=0,"",VLOOKUP($A139,'Annex 2 EHV charges'!$A:$O,10,FALSE)),"")</f>
        <v/>
      </c>
      <c r="H139" s="111" t="str">
        <f>IFERROR(IF(VLOOKUP($A139,'Annex 2 EHV charges'!$A:$O,11,FALSE)=0,"",VLOOKUP($A139,'Annex 2 EHV charges'!$A:$O,11,FALSE)),"")</f>
        <v/>
      </c>
    </row>
    <row r="140" spans="1:8" x14ac:dyDescent="0.2">
      <c r="A140" s="104" t="str">
        <f t="array" ref="A140">IFERROR(INDEX('Annex 2 EHV charges'!$A$11:$A$410, MATCH(0, IF(ISBLANK('Annex 2 EHV charges'!$A$11:$A$410),1, COUNTIF(A$4:$A139, 'Annex 2 EHV charges'!$A$11:$A$410)), 0)),"")</f>
        <v/>
      </c>
      <c r="B140" s="104" t="str">
        <f>IF($A140="","",VLOOKUP($A140,'Annex 2 EHV charges'!$A:$O,2,0))</f>
        <v/>
      </c>
      <c r="C140" s="105" t="str">
        <f>IF($A140="","",VLOOKUP($A140,'Annex 2 EHV charges'!$A:$O,3,0))</f>
        <v/>
      </c>
      <c r="D140" s="104" t="str">
        <f>IF($A140="","",VLOOKUP($A140,'Annex 2 EHV charges'!$A:$O,7,0))</f>
        <v/>
      </c>
      <c r="E140" s="109" t="str">
        <f>IFERROR(IF(VLOOKUP($A140,'Annex 2 EHV charges'!$A:$O,8,FALSE)=0,"",VLOOKUP($A140,'Annex 2 EHV charges'!$A:$O,8,FALSE)),"")</f>
        <v/>
      </c>
      <c r="F140" s="110" t="str">
        <f>IFERROR(IF(VLOOKUP($A140,'Annex 2 EHV charges'!$A:$O,9,FALSE)=0,"",VLOOKUP($A140,'Annex 2 EHV charges'!$A:$O,9,FALSE)),"")</f>
        <v/>
      </c>
      <c r="G140" s="111" t="str">
        <f>IFERROR(IF(VLOOKUP($A140,'Annex 2 EHV charges'!$A:$O,10,FALSE)=0,"",VLOOKUP($A140,'Annex 2 EHV charges'!$A:$O,10,FALSE)),"")</f>
        <v/>
      </c>
      <c r="H140" s="111" t="str">
        <f>IFERROR(IF(VLOOKUP($A140,'Annex 2 EHV charges'!$A:$O,11,FALSE)=0,"",VLOOKUP($A140,'Annex 2 EHV charges'!$A:$O,11,FALSE)),"")</f>
        <v/>
      </c>
    </row>
    <row r="141" spans="1:8" x14ac:dyDescent="0.2">
      <c r="A141" s="104" t="str">
        <f t="array" ref="A141">IFERROR(INDEX('Annex 2 EHV charges'!$A$11:$A$410, MATCH(0, IF(ISBLANK('Annex 2 EHV charges'!$A$11:$A$410),1, COUNTIF(A$4:$A140, 'Annex 2 EHV charges'!$A$11:$A$410)), 0)),"")</f>
        <v/>
      </c>
      <c r="B141" s="104" t="str">
        <f>IF($A141="","",VLOOKUP($A141,'Annex 2 EHV charges'!$A:$O,2,0))</f>
        <v/>
      </c>
      <c r="C141" s="105" t="str">
        <f>IF($A141="","",VLOOKUP($A141,'Annex 2 EHV charges'!$A:$O,3,0))</f>
        <v/>
      </c>
      <c r="D141" s="104" t="str">
        <f>IF($A141="","",VLOOKUP($A141,'Annex 2 EHV charges'!$A:$O,7,0))</f>
        <v/>
      </c>
      <c r="E141" s="109" t="str">
        <f>IFERROR(IF(VLOOKUP($A141,'Annex 2 EHV charges'!$A:$O,8,FALSE)=0,"",VLOOKUP($A141,'Annex 2 EHV charges'!$A:$O,8,FALSE)),"")</f>
        <v/>
      </c>
      <c r="F141" s="110" t="str">
        <f>IFERROR(IF(VLOOKUP($A141,'Annex 2 EHV charges'!$A:$O,9,FALSE)=0,"",VLOOKUP($A141,'Annex 2 EHV charges'!$A:$O,9,FALSE)),"")</f>
        <v/>
      </c>
      <c r="G141" s="111" t="str">
        <f>IFERROR(IF(VLOOKUP($A141,'Annex 2 EHV charges'!$A:$O,10,FALSE)=0,"",VLOOKUP($A141,'Annex 2 EHV charges'!$A:$O,10,FALSE)),"")</f>
        <v/>
      </c>
      <c r="H141" s="111" t="str">
        <f>IFERROR(IF(VLOOKUP($A141,'Annex 2 EHV charges'!$A:$O,11,FALSE)=0,"",VLOOKUP($A141,'Annex 2 EHV charges'!$A:$O,11,FALSE)),"")</f>
        <v/>
      </c>
    </row>
    <row r="142" spans="1:8" x14ac:dyDescent="0.2">
      <c r="A142" s="104" t="str">
        <f t="array" ref="A142">IFERROR(INDEX('Annex 2 EHV charges'!$A$11:$A$410, MATCH(0, IF(ISBLANK('Annex 2 EHV charges'!$A$11:$A$410),1, COUNTIF(A$4:$A141, 'Annex 2 EHV charges'!$A$11:$A$410)), 0)),"")</f>
        <v/>
      </c>
      <c r="B142" s="104" t="str">
        <f>IF($A142="","",VLOOKUP($A142,'Annex 2 EHV charges'!$A:$O,2,0))</f>
        <v/>
      </c>
      <c r="C142" s="105" t="str">
        <f>IF($A142="","",VLOOKUP($A142,'Annex 2 EHV charges'!$A:$O,3,0))</f>
        <v/>
      </c>
      <c r="D142" s="104" t="str">
        <f>IF($A142="","",VLOOKUP($A142,'Annex 2 EHV charges'!$A:$O,7,0))</f>
        <v/>
      </c>
      <c r="E142" s="109" t="str">
        <f>IFERROR(IF(VLOOKUP($A142,'Annex 2 EHV charges'!$A:$O,8,FALSE)=0,"",VLOOKUP($A142,'Annex 2 EHV charges'!$A:$O,8,FALSE)),"")</f>
        <v/>
      </c>
      <c r="F142" s="110" t="str">
        <f>IFERROR(IF(VLOOKUP($A142,'Annex 2 EHV charges'!$A:$O,9,FALSE)=0,"",VLOOKUP($A142,'Annex 2 EHV charges'!$A:$O,9,FALSE)),"")</f>
        <v/>
      </c>
      <c r="G142" s="111" t="str">
        <f>IFERROR(IF(VLOOKUP($A142,'Annex 2 EHV charges'!$A:$O,10,FALSE)=0,"",VLOOKUP($A142,'Annex 2 EHV charges'!$A:$O,10,FALSE)),"")</f>
        <v/>
      </c>
      <c r="H142" s="111" t="str">
        <f>IFERROR(IF(VLOOKUP($A142,'Annex 2 EHV charges'!$A:$O,11,FALSE)=0,"",VLOOKUP($A142,'Annex 2 EHV charges'!$A:$O,11,FALSE)),"")</f>
        <v/>
      </c>
    </row>
    <row r="143" spans="1:8" x14ac:dyDescent="0.2">
      <c r="A143" s="104" t="str">
        <f t="array" ref="A143">IFERROR(INDEX('Annex 2 EHV charges'!$A$11:$A$410, MATCH(0, IF(ISBLANK('Annex 2 EHV charges'!$A$11:$A$410),1, COUNTIF(A$4:$A142, 'Annex 2 EHV charges'!$A$11:$A$410)), 0)),"")</f>
        <v/>
      </c>
      <c r="B143" s="104" t="str">
        <f>IF($A143="","",VLOOKUP($A143,'Annex 2 EHV charges'!$A:$O,2,0))</f>
        <v/>
      </c>
      <c r="C143" s="105" t="str">
        <f>IF($A143="","",VLOOKUP($A143,'Annex 2 EHV charges'!$A:$O,3,0))</f>
        <v/>
      </c>
      <c r="D143" s="104" t="str">
        <f>IF($A143="","",VLOOKUP($A143,'Annex 2 EHV charges'!$A:$O,7,0))</f>
        <v/>
      </c>
      <c r="E143" s="109" t="str">
        <f>IFERROR(IF(VLOOKUP($A143,'Annex 2 EHV charges'!$A:$O,8,FALSE)=0,"",VLOOKUP($A143,'Annex 2 EHV charges'!$A:$O,8,FALSE)),"")</f>
        <v/>
      </c>
      <c r="F143" s="110" t="str">
        <f>IFERROR(IF(VLOOKUP($A143,'Annex 2 EHV charges'!$A:$O,9,FALSE)=0,"",VLOOKUP($A143,'Annex 2 EHV charges'!$A:$O,9,FALSE)),"")</f>
        <v/>
      </c>
      <c r="G143" s="111" t="str">
        <f>IFERROR(IF(VLOOKUP($A143,'Annex 2 EHV charges'!$A:$O,10,FALSE)=0,"",VLOOKUP($A143,'Annex 2 EHV charges'!$A:$O,10,FALSE)),"")</f>
        <v/>
      </c>
      <c r="H143" s="111" t="str">
        <f>IFERROR(IF(VLOOKUP($A143,'Annex 2 EHV charges'!$A:$O,11,FALSE)=0,"",VLOOKUP($A143,'Annex 2 EHV charges'!$A:$O,11,FALSE)),"")</f>
        <v/>
      </c>
    </row>
    <row r="144" spans="1:8" x14ac:dyDescent="0.2">
      <c r="A144" s="104" t="str">
        <f t="array" ref="A144">IFERROR(INDEX('Annex 2 EHV charges'!$A$11:$A$410, MATCH(0, IF(ISBLANK('Annex 2 EHV charges'!$A$11:$A$410),1, COUNTIF(A$4:$A143, 'Annex 2 EHV charges'!$A$11:$A$410)), 0)),"")</f>
        <v/>
      </c>
      <c r="B144" s="104" t="str">
        <f>IF($A144="","",VLOOKUP($A144,'Annex 2 EHV charges'!$A:$O,2,0))</f>
        <v/>
      </c>
      <c r="C144" s="105" t="str">
        <f>IF($A144="","",VLOOKUP($A144,'Annex 2 EHV charges'!$A:$O,3,0))</f>
        <v/>
      </c>
      <c r="D144" s="104" t="str">
        <f>IF($A144="","",VLOOKUP($A144,'Annex 2 EHV charges'!$A:$O,7,0))</f>
        <v/>
      </c>
      <c r="E144" s="109" t="str">
        <f>IFERROR(IF(VLOOKUP($A144,'Annex 2 EHV charges'!$A:$O,8,FALSE)=0,"",VLOOKUP($A144,'Annex 2 EHV charges'!$A:$O,8,FALSE)),"")</f>
        <v/>
      </c>
      <c r="F144" s="110" t="str">
        <f>IFERROR(IF(VLOOKUP($A144,'Annex 2 EHV charges'!$A:$O,9,FALSE)=0,"",VLOOKUP($A144,'Annex 2 EHV charges'!$A:$O,9,FALSE)),"")</f>
        <v/>
      </c>
      <c r="G144" s="111" t="str">
        <f>IFERROR(IF(VLOOKUP($A144,'Annex 2 EHV charges'!$A:$O,10,FALSE)=0,"",VLOOKUP($A144,'Annex 2 EHV charges'!$A:$O,10,FALSE)),"")</f>
        <v/>
      </c>
      <c r="H144" s="111" t="str">
        <f>IFERROR(IF(VLOOKUP($A144,'Annex 2 EHV charges'!$A:$O,11,FALSE)=0,"",VLOOKUP($A144,'Annex 2 EHV charges'!$A:$O,11,FALSE)),"")</f>
        <v/>
      </c>
    </row>
    <row r="145" spans="1:8" x14ac:dyDescent="0.2">
      <c r="A145" s="104" t="str">
        <f t="array" ref="A145">IFERROR(INDEX('Annex 2 EHV charges'!$A$11:$A$410, MATCH(0, IF(ISBLANK('Annex 2 EHV charges'!$A$11:$A$410),1, COUNTIF(A$4:$A144, 'Annex 2 EHV charges'!$A$11:$A$410)), 0)),"")</f>
        <v/>
      </c>
      <c r="B145" s="104" t="str">
        <f>IF($A145="","",VLOOKUP($A145,'Annex 2 EHV charges'!$A:$O,2,0))</f>
        <v/>
      </c>
      <c r="C145" s="105" t="str">
        <f>IF($A145="","",VLOOKUP($A145,'Annex 2 EHV charges'!$A:$O,3,0))</f>
        <v/>
      </c>
      <c r="D145" s="104" t="str">
        <f>IF($A145="","",VLOOKUP($A145,'Annex 2 EHV charges'!$A:$O,7,0))</f>
        <v/>
      </c>
      <c r="E145" s="109" t="str">
        <f>IFERROR(IF(VLOOKUP($A145,'Annex 2 EHV charges'!$A:$O,8,FALSE)=0,"",VLOOKUP($A145,'Annex 2 EHV charges'!$A:$O,8,FALSE)),"")</f>
        <v/>
      </c>
      <c r="F145" s="110" t="str">
        <f>IFERROR(IF(VLOOKUP($A145,'Annex 2 EHV charges'!$A:$O,9,FALSE)=0,"",VLOOKUP($A145,'Annex 2 EHV charges'!$A:$O,9,FALSE)),"")</f>
        <v/>
      </c>
      <c r="G145" s="111" t="str">
        <f>IFERROR(IF(VLOOKUP($A145,'Annex 2 EHV charges'!$A:$O,10,FALSE)=0,"",VLOOKUP($A145,'Annex 2 EHV charges'!$A:$O,10,FALSE)),"")</f>
        <v/>
      </c>
      <c r="H145" s="111" t="str">
        <f>IFERROR(IF(VLOOKUP($A145,'Annex 2 EHV charges'!$A:$O,11,FALSE)=0,"",VLOOKUP($A145,'Annex 2 EHV charges'!$A:$O,11,FALSE)),"")</f>
        <v/>
      </c>
    </row>
    <row r="146" spans="1:8" x14ac:dyDescent="0.2">
      <c r="A146" s="104" t="str">
        <f t="array" ref="A146">IFERROR(INDEX('Annex 2 EHV charges'!$A$11:$A$410, MATCH(0, IF(ISBLANK('Annex 2 EHV charges'!$A$11:$A$410),1, COUNTIF(A$4:$A145, 'Annex 2 EHV charges'!$A$11:$A$410)), 0)),"")</f>
        <v/>
      </c>
      <c r="B146" s="104" t="str">
        <f>IF($A146="","",VLOOKUP($A146,'Annex 2 EHV charges'!$A:$O,2,0))</f>
        <v/>
      </c>
      <c r="C146" s="105" t="str">
        <f>IF($A146="","",VLOOKUP($A146,'Annex 2 EHV charges'!$A:$O,3,0))</f>
        <v/>
      </c>
      <c r="D146" s="104" t="str">
        <f>IF($A146="","",VLOOKUP($A146,'Annex 2 EHV charges'!$A:$O,7,0))</f>
        <v/>
      </c>
      <c r="E146" s="109" t="str">
        <f>IFERROR(IF(VLOOKUP($A146,'Annex 2 EHV charges'!$A:$O,8,FALSE)=0,"",VLOOKUP($A146,'Annex 2 EHV charges'!$A:$O,8,FALSE)),"")</f>
        <v/>
      </c>
      <c r="F146" s="110" t="str">
        <f>IFERROR(IF(VLOOKUP($A146,'Annex 2 EHV charges'!$A:$O,9,FALSE)=0,"",VLOOKUP($A146,'Annex 2 EHV charges'!$A:$O,9,FALSE)),"")</f>
        <v/>
      </c>
      <c r="G146" s="111" t="str">
        <f>IFERROR(IF(VLOOKUP($A146,'Annex 2 EHV charges'!$A:$O,10,FALSE)=0,"",VLOOKUP($A146,'Annex 2 EHV charges'!$A:$O,10,FALSE)),"")</f>
        <v/>
      </c>
      <c r="H146" s="111" t="str">
        <f>IFERROR(IF(VLOOKUP($A146,'Annex 2 EHV charges'!$A:$O,11,FALSE)=0,"",VLOOKUP($A146,'Annex 2 EHV charges'!$A:$O,11,FALSE)),"")</f>
        <v/>
      </c>
    </row>
    <row r="147" spans="1:8" x14ac:dyDescent="0.2">
      <c r="A147" s="104" t="str">
        <f t="array" ref="A147">IFERROR(INDEX('Annex 2 EHV charges'!$A$11:$A$410, MATCH(0, IF(ISBLANK('Annex 2 EHV charges'!$A$11:$A$410),1, COUNTIF(A$4:$A146, 'Annex 2 EHV charges'!$A$11:$A$410)), 0)),"")</f>
        <v/>
      </c>
      <c r="B147" s="104" t="str">
        <f>IF($A147="","",VLOOKUP($A147,'Annex 2 EHV charges'!$A:$O,2,0))</f>
        <v/>
      </c>
      <c r="C147" s="105" t="str">
        <f>IF($A147="","",VLOOKUP($A147,'Annex 2 EHV charges'!$A:$O,3,0))</f>
        <v/>
      </c>
      <c r="D147" s="104" t="str">
        <f>IF($A147="","",VLOOKUP($A147,'Annex 2 EHV charges'!$A:$O,7,0))</f>
        <v/>
      </c>
      <c r="E147" s="109" t="str">
        <f>IFERROR(IF(VLOOKUP($A147,'Annex 2 EHV charges'!$A:$O,8,FALSE)=0,"",VLOOKUP($A147,'Annex 2 EHV charges'!$A:$O,8,FALSE)),"")</f>
        <v/>
      </c>
      <c r="F147" s="110" t="str">
        <f>IFERROR(IF(VLOOKUP($A147,'Annex 2 EHV charges'!$A:$O,9,FALSE)=0,"",VLOOKUP($A147,'Annex 2 EHV charges'!$A:$O,9,FALSE)),"")</f>
        <v/>
      </c>
      <c r="G147" s="111" t="str">
        <f>IFERROR(IF(VLOOKUP($A147,'Annex 2 EHV charges'!$A:$O,10,FALSE)=0,"",VLOOKUP($A147,'Annex 2 EHV charges'!$A:$O,10,FALSE)),"")</f>
        <v/>
      </c>
      <c r="H147" s="111" t="str">
        <f>IFERROR(IF(VLOOKUP($A147,'Annex 2 EHV charges'!$A:$O,11,FALSE)=0,"",VLOOKUP($A147,'Annex 2 EHV charges'!$A:$O,11,FALSE)),"")</f>
        <v/>
      </c>
    </row>
    <row r="148" spans="1:8" x14ac:dyDescent="0.2">
      <c r="A148" s="104" t="str">
        <f t="array" ref="A148">IFERROR(INDEX('Annex 2 EHV charges'!$A$11:$A$410, MATCH(0, IF(ISBLANK('Annex 2 EHV charges'!$A$11:$A$410),1, COUNTIF(A$4:$A147, 'Annex 2 EHV charges'!$A$11:$A$410)), 0)),"")</f>
        <v/>
      </c>
      <c r="B148" s="104" t="str">
        <f>IF($A148="","",VLOOKUP($A148,'Annex 2 EHV charges'!$A:$O,2,0))</f>
        <v/>
      </c>
      <c r="C148" s="105" t="str">
        <f>IF($A148="","",VLOOKUP($A148,'Annex 2 EHV charges'!$A:$O,3,0))</f>
        <v/>
      </c>
      <c r="D148" s="104" t="str">
        <f>IF($A148="","",VLOOKUP($A148,'Annex 2 EHV charges'!$A:$O,7,0))</f>
        <v/>
      </c>
      <c r="E148" s="109" t="str">
        <f>IFERROR(IF(VLOOKUP($A148,'Annex 2 EHV charges'!$A:$O,8,FALSE)=0,"",VLOOKUP($A148,'Annex 2 EHV charges'!$A:$O,8,FALSE)),"")</f>
        <v/>
      </c>
      <c r="F148" s="110" t="str">
        <f>IFERROR(IF(VLOOKUP($A148,'Annex 2 EHV charges'!$A:$O,9,FALSE)=0,"",VLOOKUP($A148,'Annex 2 EHV charges'!$A:$O,9,FALSE)),"")</f>
        <v/>
      </c>
      <c r="G148" s="111" t="str">
        <f>IFERROR(IF(VLOOKUP($A148,'Annex 2 EHV charges'!$A:$O,10,FALSE)=0,"",VLOOKUP($A148,'Annex 2 EHV charges'!$A:$O,10,FALSE)),"")</f>
        <v/>
      </c>
      <c r="H148" s="111" t="str">
        <f>IFERROR(IF(VLOOKUP($A148,'Annex 2 EHV charges'!$A:$O,11,FALSE)=0,"",VLOOKUP($A148,'Annex 2 EHV charges'!$A:$O,11,FALSE)),"")</f>
        <v/>
      </c>
    </row>
    <row r="149" spans="1:8" x14ac:dyDescent="0.2">
      <c r="A149" s="104" t="str">
        <f t="array" ref="A149">IFERROR(INDEX('Annex 2 EHV charges'!$A$11:$A$410, MATCH(0, IF(ISBLANK('Annex 2 EHV charges'!$A$11:$A$410),1, COUNTIF(A$4:$A148, 'Annex 2 EHV charges'!$A$11:$A$410)), 0)),"")</f>
        <v/>
      </c>
      <c r="B149" s="104" t="str">
        <f>IF($A149="","",VLOOKUP($A149,'Annex 2 EHV charges'!$A:$O,2,0))</f>
        <v/>
      </c>
      <c r="C149" s="105" t="str">
        <f>IF($A149="","",VLOOKUP($A149,'Annex 2 EHV charges'!$A:$O,3,0))</f>
        <v/>
      </c>
      <c r="D149" s="104" t="str">
        <f>IF($A149="","",VLOOKUP($A149,'Annex 2 EHV charges'!$A:$O,7,0))</f>
        <v/>
      </c>
      <c r="E149" s="109" t="str">
        <f>IFERROR(IF(VLOOKUP($A149,'Annex 2 EHV charges'!$A:$O,8,FALSE)=0,"",VLOOKUP($A149,'Annex 2 EHV charges'!$A:$O,8,FALSE)),"")</f>
        <v/>
      </c>
      <c r="F149" s="110" t="str">
        <f>IFERROR(IF(VLOOKUP($A149,'Annex 2 EHV charges'!$A:$O,9,FALSE)=0,"",VLOOKUP($A149,'Annex 2 EHV charges'!$A:$O,9,FALSE)),"")</f>
        <v/>
      </c>
      <c r="G149" s="111" t="str">
        <f>IFERROR(IF(VLOOKUP($A149,'Annex 2 EHV charges'!$A:$O,10,FALSE)=0,"",VLOOKUP($A149,'Annex 2 EHV charges'!$A:$O,10,FALSE)),"")</f>
        <v/>
      </c>
      <c r="H149" s="111" t="str">
        <f>IFERROR(IF(VLOOKUP($A149,'Annex 2 EHV charges'!$A:$O,11,FALSE)=0,"",VLOOKUP($A149,'Annex 2 EHV charges'!$A:$O,11,FALSE)),"")</f>
        <v/>
      </c>
    </row>
    <row r="150" spans="1:8" x14ac:dyDescent="0.2">
      <c r="A150" s="104" t="str">
        <f t="array" ref="A150">IFERROR(INDEX('Annex 2 EHV charges'!$A$11:$A$410, MATCH(0, IF(ISBLANK('Annex 2 EHV charges'!$A$11:$A$410),1, COUNTIF(A$4:$A149, 'Annex 2 EHV charges'!$A$11:$A$410)), 0)),"")</f>
        <v/>
      </c>
      <c r="B150" s="104" t="str">
        <f>IF($A150="","",VLOOKUP($A150,'Annex 2 EHV charges'!$A:$O,2,0))</f>
        <v/>
      </c>
      <c r="C150" s="105" t="str">
        <f>IF($A150="","",VLOOKUP($A150,'Annex 2 EHV charges'!$A:$O,3,0))</f>
        <v/>
      </c>
      <c r="D150" s="104" t="str">
        <f>IF($A150="","",VLOOKUP($A150,'Annex 2 EHV charges'!$A:$O,7,0))</f>
        <v/>
      </c>
      <c r="E150" s="109" t="str">
        <f>IFERROR(IF(VLOOKUP($A150,'Annex 2 EHV charges'!$A:$O,8,FALSE)=0,"",VLOOKUP($A150,'Annex 2 EHV charges'!$A:$O,8,FALSE)),"")</f>
        <v/>
      </c>
      <c r="F150" s="110" t="str">
        <f>IFERROR(IF(VLOOKUP($A150,'Annex 2 EHV charges'!$A:$O,9,FALSE)=0,"",VLOOKUP($A150,'Annex 2 EHV charges'!$A:$O,9,FALSE)),"")</f>
        <v/>
      </c>
      <c r="G150" s="111" t="str">
        <f>IFERROR(IF(VLOOKUP($A150,'Annex 2 EHV charges'!$A:$O,10,FALSE)=0,"",VLOOKUP($A150,'Annex 2 EHV charges'!$A:$O,10,FALSE)),"")</f>
        <v/>
      </c>
      <c r="H150" s="111" t="str">
        <f>IFERROR(IF(VLOOKUP($A150,'Annex 2 EHV charges'!$A:$O,11,FALSE)=0,"",VLOOKUP($A150,'Annex 2 EHV charges'!$A:$O,11,FALSE)),"")</f>
        <v/>
      </c>
    </row>
    <row r="151" spans="1:8" x14ac:dyDescent="0.2">
      <c r="A151" s="104" t="str">
        <f t="array" ref="A151">IFERROR(INDEX('Annex 2 EHV charges'!$A$11:$A$410, MATCH(0, IF(ISBLANK('Annex 2 EHV charges'!$A$11:$A$410),1, COUNTIF(A$4:$A150, 'Annex 2 EHV charges'!$A$11:$A$410)), 0)),"")</f>
        <v/>
      </c>
      <c r="B151" s="104" t="str">
        <f>IF($A151="","",VLOOKUP($A151,'Annex 2 EHV charges'!$A:$O,2,0))</f>
        <v/>
      </c>
      <c r="C151" s="105" t="str">
        <f>IF($A151="","",VLOOKUP($A151,'Annex 2 EHV charges'!$A:$O,3,0))</f>
        <v/>
      </c>
      <c r="D151" s="104" t="str">
        <f>IF($A151="","",VLOOKUP($A151,'Annex 2 EHV charges'!$A:$O,7,0))</f>
        <v/>
      </c>
      <c r="E151" s="109" t="str">
        <f>IFERROR(IF(VLOOKUP($A151,'Annex 2 EHV charges'!$A:$O,8,FALSE)=0,"",VLOOKUP($A151,'Annex 2 EHV charges'!$A:$O,8,FALSE)),"")</f>
        <v/>
      </c>
      <c r="F151" s="110" t="str">
        <f>IFERROR(IF(VLOOKUP($A151,'Annex 2 EHV charges'!$A:$O,9,FALSE)=0,"",VLOOKUP($A151,'Annex 2 EHV charges'!$A:$O,9,FALSE)),"")</f>
        <v/>
      </c>
      <c r="G151" s="111" t="str">
        <f>IFERROR(IF(VLOOKUP($A151,'Annex 2 EHV charges'!$A:$O,10,FALSE)=0,"",VLOOKUP($A151,'Annex 2 EHV charges'!$A:$O,10,FALSE)),"")</f>
        <v/>
      </c>
      <c r="H151" s="111" t="str">
        <f>IFERROR(IF(VLOOKUP($A151,'Annex 2 EHV charges'!$A:$O,11,FALSE)=0,"",VLOOKUP($A151,'Annex 2 EHV charges'!$A:$O,11,FALSE)),"")</f>
        <v/>
      </c>
    </row>
    <row r="152" spans="1:8" x14ac:dyDescent="0.2">
      <c r="A152" s="104" t="str">
        <f t="array" ref="A152">IFERROR(INDEX('Annex 2 EHV charges'!$A$11:$A$410, MATCH(0, IF(ISBLANK('Annex 2 EHV charges'!$A$11:$A$410),1, COUNTIF(A$4:$A151, 'Annex 2 EHV charges'!$A$11:$A$410)), 0)),"")</f>
        <v/>
      </c>
      <c r="B152" s="104" t="str">
        <f>IF($A152="","",VLOOKUP($A152,'Annex 2 EHV charges'!$A:$O,2,0))</f>
        <v/>
      </c>
      <c r="C152" s="105" t="str">
        <f>IF($A152="","",VLOOKUP($A152,'Annex 2 EHV charges'!$A:$O,3,0))</f>
        <v/>
      </c>
      <c r="D152" s="104" t="str">
        <f>IF($A152="","",VLOOKUP($A152,'Annex 2 EHV charges'!$A:$O,7,0))</f>
        <v/>
      </c>
      <c r="E152" s="109" t="str">
        <f>IFERROR(IF(VLOOKUP($A152,'Annex 2 EHV charges'!$A:$O,8,FALSE)=0,"",VLOOKUP($A152,'Annex 2 EHV charges'!$A:$O,8,FALSE)),"")</f>
        <v/>
      </c>
      <c r="F152" s="110" t="str">
        <f>IFERROR(IF(VLOOKUP($A152,'Annex 2 EHV charges'!$A:$O,9,FALSE)=0,"",VLOOKUP($A152,'Annex 2 EHV charges'!$A:$O,9,FALSE)),"")</f>
        <v/>
      </c>
      <c r="G152" s="111" t="str">
        <f>IFERROR(IF(VLOOKUP($A152,'Annex 2 EHV charges'!$A:$O,10,FALSE)=0,"",VLOOKUP($A152,'Annex 2 EHV charges'!$A:$O,10,FALSE)),"")</f>
        <v/>
      </c>
      <c r="H152" s="111" t="str">
        <f>IFERROR(IF(VLOOKUP($A152,'Annex 2 EHV charges'!$A:$O,11,FALSE)=0,"",VLOOKUP($A152,'Annex 2 EHV charges'!$A:$O,11,FALSE)),"")</f>
        <v/>
      </c>
    </row>
    <row r="153" spans="1:8" x14ac:dyDescent="0.2">
      <c r="A153" s="104" t="str">
        <f t="array" ref="A153">IFERROR(INDEX('Annex 2 EHV charges'!$A$11:$A$410, MATCH(0, IF(ISBLANK('Annex 2 EHV charges'!$A$11:$A$410),1, COUNTIF(A$4:$A152, 'Annex 2 EHV charges'!$A$11:$A$410)), 0)),"")</f>
        <v/>
      </c>
      <c r="B153" s="104" t="str">
        <f>IF($A153="","",VLOOKUP($A153,'Annex 2 EHV charges'!$A:$O,2,0))</f>
        <v/>
      </c>
      <c r="C153" s="105" t="str">
        <f>IF($A153="","",VLOOKUP($A153,'Annex 2 EHV charges'!$A:$O,3,0))</f>
        <v/>
      </c>
      <c r="D153" s="104" t="str">
        <f>IF($A153="","",VLOOKUP($A153,'Annex 2 EHV charges'!$A:$O,7,0))</f>
        <v/>
      </c>
      <c r="E153" s="109" t="str">
        <f>IFERROR(IF(VLOOKUP($A153,'Annex 2 EHV charges'!$A:$O,8,FALSE)=0,"",VLOOKUP($A153,'Annex 2 EHV charges'!$A:$O,8,FALSE)),"")</f>
        <v/>
      </c>
      <c r="F153" s="110" t="str">
        <f>IFERROR(IF(VLOOKUP($A153,'Annex 2 EHV charges'!$A:$O,9,FALSE)=0,"",VLOOKUP($A153,'Annex 2 EHV charges'!$A:$O,9,FALSE)),"")</f>
        <v/>
      </c>
      <c r="G153" s="111" t="str">
        <f>IFERROR(IF(VLOOKUP($A153,'Annex 2 EHV charges'!$A:$O,10,FALSE)=0,"",VLOOKUP($A153,'Annex 2 EHV charges'!$A:$O,10,FALSE)),"")</f>
        <v/>
      </c>
      <c r="H153" s="111" t="str">
        <f>IFERROR(IF(VLOOKUP($A153,'Annex 2 EHV charges'!$A:$O,11,FALSE)=0,"",VLOOKUP($A153,'Annex 2 EHV charges'!$A:$O,11,FALSE)),"")</f>
        <v/>
      </c>
    </row>
    <row r="154" spans="1:8" x14ac:dyDescent="0.2">
      <c r="A154" s="104" t="str">
        <f t="array" ref="A154">IFERROR(INDEX('Annex 2 EHV charges'!$A$11:$A$410, MATCH(0, IF(ISBLANK('Annex 2 EHV charges'!$A$11:$A$410),1, COUNTIF(A$4:$A153, 'Annex 2 EHV charges'!$A$11:$A$410)), 0)),"")</f>
        <v/>
      </c>
      <c r="B154" s="104" t="str">
        <f>IF($A154="","",VLOOKUP($A154,'Annex 2 EHV charges'!$A:$O,2,0))</f>
        <v/>
      </c>
      <c r="C154" s="105" t="str">
        <f>IF($A154="","",VLOOKUP($A154,'Annex 2 EHV charges'!$A:$O,3,0))</f>
        <v/>
      </c>
      <c r="D154" s="104" t="str">
        <f>IF($A154="","",VLOOKUP($A154,'Annex 2 EHV charges'!$A:$O,7,0))</f>
        <v/>
      </c>
      <c r="E154" s="109" t="str">
        <f>IFERROR(IF(VLOOKUP($A154,'Annex 2 EHV charges'!$A:$O,8,FALSE)=0,"",VLOOKUP($A154,'Annex 2 EHV charges'!$A:$O,8,FALSE)),"")</f>
        <v/>
      </c>
      <c r="F154" s="110" t="str">
        <f>IFERROR(IF(VLOOKUP($A154,'Annex 2 EHV charges'!$A:$O,9,FALSE)=0,"",VLOOKUP($A154,'Annex 2 EHV charges'!$A:$O,9,FALSE)),"")</f>
        <v/>
      </c>
      <c r="G154" s="111" t="str">
        <f>IFERROR(IF(VLOOKUP($A154,'Annex 2 EHV charges'!$A:$O,10,FALSE)=0,"",VLOOKUP($A154,'Annex 2 EHV charges'!$A:$O,10,FALSE)),"")</f>
        <v/>
      </c>
      <c r="H154" s="111" t="str">
        <f>IFERROR(IF(VLOOKUP($A154,'Annex 2 EHV charges'!$A:$O,11,FALSE)=0,"",VLOOKUP($A154,'Annex 2 EHV charges'!$A:$O,11,FALSE)),"")</f>
        <v/>
      </c>
    </row>
    <row r="155" spans="1:8" x14ac:dyDescent="0.2">
      <c r="A155" s="104" t="str">
        <f t="array" ref="A155">IFERROR(INDEX('Annex 2 EHV charges'!$A$11:$A$410, MATCH(0, IF(ISBLANK('Annex 2 EHV charges'!$A$11:$A$410),1, COUNTIF(A$4:$A154, 'Annex 2 EHV charges'!$A$11:$A$410)), 0)),"")</f>
        <v/>
      </c>
      <c r="B155" s="104" t="str">
        <f>IF($A155="","",VLOOKUP($A155,'Annex 2 EHV charges'!$A:$O,2,0))</f>
        <v/>
      </c>
      <c r="C155" s="105" t="str">
        <f>IF($A155="","",VLOOKUP($A155,'Annex 2 EHV charges'!$A:$O,3,0))</f>
        <v/>
      </c>
      <c r="D155" s="104" t="str">
        <f>IF($A155="","",VLOOKUP($A155,'Annex 2 EHV charges'!$A:$O,7,0))</f>
        <v/>
      </c>
      <c r="E155" s="109" t="str">
        <f>IFERROR(IF(VLOOKUP($A155,'Annex 2 EHV charges'!$A:$O,8,FALSE)=0,"",VLOOKUP($A155,'Annex 2 EHV charges'!$A:$O,8,FALSE)),"")</f>
        <v/>
      </c>
      <c r="F155" s="110" t="str">
        <f>IFERROR(IF(VLOOKUP($A155,'Annex 2 EHV charges'!$A:$O,9,FALSE)=0,"",VLOOKUP($A155,'Annex 2 EHV charges'!$A:$O,9,FALSE)),"")</f>
        <v/>
      </c>
      <c r="G155" s="111" t="str">
        <f>IFERROR(IF(VLOOKUP($A155,'Annex 2 EHV charges'!$A:$O,10,FALSE)=0,"",VLOOKUP($A155,'Annex 2 EHV charges'!$A:$O,10,FALSE)),"")</f>
        <v/>
      </c>
      <c r="H155" s="111" t="str">
        <f>IFERROR(IF(VLOOKUP($A155,'Annex 2 EHV charges'!$A:$O,11,FALSE)=0,"",VLOOKUP($A155,'Annex 2 EHV charges'!$A:$O,11,FALSE)),"")</f>
        <v/>
      </c>
    </row>
    <row r="156" spans="1:8" x14ac:dyDescent="0.2">
      <c r="A156" s="104" t="str">
        <f t="array" ref="A156">IFERROR(INDEX('Annex 2 EHV charges'!$A$11:$A$410, MATCH(0, IF(ISBLANK('Annex 2 EHV charges'!$A$11:$A$410),1, COUNTIF(A$4:$A155, 'Annex 2 EHV charges'!$A$11:$A$410)), 0)),"")</f>
        <v/>
      </c>
      <c r="B156" s="104" t="str">
        <f>IF($A156="","",VLOOKUP($A156,'Annex 2 EHV charges'!$A:$O,2,0))</f>
        <v/>
      </c>
      <c r="C156" s="105" t="str">
        <f>IF($A156="","",VLOOKUP($A156,'Annex 2 EHV charges'!$A:$O,3,0))</f>
        <v/>
      </c>
      <c r="D156" s="104" t="str">
        <f>IF($A156="","",VLOOKUP($A156,'Annex 2 EHV charges'!$A:$O,7,0))</f>
        <v/>
      </c>
      <c r="E156" s="109" t="str">
        <f>IFERROR(IF(VLOOKUP($A156,'Annex 2 EHV charges'!$A:$O,8,FALSE)=0,"",VLOOKUP($A156,'Annex 2 EHV charges'!$A:$O,8,FALSE)),"")</f>
        <v/>
      </c>
      <c r="F156" s="110" t="str">
        <f>IFERROR(IF(VLOOKUP($A156,'Annex 2 EHV charges'!$A:$O,9,FALSE)=0,"",VLOOKUP($A156,'Annex 2 EHV charges'!$A:$O,9,FALSE)),"")</f>
        <v/>
      </c>
      <c r="G156" s="111" t="str">
        <f>IFERROR(IF(VLOOKUP($A156,'Annex 2 EHV charges'!$A:$O,10,FALSE)=0,"",VLOOKUP($A156,'Annex 2 EHV charges'!$A:$O,10,FALSE)),"")</f>
        <v/>
      </c>
      <c r="H156" s="111" t="str">
        <f>IFERROR(IF(VLOOKUP($A156,'Annex 2 EHV charges'!$A:$O,11,FALSE)=0,"",VLOOKUP($A156,'Annex 2 EHV charges'!$A:$O,11,FALSE)),"")</f>
        <v/>
      </c>
    </row>
    <row r="157" spans="1:8" x14ac:dyDescent="0.2">
      <c r="A157" s="104" t="str">
        <f t="array" ref="A157">IFERROR(INDEX('Annex 2 EHV charges'!$A$11:$A$410, MATCH(0, IF(ISBLANK('Annex 2 EHV charges'!$A$11:$A$410),1, COUNTIF(A$4:$A156, 'Annex 2 EHV charges'!$A$11:$A$410)), 0)),"")</f>
        <v/>
      </c>
      <c r="B157" s="104" t="str">
        <f>IF($A157="","",VLOOKUP($A157,'Annex 2 EHV charges'!$A:$O,2,0))</f>
        <v/>
      </c>
      <c r="C157" s="105" t="str">
        <f>IF($A157="","",VLOOKUP($A157,'Annex 2 EHV charges'!$A:$O,3,0))</f>
        <v/>
      </c>
      <c r="D157" s="104" t="str">
        <f>IF($A157="","",VLOOKUP($A157,'Annex 2 EHV charges'!$A:$O,7,0))</f>
        <v/>
      </c>
      <c r="E157" s="109" t="str">
        <f>IFERROR(IF(VLOOKUP($A157,'Annex 2 EHV charges'!$A:$O,8,FALSE)=0,"",VLOOKUP($A157,'Annex 2 EHV charges'!$A:$O,8,FALSE)),"")</f>
        <v/>
      </c>
      <c r="F157" s="110" t="str">
        <f>IFERROR(IF(VLOOKUP($A157,'Annex 2 EHV charges'!$A:$O,9,FALSE)=0,"",VLOOKUP($A157,'Annex 2 EHV charges'!$A:$O,9,FALSE)),"")</f>
        <v/>
      </c>
      <c r="G157" s="111" t="str">
        <f>IFERROR(IF(VLOOKUP($A157,'Annex 2 EHV charges'!$A:$O,10,FALSE)=0,"",VLOOKUP($A157,'Annex 2 EHV charges'!$A:$O,10,FALSE)),"")</f>
        <v/>
      </c>
      <c r="H157" s="111" t="str">
        <f>IFERROR(IF(VLOOKUP($A157,'Annex 2 EHV charges'!$A:$O,11,FALSE)=0,"",VLOOKUP($A157,'Annex 2 EHV charges'!$A:$O,11,FALSE)),"")</f>
        <v/>
      </c>
    </row>
    <row r="158" spans="1:8" x14ac:dyDescent="0.2">
      <c r="A158" s="104" t="str">
        <f t="array" ref="A158">IFERROR(INDEX('Annex 2 EHV charges'!$A$11:$A$410, MATCH(0, IF(ISBLANK('Annex 2 EHV charges'!$A$11:$A$410),1, COUNTIF(A$4:$A157, 'Annex 2 EHV charges'!$A$11:$A$410)), 0)),"")</f>
        <v/>
      </c>
      <c r="B158" s="104" t="str">
        <f>IF($A158="","",VLOOKUP($A158,'Annex 2 EHV charges'!$A:$O,2,0))</f>
        <v/>
      </c>
      <c r="C158" s="105" t="str">
        <f>IF($A158="","",VLOOKUP($A158,'Annex 2 EHV charges'!$A:$O,3,0))</f>
        <v/>
      </c>
      <c r="D158" s="104" t="str">
        <f>IF($A158="","",VLOOKUP($A158,'Annex 2 EHV charges'!$A:$O,7,0))</f>
        <v/>
      </c>
      <c r="E158" s="109" t="str">
        <f>IFERROR(IF(VLOOKUP($A158,'Annex 2 EHV charges'!$A:$O,8,FALSE)=0,"",VLOOKUP($A158,'Annex 2 EHV charges'!$A:$O,8,FALSE)),"")</f>
        <v/>
      </c>
      <c r="F158" s="110" t="str">
        <f>IFERROR(IF(VLOOKUP($A158,'Annex 2 EHV charges'!$A:$O,9,FALSE)=0,"",VLOOKUP($A158,'Annex 2 EHV charges'!$A:$O,9,FALSE)),"")</f>
        <v/>
      </c>
      <c r="G158" s="111" t="str">
        <f>IFERROR(IF(VLOOKUP($A158,'Annex 2 EHV charges'!$A:$O,10,FALSE)=0,"",VLOOKUP($A158,'Annex 2 EHV charges'!$A:$O,10,FALSE)),"")</f>
        <v/>
      </c>
      <c r="H158" s="111" t="str">
        <f>IFERROR(IF(VLOOKUP($A158,'Annex 2 EHV charges'!$A:$O,11,FALSE)=0,"",VLOOKUP($A158,'Annex 2 EHV charges'!$A:$O,11,FALSE)),"")</f>
        <v/>
      </c>
    </row>
    <row r="159" spans="1:8" x14ac:dyDescent="0.2">
      <c r="A159" s="104" t="str">
        <f t="array" ref="A159">IFERROR(INDEX('Annex 2 EHV charges'!$A$11:$A$410, MATCH(0, IF(ISBLANK('Annex 2 EHV charges'!$A$11:$A$410),1, COUNTIF(A$4:$A158, 'Annex 2 EHV charges'!$A$11:$A$410)), 0)),"")</f>
        <v/>
      </c>
      <c r="B159" s="104" t="str">
        <f>IF($A159="","",VLOOKUP($A159,'Annex 2 EHV charges'!$A:$O,2,0))</f>
        <v/>
      </c>
      <c r="C159" s="105" t="str">
        <f>IF($A159="","",VLOOKUP($A159,'Annex 2 EHV charges'!$A:$O,3,0))</f>
        <v/>
      </c>
      <c r="D159" s="104" t="str">
        <f>IF($A159="","",VLOOKUP($A159,'Annex 2 EHV charges'!$A:$O,7,0))</f>
        <v/>
      </c>
      <c r="E159" s="109" t="str">
        <f>IFERROR(IF(VLOOKUP($A159,'Annex 2 EHV charges'!$A:$O,8,FALSE)=0,"",VLOOKUP($A159,'Annex 2 EHV charges'!$A:$O,8,FALSE)),"")</f>
        <v/>
      </c>
      <c r="F159" s="110" t="str">
        <f>IFERROR(IF(VLOOKUP($A159,'Annex 2 EHV charges'!$A:$O,9,FALSE)=0,"",VLOOKUP($A159,'Annex 2 EHV charges'!$A:$O,9,FALSE)),"")</f>
        <v/>
      </c>
      <c r="G159" s="111" t="str">
        <f>IFERROR(IF(VLOOKUP($A159,'Annex 2 EHV charges'!$A:$O,10,FALSE)=0,"",VLOOKUP($A159,'Annex 2 EHV charges'!$A:$O,10,FALSE)),"")</f>
        <v/>
      </c>
      <c r="H159" s="111" t="str">
        <f>IFERROR(IF(VLOOKUP($A159,'Annex 2 EHV charges'!$A:$O,11,FALSE)=0,"",VLOOKUP($A159,'Annex 2 EHV charges'!$A:$O,11,FALSE)),"")</f>
        <v/>
      </c>
    </row>
    <row r="160" spans="1:8" x14ac:dyDescent="0.2">
      <c r="A160" s="104" t="str">
        <f t="array" ref="A160">IFERROR(INDEX('Annex 2 EHV charges'!$A$11:$A$410, MATCH(0, IF(ISBLANK('Annex 2 EHV charges'!$A$11:$A$410),1, COUNTIF(A$4:$A159, 'Annex 2 EHV charges'!$A$11:$A$410)), 0)),"")</f>
        <v/>
      </c>
      <c r="B160" s="104" t="str">
        <f>IF($A160="","",VLOOKUP($A160,'Annex 2 EHV charges'!$A:$O,2,0))</f>
        <v/>
      </c>
      <c r="C160" s="105" t="str">
        <f>IF($A160="","",VLOOKUP($A160,'Annex 2 EHV charges'!$A:$O,3,0))</f>
        <v/>
      </c>
      <c r="D160" s="104" t="str">
        <f>IF($A160="","",VLOOKUP($A160,'Annex 2 EHV charges'!$A:$O,7,0))</f>
        <v/>
      </c>
      <c r="E160" s="109" t="str">
        <f>IFERROR(IF(VLOOKUP($A160,'Annex 2 EHV charges'!$A:$O,8,FALSE)=0,"",VLOOKUP($A160,'Annex 2 EHV charges'!$A:$O,8,FALSE)),"")</f>
        <v/>
      </c>
      <c r="F160" s="110" t="str">
        <f>IFERROR(IF(VLOOKUP($A160,'Annex 2 EHV charges'!$A:$O,9,FALSE)=0,"",VLOOKUP($A160,'Annex 2 EHV charges'!$A:$O,9,FALSE)),"")</f>
        <v/>
      </c>
      <c r="G160" s="111" t="str">
        <f>IFERROR(IF(VLOOKUP($A160,'Annex 2 EHV charges'!$A:$O,10,FALSE)=0,"",VLOOKUP($A160,'Annex 2 EHV charges'!$A:$O,10,FALSE)),"")</f>
        <v/>
      </c>
      <c r="H160" s="111" t="str">
        <f>IFERROR(IF(VLOOKUP($A160,'Annex 2 EHV charges'!$A:$O,11,FALSE)=0,"",VLOOKUP($A160,'Annex 2 EHV charges'!$A:$O,11,FALSE)),"")</f>
        <v/>
      </c>
    </row>
    <row r="161" spans="1:8" x14ac:dyDescent="0.2">
      <c r="A161" s="104" t="str">
        <f t="array" ref="A161">IFERROR(INDEX('Annex 2 EHV charges'!$A$11:$A$410, MATCH(0, IF(ISBLANK('Annex 2 EHV charges'!$A$11:$A$410),1, COUNTIF(A$4:$A160, 'Annex 2 EHV charges'!$A$11:$A$410)), 0)),"")</f>
        <v/>
      </c>
      <c r="B161" s="104" t="str">
        <f>IF($A161="","",VLOOKUP($A161,'Annex 2 EHV charges'!$A:$O,2,0))</f>
        <v/>
      </c>
      <c r="C161" s="105" t="str">
        <f>IF($A161="","",VLOOKUP($A161,'Annex 2 EHV charges'!$A:$O,3,0))</f>
        <v/>
      </c>
      <c r="D161" s="104" t="str">
        <f>IF($A161="","",VLOOKUP($A161,'Annex 2 EHV charges'!$A:$O,7,0))</f>
        <v/>
      </c>
      <c r="E161" s="109" t="str">
        <f>IFERROR(IF(VLOOKUP($A161,'Annex 2 EHV charges'!$A:$O,8,FALSE)=0,"",VLOOKUP($A161,'Annex 2 EHV charges'!$A:$O,8,FALSE)),"")</f>
        <v/>
      </c>
      <c r="F161" s="110" t="str">
        <f>IFERROR(IF(VLOOKUP($A161,'Annex 2 EHV charges'!$A:$O,9,FALSE)=0,"",VLOOKUP($A161,'Annex 2 EHV charges'!$A:$O,9,FALSE)),"")</f>
        <v/>
      </c>
      <c r="G161" s="111" t="str">
        <f>IFERROR(IF(VLOOKUP($A161,'Annex 2 EHV charges'!$A:$O,10,FALSE)=0,"",VLOOKUP($A161,'Annex 2 EHV charges'!$A:$O,10,FALSE)),"")</f>
        <v/>
      </c>
      <c r="H161" s="111" t="str">
        <f>IFERROR(IF(VLOOKUP($A161,'Annex 2 EHV charges'!$A:$O,11,FALSE)=0,"",VLOOKUP($A161,'Annex 2 EHV charges'!$A:$O,11,FALSE)),"")</f>
        <v/>
      </c>
    </row>
    <row r="162" spans="1:8" x14ac:dyDescent="0.2">
      <c r="A162" s="104" t="str">
        <f t="array" ref="A162">IFERROR(INDEX('Annex 2 EHV charges'!$A$11:$A$410, MATCH(0, IF(ISBLANK('Annex 2 EHV charges'!$A$11:$A$410),1, COUNTIF(A$4:$A161, 'Annex 2 EHV charges'!$A$11:$A$410)), 0)),"")</f>
        <v/>
      </c>
      <c r="B162" s="104" t="str">
        <f>IF($A162="","",VLOOKUP($A162,'Annex 2 EHV charges'!$A:$O,2,0))</f>
        <v/>
      </c>
      <c r="C162" s="105" t="str">
        <f>IF($A162="","",VLOOKUP($A162,'Annex 2 EHV charges'!$A:$O,3,0))</f>
        <v/>
      </c>
      <c r="D162" s="104" t="str">
        <f>IF($A162="","",VLOOKUP($A162,'Annex 2 EHV charges'!$A:$O,7,0))</f>
        <v/>
      </c>
      <c r="E162" s="109" t="str">
        <f>IFERROR(IF(VLOOKUP($A162,'Annex 2 EHV charges'!$A:$O,8,FALSE)=0,"",VLOOKUP($A162,'Annex 2 EHV charges'!$A:$O,8,FALSE)),"")</f>
        <v/>
      </c>
      <c r="F162" s="110" t="str">
        <f>IFERROR(IF(VLOOKUP($A162,'Annex 2 EHV charges'!$A:$O,9,FALSE)=0,"",VLOOKUP($A162,'Annex 2 EHV charges'!$A:$O,9,FALSE)),"")</f>
        <v/>
      </c>
      <c r="G162" s="111" t="str">
        <f>IFERROR(IF(VLOOKUP($A162,'Annex 2 EHV charges'!$A:$O,10,FALSE)=0,"",VLOOKUP($A162,'Annex 2 EHV charges'!$A:$O,10,FALSE)),"")</f>
        <v/>
      </c>
      <c r="H162" s="111" t="str">
        <f>IFERROR(IF(VLOOKUP($A162,'Annex 2 EHV charges'!$A:$O,11,FALSE)=0,"",VLOOKUP($A162,'Annex 2 EHV charges'!$A:$O,11,FALSE)),"")</f>
        <v/>
      </c>
    </row>
    <row r="163" spans="1:8" x14ac:dyDescent="0.2">
      <c r="A163" s="104" t="str">
        <f t="array" ref="A163">IFERROR(INDEX('Annex 2 EHV charges'!$A$11:$A$410, MATCH(0, IF(ISBLANK('Annex 2 EHV charges'!$A$11:$A$410),1, COUNTIF(A$4:$A162, 'Annex 2 EHV charges'!$A$11:$A$410)), 0)),"")</f>
        <v/>
      </c>
      <c r="B163" s="104" t="str">
        <f>IF($A163="","",VLOOKUP($A163,'Annex 2 EHV charges'!$A:$O,2,0))</f>
        <v/>
      </c>
      <c r="C163" s="105" t="str">
        <f>IF($A163="","",VLOOKUP($A163,'Annex 2 EHV charges'!$A:$O,3,0))</f>
        <v/>
      </c>
      <c r="D163" s="104" t="str">
        <f>IF($A163="","",VLOOKUP($A163,'Annex 2 EHV charges'!$A:$O,7,0))</f>
        <v/>
      </c>
      <c r="E163" s="109" t="str">
        <f>IFERROR(IF(VLOOKUP($A163,'Annex 2 EHV charges'!$A:$O,8,FALSE)=0,"",VLOOKUP($A163,'Annex 2 EHV charges'!$A:$O,8,FALSE)),"")</f>
        <v/>
      </c>
      <c r="F163" s="110" t="str">
        <f>IFERROR(IF(VLOOKUP($A163,'Annex 2 EHV charges'!$A:$O,9,FALSE)=0,"",VLOOKUP($A163,'Annex 2 EHV charges'!$A:$O,9,FALSE)),"")</f>
        <v/>
      </c>
      <c r="G163" s="111" t="str">
        <f>IFERROR(IF(VLOOKUP($A163,'Annex 2 EHV charges'!$A:$O,10,FALSE)=0,"",VLOOKUP($A163,'Annex 2 EHV charges'!$A:$O,10,FALSE)),"")</f>
        <v/>
      </c>
      <c r="H163" s="111" t="str">
        <f>IFERROR(IF(VLOOKUP($A163,'Annex 2 EHV charges'!$A:$O,11,FALSE)=0,"",VLOOKUP($A163,'Annex 2 EHV charges'!$A:$O,11,FALSE)),"")</f>
        <v/>
      </c>
    </row>
    <row r="164" spans="1:8" x14ac:dyDescent="0.2">
      <c r="A164" s="104" t="str">
        <f t="array" ref="A164">IFERROR(INDEX('Annex 2 EHV charges'!$A$11:$A$410, MATCH(0, IF(ISBLANK('Annex 2 EHV charges'!$A$11:$A$410),1, COUNTIF(A$4:$A163, 'Annex 2 EHV charges'!$A$11:$A$410)), 0)),"")</f>
        <v/>
      </c>
      <c r="B164" s="104" t="str">
        <f>IF($A164="","",VLOOKUP($A164,'Annex 2 EHV charges'!$A:$O,2,0))</f>
        <v/>
      </c>
      <c r="C164" s="105" t="str">
        <f>IF($A164="","",VLOOKUP($A164,'Annex 2 EHV charges'!$A:$O,3,0))</f>
        <v/>
      </c>
      <c r="D164" s="104" t="str">
        <f>IF($A164="","",VLOOKUP($A164,'Annex 2 EHV charges'!$A:$O,7,0))</f>
        <v/>
      </c>
      <c r="E164" s="109" t="str">
        <f>IFERROR(IF(VLOOKUP($A164,'Annex 2 EHV charges'!$A:$O,8,FALSE)=0,"",VLOOKUP($A164,'Annex 2 EHV charges'!$A:$O,8,FALSE)),"")</f>
        <v/>
      </c>
      <c r="F164" s="110" t="str">
        <f>IFERROR(IF(VLOOKUP($A164,'Annex 2 EHV charges'!$A:$O,9,FALSE)=0,"",VLOOKUP($A164,'Annex 2 EHV charges'!$A:$O,9,FALSE)),"")</f>
        <v/>
      </c>
      <c r="G164" s="111" t="str">
        <f>IFERROR(IF(VLOOKUP($A164,'Annex 2 EHV charges'!$A:$O,10,FALSE)=0,"",VLOOKUP($A164,'Annex 2 EHV charges'!$A:$O,10,FALSE)),"")</f>
        <v/>
      </c>
      <c r="H164" s="111" t="str">
        <f>IFERROR(IF(VLOOKUP($A164,'Annex 2 EHV charges'!$A:$O,11,FALSE)=0,"",VLOOKUP($A164,'Annex 2 EHV charges'!$A:$O,11,FALSE)),"")</f>
        <v/>
      </c>
    </row>
    <row r="165" spans="1:8" x14ac:dyDescent="0.2">
      <c r="A165" s="104" t="str">
        <f t="array" ref="A165">IFERROR(INDEX('Annex 2 EHV charges'!$A$11:$A$410, MATCH(0, IF(ISBLANK('Annex 2 EHV charges'!$A$11:$A$410),1, COUNTIF(A$4:$A164, 'Annex 2 EHV charges'!$A$11:$A$410)), 0)),"")</f>
        <v/>
      </c>
      <c r="B165" s="104" t="str">
        <f>IF($A165="","",VLOOKUP($A165,'Annex 2 EHV charges'!$A:$O,2,0))</f>
        <v/>
      </c>
      <c r="C165" s="105" t="str">
        <f>IF($A165="","",VLOOKUP($A165,'Annex 2 EHV charges'!$A:$O,3,0))</f>
        <v/>
      </c>
      <c r="D165" s="104" t="str">
        <f>IF($A165="","",VLOOKUP($A165,'Annex 2 EHV charges'!$A:$O,7,0))</f>
        <v/>
      </c>
      <c r="E165" s="109" t="str">
        <f>IFERROR(IF(VLOOKUP($A165,'Annex 2 EHV charges'!$A:$O,8,FALSE)=0,"",VLOOKUP($A165,'Annex 2 EHV charges'!$A:$O,8,FALSE)),"")</f>
        <v/>
      </c>
      <c r="F165" s="110" t="str">
        <f>IFERROR(IF(VLOOKUP($A165,'Annex 2 EHV charges'!$A:$O,9,FALSE)=0,"",VLOOKUP($A165,'Annex 2 EHV charges'!$A:$O,9,FALSE)),"")</f>
        <v/>
      </c>
      <c r="G165" s="111" t="str">
        <f>IFERROR(IF(VLOOKUP($A165,'Annex 2 EHV charges'!$A:$O,10,FALSE)=0,"",VLOOKUP($A165,'Annex 2 EHV charges'!$A:$O,10,FALSE)),"")</f>
        <v/>
      </c>
      <c r="H165" s="111" t="str">
        <f>IFERROR(IF(VLOOKUP($A165,'Annex 2 EHV charges'!$A:$O,11,FALSE)=0,"",VLOOKUP($A165,'Annex 2 EHV charges'!$A:$O,11,FALSE)),"")</f>
        <v/>
      </c>
    </row>
    <row r="166" spans="1:8" x14ac:dyDescent="0.2">
      <c r="A166" s="104" t="str">
        <f t="array" ref="A166">IFERROR(INDEX('Annex 2 EHV charges'!$A$11:$A$410, MATCH(0, IF(ISBLANK('Annex 2 EHV charges'!$A$11:$A$410),1, COUNTIF(A$4:$A165, 'Annex 2 EHV charges'!$A$11:$A$410)), 0)),"")</f>
        <v/>
      </c>
      <c r="B166" s="104" t="str">
        <f>IF($A166="","",VLOOKUP($A166,'Annex 2 EHV charges'!$A:$O,2,0))</f>
        <v/>
      </c>
      <c r="C166" s="105" t="str">
        <f>IF($A166="","",VLOOKUP($A166,'Annex 2 EHV charges'!$A:$O,3,0))</f>
        <v/>
      </c>
      <c r="D166" s="104" t="str">
        <f>IF($A166="","",VLOOKUP($A166,'Annex 2 EHV charges'!$A:$O,7,0))</f>
        <v/>
      </c>
      <c r="E166" s="109" t="str">
        <f>IFERROR(IF(VLOOKUP($A166,'Annex 2 EHV charges'!$A:$O,8,FALSE)=0,"",VLOOKUP($A166,'Annex 2 EHV charges'!$A:$O,8,FALSE)),"")</f>
        <v/>
      </c>
      <c r="F166" s="110" t="str">
        <f>IFERROR(IF(VLOOKUP($A166,'Annex 2 EHV charges'!$A:$O,9,FALSE)=0,"",VLOOKUP($A166,'Annex 2 EHV charges'!$A:$O,9,FALSE)),"")</f>
        <v/>
      </c>
      <c r="G166" s="111" t="str">
        <f>IFERROR(IF(VLOOKUP($A166,'Annex 2 EHV charges'!$A:$O,10,FALSE)=0,"",VLOOKUP($A166,'Annex 2 EHV charges'!$A:$O,10,FALSE)),"")</f>
        <v/>
      </c>
      <c r="H166" s="111" t="str">
        <f>IFERROR(IF(VLOOKUP($A166,'Annex 2 EHV charges'!$A:$O,11,FALSE)=0,"",VLOOKUP($A166,'Annex 2 EHV charges'!$A:$O,11,FALSE)),"")</f>
        <v/>
      </c>
    </row>
    <row r="167" spans="1:8" x14ac:dyDescent="0.2">
      <c r="A167" s="104" t="str">
        <f t="array" ref="A167">IFERROR(INDEX('Annex 2 EHV charges'!$A$11:$A$410, MATCH(0, IF(ISBLANK('Annex 2 EHV charges'!$A$11:$A$410),1, COUNTIF(A$4:$A166, 'Annex 2 EHV charges'!$A$11:$A$410)), 0)),"")</f>
        <v/>
      </c>
      <c r="B167" s="104" t="str">
        <f>IF($A167="","",VLOOKUP($A167,'Annex 2 EHV charges'!$A:$O,2,0))</f>
        <v/>
      </c>
      <c r="C167" s="105" t="str">
        <f>IF($A167="","",VLOOKUP($A167,'Annex 2 EHV charges'!$A:$O,3,0))</f>
        <v/>
      </c>
      <c r="D167" s="104" t="str">
        <f>IF($A167="","",VLOOKUP($A167,'Annex 2 EHV charges'!$A:$O,7,0))</f>
        <v/>
      </c>
      <c r="E167" s="109" t="str">
        <f>IFERROR(IF(VLOOKUP($A167,'Annex 2 EHV charges'!$A:$O,8,FALSE)=0,"",VLOOKUP($A167,'Annex 2 EHV charges'!$A:$O,8,FALSE)),"")</f>
        <v/>
      </c>
      <c r="F167" s="110" t="str">
        <f>IFERROR(IF(VLOOKUP($A167,'Annex 2 EHV charges'!$A:$O,9,FALSE)=0,"",VLOOKUP($A167,'Annex 2 EHV charges'!$A:$O,9,FALSE)),"")</f>
        <v/>
      </c>
      <c r="G167" s="111" t="str">
        <f>IFERROR(IF(VLOOKUP($A167,'Annex 2 EHV charges'!$A:$O,10,FALSE)=0,"",VLOOKUP($A167,'Annex 2 EHV charges'!$A:$O,10,FALSE)),"")</f>
        <v/>
      </c>
      <c r="H167" s="111" t="str">
        <f>IFERROR(IF(VLOOKUP($A167,'Annex 2 EHV charges'!$A:$O,11,FALSE)=0,"",VLOOKUP($A167,'Annex 2 EHV charges'!$A:$O,11,FALSE)),"")</f>
        <v/>
      </c>
    </row>
    <row r="168" spans="1:8" x14ac:dyDescent="0.2">
      <c r="A168" s="104" t="str">
        <f t="array" ref="A168">IFERROR(INDEX('Annex 2 EHV charges'!$A$11:$A$410, MATCH(0, IF(ISBLANK('Annex 2 EHV charges'!$A$11:$A$410),1, COUNTIF(A$4:$A167, 'Annex 2 EHV charges'!$A$11:$A$410)), 0)),"")</f>
        <v/>
      </c>
      <c r="B168" s="104" t="str">
        <f>IF($A168="","",VLOOKUP($A168,'Annex 2 EHV charges'!$A:$O,2,0))</f>
        <v/>
      </c>
      <c r="C168" s="105" t="str">
        <f>IF($A168="","",VLOOKUP($A168,'Annex 2 EHV charges'!$A:$O,3,0))</f>
        <v/>
      </c>
      <c r="D168" s="104" t="str">
        <f>IF($A168="","",VLOOKUP($A168,'Annex 2 EHV charges'!$A:$O,7,0))</f>
        <v/>
      </c>
      <c r="E168" s="109" t="str">
        <f>IFERROR(IF(VLOOKUP($A168,'Annex 2 EHV charges'!$A:$O,8,FALSE)=0,"",VLOOKUP($A168,'Annex 2 EHV charges'!$A:$O,8,FALSE)),"")</f>
        <v/>
      </c>
      <c r="F168" s="110" t="str">
        <f>IFERROR(IF(VLOOKUP($A168,'Annex 2 EHV charges'!$A:$O,9,FALSE)=0,"",VLOOKUP($A168,'Annex 2 EHV charges'!$A:$O,9,FALSE)),"")</f>
        <v/>
      </c>
      <c r="G168" s="111" t="str">
        <f>IFERROR(IF(VLOOKUP($A168,'Annex 2 EHV charges'!$A:$O,10,FALSE)=0,"",VLOOKUP($A168,'Annex 2 EHV charges'!$A:$O,10,FALSE)),"")</f>
        <v/>
      </c>
      <c r="H168" s="111" t="str">
        <f>IFERROR(IF(VLOOKUP($A168,'Annex 2 EHV charges'!$A:$O,11,FALSE)=0,"",VLOOKUP($A168,'Annex 2 EHV charges'!$A:$O,11,FALSE)),"")</f>
        <v/>
      </c>
    </row>
    <row r="169" spans="1:8" x14ac:dyDescent="0.2">
      <c r="A169" s="104" t="str">
        <f t="array" ref="A169">IFERROR(INDEX('Annex 2 EHV charges'!$A$11:$A$410, MATCH(0, IF(ISBLANK('Annex 2 EHV charges'!$A$11:$A$410),1, COUNTIF(A$4:$A168, 'Annex 2 EHV charges'!$A$11:$A$410)), 0)),"")</f>
        <v/>
      </c>
      <c r="B169" s="104" t="str">
        <f>IF($A169="","",VLOOKUP($A169,'Annex 2 EHV charges'!$A:$O,2,0))</f>
        <v/>
      </c>
      <c r="C169" s="105" t="str">
        <f>IF($A169="","",VLOOKUP($A169,'Annex 2 EHV charges'!$A:$O,3,0))</f>
        <v/>
      </c>
      <c r="D169" s="104" t="str">
        <f>IF($A169="","",VLOOKUP($A169,'Annex 2 EHV charges'!$A:$O,7,0))</f>
        <v/>
      </c>
      <c r="E169" s="109" t="str">
        <f>IFERROR(IF(VLOOKUP($A169,'Annex 2 EHV charges'!$A:$O,8,FALSE)=0,"",VLOOKUP($A169,'Annex 2 EHV charges'!$A:$O,8,FALSE)),"")</f>
        <v/>
      </c>
      <c r="F169" s="110" t="str">
        <f>IFERROR(IF(VLOOKUP($A169,'Annex 2 EHV charges'!$A:$O,9,FALSE)=0,"",VLOOKUP($A169,'Annex 2 EHV charges'!$A:$O,9,FALSE)),"")</f>
        <v/>
      </c>
      <c r="G169" s="111" t="str">
        <f>IFERROR(IF(VLOOKUP($A169,'Annex 2 EHV charges'!$A:$O,10,FALSE)=0,"",VLOOKUP($A169,'Annex 2 EHV charges'!$A:$O,10,FALSE)),"")</f>
        <v/>
      </c>
      <c r="H169" s="111" t="str">
        <f>IFERROR(IF(VLOOKUP($A169,'Annex 2 EHV charges'!$A:$O,11,FALSE)=0,"",VLOOKUP($A169,'Annex 2 EHV charges'!$A:$O,11,FALSE)),"")</f>
        <v/>
      </c>
    </row>
    <row r="170" spans="1:8" x14ac:dyDescent="0.2">
      <c r="A170" s="104" t="str">
        <f t="array" ref="A170">IFERROR(INDEX('Annex 2 EHV charges'!$A$11:$A$410, MATCH(0, IF(ISBLANK('Annex 2 EHV charges'!$A$11:$A$410),1, COUNTIF(A$4:$A169, 'Annex 2 EHV charges'!$A$11:$A$410)), 0)),"")</f>
        <v/>
      </c>
      <c r="B170" s="104" t="str">
        <f>IF($A170="","",VLOOKUP($A170,'Annex 2 EHV charges'!$A:$O,2,0))</f>
        <v/>
      </c>
      <c r="C170" s="105" t="str">
        <f>IF($A170="","",VLOOKUP($A170,'Annex 2 EHV charges'!$A:$O,3,0))</f>
        <v/>
      </c>
      <c r="D170" s="104" t="str">
        <f>IF($A170="","",VLOOKUP($A170,'Annex 2 EHV charges'!$A:$O,7,0))</f>
        <v/>
      </c>
      <c r="E170" s="109" t="str">
        <f>IFERROR(IF(VLOOKUP($A170,'Annex 2 EHV charges'!$A:$O,8,FALSE)=0,"",VLOOKUP($A170,'Annex 2 EHV charges'!$A:$O,8,FALSE)),"")</f>
        <v/>
      </c>
      <c r="F170" s="110" t="str">
        <f>IFERROR(IF(VLOOKUP($A170,'Annex 2 EHV charges'!$A:$O,9,FALSE)=0,"",VLOOKUP($A170,'Annex 2 EHV charges'!$A:$O,9,FALSE)),"")</f>
        <v/>
      </c>
      <c r="G170" s="111" t="str">
        <f>IFERROR(IF(VLOOKUP($A170,'Annex 2 EHV charges'!$A:$O,10,FALSE)=0,"",VLOOKUP($A170,'Annex 2 EHV charges'!$A:$O,10,FALSE)),"")</f>
        <v/>
      </c>
      <c r="H170" s="111" t="str">
        <f>IFERROR(IF(VLOOKUP($A170,'Annex 2 EHV charges'!$A:$O,11,FALSE)=0,"",VLOOKUP($A170,'Annex 2 EHV charges'!$A:$O,11,FALSE)),"")</f>
        <v/>
      </c>
    </row>
    <row r="171" spans="1:8" x14ac:dyDescent="0.2">
      <c r="A171" s="104" t="str">
        <f t="array" ref="A171">IFERROR(INDEX('Annex 2 EHV charges'!$A$11:$A$410, MATCH(0, IF(ISBLANK('Annex 2 EHV charges'!$A$11:$A$410),1, COUNTIF(A$4:$A170, 'Annex 2 EHV charges'!$A$11:$A$410)), 0)),"")</f>
        <v/>
      </c>
      <c r="B171" s="104" t="str">
        <f>IF($A171="","",VLOOKUP($A171,'Annex 2 EHV charges'!$A:$O,2,0))</f>
        <v/>
      </c>
      <c r="C171" s="105" t="str">
        <f>IF($A171="","",VLOOKUP($A171,'Annex 2 EHV charges'!$A:$O,3,0))</f>
        <v/>
      </c>
      <c r="D171" s="104" t="str">
        <f>IF($A171="","",VLOOKUP($A171,'Annex 2 EHV charges'!$A:$O,7,0))</f>
        <v/>
      </c>
      <c r="E171" s="109" t="str">
        <f>IFERROR(IF(VLOOKUP($A171,'Annex 2 EHV charges'!$A:$O,8,FALSE)=0,"",VLOOKUP($A171,'Annex 2 EHV charges'!$A:$O,8,FALSE)),"")</f>
        <v/>
      </c>
      <c r="F171" s="110" t="str">
        <f>IFERROR(IF(VLOOKUP($A171,'Annex 2 EHV charges'!$A:$O,9,FALSE)=0,"",VLOOKUP($A171,'Annex 2 EHV charges'!$A:$O,9,FALSE)),"")</f>
        <v/>
      </c>
      <c r="G171" s="111" t="str">
        <f>IFERROR(IF(VLOOKUP($A171,'Annex 2 EHV charges'!$A:$O,10,FALSE)=0,"",VLOOKUP($A171,'Annex 2 EHV charges'!$A:$O,10,FALSE)),"")</f>
        <v/>
      </c>
      <c r="H171" s="111" t="str">
        <f>IFERROR(IF(VLOOKUP($A171,'Annex 2 EHV charges'!$A:$O,11,FALSE)=0,"",VLOOKUP($A171,'Annex 2 EHV charges'!$A:$O,11,FALSE)),"")</f>
        <v/>
      </c>
    </row>
    <row r="172" spans="1:8" x14ac:dyDescent="0.2">
      <c r="A172" s="104" t="str">
        <f t="array" ref="A172">IFERROR(INDEX('Annex 2 EHV charges'!$A$11:$A$410, MATCH(0, IF(ISBLANK('Annex 2 EHV charges'!$A$11:$A$410),1, COUNTIF(A$4:$A171, 'Annex 2 EHV charges'!$A$11:$A$410)), 0)),"")</f>
        <v/>
      </c>
      <c r="B172" s="104" t="str">
        <f>IF($A172="","",VLOOKUP($A172,'Annex 2 EHV charges'!$A:$O,2,0))</f>
        <v/>
      </c>
      <c r="C172" s="105" t="str">
        <f>IF($A172="","",VLOOKUP($A172,'Annex 2 EHV charges'!$A:$O,3,0))</f>
        <v/>
      </c>
      <c r="D172" s="104" t="str">
        <f>IF($A172="","",VLOOKUP($A172,'Annex 2 EHV charges'!$A:$O,7,0))</f>
        <v/>
      </c>
      <c r="E172" s="109" t="str">
        <f>IFERROR(IF(VLOOKUP($A172,'Annex 2 EHV charges'!$A:$O,8,FALSE)=0,"",VLOOKUP($A172,'Annex 2 EHV charges'!$A:$O,8,FALSE)),"")</f>
        <v/>
      </c>
      <c r="F172" s="110" t="str">
        <f>IFERROR(IF(VLOOKUP($A172,'Annex 2 EHV charges'!$A:$O,9,FALSE)=0,"",VLOOKUP($A172,'Annex 2 EHV charges'!$A:$O,9,FALSE)),"")</f>
        <v/>
      </c>
      <c r="G172" s="111" t="str">
        <f>IFERROR(IF(VLOOKUP($A172,'Annex 2 EHV charges'!$A:$O,10,FALSE)=0,"",VLOOKUP($A172,'Annex 2 EHV charges'!$A:$O,10,FALSE)),"")</f>
        <v/>
      </c>
      <c r="H172" s="111" t="str">
        <f>IFERROR(IF(VLOOKUP($A172,'Annex 2 EHV charges'!$A:$O,11,FALSE)=0,"",VLOOKUP($A172,'Annex 2 EHV charges'!$A:$O,11,FALSE)),"")</f>
        <v/>
      </c>
    </row>
    <row r="173" spans="1:8" x14ac:dyDescent="0.2">
      <c r="A173" s="104" t="str">
        <f t="array" ref="A173">IFERROR(INDEX('Annex 2 EHV charges'!$A$11:$A$410, MATCH(0, IF(ISBLANK('Annex 2 EHV charges'!$A$11:$A$410),1, COUNTIF(A$4:$A172, 'Annex 2 EHV charges'!$A$11:$A$410)), 0)),"")</f>
        <v/>
      </c>
      <c r="B173" s="104" t="str">
        <f>IF($A173="","",VLOOKUP($A173,'Annex 2 EHV charges'!$A:$O,2,0))</f>
        <v/>
      </c>
      <c r="C173" s="105" t="str">
        <f>IF($A173="","",VLOOKUP($A173,'Annex 2 EHV charges'!$A:$O,3,0))</f>
        <v/>
      </c>
      <c r="D173" s="104" t="str">
        <f>IF($A173="","",VLOOKUP($A173,'Annex 2 EHV charges'!$A:$O,7,0))</f>
        <v/>
      </c>
      <c r="E173" s="109" t="str">
        <f>IFERROR(IF(VLOOKUP($A173,'Annex 2 EHV charges'!$A:$O,8,FALSE)=0,"",VLOOKUP($A173,'Annex 2 EHV charges'!$A:$O,8,FALSE)),"")</f>
        <v/>
      </c>
      <c r="F173" s="110" t="str">
        <f>IFERROR(IF(VLOOKUP($A173,'Annex 2 EHV charges'!$A:$O,9,FALSE)=0,"",VLOOKUP($A173,'Annex 2 EHV charges'!$A:$O,9,FALSE)),"")</f>
        <v/>
      </c>
      <c r="G173" s="111" t="str">
        <f>IFERROR(IF(VLOOKUP($A173,'Annex 2 EHV charges'!$A:$O,10,FALSE)=0,"",VLOOKUP($A173,'Annex 2 EHV charges'!$A:$O,10,FALSE)),"")</f>
        <v/>
      </c>
      <c r="H173" s="111" t="str">
        <f>IFERROR(IF(VLOOKUP($A173,'Annex 2 EHV charges'!$A:$O,11,FALSE)=0,"",VLOOKUP($A173,'Annex 2 EHV charges'!$A:$O,11,FALSE)),"")</f>
        <v/>
      </c>
    </row>
    <row r="174" spans="1:8" x14ac:dyDescent="0.2">
      <c r="A174" s="104" t="str">
        <f t="array" ref="A174">IFERROR(INDEX('Annex 2 EHV charges'!$A$11:$A$410, MATCH(0, IF(ISBLANK('Annex 2 EHV charges'!$A$11:$A$410),1, COUNTIF(A$4:$A173, 'Annex 2 EHV charges'!$A$11:$A$410)), 0)),"")</f>
        <v/>
      </c>
      <c r="B174" s="104" t="str">
        <f>IF($A174="","",VLOOKUP($A174,'Annex 2 EHV charges'!$A:$O,2,0))</f>
        <v/>
      </c>
      <c r="C174" s="105" t="str">
        <f>IF($A174="","",VLOOKUP($A174,'Annex 2 EHV charges'!$A:$O,3,0))</f>
        <v/>
      </c>
      <c r="D174" s="104" t="str">
        <f>IF($A174="","",VLOOKUP($A174,'Annex 2 EHV charges'!$A:$O,7,0))</f>
        <v/>
      </c>
      <c r="E174" s="109" t="str">
        <f>IFERROR(IF(VLOOKUP($A174,'Annex 2 EHV charges'!$A:$O,8,FALSE)=0,"",VLOOKUP($A174,'Annex 2 EHV charges'!$A:$O,8,FALSE)),"")</f>
        <v/>
      </c>
      <c r="F174" s="110" t="str">
        <f>IFERROR(IF(VLOOKUP($A174,'Annex 2 EHV charges'!$A:$O,9,FALSE)=0,"",VLOOKUP($A174,'Annex 2 EHV charges'!$A:$O,9,FALSE)),"")</f>
        <v/>
      </c>
      <c r="G174" s="111" t="str">
        <f>IFERROR(IF(VLOOKUP($A174,'Annex 2 EHV charges'!$A:$O,10,FALSE)=0,"",VLOOKUP($A174,'Annex 2 EHV charges'!$A:$O,10,FALSE)),"")</f>
        <v/>
      </c>
      <c r="H174" s="111" t="str">
        <f>IFERROR(IF(VLOOKUP($A174,'Annex 2 EHV charges'!$A:$O,11,FALSE)=0,"",VLOOKUP($A174,'Annex 2 EHV charges'!$A:$O,11,FALSE)),"")</f>
        <v/>
      </c>
    </row>
    <row r="175" spans="1:8" x14ac:dyDescent="0.2">
      <c r="A175" s="104" t="str">
        <f t="array" ref="A175">IFERROR(INDEX('Annex 2 EHV charges'!$A$11:$A$410, MATCH(0, IF(ISBLANK('Annex 2 EHV charges'!$A$11:$A$410),1, COUNTIF(A$4:$A174, 'Annex 2 EHV charges'!$A$11:$A$410)), 0)),"")</f>
        <v/>
      </c>
      <c r="B175" s="104" t="str">
        <f>IF($A175="","",VLOOKUP($A175,'Annex 2 EHV charges'!$A:$O,2,0))</f>
        <v/>
      </c>
      <c r="C175" s="105" t="str">
        <f>IF($A175="","",VLOOKUP($A175,'Annex 2 EHV charges'!$A:$O,3,0))</f>
        <v/>
      </c>
      <c r="D175" s="104" t="str">
        <f>IF($A175="","",VLOOKUP($A175,'Annex 2 EHV charges'!$A:$O,7,0))</f>
        <v/>
      </c>
      <c r="E175" s="109" t="str">
        <f>IFERROR(IF(VLOOKUP($A175,'Annex 2 EHV charges'!$A:$O,8,FALSE)=0,"",VLOOKUP($A175,'Annex 2 EHV charges'!$A:$O,8,FALSE)),"")</f>
        <v/>
      </c>
      <c r="F175" s="110" t="str">
        <f>IFERROR(IF(VLOOKUP($A175,'Annex 2 EHV charges'!$A:$O,9,FALSE)=0,"",VLOOKUP($A175,'Annex 2 EHV charges'!$A:$O,9,FALSE)),"")</f>
        <v/>
      </c>
      <c r="G175" s="111" t="str">
        <f>IFERROR(IF(VLOOKUP($A175,'Annex 2 EHV charges'!$A:$O,10,FALSE)=0,"",VLOOKUP($A175,'Annex 2 EHV charges'!$A:$O,10,FALSE)),"")</f>
        <v/>
      </c>
      <c r="H175" s="111" t="str">
        <f>IFERROR(IF(VLOOKUP($A175,'Annex 2 EHV charges'!$A:$O,11,FALSE)=0,"",VLOOKUP($A175,'Annex 2 EHV charges'!$A:$O,11,FALSE)),"")</f>
        <v/>
      </c>
    </row>
    <row r="176" spans="1:8" x14ac:dyDescent="0.2">
      <c r="A176" s="104" t="str">
        <f t="array" ref="A176">IFERROR(INDEX('Annex 2 EHV charges'!$A$11:$A$410, MATCH(0, IF(ISBLANK('Annex 2 EHV charges'!$A$11:$A$410),1, COUNTIF(A$4:$A175, 'Annex 2 EHV charges'!$A$11:$A$410)), 0)),"")</f>
        <v/>
      </c>
      <c r="B176" s="104" t="str">
        <f>IF($A176="","",VLOOKUP($A176,'Annex 2 EHV charges'!$A:$O,2,0))</f>
        <v/>
      </c>
      <c r="C176" s="105" t="str">
        <f>IF($A176="","",VLOOKUP($A176,'Annex 2 EHV charges'!$A:$O,3,0))</f>
        <v/>
      </c>
      <c r="D176" s="104" t="str">
        <f>IF($A176="","",VLOOKUP($A176,'Annex 2 EHV charges'!$A:$O,7,0))</f>
        <v/>
      </c>
      <c r="E176" s="109" t="str">
        <f>IFERROR(IF(VLOOKUP($A176,'Annex 2 EHV charges'!$A:$O,8,FALSE)=0,"",VLOOKUP($A176,'Annex 2 EHV charges'!$A:$O,8,FALSE)),"")</f>
        <v/>
      </c>
      <c r="F176" s="110" t="str">
        <f>IFERROR(IF(VLOOKUP($A176,'Annex 2 EHV charges'!$A:$O,9,FALSE)=0,"",VLOOKUP($A176,'Annex 2 EHV charges'!$A:$O,9,FALSE)),"")</f>
        <v/>
      </c>
      <c r="G176" s="111" t="str">
        <f>IFERROR(IF(VLOOKUP($A176,'Annex 2 EHV charges'!$A:$O,10,FALSE)=0,"",VLOOKUP($A176,'Annex 2 EHV charges'!$A:$O,10,FALSE)),"")</f>
        <v/>
      </c>
      <c r="H176" s="111" t="str">
        <f>IFERROR(IF(VLOOKUP($A176,'Annex 2 EHV charges'!$A:$O,11,FALSE)=0,"",VLOOKUP($A176,'Annex 2 EHV charges'!$A:$O,11,FALSE)),"")</f>
        <v/>
      </c>
    </row>
    <row r="177" spans="1:8" x14ac:dyDescent="0.2">
      <c r="A177" s="104" t="str">
        <f t="array" ref="A177">IFERROR(INDEX('Annex 2 EHV charges'!$A$11:$A$410, MATCH(0, IF(ISBLANK('Annex 2 EHV charges'!$A$11:$A$410),1, COUNTIF(A$4:$A176, 'Annex 2 EHV charges'!$A$11:$A$410)), 0)),"")</f>
        <v/>
      </c>
      <c r="B177" s="104" t="str">
        <f>IF($A177="","",VLOOKUP($A177,'Annex 2 EHV charges'!$A:$O,2,0))</f>
        <v/>
      </c>
      <c r="C177" s="105" t="str">
        <f>IF($A177="","",VLOOKUP($A177,'Annex 2 EHV charges'!$A:$O,3,0))</f>
        <v/>
      </c>
      <c r="D177" s="104" t="str">
        <f>IF($A177="","",VLOOKUP($A177,'Annex 2 EHV charges'!$A:$O,7,0))</f>
        <v/>
      </c>
      <c r="E177" s="109" t="str">
        <f>IFERROR(IF(VLOOKUP($A177,'Annex 2 EHV charges'!$A:$O,8,FALSE)=0,"",VLOOKUP($A177,'Annex 2 EHV charges'!$A:$O,8,FALSE)),"")</f>
        <v/>
      </c>
      <c r="F177" s="110" t="str">
        <f>IFERROR(IF(VLOOKUP($A177,'Annex 2 EHV charges'!$A:$O,9,FALSE)=0,"",VLOOKUP($A177,'Annex 2 EHV charges'!$A:$O,9,FALSE)),"")</f>
        <v/>
      </c>
      <c r="G177" s="111" t="str">
        <f>IFERROR(IF(VLOOKUP($A177,'Annex 2 EHV charges'!$A:$O,10,FALSE)=0,"",VLOOKUP($A177,'Annex 2 EHV charges'!$A:$O,10,FALSE)),"")</f>
        <v/>
      </c>
      <c r="H177" s="111" t="str">
        <f>IFERROR(IF(VLOOKUP($A177,'Annex 2 EHV charges'!$A:$O,11,FALSE)=0,"",VLOOKUP($A177,'Annex 2 EHV charges'!$A:$O,11,FALSE)),"")</f>
        <v/>
      </c>
    </row>
    <row r="178" spans="1:8" x14ac:dyDescent="0.2">
      <c r="A178" s="104" t="str">
        <f t="array" ref="A178">IFERROR(INDEX('Annex 2 EHV charges'!$A$11:$A$410, MATCH(0, IF(ISBLANK('Annex 2 EHV charges'!$A$11:$A$410),1, COUNTIF(A$4:$A177, 'Annex 2 EHV charges'!$A$11:$A$410)), 0)),"")</f>
        <v/>
      </c>
      <c r="B178" s="104" t="str">
        <f>IF($A178="","",VLOOKUP($A178,'Annex 2 EHV charges'!$A:$O,2,0))</f>
        <v/>
      </c>
      <c r="C178" s="105" t="str">
        <f>IF($A178="","",VLOOKUP($A178,'Annex 2 EHV charges'!$A:$O,3,0))</f>
        <v/>
      </c>
      <c r="D178" s="104" t="str">
        <f>IF($A178="","",VLOOKUP($A178,'Annex 2 EHV charges'!$A:$O,7,0))</f>
        <v/>
      </c>
      <c r="E178" s="109" t="str">
        <f>IFERROR(IF(VLOOKUP($A178,'Annex 2 EHV charges'!$A:$O,8,FALSE)=0,"",VLOOKUP($A178,'Annex 2 EHV charges'!$A:$O,8,FALSE)),"")</f>
        <v/>
      </c>
      <c r="F178" s="110" t="str">
        <f>IFERROR(IF(VLOOKUP($A178,'Annex 2 EHV charges'!$A:$O,9,FALSE)=0,"",VLOOKUP($A178,'Annex 2 EHV charges'!$A:$O,9,FALSE)),"")</f>
        <v/>
      </c>
      <c r="G178" s="111" t="str">
        <f>IFERROR(IF(VLOOKUP($A178,'Annex 2 EHV charges'!$A:$O,10,FALSE)=0,"",VLOOKUP($A178,'Annex 2 EHV charges'!$A:$O,10,FALSE)),"")</f>
        <v/>
      </c>
      <c r="H178" s="111" t="str">
        <f>IFERROR(IF(VLOOKUP($A178,'Annex 2 EHV charges'!$A:$O,11,FALSE)=0,"",VLOOKUP($A178,'Annex 2 EHV charges'!$A:$O,11,FALSE)),"")</f>
        <v/>
      </c>
    </row>
    <row r="179" spans="1:8" x14ac:dyDescent="0.2">
      <c r="A179" s="104" t="str">
        <f t="array" ref="A179">IFERROR(INDEX('Annex 2 EHV charges'!$A$11:$A$410, MATCH(0, IF(ISBLANK('Annex 2 EHV charges'!$A$11:$A$410),1, COUNTIF(A$4:$A178, 'Annex 2 EHV charges'!$A$11:$A$410)), 0)),"")</f>
        <v/>
      </c>
      <c r="B179" s="104" t="str">
        <f>IF($A179="","",VLOOKUP($A179,'Annex 2 EHV charges'!$A:$O,2,0))</f>
        <v/>
      </c>
      <c r="C179" s="105" t="str">
        <f>IF($A179="","",VLOOKUP($A179,'Annex 2 EHV charges'!$A:$O,3,0))</f>
        <v/>
      </c>
      <c r="D179" s="104" t="str">
        <f>IF($A179="","",VLOOKUP($A179,'Annex 2 EHV charges'!$A:$O,7,0))</f>
        <v/>
      </c>
      <c r="E179" s="109" t="str">
        <f>IFERROR(IF(VLOOKUP($A179,'Annex 2 EHV charges'!$A:$O,8,FALSE)=0,"",VLOOKUP($A179,'Annex 2 EHV charges'!$A:$O,8,FALSE)),"")</f>
        <v/>
      </c>
      <c r="F179" s="110" t="str">
        <f>IFERROR(IF(VLOOKUP($A179,'Annex 2 EHV charges'!$A:$O,9,FALSE)=0,"",VLOOKUP($A179,'Annex 2 EHV charges'!$A:$O,9,FALSE)),"")</f>
        <v/>
      </c>
      <c r="G179" s="111" t="str">
        <f>IFERROR(IF(VLOOKUP($A179,'Annex 2 EHV charges'!$A:$O,10,FALSE)=0,"",VLOOKUP($A179,'Annex 2 EHV charges'!$A:$O,10,FALSE)),"")</f>
        <v/>
      </c>
      <c r="H179" s="111" t="str">
        <f>IFERROR(IF(VLOOKUP($A179,'Annex 2 EHV charges'!$A:$O,11,FALSE)=0,"",VLOOKUP($A179,'Annex 2 EHV charges'!$A:$O,11,FALSE)),"")</f>
        <v/>
      </c>
    </row>
    <row r="180" spans="1:8" x14ac:dyDescent="0.2">
      <c r="A180" s="104" t="str">
        <f t="array" ref="A180">IFERROR(INDEX('Annex 2 EHV charges'!$A$11:$A$410, MATCH(0, IF(ISBLANK('Annex 2 EHV charges'!$A$11:$A$410),1, COUNTIF(A$4:$A179, 'Annex 2 EHV charges'!$A$11:$A$410)), 0)),"")</f>
        <v/>
      </c>
      <c r="B180" s="104" t="str">
        <f>IF($A180="","",VLOOKUP($A180,'Annex 2 EHV charges'!$A:$O,2,0))</f>
        <v/>
      </c>
      <c r="C180" s="105" t="str">
        <f>IF($A180="","",VLOOKUP($A180,'Annex 2 EHV charges'!$A:$O,3,0))</f>
        <v/>
      </c>
      <c r="D180" s="104" t="str">
        <f>IF($A180="","",VLOOKUP($A180,'Annex 2 EHV charges'!$A:$O,7,0))</f>
        <v/>
      </c>
      <c r="E180" s="109" t="str">
        <f>IFERROR(IF(VLOOKUP($A180,'Annex 2 EHV charges'!$A:$O,8,FALSE)=0,"",VLOOKUP($A180,'Annex 2 EHV charges'!$A:$O,8,FALSE)),"")</f>
        <v/>
      </c>
      <c r="F180" s="110" t="str">
        <f>IFERROR(IF(VLOOKUP($A180,'Annex 2 EHV charges'!$A:$O,9,FALSE)=0,"",VLOOKUP($A180,'Annex 2 EHV charges'!$A:$O,9,FALSE)),"")</f>
        <v/>
      </c>
      <c r="G180" s="111" t="str">
        <f>IFERROR(IF(VLOOKUP($A180,'Annex 2 EHV charges'!$A:$O,10,FALSE)=0,"",VLOOKUP($A180,'Annex 2 EHV charges'!$A:$O,10,FALSE)),"")</f>
        <v/>
      </c>
      <c r="H180" s="111" t="str">
        <f>IFERROR(IF(VLOOKUP($A180,'Annex 2 EHV charges'!$A:$O,11,FALSE)=0,"",VLOOKUP($A180,'Annex 2 EHV charges'!$A:$O,11,FALSE)),"")</f>
        <v/>
      </c>
    </row>
    <row r="181" spans="1:8" x14ac:dyDescent="0.2">
      <c r="A181" s="104" t="str">
        <f t="array" ref="A181">IFERROR(INDEX('Annex 2 EHV charges'!$A$11:$A$410, MATCH(0, IF(ISBLANK('Annex 2 EHV charges'!$A$11:$A$410),1, COUNTIF(A$4:$A180, 'Annex 2 EHV charges'!$A$11:$A$410)), 0)),"")</f>
        <v/>
      </c>
      <c r="B181" s="104" t="str">
        <f>IF($A181="","",VLOOKUP($A181,'Annex 2 EHV charges'!$A:$O,2,0))</f>
        <v/>
      </c>
      <c r="C181" s="105" t="str">
        <f>IF($A181="","",VLOOKUP($A181,'Annex 2 EHV charges'!$A:$O,3,0))</f>
        <v/>
      </c>
      <c r="D181" s="104" t="str">
        <f>IF($A181="","",VLOOKUP($A181,'Annex 2 EHV charges'!$A:$O,7,0))</f>
        <v/>
      </c>
      <c r="E181" s="109" t="str">
        <f>IFERROR(IF(VLOOKUP($A181,'Annex 2 EHV charges'!$A:$O,8,FALSE)=0,"",VLOOKUP($A181,'Annex 2 EHV charges'!$A:$O,8,FALSE)),"")</f>
        <v/>
      </c>
      <c r="F181" s="110" t="str">
        <f>IFERROR(IF(VLOOKUP($A181,'Annex 2 EHV charges'!$A:$O,9,FALSE)=0,"",VLOOKUP($A181,'Annex 2 EHV charges'!$A:$O,9,FALSE)),"")</f>
        <v/>
      </c>
      <c r="G181" s="111" t="str">
        <f>IFERROR(IF(VLOOKUP($A181,'Annex 2 EHV charges'!$A:$O,10,FALSE)=0,"",VLOOKUP($A181,'Annex 2 EHV charges'!$A:$O,10,FALSE)),"")</f>
        <v/>
      </c>
      <c r="H181" s="111" t="str">
        <f>IFERROR(IF(VLOOKUP($A181,'Annex 2 EHV charges'!$A:$O,11,FALSE)=0,"",VLOOKUP($A181,'Annex 2 EHV charges'!$A:$O,11,FALSE)),"")</f>
        <v/>
      </c>
    </row>
    <row r="182" spans="1:8" x14ac:dyDescent="0.2">
      <c r="A182" s="104" t="str">
        <f t="array" ref="A182">IFERROR(INDEX('Annex 2 EHV charges'!$A$11:$A$410, MATCH(0, IF(ISBLANK('Annex 2 EHV charges'!$A$11:$A$410),1, COUNTIF(A$4:$A181, 'Annex 2 EHV charges'!$A$11:$A$410)), 0)),"")</f>
        <v/>
      </c>
      <c r="B182" s="104" t="str">
        <f>IF($A182="","",VLOOKUP($A182,'Annex 2 EHV charges'!$A:$O,2,0))</f>
        <v/>
      </c>
      <c r="C182" s="105" t="str">
        <f>IF($A182="","",VLOOKUP($A182,'Annex 2 EHV charges'!$A:$O,3,0))</f>
        <v/>
      </c>
      <c r="D182" s="104" t="str">
        <f>IF($A182="","",VLOOKUP($A182,'Annex 2 EHV charges'!$A:$O,7,0))</f>
        <v/>
      </c>
      <c r="E182" s="109" t="str">
        <f>IFERROR(IF(VLOOKUP($A182,'Annex 2 EHV charges'!$A:$O,8,FALSE)=0,"",VLOOKUP($A182,'Annex 2 EHV charges'!$A:$O,8,FALSE)),"")</f>
        <v/>
      </c>
      <c r="F182" s="110" t="str">
        <f>IFERROR(IF(VLOOKUP($A182,'Annex 2 EHV charges'!$A:$O,9,FALSE)=0,"",VLOOKUP($A182,'Annex 2 EHV charges'!$A:$O,9,FALSE)),"")</f>
        <v/>
      </c>
      <c r="G182" s="111" t="str">
        <f>IFERROR(IF(VLOOKUP($A182,'Annex 2 EHV charges'!$A:$O,10,FALSE)=0,"",VLOOKUP($A182,'Annex 2 EHV charges'!$A:$O,10,FALSE)),"")</f>
        <v/>
      </c>
      <c r="H182" s="111" t="str">
        <f>IFERROR(IF(VLOOKUP($A182,'Annex 2 EHV charges'!$A:$O,11,FALSE)=0,"",VLOOKUP($A182,'Annex 2 EHV charges'!$A:$O,11,FALSE)),"")</f>
        <v/>
      </c>
    </row>
    <row r="183" spans="1:8" x14ac:dyDescent="0.2">
      <c r="A183" s="104" t="str">
        <f t="array" ref="A183">IFERROR(INDEX('Annex 2 EHV charges'!$A$11:$A$410, MATCH(0, IF(ISBLANK('Annex 2 EHV charges'!$A$11:$A$410),1, COUNTIF(A$4:$A182, 'Annex 2 EHV charges'!$A$11:$A$410)), 0)),"")</f>
        <v/>
      </c>
      <c r="B183" s="104" t="str">
        <f>IF($A183="","",VLOOKUP($A183,'Annex 2 EHV charges'!$A:$O,2,0))</f>
        <v/>
      </c>
      <c r="C183" s="105" t="str">
        <f>IF($A183="","",VLOOKUP($A183,'Annex 2 EHV charges'!$A:$O,3,0))</f>
        <v/>
      </c>
      <c r="D183" s="104" t="str">
        <f>IF($A183="","",VLOOKUP($A183,'Annex 2 EHV charges'!$A:$O,7,0))</f>
        <v/>
      </c>
      <c r="E183" s="109" t="str">
        <f>IFERROR(IF(VLOOKUP($A183,'Annex 2 EHV charges'!$A:$O,8,FALSE)=0,"",VLOOKUP($A183,'Annex 2 EHV charges'!$A:$O,8,FALSE)),"")</f>
        <v/>
      </c>
      <c r="F183" s="110" t="str">
        <f>IFERROR(IF(VLOOKUP($A183,'Annex 2 EHV charges'!$A:$O,9,FALSE)=0,"",VLOOKUP($A183,'Annex 2 EHV charges'!$A:$O,9,FALSE)),"")</f>
        <v/>
      </c>
      <c r="G183" s="111" t="str">
        <f>IFERROR(IF(VLOOKUP($A183,'Annex 2 EHV charges'!$A:$O,10,FALSE)=0,"",VLOOKUP($A183,'Annex 2 EHV charges'!$A:$O,10,FALSE)),"")</f>
        <v/>
      </c>
      <c r="H183" s="111" t="str">
        <f>IFERROR(IF(VLOOKUP($A183,'Annex 2 EHV charges'!$A:$O,11,FALSE)=0,"",VLOOKUP($A183,'Annex 2 EHV charges'!$A:$O,11,FALSE)),"")</f>
        <v/>
      </c>
    </row>
    <row r="184" spans="1:8" x14ac:dyDescent="0.2">
      <c r="A184" s="104" t="str">
        <f t="array" ref="A184">IFERROR(INDEX('Annex 2 EHV charges'!$A$11:$A$410, MATCH(0, IF(ISBLANK('Annex 2 EHV charges'!$A$11:$A$410),1, COUNTIF(A$4:$A183, 'Annex 2 EHV charges'!$A$11:$A$410)), 0)),"")</f>
        <v/>
      </c>
      <c r="B184" s="104" t="str">
        <f>IF($A184="","",VLOOKUP($A184,'Annex 2 EHV charges'!$A:$O,2,0))</f>
        <v/>
      </c>
      <c r="C184" s="105" t="str">
        <f>IF($A184="","",VLOOKUP($A184,'Annex 2 EHV charges'!$A:$O,3,0))</f>
        <v/>
      </c>
      <c r="D184" s="104" t="str">
        <f>IF($A184="","",VLOOKUP($A184,'Annex 2 EHV charges'!$A:$O,7,0))</f>
        <v/>
      </c>
      <c r="E184" s="109" t="str">
        <f>IFERROR(IF(VLOOKUP($A184,'Annex 2 EHV charges'!$A:$O,8,FALSE)=0,"",VLOOKUP($A184,'Annex 2 EHV charges'!$A:$O,8,FALSE)),"")</f>
        <v/>
      </c>
      <c r="F184" s="110" t="str">
        <f>IFERROR(IF(VLOOKUP($A184,'Annex 2 EHV charges'!$A:$O,9,FALSE)=0,"",VLOOKUP($A184,'Annex 2 EHV charges'!$A:$O,9,FALSE)),"")</f>
        <v/>
      </c>
      <c r="G184" s="111" t="str">
        <f>IFERROR(IF(VLOOKUP($A184,'Annex 2 EHV charges'!$A:$O,10,FALSE)=0,"",VLOOKUP($A184,'Annex 2 EHV charges'!$A:$O,10,FALSE)),"")</f>
        <v/>
      </c>
      <c r="H184" s="111" t="str">
        <f>IFERROR(IF(VLOOKUP($A184,'Annex 2 EHV charges'!$A:$O,11,FALSE)=0,"",VLOOKUP($A184,'Annex 2 EHV charges'!$A:$O,11,FALSE)),"")</f>
        <v/>
      </c>
    </row>
    <row r="185" spans="1:8" x14ac:dyDescent="0.2">
      <c r="A185" s="104" t="str">
        <f t="array" ref="A185">IFERROR(INDEX('Annex 2 EHV charges'!$A$11:$A$410, MATCH(0, IF(ISBLANK('Annex 2 EHV charges'!$A$11:$A$410),1, COUNTIF(A$4:$A184, 'Annex 2 EHV charges'!$A$11:$A$410)), 0)),"")</f>
        <v/>
      </c>
      <c r="B185" s="104" t="str">
        <f>IF($A185="","",VLOOKUP($A185,'Annex 2 EHV charges'!$A:$O,2,0))</f>
        <v/>
      </c>
      <c r="C185" s="105" t="str">
        <f>IF($A185="","",VLOOKUP($A185,'Annex 2 EHV charges'!$A:$O,3,0))</f>
        <v/>
      </c>
      <c r="D185" s="104" t="str">
        <f>IF($A185="","",VLOOKUP($A185,'Annex 2 EHV charges'!$A:$O,7,0))</f>
        <v/>
      </c>
      <c r="E185" s="109" t="str">
        <f>IFERROR(IF(VLOOKUP($A185,'Annex 2 EHV charges'!$A:$O,8,FALSE)=0,"",VLOOKUP($A185,'Annex 2 EHV charges'!$A:$O,8,FALSE)),"")</f>
        <v/>
      </c>
      <c r="F185" s="110" t="str">
        <f>IFERROR(IF(VLOOKUP($A185,'Annex 2 EHV charges'!$A:$O,9,FALSE)=0,"",VLOOKUP($A185,'Annex 2 EHV charges'!$A:$O,9,FALSE)),"")</f>
        <v/>
      </c>
      <c r="G185" s="111" t="str">
        <f>IFERROR(IF(VLOOKUP($A185,'Annex 2 EHV charges'!$A:$O,10,FALSE)=0,"",VLOOKUP($A185,'Annex 2 EHV charges'!$A:$O,10,FALSE)),"")</f>
        <v/>
      </c>
      <c r="H185" s="111" t="str">
        <f>IFERROR(IF(VLOOKUP($A185,'Annex 2 EHV charges'!$A:$O,11,FALSE)=0,"",VLOOKUP($A185,'Annex 2 EHV charges'!$A:$O,11,FALSE)),"")</f>
        <v/>
      </c>
    </row>
    <row r="186" spans="1:8" x14ac:dyDescent="0.2">
      <c r="A186" s="104" t="str">
        <f t="array" ref="A186">IFERROR(INDEX('Annex 2 EHV charges'!$A$11:$A$410, MATCH(0, IF(ISBLANK('Annex 2 EHV charges'!$A$11:$A$410),1, COUNTIF(A$4:$A185, 'Annex 2 EHV charges'!$A$11:$A$410)), 0)),"")</f>
        <v/>
      </c>
      <c r="B186" s="104" t="str">
        <f>IF($A186="","",VLOOKUP($A186,'Annex 2 EHV charges'!$A:$O,2,0))</f>
        <v/>
      </c>
      <c r="C186" s="105" t="str">
        <f>IF($A186="","",VLOOKUP($A186,'Annex 2 EHV charges'!$A:$O,3,0))</f>
        <v/>
      </c>
      <c r="D186" s="104" t="str">
        <f>IF($A186="","",VLOOKUP($A186,'Annex 2 EHV charges'!$A:$O,7,0))</f>
        <v/>
      </c>
      <c r="E186" s="109" t="str">
        <f>IFERROR(IF(VLOOKUP($A186,'Annex 2 EHV charges'!$A:$O,8,FALSE)=0,"",VLOOKUP($A186,'Annex 2 EHV charges'!$A:$O,8,FALSE)),"")</f>
        <v/>
      </c>
      <c r="F186" s="110" t="str">
        <f>IFERROR(IF(VLOOKUP($A186,'Annex 2 EHV charges'!$A:$O,9,FALSE)=0,"",VLOOKUP($A186,'Annex 2 EHV charges'!$A:$O,9,FALSE)),"")</f>
        <v/>
      </c>
      <c r="G186" s="111" t="str">
        <f>IFERROR(IF(VLOOKUP($A186,'Annex 2 EHV charges'!$A:$O,10,FALSE)=0,"",VLOOKUP($A186,'Annex 2 EHV charges'!$A:$O,10,FALSE)),"")</f>
        <v/>
      </c>
      <c r="H186" s="111" t="str">
        <f>IFERROR(IF(VLOOKUP($A186,'Annex 2 EHV charges'!$A:$O,11,FALSE)=0,"",VLOOKUP($A186,'Annex 2 EHV charges'!$A:$O,11,FALSE)),"")</f>
        <v/>
      </c>
    </row>
    <row r="187" spans="1:8" x14ac:dyDescent="0.2">
      <c r="A187" s="104" t="str">
        <f t="array" ref="A187">IFERROR(INDEX('Annex 2 EHV charges'!$A$11:$A$410, MATCH(0, IF(ISBLANK('Annex 2 EHV charges'!$A$11:$A$410),1, COUNTIF(A$4:$A186, 'Annex 2 EHV charges'!$A$11:$A$410)), 0)),"")</f>
        <v/>
      </c>
      <c r="B187" s="104" t="str">
        <f>IF($A187="","",VLOOKUP($A187,'Annex 2 EHV charges'!$A:$O,2,0))</f>
        <v/>
      </c>
      <c r="C187" s="105" t="str">
        <f>IF($A187="","",VLOOKUP($A187,'Annex 2 EHV charges'!$A:$O,3,0))</f>
        <v/>
      </c>
      <c r="D187" s="104" t="str">
        <f>IF($A187="","",VLOOKUP($A187,'Annex 2 EHV charges'!$A:$O,7,0))</f>
        <v/>
      </c>
      <c r="E187" s="109" t="str">
        <f>IFERROR(IF(VLOOKUP($A187,'Annex 2 EHV charges'!$A:$O,8,FALSE)=0,"",VLOOKUP($A187,'Annex 2 EHV charges'!$A:$O,8,FALSE)),"")</f>
        <v/>
      </c>
      <c r="F187" s="110" t="str">
        <f>IFERROR(IF(VLOOKUP($A187,'Annex 2 EHV charges'!$A:$O,9,FALSE)=0,"",VLOOKUP($A187,'Annex 2 EHV charges'!$A:$O,9,FALSE)),"")</f>
        <v/>
      </c>
      <c r="G187" s="111" t="str">
        <f>IFERROR(IF(VLOOKUP($A187,'Annex 2 EHV charges'!$A:$O,10,FALSE)=0,"",VLOOKUP($A187,'Annex 2 EHV charges'!$A:$O,10,FALSE)),"")</f>
        <v/>
      </c>
      <c r="H187" s="111" t="str">
        <f>IFERROR(IF(VLOOKUP($A187,'Annex 2 EHV charges'!$A:$O,11,FALSE)=0,"",VLOOKUP($A187,'Annex 2 EHV charges'!$A:$O,11,FALSE)),"")</f>
        <v/>
      </c>
    </row>
    <row r="188" spans="1:8" x14ac:dyDescent="0.2">
      <c r="A188" s="104" t="str">
        <f t="array" ref="A188">IFERROR(INDEX('Annex 2 EHV charges'!$A$11:$A$410, MATCH(0, IF(ISBLANK('Annex 2 EHV charges'!$A$11:$A$410),1, COUNTIF(A$4:$A187, 'Annex 2 EHV charges'!$A$11:$A$410)), 0)),"")</f>
        <v/>
      </c>
      <c r="B188" s="104" t="str">
        <f>IF($A188="","",VLOOKUP($A188,'Annex 2 EHV charges'!$A:$O,2,0))</f>
        <v/>
      </c>
      <c r="C188" s="105" t="str">
        <f>IF($A188="","",VLOOKUP($A188,'Annex 2 EHV charges'!$A:$O,3,0))</f>
        <v/>
      </c>
      <c r="D188" s="104" t="str">
        <f>IF($A188="","",VLOOKUP($A188,'Annex 2 EHV charges'!$A:$O,7,0))</f>
        <v/>
      </c>
      <c r="E188" s="109" t="str">
        <f>IFERROR(IF(VLOOKUP($A188,'Annex 2 EHV charges'!$A:$O,8,FALSE)=0,"",VLOOKUP($A188,'Annex 2 EHV charges'!$A:$O,8,FALSE)),"")</f>
        <v/>
      </c>
      <c r="F188" s="110" t="str">
        <f>IFERROR(IF(VLOOKUP($A188,'Annex 2 EHV charges'!$A:$O,9,FALSE)=0,"",VLOOKUP($A188,'Annex 2 EHV charges'!$A:$O,9,FALSE)),"")</f>
        <v/>
      </c>
      <c r="G188" s="111" t="str">
        <f>IFERROR(IF(VLOOKUP($A188,'Annex 2 EHV charges'!$A:$O,10,FALSE)=0,"",VLOOKUP($A188,'Annex 2 EHV charges'!$A:$O,10,FALSE)),"")</f>
        <v/>
      </c>
      <c r="H188" s="111" t="str">
        <f>IFERROR(IF(VLOOKUP($A188,'Annex 2 EHV charges'!$A:$O,11,FALSE)=0,"",VLOOKUP($A188,'Annex 2 EHV charges'!$A:$O,11,FALSE)),"")</f>
        <v/>
      </c>
    </row>
    <row r="189" spans="1:8" x14ac:dyDescent="0.2">
      <c r="A189" s="104" t="str">
        <f t="array" ref="A189">IFERROR(INDEX('Annex 2 EHV charges'!$A$11:$A$410, MATCH(0, IF(ISBLANK('Annex 2 EHV charges'!$A$11:$A$410),1, COUNTIF(A$4:$A188, 'Annex 2 EHV charges'!$A$11:$A$410)), 0)),"")</f>
        <v/>
      </c>
      <c r="B189" s="104" t="str">
        <f>IF($A189="","",VLOOKUP($A189,'Annex 2 EHV charges'!$A:$O,2,0))</f>
        <v/>
      </c>
      <c r="C189" s="105" t="str">
        <f>IF($A189="","",VLOOKUP($A189,'Annex 2 EHV charges'!$A:$O,3,0))</f>
        <v/>
      </c>
      <c r="D189" s="104" t="str">
        <f>IF($A189="","",VLOOKUP($A189,'Annex 2 EHV charges'!$A:$O,7,0))</f>
        <v/>
      </c>
      <c r="E189" s="109" t="str">
        <f>IFERROR(IF(VLOOKUP($A189,'Annex 2 EHV charges'!$A:$O,8,FALSE)=0,"",VLOOKUP($A189,'Annex 2 EHV charges'!$A:$O,8,FALSE)),"")</f>
        <v/>
      </c>
      <c r="F189" s="110" t="str">
        <f>IFERROR(IF(VLOOKUP($A189,'Annex 2 EHV charges'!$A:$O,9,FALSE)=0,"",VLOOKUP($A189,'Annex 2 EHV charges'!$A:$O,9,FALSE)),"")</f>
        <v/>
      </c>
      <c r="G189" s="111" t="str">
        <f>IFERROR(IF(VLOOKUP($A189,'Annex 2 EHV charges'!$A:$O,10,FALSE)=0,"",VLOOKUP($A189,'Annex 2 EHV charges'!$A:$O,10,FALSE)),"")</f>
        <v/>
      </c>
      <c r="H189" s="111" t="str">
        <f>IFERROR(IF(VLOOKUP($A189,'Annex 2 EHV charges'!$A:$O,11,FALSE)=0,"",VLOOKUP($A189,'Annex 2 EHV charges'!$A:$O,11,FALSE)),"")</f>
        <v/>
      </c>
    </row>
    <row r="190" spans="1:8" x14ac:dyDescent="0.2">
      <c r="A190" s="104" t="str">
        <f t="array" ref="A190">IFERROR(INDEX('Annex 2 EHV charges'!$A$11:$A$410, MATCH(0, IF(ISBLANK('Annex 2 EHV charges'!$A$11:$A$410),1, COUNTIF(A$4:$A189, 'Annex 2 EHV charges'!$A$11:$A$410)), 0)),"")</f>
        <v/>
      </c>
      <c r="B190" s="104" t="str">
        <f>IF($A190="","",VLOOKUP($A190,'Annex 2 EHV charges'!$A:$O,2,0))</f>
        <v/>
      </c>
      <c r="C190" s="105" t="str">
        <f>IF($A190="","",VLOOKUP($A190,'Annex 2 EHV charges'!$A:$O,3,0))</f>
        <v/>
      </c>
      <c r="D190" s="104" t="str">
        <f>IF($A190="","",VLOOKUP($A190,'Annex 2 EHV charges'!$A:$O,7,0))</f>
        <v/>
      </c>
      <c r="E190" s="109" t="str">
        <f>IFERROR(IF(VLOOKUP($A190,'Annex 2 EHV charges'!$A:$O,8,FALSE)=0,"",VLOOKUP($A190,'Annex 2 EHV charges'!$A:$O,8,FALSE)),"")</f>
        <v/>
      </c>
      <c r="F190" s="110" t="str">
        <f>IFERROR(IF(VLOOKUP($A190,'Annex 2 EHV charges'!$A:$O,9,FALSE)=0,"",VLOOKUP($A190,'Annex 2 EHV charges'!$A:$O,9,FALSE)),"")</f>
        <v/>
      </c>
      <c r="G190" s="111" t="str">
        <f>IFERROR(IF(VLOOKUP($A190,'Annex 2 EHV charges'!$A:$O,10,FALSE)=0,"",VLOOKUP($A190,'Annex 2 EHV charges'!$A:$O,10,FALSE)),"")</f>
        <v/>
      </c>
      <c r="H190" s="111" t="str">
        <f>IFERROR(IF(VLOOKUP($A190,'Annex 2 EHV charges'!$A:$O,11,FALSE)=0,"",VLOOKUP($A190,'Annex 2 EHV charges'!$A:$O,11,FALSE)),"")</f>
        <v/>
      </c>
    </row>
    <row r="191" spans="1:8" x14ac:dyDescent="0.2">
      <c r="A191" s="104" t="str">
        <f t="array" ref="A191">IFERROR(INDEX('Annex 2 EHV charges'!$A$11:$A$410, MATCH(0, IF(ISBLANK('Annex 2 EHV charges'!$A$11:$A$410),1, COUNTIF(A$4:$A190, 'Annex 2 EHV charges'!$A$11:$A$410)), 0)),"")</f>
        <v/>
      </c>
      <c r="B191" s="104" t="str">
        <f>IF($A191="","",VLOOKUP($A191,'Annex 2 EHV charges'!$A:$O,2,0))</f>
        <v/>
      </c>
      <c r="C191" s="105" t="str">
        <f>IF($A191="","",VLOOKUP($A191,'Annex 2 EHV charges'!$A:$O,3,0))</f>
        <v/>
      </c>
      <c r="D191" s="104" t="str">
        <f>IF($A191="","",VLOOKUP($A191,'Annex 2 EHV charges'!$A:$O,7,0))</f>
        <v/>
      </c>
      <c r="E191" s="109" t="str">
        <f>IFERROR(IF(VLOOKUP($A191,'Annex 2 EHV charges'!$A:$O,8,FALSE)=0,"",VLOOKUP($A191,'Annex 2 EHV charges'!$A:$O,8,FALSE)),"")</f>
        <v/>
      </c>
      <c r="F191" s="110" t="str">
        <f>IFERROR(IF(VLOOKUP($A191,'Annex 2 EHV charges'!$A:$O,9,FALSE)=0,"",VLOOKUP($A191,'Annex 2 EHV charges'!$A:$O,9,FALSE)),"")</f>
        <v/>
      </c>
      <c r="G191" s="111" t="str">
        <f>IFERROR(IF(VLOOKUP($A191,'Annex 2 EHV charges'!$A:$O,10,FALSE)=0,"",VLOOKUP($A191,'Annex 2 EHV charges'!$A:$O,10,FALSE)),"")</f>
        <v/>
      </c>
      <c r="H191" s="111" t="str">
        <f>IFERROR(IF(VLOOKUP($A191,'Annex 2 EHV charges'!$A:$O,11,FALSE)=0,"",VLOOKUP($A191,'Annex 2 EHV charges'!$A:$O,11,FALSE)),"")</f>
        <v/>
      </c>
    </row>
    <row r="192" spans="1:8" x14ac:dyDescent="0.2">
      <c r="A192" s="104" t="str">
        <f t="array" ref="A192">IFERROR(INDEX('Annex 2 EHV charges'!$A$11:$A$410, MATCH(0, IF(ISBLANK('Annex 2 EHV charges'!$A$11:$A$410),1, COUNTIF(A$4:$A191, 'Annex 2 EHV charges'!$A$11:$A$410)), 0)),"")</f>
        <v/>
      </c>
      <c r="B192" s="104" t="str">
        <f>IF($A192="","",VLOOKUP($A192,'Annex 2 EHV charges'!$A:$O,2,0))</f>
        <v/>
      </c>
      <c r="C192" s="105" t="str">
        <f>IF($A192="","",VLOOKUP($A192,'Annex 2 EHV charges'!$A:$O,3,0))</f>
        <v/>
      </c>
      <c r="D192" s="104" t="str">
        <f>IF($A192="","",VLOOKUP($A192,'Annex 2 EHV charges'!$A:$O,7,0))</f>
        <v/>
      </c>
      <c r="E192" s="109" t="str">
        <f>IFERROR(IF(VLOOKUP($A192,'Annex 2 EHV charges'!$A:$O,8,FALSE)=0,"",VLOOKUP($A192,'Annex 2 EHV charges'!$A:$O,8,FALSE)),"")</f>
        <v/>
      </c>
      <c r="F192" s="110" t="str">
        <f>IFERROR(IF(VLOOKUP($A192,'Annex 2 EHV charges'!$A:$O,9,FALSE)=0,"",VLOOKUP($A192,'Annex 2 EHV charges'!$A:$O,9,FALSE)),"")</f>
        <v/>
      </c>
      <c r="G192" s="111" t="str">
        <f>IFERROR(IF(VLOOKUP($A192,'Annex 2 EHV charges'!$A:$O,10,FALSE)=0,"",VLOOKUP($A192,'Annex 2 EHV charges'!$A:$O,10,FALSE)),"")</f>
        <v/>
      </c>
      <c r="H192" s="111" t="str">
        <f>IFERROR(IF(VLOOKUP($A192,'Annex 2 EHV charges'!$A:$O,11,FALSE)=0,"",VLOOKUP($A192,'Annex 2 EHV charges'!$A:$O,11,FALSE)),"")</f>
        <v/>
      </c>
    </row>
    <row r="193" spans="1:8" x14ac:dyDescent="0.2">
      <c r="A193" s="104" t="str">
        <f t="array" ref="A193">IFERROR(INDEX('Annex 2 EHV charges'!$A$11:$A$410, MATCH(0, IF(ISBLANK('Annex 2 EHV charges'!$A$11:$A$410),1, COUNTIF(A$4:$A192, 'Annex 2 EHV charges'!$A$11:$A$410)), 0)),"")</f>
        <v/>
      </c>
      <c r="B193" s="104" t="str">
        <f>IF($A193="","",VLOOKUP($A193,'Annex 2 EHV charges'!$A:$O,2,0))</f>
        <v/>
      </c>
      <c r="C193" s="105" t="str">
        <f>IF($A193="","",VLOOKUP($A193,'Annex 2 EHV charges'!$A:$O,3,0))</f>
        <v/>
      </c>
      <c r="D193" s="104" t="str">
        <f>IF($A193="","",VLOOKUP($A193,'Annex 2 EHV charges'!$A:$O,7,0))</f>
        <v/>
      </c>
      <c r="E193" s="109" t="str">
        <f>IFERROR(IF(VLOOKUP($A193,'Annex 2 EHV charges'!$A:$O,8,FALSE)=0,"",VLOOKUP($A193,'Annex 2 EHV charges'!$A:$O,8,FALSE)),"")</f>
        <v/>
      </c>
      <c r="F193" s="110" t="str">
        <f>IFERROR(IF(VLOOKUP($A193,'Annex 2 EHV charges'!$A:$O,9,FALSE)=0,"",VLOOKUP($A193,'Annex 2 EHV charges'!$A:$O,9,FALSE)),"")</f>
        <v/>
      </c>
      <c r="G193" s="111" t="str">
        <f>IFERROR(IF(VLOOKUP($A193,'Annex 2 EHV charges'!$A:$O,10,FALSE)=0,"",VLOOKUP($A193,'Annex 2 EHV charges'!$A:$O,10,FALSE)),"")</f>
        <v/>
      </c>
      <c r="H193" s="111" t="str">
        <f>IFERROR(IF(VLOOKUP($A193,'Annex 2 EHV charges'!$A:$O,11,FALSE)=0,"",VLOOKUP($A193,'Annex 2 EHV charges'!$A:$O,11,FALSE)),"")</f>
        <v/>
      </c>
    </row>
    <row r="194" spans="1:8" x14ac:dyDescent="0.2">
      <c r="A194" s="104" t="str">
        <f t="array" ref="A194">IFERROR(INDEX('Annex 2 EHV charges'!$A$11:$A$410, MATCH(0, IF(ISBLANK('Annex 2 EHV charges'!$A$11:$A$410),1, COUNTIF(A$4:$A193, 'Annex 2 EHV charges'!$A$11:$A$410)), 0)),"")</f>
        <v/>
      </c>
      <c r="B194" s="104" t="str">
        <f>IF($A194="","",VLOOKUP($A194,'Annex 2 EHV charges'!$A:$O,2,0))</f>
        <v/>
      </c>
      <c r="C194" s="105" t="str">
        <f>IF($A194="","",VLOOKUP($A194,'Annex 2 EHV charges'!$A:$O,3,0))</f>
        <v/>
      </c>
      <c r="D194" s="104" t="str">
        <f>IF($A194="","",VLOOKUP($A194,'Annex 2 EHV charges'!$A:$O,7,0))</f>
        <v/>
      </c>
      <c r="E194" s="109" t="str">
        <f>IFERROR(IF(VLOOKUP($A194,'Annex 2 EHV charges'!$A:$O,8,FALSE)=0,"",VLOOKUP($A194,'Annex 2 EHV charges'!$A:$O,8,FALSE)),"")</f>
        <v/>
      </c>
      <c r="F194" s="110" t="str">
        <f>IFERROR(IF(VLOOKUP($A194,'Annex 2 EHV charges'!$A:$O,9,FALSE)=0,"",VLOOKUP($A194,'Annex 2 EHV charges'!$A:$O,9,FALSE)),"")</f>
        <v/>
      </c>
      <c r="G194" s="111" t="str">
        <f>IFERROR(IF(VLOOKUP($A194,'Annex 2 EHV charges'!$A:$O,10,FALSE)=0,"",VLOOKUP($A194,'Annex 2 EHV charges'!$A:$O,10,FALSE)),"")</f>
        <v/>
      </c>
      <c r="H194" s="111" t="str">
        <f>IFERROR(IF(VLOOKUP($A194,'Annex 2 EHV charges'!$A:$O,11,FALSE)=0,"",VLOOKUP($A194,'Annex 2 EHV charges'!$A:$O,11,FALSE)),"")</f>
        <v/>
      </c>
    </row>
    <row r="195" spans="1:8" x14ac:dyDescent="0.2">
      <c r="A195" s="104" t="str">
        <f t="array" ref="A195">IFERROR(INDEX('Annex 2 EHV charges'!$A$11:$A$410, MATCH(0, IF(ISBLANK('Annex 2 EHV charges'!$A$11:$A$410),1, COUNTIF(A$4:$A194, 'Annex 2 EHV charges'!$A$11:$A$410)), 0)),"")</f>
        <v/>
      </c>
      <c r="B195" s="104" t="str">
        <f>IF($A195="","",VLOOKUP($A195,'Annex 2 EHV charges'!$A:$O,2,0))</f>
        <v/>
      </c>
      <c r="C195" s="105" t="str">
        <f>IF($A195="","",VLOOKUP($A195,'Annex 2 EHV charges'!$A:$O,3,0))</f>
        <v/>
      </c>
      <c r="D195" s="104" t="str">
        <f>IF($A195="","",VLOOKUP($A195,'Annex 2 EHV charges'!$A:$O,7,0))</f>
        <v/>
      </c>
      <c r="E195" s="109" t="str">
        <f>IFERROR(IF(VLOOKUP($A195,'Annex 2 EHV charges'!$A:$O,8,FALSE)=0,"",VLOOKUP($A195,'Annex 2 EHV charges'!$A:$O,8,FALSE)),"")</f>
        <v/>
      </c>
      <c r="F195" s="110" t="str">
        <f>IFERROR(IF(VLOOKUP($A195,'Annex 2 EHV charges'!$A:$O,9,FALSE)=0,"",VLOOKUP($A195,'Annex 2 EHV charges'!$A:$O,9,FALSE)),"")</f>
        <v/>
      </c>
      <c r="G195" s="111" t="str">
        <f>IFERROR(IF(VLOOKUP($A195,'Annex 2 EHV charges'!$A:$O,10,FALSE)=0,"",VLOOKUP($A195,'Annex 2 EHV charges'!$A:$O,10,FALSE)),"")</f>
        <v/>
      </c>
      <c r="H195" s="111" t="str">
        <f>IFERROR(IF(VLOOKUP($A195,'Annex 2 EHV charges'!$A:$O,11,FALSE)=0,"",VLOOKUP($A195,'Annex 2 EHV charges'!$A:$O,11,FALSE)),"")</f>
        <v/>
      </c>
    </row>
    <row r="196" spans="1:8" x14ac:dyDescent="0.2">
      <c r="A196" s="104" t="str">
        <f t="array" ref="A196">IFERROR(INDEX('Annex 2 EHV charges'!$A$11:$A$410, MATCH(0, IF(ISBLANK('Annex 2 EHV charges'!$A$11:$A$410),1, COUNTIF(A$4:$A195, 'Annex 2 EHV charges'!$A$11:$A$410)), 0)),"")</f>
        <v/>
      </c>
      <c r="B196" s="104" t="str">
        <f>IF($A196="","",VLOOKUP($A196,'Annex 2 EHV charges'!$A:$O,2,0))</f>
        <v/>
      </c>
      <c r="C196" s="105" t="str">
        <f>IF($A196="","",VLOOKUP($A196,'Annex 2 EHV charges'!$A:$O,3,0))</f>
        <v/>
      </c>
      <c r="D196" s="104" t="str">
        <f>IF($A196="","",VLOOKUP($A196,'Annex 2 EHV charges'!$A:$O,7,0))</f>
        <v/>
      </c>
      <c r="E196" s="109" t="str">
        <f>IFERROR(IF(VLOOKUP($A196,'Annex 2 EHV charges'!$A:$O,8,FALSE)=0,"",VLOOKUP($A196,'Annex 2 EHV charges'!$A:$O,8,FALSE)),"")</f>
        <v/>
      </c>
      <c r="F196" s="110" t="str">
        <f>IFERROR(IF(VLOOKUP($A196,'Annex 2 EHV charges'!$A:$O,9,FALSE)=0,"",VLOOKUP($A196,'Annex 2 EHV charges'!$A:$O,9,FALSE)),"")</f>
        <v/>
      </c>
      <c r="G196" s="111" t="str">
        <f>IFERROR(IF(VLOOKUP($A196,'Annex 2 EHV charges'!$A:$O,10,FALSE)=0,"",VLOOKUP($A196,'Annex 2 EHV charges'!$A:$O,10,FALSE)),"")</f>
        <v/>
      </c>
      <c r="H196" s="111" t="str">
        <f>IFERROR(IF(VLOOKUP($A196,'Annex 2 EHV charges'!$A:$O,11,FALSE)=0,"",VLOOKUP($A196,'Annex 2 EHV charges'!$A:$O,11,FALSE)),"")</f>
        <v/>
      </c>
    </row>
    <row r="197" spans="1:8" x14ac:dyDescent="0.2">
      <c r="A197" s="104" t="str">
        <f t="array" ref="A197">IFERROR(INDEX('Annex 2 EHV charges'!$A$11:$A$410, MATCH(0, IF(ISBLANK('Annex 2 EHV charges'!$A$11:$A$410),1, COUNTIF(A$4:$A196, 'Annex 2 EHV charges'!$A$11:$A$410)), 0)),"")</f>
        <v/>
      </c>
      <c r="B197" s="104" t="str">
        <f>IF($A197="","",VLOOKUP($A197,'Annex 2 EHV charges'!$A:$O,2,0))</f>
        <v/>
      </c>
      <c r="C197" s="105" t="str">
        <f>IF($A197="","",VLOOKUP($A197,'Annex 2 EHV charges'!$A:$O,3,0))</f>
        <v/>
      </c>
      <c r="D197" s="104" t="str">
        <f>IF($A197="","",VLOOKUP($A197,'Annex 2 EHV charges'!$A:$O,7,0))</f>
        <v/>
      </c>
      <c r="E197" s="109" t="str">
        <f>IFERROR(IF(VLOOKUP($A197,'Annex 2 EHV charges'!$A:$O,8,FALSE)=0,"",VLOOKUP($A197,'Annex 2 EHV charges'!$A:$O,8,FALSE)),"")</f>
        <v/>
      </c>
      <c r="F197" s="110" t="str">
        <f>IFERROR(IF(VLOOKUP($A197,'Annex 2 EHV charges'!$A:$O,9,FALSE)=0,"",VLOOKUP($A197,'Annex 2 EHV charges'!$A:$O,9,FALSE)),"")</f>
        <v/>
      </c>
      <c r="G197" s="111" t="str">
        <f>IFERROR(IF(VLOOKUP($A197,'Annex 2 EHV charges'!$A:$O,10,FALSE)=0,"",VLOOKUP($A197,'Annex 2 EHV charges'!$A:$O,10,FALSE)),"")</f>
        <v/>
      </c>
      <c r="H197" s="111" t="str">
        <f>IFERROR(IF(VLOOKUP($A197,'Annex 2 EHV charges'!$A:$O,11,FALSE)=0,"",VLOOKUP($A197,'Annex 2 EHV charges'!$A:$O,11,FALSE)),"")</f>
        <v/>
      </c>
    </row>
    <row r="198" spans="1:8" x14ac:dyDescent="0.2">
      <c r="A198" s="104" t="str">
        <f t="array" ref="A198">IFERROR(INDEX('Annex 2 EHV charges'!$A$11:$A$410, MATCH(0, IF(ISBLANK('Annex 2 EHV charges'!$A$11:$A$410),1, COUNTIF(A$4:$A197, 'Annex 2 EHV charges'!$A$11:$A$410)), 0)),"")</f>
        <v/>
      </c>
      <c r="B198" s="104" t="str">
        <f>IF($A198="","",VLOOKUP($A198,'Annex 2 EHV charges'!$A:$O,2,0))</f>
        <v/>
      </c>
      <c r="C198" s="105" t="str">
        <f>IF($A198="","",VLOOKUP($A198,'Annex 2 EHV charges'!$A:$O,3,0))</f>
        <v/>
      </c>
      <c r="D198" s="104" t="str">
        <f>IF($A198="","",VLOOKUP($A198,'Annex 2 EHV charges'!$A:$O,7,0))</f>
        <v/>
      </c>
      <c r="E198" s="109" t="str">
        <f>IFERROR(IF(VLOOKUP($A198,'Annex 2 EHV charges'!$A:$O,8,FALSE)=0,"",VLOOKUP($A198,'Annex 2 EHV charges'!$A:$O,8,FALSE)),"")</f>
        <v/>
      </c>
      <c r="F198" s="110" t="str">
        <f>IFERROR(IF(VLOOKUP($A198,'Annex 2 EHV charges'!$A:$O,9,FALSE)=0,"",VLOOKUP($A198,'Annex 2 EHV charges'!$A:$O,9,FALSE)),"")</f>
        <v/>
      </c>
      <c r="G198" s="111" t="str">
        <f>IFERROR(IF(VLOOKUP($A198,'Annex 2 EHV charges'!$A:$O,10,FALSE)=0,"",VLOOKUP($A198,'Annex 2 EHV charges'!$A:$O,10,FALSE)),"")</f>
        <v/>
      </c>
      <c r="H198" s="111" t="str">
        <f>IFERROR(IF(VLOOKUP($A198,'Annex 2 EHV charges'!$A:$O,11,FALSE)=0,"",VLOOKUP($A198,'Annex 2 EHV charges'!$A:$O,11,FALSE)),"")</f>
        <v/>
      </c>
    </row>
    <row r="199" spans="1:8" x14ac:dyDescent="0.2">
      <c r="A199" s="104" t="str">
        <f t="array" ref="A199">IFERROR(INDEX('Annex 2 EHV charges'!$A$11:$A$410, MATCH(0, IF(ISBLANK('Annex 2 EHV charges'!$A$11:$A$410),1, COUNTIF(A$4:$A198, 'Annex 2 EHV charges'!$A$11:$A$410)), 0)),"")</f>
        <v/>
      </c>
      <c r="B199" s="104" t="str">
        <f>IF($A199="","",VLOOKUP($A199,'Annex 2 EHV charges'!$A:$O,2,0))</f>
        <v/>
      </c>
      <c r="C199" s="105" t="str">
        <f>IF($A199="","",VLOOKUP($A199,'Annex 2 EHV charges'!$A:$O,3,0))</f>
        <v/>
      </c>
      <c r="D199" s="104" t="str">
        <f>IF($A199="","",VLOOKUP($A199,'Annex 2 EHV charges'!$A:$O,7,0))</f>
        <v/>
      </c>
      <c r="E199" s="109" t="str">
        <f>IFERROR(IF(VLOOKUP($A199,'Annex 2 EHV charges'!$A:$O,8,FALSE)=0,"",VLOOKUP($A199,'Annex 2 EHV charges'!$A:$O,8,FALSE)),"")</f>
        <v/>
      </c>
      <c r="F199" s="110" t="str">
        <f>IFERROR(IF(VLOOKUP($A199,'Annex 2 EHV charges'!$A:$O,9,FALSE)=0,"",VLOOKUP($A199,'Annex 2 EHV charges'!$A:$O,9,FALSE)),"")</f>
        <v/>
      </c>
      <c r="G199" s="111" t="str">
        <f>IFERROR(IF(VLOOKUP($A199,'Annex 2 EHV charges'!$A:$O,10,FALSE)=0,"",VLOOKUP($A199,'Annex 2 EHV charges'!$A:$O,10,FALSE)),"")</f>
        <v/>
      </c>
      <c r="H199" s="111" t="str">
        <f>IFERROR(IF(VLOOKUP($A199,'Annex 2 EHV charges'!$A:$O,11,FALSE)=0,"",VLOOKUP($A199,'Annex 2 EHV charges'!$A:$O,11,FALSE)),"")</f>
        <v/>
      </c>
    </row>
    <row r="200" spans="1:8" x14ac:dyDescent="0.2">
      <c r="A200" s="104" t="str">
        <f t="array" ref="A200">IFERROR(INDEX('Annex 2 EHV charges'!$A$11:$A$410, MATCH(0, IF(ISBLANK('Annex 2 EHV charges'!$A$11:$A$410),1, COUNTIF(A$4:$A199, 'Annex 2 EHV charges'!$A$11:$A$410)), 0)),"")</f>
        <v/>
      </c>
      <c r="B200" s="104" t="str">
        <f>IF($A200="","",VLOOKUP($A200,'Annex 2 EHV charges'!$A:$O,2,0))</f>
        <v/>
      </c>
      <c r="C200" s="105" t="str">
        <f>IF($A200="","",VLOOKUP($A200,'Annex 2 EHV charges'!$A:$O,3,0))</f>
        <v/>
      </c>
      <c r="D200" s="104" t="str">
        <f>IF($A200="","",VLOOKUP($A200,'Annex 2 EHV charges'!$A:$O,7,0))</f>
        <v/>
      </c>
      <c r="E200" s="109" t="str">
        <f>IFERROR(IF(VLOOKUP($A200,'Annex 2 EHV charges'!$A:$O,8,FALSE)=0,"",VLOOKUP($A200,'Annex 2 EHV charges'!$A:$O,8,FALSE)),"")</f>
        <v/>
      </c>
      <c r="F200" s="110" t="str">
        <f>IFERROR(IF(VLOOKUP($A200,'Annex 2 EHV charges'!$A:$O,9,FALSE)=0,"",VLOOKUP($A200,'Annex 2 EHV charges'!$A:$O,9,FALSE)),"")</f>
        <v/>
      </c>
      <c r="G200" s="111" t="str">
        <f>IFERROR(IF(VLOOKUP($A200,'Annex 2 EHV charges'!$A:$O,10,FALSE)=0,"",VLOOKUP($A200,'Annex 2 EHV charges'!$A:$O,10,FALSE)),"")</f>
        <v/>
      </c>
      <c r="H200" s="111" t="str">
        <f>IFERROR(IF(VLOOKUP($A200,'Annex 2 EHV charges'!$A:$O,11,FALSE)=0,"",VLOOKUP($A200,'Annex 2 EHV charges'!$A:$O,11,FALSE)),"")</f>
        <v/>
      </c>
    </row>
    <row r="201" spans="1:8" x14ac:dyDescent="0.2">
      <c r="A201" s="104" t="str">
        <f t="array" ref="A201">IFERROR(INDEX('Annex 2 EHV charges'!$A$11:$A$410, MATCH(0, IF(ISBLANK('Annex 2 EHV charges'!$A$11:$A$410),1, COUNTIF(A$4:$A200, 'Annex 2 EHV charges'!$A$11:$A$410)), 0)),"")</f>
        <v/>
      </c>
      <c r="B201" s="104" t="str">
        <f>IF($A201="","",VLOOKUP($A201,'Annex 2 EHV charges'!$A:$O,2,0))</f>
        <v/>
      </c>
      <c r="C201" s="105" t="str">
        <f>IF($A201="","",VLOOKUP($A201,'Annex 2 EHV charges'!$A:$O,3,0))</f>
        <v/>
      </c>
      <c r="D201" s="104" t="str">
        <f>IF($A201="","",VLOOKUP($A201,'Annex 2 EHV charges'!$A:$O,7,0))</f>
        <v/>
      </c>
      <c r="E201" s="109" t="str">
        <f>IFERROR(IF(VLOOKUP($A201,'Annex 2 EHV charges'!$A:$O,8,FALSE)=0,"",VLOOKUP($A201,'Annex 2 EHV charges'!$A:$O,8,FALSE)),"")</f>
        <v/>
      </c>
      <c r="F201" s="110" t="str">
        <f>IFERROR(IF(VLOOKUP($A201,'Annex 2 EHV charges'!$A:$O,9,FALSE)=0,"",VLOOKUP($A201,'Annex 2 EHV charges'!$A:$O,9,FALSE)),"")</f>
        <v/>
      </c>
      <c r="G201" s="111" t="str">
        <f>IFERROR(IF(VLOOKUP($A201,'Annex 2 EHV charges'!$A:$O,10,FALSE)=0,"",VLOOKUP($A201,'Annex 2 EHV charges'!$A:$O,10,FALSE)),"")</f>
        <v/>
      </c>
      <c r="H201" s="111" t="str">
        <f>IFERROR(IF(VLOOKUP($A201,'Annex 2 EHV charges'!$A:$O,11,FALSE)=0,"",VLOOKUP($A201,'Annex 2 EHV charges'!$A:$O,11,FALSE)),"")</f>
        <v/>
      </c>
    </row>
    <row r="202" spans="1:8" x14ac:dyDescent="0.2">
      <c r="A202" s="104" t="str">
        <f t="array" ref="A202">IFERROR(INDEX('Annex 2 EHV charges'!$A$11:$A$410, MATCH(0, IF(ISBLANK('Annex 2 EHV charges'!$A$11:$A$410),1, COUNTIF(A$4:$A201, 'Annex 2 EHV charges'!$A$11:$A$410)), 0)),"")</f>
        <v/>
      </c>
      <c r="B202" s="104" t="str">
        <f>IF($A202="","",VLOOKUP($A202,'Annex 2 EHV charges'!$A:$O,2,0))</f>
        <v/>
      </c>
      <c r="C202" s="105" t="str">
        <f>IF($A202="","",VLOOKUP($A202,'Annex 2 EHV charges'!$A:$O,3,0))</f>
        <v/>
      </c>
      <c r="D202" s="104" t="str">
        <f>IF($A202="","",VLOOKUP($A202,'Annex 2 EHV charges'!$A:$O,7,0))</f>
        <v/>
      </c>
      <c r="E202" s="109" t="str">
        <f>IFERROR(IF(VLOOKUP($A202,'Annex 2 EHV charges'!$A:$O,8,FALSE)=0,"",VLOOKUP($A202,'Annex 2 EHV charges'!$A:$O,8,FALSE)),"")</f>
        <v/>
      </c>
      <c r="F202" s="110" t="str">
        <f>IFERROR(IF(VLOOKUP($A202,'Annex 2 EHV charges'!$A:$O,9,FALSE)=0,"",VLOOKUP($A202,'Annex 2 EHV charges'!$A:$O,9,FALSE)),"")</f>
        <v/>
      </c>
      <c r="G202" s="111" t="str">
        <f>IFERROR(IF(VLOOKUP($A202,'Annex 2 EHV charges'!$A:$O,10,FALSE)=0,"",VLOOKUP($A202,'Annex 2 EHV charges'!$A:$O,10,FALSE)),"")</f>
        <v/>
      </c>
      <c r="H202" s="111" t="str">
        <f>IFERROR(IF(VLOOKUP($A202,'Annex 2 EHV charges'!$A:$O,11,FALSE)=0,"",VLOOKUP($A202,'Annex 2 EHV charges'!$A:$O,11,FALSE)),"")</f>
        <v/>
      </c>
    </row>
    <row r="203" spans="1:8" x14ac:dyDescent="0.2">
      <c r="A203" s="104" t="str">
        <f t="array" ref="A203">IFERROR(INDEX('Annex 2 EHV charges'!$A$11:$A$410, MATCH(0, IF(ISBLANK('Annex 2 EHV charges'!$A$11:$A$410),1, COUNTIF(A$4:$A202, 'Annex 2 EHV charges'!$A$11:$A$410)), 0)),"")</f>
        <v/>
      </c>
      <c r="B203" s="104" t="str">
        <f>IF($A203="","",VLOOKUP($A203,'Annex 2 EHV charges'!$A:$O,2,0))</f>
        <v/>
      </c>
      <c r="C203" s="105" t="str">
        <f>IF($A203="","",VLOOKUP($A203,'Annex 2 EHV charges'!$A:$O,3,0))</f>
        <v/>
      </c>
      <c r="D203" s="104" t="str">
        <f>IF($A203="","",VLOOKUP($A203,'Annex 2 EHV charges'!$A:$O,7,0))</f>
        <v/>
      </c>
      <c r="E203" s="109" t="str">
        <f>IFERROR(IF(VLOOKUP($A203,'Annex 2 EHV charges'!$A:$O,8,FALSE)=0,"",VLOOKUP($A203,'Annex 2 EHV charges'!$A:$O,8,FALSE)),"")</f>
        <v/>
      </c>
      <c r="F203" s="110" t="str">
        <f>IFERROR(IF(VLOOKUP($A203,'Annex 2 EHV charges'!$A:$O,9,FALSE)=0,"",VLOOKUP($A203,'Annex 2 EHV charges'!$A:$O,9,FALSE)),"")</f>
        <v/>
      </c>
      <c r="G203" s="111" t="str">
        <f>IFERROR(IF(VLOOKUP($A203,'Annex 2 EHV charges'!$A:$O,10,FALSE)=0,"",VLOOKUP($A203,'Annex 2 EHV charges'!$A:$O,10,FALSE)),"")</f>
        <v/>
      </c>
      <c r="H203" s="111" t="str">
        <f>IFERROR(IF(VLOOKUP($A203,'Annex 2 EHV charges'!$A:$O,11,FALSE)=0,"",VLOOKUP($A203,'Annex 2 EHV charges'!$A:$O,11,FALSE)),"")</f>
        <v/>
      </c>
    </row>
    <row r="204" spans="1:8" x14ac:dyDescent="0.2">
      <c r="A204" s="104" t="str">
        <f t="array" ref="A204">IFERROR(INDEX('Annex 2 EHV charges'!$A$11:$A$410, MATCH(0, IF(ISBLANK('Annex 2 EHV charges'!$A$11:$A$410),1, COUNTIF(A$4:$A203, 'Annex 2 EHV charges'!$A$11:$A$410)), 0)),"")</f>
        <v/>
      </c>
      <c r="B204" s="104" t="str">
        <f>IF($A204="","",VLOOKUP($A204,'Annex 2 EHV charges'!$A:$O,2,0))</f>
        <v/>
      </c>
      <c r="C204" s="105" t="str">
        <f>IF($A204="","",VLOOKUP($A204,'Annex 2 EHV charges'!$A:$O,3,0))</f>
        <v/>
      </c>
      <c r="D204" s="104" t="str">
        <f>IF($A204="","",VLOOKUP($A204,'Annex 2 EHV charges'!$A:$O,7,0))</f>
        <v/>
      </c>
      <c r="E204" s="109" t="str">
        <f>IFERROR(IF(VLOOKUP($A204,'Annex 2 EHV charges'!$A:$O,8,FALSE)=0,"",VLOOKUP($A204,'Annex 2 EHV charges'!$A:$O,8,FALSE)),"")</f>
        <v/>
      </c>
      <c r="F204" s="110" t="str">
        <f>IFERROR(IF(VLOOKUP($A204,'Annex 2 EHV charges'!$A:$O,9,FALSE)=0,"",VLOOKUP($A204,'Annex 2 EHV charges'!$A:$O,9,FALSE)),"")</f>
        <v/>
      </c>
      <c r="G204" s="111" t="str">
        <f>IFERROR(IF(VLOOKUP($A204,'Annex 2 EHV charges'!$A:$O,10,FALSE)=0,"",VLOOKUP($A204,'Annex 2 EHV charges'!$A:$O,10,FALSE)),"")</f>
        <v/>
      </c>
      <c r="H204" s="111" t="str">
        <f>IFERROR(IF(VLOOKUP($A204,'Annex 2 EHV charges'!$A:$O,11,FALSE)=0,"",VLOOKUP($A204,'Annex 2 EHV charges'!$A:$O,11,FALSE)),"")</f>
        <v/>
      </c>
    </row>
    <row r="205" spans="1:8" x14ac:dyDescent="0.2">
      <c r="A205" s="104" t="str">
        <f t="array" ref="A205">IFERROR(INDEX('Annex 2 EHV charges'!$A$11:$A$410, MATCH(0, IF(ISBLANK('Annex 2 EHV charges'!$A$11:$A$410),1, COUNTIF(A$4:$A204, 'Annex 2 EHV charges'!$A$11:$A$410)), 0)),"")</f>
        <v/>
      </c>
      <c r="B205" s="104" t="str">
        <f>IF($A205="","",VLOOKUP($A205,'Annex 2 EHV charges'!$A:$O,2,0))</f>
        <v/>
      </c>
      <c r="C205" s="105" t="str">
        <f>IF($A205="","",VLOOKUP($A205,'Annex 2 EHV charges'!$A:$O,3,0))</f>
        <v/>
      </c>
      <c r="D205" s="104" t="str">
        <f>IF($A205="","",VLOOKUP($A205,'Annex 2 EHV charges'!$A:$O,7,0))</f>
        <v/>
      </c>
      <c r="E205" s="109" t="str">
        <f>IFERROR(IF(VLOOKUP($A205,'Annex 2 EHV charges'!$A:$O,8,FALSE)=0,"",VLOOKUP($A205,'Annex 2 EHV charges'!$A:$O,8,FALSE)),"")</f>
        <v/>
      </c>
      <c r="F205" s="110" t="str">
        <f>IFERROR(IF(VLOOKUP($A205,'Annex 2 EHV charges'!$A:$O,9,FALSE)=0,"",VLOOKUP($A205,'Annex 2 EHV charges'!$A:$O,9,FALSE)),"")</f>
        <v/>
      </c>
      <c r="G205" s="111" t="str">
        <f>IFERROR(IF(VLOOKUP($A205,'Annex 2 EHV charges'!$A:$O,10,FALSE)=0,"",VLOOKUP($A205,'Annex 2 EHV charges'!$A:$O,10,FALSE)),"")</f>
        <v/>
      </c>
      <c r="H205" s="111" t="str">
        <f>IFERROR(IF(VLOOKUP($A205,'Annex 2 EHV charges'!$A:$O,11,FALSE)=0,"",VLOOKUP($A205,'Annex 2 EHV charges'!$A:$O,11,FALSE)),"")</f>
        <v/>
      </c>
    </row>
    <row r="206" spans="1:8" x14ac:dyDescent="0.2">
      <c r="A206" s="104" t="str">
        <f t="array" ref="A206">IFERROR(INDEX('Annex 2 EHV charges'!$A$11:$A$410, MATCH(0, IF(ISBLANK('Annex 2 EHV charges'!$A$11:$A$410),1, COUNTIF(A$4:$A205, 'Annex 2 EHV charges'!$A$11:$A$410)), 0)),"")</f>
        <v/>
      </c>
      <c r="B206" s="104" t="str">
        <f>IF($A206="","",VLOOKUP($A206,'Annex 2 EHV charges'!$A:$O,2,0))</f>
        <v/>
      </c>
      <c r="C206" s="105" t="str">
        <f>IF($A206="","",VLOOKUP($A206,'Annex 2 EHV charges'!$A:$O,3,0))</f>
        <v/>
      </c>
      <c r="D206" s="104" t="str">
        <f>IF($A206="","",VLOOKUP($A206,'Annex 2 EHV charges'!$A:$O,7,0))</f>
        <v/>
      </c>
      <c r="E206" s="109" t="str">
        <f>IFERROR(IF(VLOOKUP($A206,'Annex 2 EHV charges'!$A:$O,8,FALSE)=0,"",VLOOKUP($A206,'Annex 2 EHV charges'!$A:$O,8,FALSE)),"")</f>
        <v/>
      </c>
      <c r="F206" s="110" t="str">
        <f>IFERROR(IF(VLOOKUP($A206,'Annex 2 EHV charges'!$A:$O,9,FALSE)=0,"",VLOOKUP($A206,'Annex 2 EHV charges'!$A:$O,9,FALSE)),"")</f>
        <v/>
      </c>
      <c r="G206" s="111" t="str">
        <f>IFERROR(IF(VLOOKUP($A206,'Annex 2 EHV charges'!$A:$O,10,FALSE)=0,"",VLOOKUP($A206,'Annex 2 EHV charges'!$A:$O,10,FALSE)),"")</f>
        <v/>
      </c>
      <c r="H206" s="111" t="str">
        <f>IFERROR(IF(VLOOKUP($A206,'Annex 2 EHV charges'!$A:$O,11,FALSE)=0,"",VLOOKUP($A206,'Annex 2 EHV charges'!$A:$O,11,FALSE)),"")</f>
        <v/>
      </c>
    </row>
    <row r="207" spans="1:8" x14ac:dyDescent="0.2">
      <c r="A207" s="104" t="str">
        <f t="array" ref="A207">IFERROR(INDEX('Annex 2 EHV charges'!$A$11:$A$410, MATCH(0, IF(ISBLANK('Annex 2 EHV charges'!$A$11:$A$410),1, COUNTIF(A$4:$A206, 'Annex 2 EHV charges'!$A$11:$A$410)), 0)),"")</f>
        <v/>
      </c>
      <c r="B207" s="104" t="str">
        <f>IF($A207="","",VLOOKUP($A207,'Annex 2 EHV charges'!$A:$O,2,0))</f>
        <v/>
      </c>
      <c r="C207" s="105" t="str">
        <f>IF($A207="","",VLOOKUP($A207,'Annex 2 EHV charges'!$A:$O,3,0))</f>
        <v/>
      </c>
      <c r="D207" s="104" t="str">
        <f>IF($A207="","",VLOOKUP($A207,'Annex 2 EHV charges'!$A:$O,7,0))</f>
        <v/>
      </c>
      <c r="E207" s="109" t="str">
        <f>IFERROR(IF(VLOOKUP($A207,'Annex 2 EHV charges'!$A:$O,8,FALSE)=0,"",VLOOKUP($A207,'Annex 2 EHV charges'!$A:$O,8,FALSE)),"")</f>
        <v/>
      </c>
      <c r="F207" s="110" t="str">
        <f>IFERROR(IF(VLOOKUP($A207,'Annex 2 EHV charges'!$A:$O,9,FALSE)=0,"",VLOOKUP($A207,'Annex 2 EHV charges'!$A:$O,9,FALSE)),"")</f>
        <v/>
      </c>
      <c r="G207" s="111" t="str">
        <f>IFERROR(IF(VLOOKUP($A207,'Annex 2 EHV charges'!$A:$O,10,FALSE)=0,"",VLOOKUP($A207,'Annex 2 EHV charges'!$A:$O,10,FALSE)),"")</f>
        <v/>
      </c>
      <c r="H207" s="111" t="str">
        <f>IFERROR(IF(VLOOKUP($A207,'Annex 2 EHV charges'!$A:$O,11,FALSE)=0,"",VLOOKUP($A207,'Annex 2 EHV charges'!$A:$O,11,FALSE)),"")</f>
        <v/>
      </c>
    </row>
    <row r="208" spans="1:8" x14ac:dyDescent="0.2">
      <c r="A208" s="104" t="str">
        <f t="array" ref="A208">IFERROR(INDEX('Annex 2 EHV charges'!$A$11:$A$410, MATCH(0, IF(ISBLANK('Annex 2 EHV charges'!$A$11:$A$410),1, COUNTIF(A$4:$A207, 'Annex 2 EHV charges'!$A$11:$A$410)), 0)),"")</f>
        <v/>
      </c>
      <c r="B208" s="104" t="str">
        <f>IF($A208="","",VLOOKUP($A208,'Annex 2 EHV charges'!$A:$O,2,0))</f>
        <v/>
      </c>
      <c r="C208" s="105" t="str">
        <f>IF($A208="","",VLOOKUP($A208,'Annex 2 EHV charges'!$A:$O,3,0))</f>
        <v/>
      </c>
      <c r="D208" s="104" t="str">
        <f>IF($A208="","",VLOOKUP($A208,'Annex 2 EHV charges'!$A:$O,7,0))</f>
        <v/>
      </c>
      <c r="E208" s="109" t="str">
        <f>IFERROR(IF(VLOOKUP($A208,'Annex 2 EHV charges'!$A:$O,8,FALSE)=0,"",VLOOKUP($A208,'Annex 2 EHV charges'!$A:$O,8,FALSE)),"")</f>
        <v/>
      </c>
      <c r="F208" s="110" t="str">
        <f>IFERROR(IF(VLOOKUP($A208,'Annex 2 EHV charges'!$A:$O,9,FALSE)=0,"",VLOOKUP($A208,'Annex 2 EHV charges'!$A:$O,9,FALSE)),"")</f>
        <v/>
      </c>
      <c r="G208" s="111" t="str">
        <f>IFERROR(IF(VLOOKUP($A208,'Annex 2 EHV charges'!$A:$O,10,FALSE)=0,"",VLOOKUP($A208,'Annex 2 EHV charges'!$A:$O,10,FALSE)),"")</f>
        <v/>
      </c>
      <c r="H208" s="111" t="str">
        <f>IFERROR(IF(VLOOKUP($A208,'Annex 2 EHV charges'!$A:$O,11,FALSE)=0,"",VLOOKUP($A208,'Annex 2 EHV charges'!$A:$O,11,FALSE)),"")</f>
        <v/>
      </c>
    </row>
    <row r="209" spans="1:8" x14ac:dyDescent="0.2">
      <c r="A209" s="104" t="str">
        <f t="array" ref="A209">IFERROR(INDEX('Annex 2 EHV charges'!$A$11:$A$410, MATCH(0, IF(ISBLANK('Annex 2 EHV charges'!$A$11:$A$410),1, COUNTIF(A$4:$A208, 'Annex 2 EHV charges'!$A$11:$A$410)), 0)),"")</f>
        <v/>
      </c>
      <c r="B209" s="104" t="str">
        <f>IF($A209="","",VLOOKUP($A209,'Annex 2 EHV charges'!$A:$O,2,0))</f>
        <v/>
      </c>
      <c r="C209" s="105" t="str">
        <f>IF($A209="","",VLOOKUP($A209,'Annex 2 EHV charges'!$A:$O,3,0))</f>
        <v/>
      </c>
      <c r="D209" s="104" t="str">
        <f>IF($A209="","",VLOOKUP($A209,'Annex 2 EHV charges'!$A:$O,7,0))</f>
        <v/>
      </c>
      <c r="E209" s="109" t="str">
        <f>IFERROR(IF(VLOOKUP($A209,'Annex 2 EHV charges'!$A:$O,8,FALSE)=0,"",VLOOKUP($A209,'Annex 2 EHV charges'!$A:$O,8,FALSE)),"")</f>
        <v/>
      </c>
      <c r="F209" s="110" t="str">
        <f>IFERROR(IF(VLOOKUP($A209,'Annex 2 EHV charges'!$A:$O,9,FALSE)=0,"",VLOOKUP($A209,'Annex 2 EHV charges'!$A:$O,9,FALSE)),"")</f>
        <v/>
      </c>
      <c r="G209" s="111" t="str">
        <f>IFERROR(IF(VLOOKUP($A209,'Annex 2 EHV charges'!$A:$O,10,FALSE)=0,"",VLOOKUP($A209,'Annex 2 EHV charges'!$A:$O,10,FALSE)),"")</f>
        <v/>
      </c>
      <c r="H209" s="111" t="str">
        <f>IFERROR(IF(VLOOKUP($A209,'Annex 2 EHV charges'!$A:$O,11,FALSE)=0,"",VLOOKUP($A209,'Annex 2 EHV charges'!$A:$O,11,FALSE)),"")</f>
        <v/>
      </c>
    </row>
    <row r="210" spans="1:8" x14ac:dyDescent="0.2">
      <c r="A210" s="104" t="str">
        <f t="array" ref="A210">IFERROR(INDEX('Annex 2 EHV charges'!$A$11:$A$410, MATCH(0, IF(ISBLANK('Annex 2 EHV charges'!$A$11:$A$410),1, COUNTIF(A$4:$A209, 'Annex 2 EHV charges'!$A$11:$A$410)), 0)),"")</f>
        <v/>
      </c>
      <c r="B210" s="104" t="str">
        <f>IF($A210="","",VLOOKUP($A210,'Annex 2 EHV charges'!$A:$O,2,0))</f>
        <v/>
      </c>
      <c r="C210" s="105" t="str">
        <f>IF($A210="","",VLOOKUP($A210,'Annex 2 EHV charges'!$A:$O,3,0))</f>
        <v/>
      </c>
      <c r="D210" s="104" t="str">
        <f>IF($A210="","",VLOOKUP($A210,'Annex 2 EHV charges'!$A:$O,7,0))</f>
        <v/>
      </c>
      <c r="E210" s="109" t="str">
        <f>IFERROR(IF(VLOOKUP($A210,'Annex 2 EHV charges'!$A:$O,8,FALSE)=0,"",VLOOKUP($A210,'Annex 2 EHV charges'!$A:$O,8,FALSE)),"")</f>
        <v/>
      </c>
      <c r="F210" s="110" t="str">
        <f>IFERROR(IF(VLOOKUP($A210,'Annex 2 EHV charges'!$A:$O,9,FALSE)=0,"",VLOOKUP($A210,'Annex 2 EHV charges'!$A:$O,9,FALSE)),"")</f>
        <v/>
      </c>
      <c r="G210" s="111" t="str">
        <f>IFERROR(IF(VLOOKUP($A210,'Annex 2 EHV charges'!$A:$O,10,FALSE)=0,"",VLOOKUP($A210,'Annex 2 EHV charges'!$A:$O,10,FALSE)),"")</f>
        <v/>
      </c>
      <c r="H210" s="111" t="str">
        <f>IFERROR(IF(VLOOKUP($A210,'Annex 2 EHV charges'!$A:$O,11,FALSE)=0,"",VLOOKUP($A210,'Annex 2 EHV charges'!$A:$O,11,FALSE)),"")</f>
        <v/>
      </c>
    </row>
    <row r="211" spans="1:8" x14ac:dyDescent="0.2">
      <c r="A211" s="104" t="str">
        <f t="array" ref="A211">IFERROR(INDEX('Annex 2 EHV charges'!$A$11:$A$410, MATCH(0, IF(ISBLANK('Annex 2 EHV charges'!$A$11:$A$410),1, COUNTIF(A$4:$A210, 'Annex 2 EHV charges'!$A$11:$A$410)), 0)),"")</f>
        <v/>
      </c>
      <c r="B211" s="104" t="str">
        <f>IF($A211="","",VLOOKUP($A211,'Annex 2 EHV charges'!$A:$O,2,0))</f>
        <v/>
      </c>
      <c r="C211" s="105" t="str">
        <f>IF($A211="","",VLOOKUP($A211,'Annex 2 EHV charges'!$A:$O,3,0))</f>
        <v/>
      </c>
      <c r="D211" s="104" t="str">
        <f>IF($A211="","",VLOOKUP($A211,'Annex 2 EHV charges'!$A:$O,7,0))</f>
        <v/>
      </c>
      <c r="E211" s="109" t="str">
        <f>IFERROR(IF(VLOOKUP($A211,'Annex 2 EHV charges'!$A:$O,8,FALSE)=0,"",VLOOKUP($A211,'Annex 2 EHV charges'!$A:$O,8,FALSE)),"")</f>
        <v/>
      </c>
      <c r="F211" s="110" t="str">
        <f>IFERROR(IF(VLOOKUP($A211,'Annex 2 EHV charges'!$A:$O,9,FALSE)=0,"",VLOOKUP($A211,'Annex 2 EHV charges'!$A:$O,9,FALSE)),"")</f>
        <v/>
      </c>
      <c r="G211" s="111" t="str">
        <f>IFERROR(IF(VLOOKUP($A211,'Annex 2 EHV charges'!$A:$O,10,FALSE)=0,"",VLOOKUP($A211,'Annex 2 EHV charges'!$A:$O,10,FALSE)),"")</f>
        <v/>
      </c>
      <c r="H211" s="111" t="str">
        <f>IFERROR(IF(VLOOKUP($A211,'Annex 2 EHV charges'!$A:$O,11,FALSE)=0,"",VLOOKUP($A211,'Annex 2 EHV charges'!$A:$O,11,FALSE)),"")</f>
        <v/>
      </c>
    </row>
    <row r="212" spans="1:8" x14ac:dyDescent="0.2">
      <c r="A212" s="104" t="str">
        <f t="array" ref="A212">IFERROR(INDEX('Annex 2 EHV charges'!$A$11:$A$410, MATCH(0, IF(ISBLANK('Annex 2 EHV charges'!$A$11:$A$410),1, COUNTIF(A$4:$A211, 'Annex 2 EHV charges'!$A$11:$A$410)), 0)),"")</f>
        <v/>
      </c>
      <c r="B212" s="104" t="str">
        <f>IF($A212="","",VLOOKUP($A212,'Annex 2 EHV charges'!$A:$O,2,0))</f>
        <v/>
      </c>
      <c r="C212" s="105" t="str">
        <f>IF($A212="","",VLOOKUP($A212,'Annex 2 EHV charges'!$A:$O,3,0))</f>
        <v/>
      </c>
      <c r="D212" s="104" t="str">
        <f>IF($A212="","",VLOOKUP($A212,'Annex 2 EHV charges'!$A:$O,7,0))</f>
        <v/>
      </c>
      <c r="E212" s="109" t="str">
        <f>IFERROR(IF(VLOOKUP($A212,'Annex 2 EHV charges'!$A:$O,8,FALSE)=0,"",VLOOKUP($A212,'Annex 2 EHV charges'!$A:$O,8,FALSE)),"")</f>
        <v/>
      </c>
      <c r="F212" s="110" t="str">
        <f>IFERROR(IF(VLOOKUP($A212,'Annex 2 EHV charges'!$A:$O,9,FALSE)=0,"",VLOOKUP($A212,'Annex 2 EHV charges'!$A:$O,9,FALSE)),"")</f>
        <v/>
      </c>
      <c r="G212" s="111" t="str">
        <f>IFERROR(IF(VLOOKUP($A212,'Annex 2 EHV charges'!$A:$O,10,FALSE)=0,"",VLOOKUP($A212,'Annex 2 EHV charges'!$A:$O,10,FALSE)),"")</f>
        <v/>
      </c>
      <c r="H212" s="111" t="str">
        <f>IFERROR(IF(VLOOKUP($A212,'Annex 2 EHV charges'!$A:$O,11,FALSE)=0,"",VLOOKUP($A212,'Annex 2 EHV charges'!$A:$O,11,FALSE)),"")</f>
        <v/>
      </c>
    </row>
    <row r="213" spans="1:8" x14ac:dyDescent="0.2">
      <c r="A213" s="104" t="str">
        <f t="array" ref="A213">IFERROR(INDEX('Annex 2 EHV charges'!$A$11:$A$410, MATCH(0, IF(ISBLANK('Annex 2 EHV charges'!$A$11:$A$410),1, COUNTIF(A$4:$A212, 'Annex 2 EHV charges'!$A$11:$A$410)), 0)),"")</f>
        <v/>
      </c>
      <c r="B213" s="104" t="str">
        <f>IF($A213="","",VLOOKUP($A213,'Annex 2 EHV charges'!$A:$O,2,0))</f>
        <v/>
      </c>
      <c r="C213" s="105" t="str">
        <f>IF($A213="","",VLOOKUP($A213,'Annex 2 EHV charges'!$A:$O,3,0))</f>
        <v/>
      </c>
      <c r="D213" s="104" t="str">
        <f>IF($A213="","",VLOOKUP($A213,'Annex 2 EHV charges'!$A:$O,7,0))</f>
        <v/>
      </c>
      <c r="E213" s="109" t="str">
        <f>IFERROR(IF(VLOOKUP($A213,'Annex 2 EHV charges'!$A:$O,8,FALSE)=0,"",VLOOKUP($A213,'Annex 2 EHV charges'!$A:$O,8,FALSE)),"")</f>
        <v/>
      </c>
      <c r="F213" s="110" t="str">
        <f>IFERROR(IF(VLOOKUP($A213,'Annex 2 EHV charges'!$A:$O,9,FALSE)=0,"",VLOOKUP($A213,'Annex 2 EHV charges'!$A:$O,9,FALSE)),"")</f>
        <v/>
      </c>
      <c r="G213" s="111" t="str">
        <f>IFERROR(IF(VLOOKUP($A213,'Annex 2 EHV charges'!$A:$O,10,FALSE)=0,"",VLOOKUP($A213,'Annex 2 EHV charges'!$A:$O,10,FALSE)),"")</f>
        <v/>
      </c>
      <c r="H213" s="111" t="str">
        <f>IFERROR(IF(VLOOKUP($A213,'Annex 2 EHV charges'!$A:$O,11,FALSE)=0,"",VLOOKUP($A213,'Annex 2 EHV charges'!$A:$O,11,FALSE)),"")</f>
        <v/>
      </c>
    </row>
    <row r="214" spans="1:8" x14ac:dyDescent="0.2">
      <c r="A214" s="104" t="str">
        <f t="array" ref="A214">IFERROR(INDEX('Annex 2 EHV charges'!$A$11:$A$410, MATCH(0, IF(ISBLANK('Annex 2 EHV charges'!$A$11:$A$410),1, COUNTIF(A$4:$A213, 'Annex 2 EHV charges'!$A$11:$A$410)), 0)),"")</f>
        <v/>
      </c>
      <c r="B214" s="104" t="str">
        <f>IF($A214="","",VLOOKUP($A214,'Annex 2 EHV charges'!$A:$O,2,0))</f>
        <v/>
      </c>
      <c r="C214" s="105" t="str">
        <f>IF($A214="","",VLOOKUP($A214,'Annex 2 EHV charges'!$A:$O,3,0))</f>
        <v/>
      </c>
      <c r="D214" s="104" t="str">
        <f>IF($A214="","",VLOOKUP($A214,'Annex 2 EHV charges'!$A:$O,7,0))</f>
        <v/>
      </c>
      <c r="E214" s="109" t="str">
        <f>IFERROR(IF(VLOOKUP($A214,'Annex 2 EHV charges'!$A:$O,8,FALSE)=0,"",VLOOKUP($A214,'Annex 2 EHV charges'!$A:$O,8,FALSE)),"")</f>
        <v/>
      </c>
      <c r="F214" s="110" t="str">
        <f>IFERROR(IF(VLOOKUP($A214,'Annex 2 EHV charges'!$A:$O,9,FALSE)=0,"",VLOOKUP($A214,'Annex 2 EHV charges'!$A:$O,9,FALSE)),"")</f>
        <v/>
      </c>
      <c r="G214" s="111" t="str">
        <f>IFERROR(IF(VLOOKUP($A214,'Annex 2 EHV charges'!$A:$O,10,FALSE)=0,"",VLOOKUP($A214,'Annex 2 EHV charges'!$A:$O,10,FALSE)),"")</f>
        <v/>
      </c>
      <c r="H214" s="111" t="str">
        <f>IFERROR(IF(VLOOKUP($A214,'Annex 2 EHV charges'!$A:$O,11,FALSE)=0,"",VLOOKUP($A214,'Annex 2 EHV charges'!$A:$O,11,FALSE)),"")</f>
        <v/>
      </c>
    </row>
    <row r="215" spans="1:8" x14ac:dyDescent="0.2">
      <c r="A215" s="104" t="str">
        <f t="array" ref="A215">IFERROR(INDEX('Annex 2 EHV charges'!$A$11:$A$410, MATCH(0, IF(ISBLANK('Annex 2 EHV charges'!$A$11:$A$410),1, COUNTIF(A$4:$A214, 'Annex 2 EHV charges'!$A$11:$A$410)), 0)),"")</f>
        <v/>
      </c>
      <c r="B215" s="104" t="str">
        <f>IF($A215="","",VLOOKUP($A215,'Annex 2 EHV charges'!$A:$O,2,0))</f>
        <v/>
      </c>
      <c r="C215" s="105" t="str">
        <f>IF($A215="","",VLOOKUP($A215,'Annex 2 EHV charges'!$A:$O,3,0))</f>
        <v/>
      </c>
      <c r="D215" s="104" t="str">
        <f>IF($A215="","",VLOOKUP($A215,'Annex 2 EHV charges'!$A:$O,7,0))</f>
        <v/>
      </c>
      <c r="E215" s="109" t="str">
        <f>IFERROR(IF(VLOOKUP($A215,'Annex 2 EHV charges'!$A:$O,8,FALSE)=0,"",VLOOKUP($A215,'Annex 2 EHV charges'!$A:$O,8,FALSE)),"")</f>
        <v/>
      </c>
      <c r="F215" s="110" t="str">
        <f>IFERROR(IF(VLOOKUP($A215,'Annex 2 EHV charges'!$A:$O,9,FALSE)=0,"",VLOOKUP($A215,'Annex 2 EHV charges'!$A:$O,9,FALSE)),"")</f>
        <v/>
      </c>
      <c r="G215" s="111" t="str">
        <f>IFERROR(IF(VLOOKUP($A215,'Annex 2 EHV charges'!$A:$O,10,FALSE)=0,"",VLOOKUP($A215,'Annex 2 EHV charges'!$A:$O,10,FALSE)),"")</f>
        <v/>
      </c>
      <c r="H215" s="111" t="str">
        <f>IFERROR(IF(VLOOKUP($A215,'Annex 2 EHV charges'!$A:$O,11,FALSE)=0,"",VLOOKUP($A215,'Annex 2 EHV charges'!$A:$O,11,FALSE)),"")</f>
        <v/>
      </c>
    </row>
    <row r="216" spans="1:8" x14ac:dyDescent="0.2">
      <c r="A216" s="104" t="str">
        <f t="array" ref="A216">IFERROR(INDEX('Annex 2 EHV charges'!$A$11:$A$410, MATCH(0, IF(ISBLANK('Annex 2 EHV charges'!$A$11:$A$410),1, COUNTIF(A$4:$A215, 'Annex 2 EHV charges'!$A$11:$A$410)), 0)),"")</f>
        <v/>
      </c>
      <c r="B216" s="104" t="str">
        <f>IF($A216="","",VLOOKUP($A216,'Annex 2 EHV charges'!$A:$O,2,0))</f>
        <v/>
      </c>
      <c r="C216" s="105" t="str">
        <f>IF($A216="","",VLOOKUP($A216,'Annex 2 EHV charges'!$A:$O,3,0))</f>
        <v/>
      </c>
      <c r="D216" s="104" t="str">
        <f>IF($A216="","",VLOOKUP($A216,'Annex 2 EHV charges'!$A:$O,7,0))</f>
        <v/>
      </c>
      <c r="E216" s="109" t="str">
        <f>IFERROR(IF(VLOOKUP($A216,'Annex 2 EHV charges'!$A:$O,8,FALSE)=0,"",VLOOKUP($A216,'Annex 2 EHV charges'!$A:$O,8,FALSE)),"")</f>
        <v/>
      </c>
      <c r="F216" s="110" t="str">
        <f>IFERROR(IF(VLOOKUP($A216,'Annex 2 EHV charges'!$A:$O,9,FALSE)=0,"",VLOOKUP($A216,'Annex 2 EHV charges'!$A:$O,9,FALSE)),"")</f>
        <v/>
      </c>
      <c r="G216" s="111" t="str">
        <f>IFERROR(IF(VLOOKUP($A216,'Annex 2 EHV charges'!$A:$O,10,FALSE)=0,"",VLOOKUP($A216,'Annex 2 EHV charges'!$A:$O,10,FALSE)),"")</f>
        <v/>
      </c>
      <c r="H216" s="111" t="str">
        <f>IFERROR(IF(VLOOKUP($A216,'Annex 2 EHV charges'!$A:$O,11,FALSE)=0,"",VLOOKUP($A216,'Annex 2 EHV charges'!$A:$O,11,FALSE)),"")</f>
        <v/>
      </c>
    </row>
    <row r="217" spans="1:8" x14ac:dyDescent="0.2">
      <c r="A217" s="104" t="str">
        <f t="array" ref="A217">IFERROR(INDEX('Annex 2 EHV charges'!$A$11:$A$410, MATCH(0, IF(ISBLANK('Annex 2 EHV charges'!$A$11:$A$410),1, COUNTIF(A$4:$A216, 'Annex 2 EHV charges'!$A$11:$A$410)), 0)),"")</f>
        <v/>
      </c>
      <c r="B217" s="104" t="str">
        <f>IF($A217="","",VLOOKUP($A217,'Annex 2 EHV charges'!$A:$O,2,0))</f>
        <v/>
      </c>
      <c r="C217" s="105" t="str">
        <f>IF($A217="","",VLOOKUP($A217,'Annex 2 EHV charges'!$A:$O,3,0))</f>
        <v/>
      </c>
      <c r="D217" s="104" t="str">
        <f>IF($A217="","",VLOOKUP($A217,'Annex 2 EHV charges'!$A:$O,7,0))</f>
        <v/>
      </c>
      <c r="E217" s="109" t="str">
        <f>IFERROR(IF(VLOOKUP($A217,'Annex 2 EHV charges'!$A:$O,8,FALSE)=0,"",VLOOKUP($A217,'Annex 2 EHV charges'!$A:$O,8,FALSE)),"")</f>
        <v/>
      </c>
      <c r="F217" s="110" t="str">
        <f>IFERROR(IF(VLOOKUP($A217,'Annex 2 EHV charges'!$A:$O,9,FALSE)=0,"",VLOOKUP($A217,'Annex 2 EHV charges'!$A:$O,9,FALSE)),"")</f>
        <v/>
      </c>
      <c r="G217" s="111" t="str">
        <f>IFERROR(IF(VLOOKUP($A217,'Annex 2 EHV charges'!$A:$O,10,FALSE)=0,"",VLOOKUP($A217,'Annex 2 EHV charges'!$A:$O,10,FALSE)),"")</f>
        <v/>
      </c>
      <c r="H217" s="111" t="str">
        <f>IFERROR(IF(VLOOKUP($A217,'Annex 2 EHV charges'!$A:$O,11,FALSE)=0,"",VLOOKUP($A217,'Annex 2 EHV charges'!$A:$O,11,FALSE)),"")</f>
        <v/>
      </c>
    </row>
    <row r="218" spans="1:8" x14ac:dyDescent="0.2">
      <c r="A218" s="104" t="str">
        <f t="array" ref="A218">IFERROR(INDEX('Annex 2 EHV charges'!$A$11:$A$410, MATCH(0, IF(ISBLANK('Annex 2 EHV charges'!$A$11:$A$410),1, COUNTIF(A$4:$A217, 'Annex 2 EHV charges'!$A$11:$A$410)), 0)),"")</f>
        <v/>
      </c>
      <c r="B218" s="104" t="str">
        <f>IF($A218="","",VLOOKUP($A218,'Annex 2 EHV charges'!$A:$O,2,0))</f>
        <v/>
      </c>
      <c r="C218" s="105" t="str">
        <f>IF($A218="","",VLOOKUP($A218,'Annex 2 EHV charges'!$A:$O,3,0))</f>
        <v/>
      </c>
      <c r="D218" s="104" t="str">
        <f>IF($A218="","",VLOOKUP($A218,'Annex 2 EHV charges'!$A:$O,7,0))</f>
        <v/>
      </c>
      <c r="E218" s="109" t="str">
        <f>IFERROR(IF(VLOOKUP($A218,'Annex 2 EHV charges'!$A:$O,8,FALSE)=0,"",VLOOKUP($A218,'Annex 2 EHV charges'!$A:$O,8,FALSE)),"")</f>
        <v/>
      </c>
      <c r="F218" s="110" t="str">
        <f>IFERROR(IF(VLOOKUP($A218,'Annex 2 EHV charges'!$A:$O,9,FALSE)=0,"",VLOOKUP($A218,'Annex 2 EHV charges'!$A:$O,9,FALSE)),"")</f>
        <v/>
      </c>
      <c r="G218" s="111" t="str">
        <f>IFERROR(IF(VLOOKUP($A218,'Annex 2 EHV charges'!$A:$O,10,FALSE)=0,"",VLOOKUP($A218,'Annex 2 EHV charges'!$A:$O,10,FALSE)),"")</f>
        <v/>
      </c>
      <c r="H218" s="111" t="str">
        <f>IFERROR(IF(VLOOKUP($A218,'Annex 2 EHV charges'!$A:$O,11,FALSE)=0,"",VLOOKUP($A218,'Annex 2 EHV charges'!$A:$O,11,FALSE)),"")</f>
        <v/>
      </c>
    </row>
    <row r="219" spans="1:8" x14ac:dyDescent="0.2">
      <c r="A219" s="104" t="str">
        <f t="array" ref="A219">IFERROR(INDEX('Annex 2 EHV charges'!$A$11:$A$410, MATCH(0, IF(ISBLANK('Annex 2 EHV charges'!$A$11:$A$410),1, COUNTIF(A$4:$A218, 'Annex 2 EHV charges'!$A$11:$A$410)), 0)),"")</f>
        <v/>
      </c>
      <c r="B219" s="104" t="str">
        <f>IF($A219="","",VLOOKUP($A219,'Annex 2 EHV charges'!$A:$O,2,0))</f>
        <v/>
      </c>
      <c r="C219" s="105" t="str">
        <f>IF($A219="","",VLOOKUP($A219,'Annex 2 EHV charges'!$A:$O,3,0))</f>
        <v/>
      </c>
      <c r="D219" s="104" t="str">
        <f>IF($A219="","",VLOOKUP($A219,'Annex 2 EHV charges'!$A:$O,7,0))</f>
        <v/>
      </c>
      <c r="E219" s="109" t="str">
        <f>IFERROR(IF(VLOOKUP($A219,'Annex 2 EHV charges'!$A:$O,8,FALSE)=0,"",VLOOKUP($A219,'Annex 2 EHV charges'!$A:$O,8,FALSE)),"")</f>
        <v/>
      </c>
      <c r="F219" s="110" t="str">
        <f>IFERROR(IF(VLOOKUP($A219,'Annex 2 EHV charges'!$A:$O,9,FALSE)=0,"",VLOOKUP($A219,'Annex 2 EHV charges'!$A:$O,9,FALSE)),"")</f>
        <v/>
      </c>
      <c r="G219" s="111" t="str">
        <f>IFERROR(IF(VLOOKUP($A219,'Annex 2 EHV charges'!$A:$O,10,FALSE)=0,"",VLOOKUP($A219,'Annex 2 EHV charges'!$A:$O,10,FALSE)),"")</f>
        <v/>
      </c>
      <c r="H219" s="111" t="str">
        <f>IFERROR(IF(VLOOKUP($A219,'Annex 2 EHV charges'!$A:$O,11,FALSE)=0,"",VLOOKUP($A219,'Annex 2 EHV charges'!$A:$O,11,FALSE)),"")</f>
        <v/>
      </c>
    </row>
    <row r="220" spans="1:8" x14ac:dyDescent="0.2">
      <c r="A220" s="104" t="str">
        <f t="array" ref="A220">IFERROR(INDEX('Annex 2 EHV charges'!$A$11:$A$410, MATCH(0, IF(ISBLANK('Annex 2 EHV charges'!$A$11:$A$410),1, COUNTIF(A$4:$A219, 'Annex 2 EHV charges'!$A$11:$A$410)), 0)),"")</f>
        <v/>
      </c>
      <c r="B220" s="104" t="str">
        <f>IF($A220="","",VLOOKUP($A220,'Annex 2 EHV charges'!$A:$O,2,0))</f>
        <v/>
      </c>
      <c r="C220" s="105" t="str">
        <f>IF($A220="","",VLOOKUP($A220,'Annex 2 EHV charges'!$A:$O,3,0))</f>
        <v/>
      </c>
      <c r="D220" s="104" t="str">
        <f>IF($A220="","",VLOOKUP($A220,'Annex 2 EHV charges'!$A:$O,7,0))</f>
        <v/>
      </c>
      <c r="E220" s="109" t="str">
        <f>IFERROR(IF(VLOOKUP($A220,'Annex 2 EHV charges'!$A:$O,8,FALSE)=0,"",VLOOKUP($A220,'Annex 2 EHV charges'!$A:$O,8,FALSE)),"")</f>
        <v/>
      </c>
      <c r="F220" s="110" t="str">
        <f>IFERROR(IF(VLOOKUP($A220,'Annex 2 EHV charges'!$A:$O,9,FALSE)=0,"",VLOOKUP($A220,'Annex 2 EHV charges'!$A:$O,9,FALSE)),"")</f>
        <v/>
      </c>
      <c r="G220" s="111" t="str">
        <f>IFERROR(IF(VLOOKUP($A220,'Annex 2 EHV charges'!$A:$O,10,FALSE)=0,"",VLOOKUP($A220,'Annex 2 EHV charges'!$A:$O,10,FALSE)),"")</f>
        <v/>
      </c>
      <c r="H220" s="111" t="str">
        <f>IFERROR(IF(VLOOKUP($A220,'Annex 2 EHV charges'!$A:$O,11,FALSE)=0,"",VLOOKUP($A220,'Annex 2 EHV charges'!$A:$O,11,FALSE)),"")</f>
        <v/>
      </c>
    </row>
    <row r="221" spans="1:8" x14ac:dyDescent="0.2">
      <c r="A221" s="104" t="str">
        <f t="array" ref="A221">IFERROR(INDEX('Annex 2 EHV charges'!$A$11:$A$410, MATCH(0, IF(ISBLANK('Annex 2 EHV charges'!$A$11:$A$410),1, COUNTIF(A$4:$A220, 'Annex 2 EHV charges'!$A$11:$A$410)), 0)),"")</f>
        <v/>
      </c>
      <c r="B221" s="104" t="str">
        <f>IF($A221="","",VLOOKUP($A221,'Annex 2 EHV charges'!$A:$O,2,0))</f>
        <v/>
      </c>
      <c r="C221" s="105" t="str">
        <f>IF($A221="","",VLOOKUP($A221,'Annex 2 EHV charges'!$A:$O,3,0))</f>
        <v/>
      </c>
      <c r="D221" s="104" t="str">
        <f>IF($A221="","",VLOOKUP($A221,'Annex 2 EHV charges'!$A:$O,7,0))</f>
        <v/>
      </c>
      <c r="E221" s="109" t="str">
        <f>IFERROR(IF(VLOOKUP($A221,'Annex 2 EHV charges'!$A:$O,8,FALSE)=0,"",VLOOKUP($A221,'Annex 2 EHV charges'!$A:$O,8,FALSE)),"")</f>
        <v/>
      </c>
      <c r="F221" s="110" t="str">
        <f>IFERROR(IF(VLOOKUP($A221,'Annex 2 EHV charges'!$A:$O,9,FALSE)=0,"",VLOOKUP($A221,'Annex 2 EHV charges'!$A:$O,9,FALSE)),"")</f>
        <v/>
      </c>
      <c r="G221" s="111" t="str">
        <f>IFERROR(IF(VLOOKUP($A221,'Annex 2 EHV charges'!$A:$O,10,FALSE)=0,"",VLOOKUP($A221,'Annex 2 EHV charges'!$A:$O,10,FALSE)),"")</f>
        <v/>
      </c>
      <c r="H221" s="111" t="str">
        <f>IFERROR(IF(VLOOKUP($A221,'Annex 2 EHV charges'!$A:$O,11,FALSE)=0,"",VLOOKUP($A221,'Annex 2 EHV charges'!$A:$O,11,FALSE)),"")</f>
        <v/>
      </c>
    </row>
    <row r="222" spans="1:8" x14ac:dyDescent="0.2">
      <c r="A222" s="104" t="str">
        <f t="array" ref="A222">IFERROR(INDEX('Annex 2 EHV charges'!$A$11:$A$410, MATCH(0, IF(ISBLANK('Annex 2 EHV charges'!$A$11:$A$410),1, COUNTIF(A$4:$A221, 'Annex 2 EHV charges'!$A$11:$A$410)), 0)),"")</f>
        <v/>
      </c>
      <c r="B222" s="104" t="str">
        <f>IF($A222="","",VLOOKUP($A222,'Annex 2 EHV charges'!$A:$O,2,0))</f>
        <v/>
      </c>
      <c r="C222" s="105" t="str">
        <f>IF($A222="","",VLOOKUP($A222,'Annex 2 EHV charges'!$A:$O,3,0))</f>
        <v/>
      </c>
      <c r="D222" s="104" t="str">
        <f>IF($A222="","",VLOOKUP($A222,'Annex 2 EHV charges'!$A:$O,7,0))</f>
        <v/>
      </c>
      <c r="E222" s="109" t="str">
        <f>IFERROR(IF(VLOOKUP($A222,'Annex 2 EHV charges'!$A:$O,8,FALSE)=0,"",VLOOKUP($A222,'Annex 2 EHV charges'!$A:$O,8,FALSE)),"")</f>
        <v/>
      </c>
      <c r="F222" s="110" t="str">
        <f>IFERROR(IF(VLOOKUP($A222,'Annex 2 EHV charges'!$A:$O,9,FALSE)=0,"",VLOOKUP($A222,'Annex 2 EHV charges'!$A:$O,9,FALSE)),"")</f>
        <v/>
      </c>
      <c r="G222" s="111" t="str">
        <f>IFERROR(IF(VLOOKUP($A222,'Annex 2 EHV charges'!$A:$O,10,FALSE)=0,"",VLOOKUP($A222,'Annex 2 EHV charges'!$A:$O,10,FALSE)),"")</f>
        <v/>
      </c>
      <c r="H222" s="111" t="str">
        <f>IFERROR(IF(VLOOKUP($A222,'Annex 2 EHV charges'!$A:$O,11,FALSE)=0,"",VLOOKUP($A222,'Annex 2 EHV charges'!$A:$O,11,FALSE)),"")</f>
        <v/>
      </c>
    </row>
    <row r="223" spans="1:8" x14ac:dyDescent="0.2">
      <c r="A223" s="104" t="str">
        <f t="array" ref="A223">IFERROR(INDEX('Annex 2 EHV charges'!$A$11:$A$410, MATCH(0, IF(ISBLANK('Annex 2 EHV charges'!$A$11:$A$410),1, COUNTIF(A$4:$A222, 'Annex 2 EHV charges'!$A$11:$A$410)), 0)),"")</f>
        <v/>
      </c>
      <c r="B223" s="104" t="str">
        <f>IF($A223="","",VLOOKUP($A223,'Annex 2 EHV charges'!$A:$O,2,0))</f>
        <v/>
      </c>
      <c r="C223" s="105" t="str">
        <f>IF($A223="","",VLOOKUP($A223,'Annex 2 EHV charges'!$A:$O,3,0))</f>
        <v/>
      </c>
      <c r="D223" s="104" t="str">
        <f>IF($A223="","",VLOOKUP($A223,'Annex 2 EHV charges'!$A:$O,7,0))</f>
        <v/>
      </c>
      <c r="E223" s="109" t="str">
        <f>IFERROR(IF(VLOOKUP($A223,'Annex 2 EHV charges'!$A:$O,8,FALSE)=0,"",VLOOKUP($A223,'Annex 2 EHV charges'!$A:$O,8,FALSE)),"")</f>
        <v/>
      </c>
      <c r="F223" s="110" t="str">
        <f>IFERROR(IF(VLOOKUP($A223,'Annex 2 EHV charges'!$A:$O,9,FALSE)=0,"",VLOOKUP($A223,'Annex 2 EHV charges'!$A:$O,9,FALSE)),"")</f>
        <v/>
      </c>
      <c r="G223" s="111" t="str">
        <f>IFERROR(IF(VLOOKUP($A223,'Annex 2 EHV charges'!$A:$O,10,FALSE)=0,"",VLOOKUP($A223,'Annex 2 EHV charges'!$A:$O,10,FALSE)),"")</f>
        <v/>
      </c>
      <c r="H223" s="111" t="str">
        <f>IFERROR(IF(VLOOKUP($A223,'Annex 2 EHV charges'!$A:$O,11,FALSE)=0,"",VLOOKUP($A223,'Annex 2 EHV charges'!$A:$O,11,FALSE)),"")</f>
        <v/>
      </c>
    </row>
    <row r="224" spans="1:8" x14ac:dyDescent="0.2">
      <c r="A224" s="104" t="str">
        <f t="array" ref="A224">IFERROR(INDEX('Annex 2 EHV charges'!$A$11:$A$410, MATCH(0, IF(ISBLANK('Annex 2 EHV charges'!$A$11:$A$410),1, COUNTIF(A$4:$A223, 'Annex 2 EHV charges'!$A$11:$A$410)), 0)),"")</f>
        <v/>
      </c>
      <c r="B224" s="104" t="str">
        <f>IF($A224="","",VLOOKUP($A224,'Annex 2 EHV charges'!$A:$O,2,0))</f>
        <v/>
      </c>
      <c r="C224" s="105" t="str">
        <f>IF($A224="","",VLOOKUP($A224,'Annex 2 EHV charges'!$A:$O,3,0))</f>
        <v/>
      </c>
      <c r="D224" s="104" t="str">
        <f>IF($A224="","",VLOOKUP($A224,'Annex 2 EHV charges'!$A:$O,7,0))</f>
        <v/>
      </c>
      <c r="E224" s="109" t="str">
        <f>IFERROR(IF(VLOOKUP($A224,'Annex 2 EHV charges'!$A:$O,8,FALSE)=0,"",VLOOKUP($A224,'Annex 2 EHV charges'!$A:$O,8,FALSE)),"")</f>
        <v/>
      </c>
      <c r="F224" s="110" t="str">
        <f>IFERROR(IF(VLOOKUP($A224,'Annex 2 EHV charges'!$A:$O,9,FALSE)=0,"",VLOOKUP($A224,'Annex 2 EHV charges'!$A:$O,9,FALSE)),"")</f>
        <v/>
      </c>
      <c r="G224" s="111" t="str">
        <f>IFERROR(IF(VLOOKUP($A224,'Annex 2 EHV charges'!$A:$O,10,FALSE)=0,"",VLOOKUP($A224,'Annex 2 EHV charges'!$A:$O,10,FALSE)),"")</f>
        <v/>
      </c>
      <c r="H224" s="111" t="str">
        <f>IFERROR(IF(VLOOKUP($A224,'Annex 2 EHV charges'!$A:$O,11,FALSE)=0,"",VLOOKUP($A224,'Annex 2 EHV charges'!$A:$O,11,FALSE)),"")</f>
        <v/>
      </c>
    </row>
    <row r="225" spans="1:8" x14ac:dyDescent="0.2">
      <c r="A225" s="104" t="str">
        <f t="array" ref="A225">IFERROR(INDEX('Annex 2 EHV charges'!$A$11:$A$410, MATCH(0, IF(ISBLANK('Annex 2 EHV charges'!$A$11:$A$410),1, COUNTIF(A$4:$A224, 'Annex 2 EHV charges'!$A$11:$A$410)), 0)),"")</f>
        <v/>
      </c>
      <c r="B225" s="104" t="str">
        <f>IF($A225="","",VLOOKUP($A225,'Annex 2 EHV charges'!$A:$O,2,0))</f>
        <v/>
      </c>
      <c r="C225" s="105" t="str">
        <f>IF($A225="","",VLOOKUP($A225,'Annex 2 EHV charges'!$A:$O,3,0))</f>
        <v/>
      </c>
      <c r="D225" s="104" t="str">
        <f>IF($A225="","",VLOOKUP($A225,'Annex 2 EHV charges'!$A:$O,7,0))</f>
        <v/>
      </c>
      <c r="E225" s="109" t="str">
        <f>IFERROR(IF(VLOOKUP($A225,'Annex 2 EHV charges'!$A:$O,8,FALSE)=0,"",VLOOKUP($A225,'Annex 2 EHV charges'!$A:$O,8,FALSE)),"")</f>
        <v/>
      </c>
      <c r="F225" s="110" t="str">
        <f>IFERROR(IF(VLOOKUP($A225,'Annex 2 EHV charges'!$A:$O,9,FALSE)=0,"",VLOOKUP($A225,'Annex 2 EHV charges'!$A:$O,9,FALSE)),"")</f>
        <v/>
      </c>
      <c r="G225" s="111" t="str">
        <f>IFERROR(IF(VLOOKUP($A225,'Annex 2 EHV charges'!$A:$O,10,FALSE)=0,"",VLOOKUP($A225,'Annex 2 EHV charges'!$A:$O,10,FALSE)),"")</f>
        <v/>
      </c>
      <c r="H225" s="111" t="str">
        <f>IFERROR(IF(VLOOKUP($A225,'Annex 2 EHV charges'!$A:$O,11,FALSE)=0,"",VLOOKUP($A225,'Annex 2 EHV charges'!$A:$O,11,FALSE)),"")</f>
        <v/>
      </c>
    </row>
    <row r="226" spans="1:8" x14ac:dyDescent="0.2">
      <c r="A226" s="104" t="str">
        <f t="array" ref="A226">IFERROR(INDEX('Annex 2 EHV charges'!$A$11:$A$410, MATCH(0, IF(ISBLANK('Annex 2 EHV charges'!$A$11:$A$410),1, COUNTIF(A$4:$A225, 'Annex 2 EHV charges'!$A$11:$A$410)), 0)),"")</f>
        <v/>
      </c>
      <c r="B226" s="104" t="str">
        <f>IF($A226="","",VLOOKUP($A226,'Annex 2 EHV charges'!$A:$O,2,0))</f>
        <v/>
      </c>
      <c r="C226" s="105" t="str">
        <f>IF($A226="","",VLOOKUP($A226,'Annex 2 EHV charges'!$A:$O,3,0))</f>
        <v/>
      </c>
      <c r="D226" s="104" t="str">
        <f>IF($A226="","",VLOOKUP($A226,'Annex 2 EHV charges'!$A:$O,7,0))</f>
        <v/>
      </c>
      <c r="E226" s="109" t="str">
        <f>IFERROR(IF(VLOOKUP($A226,'Annex 2 EHV charges'!$A:$O,8,FALSE)=0,"",VLOOKUP($A226,'Annex 2 EHV charges'!$A:$O,8,FALSE)),"")</f>
        <v/>
      </c>
      <c r="F226" s="110" t="str">
        <f>IFERROR(IF(VLOOKUP($A226,'Annex 2 EHV charges'!$A:$O,9,FALSE)=0,"",VLOOKUP($A226,'Annex 2 EHV charges'!$A:$O,9,FALSE)),"")</f>
        <v/>
      </c>
      <c r="G226" s="111" t="str">
        <f>IFERROR(IF(VLOOKUP($A226,'Annex 2 EHV charges'!$A:$O,10,FALSE)=0,"",VLOOKUP($A226,'Annex 2 EHV charges'!$A:$O,10,FALSE)),"")</f>
        <v/>
      </c>
      <c r="H226" s="111" t="str">
        <f>IFERROR(IF(VLOOKUP($A226,'Annex 2 EHV charges'!$A:$O,11,FALSE)=0,"",VLOOKUP($A226,'Annex 2 EHV charges'!$A:$O,11,FALSE)),"")</f>
        <v/>
      </c>
    </row>
    <row r="227" spans="1:8" x14ac:dyDescent="0.2">
      <c r="A227" s="104" t="str">
        <f t="array" ref="A227">IFERROR(INDEX('Annex 2 EHV charges'!$A$11:$A$410, MATCH(0, IF(ISBLANK('Annex 2 EHV charges'!$A$11:$A$410),1, COUNTIF(A$4:$A226, 'Annex 2 EHV charges'!$A$11:$A$410)), 0)),"")</f>
        <v/>
      </c>
      <c r="B227" s="104" t="str">
        <f>IF($A227="","",VLOOKUP($A227,'Annex 2 EHV charges'!$A:$O,2,0))</f>
        <v/>
      </c>
      <c r="C227" s="105" t="str">
        <f>IF($A227="","",VLOOKUP($A227,'Annex 2 EHV charges'!$A:$O,3,0))</f>
        <v/>
      </c>
      <c r="D227" s="104" t="str">
        <f>IF($A227="","",VLOOKUP($A227,'Annex 2 EHV charges'!$A:$O,7,0))</f>
        <v/>
      </c>
      <c r="E227" s="109" t="str">
        <f>IFERROR(IF(VLOOKUP($A227,'Annex 2 EHV charges'!$A:$O,8,FALSE)=0,"",VLOOKUP($A227,'Annex 2 EHV charges'!$A:$O,8,FALSE)),"")</f>
        <v/>
      </c>
      <c r="F227" s="110" t="str">
        <f>IFERROR(IF(VLOOKUP($A227,'Annex 2 EHV charges'!$A:$O,9,FALSE)=0,"",VLOOKUP($A227,'Annex 2 EHV charges'!$A:$O,9,FALSE)),"")</f>
        <v/>
      </c>
      <c r="G227" s="111" t="str">
        <f>IFERROR(IF(VLOOKUP($A227,'Annex 2 EHV charges'!$A:$O,10,FALSE)=0,"",VLOOKUP($A227,'Annex 2 EHV charges'!$A:$O,10,FALSE)),"")</f>
        <v/>
      </c>
      <c r="H227" s="111" t="str">
        <f>IFERROR(IF(VLOOKUP($A227,'Annex 2 EHV charges'!$A:$O,11,FALSE)=0,"",VLOOKUP($A227,'Annex 2 EHV charges'!$A:$O,11,FALSE)),"")</f>
        <v/>
      </c>
    </row>
    <row r="228" spans="1:8" x14ac:dyDescent="0.2">
      <c r="A228" s="104" t="str">
        <f t="array" ref="A228">IFERROR(INDEX('Annex 2 EHV charges'!$A$11:$A$410, MATCH(0, IF(ISBLANK('Annex 2 EHV charges'!$A$11:$A$410),1, COUNTIF(A$4:$A227, 'Annex 2 EHV charges'!$A$11:$A$410)), 0)),"")</f>
        <v/>
      </c>
      <c r="B228" s="104" t="str">
        <f>IF($A228="","",VLOOKUP($A228,'Annex 2 EHV charges'!$A:$O,2,0))</f>
        <v/>
      </c>
      <c r="C228" s="105" t="str">
        <f>IF($A228="","",VLOOKUP($A228,'Annex 2 EHV charges'!$A:$O,3,0))</f>
        <v/>
      </c>
      <c r="D228" s="104" t="str">
        <f>IF($A228="","",VLOOKUP($A228,'Annex 2 EHV charges'!$A:$O,7,0))</f>
        <v/>
      </c>
      <c r="E228" s="109" t="str">
        <f>IFERROR(IF(VLOOKUP($A228,'Annex 2 EHV charges'!$A:$O,8,FALSE)=0,"",VLOOKUP($A228,'Annex 2 EHV charges'!$A:$O,8,FALSE)),"")</f>
        <v/>
      </c>
      <c r="F228" s="110" t="str">
        <f>IFERROR(IF(VLOOKUP($A228,'Annex 2 EHV charges'!$A:$O,9,FALSE)=0,"",VLOOKUP($A228,'Annex 2 EHV charges'!$A:$O,9,FALSE)),"")</f>
        <v/>
      </c>
      <c r="G228" s="111" t="str">
        <f>IFERROR(IF(VLOOKUP($A228,'Annex 2 EHV charges'!$A:$O,10,FALSE)=0,"",VLOOKUP($A228,'Annex 2 EHV charges'!$A:$O,10,FALSE)),"")</f>
        <v/>
      </c>
      <c r="H228" s="111" t="str">
        <f>IFERROR(IF(VLOOKUP($A228,'Annex 2 EHV charges'!$A:$O,11,FALSE)=0,"",VLOOKUP($A228,'Annex 2 EHV charges'!$A:$O,11,FALSE)),"")</f>
        <v/>
      </c>
    </row>
    <row r="229" spans="1:8" x14ac:dyDescent="0.2">
      <c r="A229" s="104" t="str">
        <f t="array" ref="A229">IFERROR(INDEX('Annex 2 EHV charges'!$A$11:$A$410, MATCH(0, IF(ISBLANK('Annex 2 EHV charges'!$A$11:$A$410),1, COUNTIF(A$4:$A228, 'Annex 2 EHV charges'!$A$11:$A$410)), 0)),"")</f>
        <v/>
      </c>
      <c r="B229" s="104" t="str">
        <f>IF($A229="","",VLOOKUP($A229,'Annex 2 EHV charges'!$A:$O,2,0))</f>
        <v/>
      </c>
      <c r="C229" s="105" t="str">
        <f>IF($A229="","",VLOOKUP($A229,'Annex 2 EHV charges'!$A:$O,3,0))</f>
        <v/>
      </c>
      <c r="D229" s="104" t="str">
        <f>IF($A229="","",VLOOKUP($A229,'Annex 2 EHV charges'!$A:$O,7,0))</f>
        <v/>
      </c>
      <c r="E229" s="109" t="str">
        <f>IFERROR(IF(VLOOKUP($A229,'Annex 2 EHV charges'!$A:$O,8,FALSE)=0,"",VLOOKUP($A229,'Annex 2 EHV charges'!$A:$O,8,FALSE)),"")</f>
        <v/>
      </c>
      <c r="F229" s="110" t="str">
        <f>IFERROR(IF(VLOOKUP($A229,'Annex 2 EHV charges'!$A:$O,9,FALSE)=0,"",VLOOKUP($A229,'Annex 2 EHV charges'!$A:$O,9,FALSE)),"")</f>
        <v/>
      </c>
      <c r="G229" s="111" t="str">
        <f>IFERROR(IF(VLOOKUP($A229,'Annex 2 EHV charges'!$A:$O,10,FALSE)=0,"",VLOOKUP($A229,'Annex 2 EHV charges'!$A:$O,10,FALSE)),"")</f>
        <v/>
      </c>
      <c r="H229" s="111" t="str">
        <f>IFERROR(IF(VLOOKUP($A229,'Annex 2 EHV charges'!$A:$O,11,FALSE)=0,"",VLOOKUP($A229,'Annex 2 EHV charges'!$A:$O,11,FALSE)),"")</f>
        <v/>
      </c>
    </row>
    <row r="230" spans="1:8" x14ac:dyDescent="0.2">
      <c r="A230" s="104" t="str">
        <f t="array" ref="A230">IFERROR(INDEX('Annex 2 EHV charges'!$A$11:$A$410, MATCH(0, IF(ISBLANK('Annex 2 EHV charges'!$A$11:$A$410),1, COUNTIF(A$4:$A229, 'Annex 2 EHV charges'!$A$11:$A$410)), 0)),"")</f>
        <v/>
      </c>
      <c r="B230" s="104" t="str">
        <f>IF($A230="","",VLOOKUP($A230,'Annex 2 EHV charges'!$A:$O,2,0))</f>
        <v/>
      </c>
      <c r="C230" s="105" t="str">
        <f>IF($A230="","",VLOOKUP($A230,'Annex 2 EHV charges'!$A:$O,3,0))</f>
        <v/>
      </c>
      <c r="D230" s="104" t="str">
        <f>IF($A230="","",VLOOKUP($A230,'Annex 2 EHV charges'!$A:$O,7,0))</f>
        <v/>
      </c>
      <c r="E230" s="109" t="str">
        <f>IFERROR(IF(VLOOKUP($A230,'Annex 2 EHV charges'!$A:$O,8,FALSE)=0,"",VLOOKUP($A230,'Annex 2 EHV charges'!$A:$O,8,FALSE)),"")</f>
        <v/>
      </c>
      <c r="F230" s="110" t="str">
        <f>IFERROR(IF(VLOOKUP($A230,'Annex 2 EHV charges'!$A:$O,9,FALSE)=0,"",VLOOKUP($A230,'Annex 2 EHV charges'!$A:$O,9,FALSE)),"")</f>
        <v/>
      </c>
      <c r="G230" s="111" t="str">
        <f>IFERROR(IF(VLOOKUP($A230,'Annex 2 EHV charges'!$A:$O,10,FALSE)=0,"",VLOOKUP($A230,'Annex 2 EHV charges'!$A:$O,10,FALSE)),"")</f>
        <v/>
      </c>
      <c r="H230" s="111" t="str">
        <f>IFERROR(IF(VLOOKUP($A230,'Annex 2 EHV charges'!$A:$O,11,FALSE)=0,"",VLOOKUP($A230,'Annex 2 EHV charges'!$A:$O,11,FALSE)),"")</f>
        <v/>
      </c>
    </row>
    <row r="231" spans="1:8" x14ac:dyDescent="0.2">
      <c r="A231" s="104" t="str">
        <f t="array" ref="A231">IFERROR(INDEX('Annex 2 EHV charges'!$A$11:$A$410, MATCH(0, IF(ISBLANK('Annex 2 EHV charges'!$A$11:$A$410),1, COUNTIF(A$4:$A230, 'Annex 2 EHV charges'!$A$11:$A$410)), 0)),"")</f>
        <v/>
      </c>
      <c r="B231" s="104" t="str">
        <f>IF($A231="","",VLOOKUP($A231,'Annex 2 EHV charges'!$A:$O,2,0))</f>
        <v/>
      </c>
      <c r="C231" s="105" t="str">
        <f>IF($A231="","",VLOOKUP($A231,'Annex 2 EHV charges'!$A:$O,3,0))</f>
        <v/>
      </c>
      <c r="D231" s="104" t="str">
        <f>IF($A231="","",VLOOKUP($A231,'Annex 2 EHV charges'!$A:$O,7,0))</f>
        <v/>
      </c>
      <c r="E231" s="109" t="str">
        <f>IFERROR(IF(VLOOKUP($A231,'Annex 2 EHV charges'!$A:$O,8,FALSE)=0,"",VLOOKUP($A231,'Annex 2 EHV charges'!$A:$O,8,FALSE)),"")</f>
        <v/>
      </c>
      <c r="F231" s="110" t="str">
        <f>IFERROR(IF(VLOOKUP($A231,'Annex 2 EHV charges'!$A:$O,9,FALSE)=0,"",VLOOKUP($A231,'Annex 2 EHV charges'!$A:$O,9,FALSE)),"")</f>
        <v/>
      </c>
      <c r="G231" s="111" t="str">
        <f>IFERROR(IF(VLOOKUP($A231,'Annex 2 EHV charges'!$A:$O,10,FALSE)=0,"",VLOOKUP($A231,'Annex 2 EHV charges'!$A:$O,10,FALSE)),"")</f>
        <v/>
      </c>
      <c r="H231" s="111" t="str">
        <f>IFERROR(IF(VLOOKUP($A231,'Annex 2 EHV charges'!$A:$O,11,FALSE)=0,"",VLOOKUP($A231,'Annex 2 EHV charges'!$A:$O,11,FALSE)),"")</f>
        <v/>
      </c>
    </row>
    <row r="232" spans="1:8" x14ac:dyDescent="0.2">
      <c r="A232" s="104" t="str">
        <f t="array" ref="A232">IFERROR(INDEX('Annex 2 EHV charges'!$A$11:$A$410, MATCH(0, IF(ISBLANK('Annex 2 EHV charges'!$A$11:$A$410),1, COUNTIF(A$4:$A231, 'Annex 2 EHV charges'!$A$11:$A$410)), 0)),"")</f>
        <v/>
      </c>
      <c r="B232" s="104" t="str">
        <f>IF($A232="","",VLOOKUP($A232,'Annex 2 EHV charges'!$A:$O,2,0))</f>
        <v/>
      </c>
      <c r="C232" s="105" t="str">
        <f>IF($A232="","",VLOOKUP($A232,'Annex 2 EHV charges'!$A:$O,3,0))</f>
        <v/>
      </c>
      <c r="D232" s="104" t="str">
        <f>IF($A232="","",VLOOKUP($A232,'Annex 2 EHV charges'!$A:$O,7,0))</f>
        <v/>
      </c>
      <c r="E232" s="109" t="str">
        <f>IFERROR(IF(VLOOKUP($A232,'Annex 2 EHV charges'!$A:$O,8,FALSE)=0,"",VLOOKUP($A232,'Annex 2 EHV charges'!$A:$O,8,FALSE)),"")</f>
        <v/>
      </c>
      <c r="F232" s="110" t="str">
        <f>IFERROR(IF(VLOOKUP($A232,'Annex 2 EHV charges'!$A:$O,9,FALSE)=0,"",VLOOKUP($A232,'Annex 2 EHV charges'!$A:$O,9,FALSE)),"")</f>
        <v/>
      </c>
      <c r="G232" s="111" t="str">
        <f>IFERROR(IF(VLOOKUP($A232,'Annex 2 EHV charges'!$A:$O,10,FALSE)=0,"",VLOOKUP($A232,'Annex 2 EHV charges'!$A:$O,10,FALSE)),"")</f>
        <v/>
      </c>
      <c r="H232" s="111" t="str">
        <f>IFERROR(IF(VLOOKUP($A232,'Annex 2 EHV charges'!$A:$O,11,FALSE)=0,"",VLOOKUP($A232,'Annex 2 EHV charges'!$A:$O,11,FALSE)),"")</f>
        <v/>
      </c>
    </row>
    <row r="233" spans="1:8" x14ac:dyDescent="0.2">
      <c r="A233" s="104" t="str">
        <f t="array" ref="A233">IFERROR(INDEX('Annex 2 EHV charges'!$A$11:$A$410, MATCH(0, IF(ISBLANK('Annex 2 EHV charges'!$A$11:$A$410),1, COUNTIF(A$4:$A232, 'Annex 2 EHV charges'!$A$11:$A$410)), 0)),"")</f>
        <v/>
      </c>
      <c r="B233" s="104" t="str">
        <f>IF($A233="","",VLOOKUP($A233,'Annex 2 EHV charges'!$A:$O,2,0))</f>
        <v/>
      </c>
      <c r="C233" s="105" t="str">
        <f>IF($A233="","",VLOOKUP($A233,'Annex 2 EHV charges'!$A:$O,3,0))</f>
        <v/>
      </c>
      <c r="D233" s="104" t="str">
        <f>IF($A233="","",VLOOKUP($A233,'Annex 2 EHV charges'!$A:$O,7,0))</f>
        <v/>
      </c>
      <c r="E233" s="109" t="str">
        <f>IFERROR(IF(VLOOKUP($A233,'Annex 2 EHV charges'!$A:$O,8,FALSE)=0,"",VLOOKUP($A233,'Annex 2 EHV charges'!$A:$O,8,FALSE)),"")</f>
        <v/>
      </c>
      <c r="F233" s="110" t="str">
        <f>IFERROR(IF(VLOOKUP($A233,'Annex 2 EHV charges'!$A:$O,9,FALSE)=0,"",VLOOKUP($A233,'Annex 2 EHV charges'!$A:$O,9,FALSE)),"")</f>
        <v/>
      </c>
      <c r="G233" s="111" t="str">
        <f>IFERROR(IF(VLOOKUP($A233,'Annex 2 EHV charges'!$A:$O,10,FALSE)=0,"",VLOOKUP($A233,'Annex 2 EHV charges'!$A:$O,10,FALSE)),"")</f>
        <v/>
      </c>
      <c r="H233" s="111" t="str">
        <f>IFERROR(IF(VLOOKUP($A233,'Annex 2 EHV charges'!$A:$O,11,FALSE)=0,"",VLOOKUP($A233,'Annex 2 EHV charges'!$A:$O,11,FALSE)),"")</f>
        <v/>
      </c>
    </row>
    <row r="234" spans="1:8" x14ac:dyDescent="0.2">
      <c r="A234" s="104" t="str">
        <f t="array" ref="A234">IFERROR(INDEX('Annex 2 EHV charges'!$A$11:$A$410, MATCH(0, IF(ISBLANK('Annex 2 EHV charges'!$A$11:$A$410),1, COUNTIF(A$4:$A233, 'Annex 2 EHV charges'!$A$11:$A$410)), 0)),"")</f>
        <v/>
      </c>
      <c r="B234" s="104" t="str">
        <f>IF($A234="","",VLOOKUP($A234,'Annex 2 EHV charges'!$A:$O,2,0))</f>
        <v/>
      </c>
      <c r="C234" s="105" t="str">
        <f>IF($A234="","",VLOOKUP($A234,'Annex 2 EHV charges'!$A:$O,3,0))</f>
        <v/>
      </c>
      <c r="D234" s="104" t="str">
        <f>IF($A234="","",VLOOKUP($A234,'Annex 2 EHV charges'!$A:$O,7,0))</f>
        <v/>
      </c>
      <c r="E234" s="109" t="str">
        <f>IFERROR(IF(VLOOKUP($A234,'Annex 2 EHV charges'!$A:$O,8,FALSE)=0,"",VLOOKUP($A234,'Annex 2 EHV charges'!$A:$O,8,FALSE)),"")</f>
        <v/>
      </c>
      <c r="F234" s="110" t="str">
        <f>IFERROR(IF(VLOOKUP($A234,'Annex 2 EHV charges'!$A:$O,9,FALSE)=0,"",VLOOKUP($A234,'Annex 2 EHV charges'!$A:$O,9,FALSE)),"")</f>
        <v/>
      </c>
      <c r="G234" s="111" t="str">
        <f>IFERROR(IF(VLOOKUP($A234,'Annex 2 EHV charges'!$A:$O,10,FALSE)=0,"",VLOOKUP($A234,'Annex 2 EHV charges'!$A:$O,10,FALSE)),"")</f>
        <v/>
      </c>
      <c r="H234" s="111" t="str">
        <f>IFERROR(IF(VLOOKUP($A234,'Annex 2 EHV charges'!$A:$O,11,FALSE)=0,"",VLOOKUP($A234,'Annex 2 EHV charges'!$A:$O,11,FALSE)),"")</f>
        <v/>
      </c>
    </row>
    <row r="235" spans="1:8" x14ac:dyDescent="0.2">
      <c r="A235" s="104" t="str">
        <f t="array" ref="A235">IFERROR(INDEX('Annex 2 EHV charges'!$A$11:$A$410, MATCH(0, IF(ISBLANK('Annex 2 EHV charges'!$A$11:$A$410),1, COUNTIF(A$4:$A234, 'Annex 2 EHV charges'!$A$11:$A$410)), 0)),"")</f>
        <v/>
      </c>
      <c r="B235" s="104" t="str">
        <f>IF($A235="","",VLOOKUP($A235,'Annex 2 EHV charges'!$A:$O,2,0))</f>
        <v/>
      </c>
      <c r="C235" s="105" t="str">
        <f>IF($A235="","",VLOOKUP($A235,'Annex 2 EHV charges'!$A:$O,3,0))</f>
        <v/>
      </c>
      <c r="D235" s="104" t="str">
        <f>IF($A235="","",VLOOKUP($A235,'Annex 2 EHV charges'!$A:$O,7,0))</f>
        <v/>
      </c>
      <c r="E235" s="109" t="str">
        <f>IFERROR(IF(VLOOKUP($A235,'Annex 2 EHV charges'!$A:$O,8,FALSE)=0,"",VLOOKUP($A235,'Annex 2 EHV charges'!$A:$O,8,FALSE)),"")</f>
        <v/>
      </c>
      <c r="F235" s="110" t="str">
        <f>IFERROR(IF(VLOOKUP($A235,'Annex 2 EHV charges'!$A:$O,9,FALSE)=0,"",VLOOKUP($A235,'Annex 2 EHV charges'!$A:$O,9,FALSE)),"")</f>
        <v/>
      </c>
      <c r="G235" s="111" t="str">
        <f>IFERROR(IF(VLOOKUP($A235,'Annex 2 EHV charges'!$A:$O,10,FALSE)=0,"",VLOOKUP($A235,'Annex 2 EHV charges'!$A:$O,10,FALSE)),"")</f>
        <v/>
      </c>
      <c r="H235" s="111" t="str">
        <f>IFERROR(IF(VLOOKUP($A235,'Annex 2 EHV charges'!$A:$O,11,FALSE)=0,"",VLOOKUP($A235,'Annex 2 EHV charges'!$A:$O,11,FALSE)),"")</f>
        <v/>
      </c>
    </row>
    <row r="236" spans="1:8" x14ac:dyDescent="0.2">
      <c r="A236" s="104" t="str">
        <f t="array" ref="A236">IFERROR(INDEX('Annex 2 EHV charges'!$A$11:$A$410, MATCH(0, IF(ISBLANK('Annex 2 EHV charges'!$A$11:$A$410),1, COUNTIF(A$4:$A235, 'Annex 2 EHV charges'!$A$11:$A$410)), 0)),"")</f>
        <v/>
      </c>
      <c r="B236" s="104" t="str">
        <f>IF($A236="","",VLOOKUP($A236,'Annex 2 EHV charges'!$A:$O,2,0))</f>
        <v/>
      </c>
      <c r="C236" s="105" t="str">
        <f>IF($A236="","",VLOOKUP($A236,'Annex 2 EHV charges'!$A:$O,3,0))</f>
        <v/>
      </c>
      <c r="D236" s="104" t="str">
        <f>IF($A236="","",VLOOKUP($A236,'Annex 2 EHV charges'!$A:$O,7,0))</f>
        <v/>
      </c>
      <c r="E236" s="109" t="str">
        <f>IFERROR(IF(VLOOKUP($A236,'Annex 2 EHV charges'!$A:$O,8,FALSE)=0,"",VLOOKUP($A236,'Annex 2 EHV charges'!$A:$O,8,FALSE)),"")</f>
        <v/>
      </c>
      <c r="F236" s="110" t="str">
        <f>IFERROR(IF(VLOOKUP($A236,'Annex 2 EHV charges'!$A:$O,9,FALSE)=0,"",VLOOKUP($A236,'Annex 2 EHV charges'!$A:$O,9,FALSE)),"")</f>
        <v/>
      </c>
      <c r="G236" s="111" t="str">
        <f>IFERROR(IF(VLOOKUP($A236,'Annex 2 EHV charges'!$A:$O,10,FALSE)=0,"",VLOOKUP($A236,'Annex 2 EHV charges'!$A:$O,10,FALSE)),"")</f>
        <v/>
      </c>
      <c r="H236" s="111" t="str">
        <f>IFERROR(IF(VLOOKUP($A236,'Annex 2 EHV charges'!$A:$O,11,FALSE)=0,"",VLOOKUP($A236,'Annex 2 EHV charges'!$A:$O,11,FALSE)),"")</f>
        <v/>
      </c>
    </row>
    <row r="237" spans="1:8" x14ac:dyDescent="0.2">
      <c r="A237" s="104" t="str">
        <f t="array" ref="A237">IFERROR(INDEX('Annex 2 EHV charges'!$A$11:$A$410, MATCH(0, IF(ISBLANK('Annex 2 EHV charges'!$A$11:$A$410),1, COUNTIF(A$4:$A236, 'Annex 2 EHV charges'!$A$11:$A$410)), 0)),"")</f>
        <v/>
      </c>
      <c r="B237" s="104" t="str">
        <f>IF($A237="","",VLOOKUP($A237,'Annex 2 EHV charges'!$A:$O,2,0))</f>
        <v/>
      </c>
      <c r="C237" s="105" t="str">
        <f>IF($A237="","",VLOOKUP($A237,'Annex 2 EHV charges'!$A:$O,3,0))</f>
        <v/>
      </c>
      <c r="D237" s="104" t="str">
        <f>IF($A237="","",VLOOKUP($A237,'Annex 2 EHV charges'!$A:$O,7,0))</f>
        <v/>
      </c>
      <c r="E237" s="109" t="str">
        <f>IFERROR(IF(VLOOKUP($A237,'Annex 2 EHV charges'!$A:$O,8,FALSE)=0,"",VLOOKUP($A237,'Annex 2 EHV charges'!$A:$O,8,FALSE)),"")</f>
        <v/>
      </c>
      <c r="F237" s="110" t="str">
        <f>IFERROR(IF(VLOOKUP($A237,'Annex 2 EHV charges'!$A:$O,9,FALSE)=0,"",VLOOKUP($A237,'Annex 2 EHV charges'!$A:$O,9,FALSE)),"")</f>
        <v/>
      </c>
      <c r="G237" s="111" t="str">
        <f>IFERROR(IF(VLOOKUP($A237,'Annex 2 EHV charges'!$A:$O,10,FALSE)=0,"",VLOOKUP($A237,'Annex 2 EHV charges'!$A:$O,10,FALSE)),"")</f>
        <v/>
      </c>
      <c r="H237" s="111" t="str">
        <f>IFERROR(IF(VLOOKUP($A237,'Annex 2 EHV charges'!$A:$O,11,FALSE)=0,"",VLOOKUP($A237,'Annex 2 EHV charges'!$A:$O,11,FALSE)),"")</f>
        <v/>
      </c>
    </row>
    <row r="238" spans="1:8" x14ac:dyDescent="0.2">
      <c r="A238" s="104" t="str">
        <f t="array" ref="A238">IFERROR(INDEX('Annex 2 EHV charges'!$A$11:$A$410, MATCH(0, IF(ISBLANK('Annex 2 EHV charges'!$A$11:$A$410),1, COUNTIF(A$4:$A237, 'Annex 2 EHV charges'!$A$11:$A$410)), 0)),"")</f>
        <v/>
      </c>
      <c r="B238" s="104" t="str">
        <f>IF($A238="","",VLOOKUP($A238,'Annex 2 EHV charges'!$A:$O,2,0))</f>
        <v/>
      </c>
      <c r="C238" s="105" t="str">
        <f>IF($A238="","",VLOOKUP($A238,'Annex 2 EHV charges'!$A:$O,3,0))</f>
        <v/>
      </c>
      <c r="D238" s="104" t="str">
        <f>IF($A238="","",VLOOKUP($A238,'Annex 2 EHV charges'!$A:$O,7,0))</f>
        <v/>
      </c>
      <c r="E238" s="109" t="str">
        <f>IFERROR(IF(VLOOKUP($A238,'Annex 2 EHV charges'!$A:$O,8,FALSE)=0,"",VLOOKUP($A238,'Annex 2 EHV charges'!$A:$O,8,FALSE)),"")</f>
        <v/>
      </c>
      <c r="F238" s="110" t="str">
        <f>IFERROR(IF(VLOOKUP($A238,'Annex 2 EHV charges'!$A:$O,9,FALSE)=0,"",VLOOKUP($A238,'Annex 2 EHV charges'!$A:$O,9,FALSE)),"")</f>
        <v/>
      </c>
      <c r="G238" s="111" t="str">
        <f>IFERROR(IF(VLOOKUP($A238,'Annex 2 EHV charges'!$A:$O,10,FALSE)=0,"",VLOOKUP($A238,'Annex 2 EHV charges'!$A:$O,10,FALSE)),"")</f>
        <v/>
      </c>
      <c r="H238" s="111" t="str">
        <f>IFERROR(IF(VLOOKUP($A238,'Annex 2 EHV charges'!$A:$O,11,FALSE)=0,"",VLOOKUP($A238,'Annex 2 EHV charges'!$A:$O,11,FALSE)),"")</f>
        <v/>
      </c>
    </row>
    <row r="239" spans="1:8" x14ac:dyDescent="0.2">
      <c r="A239" s="104" t="str">
        <f t="array" ref="A239">IFERROR(INDEX('Annex 2 EHV charges'!$A$11:$A$410, MATCH(0, IF(ISBLANK('Annex 2 EHV charges'!$A$11:$A$410),1, COUNTIF(A$4:$A238, 'Annex 2 EHV charges'!$A$11:$A$410)), 0)),"")</f>
        <v/>
      </c>
      <c r="B239" s="104" t="str">
        <f>IF($A239="","",VLOOKUP($A239,'Annex 2 EHV charges'!$A:$O,2,0))</f>
        <v/>
      </c>
      <c r="C239" s="105" t="str">
        <f>IF($A239="","",VLOOKUP($A239,'Annex 2 EHV charges'!$A:$O,3,0))</f>
        <v/>
      </c>
      <c r="D239" s="104" t="str">
        <f>IF($A239="","",VLOOKUP($A239,'Annex 2 EHV charges'!$A:$O,7,0))</f>
        <v/>
      </c>
      <c r="E239" s="109" t="str">
        <f>IFERROR(IF(VLOOKUP($A239,'Annex 2 EHV charges'!$A:$O,8,FALSE)=0,"",VLOOKUP($A239,'Annex 2 EHV charges'!$A:$O,8,FALSE)),"")</f>
        <v/>
      </c>
      <c r="F239" s="110" t="str">
        <f>IFERROR(IF(VLOOKUP($A239,'Annex 2 EHV charges'!$A:$O,9,FALSE)=0,"",VLOOKUP($A239,'Annex 2 EHV charges'!$A:$O,9,FALSE)),"")</f>
        <v/>
      </c>
      <c r="G239" s="111" t="str">
        <f>IFERROR(IF(VLOOKUP($A239,'Annex 2 EHV charges'!$A:$O,10,FALSE)=0,"",VLOOKUP($A239,'Annex 2 EHV charges'!$A:$O,10,FALSE)),"")</f>
        <v/>
      </c>
      <c r="H239" s="111" t="str">
        <f>IFERROR(IF(VLOOKUP($A239,'Annex 2 EHV charges'!$A:$O,11,FALSE)=0,"",VLOOKUP($A239,'Annex 2 EHV charges'!$A:$O,11,FALSE)),"")</f>
        <v/>
      </c>
    </row>
    <row r="240" spans="1:8" x14ac:dyDescent="0.2">
      <c r="A240" s="104" t="str">
        <f t="array" ref="A240">IFERROR(INDEX('Annex 2 EHV charges'!$A$11:$A$410, MATCH(0, IF(ISBLANK('Annex 2 EHV charges'!$A$11:$A$410),1, COUNTIF(A$4:$A239, 'Annex 2 EHV charges'!$A$11:$A$410)), 0)),"")</f>
        <v/>
      </c>
      <c r="B240" s="104" t="str">
        <f>IF($A240="","",VLOOKUP($A240,'Annex 2 EHV charges'!$A:$O,2,0))</f>
        <v/>
      </c>
      <c r="C240" s="105" t="str">
        <f>IF($A240="","",VLOOKUP($A240,'Annex 2 EHV charges'!$A:$O,3,0))</f>
        <v/>
      </c>
      <c r="D240" s="104" t="str">
        <f>IF($A240="","",VLOOKUP($A240,'Annex 2 EHV charges'!$A:$O,7,0))</f>
        <v/>
      </c>
      <c r="E240" s="109" t="str">
        <f>IFERROR(IF(VLOOKUP($A240,'Annex 2 EHV charges'!$A:$O,8,FALSE)=0,"",VLOOKUP($A240,'Annex 2 EHV charges'!$A:$O,8,FALSE)),"")</f>
        <v/>
      </c>
      <c r="F240" s="110" t="str">
        <f>IFERROR(IF(VLOOKUP($A240,'Annex 2 EHV charges'!$A:$O,9,FALSE)=0,"",VLOOKUP($A240,'Annex 2 EHV charges'!$A:$O,9,FALSE)),"")</f>
        <v/>
      </c>
      <c r="G240" s="111" t="str">
        <f>IFERROR(IF(VLOOKUP($A240,'Annex 2 EHV charges'!$A:$O,10,FALSE)=0,"",VLOOKUP($A240,'Annex 2 EHV charges'!$A:$O,10,FALSE)),"")</f>
        <v/>
      </c>
      <c r="H240" s="111" t="str">
        <f>IFERROR(IF(VLOOKUP($A240,'Annex 2 EHV charges'!$A:$O,11,FALSE)=0,"",VLOOKUP($A240,'Annex 2 EHV charges'!$A:$O,11,FALSE)),"")</f>
        <v/>
      </c>
    </row>
    <row r="241" spans="1:8" x14ac:dyDescent="0.2">
      <c r="A241" s="104" t="str">
        <f t="array" ref="A241">IFERROR(INDEX('Annex 2 EHV charges'!$A$11:$A$410, MATCH(0, IF(ISBLANK('Annex 2 EHV charges'!$A$11:$A$410),1, COUNTIF(A$4:$A240, 'Annex 2 EHV charges'!$A$11:$A$410)), 0)),"")</f>
        <v/>
      </c>
      <c r="B241" s="104" t="str">
        <f>IF($A241="","",VLOOKUP($A241,'Annex 2 EHV charges'!$A:$O,2,0))</f>
        <v/>
      </c>
      <c r="C241" s="105" t="str">
        <f>IF($A241="","",VLOOKUP($A241,'Annex 2 EHV charges'!$A:$O,3,0))</f>
        <v/>
      </c>
      <c r="D241" s="104" t="str">
        <f>IF($A241="","",VLOOKUP($A241,'Annex 2 EHV charges'!$A:$O,7,0))</f>
        <v/>
      </c>
      <c r="E241" s="109" t="str">
        <f>IFERROR(IF(VLOOKUP($A241,'Annex 2 EHV charges'!$A:$O,8,FALSE)=0,"",VLOOKUP($A241,'Annex 2 EHV charges'!$A:$O,8,FALSE)),"")</f>
        <v/>
      </c>
      <c r="F241" s="110" t="str">
        <f>IFERROR(IF(VLOOKUP($A241,'Annex 2 EHV charges'!$A:$O,9,FALSE)=0,"",VLOOKUP($A241,'Annex 2 EHV charges'!$A:$O,9,FALSE)),"")</f>
        <v/>
      </c>
      <c r="G241" s="111" t="str">
        <f>IFERROR(IF(VLOOKUP($A241,'Annex 2 EHV charges'!$A:$O,10,FALSE)=0,"",VLOOKUP($A241,'Annex 2 EHV charges'!$A:$O,10,FALSE)),"")</f>
        <v/>
      </c>
      <c r="H241" s="111" t="str">
        <f>IFERROR(IF(VLOOKUP($A241,'Annex 2 EHV charges'!$A:$O,11,FALSE)=0,"",VLOOKUP($A241,'Annex 2 EHV charges'!$A:$O,11,FALSE)),"")</f>
        <v/>
      </c>
    </row>
    <row r="242" spans="1:8" x14ac:dyDescent="0.2">
      <c r="A242" s="104" t="str">
        <f t="array" ref="A242">IFERROR(INDEX('Annex 2 EHV charges'!$A$11:$A$410, MATCH(0, IF(ISBLANK('Annex 2 EHV charges'!$A$11:$A$410),1, COUNTIF(A$4:$A241, 'Annex 2 EHV charges'!$A$11:$A$410)), 0)),"")</f>
        <v/>
      </c>
      <c r="B242" s="104" t="str">
        <f>IF($A242="","",VLOOKUP($A242,'Annex 2 EHV charges'!$A:$O,2,0))</f>
        <v/>
      </c>
      <c r="C242" s="105" t="str">
        <f>IF($A242="","",VLOOKUP($A242,'Annex 2 EHV charges'!$A:$O,3,0))</f>
        <v/>
      </c>
      <c r="D242" s="104" t="str">
        <f>IF($A242="","",VLOOKUP($A242,'Annex 2 EHV charges'!$A:$O,7,0))</f>
        <v/>
      </c>
      <c r="E242" s="109" t="str">
        <f>IFERROR(IF(VLOOKUP($A242,'Annex 2 EHV charges'!$A:$O,8,FALSE)=0,"",VLOOKUP($A242,'Annex 2 EHV charges'!$A:$O,8,FALSE)),"")</f>
        <v/>
      </c>
      <c r="F242" s="110" t="str">
        <f>IFERROR(IF(VLOOKUP($A242,'Annex 2 EHV charges'!$A:$O,9,FALSE)=0,"",VLOOKUP($A242,'Annex 2 EHV charges'!$A:$O,9,FALSE)),"")</f>
        <v/>
      </c>
      <c r="G242" s="111" t="str">
        <f>IFERROR(IF(VLOOKUP($A242,'Annex 2 EHV charges'!$A:$O,10,FALSE)=0,"",VLOOKUP($A242,'Annex 2 EHV charges'!$A:$O,10,FALSE)),"")</f>
        <v/>
      </c>
      <c r="H242" s="111" t="str">
        <f>IFERROR(IF(VLOOKUP($A242,'Annex 2 EHV charges'!$A:$O,11,FALSE)=0,"",VLOOKUP($A242,'Annex 2 EHV charges'!$A:$O,11,FALSE)),"")</f>
        <v/>
      </c>
    </row>
    <row r="243" spans="1:8" x14ac:dyDescent="0.2">
      <c r="A243" s="104" t="str">
        <f t="array" ref="A243">IFERROR(INDEX('Annex 2 EHV charges'!$A$11:$A$410, MATCH(0, IF(ISBLANK('Annex 2 EHV charges'!$A$11:$A$410),1, COUNTIF(A$4:$A242, 'Annex 2 EHV charges'!$A$11:$A$410)), 0)),"")</f>
        <v/>
      </c>
      <c r="B243" s="104" t="str">
        <f>IF($A243="","",VLOOKUP($A243,'Annex 2 EHV charges'!$A:$O,2,0))</f>
        <v/>
      </c>
      <c r="C243" s="105" t="str">
        <f>IF($A243="","",VLOOKUP($A243,'Annex 2 EHV charges'!$A:$O,3,0))</f>
        <v/>
      </c>
      <c r="D243" s="104" t="str">
        <f>IF($A243="","",VLOOKUP($A243,'Annex 2 EHV charges'!$A:$O,7,0))</f>
        <v/>
      </c>
      <c r="E243" s="109" t="str">
        <f>IFERROR(IF(VLOOKUP($A243,'Annex 2 EHV charges'!$A:$O,8,FALSE)=0,"",VLOOKUP($A243,'Annex 2 EHV charges'!$A:$O,8,FALSE)),"")</f>
        <v/>
      </c>
      <c r="F243" s="110" t="str">
        <f>IFERROR(IF(VLOOKUP($A243,'Annex 2 EHV charges'!$A:$O,9,FALSE)=0,"",VLOOKUP($A243,'Annex 2 EHV charges'!$A:$O,9,FALSE)),"")</f>
        <v/>
      </c>
      <c r="G243" s="111" t="str">
        <f>IFERROR(IF(VLOOKUP($A243,'Annex 2 EHV charges'!$A:$O,10,FALSE)=0,"",VLOOKUP($A243,'Annex 2 EHV charges'!$A:$O,10,FALSE)),"")</f>
        <v/>
      </c>
      <c r="H243" s="111" t="str">
        <f>IFERROR(IF(VLOOKUP($A243,'Annex 2 EHV charges'!$A:$O,11,FALSE)=0,"",VLOOKUP($A243,'Annex 2 EHV charges'!$A:$O,11,FALSE)),"")</f>
        <v/>
      </c>
    </row>
    <row r="244" spans="1:8" x14ac:dyDescent="0.2">
      <c r="A244" s="104" t="str">
        <f t="array" ref="A244">IFERROR(INDEX('Annex 2 EHV charges'!$A$11:$A$410, MATCH(0, IF(ISBLANK('Annex 2 EHV charges'!$A$11:$A$410),1, COUNTIF(A$4:$A243, 'Annex 2 EHV charges'!$A$11:$A$410)), 0)),"")</f>
        <v/>
      </c>
      <c r="B244" s="104" t="str">
        <f>IF($A244="","",VLOOKUP($A244,'Annex 2 EHV charges'!$A:$O,2,0))</f>
        <v/>
      </c>
      <c r="C244" s="105" t="str">
        <f>IF($A244="","",VLOOKUP($A244,'Annex 2 EHV charges'!$A:$O,3,0))</f>
        <v/>
      </c>
      <c r="D244" s="104" t="str">
        <f>IF($A244="","",VLOOKUP($A244,'Annex 2 EHV charges'!$A:$O,7,0))</f>
        <v/>
      </c>
      <c r="E244" s="109" t="str">
        <f>IFERROR(IF(VLOOKUP($A244,'Annex 2 EHV charges'!$A:$O,8,FALSE)=0,"",VLOOKUP($A244,'Annex 2 EHV charges'!$A:$O,8,FALSE)),"")</f>
        <v/>
      </c>
      <c r="F244" s="110" t="str">
        <f>IFERROR(IF(VLOOKUP($A244,'Annex 2 EHV charges'!$A:$O,9,FALSE)=0,"",VLOOKUP($A244,'Annex 2 EHV charges'!$A:$O,9,FALSE)),"")</f>
        <v/>
      </c>
      <c r="G244" s="111" t="str">
        <f>IFERROR(IF(VLOOKUP($A244,'Annex 2 EHV charges'!$A:$O,10,FALSE)=0,"",VLOOKUP($A244,'Annex 2 EHV charges'!$A:$O,10,FALSE)),"")</f>
        <v/>
      </c>
      <c r="H244" s="111" t="str">
        <f>IFERROR(IF(VLOOKUP($A244,'Annex 2 EHV charges'!$A:$O,11,FALSE)=0,"",VLOOKUP($A244,'Annex 2 EHV charges'!$A:$O,11,FALSE)),"")</f>
        <v/>
      </c>
    </row>
    <row r="245" spans="1:8" x14ac:dyDescent="0.2">
      <c r="A245" s="104" t="str">
        <f t="array" ref="A245">IFERROR(INDEX('Annex 2 EHV charges'!$A$11:$A$410, MATCH(0, IF(ISBLANK('Annex 2 EHV charges'!$A$11:$A$410),1, COUNTIF(A$4:$A244, 'Annex 2 EHV charges'!$A$11:$A$410)), 0)),"")</f>
        <v/>
      </c>
      <c r="B245" s="104" t="str">
        <f>IF($A245="","",VLOOKUP($A245,'Annex 2 EHV charges'!$A:$O,2,0))</f>
        <v/>
      </c>
      <c r="C245" s="105" t="str">
        <f>IF($A245="","",VLOOKUP($A245,'Annex 2 EHV charges'!$A:$O,3,0))</f>
        <v/>
      </c>
      <c r="D245" s="104" t="str">
        <f>IF($A245="","",VLOOKUP($A245,'Annex 2 EHV charges'!$A:$O,7,0))</f>
        <v/>
      </c>
      <c r="E245" s="109" t="str">
        <f>IFERROR(IF(VLOOKUP($A245,'Annex 2 EHV charges'!$A:$O,8,FALSE)=0,"",VLOOKUP($A245,'Annex 2 EHV charges'!$A:$O,8,FALSE)),"")</f>
        <v/>
      </c>
      <c r="F245" s="110" t="str">
        <f>IFERROR(IF(VLOOKUP($A245,'Annex 2 EHV charges'!$A:$O,9,FALSE)=0,"",VLOOKUP($A245,'Annex 2 EHV charges'!$A:$O,9,FALSE)),"")</f>
        <v/>
      </c>
      <c r="G245" s="111" t="str">
        <f>IFERROR(IF(VLOOKUP($A245,'Annex 2 EHV charges'!$A:$O,10,FALSE)=0,"",VLOOKUP($A245,'Annex 2 EHV charges'!$A:$O,10,FALSE)),"")</f>
        <v/>
      </c>
      <c r="H245" s="111" t="str">
        <f>IFERROR(IF(VLOOKUP($A245,'Annex 2 EHV charges'!$A:$O,11,FALSE)=0,"",VLOOKUP($A245,'Annex 2 EHV charges'!$A:$O,11,FALSE)),"")</f>
        <v/>
      </c>
    </row>
    <row r="246" spans="1:8" x14ac:dyDescent="0.2">
      <c r="A246" s="104" t="str">
        <f t="array" ref="A246">IFERROR(INDEX('Annex 2 EHV charges'!$A$11:$A$410, MATCH(0, IF(ISBLANK('Annex 2 EHV charges'!$A$11:$A$410),1, COUNTIF(A$4:$A245, 'Annex 2 EHV charges'!$A$11:$A$410)), 0)),"")</f>
        <v/>
      </c>
      <c r="B246" s="104" t="str">
        <f>IF($A246="","",VLOOKUP($A246,'Annex 2 EHV charges'!$A:$O,2,0))</f>
        <v/>
      </c>
      <c r="C246" s="105" t="str">
        <f>IF($A246="","",VLOOKUP($A246,'Annex 2 EHV charges'!$A:$O,3,0))</f>
        <v/>
      </c>
      <c r="D246" s="104" t="str">
        <f>IF($A246="","",VLOOKUP($A246,'Annex 2 EHV charges'!$A:$O,7,0))</f>
        <v/>
      </c>
      <c r="E246" s="109" t="str">
        <f>IFERROR(IF(VLOOKUP($A246,'Annex 2 EHV charges'!$A:$O,8,FALSE)=0,"",VLOOKUP($A246,'Annex 2 EHV charges'!$A:$O,8,FALSE)),"")</f>
        <v/>
      </c>
      <c r="F246" s="110" t="str">
        <f>IFERROR(IF(VLOOKUP($A246,'Annex 2 EHV charges'!$A:$O,9,FALSE)=0,"",VLOOKUP($A246,'Annex 2 EHV charges'!$A:$O,9,FALSE)),"")</f>
        <v/>
      </c>
      <c r="G246" s="111" t="str">
        <f>IFERROR(IF(VLOOKUP($A246,'Annex 2 EHV charges'!$A:$O,10,FALSE)=0,"",VLOOKUP($A246,'Annex 2 EHV charges'!$A:$O,10,FALSE)),"")</f>
        <v/>
      </c>
      <c r="H246" s="111" t="str">
        <f>IFERROR(IF(VLOOKUP($A246,'Annex 2 EHV charges'!$A:$O,11,FALSE)=0,"",VLOOKUP($A246,'Annex 2 EHV charges'!$A:$O,11,FALSE)),"")</f>
        <v/>
      </c>
    </row>
    <row r="247" spans="1:8" x14ac:dyDescent="0.2">
      <c r="A247" s="104" t="str">
        <f t="array" ref="A247">IFERROR(INDEX('Annex 2 EHV charges'!$A$11:$A$410, MATCH(0, IF(ISBLANK('Annex 2 EHV charges'!$A$11:$A$410),1, COUNTIF(A$4:$A246, 'Annex 2 EHV charges'!$A$11:$A$410)), 0)),"")</f>
        <v/>
      </c>
      <c r="B247" s="104" t="str">
        <f>IF($A247="","",VLOOKUP($A247,'Annex 2 EHV charges'!$A:$O,2,0))</f>
        <v/>
      </c>
      <c r="C247" s="105" t="str">
        <f>IF($A247="","",VLOOKUP($A247,'Annex 2 EHV charges'!$A:$O,3,0))</f>
        <v/>
      </c>
      <c r="D247" s="104" t="str">
        <f>IF($A247="","",VLOOKUP($A247,'Annex 2 EHV charges'!$A:$O,7,0))</f>
        <v/>
      </c>
      <c r="E247" s="109" t="str">
        <f>IFERROR(IF(VLOOKUP($A247,'Annex 2 EHV charges'!$A:$O,8,FALSE)=0,"",VLOOKUP($A247,'Annex 2 EHV charges'!$A:$O,8,FALSE)),"")</f>
        <v/>
      </c>
      <c r="F247" s="110" t="str">
        <f>IFERROR(IF(VLOOKUP($A247,'Annex 2 EHV charges'!$A:$O,9,FALSE)=0,"",VLOOKUP($A247,'Annex 2 EHV charges'!$A:$O,9,FALSE)),"")</f>
        <v/>
      </c>
      <c r="G247" s="111" t="str">
        <f>IFERROR(IF(VLOOKUP($A247,'Annex 2 EHV charges'!$A:$O,10,FALSE)=0,"",VLOOKUP($A247,'Annex 2 EHV charges'!$A:$O,10,FALSE)),"")</f>
        <v/>
      </c>
      <c r="H247" s="111" t="str">
        <f>IFERROR(IF(VLOOKUP($A247,'Annex 2 EHV charges'!$A:$O,11,FALSE)=0,"",VLOOKUP($A247,'Annex 2 EHV charges'!$A:$O,11,FALSE)),"")</f>
        <v/>
      </c>
    </row>
    <row r="248" spans="1:8" x14ac:dyDescent="0.2">
      <c r="A248" s="104" t="str">
        <f t="array" ref="A248">IFERROR(INDEX('Annex 2 EHV charges'!$A$11:$A$410, MATCH(0, IF(ISBLANK('Annex 2 EHV charges'!$A$11:$A$410),1, COUNTIF(A$4:$A247, 'Annex 2 EHV charges'!$A$11:$A$410)), 0)),"")</f>
        <v/>
      </c>
      <c r="B248" s="104" t="str">
        <f>IF($A248="","",VLOOKUP($A248,'Annex 2 EHV charges'!$A:$O,2,0))</f>
        <v/>
      </c>
      <c r="C248" s="105" t="str">
        <f>IF($A248="","",VLOOKUP($A248,'Annex 2 EHV charges'!$A:$O,3,0))</f>
        <v/>
      </c>
      <c r="D248" s="104" t="str">
        <f>IF($A248="","",VLOOKUP($A248,'Annex 2 EHV charges'!$A:$O,7,0))</f>
        <v/>
      </c>
      <c r="E248" s="109" t="str">
        <f>IFERROR(IF(VLOOKUP($A248,'Annex 2 EHV charges'!$A:$O,8,FALSE)=0,"",VLOOKUP($A248,'Annex 2 EHV charges'!$A:$O,8,FALSE)),"")</f>
        <v/>
      </c>
      <c r="F248" s="110" t="str">
        <f>IFERROR(IF(VLOOKUP($A248,'Annex 2 EHV charges'!$A:$O,9,FALSE)=0,"",VLOOKUP($A248,'Annex 2 EHV charges'!$A:$O,9,FALSE)),"")</f>
        <v/>
      </c>
      <c r="G248" s="111" t="str">
        <f>IFERROR(IF(VLOOKUP($A248,'Annex 2 EHV charges'!$A:$O,10,FALSE)=0,"",VLOOKUP($A248,'Annex 2 EHV charges'!$A:$O,10,FALSE)),"")</f>
        <v/>
      </c>
      <c r="H248" s="111" t="str">
        <f>IFERROR(IF(VLOOKUP($A248,'Annex 2 EHV charges'!$A:$O,11,FALSE)=0,"",VLOOKUP($A248,'Annex 2 EHV charges'!$A:$O,11,FALSE)),"")</f>
        <v/>
      </c>
    </row>
    <row r="249" spans="1:8" x14ac:dyDescent="0.2">
      <c r="A249" s="104" t="str">
        <f t="array" ref="A249">IFERROR(INDEX('Annex 2 EHV charges'!$A$11:$A$410, MATCH(0, IF(ISBLANK('Annex 2 EHV charges'!$A$11:$A$410),1, COUNTIF(A$4:$A248, 'Annex 2 EHV charges'!$A$11:$A$410)), 0)),"")</f>
        <v/>
      </c>
      <c r="B249" s="104" t="str">
        <f>IF($A249="","",VLOOKUP($A249,'Annex 2 EHV charges'!$A:$O,2,0))</f>
        <v/>
      </c>
      <c r="C249" s="105" t="str">
        <f>IF($A249="","",VLOOKUP($A249,'Annex 2 EHV charges'!$A:$O,3,0))</f>
        <v/>
      </c>
      <c r="D249" s="104" t="str">
        <f>IF($A249="","",VLOOKUP($A249,'Annex 2 EHV charges'!$A:$O,7,0))</f>
        <v/>
      </c>
      <c r="E249" s="109" t="str">
        <f>IFERROR(IF(VLOOKUP($A249,'Annex 2 EHV charges'!$A:$O,8,FALSE)=0,"",VLOOKUP($A249,'Annex 2 EHV charges'!$A:$O,8,FALSE)),"")</f>
        <v/>
      </c>
      <c r="F249" s="110" t="str">
        <f>IFERROR(IF(VLOOKUP($A249,'Annex 2 EHV charges'!$A:$O,9,FALSE)=0,"",VLOOKUP($A249,'Annex 2 EHV charges'!$A:$O,9,FALSE)),"")</f>
        <v/>
      </c>
      <c r="G249" s="111" t="str">
        <f>IFERROR(IF(VLOOKUP($A249,'Annex 2 EHV charges'!$A:$O,10,FALSE)=0,"",VLOOKUP($A249,'Annex 2 EHV charges'!$A:$O,10,FALSE)),"")</f>
        <v/>
      </c>
      <c r="H249" s="111" t="str">
        <f>IFERROR(IF(VLOOKUP($A249,'Annex 2 EHV charges'!$A:$O,11,FALSE)=0,"",VLOOKUP($A249,'Annex 2 EHV charges'!$A:$O,11,FALSE)),"")</f>
        <v/>
      </c>
    </row>
    <row r="250" spans="1:8" x14ac:dyDescent="0.2">
      <c r="A250" s="104" t="str">
        <f t="array" ref="A250">IFERROR(INDEX('Annex 2 EHV charges'!$A$11:$A$410, MATCH(0, IF(ISBLANK('Annex 2 EHV charges'!$A$11:$A$410),1, COUNTIF(A$4:$A249, 'Annex 2 EHV charges'!$A$11:$A$410)), 0)),"")</f>
        <v/>
      </c>
      <c r="B250" s="104" t="str">
        <f>IF($A250="","",VLOOKUP($A250,'Annex 2 EHV charges'!$A:$O,2,0))</f>
        <v/>
      </c>
      <c r="C250" s="105" t="str">
        <f>IF($A250="","",VLOOKUP($A250,'Annex 2 EHV charges'!$A:$O,3,0))</f>
        <v/>
      </c>
      <c r="D250" s="104" t="str">
        <f>IF($A250="","",VLOOKUP($A250,'Annex 2 EHV charges'!$A:$O,7,0))</f>
        <v/>
      </c>
      <c r="E250" s="109" t="str">
        <f>IFERROR(IF(VLOOKUP($A250,'Annex 2 EHV charges'!$A:$O,8,FALSE)=0,"",VLOOKUP($A250,'Annex 2 EHV charges'!$A:$O,8,FALSE)),"")</f>
        <v/>
      </c>
      <c r="F250" s="110" t="str">
        <f>IFERROR(IF(VLOOKUP($A250,'Annex 2 EHV charges'!$A:$O,9,FALSE)=0,"",VLOOKUP($A250,'Annex 2 EHV charges'!$A:$O,9,FALSE)),"")</f>
        <v/>
      </c>
      <c r="G250" s="111" t="str">
        <f>IFERROR(IF(VLOOKUP($A250,'Annex 2 EHV charges'!$A:$O,10,FALSE)=0,"",VLOOKUP($A250,'Annex 2 EHV charges'!$A:$O,10,FALSE)),"")</f>
        <v/>
      </c>
      <c r="H250" s="111" t="str">
        <f>IFERROR(IF(VLOOKUP($A250,'Annex 2 EHV charges'!$A:$O,11,FALSE)=0,"",VLOOKUP($A250,'Annex 2 EHV charges'!$A:$O,11,FALSE)),"")</f>
        <v/>
      </c>
    </row>
    <row r="251" spans="1:8" x14ac:dyDescent="0.2">
      <c r="A251" s="104" t="str">
        <f t="array" ref="A251">IFERROR(INDEX('Annex 2 EHV charges'!$A$11:$A$410, MATCH(0, IF(ISBLANK('Annex 2 EHV charges'!$A$11:$A$410),1, COUNTIF(A$4:$A250, 'Annex 2 EHV charges'!$A$11:$A$410)), 0)),"")</f>
        <v/>
      </c>
      <c r="B251" s="104" t="str">
        <f>IF($A251="","",VLOOKUP($A251,'Annex 2 EHV charges'!$A:$O,2,0))</f>
        <v/>
      </c>
      <c r="C251" s="105" t="str">
        <f>IF($A251="","",VLOOKUP($A251,'Annex 2 EHV charges'!$A:$O,3,0))</f>
        <v/>
      </c>
      <c r="D251" s="104" t="str">
        <f>IF($A251="","",VLOOKUP($A251,'Annex 2 EHV charges'!$A:$O,7,0))</f>
        <v/>
      </c>
      <c r="E251" s="109" t="str">
        <f>IFERROR(IF(VLOOKUP($A251,'Annex 2 EHV charges'!$A:$O,8,FALSE)=0,"",VLOOKUP($A251,'Annex 2 EHV charges'!$A:$O,8,FALSE)),"")</f>
        <v/>
      </c>
      <c r="F251" s="110" t="str">
        <f>IFERROR(IF(VLOOKUP($A251,'Annex 2 EHV charges'!$A:$O,9,FALSE)=0,"",VLOOKUP($A251,'Annex 2 EHV charges'!$A:$O,9,FALSE)),"")</f>
        <v/>
      </c>
      <c r="G251" s="111" t="str">
        <f>IFERROR(IF(VLOOKUP($A251,'Annex 2 EHV charges'!$A:$O,10,FALSE)=0,"",VLOOKUP($A251,'Annex 2 EHV charges'!$A:$O,10,FALSE)),"")</f>
        <v/>
      </c>
      <c r="H251" s="111" t="str">
        <f>IFERROR(IF(VLOOKUP($A251,'Annex 2 EHV charges'!$A:$O,11,FALSE)=0,"",VLOOKUP($A251,'Annex 2 EHV charges'!$A:$O,11,FALSE)),"")</f>
        <v/>
      </c>
    </row>
    <row r="252" spans="1:8" x14ac:dyDescent="0.2">
      <c r="A252" s="104" t="str">
        <f t="array" ref="A252">IFERROR(INDEX('Annex 2 EHV charges'!$A$11:$A$410, MATCH(0, IF(ISBLANK('Annex 2 EHV charges'!$A$11:$A$410),1, COUNTIF(A$4:$A251, 'Annex 2 EHV charges'!$A$11:$A$410)), 0)),"")</f>
        <v/>
      </c>
      <c r="B252" s="104" t="str">
        <f>IF($A252="","",VLOOKUP($A252,'Annex 2 EHV charges'!$A:$O,2,0))</f>
        <v/>
      </c>
      <c r="C252" s="105" t="str">
        <f>IF($A252="","",VLOOKUP($A252,'Annex 2 EHV charges'!$A:$O,3,0))</f>
        <v/>
      </c>
      <c r="D252" s="104" t="str">
        <f>IF($A252="","",VLOOKUP($A252,'Annex 2 EHV charges'!$A:$O,7,0))</f>
        <v/>
      </c>
      <c r="E252" s="109" t="str">
        <f>IFERROR(IF(VLOOKUP($A252,'Annex 2 EHV charges'!$A:$O,8,FALSE)=0,"",VLOOKUP($A252,'Annex 2 EHV charges'!$A:$O,8,FALSE)),"")</f>
        <v/>
      </c>
      <c r="F252" s="110" t="str">
        <f>IFERROR(IF(VLOOKUP($A252,'Annex 2 EHV charges'!$A:$O,9,FALSE)=0,"",VLOOKUP($A252,'Annex 2 EHV charges'!$A:$O,9,FALSE)),"")</f>
        <v/>
      </c>
      <c r="G252" s="111" t="str">
        <f>IFERROR(IF(VLOOKUP($A252,'Annex 2 EHV charges'!$A:$O,10,FALSE)=0,"",VLOOKUP($A252,'Annex 2 EHV charges'!$A:$O,10,FALSE)),"")</f>
        <v/>
      </c>
      <c r="H252" s="111" t="str">
        <f>IFERROR(IF(VLOOKUP($A252,'Annex 2 EHV charges'!$A:$O,11,FALSE)=0,"",VLOOKUP($A252,'Annex 2 EHV charges'!$A:$O,11,FALSE)),"")</f>
        <v/>
      </c>
    </row>
    <row r="253" spans="1:8" x14ac:dyDescent="0.2">
      <c r="A253" s="104" t="str">
        <f t="array" ref="A253">IFERROR(INDEX('Annex 2 EHV charges'!$A$11:$A$410, MATCH(0, IF(ISBLANK('Annex 2 EHV charges'!$A$11:$A$410),1, COUNTIF(A$4:$A252, 'Annex 2 EHV charges'!$A$11:$A$410)), 0)),"")</f>
        <v/>
      </c>
      <c r="B253" s="104" t="str">
        <f>IF($A253="","",VLOOKUP($A253,'Annex 2 EHV charges'!$A:$O,2,0))</f>
        <v/>
      </c>
      <c r="C253" s="105" t="str">
        <f>IF($A253="","",VLOOKUP($A253,'Annex 2 EHV charges'!$A:$O,3,0))</f>
        <v/>
      </c>
      <c r="D253" s="104" t="str">
        <f>IF($A253="","",VLOOKUP($A253,'Annex 2 EHV charges'!$A:$O,7,0))</f>
        <v/>
      </c>
      <c r="E253" s="109" t="str">
        <f>IFERROR(IF(VLOOKUP($A253,'Annex 2 EHV charges'!$A:$O,8,FALSE)=0,"",VLOOKUP($A253,'Annex 2 EHV charges'!$A:$O,8,FALSE)),"")</f>
        <v/>
      </c>
      <c r="F253" s="110" t="str">
        <f>IFERROR(IF(VLOOKUP($A253,'Annex 2 EHV charges'!$A:$O,9,FALSE)=0,"",VLOOKUP($A253,'Annex 2 EHV charges'!$A:$O,9,FALSE)),"")</f>
        <v/>
      </c>
      <c r="G253" s="111" t="str">
        <f>IFERROR(IF(VLOOKUP($A253,'Annex 2 EHV charges'!$A:$O,10,FALSE)=0,"",VLOOKUP($A253,'Annex 2 EHV charges'!$A:$O,10,FALSE)),"")</f>
        <v/>
      </c>
      <c r="H253" s="111" t="str">
        <f>IFERROR(IF(VLOOKUP($A253,'Annex 2 EHV charges'!$A:$O,11,FALSE)=0,"",VLOOKUP($A253,'Annex 2 EHV charges'!$A:$O,11,FALSE)),"")</f>
        <v/>
      </c>
    </row>
    <row r="254" spans="1:8" x14ac:dyDescent="0.2">
      <c r="A254" s="104" t="str">
        <f t="array" ref="A254">IFERROR(INDEX('Annex 2 EHV charges'!$A$11:$A$410, MATCH(0, IF(ISBLANK('Annex 2 EHV charges'!$A$11:$A$410),1, COUNTIF(A$4:$A253, 'Annex 2 EHV charges'!$A$11:$A$410)), 0)),"")</f>
        <v/>
      </c>
      <c r="B254" s="104" t="str">
        <f>IF($A254="","",VLOOKUP($A254,'Annex 2 EHV charges'!$A:$O,2,0))</f>
        <v/>
      </c>
      <c r="C254" s="105" t="str">
        <f>IF($A254="","",VLOOKUP($A254,'Annex 2 EHV charges'!$A:$O,3,0))</f>
        <v/>
      </c>
      <c r="D254" s="104" t="str">
        <f>IF($A254="","",VLOOKUP($A254,'Annex 2 EHV charges'!$A:$O,7,0))</f>
        <v/>
      </c>
      <c r="E254" s="109" t="str">
        <f>IFERROR(IF(VLOOKUP($A254,'Annex 2 EHV charges'!$A:$O,8,FALSE)=0,"",VLOOKUP($A254,'Annex 2 EHV charges'!$A:$O,8,FALSE)),"")</f>
        <v/>
      </c>
      <c r="F254" s="110" t="str">
        <f>IFERROR(IF(VLOOKUP($A254,'Annex 2 EHV charges'!$A:$O,9,FALSE)=0,"",VLOOKUP($A254,'Annex 2 EHV charges'!$A:$O,9,FALSE)),"")</f>
        <v/>
      </c>
      <c r="G254" s="111" t="str">
        <f>IFERROR(IF(VLOOKUP($A254,'Annex 2 EHV charges'!$A:$O,10,FALSE)=0,"",VLOOKUP($A254,'Annex 2 EHV charges'!$A:$O,10,FALSE)),"")</f>
        <v/>
      </c>
      <c r="H254" s="111" t="str">
        <f>IFERROR(IF(VLOOKUP($A254,'Annex 2 EHV charges'!$A:$O,11,FALSE)=0,"",VLOOKUP($A254,'Annex 2 EHV charges'!$A:$O,11,FALSE)),"")</f>
        <v/>
      </c>
    </row>
    <row r="255" spans="1:8" x14ac:dyDescent="0.2">
      <c r="A255" s="104" t="str">
        <f t="array" ref="A255">IFERROR(INDEX('Annex 2 EHV charges'!$A$11:$A$410, MATCH(0, IF(ISBLANK('Annex 2 EHV charges'!$A$11:$A$410),1, COUNTIF(A$4:$A254, 'Annex 2 EHV charges'!$A$11:$A$410)), 0)),"")</f>
        <v/>
      </c>
      <c r="B255" s="104" t="str">
        <f>IF($A255="","",VLOOKUP($A255,'Annex 2 EHV charges'!$A:$O,2,0))</f>
        <v/>
      </c>
      <c r="C255" s="105" t="str">
        <f>IF($A255="","",VLOOKUP($A255,'Annex 2 EHV charges'!$A:$O,3,0))</f>
        <v/>
      </c>
      <c r="D255" s="104" t="str">
        <f>IF($A255="","",VLOOKUP($A255,'Annex 2 EHV charges'!$A:$O,7,0))</f>
        <v/>
      </c>
      <c r="E255" s="109" t="str">
        <f>IFERROR(IF(VLOOKUP($A255,'Annex 2 EHV charges'!$A:$O,8,FALSE)=0,"",VLOOKUP($A255,'Annex 2 EHV charges'!$A:$O,8,FALSE)),"")</f>
        <v/>
      </c>
      <c r="F255" s="110" t="str">
        <f>IFERROR(IF(VLOOKUP($A255,'Annex 2 EHV charges'!$A:$O,9,FALSE)=0,"",VLOOKUP($A255,'Annex 2 EHV charges'!$A:$O,9,FALSE)),"")</f>
        <v/>
      </c>
      <c r="G255" s="111" t="str">
        <f>IFERROR(IF(VLOOKUP($A255,'Annex 2 EHV charges'!$A:$O,10,FALSE)=0,"",VLOOKUP($A255,'Annex 2 EHV charges'!$A:$O,10,FALSE)),"")</f>
        <v/>
      </c>
      <c r="H255" s="111" t="str">
        <f>IFERROR(IF(VLOOKUP($A255,'Annex 2 EHV charges'!$A:$O,11,FALSE)=0,"",VLOOKUP($A255,'Annex 2 EHV charges'!$A:$O,11,FALSE)),"")</f>
        <v/>
      </c>
    </row>
    <row r="256" spans="1:8" x14ac:dyDescent="0.2">
      <c r="A256" s="104" t="str">
        <f t="array" ref="A256">IFERROR(INDEX('Annex 2 EHV charges'!$A$11:$A$410, MATCH(0, IF(ISBLANK('Annex 2 EHV charges'!$A$11:$A$410),1, COUNTIF(A$4:$A255, 'Annex 2 EHV charges'!$A$11:$A$410)), 0)),"")</f>
        <v/>
      </c>
      <c r="B256" s="104" t="str">
        <f>IF($A256="","",VLOOKUP($A256,'Annex 2 EHV charges'!$A:$O,2,0))</f>
        <v/>
      </c>
      <c r="C256" s="105" t="str">
        <f>IF($A256="","",VLOOKUP($A256,'Annex 2 EHV charges'!$A:$O,3,0))</f>
        <v/>
      </c>
      <c r="D256" s="104" t="str">
        <f>IF($A256="","",VLOOKUP($A256,'Annex 2 EHV charges'!$A:$O,7,0))</f>
        <v/>
      </c>
      <c r="E256" s="109" t="str">
        <f>IFERROR(IF(VLOOKUP($A256,'Annex 2 EHV charges'!$A:$O,8,FALSE)=0,"",VLOOKUP($A256,'Annex 2 EHV charges'!$A:$O,8,FALSE)),"")</f>
        <v/>
      </c>
      <c r="F256" s="110" t="str">
        <f>IFERROR(IF(VLOOKUP($A256,'Annex 2 EHV charges'!$A:$O,9,FALSE)=0,"",VLOOKUP($A256,'Annex 2 EHV charges'!$A:$O,9,FALSE)),"")</f>
        <v/>
      </c>
      <c r="G256" s="111" t="str">
        <f>IFERROR(IF(VLOOKUP($A256,'Annex 2 EHV charges'!$A:$O,10,FALSE)=0,"",VLOOKUP($A256,'Annex 2 EHV charges'!$A:$O,10,FALSE)),"")</f>
        <v/>
      </c>
      <c r="H256" s="111" t="str">
        <f>IFERROR(IF(VLOOKUP($A256,'Annex 2 EHV charges'!$A:$O,11,FALSE)=0,"",VLOOKUP($A256,'Annex 2 EHV charges'!$A:$O,11,FALSE)),"")</f>
        <v/>
      </c>
    </row>
    <row r="257" spans="1:8" x14ac:dyDescent="0.2">
      <c r="A257" s="104" t="str">
        <f t="array" ref="A257">IFERROR(INDEX('Annex 2 EHV charges'!$A$11:$A$410, MATCH(0, IF(ISBLANK('Annex 2 EHV charges'!$A$11:$A$410),1, COUNTIF(A$4:$A256, 'Annex 2 EHV charges'!$A$11:$A$410)), 0)),"")</f>
        <v/>
      </c>
      <c r="B257" s="104" t="str">
        <f>IF($A257="","",VLOOKUP($A257,'Annex 2 EHV charges'!$A:$O,2,0))</f>
        <v/>
      </c>
      <c r="C257" s="105" t="str">
        <f>IF($A257="","",VLOOKUP($A257,'Annex 2 EHV charges'!$A:$O,3,0))</f>
        <v/>
      </c>
      <c r="D257" s="104" t="str">
        <f>IF($A257="","",VLOOKUP($A257,'Annex 2 EHV charges'!$A:$O,7,0))</f>
        <v/>
      </c>
      <c r="E257" s="109" t="str">
        <f>IFERROR(IF(VLOOKUP($A257,'Annex 2 EHV charges'!$A:$O,8,FALSE)=0,"",VLOOKUP($A257,'Annex 2 EHV charges'!$A:$O,8,FALSE)),"")</f>
        <v/>
      </c>
      <c r="F257" s="110" t="str">
        <f>IFERROR(IF(VLOOKUP($A257,'Annex 2 EHV charges'!$A:$O,9,FALSE)=0,"",VLOOKUP($A257,'Annex 2 EHV charges'!$A:$O,9,FALSE)),"")</f>
        <v/>
      </c>
      <c r="G257" s="111" t="str">
        <f>IFERROR(IF(VLOOKUP($A257,'Annex 2 EHV charges'!$A:$O,10,FALSE)=0,"",VLOOKUP($A257,'Annex 2 EHV charges'!$A:$O,10,FALSE)),"")</f>
        <v/>
      </c>
      <c r="H257" s="111" t="str">
        <f>IFERROR(IF(VLOOKUP($A257,'Annex 2 EHV charges'!$A:$O,11,FALSE)=0,"",VLOOKUP($A257,'Annex 2 EHV charges'!$A:$O,11,FALSE)),"")</f>
        <v/>
      </c>
    </row>
    <row r="258" spans="1:8" x14ac:dyDescent="0.2">
      <c r="A258" s="104" t="str">
        <f t="array" ref="A258">IFERROR(INDEX('Annex 2 EHV charges'!$A$11:$A$410, MATCH(0, IF(ISBLANK('Annex 2 EHV charges'!$A$11:$A$410),1, COUNTIF(A$4:$A257, 'Annex 2 EHV charges'!$A$11:$A$410)), 0)),"")</f>
        <v/>
      </c>
      <c r="B258" s="104" t="str">
        <f>IF($A258="","",VLOOKUP($A258,'Annex 2 EHV charges'!$A:$O,2,0))</f>
        <v/>
      </c>
      <c r="C258" s="105" t="str">
        <f>IF($A258="","",VLOOKUP($A258,'Annex 2 EHV charges'!$A:$O,3,0))</f>
        <v/>
      </c>
      <c r="D258" s="104" t="str">
        <f>IF($A258="","",VLOOKUP($A258,'Annex 2 EHV charges'!$A:$O,7,0))</f>
        <v/>
      </c>
      <c r="E258" s="109" t="str">
        <f>IFERROR(IF(VLOOKUP($A258,'Annex 2 EHV charges'!$A:$O,8,FALSE)=0,"",VLOOKUP($A258,'Annex 2 EHV charges'!$A:$O,8,FALSE)),"")</f>
        <v/>
      </c>
      <c r="F258" s="110" t="str">
        <f>IFERROR(IF(VLOOKUP($A258,'Annex 2 EHV charges'!$A:$O,9,FALSE)=0,"",VLOOKUP($A258,'Annex 2 EHV charges'!$A:$O,9,FALSE)),"")</f>
        <v/>
      </c>
      <c r="G258" s="111" t="str">
        <f>IFERROR(IF(VLOOKUP($A258,'Annex 2 EHV charges'!$A:$O,10,FALSE)=0,"",VLOOKUP($A258,'Annex 2 EHV charges'!$A:$O,10,FALSE)),"")</f>
        <v/>
      </c>
      <c r="H258" s="111" t="str">
        <f>IFERROR(IF(VLOOKUP($A258,'Annex 2 EHV charges'!$A:$O,11,FALSE)=0,"",VLOOKUP($A258,'Annex 2 EHV charges'!$A:$O,11,FALSE)),"")</f>
        <v/>
      </c>
    </row>
    <row r="259" spans="1:8" x14ac:dyDescent="0.2">
      <c r="A259" s="104" t="str">
        <f t="array" ref="A259">IFERROR(INDEX('Annex 2 EHV charges'!$A$11:$A$410, MATCH(0, IF(ISBLANK('Annex 2 EHV charges'!$A$11:$A$410),1, COUNTIF(A$4:$A258, 'Annex 2 EHV charges'!$A$11:$A$410)), 0)),"")</f>
        <v/>
      </c>
      <c r="B259" s="104" t="str">
        <f>IF($A259="","",VLOOKUP($A259,'Annex 2 EHV charges'!$A:$O,2,0))</f>
        <v/>
      </c>
      <c r="C259" s="105" t="str">
        <f>IF($A259="","",VLOOKUP($A259,'Annex 2 EHV charges'!$A:$O,3,0))</f>
        <v/>
      </c>
      <c r="D259" s="104" t="str">
        <f>IF($A259="","",VLOOKUP($A259,'Annex 2 EHV charges'!$A:$O,7,0))</f>
        <v/>
      </c>
      <c r="E259" s="109" t="str">
        <f>IFERROR(IF(VLOOKUP($A259,'Annex 2 EHV charges'!$A:$O,8,FALSE)=0,"",VLOOKUP($A259,'Annex 2 EHV charges'!$A:$O,8,FALSE)),"")</f>
        <v/>
      </c>
      <c r="F259" s="110" t="str">
        <f>IFERROR(IF(VLOOKUP($A259,'Annex 2 EHV charges'!$A:$O,9,FALSE)=0,"",VLOOKUP($A259,'Annex 2 EHV charges'!$A:$O,9,FALSE)),"")</f>
        <v/>
      </c>
      <c r="G259" s="111" t="str">
        <f>IFERROR(IF(VLOOKUP($A259,'Annex 2 EHV charges'!$A:$O,10,FALSE)=0,"",VLOOKUP($A259,'Annex 2 EHV charges'!$A:$O,10,FALSE)),"")</f>
        <v/>
      </c>
      <c r="H259" s="111" t="str">
        <f>IFERROR(IF(VLOOKUP($A259,'Annex 2 EHV charges'!$A:$O,11,FALSE)=0,"",VLOOKUP($A259,'Annex 2 EHV charges'!$A:$O,11,FALSE)),"")</f>
        <v/>
      </c>
    </row>
    <row r="260" spans="1:8" x14ac:dyDescent="0.2">
      <c r="A260" s="104" t="str">
        <f t="array" ref="A260">IFERROR(INDEX('Annex 2 EHV charges'!$A$11:$A$410, MATCH(0, IF(ISBLANK('Annex 2 EHV charges'!$A$11:$A$410),1, COUNTIF(A$4:$A259, 'Annex 2 EHV charges'!$A$11:$A$410)), 0)),"")</f>
        <v/>
      </c>
      <c r="B260" s="104" t="str">
        <f>IF($A260="","",VLOOKUP($A260,'Annex 2 EHV charges'!$A:$O,2,0))</f>
        <v/>
      </c>
      <c r="C260" s="105" t="str">
        <f>IF($A260="","",VLOOKUP($A260,'Annex 2 EHV charges'!$A:$O,3,0))</f>
        <v/>
      </c>
      <c r="D260" s="104" t="str">
        <f>IF($A260="","",VLOOKUP($A260,'Annex 2 EHV charges'!$A:$O,7,0))</f>
        <v/>
      </c>
      <c r="E260" s="109" t="str">
        <f>IFERROR(IF(VLOOKUP($A260,'Annex 2 EHV charges'!$A:$O,8,FALSE)=0,"",VLOOKUP($A260,'Annex 2 EHV charges'!$A:$O,8,FALSE)),"")</f>
        <v/>
      </c>
      <c r="F260" s="110" t="str">
        <f>IFERROR(IF(VLOOKUP($A260,'Annex 2 EHV charges'!$A:$O,9,FALSE)=0,"",VLOOKUP($A260,'Annex 2 EHV charges'!$A:$O,9,FALSE)),"")</f>
        <v/>
      </c>
      <c r="G260" s="111" t="str">
        <f>IFERROR(IF(VLOOKUP($A260,'Annex 2 EHV charges'!$A:$O,10,FALSE)=0,"",VLOOKUP($A260,'Annex 2 EHV charges'!$A:$O,10,FALSE)),"")</f>
        <v/>
      </c>
      <c r="H260" s="111" t="str">
        <f>IFERROR(IF(VLOOKUP($A260,'Annex 2 EHV charges'!$A:$O,11,FALSE)=0,"",VLOOKUP($A260,'Annex 2 EHV charges'!$A:$O,11,FALSE)),"")</f>
        <v/>
      </c>
    </row>
    <row r="261" spans="1:8" x14ac:dyDescent="0.2">
      <c r="A261" s="104" t="str">
        <f t="array" ref="A261">IFERROR(INDEX('Annex 2 EHV charges'!$A$11:$A$410, MATCH(0, IF(ISBLANK('Annex 2 EHV charges'!$A$11:$A$410),1, COUNTIF(A$4:$A260, 'Annex 2 EHV charges'!$A$11:$A$410)), 0)),"")</f>
        <v/>
      </c>
      <c r="B261" s="104" t="str">
        <f>IF($A261="","",VLOOKUP($A261,'Annex 2 EHV charges'!$A:$O,2,0))</f>
        <v/>
      </c>
      <c r="C261" s="105" t="str">
        <f>IF($A261="","",VLOOKUP($A261,'Annex 2 EHV charges'!$A:$O,3,0))</f>
        <v/>
      </c>
      <c r="D261" s="104" t="str">
        <f>IF($A261="","",VLOOKUP($A261,'Annex 2 EHV charges'!$A:$O,7,0))</f>
        <v/>
      </c>
      <c r="E261" s="109" t="str">
        <f>IFERROR(IF(VLOOKUP($A261,'Annex 2 EHV charges'!$A:$O,8,FALSE)=0,"",VLOOKUP($A261,'Annex 2 EHV charges'!$A:$O,8,FALSE)),"")</f>
        <v/>
      </c>
      <c r="F261" s="110" t="str">
        <f>IFERROR(IF(VLOOKUP($A261,'Annex 2 EHV charges'!$A:$O,9,FALSE)=0,"",VLOOKUP($A261,'Annex 2 EHV charges'!$A:$O,9,FALSE)),"")</f>
        <v/>
      </c>
      <c r="G261" s="111" t="str">
        <f>IFERROR(IF(VLOOKUP($A261,'Annex 2 EHV charges'!$A:$O,10,FALSE)=0,"",VLOOKUP($A261,'Annex 2 EHV charges'!$A:$O,10,FALSE)),"")</f>
        <v/>
      </c>
      <c r="H261" s="111" t="str">
        <f>IFERROR(IF(VLOOKUP($A261,'Annex 2 EHV charges'!$A:$O,11,FALSE)=0,"",VLOOKUP($A261,'Annex 2 EHV charges'!$A:$O,11,FALSE)),"")</f>
        <v/>
      </c>
    </row>
    <row r="262" spans="1:8" x14ac:dyDescent="0.2">
      <c r="A262" s="104" t="str">
        <f t="array" ref="A262">IFERROR(INDEX('Annex 2 EHV charges'!$A$11:$A$410, MATCH(0, IF(ISBLANK('Annex 2 EHV charges'!$A$11:$A$410),1, COUNTIF(A$4:$A261, 'Annex 2 EHV charges'!$A$11:$A$410)), 0)),"")</f>
        <v/>
      </c>
      <c r="B262" s="104" t="str">
        <f>IF($A262="","",VLOOKUP($A262,'Annex 2 EHV charges'!$A:$O,2,0))</f>
        <v/>
      </c>
      <c r="C262" s="105" t="str">
        <f>IF($A262="","",VLOOKUP($A262,'Annex 2 EHV charges'!$A:$O,3,0))</f>
        <v/>
      </c>
      <c r="D262" s="104" t="str">
        <f>IF($A262="","",VLOOKUP($A262,'Annex 2 EHV charges'!$A:$O,7,0))</f>
        <v/>
      </c>
      <c r="E262" s="109" t="str">
        <f>IFERROR(IF(VLOOKUP($A262,'Annex 2 EHV charges'!$A:$O,8,FALSE)=0,"",VLOOKUP($A262,'Annex 2 EHV charges'!$A:$O,8,FALSE)),"")</f>
        <v/>
      </c>
      <c r="F262" s="110" t="str">
        <f>IFERROR(IF(VLOOKUP($A262,'Annex 2 EHV charges'!$A:$O,9,FALSE)=0,"",VLOOKUP($A262,'Annex 2 EHV charges'!$A:$O,9,FALSE)),"")</f>
        <v/>
      </c>
      <c r="G262" s="111" t="str">
        <f>IFERROR(IF(VLOOKUP($A262,'Annex 2 EHV charges'!$A:$O,10,FALSE)=0,"",VLOOKUP($A262,'Annex 2 EHV charges'!$A:$O,10,FALSE)),"")</f>
        <v/>
      </c>
      <c r="H262" s="111" t="str">
        <f>IFERROR(IF(VLOOKUP($A262,'Annex 2 EHV charges'!$A:$O,11,FALSE)=0,"",VLOOKUP($A262,'Annex 2 EHV charges'!$A:$O,11,FALSE)),"")</f>
        <v/>
      </c>
    </row>
    <row r="263" spans="1:8" x14ac:dyDescent="0.2">
      <c r="A263" s="104" t="str">
        <f t="array" ref="A263">IFERROR(INDEX('Annex 2 EHV charges'!$A$11:$A$410, MATCH(0, IF(ISBLANK('Annex 2 EHV charges'!$A$11:$A$410),1, COUNTIF(A$4:$A262, 'Annex 2 EHV charges'!$A$11:$A$410)), 0)),"")</f>
        <v/>
      </c>
      <c r="B263" s="104" t="str">
        <f>IF($A263="","",VLOOKUP($A263,'Annex 2 EHV charges'!$A:$O,2,0))</f>
        <v/>
      </c>
      <c r="C263" s="105" t="str">
        <f>IF($A263="","",VLOOKUP($A263,'Annex 2 EHV charges'!$A:$O,3,0))</f>
        <v/>
      </c>
      <c r="D263" s="104" t="str">
        <f>IF($A263="","",VLOOKUP($A263,'Annex 2 EHV charges'!$A:$O,7,0))</f>
        <v/>
      </c>
      <c r="E263" s="109" t="str">
        <f>IFERROR(IF(VLOOKUP($A263,'Annex 2 EHV charges'!$A:$O,8,FALSE)=0,"",VLOOKUP($A263,'Annex 2 EHV charges'!$A:$O,8,FALSE)),"")</f>
        <v/>
      </c>
      <c r="F263" s="110" t="str">
        <f>IFERROR(IF(VLOOKUP($A263,'Annex 2 EHV charges'!$A:$O,9,FALSE)=0,"",VLOOKUP($A263,'Annex 2 EHV charges'!$A:$O,9,FALSE)),"")</f>
        <v/>
      </c>
      <c r="G263" s="111" t="str">
        <f>IFERROR(IF(VLOOKUP($A263,'Annex 2 EHV charges'!$A:$O,10,FALSE)=0,"",VLOOKUP($A263,'Annex 2 EHV charges'!$A:$O,10,FALSE)),"")</f>
        <v/>
      </c>
      <c r="H263" s="111" t="str">
        <f>IFERROR(IF(VLOOKUP($A263,'Annex 2 EHV charges'!$A:$O,11,FALSE)=0,"",VLOOKUP($A263,'Annex 2 EHV charges'!$A:$O,11,FALSE)),"")</f>
        <v/>
      </c>
    </row>
    <row r="264" spans="1:8" x14ac:dyDescent="0.2">
      <c r="A264" s="104" t="str">
        <f t="array" ref="A264">IFERROR(INDEX('Annex 2 EHV charges'!$A$11:$A$410, MATCH(0, IF(ISBLANK('Annex 2 EHV charges'!$A$11:$A$410),1, COUNTIF(A$4:$A263, 'Annex 2 EHV charges'!$A$11:$A$410)), 0)),"")</f>
        <v/>
      </c>
      <c r="B264" s="104" t="str">
        <f>IF($A264="","",VLOOKUP($A264,'Annex 2 EHV charges'!$A:$O,2,0))</f>
        <v/>
      </c>
      <c r="C264" s="105" t="str">
        <f>IF($A264="","",VLOOKUP($A264,'Annex 2 EHV charges'!$A:$O,3,0))</f>
        <v/>
      </c>
      <c r="D264" s="104" t="str">
        <f>IF($A264="","",VLOOKUP($A264,'Annex 2 EHV charges'!$A:$O,7,0))</f>
        <v/>
      </c>
      <c r="E264" s="109" t="str">
        <f>IFERROR(IF(VLOOKUP($A264,'Annex 2 EHV charges'!$A:$O,8,FALSE)=0,"",VLOOKUP($A264,'Annex 2 EHV charges'!$A:$O,8,FALSE)),"")</f>
        <v/>
      </c>
      <c r="F264" s="110" t="str">
        <f>IFERROR(IF(VLOOKUP($A264,'Annex 2 EHV charges'!$A:$O,9,FALSE)=0,"",VLOOKUP($A264,'Annex 2 EHV charges'!$A:$O,9,FALSE)),"")</f>
        <v/>
      </c>
      <c r="G264" s="111" t="str">
        <f>IFERROR(IF(VLOOKUP($A264,'Annex 2 EHV charges'!$A:$O,10,FALSE)=0,"",VLOOKUP($A264,'Annex 2 EHV charges'!$A:$O,10,FALSE)),"")</f>
        <v/>
      </c>
      <c r="H264" s="111" t="str">
        <f>IFERROR(IF(VLOOKUP($A264,'Annex 2 EHV charges'!$A:$O,11,FALSE)=0,"",VLOOKUP($A264,'Annex 2 EHV charges'!$A:$O,11,FALSE)),"")</f>
        <v/>
      </c>
    </row>
    <row r="265" spans="1:8" x14ac:dyDescent="0.2">
      <c r="A265" s="104" t="str">
        <f t="array" ref="A265">IFERROR(INDEX('Annex 2 EHV charges'!$A$11:$A$410, MATCH(0, IF(ISBLANK('Annex 2 EHV charges'!$A$11:$A$410),1, COUNTIF(A$4:$A264, 'Annex 2 EHV charges'!$A$11:$A$410)), 0)),"")</f>
        <v/>
      </c>
      <c r="B265" s="104" t="str">
        <f>IF($A265="","",VLOOKUP($A265,'Annex 2 EHV charges'!$A:$O,2,0))</f>
        <v/>
      </c>
      <c r="C265" s="105" t="str">
        <f>IF($A265="","",VLOOKUP($A265,'Annex 2 EHV charges'!$A:$O,3,0))</f>
        <v/>
      </c>
      <c r="D265" s="104" t="str">
        <f>IF($A265="","",VLOOKUP($A265,'Annex 2 EHV charges'!$A:$O,7,0))</f>
        <v/>
      </c>
      <c r="E265" s="109" t="str">
        <f>IFERROR(IF(VLOOKUP($A265,'Annex 2 EHV charges'!$A:$O,8,FALSE)=0,"",VLOOKUP($A265,'Annex 2 EHV charges'!$A:$O,8,FALSE)),"")</f>
        <v/>
      </c>
      <c r="F265" s="110" t="str">
        <f>IFERROR(IF(VLOOKUP($A265,'Annex 2 EHV charges'!$A:$O,9,FALSE)=0,"",VLOOKUP($A265,'Annex 2 EHV charges'!$A:$O,9,FALSE)),"")</f>
        <v/>
      </c>
      <c r="G265" s="111" t="str">
        <f>IFERROR(IF(VLOOKUP($A265,'Annex 2 EHV charges'!$A:$O,10,FALSE)=0,"",VLOOKUP($A265,'Annex 2 EHV charges'!$A:$O,10,FALSE)),"")</f>
        <v/>
      </c>
      <c r="H265" s="111" t="str">
        <f>IFERROR(IF(VLOOKUP($A265,'Annex 2 EHV charges'!$A:$O,11,FALSE)=0,"",VLOOKUP($A265,'Annex 2 EHV charges'!$A:$O,11,FALSE)),"")</f>
        <v/>
      </c>
    </row>
    <row r="266" spans="1:8" x14ac:dyDescent="0.2">
      <c r="A266" s="104" t="str">
        <f t="array" ref="A266">IFERROR(INDEX('Annex 2 EHV charges'!$A$11:$A$410, MATCH(0, IF(ISBLANK('Annex 2 EHV charges'!$A$11:$A$410),1, COUNTIF(A$4:$A265, 'Annex 2 EHV charges'!$A$11:$A$410)), 0)),"")</f>
        <v/>
      </c>
      <c r="B266" s="104" t="str">
        <f>IF($A266="","",VLOOKUP($A266,'Annex 2 EHV charges'!$A:$O,2,0))</f>
        <v/>
      </c>
      <c r="C266" s="105" t="str">
        <f>IF($A266="","",VLOOKUP($A266,'Annex 2 EHV charges'!$A:$O,3,0))</f>
        <v/>
      </c>
      <c r="D266" s="104" t="str">
        <f>IF($A266="","",VLOOKUP($A266,'Annex 2 EHV charges'!$A:$O,7,0))</f>
        <v/>
      </c>
      <c r="E266" s="109" t="str">
        <f>IFERROR(IF(VLOOKUP($A266,'Annex 2 EHV charges'!$A:$O,8,FALSE)=0,"",VLOOKUP($A266,'Annex 2 EHV charges'!$A:$O,8,FALSE)),"")</f>
        <v/>
      </c>
      <c r="F266" s="110" t="str">
        <f>IFERROR(IF(VLOOKUP($A266,'Annex 2 EHV charges'!$A:$O,9,FALSE)=0,"",VLOOKUP($A266,'Annex 2 EHV charges'!$A:$O,9,FALSE)),"")</f>
        <v/>
      </c>
      <c r="G266" s="111" t="str">
        <f>IFERROR(IF(VLOOKUP($A266,'Annex 2 EHV charges'!$A:$O,10,FALSE)=0,"",VLOOKUP($A266,'Annex 2 EHV charges'!$A:$O,10,FALSE)),"")</f>
        <v/>
      </c>
      <c r="H266" s="111" t="str">
        <f>IFERROR(IF(VLOOKUP($A266,'Annex 2 EHV charges'!$A:$O,11,FALSE)=0,"",VLOOKUP($A266,'Annex 2 EHV charges'!$A:$O,11,FALSE)),"")</f>
        <v/>
      </c>
    </row>
    <row r="267" spans="1:8" x14ac:dyDescent="0.2">
      <c r="A267" s="104" t="str">
        <f t="array" ref="A267">IFERROR(INDEX('Annex 2 EHV charges'!$A$11:$A$410, MATCH(0, IF(ISBLANK('Annex 2 EHV charges'!$A$11:$A$410),1, COUNTIF(A$4:$A266, 'Annex 2 EHV charges'!$A$11:$A$410)), 0)),"")</f>
        <v/>
      </c>
      <c r="B267" s="104" t="str">
        <f>IF($A267="","",VLOOKUP($A267,'Annex 2 EHV charges'!$A:$O,2,0))</f>
        <v/>
      </c>
      <c r="C267" s="105" t="str">
        <f>IF($A267="","",VLOOKUP($A267,'Annex 2 EHV charges'!$A:$O,3,0))</f>
        <v/>
      </c>
      <c r="D267" s="104" t="str">
        <f>IF($A267="","",VLOOKUP($A267,'Annex 2 EHV charges'!$A:$O,7,0))</f>
        <v/>
      </c>
      <c r="E267" s="109" t="str">
        <f>IFERROR(IF(VLOOKUP($A267,'Annex 2 EHV charges'!$A:$O,8,FALSE)=0,"",VLOOKUP($A267,'Annex 2 EHV charges'!$A:$O,8,FALSE)),"")</f>
        <v/>
      </c>
      <c r="F267" s="110" t="str">
        <f>IFERROR(IF(VLOOKUP($A267,'Annex 2 EHV charges'!$A:$O,9,FALSE)=0,"",VLOOKUP($A267,'Annex 2 EHV charges'!$A:$O,9,FALSE)),"")</f>
        <v/>
      </c>
      <c r="G267" s="111" t="str">
        <f>IFERROR(IF(VLOOKUP($A267,'Annex 2 EHV charges'!$A:$O,10,FALSE)=0,"",VLOOKUP($A267,'Annex 2 EHV charges'!$A:$O,10,FALSE)),"")</f>
        <v/>
      </c>
      <c r="H267" s="111" t="str">
        <f>IFERROR(IF(VLOOKUP($A267,'Annex 2 EHV charges'!$A:$O,11,FALSE)=0,"",VLOOKUP($A267,'Annex 2 EHV charges'!$A:$O,11,FALSE)),"")</f>
        <v/>
      </c>
    </row>
    <row r="268" spans="1:8" x14ac:dyDescent="0.2">
      <c r="A268" s="104" t="str">
        <f t="array" ref="A268">IFERROR(INDEX('Annex 2 EHV charges'!$A$11:$A$410, MATCH(0, IF(ISBLANK('Annex 2 EHV charges'!$A$11:$A$410),1, COUNTIF(A$4:$A267, 'Annex 2 EHV charges'!$A$11:$A$410)), 0)),"")</f>
        <v/>
      </c>
      <c r="B268" s="104" t="str">
        <f>IF($A268="","",VLOOKUP($A268,'Annex 2 EHV charges'!$A:$O,2,0))</f>
        <v/>
      </c>
      <c r="C268" s="105" t="str">
        <f>IF($A268="","",VLOOKUP($A268,'Annex 2 EHV charges'!$A:$O,3,0))</f>
        <v/>
      </c>
      <c r="D268" s="104" t="str">
        <f>IF($A268="","",VLOOKUP($A268,'Annex 2 EHV charges'!$A:$O,7,0))</f>
        <v/>
      </c>
      <c r="E268" s="109" t="str">
        <f>IFERROR(IF(VLOOKUP($A268,'Annex 2 EHV charges'!$A:$O,8,FALSE)=0,"",VLOOKUP($A268,'Annex 2 EHV charges'!$A:$O,8,FALSE)),"")</f>
        <v/>
      </c>
      <c r="F268" s="110" t="str">
        <f>IFERROR(IF(VLOOKUP($A268,'Annex 2 EHV charges'!$A:$O,9,FALSE)=0,"",VLOOKUP($A268,'Annex 2 EHV charges'!$A:$O,9,FALSE)),"")</f>
        <v/>
      </c>
      <c r="G268" s="111" t="str">
        <f>IFERROR(IF(VLOOKUP($A268,'Annex 2 EHV charges'!$A:$O,10,FALSE)=0,"",VLOOKUP($A268,'Annex 2 EHV charges'!$A:$O,10,FALSE)),"")</f>
        <v/>
      </c>
      <c r="H268" s="111" t="str">
        <f>IFERROR(IF(VLOOKUP($A268,'Annex 2 EHV charges'!$A:$O,11,FALSE)=0,"",VLOOKUP($A268,'Annex 2 EHV charges'!$A:$O,11,FALSE)),"")</f>
        <v/>
      </c>
    </row>
    <row r="269" spans="1:8" x14ac:dyDescent="0.2">
      <c r="A269" s="104" t="str">
        <f t="array" ref="A269">IFERROR(INDEX('Annex 2 EHV charges'!$A$11:$A$410, MATCH(0, IF(ISBLANK('Annex 2 EHV charges'!$A$11:$A$410),1, COUNTIF(A$4:$A268, 'Annex 2 EHV charges'!$A$11:$A$410)), 0)),"")</f>
        <v/>
      </c>
      <c r="B269" s="104" t="str">
        <f>IF($A269="","",VLOOKUP($A269,'Annex 2 EHV charges'!$A:$O,2,0))</f>
        <v/>
      </c>
      <c r="C269" s="105" t="str">
        <f>IF($A269="","",VLOOKUP($A269,'Annex 2 EHV charges'!$A:$O,3,0))</f>
        <v/>
      </c>
      <c r="D269" s="104" t="str">
        <f>IF($A269="","",VLOOKUP($A269,'Annex 2 EHV charges'!$A:$O,7,0))</f>
        <v/>
      </c>
      <c r="E269" s="109" t="str">
        <f>IFERROR(IF(VLOOKUP($A269,'Annex 2 EHV charges'!$A:$O,8,FALSE)=0,"",VLOOKUP($A269,'Annex 2 EHV charges'!$A:$O,8,FALSE)),"")</f>
        <v/>
      </c>
      <c r="F269" s="110" t="str">
        <f>IFERROR(IF(VLOOKUP($A269,'Annex 2 EHV charges'!$A:$O,9,FALSE)=0,"",VLOOKUP($A269,'Annex 2 EHV charges'!$A:$O,9,FALSE)),"")</f>
        <v/>
      </c>
      <c r="G269" s="111" t="str">
        <f>IFERROR(IF(VLOOKUP($A269,'Annex 2 EHV charges'!$A:$O,10,FALSE)=0,"",VLOOKUP($A269,'Annex 2 EHV charges'!$A:$O,10,FALSE)),"")</f>
        <v/>
      </c>
      <c r="H269" s="111" t="str">
        <f>IFERROR(IF(VLOOKUP($A269,'Annex 2 EHV charges'!$A:$O,11,FALSE)=0,"",VLOOKUP($A269,'Annex 2 EHV charges'!$A:$O,11,FALSE)),"")</f>
        <v/>
      </c>
    </row>
    <row r="270" spans="1:8" x14ac:dyDescent="0.2">
      <c r="A270" s="104" t="str">
        <f t="array" ref="A270">IFERROR(INDEX('Annex 2 EHV charges'!$A$11:$A$410, MATCH(0, IF(ISBLANK('Annex 2 EHV charges'!$A$11:$A$410),1, COUNTIF(A$4:$A269, 'Annex 2 EHV charges'!$A$11:$A$410)), 0)),"")</f>
        <v/>
      </c>
      <c r="B270" s="104" t="str">
        <f>IF($A270="","",VLOOKUP($A270,'Annex 2 EHV charges'!$A:$O,2,0))</f>
        <v/>
      </c>
      <c r="C270" s="105" t="str">
        <f>IF($A270="","",VLOOKUP($A270,'Annex 2 EHV charges'!$A:$O,3,0))</f>
        <v/>
      </c>
      <c r="D270" s="104" t="str">
        <f>IF($A270="","",VLOOKUP($A270,'Annex 2 EHV charges'!$A:$O,7,0))</f>
        <v/>
      </c>
      <c r="E270" s="109" t="str">
        <f>IFERROR(IF(VLOOKUP($A270,'Annex 2 EHV charges'!$A:$O,8,FALSE)=0,"",VLOOKUP($A270,'Annex 2 EHV charges'!$A:$O,8,FALSE)),"")</f>
        <v/>
      </c>
      <c r="F270" s="110" t="str">
        <f>IFERROR(IF(VLOOKUP($A270,'Annex 2 EHV charges'!$A:$O,9,FALSE)=0,"",VLOOKUP($A270,'Annex 2 EHV charges'!$A:$O,9,FALSE)),"")</f>
        <v/>
      </c>
      <c r="G270" s="111" t="str">
        <f>IFERROR(IF(VLOOKUP($A270,'Annex 2 EHV charges'!$A:$O,10,FALSE)=0,"",VLOOKUP($A270,'Annex 2 EHV charges'!$A:$O,10,FALSE)),"")</f>
        <v/>
      </c>
      <c r="H270" s="111" t="str">
        <f>IFERROR(IF(VLOOKUP($A270,'Annex 2 EHV charges'!$A:$O,11,FALSE)=0,"",VLOOKUP($A270,'Annex 2 EHV charges'!$A:$O,11,FALSE)),"")</f>
        <v/>
      </c>
    </row>
    <row r="271" spans="1:8" x14ac:dyDescent="0.2">
      <c r="A271" s="104" t="str">
        <f t="array" ref="A271">IFERROR(INDEX('Annex 2 EHV charges'!$A$11:$A$410, MATCH(0, IF(ISBLANK('Annex 2 EHV charges'!$A$11:$A$410),1, COUNTIF(A$4:$A270, 'Annex 2 EHV charges'!$A$11:$A$410)), 0)),"")</f>
        <v/>
      </c>
      <c r="B271" s="104" t="str">
        <f>IF($A271="","",VLOOKUP($A271,'Annex 2 EHV charges'!$A:$O,2,0))</f>
        <v/>
      </c>
      <c r="C271" s="105" t="str">
        <f>IF($A271="","",VLOOKUP($A271,'Annex 2 EHV charges'!$A:$O,3,0))</f>
        <v/>
      </c>
      <c r="D271" s="104" t="str">
        <f>IF($A271="","",VLOOKUP($A271,'Annex 2 EHV charges'!$A:$O,7,0))</f>
        <v/>
      </c>
      <c r="E271" s="109" t="str">
        <f>IFERROR(IF(VLOOKUP($A271,'Annex 2 EHV charges'!$A:$O,8,FALSE)=0,"",VLOOKUP($A271,'Annex 2 EHV charges'!$A:$O,8,FALSE)),"")</f>
        <v/>
      </c>
      <c r="F271" s="110" t="str">
        <f>IFERROR(IF(VLOOKUP($A271,'Annex 2 EHV charges'!$A:$O,9,FALSE)=0,"",VLOOKUP($A271,'Annex 2 EHV charges'!$A:$O,9,FALSE)),"")</f>
        <v/>
      </c>
      <c r="G271" s="111" t="str">
        <f>IFERROR(IF(VLOOKUP($A271,'Annex 2 EHV charges'!$A:$O,10,FALSE)=0,"",VLOOKUP($A271,'Annex 2 EHV charges'!$A:$O,10,FALSE)),"")</f>
        <v/>
      </c>
      <c r="H271" s="111" t="str">
        <f>IFERROR(IF(VLOOKUP($A271,'Annex 2 EHV charges'!$A:$O,11,FALSE)=0,"",VLOOKUP($A271,'Annex 2 EHV charges'!$A:$O,11,FALSE)),"")</f>
        <v/>
      </c>
    </row>
    <row r="272" spans="1:8" x14ac:dyDescent="0.2">
      <c r="A272" s="104" t="str">
        <f t="array" ref="A272">IFERROR(INDEX('Annex 2 EHV charges'!$A$11:$A$410, MATCH(0, IF(ISBLANK('Annex 2 EHV charges'!$A$11:$A$410),1, COUNTIF(A$4:$A271, 'Annex 2 EHV charges'!$A$11:$A$410)), 0)),"")</f>
        <v/>
      </c>
      <c r="B272" s="104" t="str">
        <f>IF($A272="","",VLOOKUP($A272,'Annex 2 EHV charges'!$A:$O,2,0))</f>
        <v/>
      </c>
      <c r="C272" s="105" t="str">
        <f>IF($A272="","",VLOOKUP($A272,'Annex 2 EHV charges'!$A:$O,3,0))</f>
        <v/>
      </c>
      <c r="D272" s="104" t="str">
        <f>IF($A272="","",VLOOKUP($A272,'Annex 2 EHV charges'!$A:$O,7,0))</f>
        <v/>
      </c>
      <c r="E272" s="109" t="str">
        <f>IFERROR(IF(VLOOKUP($A272,'Annex 2 EHV charges'!$A:$O,8,FALSE)=0,"",VLOOKUP($A272,'Annex 2 EHV charges'!$A:$O,8,FALSE)),"")</f>
        <v/>
      </c>
      <c r="F272" s="110" t="str">
        <f>IFERROR(IF(VLOOKUP($A272,'Annex 2 EHV charges'!$A:$O,9,FALSE)=0,"",VLOOKUP($A272,'Annex 2 EHV charges'!$A:$O,9,FALSE)),"")</f>
        <v/>
      </c>
      <c r="G272" s="111" t="str">
        <f>IFERROR(IF(VLOOKUP($A272,'Annex 2 EHV charges'!$A:$O,10,FALSE)=0,"",VLOOKUP($A272,'Annex 2 EHV charges'!$A:$O,10,FALSE)),"")</f>
        <v/>
      </c>
      <c r="H272" s="111" t="str">
        <f>IFERROR(IF(VLOOKUP($A272,'Annex 2 EHV charges'!$A:$O,11,FALSE)=0,"",VLOOKUP($A272,'Annex 2 EHV charges'!$A:$O,11,FALSE)),"")</f>
        <v/>
      </c>
    </row>
    <row r="273" spans="1:8" x14ac:dyDescent="0.2">
      <c r="A273" s="104" t="str">
        <f t="array" ref="A273">IFERROR(INDEX('Annex 2 EHV charges'!$A$11:$A$410, MATCH(0, IF(ISBLANK('Annex 2 EHV charges'!$A$11:$A$410),1, COUNTIF(A$4:$A272, 'Annex 2 EHV charges'!$A$11:$A$410)), 0)),"")</f>
        <v/>
      </c>
      <c r="B273" s="104" t="str">
        <f>IF($A273="","",VLOOKUP($A273,'Annex 2 EHV charges'!$A:$O,2,0))</f>
        <v/>
      </c>
      <c r="C273" s="105" t="str">
        <f>IF($A273="","",VLOOKUP($A273,'Annex 2 EHV charges'!$A:$O,3,0))</f>
        <v/>
      </c>
      <c r="D273" s="104" t="str">
        <f>IF($A273="","",VLOOKUP($A273,'Annex 2 EHV charges'!$A:$O,7,0))</f>
        <v/>
      </c>
      <c r="E273" s="109" t="str">
        <f>IFERROR(IF(VLOOKUP($A273,'Annex 2 EHV charges'!$A:$O,8,FALSE)=0,"",VLOOKUP($A273,'Annex 2 EHV charges'!$A:$O,8,FALSE)),"")</f>
        <v/>
      </c>
      <c r="F273" s="110" t="str">
        <f>IFERROR(IF(VLOOKUP($A273,'Annex 2 EHV charges'!$A:$O,9,FALSE)=0,"",VLOOKUP($A273,'Annex 2 EHV charges'!$A:$O,9,FALSE)),"")</f>
        <v/>
      </c>
      <c r="G273" s="111" t="str">
        <f>IFERROR(IF(VLOOKUP($A273,'Annex 2 EHV charges'!$A:$O,10,FALSE)=0,"",VLOOKUP($A273,'Annex 2 EHV charges'!$A:$O,10,FALSE)),"")</f>
        <v/>
      </c>
      <c r="H273" s="111" t="str">
        <f>IFERROR(IF(VLOOKUP($A273,'Annex 2 EHV charges'!$A:$O,11,FALSE)=0,"",VLOOKUP($A273,'Annex 2 EHV charges'!$A:$O,11,FALSE)),"")</f>
        <v/>
      </c>
    </row>
    <row r="274" spans="1:8" x14ac:dyDescent="0.2">
      <c r="A274" s="104" t="str">
        <f t="array" ref="A274">IFERROR(INDEX('Annex 2 EHV charges'!$A$11:$A$410, MATCH(0, IF(ISBLANK('Annex 2 EHV charges'!$A$11:$A$410),1, COUNTIF(A$4:$A273, 'Annex 2 EHV charges'!$A$11:$A$410)), 0)),"")</f>
        <v/>
      </c>
      <c r="B274" s="104" t="str">
        <f>IF($A274="","",VLOOKUP($A274,'Annex 2 EHV charges'!$A:$O,2,0))</f>
        <v/>
      </c>
      <c r="C274" s="105" t="str">
        <f>IF($A274="","",VLOOKUP($A274,'Annex 2 EHV charges'!$A:$O,3,0))</f>
        <v/>
      </c>
      <c r="D274" s="104" t="str">
        <f>IF($A274="","",VLOOKUP($A274,'Annex 2 EHV charges'!$A:$O,7,0))</f>
        <v/>
      </c>
      <c r="E274" s="109" t="str">
        <f>IFERROR(IF(VLOOKUP($A274,'Annex 2 EHV charges'!$A:$O,8,FALSE)=0,"",VLOOKUP($A274,'Annex 2 EHV charges'!$A:$O,8,FALSE)),"")</f>
        <v/>
      </c>
      <c r="F274" s="110" t="str">
        <f>IFERROR(IF(VLOOKUP($A274,'Annex 2 EHV charges'!$A:$O,9,FALSE)=0,"",VLOOKUP($A274,'Annex 2 EHV charges'!$A:$O,9,FALSE)),"")</f>
        <v/>
      </c>
      <c r="G274" s="111" t="str">
        <f>IFERROR(IF(VLOOKUP($A274,'Annex 2 EHV charges'!$A:$O,10,FALSE)=0,"",VLOOKUP($A274,'Annex 2 EHV charges'!$A:$O,10,FALSE)),"")</f>
        <v/>
      </c>
      <c r="H274" s="111" t="str">
        <f>IFERROR(IF(VLOOKUP($A274,'Annex 2 EHV charges'!$A:$O,11,FALSE)=0,"",VLOOKUP($A274,'Annex 2 EHV charges'!$A:$O,11,FALSE)),"")</f>
        <v/>
      </c>
    </row>
    <row r="275" spans="1:8" x14ac:dyDescent="0.2">
      <c r="A275" s="104" t="str">
        <f t="array" ref="A275">IFERROR(INDEX('Annex 2 EHV charges'!$A$11:$A$410, MATCH(0, IF(ISBLANK('Annex 2 EHV charges'!$A$11:$A$410),1, COUNTIF(A$4:$A274, 'Annex 2 EHV charges'!$A$11:$A$410)), 0)),"")</f>
        <v/>
      </c>
      <c r="B275" s="104" t="str">
        <f>IF($A275="","",VLOOKUP($A275,'Annex 2 EHV charges'!$A:$O,2,0))</f>
        <v/>
      </c>
      <c r="C275" s="105" t="str">
        <f>IF($A275="","",VLOOKUP($A275,'Annex 2 EHV charges'!$A:$O,3,0))</f>
        <v/>
      </c>
      <c r="D275" s="104" t="str">
        <f>IF($A275="","",VLOOKUP($A275,'Annex 2 EHV charges'!$A:$O,7,0))</f>
        <v/>
      </c>
      <c r="E275" s="109" t="str">
        <f>IFERROR(IF(VLOOKUP($A275,'Annex 2 EHV charges'!$A:$O,8,FALSE)=0,"",VLOOKUP($A275,'Annex 2 EHV charges'!$A:$O,8,FALSE)),"")</f>
        <v/>
      </c>
      <c r="F275" s="110" t="str">
        <f>IFERROR(IF(VLOOKUP($A275,'Annex 2 EHV charges'!$A:$O,9,FALSE)=0,"",VLOOKUP($A275,'Annex 2 EHV charges'!$A:$O,9,FALSE)),"")</f>
        <v/>
      </c>
      <c r="G275" s="111" t="str">
        <f>IFERROR(IF(VLOOKUP($A275,'Annex 2 EHV charges'!$A:$O,10,FALSE)=0,"",VLOOKUP($A275,'Annex 2 EHV charges'!$A:$O,10,FALSE)),"")</f>
        <v/>
      </c>
      <c r="H275" s="111" t="str">
        <f>IFERROR(IF(VLOOKUP($A275,'Annex 2 EHV charges'!$A:$O,11,FALSE)=0,"",VLOOKUP($A275,'Annex 2 EHV charges'!$A:$O,11,FALSE)),"")</f>
        <v/>
      </c>
    </row>
    <row r="276" spans="1:8" x14ac:dyDescent="0.2">
      <c r="A276" s="104" t="str">
        <f t="array" ref="A276">IFERROR(INDEX('Annex 2 EHV charges'!$A$11:$A$410, MATCH(0, IF(ISBLANK('Annex 2 EHV charges'!$A$11:$A$410),1, COUNTIF(A$4:$A275, 'Annex 2 EHV charges'!$A$11:$A$410)), 0)),"")</f>
        <v/>
      </c>
      <c r="B276" s="104" t="str">
        <f>IF($A276="","",VLOOKUP($A276,'Annex 2 EHV charges'!$A:$O,2,0))</f>
        <v/>
      </c>
      <c r="C276" s="105" t="str">
        <f>IF($A276="","",VLOOKUP($A276,'Annex 2 EHV charges'!$A:$O,3,0))</f>
        <v/>
      </c>
      <c r="D276" s="104" t="str">
        <f>IF($A276="","",VLOOKUP($A276,'Annex 2 EHV charges'!$A:$O,7,0))</f>
        <v/>
      </c>
      <c r="E276" s="109" t="str">
        <f>IFERROR(IF(VLOOKUP($A276,'Annex 2 EHV charges'!$A:$O,8,FALSE)=0,"",VLOOKUP($A276,'Annex 2 EHV charges'!$A:$O,8,FALSE)),"")</f>
        <v/>
      </c>
      <c r="F276" s="110" t="str">
        <f>IFERROR(IF(VLOOKUP($A276,'Annex 2 EHV charges'!$A:$O,9,FALSE)=0,"",VLOOKUP($A276,'Annex 2 EHV charges'!$A:$O,9,FALSE)),"")</f>
        <v/>
      </c>
      <c r="G276" s="111" t="str">
        <f>IFERROR(IF(VLOOKUP($A276,'Annex 2 EHV charges'!$A:$O,10,FALSE)=0,"",VLOOKUP($A276,'Annex 2 EHV charges'!$A:$O,10,FALSE)),"")</f>
        <v/>
      </c>
      <c r="H276" s="111" t="str">
        <f>IFERROR(IF(VLOOKUP($A276,'Annex 2 EHV charges'!$A:$O,11,FALSE)=0,"",VLOOKUP($A276,'Annex 2 EHV charges'!$A:$O,11,FALSE)),"")</f>
        <v/>
      </c>
    </row>
    <row r="277" spans="1:8" x14ac:dyDescent="0.2">
      <c r="A277" s="104" t="str">
        <f t="array" ref="A277">IFERROR(INDEX('Annex 2 EHV charges'!$A$11:$A$410, MATCH(0, IF(ISBLANK('Annex 2 EHV charges'!$A$11:$A$410),1, COUNTIF(A$4:$A276, 'Annex 2 EHV charges'!$A$11:$A$410)), 0)),"")</f>
        <v/>
      </c>
      <c r="B277" s="104" t="str">
        <f>IF($A277="","",VLOOKUP($A277,'Annex 2 EHV charges'!$A:$O,2,0))</f>
        <v/>
      </c>
      <c r="C277" s="105" t="str">
        <f>IF($A277="","",VLOOKUP($A277,'Annex 2 EHV charges'!$A:$O,3,0))</f>
        <v/>
      </c>
      <c r="D277" s="104" t="str">
        <f>IF($A277="","",VLOOKUP($A277,'Annex 2 EHV charges'!$A:$O,7,0))</f>
        <v/>
      </c>
      <c r="E277" s="109" t="str">
        <f>IFERROR(IF(VLOOKUP($A277,'Annex 2 EHV charges'!$A:$O,8,FALSE)=0,"",VLOOKUP($A277,'Annex 2 EHV charges'!$A:$O,8,FALSE)),"")</f>
        <v/>
      </c>
      <c r="F277" s="110" t="str">
        <f>IFERROR(IF(VLOOKUP($A277,'Annex 2 EHV charges'!$A:$O,9,FALSE)=0,"",VLOOKUP($A277,'Annex 2 EHV charges'!$A:$O,9,FALSE)),"")</f>
        <v/>
      </c>
      <c r="G277" s="111" t="str">
        <f>IFERROR(IF(VLOOKUP($A277,'Annex 2 EHV charges'!$A:$O,10,FALSE)=0,"",VLOOKUP($A277,'Annex 2 EHV charges'!$A:$O,10,FALSE)),"")</f>
        <v/>
      </c>
      <c r="H277" s="111" t="str">
        <f>IFERROR(IF(VLOOKUP($A277,'Annex 2 EHV charges'!$A:$O,11,FALSE)=0,"",VLOOKUP($A277,'Annex 2 EHV charges'!$A:$O,11,FALSE)),"")</f>
        <v/>
      </c>
    </row>
    <row r="278" spans="1:8" x14ac:dyDescent="0.2">
      <c r="A278" s="104" t="str">
        <f t="array" ref="A278">IFERROR(INDEX('Annex 2 EHV charges'!$A$11:$A$410, MATCH(0, IF(ISBLANK('Annex 2 EHV charges'!$A$11:$A$410),1, COUNTIF(A$4:$A277, 'Annex 2 EHV charges'!$A$11:$A$410)), 0)),"")</f>
        <v/>
      </c>
      <c r="B278" s="104" t="str">
        <f>IF($A278="","",VLOOKUP($A278,'Annex 2 EHV charges'!$A:$O,2,0))</f>
        <v/>
      </c>
      <c r="C278" s="105" t="str">
        <f>IF($A278="","",VLOOKUP($A278,'Annex 2 EHV charges'!$A:$O,3,0))</f>
        <v/>
      </c>
      <c r="D278" s="104" t="str">
        <f>IF($A278="","",VLOOKUP($A278,'Annex 2 EHV charges'!$A:$O,7,0))</f>
        <v/>
      </c>
      <c r="E278" s="109" t="str">
        <f>IFERROR(IF(VLOOKUP($A278,'Annex 2 EHV charges'!$A:$O,8,FALSE)=0,"",VLOOKUP($A278,'Annex 2 EHV charges'!$A:$O,8,FALSE)),"")</f>
        <v/>
      </c>
      <c r="F278" s="110" t="str">
        <f>IFERROR(IF(VLOOKUP($A278,'Annex 2 EHV charges'!$A:$O,9,FALSE)=0,"",VLOOKUP($A278,'Annex 2 EHV charges'!$A:$O,9,FALSE)),"")</f>
        <v/>
      </c>
      <c r="G278" s="111" t="str">
        <f>IFERROR(IF(VLOOKUP($A278,'Annex 2 EHV charges'!$A:$O,10,FALSE)=0,"",VLOOKUP($A278,'Annex 2 EHV charges'!$A:$O,10,FALSE)),"")</f>
        <v/>
      </c>
      <c r="H278" s="111" t="str">
        <f>IFERROR(IF(VLOOKUP($A278,'Annex 2 EHV charges'!$A:$O,11,FALSE)=0,"",VLOOKUP($A278,'Annex 2 EHV charges'!$A:$O,11,FALSE)),"")</f>
        <v/>
      </c>
    </row>
    <row r="279" spans="1:8" x14ac:dyDescent="0.2">
      <c r="A279" s="104" t="str">
        <f t="array" ref="A279">IFERROR(INDEX('Annex 2 EHV charges'!$A$11:$A$410, MATCH(0, IF(ISBLANK('Annex 2 EHV charges'!$A$11:$A$410),1, COUNTIF(A$4:$A278, 'Annex 2 EHV charges'!$A$11:$A$410)), 0)),"")</f>
        <v/>
      </c>
      <c r="B279" s="104" t="str">
        <f>IF($A279="","",VLOOKUP($A279,'Annex 2 EHV charges'!$A:$O,2,0))</f>
        <v/>
      </c>
      <c r="C279" s="105" t="str">
        <f>IF($A279="","",VLOOKUP($A279,'Annex 2 EHV charges'!$A:$O,3,0))</f>
        <v/>
      </c>
      <c r="D279" s="104" t="str">
        <f>IF($A279="","",VLOOKUP($A279,'Annex 2 EHV charges'!$A:$O,7,0))</f>
        <v/>
      </c>
      <c r="E279" s="109" t="str">
        <f>IFERROR(IF(VLOOKUP($A279,'Annex 2 EHV charges'!$A:$O,8,FALSE)=0,"",VLOOKUP($A279,'Annex 2 EHV charges'!$A:$O,8,FALSE)),"")</f>
        <v/>
      </c>
      <c r="F279" s="110" t="str">
        <f>IFERROR(IF(VLOOKUP($A279,'Annex 2 EHV charges'!$A:$O,9,FALSE)=0,"",VLOOKUP($A279,'Annex 2 EHV charges'!$A:$O,9,FALSE)),"")</f>
        <v/>
      </c>
      <c r="G279" s="111" t="str">
        <f>IFERROR(IF(VLOOKUP($A279,'Annex 2 EHV charges'!$A:$O,10,FALSE)=0,"",VLOOKUP($A279,'Annex 2 EHV charges'!$A:$O,10,FALSE)),"")</f>
        <v/>
      </c>
      <c r="H279" s="111" t="str">
        <f>IFERROR(IF(VLOOKUP($A279,'Annex 2 EHV charges'!$A:$O,11,FALSE)=0,"",VLOOKUP($A279,'Annex 2 EHV charges'!$A:$O,11,FALSE)),"")</f>
        <v/>
      </c>
    </row>
    <row r="280" spans="1:8" x14ac:dyDescent="0.2">
      <c r="A280" s="104" t="str">
        <f t="array" ref="A280">IFERROR(INDEX('Annex 2 EHV charges'!$A$11:$A$410, MATCH(0, IF(ISBLANK('Annex 2 EHV charges'!$A$11:$A$410),1, COUNTIF(A$4:$A279, 'Annex 2 EHV charges'!$A$11:$A$410)), 0)),"")</f>
        <v/>
      </c>
      <c r="B280" s="104" t="str">
        <f>IF($A280="","",VLOOKUP($A280,'Annex 2 EHV charges'!$A:$O,2,0))</f>
        <v/>
      </c>
      <c r="C280" s="105" t="str">
        <f>IF($A280="","",VLOOKUP($A280,'Annex 2 EHV charges'!$A:$O,3,0))</f>
        <v/>
      </c>
      <c r="D280" s="104" t="str">
        <f>IF($A280="","",VLOOKUP($A280,'Annex 2 EHV charges'!$A:$O,7,0))</f>
        <v/>
      </c>
      <c r="E280" s="109" t="str">
        <f>IFERROR(IF(VLOOKUP($A280,'Annex 2 EHV charges'!$A:$O,8,FALSE)=0,"",VLOOKUP($A280,'Annex 2 EHV charges'!$A:$O,8,FALSE)),"")</f>
        <v/>
      </c>
      <c r="F280" s="110" t="str">
        <f>IFERROR(IF(VLOOKUP($A280,'Annex 2 EHV charges'!$A:$O,9,FALSE)=0,"",VLOOKUP($A280,'Annex 2 EHV charges'!$A:$O,9,FALSE)),"")</f>
        <v/>
      </c>
      <c r="G280" s="111" t="str">
        <f>IFERROR(IF(VLOOKUP($A280,'Annex 2 EHV charges'!$A:$O,10,FALSE)=0,"",VLOOKUP($A280,'Annex 2 EHV charges'!$A:$O,10,FALSE)),"")</f>
        <v/>
      </c>
      <c r="H280" s="111" t="str">
        <f>IFERROR(IF(VLOOKUP($A280,'Annex 2 EHV charges'!$A:$O,11,FALSE)=0,"",VLOOKUP($A280,'Annex 2 EHV charges'!$A:$O,11,FALSE)),"")</f>
        <v/>
      </c>
    </row>
    <row r="281" spans="1:8" x14ac:dyDescent="0.2">
      <c r="A281" s="104" t="str">
        <f t="array" ref="A281">IFERROR(INDEX('Annex 2 EHV charges'!$A$11:$A$410, MATCH(0, IF(ISBLANK('Annex 2 EHV charges'!$A$11:$A$410),1, COUNTIF(A$4:$A280, 'Annex 2 EHV charges'!$A$11:$A$410)), 0)),"")</f>
        <v/>
      </c>
      <c r="B281" s="104" t="str">
        <f>IF($A281="","",VLOOKUP($A281,'Annex 2 EHV charges'!$A:$O,2,0))</f>
        <v/>
      </c>
      <c r="C281" s="105" t="str">
        <f>IF($A281="","",VLOOKUP($A281,'Annex 2 EHV charges'!$A:$O,3,0))</f>
        <v/>
      </c>
      <c r="D281" s="104" t="str">
        <f>IF($A281="","",VLOOKUP($A281,'Annex 2 EHV charges'!$A:$O,7,0))</f>
        <v/>
      </c>
      <c r="E281" s="109" t="str">
        <f>IFERROR(IF(VLOOKUP($A281,'Annex 2 EHV charges'!$A:$O,8,FALSE)=0,"",VLOOKUP($A281,'Annex 2 EHV charges'!$A:$O,8,FALSE)),"")</f>
        <v/>
      </c>
      <c r="F281" s="110" t="str">
        <f>IFERROR(IF(VLOOKUP($A281,'Annex 2 EHV charges'!$A:$O,9,FALSE)=0,"",VLOOKUP($A281,'Annex 2 EHV charges'!$A:$O,9,FALSE)),"")</f>
        <v/>
      </c>
      <c r="G281" s="111" t="str">
        <f>IFERROR(IF(VLOOKUP($A281,'Annex 2 EHV charges'!$A:$O,10,FALSE)=0,"",VLOOKUP($A281,'Annex 2 EHV charges'!$A:$O,10,FALSE)),"")</f>
        <v/>
      </c>
      <c r="H281" s="111" t="str">
        <f>IFERROR(IF(VLOOKUP($A281,'Annex 2 EHV charges'!$A:$O,11,FALSE)=0,"",VLOOKUP($A281,'Annex 2 EHV charges'!$A:$O,11,FALSE)),"")</f>
        <v/>
      </c>
    </row>
    <row r="282" spans="1:8" x14ac:dyDescent="0.2">
      <c r="A282" s="104" t="str">
        <f t="array" ref="A282">IFERROR(INDEX('Annex 2 EHV charges'!$A$11:$A$410, MATCH(0, IF(ISBLANK('Annex 2 EHV charges'!$A$11:$A$410),1, COUNTIF(A$4:$A281, 'Annex 2 EHV charges'!$A$11:$A$410)), 0)),"")</f>
        <v/>
      </c>
      <c r="B282" s="104" t="str">
        <f>IF($A282="","",VLOOKUP($A282,'Annex 2 EHV charges'!$A:$O,2,0))</f>
        <v/>
      </c>
      <c r="C282" s="105" t="str">
        <f>IF($A282="","",VLOOKUP($A282,'Annex 2 EHV charges'!$A:$O,3,0))</f>
        <v/>
      </c>
      <c r="D282" s="104" t="str">
        <f>IF($A282="","",VLOOKUP($A282,'Annex 2 EHV charges'!$A:$O,7,0))</f>
        <v/>
      </c>
      <c r="E282" s="109" t="str">
        <f>IFERROR(IF(VLOOKUP($A282,'Annex 2 EHV charges'!$A:$O,8,FALSE)=0,"",VLOOKUP($A282,'Annex 2 EHV charges'!$A:$O,8,FALSE)),"")</f>
        <v/>
      </c>
      <c r="F282" s="110" t="str">
        <f>IFERROR(IF(VLOOKUP($A282,'Annex 2 EHV charges'!$A:$O,9,FALSE)=0,"",VLOOKUP($A282,'Annex 2 EHV charges'!$A:$O,9,FALSE)),"")</f>
        <v/>
      </c>
      <c r="G282" s="111" t="str">
        <f>IFERROR(IF(VLOOKUP($A282,'Annex 2 EHV charges'!$A:$O,10,FALSE)=0,"",VLOOKUP($A282,'Annex 2 EHV charges'!$A:$O,10,FALSE)),"")</f>
        <v/>
      </c>
      <c r="H282" s="111" t="str">
        <f>IFERROR(IF(VLOOKUP($A282,'Annex 2 EHV charges'!$A:$O,11,FALSE)=0,"",VLOOKUP($A282,'Annex 2 EHV charges'!$A:$O,11,FALSE)),"")</f>
        <v/>
      </c>
    </row>
    <row r="283" spans="1:8" x14ac:dyDescent="0.2">
      <c r="A283" s="104" t="str">
        <f t="array" ref="A283">IFERROR(INDEX('Annex 2 EHV charges'!$A$11:$A$410, MATCH(0, IF(ISBLANK('Annex 2 EHV charges'!$A$11:$A$410),1, COUNTIF(A$4:$A282, 'Annex 2 EHV charges'!$A$11:$A$410)), 0)),"")</f>
        <v/>
      </c>
      <c r="B283" s="104" t="str">
        <f>IF($A283="","",VLOOKUP($A283,'Annex 2 EHV charges'!$A:$O,2,0))</f>
        <v/>
      </c>
      <c r="C283" s="105" t="str">
        <f>IF($A283="","",VLOOKUP($A283,'Annex 2 EHV charges'!$A:$O,3,0))</f>
        <v/>
      </c>
      <c r="D283" s="104" t="str">
        <f>IF($A283="","",VLOOKUP($A283,'Annex 2 EHV charges'!$A:$O,7,0))</f>
        <v/>
      </c>
      <c r="E283" s="109" t="str">
        <f>IFERROR(IF(VLOOKUP($A283,'Annex 2 EHV charges'!$A:$O,8,FALSE)=0,"",VLOOKUP($A283,'Annex 2 EHV charges'!$A:$O,8,FALSE)),"")</f>
        <v/>
      </c>
      <c r="F283" s="110" t="str">
        <f>IFERROR(IF(VLOOKUP($A283,'Annex 2 EHV charges'!$A:$O,9,FALSE)=0,"",VLOOKUP($A283,'Annex 2 EHV charges'!$A:$O,9,FALSE)),"")</f>
        <v/>
      </c>
      <c r="G283" s="111" t="str">
        <f>IFERROR(IF(VLOOKUP($A283,'Annex 2 EHV charges'!$A:$O,10,FALSE)=0,"",VLOOKUP($A283,'Annex 2 EHV charges'!$A:$O,10,FALSE)),"")</f>
        <v/>
      </c>
      <c r="H283" s="111" t="str">
        <f>IFERROR(IF(VLOOKUP($A283,'Annex 2 EHV charges'!$A:$O,11,FALSE)=0,"",VLOOKUP($A283,'Annex 2 EHV charges'!$A:$O,11,FALSE)),"")</f>
        <v/>
      </c>
    </row>
    <row r="284" spans="1:8" x14ac:dyDescent="0.2">
      <c r="A284" s="104" t="str">
        <f t="array" ref="A284">IFERROR(INDEX('Annex 2 EHV charges'!$A$11:$A$410, MATCH(0, IF(ISBLANK('Annex 2 EHV charges'!$A$11:$A$410),1, COUNTIF(A$4:$A283, 'Annex 2 EHV charges'!$A$11:$A$410)), 0)),"")</f>
        <v/>
      </c>
      <c r="B284" s="104" t="str">
        <f>IF($A284="","",VLOOKUP($A284,'Annex 2 EHV charges'!$A:$O,2,0))</f>
        <v/>
      </c>
      <c r="C284" s="105" t="str">
        <f>IF($A284="","",VLOOKUP($A284,'Annex 2 EHV charges'!$A:$O,3,0))</f>
        <v/>
      </c>
      <c r="D284" s="104" t="str">
        <f>IF($A284="","",VLOOKUP($A284,'Annex 2 EHV charges'!$A:$O,7,0))</f>
        <v/>
      </c>
      <c r="E284" s="109" t="str">
        <f>IFERROR(IF(VLOOKUP($A284,'Annex 2 EHV charges'!$A:$O,8,FALSE)=0,"",VLOOKUP($A284,'Annex 2 EHV charges'!$A:$O,8,FALSE)),"")</f>
        <v/>
      </c>
      <c r="F284" s="110" t="str">
        <f>IFERROR(IF(VLOOKUP($A284,'Annex 2 EHV charges'!$A:$O,9,FALSE)=0,"",VLOOKUP($A284,'Annex 2 EHV charges'!$A:$O,9,FALSE)),"")</f>
        <v/>
      </c>
      <c r="G284" s="111" t="str">
        <f>IFERROR(IF(VLOOKUP($A284,'Annex 2 EHV charges'!$A:$O,10,FALSE)=0,"",VLOOKUP($A284,'Annex 2 EHV charges'!$A:$O,10,FALSE)),"")</f>
        <v/>
      </c>
      <c r="H284" s="111" t="str">
        <f>IFERROR(IF(VLOOKUP($A284,'Annex 2 EHV charges'!$A:$O,11,FALSE)=0,"",VLOOKUP($A284,'Annex 2 EHV charges'!$A:$O,11,FALSE)),"")</f>
        <v/>
      </c>
    </row>
    <row r="285" spans="1:8" x14ac:dyDescent="0.2">
      <c r="A285" s="104" t="str">
        <f t="array" ref="A285">IFERROR(INDEX('Annex 2 EHV charges'!$A$11:$A$410, MATCH(0, IF(ISBLANK('Annex 2 EHV charges'!$A$11:$A$410),1, COUNTIF(A$4:$A284, 'Annex 2 EHV charges'!$A$11:$A$410)), 0)),"")</f>
        <v/>
      </c>
      <c r="B285" s="104" t="str">
        <f>IF($A285="","",VLOOKUP($A285,'Annex 2 EHV charges'!$A:$O,2,0))</f>
        <v/>
      </c>
      <c r="C285" s="105" t="str">
        <f>IF($A285="","",VLOOKUP($A285,'Annex 2 EHV charges'!$A:$O,3,0))</f>
        <v/>
      </c>
      <c r="D285" s="104" t="str">
        <f>IF($A285="","",VLOOKUP($A285,'Annex 2 EHV charges'!$A:$O,7,0))</f>
        <v/>
      </c>
      <c r="E285" s="109" t="str">
        <f>IFERROR(IF(VLOOKUP($A285,'Annex 2 EHV charges'!$A:$O,8,FALSE)=0,"",VLOOKUP($A285,'Annex 2 EHV charges'!$A:$O,8,FALSE)),"")</f>
        <v/>
      </c>
      <c r="F285" s="110" t="str">
        <f>IFERROR(IF(VLOOKUP($A285,'Annex 2 EHV charges'!$A:$O,9,FALSE)=0,"",VLOOKUP($A285,'Annex 2 EHV charges'!$A:$O,9,FALSE)),"")</f>
        <v/>
      </c>
      <c r="G285" s="111" t="str">
        <f>IFERROR(IF(VLOOKUP($A285,'Annex 2 EHV charges'!$A:$O,10,FALSE)=0,"",VLOOKUP($A285,'Annex 2 EHV charges'!$A:$O,10,FALSE)),"")</f>
        <v/>
      </c>
      <c r="H285" s="111" t="str">
        <f>IFERROR(IF(VLOOKUP($A285,'Annex 2 EHV charges'!$A:$O,11,FALSE)=0,"",VLOOKUP($A285,'Annex 2 EHV charges'!$A:$O,11,FALSE)),"")</f>
        <v/>
      </c>
    </row>
    <row r="286" spans="1:8" x14ac:dyDescent="0.2">
      <c r="A286" s="104" t="str">
        <f t="array" ref="A286">IFERROR(INDEX('Annex 2 EHV charges'!$A$11:$A$410, MATCH(0, IF(ISBLANK('Annex 2 EHV charges'!$A$11:$A$410),1, COUNTIF(A$4:$A285, 'Annex 2 EHV charges'!$A$11:$A$410)), 0)),"")</f>
        <v/>
      </c>
      <c r="B286" s="104" t="str">
        <f>IF($A286="","",VLOOKUP($A286,'Annex 2 EHV charges'!$A:$O,2,0))</f>
        <v/>
      </c>
      <c r="C286" s="105" t="str">
        <f>IF($A286="","",VLOOKUP($A286,'Annex 2 EHV charges'!$A:$O,3,0))</f>
        <v/>
      </c>
      <c r="D286" s="104" t="str">
        <f>IF($A286="","",VLOOKUP($A286,'Annex 2 EHV charges'!$A:$O,7,0))</f>
        <v/>
      </c>
      <c r="E286" s="109" t="str">
        <f>IFERROR(IF(VLOOKUP($A286,'Annex 2 EHV charges'!$A:$O,8,FALSE)=0,"",VLOOKUP($A286,'Annex 2 EHV charges'!$A:$O,8,FALSE)),"")</f>
        <v/>
      </c>
      <c r="F286" s="110" t="str">
        <f>IFERROR(IF(VLOOKUP($A286,'Annex 2 EHV charges'!$A:$O,9,FALSE)=0,"",VLOOKUP($A286,'Annex 2 EHV charges'!$A:$O,9,FALSE)),"")</f>
        <v/>
      </c>
      <c r="G286" s="111" t="str">
        <f>IFERROR(IF(VLOOKUP($A286,'Annex 2 EHV charges'!$A:$O,10,FALSE)=0,"",VLOOKUP($A286,'Annex 2 EHV charges'!$A:$O,10,FALSE)),"")</f>
        <v/>
      </c>
      <c r="H286" s="111" t="str">
        <f>IFERROR(IF(VLOOKUP($A286,'Annex 2 EHV charges'!$A:$O,11,FALSE)=0,"",VLOOKUP($A286,'Annex 2 EHV charges'!$A:$O,11,FALSE)),"")</f>
        <v/>
      </c>
    </row>
    <row r="287" spans="1:8" x14ac:dyDescent="0.2">
      <c r="A287" s="104" t="str">
        <f t="array" ref="A287">IFERROR(INDEX('Annex 2 EHV charges'!$A$11:$A$410, MATCH(0, IF(ISBLANK('Annex 2 EHV charges'!$A$11:$A$410),1, COUNTIF(A$4:$A286, 'Annex 2 EHV charges'!$A$11:$A$410)), 0)),"")</f>
        <v/>
      </c>
      <c r="B287" s="104" t="str">
        <f>IF($A287="","",VLOOKUP($A287,'Annex 2 EHV charges'!$A:$O,2,0))</f>
        <v/>
      </c>
      <c r="C287" s="105" t="str">
        <f>IF($A287="","",VLOOKUP($A287,'Annex 2 EHV charges'!$A:$O,3,0))</f>
        <v/>
      </c>
      <c r="D287" s="104" t="str">
        <f>IF($A287="","",VLOOKUP($A287,'Annex 2 EHV charges'!$A:$O,7,0))</f>
        <v/>
      </c>
      <c r="E287" s="109" t="str">
        <f>IFERROR(IF(VLOOKUP($A287,'Annex 2 EHV charges'!$A:$O,8,FALSE)=0,"",VLOOKUP($A287,'Annex 2 EHV charges'!$A:$O,8,FALSE)),"")</f>
        <v/>
      </c>
      <c r="F287" s="110" t="str">
        <f>IFERROR(IF(VLOOKUP($A287,'Annex 2 EHV charges'!$A:$O,9,FALSE)=0,"",VLOOKUP($A287,'Annex 2 EHV charges'!$A:$O,9,FALSE)),"")</f>
        <v/>
      </c>
      <c r="G287" s="111" t="str">
        <f>IFERROR(IF(VLOOKUP($A287,'Annex 2 EHV charges'!$A:$O,10,FALSE)=0,"",VLOOKUP($A287,'Annex 2 EHV charges'!$A:$O,10,FALSE)),"")</f>
        <v/>
      </c>
      <c r="H287" s="111" t="str">
        <f>IFERROR(IF(VLOOKUP($A287,'Annex 2 EHV charges'!$A:$O,11,FALSE)=0,"",VLOOKUP($A287,'Annex 2 EHV charges'!$A:$O,11,FALSE)),"")</f>
        <v/>
      </c>
    </row>
    <row r="288" spans="1:8" x14ac:dyDescent="0.2">
      <c r="A288" s="104" t="str">
        <f t="array" ref="A288">IFERROR(INDEX('Annex 2 EHV charges'!$A$11:$A$410, MATCH(0, IF(ISBLANK('Annex 2 EHV charges'!$A$11:$A$410),1, COUNTIF(A$4:$A287, 'Annex 2 EHV charges'!$A$11:$A$410)), 0)),"")</f>
        <v/>
      </c>
      <c r="B288" s="104" t="str">
        <f>IF($A288="","",VLOOKUP($A288,'Annex 2 EHV charges'!$A:$O,2,0))</f>
        <v/>
      </c>
      <c r="C288" s="105" t="str">
        <f>IF($A288="","",VLOOKUP($A288,'Annex 2 EHV charges'!$A:$O,3,0))</f>
        <v/>
      </c>
      <c r="D288" s="104" t="str">
        <f>IF($A288="","",VLOOKUP($A288,'Annex 2 EHV charges'!$A:$O,7,0))</f>
        <v/>
      </c>
      <c r="E288" s="109" t="str">
        <f>IFERROR(IF(VLOOKUP($A288,'Annex 2 EHV charges'!$A:$O,8,FALSE)=0,"",VLOOKUP($A288,'Annex 2 EHV charges'!$A:$O,8,FALSE)),"")</f>
        <v/>
      </c>
      <c r="F288" s="110" t="str">
        <f>IFERROR(IF(VLOOKUP($A288,'Annex 2 EHV charges'!$A:$O,9,FALSE)=0,"",VLOOKUP($A288,'Annex 2 EHV charges'!$A:$O,9,FALSE)),"")</f>
        <v/>
      </c>
      <c r="G288" s="111" t="str">
        <f>IFERROR(IF(VLOOKUP($A288,'Annex 2 EHV charges'!$A:$O,10,FALSE)=0,"",VLOOKUP($A288,'Annex 2 EHV charges'!$A:$O,10,FALSE)),"")</f>
        <v/>
      </c>
      <c r="H288" s="111" t="str">
        <f>IFERROR(IF(VLOOKUP($A288,'Annex 2 EHV charges'!$A:$O,11,FALSE)=0,"",VLOOKUP($A288,'Annex 2 EHV charges'!$A:$O,11,FALSE)),"")</f>
        <v/>
      </c>
    </row>
    <row r="289" spans="1:8" x14ac:dyDescent="0.2">
      <c r="A289" s="104" t="str">
        <f t="array" ref="A289">IFERROR(INDEX('Annex 2 EHV charges'!$A$11:$A$410, MATCH(0, IF(ISBLANK('Annex 2 EHV charges'!$A$11:$A$410),1, COUNTIF(A$4:$A288, 'Annex 2 EHV charges'!$A$11:$A$410)), 0)),"")</f>
        <v/>
      </c>
      <c r="B289" s="104" t="str">
        <f>IF($A289="","",VLOOKUP($A289,'Annex 2 EHV charges'!$A:$O,2,0))</f>
        <v/>
      </c>
      <c r="C289" s="105" t="str">
        <f>IF($A289="","",VLOOKUP($A289,'Annex 2 EHV charges'!$A:$O,3,0))</f>
        <v/>
      </c>
      <c r="D289" s="104" t="str">
        <f>IF($A289="","",VLOOKUP($A289,'Annex 2 EHV charges'!$A:$O,7,0))</f>
        <v/>
      </c>
      <c r="E289" s="109" t="str">
        <f>IFERROR(IF(VLOOKUP($A289,'Annex 2 EHV charges'!$A:$O,8,FALSE)=0,"",VLOOKUP($A289,'Annex 2 EHV charges'!$A:$O,8,FALSE)),"")</f>
        <v/>
      </c>
      <c r="F289" s="110" t="str">
        <f>IFERROR(IF(VLOOKUP($A289,'Annex 2 EHV charges'!$A:$O,9,FALSE)=0,"",VLOOKUP($A289,'Annex 2 EHV charges'!$A:$O,9,FALSE)),"")</f>
        <v/>
      </c>
      <c r="G289" s="111" t="str">
        <f>IFERROR(IF(VLOOKUP($A289,'Annex 2 EHV charges'!$A:$O,10,FALSE)=0,"",VLOOKUP($A289,'Annex 2 EHV charges'!$A:$O,10,FALSE)),"")</f>
        <v/>
      </c>
      <c r="H289" s="111" t="str">
        <f>IFERROR(IF(VLOOKUP($A289,'Annex 2 EHV charges'!$A:$O,11,FALSE)=0,"",VLOOKUP($A289,'Annex 2 EHV charges'!$A:$O,11,FALSE)),"")</f>
        <v/>
      </c>
    </row>
    <row r="290" spans="1:8" x14ac:dyDescent="0.2">
      <c r="A290" s="104" t="str">
        <f t="array" ref="A290">IFERROR(INDEX('Annex 2 EHV charges'!$A$11:$A$410, MATCH(0, IF(ISBLANK('Annex 2 EHV charges'!$A$11:$A$410),1, COUNTIF(A$4:$A289, 'Annex 2 EHV charges'!$A$11:$A$410)), 0)),"")</f>
        <v/>
      </c>
      <c r="B290" s="104" t="str">
        <f>IF($A290="","",VLOOKUP($A290,'Annex 2 EHV charges'!$A:$O,2,0))</f>
        <v/>
      </c>
      <c r="C290" s="105" t="str">
        <f>IF($A290="","",VLOOKUP($A290,'Annex 2 EHV charges'!$A:$O,3,0))</f>
        <v/>
      </c>
      <c r="D290" s="104" t="str">
        <f>IF($A290="","",VLOOKUP($A290,'Annex 2 EHV charges'!$A:$O,7,0))</f>
        <v/>
      </c>
      <c r="E290" s="109" t="str">
        <f>IFERROR(IF(VLOOKUP($A290,'Annex 2 EHV charges'!$A:$O,8,FALSE)=0,"",VLOOKUP($A290,'Annex 2 EHV charges'!$A:$O,8,FALSE)),"")</f>
        <v/>
      </c>
      <c r="F290" s="110" t="str">
        <f>IFERROR(IF(VLOOKUP($A290,'Annex 2 EHV charges'!$A:$O,9,FALSE)=0,"",VLOOKUP($A290,'Annex 2 EHV charges'!$A:$O,9,FALSE)),"")</f>
        <v/>
      </c>
      <c r="G290" s="111" t="str">
        <f>IFERROR(IF(VLOOKUP($A290,'Annex 2 EHV charges'!$A:$O,10,FALSE)=0,"",VLOOKUP($A290,'Annex 2 EHV charges'!$A:$O,10,FALSE)),"")</f>
        <v/>
      </c>
      <c r="H290" s="111" t="str">
        <f>IFERROR(IF(VLOOKUP($A290,'Annex 2 EHV charges'!$A:$O,11,FALSE)=0,"",VLOOKUP($A290,'Annex 2 EHV charges'!$A:$O,11,FALSE)),"")</f>
        <v/>
      </c>
    </row>
    <row r="291" spans="1:8" x14ac:dyDescent="0.2">
      <c r="A291" s="104" t="str">
        <f t="array" ref="A291">IFERROR(INDEX('Annex 2 EHV charges'!$A$11:$A$410, MATCH(0, IF(ISBLANK('Annex 2 EHV charges'!$A$11:$A$410),1, COUNTIF(A$4:$A290, 'Annex 2 EHV charges'!$A$11:$A$410)), 0)),"")</f>
        <v/>
      </c>
      <c r="B291" s="104" t="str">
        <f>IF($A291="","",VLOOKUP($A291,'Annex 2 EHV charges'!$A:$O,2,0))</f>
        <v/>
      </c>
      <c r="C291" s="105" t="str">
        <f>IF($A291="","",VLOOKUP($A291,'Annex 2 EHV charges'!$A:$O,3,0))</f>
        <v/>
      </c>
      <c r="D291" s="104" t="str">
        <f>IF($A291="","",VLOOKUP($A291,'Annex 2 EHV charges'!$A:$O,7,0))</f>
        <v/>
      </c>
      <c r="E291" s="109" t="str">
        <f>IFERROR(IF(VLOOKUP($A291,'Annex 2 EHV charges'!$A:$O,8,FALSE)=0,"",VLOOKUP($A291,'Annex 2 EHV charges'!$A:$O,8,FALSE)),"")</f>
        <v/>
      </c>
      <c r="F291" s="110" t="str">
        <f>IFERROR(IF(VLOOKUP($A291,'Annex 2 EHV charges'!$A:$O,9,FALSE)=0,"",VLOOKUP($A291,'Annex 2 EHV charges'!$A:$O,9,FALSE)),"")</f>
        <v/>
      </c>
      <c r="G291" s="111" t="str">
        <f>IFERROR(IF(VLOOKUP($A291,'Annex 2 EHV charges'!$A:$O,10,FALSE)=0,"",VLOOKUP($A291,'Annex 2 EHV charges'!$A:$O,10,FALSE)),"")</f>
        <v/>
      </c>
      <c r="H291" s="111" t="str">
        <f>IFERROR(IF(VLOOKUP($A291,'Annex 2 EHV charges'!$A:$O,11,FALSE)=0,"",VLOOKUP($A291,'Annex 2 EHV charges'!$A:$O,11,FALSE)),"")</f>
        <v/>
      </c>
    </row>
    <row r="292" spans="1:8" x14ac:dyDescent="0.2">
      <c r="A292" s="104" t="str">
        <f t="array" ref="A292">IFERROR(INDEX('Annex 2 EHV charges'!$A$11:$A$410, MATCH(0, IF(ISBLANK('Annex 2 EHV charges'!$A$11:$A$410),1, COUNTIF(A$4:$A291, 'Annex 2 EHV charges'!$A$11:$A$410)), 0)),"")</f>
        <v/>
      </c>
      <c r="B292" s="104" t="str">
        <f>IF($A292="","",VLOOKUP($A292,'Annex 2 EHV charges'!$A:$O,2,0))</f>
        <v/>
      </c>
      <c r="C292" s="105" t="str">
        <f>IF($A292="","",VLOOKUP($A292,'Annex 2 EHV charges'!$A:$O,3,0))</f>
        <v/>
      </c>
      <c r="D292" s="104" t="str">
        <f>IF($A292="","",VLOOKUP($A292,'Annex 2 EHV charges'!$A:$O,7,0))</f>
        <v/>
      </c>
      <c r="E292" s="109" t="str">
        <f>IFERROR(IF(VLOOKUP($A292,'Annex 2 EHV charges'!$A:$O,8,FALSE)=0,"",VLOOKUP($A292,'Annex 2 EHV charges'!$A:$O,8,FALSE)),"")</f>
        <v/>
      </c>
      <c r="F292" s="110" t="str">
        <f>IFERROR(IF(VLOOKUP($A292,'Annex 2 EHV charges'!$A:$O,9,FALSE)=0,"",VLOOKUP($A292,'Annex 2 EHV charges'!$A:$O,9,FALSE)),"")</f>
        <v/>
      </c>
      <c r="G292" s="111" t="str">
        <f>IFERROR(IF(VLOOKUP($A292,'Annex 2 EHV charges'!$A:$O,10,FALSE)=0,"",VLOOKUP($A292,'Annex 2 EHV charges'!$A:$O,10,FALSE)),"")</f>
        <v/>
      </c>
      <c r="H292" s="111" t="str">
        <f>IFERROR(IF(VLOOKUP($A292,'Annex 2 EHV charges'!$A:$O,11,FALSE)=0,"",VLOOKUP($A292,'Annex 2 EHV charges'!$A:$O,11,FALSE)),"")</f>
        <v/>
      </c>
    </row>
    <row r="293" spans="1:8" x14ac:dyDescent="0.2">
      <c r="A293" s="104" t="str">
        <f t="array" ref="A293">IFERROR(INDEX('Annex 2 EHV charges'!$A$11:$A$410, MATCH(0, IF(ISBLANK('Annex 2 EHV charges'!$A$11:$A$410),1, COUNTIF(A$4:$A292, 'Annex 2 EHV charges'!$A$11:$A$410)), 0)),"")</f>
        <v/>
      </c>
      <c r="B293" s="104" t="str">
        <f>IF($A293="","",VLOOKUP($A293,'Annex 2 EHV charges'!$A:$O,2,0))</f>
        <v/>
      </c>
      <c r="C293" s="105" t="str">
        <f>IF($A293="","",VLOOKUP($A293,'Annex 2 EHV charges'!$A:$O,3,0))</f>
        <v/>
      </c>
      <c r="D293" s="104" t="str">
        <f>IF($A293="","",VLOOKUP($A293,'Annex 2 EHV charges'!$A:$O,7,0))</f>
        <v/>
      </c>
      <c r="E293" s="109" t="str">
        <f>IFERROR(IF(VLOOKUP($A293,'Annex 2 EHV charges'!$A:$O,8,FALSE)=0,"",VLOOKUP($A293,'Annex 2 EHV charges'!$A:$O,8,FALSE)),"")</f>
        <v/>
      </c>
      <c r="F293" s="110" t="str">
        <f>IFERROR(IF(VLOOKUP($A293,'Annex 2 EHV charges'!$A:$O,9,FALSE)=0,"",VLOOKUP($A293,'Annex 2 EHV charges'!$A:$O,9,FALSE)),"")</f>
        <v/>
      </c>
      <c r="G293" s="111" t="str">
        <f>IFERROR(IF(VLOOKUP($A293,'Annex 2 EHV charges'!$A:$O,10,FALSE)=0,"",VLOOKUP($A293,'Annex 2 EHV charges'!$A:$O,10,FALSE)),"")</f>
        <v/>
      </c>
      <c r="H293" s="111" t="str">
        <f>IFERROR(IF(VLOOKUP($A293,'Annex 2 EHV charges'!$A:$O,11,FALSE)=0,"",VLOOKUP($A293,'Annex 2 EHV charges'!$A:$O,11,FALSE)),"")</f>
        <v/>
      </c>
    </row>
    <row r="294" spans="1:8" x14ac:dyDescent="0.2">
      <c r="A294" s="104" t="str">
        <f t="array" ref="A294">IFERROR(INDEX('Annex 2 EHV charges'!$A$11:$A$410, MATCH(0, IF(ISBLANK('Annex 2 EHV charges'!$A$11:$A$410),1, COUNTIF(A$4:$A293, 'Annex 2 EHV charges'!$A$11:$A$410)), 0)),"")</f>
        <v/>
      </c>
      <c r="B294" s="104" t="str">
        <f>IF($A294="","",VLOOKUP($A294,'Annex 2 EHV charges'!$A:$O,2,0))</f>
        <v/>
      </c>
      <c r="C294" s="105" t="str">
        <f>IF($A294="","",VLOOKUP($A294,'Annex 2 EHV charges'!$A:$O,3,0))</f>
        <v/>
      </c>
      <c r="D294" s="104" t="str">
        <f>IF($A294="","",VLOOKUP($A294,'Annex 2 EHV charges'!$A:$O,7,0))</f>
        <v/>
      </c>
      <c r="E294" s="109" t="str">
        <f>IFERROR(IF(VLOOKUP($A294,'Annex 2 EHV charges'!$A:$O,8,FALSE)=0,"",VLOOKUP($A294,'Annex 2 EHV charges'!$A:$O,8,FALSE)),"")</f>
        <v/>
      </c>
      <c r="F294" s="110" t="str">
        <f>IFERROR(IF(VLOOKUP($A294,'Annex 2 EHV charges'!$A:$O,9,FALSE)=0,"",VLOOKUP($A294,'Annex 2 EHV charges'!$A:$O,9,FALSE)),"")</f>
        <v/>
      </c>
      <c r="G294" s="111" t="str">
        <f>IFERROR(IF(VLOOKUP($A294,'Annex 2 EHV charges'!$A:$O,10,FALSE)=0,"",VLOOKUP($A294,'Annex 2 EHV charges'!$A:$O,10,FALSE)),"")</f>
        <v/>
      </c>
      <c r="H294" s="111" t="str">
        <f>IFERROR(IF(VLOOKUP($A294,'Annex 2 EHV charges'!$A:$O,11,FALSE)=0,"",VLOOKUP($A294,'Annex 2 EHV charges'!$A:$O,11,FALSE)),"")</f>
        <v/>
      </c>
    </row>
    <row r="295" spans="1:8" x14ac:dyDescent="0.2">
      <c r="A295" s="104" t="str">
        <f t="array" ref="A295">IFERROR(INDEX('Annex 2 EHV charges'!$A$11:$A$410, MATCH(0, IF(ISBLANK('Annex 2 EHV charges'!$A$11:$A$410),1, COUNTIF(A$4:$A294, 'Annex 2 EHV charges'!$A$11:$A$410)), 0)),"")</f>
        <v/>
      </c>
      <c r="B295" s="104" t="str">
        <f>IF($A295="","",VLOOKUP($A295,'Annex 2 EHV charges'!$A:$O,2,0))</f>
        <v/>
      </c>
      <c r="C295" s="105" t="str">
        <f>IF($A295="","",VLOOKUP($A295,'Annex 2 EHV charges'!$A:$O,3,0))</f>
        <v/>
      </c>
      <c r="D295" s="104" t="str">
        <f>IF($A295="","",VLOOKUP($A295,'Annex 2 EHV charges'!$A:$O,7,0))</f>
        <v/>
      </c>
      <c r="E295" s="109" t="str">
        <f>IFERROR(IF(VLOOKUP($A295,'Annex 2 EHV charges'!$A:$O,8,FALSE)=0,"",VLOOKUP($A295,'Annex 2 EHV charges'!$A:$O,8,FALSE)),"")</f>
        <v/>
      </c>
      <c r="F295" s="110" t="str">
        <f>IFERROR(IF(VLOOKUP($A295,'Annex 2 EHV charges'!$A:$O,9,FALSE)=0,"",VLOOKUP($A295,'Annex 2 EHV charges'!$A:$O,9,FALSE)),"")</f>
        <v/>
      </c>
      <c r="G295" s="111" t="str">
        <f>IFERROR(IF(VLOOKUP($A295,'Annex 2 EHV charges'!$A:$O,10,FALSE)=0,"",VLOOKUP($A295,'Annex 2 EHV charges'!$A:$O,10,FALSE)),"")</f>
        <v/>
      </c>
      <c r="H295" s="111" t="str">
        <f>IFERROR(IF(VLOOKUP($A295,'Annex 2 EHV charges'!$A:$O,11,FALSE)=0,"",VLOOKUP($A295,'Annex 2 EHV charges'!$A:$O,11,FALSE)),"")</f>
        <v/>
      </c>
    </row>
    <row r="296" spans="1:8" x14ac:dyDescent="0.2">
      <c r="A296" s="104" t="str">
        <f t="array" ref="A296">IFERROR(INDEX('Annex 2 EHV charges'!$A$11:$A$410, MATCH(0, IF(ISBLANK('Annex 2 EHV charges'!$A$11:$A$410),1, COUNTIF(A$4:$A295, 'Annex 2 EHV charges'!$A$11:$A$410)), 0)),"")</f>
        <v/>
      </c>
      <c r="B296" s="104" t="str">
        <f>IF($A296="","",VLOOKUP($A296,'Annex 2 EHV charges'!$A:$O,2,0))</f>
        <v/>
      </c>
      <c r="C296" s="105" t="str">
        <f>IF($A296="","",VLOOKUP($A296,'Annex 2 EHV charges'!$A:$O,3,0))</f>
        <v/>
      </c>
      <c r="D296" s="104" t="str">
        <f>IF($A296="","",VLOOKUP($A296,'Annex 2 EHV charges'!$A:$O,7,0))</f>
        <v/>
      </c>
      <c r="E296" s="109" t="str">
        <f>IFERROR(IF(VLOOKUP($A296,'Annex 2 EHV charges'!$A:$O,8,FALSE)=0,"",VLOOKUP($A296,'Annex 2 EHV charges'!$A:$O,8,FALSE)),"")</f>
        <v/>
      </c>
      <c r="F296" s="110" t="str">
        <f>IFERROR(IF(VLOOKUP($A296,'Annex 2 EHV charges'!$A:$O,9,FALSE)=0,"",VLOOKUP($A296,'Annex 2 EHV charges'!$A:$O,9,FALSE)),"")</f>
        <v/>
      </c>
      <c r="G296" s="111" t="str">
        <f>IFERROR(IF(VLOOKUP($A296,'Annex 2 EHV charges'!$A:$O,10,FALSE)=0,"",VLOOKUP($A296,'Annex 2 EHV charges'!$A:$O,10,FALSE)),"")</f>
        <v/>
      </c>
      <c r="H296" s="111" t="str">
        <f>IFERROR(IF(VLOOKUP($A296,'Annex 2 EHV charges'!$A:$O,11,FALSE)=0,"",VLOOKUP($A296,'Annex 2 EHV charges'!$A:$O,11,FALSE)),"")</f>
        <v/>
      </c>
    </row>
    <row r="297" spans="1:8" x14ac:dyDescent="0.2">
      <c r="A297" s="104" t="str">
        <f t="array" ref="A297">IFERROR(INDEX('Annex 2 EHV charges'!$A$11:$A$410, MATCH(0, IF(ISBLANK('Annex 2 EHV charges'!$A$11:$A$410),1, COUNTIF(A$4:$A296, 'Annex 2 EHV charges'!$A$11:$A$410)), 0)),"")</f>
        <v/>
      </c>
      <c r="B297" s="104" t="str">
        <f>IF($A297="","",VLOOKUP($A297,'Annex 2 EHV charges'!$A:$O,2,0))</f>
        <v/>
      </c>
      <c r="C297" s="105" t="str">
        <f>IF($A297="","",VLOOKUP($A297,'Annex 2 EHV charges'!$A:$O,3,0))</f>
        <v/>
      </c>
      <c r="D297" s="104" t="str">
        <f>IF($A297="","",VLOOKUP($A297,'Annex 2 EHV charges'!$A:$O,7,0))</f>
        <v/>
      </c>
      <c r="E297" s="109" t="str">
        <f>IFERROR(IF(VLOOKUP($A297,'Annex 2 EHV charges'!$A:$O,8,FALSE)=0,"",VLOOKUP($A297,'Annex 2 EHV charges'!$A:$O,8,FALSE)),"")</f>
        <v/>
      </c>
      <c r="F297" s="110" t="str">
        <f>IFERROR(IF(VLOOKUP($A297,'Annex 2 EHV charges'!$A:$O,9,FALSE)=0,"",VLOOKUP($A297,'Annex 2 EHV charges'!$A:$O,9,FALSE)),"")</f>
        <v/>
      </c>
      <c r="G297" s="111" t="str">
        <f>IFERROR(IF(VLOOKUP($A297,'Annex 2 EHV charges'!$A:$O,10,FALSE)=0,"",VLOOKUP($A297,'Annex 2 EHV charges'!$A:$O,10,FALSE)),"")</f>
        <v/>
      </c>
      <c r="H297" s="111" t="str">
        <f>IFERROR(IF(VLOOKUP($A297,'Annex 2 EHV charges'!$A:$O,11,FALSE)=0,"",VLOOKUP($A297,'Annex 2 EHV charges'!$A:$O,11,FALSE)),"")</f>
        <v/>
      </c>
    </row>
    <row r="298" spans="1:8" x14ac:dyDescent="0.2">
      <c r="A298" s="104" t="str">
        <f t="array" ref="A298">IFERROR(INDEX('Annex 2 EHV charges'!$A$11:$A$410, MATCH(0, IF(ISBLANK('Annex 2 EHV charges'!$A$11:$A$410),1, COUNTIF(A$4:$A297, 'Annex 2 EHV charges'!$A$11:$A$410)), 0)),"")</f>
        <v/>
      </c>
      <c r="B298" s="104" t="str">
        <f>IF($A298="","",VLOOKUP($A298,'Annex 2 EHV charges'!$A:$O,2,0))</f>
        <v/>
      </c>
      <c r="C298" s="105" t="str">
        <f>IF($A298="","",VLOOKUP($A298,'Annex 2 EHV charges'!$A:$O,3,0))</f>
        <v/>
      </c>
      <c r="D298" s="104" t="str">
        <f>IF($A298="","",VLOOKUP($A298,'Annex 2 EHV charges'!$A:$O,7,0))</f>
        <v/>
      </c>
      <c r="E298" s="109" t="str">
        <f>IFERROR(IF(VLOOKUP($A298,'Annex 2 EHV charges'!$A:$O,8,FALSE)=0,"",VLOOKUP($A298,'Annex 2 EHV charges'!$A:$O,8,FALSE)),"")</f>
        <v/>
      </c>
      <c r="F298" s="110" t="str">
        <f>IFERROR(IF(VLOOKUP($A298,'Annex 2 EHV charges'!$A:$O,9,FALSE)=0,"",VLOOKUP($A298,'Annex 2 EHV charges'!$A:$O,9,FALSE)),"")</f>
        <v/>
      </c>
      <c r="G298" s="111" t="str">
        <f>IFERROR(IF(VLOOKUP($A298,'Annex 2 EHV charges'!$A:$O,10,FALSE)=0,"",VLOOKUP($A298,'Annex 2 EHV charges'!$A:$O,10,FALSE)),"")</f>
        <v/>
      </c>
      <c r="H298" s="111" t="str">
        <f>IFERROR(IF(VLOOKUP($A298,'Annex 2 EHV charges'!$A:$O,11,FALSE)=0,"",VLOOKUP($A298,'Annex 2 EHV charges'!$A:$O,11,FALSE)),"")</f>
        <v/>
      </c>
    </row>
    <row r="299" spans="1:8" x14ac:dyDescent="0.2">
      <c r="A299" s="104" t="str">
        <f t="array" ref="A299">IFERROR(INDEX('Annex 2 EHV charges'!$A$11:$A$410, MATCH(0, IF(ISBLANK('Annex 2 EHV charges'!$A$11:$A$410),1, COUNTIF(A$4:$A298, 'Annex 2 EHV charges'!$A$11:$A$410)), 0)),"")</f>
        <v/>
      </c>
      <c r="B299" s="104" t="str">
        <f>IF($A299="","",VLOOKUP($A299,'Annex 2 EHV charges'!$A:$O,2,0))</f>
        <v/>
      </c>
      <c r="C299" s="105" t="str">
        <f>IF($A299="","",VLOOKUP($A299,'Annex 2 EHV charges'!$A:$O,3,0))</f>
        <v/>
      </c>
      <c r="D299" s="104" t="str">
        <f>IF($A299="","",VLOOKUP($A299,'Annex 2 EHV charges'!$A:$O,7,0))</f>
        <v/>
      </c>
      <c r="E299" s="109" t="str">
        <f>IFERROR(IF(VLOOKUP($A299,'Annex 2 EHV charges'!$A:$O,8,FALSE)=0,"",VLOOKUP($A299,'Annex 2 EHV charges'!$A:$O,8,FALSE)),"")</f>
        <v/>
      </c>
      <c r="F299" s="110" t="str">
        <f>IFERROR(IF(VLOOKUP($A299,'Annex 2 EHV charges'!$A:$O,9,FALSE)=0,"",VLOOKUP($A299,'Annex 2 EHV charges'!$A:$O,9,FALSE)),"")</f>
        <v/>
      </c>
      <c r="G299" s="111" t="str">
        <f>IFERROR(IF(VLOOKUP($A299,'Annex 2 EHV charges'!$A:$O,10,FALSE)=0,"",VLOOKUP($A299,'Annex 2 EHV charges'!$A:$O,10,FALSE)),"")</f>
        <v/>
      </c>
      <c r="H299" s="111" t="str">
        <f>IFERROR(IF(VLOOKUP($A299,'Annex 2 EHV charges'!$A:$O,11,FALSE)=0,"",VLOOKUP($A299,'Annex 2 EHV charges'!$A:$O,11,FALSE)),"")</f>
        <v/>
      </c>
    </row>
    <row r="300" spans="1:8" x14ac:dyDescent="0.2">
      <c r="A300" s="104" t="str">
        <f t="array" ref="A300">IFERROR(INDEX('Annex 2 EHV charges'!$A$11:$A$410, MATCH(0, IF(ISBLANK('Annex 2 EHV charges'!$A$11:$A$410),1, COUNTIF(A$4:$A299, 'Annex 2 EHV charges'!$A$11:$A$410)), 0)),"")</f>
        <v/>
      </c>
      <c r="B300" s="104" t="str">
        <f>IF($A300="","",VLOOKUP($A300,'Annex 2 EHV charges'!$A:$O,2,0))</f>
        <v/>
      </c>
      <c r="C300" s="105" t="str">
        <f>IF($A300="","",VLOOKUP($A300,'Annex 2 EHV charges'!$A:$O,3,0))</f>
        <v/>
      </c>
      <c r="D300" s="104" t="str">
        <f>IF($A300="","",VLOOKUP($A300,'Annex 2 EHV charges'!$A:$O,7,0))</f>
        <v/>
      </c>
      <c r="E300" s="109" t="str">
        <f>IFERROR(IF(VLOOKUP($A300,'Annex 2 EHV charges'!$A:$O,8,FALSE)=0,"",VLOOKUP($A300,'Annex 2 EHV charges'!$A:$O,8,FALSE)),"")</f>
        <v/>
      </c>
      <c r="F300" s="110" t="str">
        <f>IFERROR(IF(VLOOKUP($A300,'Annex 2 EHV charges'!$A:$O,9,FALSE)=0,"",VLOOKUP($A300,'Annex 2 EHV charges'!$A:$O,9,FALSE)),"")</f>
        <v/>
      </c>
      <c r="G300" s="111" t="str">
        <f>IFERROR(IF(VLOOKUP($A300,'Annex 2 EHV charges'!$A:$O,10,FALSE)=0,"",VLOOKUP($A300,'Annex 2 EHV charges'!$A:$O,10,FALSE)),"")</f>
        <v/>
      </c>
      <c r="H300" s="111" t="str">
        <f>IFERROR(IF(VLOOKUP($A300,'Annex 2 EHV charges'!$A:$O,11,FALSE)=0,"",VLOOKUP($A300,'Annex 2 EHV charges'!$A:$O,11,FALSE)),"")</f>
        <v/>
      </c>
    </row>
    <row r="301" spans="1:8" x14ac:dyDescent="0.2">
      <c r="A301" s="104" t="str">
        <f t="array" ref="A301">IFERROR(INDEX('Annex 2 EHV charges'!$A$11:$A$410, MATCH(0, IF(ISBLANK('Annex 2 EHV charges'!$A$11:$A$410),1, COUNTIF(A$4:$A300, 'Annex 2 EHV charges'!$A$11:$A$410)), 0)),"")</f>
        <v/>
      </c>
      <c r="B301" s="104" t="str">
        <f>IF($A301="","",VLOOKUP($A301,'Annex 2 EHV charges'!$A:$O,2,0))</f>
        <v/>
      </c>
      <c r="C301" s="105" t="str">
        <f>IF($A301="","",VLOOKUP($A301,'Annex 2 EHV charges'!$A:$O,3,0))</f>
        <v/>
      </c>
      <c r="D301" s="104" t="str">
        <f>IF($A301="","",VLOOKUP($A301,'Annex 2 EHV charges'!$A:$O,7,0))</f>
        <v/>
      </c>
      <c r="E301" s="109" t="str">
        <f>IFERROR(IF(VLOOKUP($A301,'Annex 2 EHV charges'!$A:$O,8,FALSE)=0,"",VLOOKUP($A301,'Annex 2 EHV charges'!$A:$O,8,FALSE)),"")</f>
        <v/>
      </c>
      <c r="F301" s="110" t="str">
        <f>IFERROR(IF(VLOOKUP($A301,'Annex 2 EHV charges'!$A:$O,9,FALSE)=0,"",VLOOKUP($A301,'Annex 2 EHV charges'!$A:$O,9,FALSE)),"")</f>
        <v/>
      </c>
      <c r="G301" s="111" t="str">
        <f>IFERROR(IF(VLOOKUP($A301,'Annex 2 EHV charges'!$A:$O,10,FALSE)=0,"",VLOOKUP($A301,'Annex 2 EHV charges'!$A:$O,10,FALSE)),"")</f>
        <v/>
      </c>
      <c r="H301" s="111" t="str">
        <f>IFERROR(IF(VLOOKUP($A301,'Annex 2 EHV charges'!$A:$O,11,FALSE)=0,"",VLOOKUP($A301,'Annex 2 EHV charges'!$A:$O,11,FALSE)),"")</f>
        <v/>
      </c>
    </row>
    <row r="302" spans="1:8" x14ac:dyDescent="0.2">
      <c r="A302" s="104" t="str">
        <f t="array" ref="A302">IFERROR(INDEX('Annex 2 EHV charges'!$A$11:$A$410, MATCH(0, IF(ISBLANK('Annex 2 EHV charges'!$A$11:$A$410),1, COUNTIF(A$4:$A301, 'Annex 2 EHV charges'!$A$11:$A$410)), 0)),"")</f>
        <v/>
      </c>
      <c r="B302" s="104" t="str">
        <f>IF($A302="","",VLOOKUP($A302,'Annex 2 EHV charges'!$A:$O,2,0))</f>
        <v/>
      </c>
      <c r="C302" s="105" t="str">
        <f>IF($A302="","",VLOOKUP($A302,'Annex 2 EHV charges'!$A:$O,3,0))</f>
        <v/>
      </c>
      <c r="D302" s="104" t="str">
        <f>IF($A302="","",VLOOKUP($A302,'Annex 2 EHV charges'!$A:$O,7,0))</f>
        <v/>
      </c>
      <c r="E302" s="109" t="str">
        <f>IFERROR(IF(VLOOKUP($A302,'Annex 2 EHV charges'!$A:$O,8,FALSE)=0,"",VLOOKUP($A302,'Annex 2 EHV charges'!$A:$O,8,FALSE)),"")</f>
        <v/>
      </c>
      <c r="F302" s="110" t="str">
        <f>IFERROR(IF(VLOOKUP($A302,'Annex 2 EHV charges'!$A:$O,9,FALSE)=0,"",VLOOKUP($A302,'Annex 2 EHV charges'!$A:$O,9,FALSE)),"")</f>
        <v/>
      </c>
      <c r="G302" s="111" t="str">
        <f>IFERROR(IF(VLOOKUP($A302,'Annex 2 EHV charges'!$A:$O,10,FALSE)=0,"",VLOOKUP($A302,'Annex 2 EHV charges'!$A:$O,10,FALSE)),"")</f>
        <v/>
      </c>
      <c r="H302" s="111" t="str">
        <f>IFERROR(IF(VLOOKUP($A302,'Annex 2 EHV charges'!$A:$O,11,FALSE)=0,"",VLOOKUP($A302,'Annex 2 EHV charges'!$A:$O,11,FALSE)),"")</f>
        <v/>
      </c>
    </row>
    <row r="303" spans="1:8" x14ac:dyDescent="0.2">
      <c r="A303" s="104" t="str">
        <f t="array" ref="A303">IFERROR(INDEX('Annex 2 EHV charges'!$A$11:$A$410, MATCH(0, IF(ISBLANK('Annex 2 EHV charges'!$A$11:$A$410),1, COUNTIF(A$4:$A302, 'Annex 2 EHV charges'!$A$11:$A$410)), 0)),"")</f>
        <v/>
      </c>
      <c r="B303" s="104" t="str">
        <f>IF($A303="","",VLOOKUP($A303,'Annex 2 EHV charges'!$A:$O,2,0))</f>
        <v/>
      </c>
      <c r="C303" s="105" t="str">
        <f>IF($A303="","",VLOOKUP($A303,'Annex 2 EHV charges'!$A:$O,3,0))</f>
        <v/>
      </c>
      <c r="D303" s="104" t="str">
        <f>IF($A303="","",VLOOKUP($A303,'Annex 2 EHV charges'!$A:$O,7,0))</f>
        <v/>
      </c>
      <c r="E303" s="109" t="str">
        <f>IFERROR(IF(VLOOKUP($A303,'Annex 2 EHV charges'!$A:$O,8,FALSE)=0,"",VLOOKUP($A303,'Annex 2 EHV charges'!$A:$O,8,FALSE)),"")</f>
        <v/>
      </c>
      <c r="F303" s="110" t="str">
        <f>IFERROR(IF(VLOOKUP($A303,'Annex 2 EHV charges'!$A:$O,9,FALSE)=0,"",VLOOKUP($A303,'Annex 2 EHV charges'!$A:$O,9,FALSE)),"")</f>
        <v/>
      </c>
      <c r="G303" s="111" t="str">
        <f>IFERROR(IF(VLOOKUP($A303,'Annex 2 EHV charges'!$A:$O,10,FALSE)=0,"",VLOOKUP($A303,'Annex 2 EHV charges'!$A:$O,10,FALSE)),"")</f>
        <v/>
      </c>
      <c r="H303" s="111" t="str">
        <f>IFERROR(IF(VLOOKUP($A303,'Annex 2 EHV charges'!$A:$O,11,FALSE)=0,"",VLOOKUP($A303,'Annex 2 EHV charges'!$A:$O,11,FALSE)),"")</f>
        <v/>
      </c>
    </row>
    <row r="304" spans="1:8" x14ac:dyDescent="0.2">
      <c r="A304" s="104" t="str">
        <f t="array" ref="A304">IFERROR(INDEX('Annex 2 EHV charges'!$A$11:$A$410, MATCH(0, IF(ISBLANK('Annex 2 EHV charges'!$A$11:$A$410),1, COUNTIF(A$4:$A303, 'Annex 2 EHV charges'!$A$11:$A$410)), 0)),"")</f>
        <v/>
      </c>
      <c r="B304" s="104" t="str">
        <f>IF($A304="","",VLOOKUP($A304,'Annex 2 EHV charges'!$A:$O,2,0))</f>
        <v/>
      </c>
      <c r="C304" s="105" t="str">
        <f>IF($A304="","",VLOOKUP($A304,'Annex 2 EHV charges'!$A:$O,3,0))</f>
        <v/>
      </c>
      <c r="D304" s="104" t="str">
        <f>IF($A304="","",VLOOKUP($A304,'Annex 2 EHV charges'!$A:$O,7,0))</f>
        <v/>
      </c>
      <c r="E304" s="109" t="str">
        <f>IFERROR(IF(VLOOKUP($A304,'Annex 2 EHV charges'!$A:$O,8,FALSE)=0,"",VLOOKUP($A304,'Annex 2 EHV charges'!$A:$O,8,FALSE)),"")</f>
        <v/>
      </c>
      <c r="F304" s="110" t="str">
        <f>IFERROR(IF(VLOOKUP($A304,'Annex 2 EHV charges'!$A:$O,9,FALSE)=0,"",VLOOKUP($A304,'Annex 2 EHV charges'!$A:$O,9,FALSE)),"")</f>
        <v/>
      </c>
      <c r="G304" s="111" t="str">
        <f>IFERROR(IF(VLOOKUP($A304,'Annex 2 EHV charges'!$A:$O,10,FALSE)=0,"",VLOOKUP($A304,'Annex 2 EHV charges'!$A:$O,10,FALSE)),"")</f>
        <v/>
      </c>
      <c r="H304" s="111" t="str">
        <f>IFERROR(IF(VLOOKUP($A304,'Annex 2 EHV charges'!$A:$O,11,FALSE)=0,"",VLOOKUP($A304,'Annex 2 EHV charges'!$A:$O,11,FALSE)),"")</f>
        <v/>
      </c>
    </row>
    <row r="305" spans="1:8" x14ac:dyDescent="0.2">
      <c r="A305" s="104" t="str">
        <f t="array" ref="A305">IFERROR(INDEX('Annex 2 EHV charges'!$A$11:$A$410, MATCH(0, IF(ISBLANK('Annex 2 EHV charges'!$A$11:$A$410),1, COUNTIF(A$4:$A304, 'Annex 2 EHV charges'!$A$11:$A$410)), 0)),"")</f>
        <v/>
      </c>
      <c r="B305" s="104" t="str">
        <f>IF($A305="","",VLOOKUP($A305,'Annex 2 EHV charges'!$A:$O,2,0))</f>
        <v/>
      </c>
      <c r="C305" s="105" t="str">
        <f>IF($A305="","",VLOOKUP($A305,'Annex 2 EHV charges'!$A:$O,3,0))</f>
        <v/>
      </c>
      <c r="D305" s="104" t="str">
        <f>IF($A305="","",VLOOKUP($A305,'Annex 2 EHV charges'!$A:$O,7,0))</f>
        <v/>
      </c>
      <c r="E305" s="109" t="str">
        <f>IFERROR(IF(VLOOKUP($A305,'Annex 2 EHV charges'!$A:$O,8,FALSE)=0,"",VLOOKUP($A305,'Annex 2 EHV charges'!$A:$O,8,FALSE)),"")</f>
        <v/>
      </c>
      <c r="F305" s="110" t="str">
        <f>IFERROR(IF(VLOOKUP($A305,'Annex 2 EHV charges'!$A:$O,9,FALSE)=0,"",VLOOKUP($A305,'Annex 2 EHV charges'!$A:$O,9,FALSE)),"")</f>
        <v/>
      </c>
      <c r="G305" s="111" t="str">
        <f>IFERROR(IF(VLOOKUP($A305,'Annex 2 EHV charges'!$A:$O,10,FALSE)=0,"",VLOOKUP($A305,'Annex 2 EHV charges'!$A:$O,10,FALSE)),"")</f>
        <v/>
      </c>
      <c r="H305" s="111" t="str">
        <f>IFERROR(IF(VLOOKUP($A305,'Annex 2 EHV charges'!$A:$O,11,FALSE)=0,"",VLOOKUP($A305,'Annex 2 EHV charges'!$A:$O,11,FALSE)),"")</f>
        <v/>
      </c>
    </row>
    <row r="306" spans="1:8" x14ac:dyDescent="0.2">
      <c r="A306" s="104" t="str">
        <f t="array" ref="A306">IFERROR(INDEX('Annex 2 EHV charges'!$A$11:$A$410, MATCH(0, IF(ISBLANK('Annex 2 EHV charges'!$A$11:$A$410),1, COUNTIF(A$4:$A305, 'Annex 2 EHV charges'!$A$11:$A$410)), 0)),"")</f>
        <v/>
      </c>
      <c r="B306" s="104" t="str">
        <f>IF($A306="","",VLOOKUP($A306,'Annex 2 EHV charges'!$A:$O,2,0))</f>
        <v/>
      </c>
      <c r="C306" s="105" t="str">
        <f>IF($A306="","",VLOOKUP($A306,'Annex 2 EHV charges'!$A:$O,3,0))</f>
        <v/>
      </c>
      <c r="D306" s="104" t="str">
        <f>IF($A306="","",VLOOKUP($A306,'Annex 2 EHV charges'!$A:$O,7,0))</f>
        <v/>
      </c>
      <c r="E306" s="109" t="str">
        <f>IFERROR(IF(VLOOKUP($A306,'Annex 2 EHV charges'!$A:$O,8,FALSE)=0,"",VLOOKUP($A306,'Annex 2 EHV charges'!$A:$O,8,FALSE)),"")</f>
        <v/>
      </c>
      <c r="F306" s="110" t="str">
        <f>IFERROR(IF(VLOOKUP($A306,'Annex 2 EHV charges'!$A:$O,9,FALSE)=0,"",VLOOKUP($A306,'Annex 2 EHV charges'!$A:$O,9,FALSE)),"")</f>
        <v/>
      </c>
      <c r="G306" s="111" t="str">
        <f>IFERROR(IF(VLOOKUP($A306,'Annex 2 EHV charges'!$A:$O,10,FALSE)=0,"",VLOOKUP($A306,'Annex 2 EHV charges'!$A:$O,10,FALSE)),"")</f>
        <v/>
      </c>
      <c r="H306" s="111" t="str">
        <f>IFERROR(IF(VLOOKUP($A306,'Annex 2 EHV charges'!$A:$O,11,FALSE)=0,"",VLOOKUP($A306,'Annex 2 EHV charges'!$A:$O,11,FALSE)),"")</f>
        <v/>
      </c>
    </row>
    <row r="307" spans="1:8" x14ac:dyDescent="0.2">
      <c r="A307" s="104" t="str">
        <f t="array" ref="A307">IFERROR(INDEX('Annex 2 EHV charges'!$A$11:$A$410, MATCH(0, IF(ISBLANK('Annex 2 EHV charges'!$A$11:$A$410),1, COUNTIF(A$4:$A306, 'Annex 2 EHV charges'!$A$11:$A$410)), 0)),"")</f>
        <v/>
      </c>
      <c r="B307" s="104" t="str">
        <f>IF($A307="","",VLOOKUP($A307,'Annex 2 EHV charges'!$A:$O,2,0))</f>
        <v/>
      </c>
      <c r="C307" s="105" t="str">
        <f>IF($A307="","",VLOOKUP($A307,'Annex 2 EHV charges'!$A:$O,3,0))</f>
        <v/>
      </c>
      <c r="D307" s="104" t="str">
        <f>IF($A307="","",VLOOKUP($A307,'Annex 2 EHV charges'!$A:$O,7,0))</f>
        <v/>
      </c>
      <c r="E307" s="109" t="str">
        <f>IFERROR(IF(VLOOKUP($A307,'Annex 2 EHV charges'!$A:$O,8,FALSE)=0,"",VLOOKUP($A307,'Annex 2 EHV charges'!$A:$O,8,FALSE)),"")</f>
        <v/>
      </c>
      <c r="F307" s="110" t="str">
        <f>IFERROR(IF(VLOOKUP($A307,'Annex 2 EHV charges'!$A:$O,9,FALSE)=0,"",VLOOKUP($A307,'Annex 2 EHV charges'!$A:$O,9,FALSE)),"")</f>
        <v/>
      </c>
      <c r="G307" s="111" t="str">
        <f>IFERROR(IF(VLOOKUP($A307,'Annex 2 EHV charges'!$A:$O,10,FALSE)=0,"",VLOOKUP($A307,'Annex 2 EHV charges'!$A:$O,10,FALSE)),"")</f>
        <v/>
      </c>
      <c r="H307" s="111" t="str">
        <f>IFERROR(IF(VLOOKUP($A307,'Annex 2 EHV charges'!$A:$O,11,FALSE)=0,"",VLOOKUP($A307,'Annex 2 EHV charges'!$A:$O,11,FALSE)),"")</f>
        <v/>
      </c>
    </row>
    <row r="308" spans="1:8" x14ac:dyDescent="0.2">
      <c r="A308" s="104" t="str">
        <f t="array" ref="A308">IFERROR(INDEX('Annex 2 EHV charges'!$A$11:$A$410, MATCH(0, IF(ISBLANK('Annex 2 EHV charges'!$A$11:$A$410),1, COUNTIF(A$4:$A307, 'Annex 2 EHV charges'!$A$11:$A$410)), 0)),"")</f>
        <v/>
      </c>
      <c r="B308" s="104" t="str">
        <f>IF($A308="","",VLOOKUP($A308,'Annex 2 EHV charges'!$A:$O,2,0))</f>
        <v/>
      </c>
      <c r="C308" s="105" t="str">
        <f>IF($A308="","",VLOOKUP($A308,'Annex 2 EHV charges'!$A:$O,3,0))</f>
        <v/>
      </c>
      <c r="D308" s="104" t="str">
        <f>IF($A308="","",VLOOKUP($A308,'Annex 2 EHV charges'!$A:$O,7,0))</f>
        <v/>
      </c>
      <c r="E308" s="109" t="str">
        <f>IFERROR(IF(VLOOKUP($A308,'Annex 2 EHV charges'!$A:$O,8,FALSE)=0,"",VLOOKUP($A308,'Annex 2 EHV charges'!$A:$O,8,FALSE)),"")</f>
        <v/>
      </c>
      <c r="F308" s="110" t="str">
        <f>IFERROR(IF(VLOOKUP($A308,'Annex 2 EHV charges'!$A:$O,9,FALSE)=0,"",VLOOKUP($A308,'Annex 2 EHV charges'!$A:$O,9,FALSE)),"")</f>
        <v/>
      </c>
      <c r="G308" s="111" t="str">
        <f>IFERROR(IF(VLOOKUP($A308,'Annex 2 EHV charges'!$A:$O,10,FALSE)=0,"",VLOOKUP($A308,'Annex 2 EHV charges'!$A:$O,10,FALSE)),"")</f>
        <v/>
      </c>
      <c r="H308" s="111" t="str">
        <f>IFERROR(IF(VLOOKUP($A308,'Annex 2 EHV charges'!$A:$O,11,FALSE)=0,"",VLOOKUP($A308,'Annex 2 EHV charges'!$A:$O,11,FALSE)),"")</f>
        <v/>
      </c>
    </row>
    <row r="309" spans="1:8" x14ac:dyDescent="0.2">
      <c r="A309" s="104" t="str">
        <f t="array" ref="A309">IFERROR(INDEX('Annex 2 EHV charges'!$A$11:$A$410, MATCH(0, IF(ISBLANK('Annex 2 EHV charges'!$A$11:$A$410),1, COUNTIF(A$4:$A308, 'Annex 2 EHV charges'!$A$11:$A$410)), 0)),"")</f>
        <v/>
      </c>
      <c r="B309" s="104" t="str">
        <f>IF($A309="","",VLOOKUP($A309,'Annex 2 EHV charges'!$A:$O,2,0))</f>
        <v/>
      </c>
      <c r="C309" s="105" t="str">
        <f>IF($A309="","",VLOOKUP($A309,'Annex 2 EHV charges'!$A:$O,3,0))</f>
        <v/>
      </c>
      <c r="D309" s="104" t="str">
        <f>IF($A309="","",VLOOKUP($A309,'Annex 2 EHV charges'!$A:$O,7,0))</f>
        <v/>
      </c>
      <c r="E309" s="109" t="str">
        <f>IFERROR(IF(VLOOKUP($A309,'Annex 2 EHV charges'!$A:$O,8,FALSE)=0,"",VLOOKUP($A309,'Annex 2 EHV charges'!$A:$O,8,FALSE)),"")</f>
        <v/>
      </c>
      <c r="F309" s="110" t="str">
        <f>IFERROR(IF(VLOOKUP($A309,'Annex 2 EHV charges'!$A:$O,9,FALSE)=0,"",VLOOKUP($A309,'Annex 2 EHV charges'!$A:$O,9,FALSE)),"")</f>
        <v/>
      </c>
      <c r="G309" s="111" t="str">
        <f>IFERROR(IF(VLOOKUP($A309,'Annex 2 EHV charges'!$A:$O,10,FALSE)=0,"",VLOOKUP($A309,'Annex 2 EHV charges'!$A:$O,10,FALSE)),"")</f>
        <v/>
      </c>
      <c r="H309" s="111" t="str">
        <f>IFERROR(IF(VLOOKUP($A309,'Annex 2 EHV charges'!$A:$O,11,FALSE)=0,"",VLOOKUP($A309,'Annex 2 EHV charges'!$A:$O,11,FALSE)),"")</f>
        <v/>
      </c>
    </row>
    <row r="310" spans="1:8" x14ac:dyDescent="0.2">
      <c r="A310" s="104" t="str">
        <f t="array" ref="A310">IFERROR(INDEX('Annex 2 EHV charges'!$A$11:$A$410, MATCH(0, IF(ISBLANK('Annex 2 EHV charges'!$A$11:$A$410),1, COUNTIF(A$4:$A309, 'Annex 2 EHV charges'!$A$11:$A$410)), 0)),"")</f>
        <v/>
      </c>
      <c r="B310" s="104" t="str">
        <f>IF($A310="","",VLOOKUP($A310,'Annex 2 EHV charges'!$A:$O,2,0))</f>
        <v/>
      </c>
      <c r="C310" s="105" t="str">
        <f>IF($A310="","",VLOOKUP($A310,'Annex 2 EHV charges'!$A:$O,3,0))</f>
        <v/>
      </c>
      <c r="D310" s="104" t="str">
        <f>IF($A310="","",VLOOKUP($A310,'Annex 2 EHV charges'!$A:$O,7,0))</f>
        <v/>
      </c>
      <c r="E310" s="109" t="str">
        <f>IFERROR(IF(VLOOKUP($A310,'Annex 2 EHV charges'!$A:$O,8,FALSE)=0,"",VLOOKUP($A310,'Annex 2 EHV charges'!$A:$O,8,FALSE)),"")</f>
        <v/>
      </c>
      <c r="F310" s="110" t="str">
        <f>IFERROR(IF(VLOOKUP($A310,'Annex 2 EHV charges'!$A:$O,9,FALSE)=0,"",VLOOKUP($A310,'Annex 2 EHV charges'!$A:$O,9,FALSE)),"")</f>
        <v/>
      </c>
      <c r="G310" s="111" t="str">
        <f>IFERROR(IF(VLOOKUP($A310,'Annex 2 EHV charges'!$A:$O,10,FALSE)=0,"",VLOOKUP($A310,'Annex 2 EHV charges'!$A:$O,10,FALSE)),"")</f>
        <v/>
      </c>
      <c r="H310" s="111" t="str">
        <f>IFERROR(IF(VLOOKUP($A310,'Annex 2 EHV charges'!$A:$O,11,FALSE)=0,"",VLOOKUP($A310,'Annex 2 EHV charges'!$A:$O,11,FALSE)),"")</f>
        <v/>
      </c>
    </row>
    <row r="311" spans="1:8" x14ac:dyDescent="0.2">
      <c r="A311" s="104" t="str">
        <f t="array" ref="A311">IFERROR(INDEX('Annex 2 EHV charges'!$A$11:$A$410, MATCH(0, IF(ISBLANK('Annex 2 EHV charges'!$A$11:$A$410),1, COUNTIF(A$4:$A310, 'Annex 2 EHV charges'!$A$11:$A$410)), 0)),"")</f>
        <v/>
      </c>
      <c r="B311" s="104" t="str">
        <f>IF($A311="","",VLOOKUP($A311,'Annex 2 EHV charges'!$A:$O,2,0))</f>
        <v/>
      </c>
      <c r="C311" s="105" t="str">
        <f>IF($A311="","",VLOOKUP($A311,'Annex 2 EHV charges'!$A:$O,3,0))</f>
        <v/>
      </c>
      <c r="D311" s="104" t="str">
        <f>IF($A311="","",VLOOKUP($A311,'Annex 2 EHV charges'!$A:$O,7,0))</f>
        <v/>
      </c>
      <c r="E311" s="109" t="str">
        <f>IFERROR(IF(VLOOKUP($A311,'Annex 2 EHV charges'!$A:$O,8,FALSE)=0,"",VLOOKUP($A311,'Annex 2 EHV charges'!$A:$O,8,FALSE)),"")</f>
        <v/>
      </c>
      <c r="F311" s="110" t="str">
        <f>IFERROR(IF(VLOOKUP($A311,'Annex 2 EHV charges'!$A:$O,9,FALSE)=0,"",VLOOKUP($A311,'Annex 2 EHV charges'!$A:$O,9,FALSE)),"")</f>
        <v/>
      </c>
      <c r="G311" s="111" t="str">
        <f>IFERROR(IF(VLOOKUP($A311,'Annex 2 EHV charges'!$A:$O,10,FALSE)=0,"",VLOOKUP($A311,'Annex 2 EHV charges'!$A:$O,10,FALSE)),"")</f>
        <v/>
      </c>
      <c r="H311" s="111" t="str">
        <f>IFERROR(IF(VLOOKUP($A311,'Annex 2 EHV charges'!$A:$O,11,FALSE)=0,"",VLOOKUP($A311,'Annex 2 EHV charges'!$A:$O,11,FALSE)),"")</f>
        <v/>
      </c>
    </row>
    <row r="312" spans="1:8" x14ac:dyDescent="0.2">
      <c r="A312" s="104" t="str">
        <f t="array" ref="A312">IFERROR(INDEX('Annex 2 EHV charges'!$A$11:$A$410, MATCH(0, IF(ISBLANK('Annex 2 EHV charges'!$A$11:$A$410),1, COUNTIF(A$4:$A311, 'Annex 2 EHV charges'!$A$11:$A$410)), 0)),"")</f>
        <v/>
      </c>
      <c r="B312" s="104" t="str">
        <f>IF($A312="","",VLOOKUP($A312,'Annex 2 EHV charges'!$A:$O,2,0))</f>
        <v/>
      </c>
      <c r="C312" s="105" t="str">
        <f>IF($A312="","",VLOOKUP($A312,'Annex 2 EHV charges'!$A:$O,3,0))</f>
        <v/>
      </c>
      <c r="D312" s="104" t="str">
        <f>IF($A312="","",VLOOKUP($A312,'Annex 2 EHV charges'!$A:$O,7,0))</f>
        <v/>
      </c>
      <c r="E312" s="109" t="str">
        <f>IFERROR(IF(VLOOKUP($A312,'Annex 2 EHV charges'!$A:$O,8,FALSE)=0,"",VLOOKUP($A312,'Annex 2 EHV charges'!$A:$O,8,FALSE)),"")</f>
        <v/>
      </c>
      <c r="F312" s="110" t="str">
        <f>IFERROR(IF(VLOOKUP($A312,'Annex 2 EHV charges'!$A:$O,9,FALSE)=0,"",VLOOKUP($A312,'Annex 2 EHV charges'!$A:$O,9,FALSE)),"")</f>
        <v/>
      </c>
      <c r="G312" s="111" t="str">
        <f>IFERROR(IF(VLOOKUP($A312,'Annex 2 EHV charges'!$A:$O,10,FALSE)=0,"",VLOOKUP($A312,'Annex 2 EHV charges'!$A:$O,10,FALSE)),"")</f>
        <v/>
      </c>
      <c r="H312" s="111" t="str">
        <f>IFERROR(IF(VLOOKUP($A312,'Annex 2 EHV charges'!$A:$O,11,FALSE)=0,"",VLOOKUP($A312,'Annex 2 EHV charges'!$A:$O,11,FALSE)),"")</f>
        <v/>
      </c>
    </row>
    <row r="313" spans="1:8" x14ac:dyDescent="0.2">
      <c r="A313" s="104" t="str">
        <f t="array" ref="A313">IFERROR(INDEX('Annex 2 EHV charges'!$A$11:$A$410, MATCH(0, IF(ISBLANK('Annex 2 EHV charges'!$A$11:$A$410),1, COUNTIF(A$4:$A312, 'Annex 2 EHV charges'!$A$11:$A$410)), 0)),"")</f>
        <v/>
      </c>
      <c r="B313" s="104" t="str">
        <f>IF($A313="","",VLOOKUP($A313,'Annex 2 EHV charges'!$A:$O,2,0))</f>
        <v/>
      </c>
      <c r="C313" s="105" t="str">
        <f>IF($A313="","",VLOOKUP($A313,'Annex 2 EHV charges'!$A:$O,3,0))</f>
        <v/>
      </c>
      <c r="D313" s="104" t="str">
        <f>IF($A313="","",VLOOKUP($A313,'Annex 2 EHV charges'!$A:$O,7,0))</f>
        <v/>
      </c>
      <c r="E313" s="109" t="str">
        <f>IFERROR(IF(VLOOKUP($A313,'Annex 2 EHV charges'!$A:$O,8,FALSE)=0,"",VLOOKUP($A313,'Annex 2 EHV charges'!$A:$O,8,FALSE)),"")</f>
        <v/>
      </c>
      <c r="F313" s="110" t="str">
        <f>IFERROR(IF(VLOOKUP($A313,'Annex 2 EHV charges'!$A:$O,9,FALSE)=0,"",VLOOKUP($A313,'Annex 2 EHV charges'!$A:$O,9,FALSE)),"")</f>
        <v/>
      </c>
      <c r="G313" s="111" t="str">
        <f>IFERROR(IF(VLOOKUP($A313,'Annex 2 EHV charges'!$A:$O,10,FALSE)=0,"",VLOOKUP($A313,'Annex 2 EHV charges'!$A:$O,10,FALSE)),"")</f>
        <v/>
      </c>
      <c r="H313" s="111" t="str">
        <f>IFERROR(IF(VLOOKUP($A313,'Annex 2 EHV charges'!$A:$O,11,FALSE)=0,"",VLOOKUP($A313,'Annex 2 EHV charges'!$A:$O,11,FALSE)),"")</f>
        <v/>
      </c>
    </row>
    <row r="314" spans="1:8" x14ac:dyDescent="0.2">
      <c r="A314" s="104" t="str">
        <f t="array" ref="A314">IFERROR(INDEX('Annex 2 EHV charges'!$A$11:$A$410, MATCH(0, IF(ISBLANK('Annex 2 EHV charges'!$A$11:$A$410),1, COUNTIF(A$4:$A313, 'Annex 2 EHV charges'!$A$11:$A$410)), 0)),"")</f>
        <v/>
      </c>
      <c r="B314" s="104" t="str">
        <f>IF($A314="","",VLOOKUP($A314,'Annex 2 EHV charges'!$A:$O,2,0))</f>
        <v/>
      </c>
      <c r="C314" s="105" t="str">
        <f>IF($A314="","",VLOOKUP($A314,'Annex 2 EHV charges'!$A:$O,3,0))</f>
        <v/>
      </c>
      <c r="D314" s="104" t="str">
        <f>IF($A314="","",VLOOKUP($A314,'Annex 2 EHV charges'!$A:$O,7,0))</f>
        <v/>
      </c>
      <c r="E314" s="109" t="str">
        <f>IFERROR(IF(VLOOKUP($A314,'Annex 2 EHV charges'!$A:$O,8,FALSE)=0,"",VLOOKUP($A314,'Annex 2 EHV charges'!$A:$O,8,FALSE)),"")</f>
        <v/>
      </c>
      <c r="F314" s="110" t="str">
        <f>IFERROR(IF(VLOOKUP($A314,'Annex 2 EHV charges'!$A:$O,9,FALSE)=0,"",VLOOKUP($A314,'Annex 2 EHV charges'!$A:$O,9,FALSE)),"")</f>
        <v/>
      </c>
      <c r="G314" s="111" t="str">
        <f>IFERROR(IF(VLOOKUP($A314,'Annex 2 EHV charges'!$A:$O,10,FALSE)=0,"",VLOOKUP($A314,'Annex 2 EHV charges'!$A:$O,10,FALSE)),"")</f>
        <v/>
      </c>
      <c r="H314" s="111" t="str">
        <f>IFERROR(IF(VLOOKUP($A314,'Annex 2 EHV charges'!$A:$O,11,FALSE)=0,"",VLOOKUP($A314,'Annex 2 EHV charges'!$A:$O,11,FALSE)),"")</f>
        <v/>
      </c>
    </row>
    <row r="315" spans="1:8" x14ac:dyDescent="0.2">
      <c r="A315" s="104" t="str">
        <f t="array" ref="A315">IFERROR(INDEX('Annex 2 EHV charges'!$A$11:$A$410, MATCH(0, IF(ISBLANK('Annex 2 EHV charges'!$A$11:$A$410),1, COUNTIF(A$4:$A314, 'Annex 2 EHV charges'!$A$11:$A$410)), 0)),"")</f>
        <v/>
      </c>
      <c r="B315" s="104" t="str">
        <f>IF($A315="","",VLOOKUP($A315,'Annex 2 EHV charges'!$A:$O,2,0))</f>
        <v/>
      </c>
      <c r="C315" s="105" t="str">
        <f>IF($A315="","",VLOOKUP($A315,'Annex 2 EHV charges'!$A:$O,3,0))</f>
        <v/>
      </c>
      <c r="D315" s="104" t="str">
        <f>IF($A315="","",VLOOKUP($A315,'Annex 2 EHV charges'!$A:$O,7,0))</f>
        <v/>
      </c>
      <c r="E315" s="109" t="str">
        <f>IFERROR(IF(VLOOKUP($A315,'Annex 2 EHV charges'!$A:$O,8,FALSE)=0,"",VLOOKUP($A315,'Annex 2 EHV charges'!$A:$O,8,FALSE)),"")</f>
        <v/>
      </c>
      <c r="F315" s="110" t="str">
        <f>IFERROR(IF(VLOOKUP($A315,'Annex 2 EHV charges'!$A:$O,9,FALSE)=0,"",VLOOKUP($A315,'Annex 2 EHV charges'!$A:$O,9,FALSE)),"")</f>
        <v/>
      </c>
      <c r="G315" s="111" t="str">
        <f>IFERROR(IF(VLOOKUP($A315,'Annex 2 EHV charges'!$A:$O,10,FALSE)=0,"",VLOOKUP($A315,'Annex 2 EHV charges'!$A:$O,10,FALSE)),"")</f>
        <v/>
      </c>
      <c r="H315" s="111" t="str">
        <f>IFERROR(IF(VLOOKUP($A315,'Annex 2 EHV charges'!$A:$O,11,FALSE)=0,"",VLOOKUP($A315,'Annex 2 EHV charges'!$A:$O,11,FALSE)),"")</f>
        <v/>
      </c>
    </row>
    <row r="316" spans="1:8" x14ac:dyDescent="0.2">
      <c r="A316" s="104" t="str">
        <f t="array" ref="A316">IFERROR(INDEX('Annex 2 EHV charges'!$A$11:$A$410, MATCH(0, IF(ISBLANK('Annex 2 EHV charges'!$A$11:$A$410),1, COUNTIF(A$4:$A315, 'Annex 2 EHV charges'!$A$11:$A$410)), 0)),"")</f>
        <v/>
      </c>
      <c r="B316" s="104" t="str">
        <f>IF($A316="","",VLOOKUP($A316,'Annex 2 EHV charges'!$A:$O,2,0))</f>
        <v/>
      </c>
      <c r="C316" s="105" t="str">
        <f>IF($A316="","",VLOOKUP($A316,'Annex 2 EHV charges'!$A:$O,3,0))</f>
        <v/>
      </c>
      <c r="D316" s="104" t="str">
        <f>IF($A316="","",VLOOKUP($A316,'Annex 2 EHV charges'!$A:$O,7,0))</f>
        <v/>
      </c>
      <c r="E316" s="109" t="str">
        <f>IFERROR(IF(VLOOKUP($A316,'Annex 2 EHV charges'!$A:$O,8,FALSE)=0,"",VLOOKUP($A316,'Annex 2 EHV charges'!$A:$O,8,FALSE)),"")</f>
        <v/>
      </c>
      <c r="F316" s="110" t="str">
        <f>IFERROR(IF(VLOOKUP($A316,'Annex 2 EHV charges'!$A:$O,9,FALSE)=0,"",VLOOKUP($A316,'Annex 2 EHV charges'!$A:$O,9,FALSE)),"")</f>
        <v/>
      </c>
      <c r="G316" s="111" t="str">
        <f>IFERROR(IF(VLOOKUP($A316,'Annex 2 EHV charges'!$A:$O,10,FALSE)=0,"",VLOOKUP($A316,'Annex 2 EHV charges'!$A:$O,10,FALSE)),"")</f>
        <v/>
      </c>
      <c r="H316" s="111" t="str">
        <f>IFERROR(IF(VLOOKUP($A316,'Annex 2 EHV charges'!$A:$O,11,FALSE)=0,"",VLOOKUP($A316,'Annex 2 EHV charges'!$A:$O,11,FALSE)),"")</f>
        <v/>
      </c>
    </row>
    <row r="317" spans="1:8" x14ac:dyDescent="0.2">
      <c r="A317" s="104" t="str">
        <f t="array" ref="A317">IFERROR(INDEX('Annex 2 EHV charges'!$A$11:$A$410, MATCH(0, IF(ISBLANK('Annex 2 EHV charges'!$A$11:$A$410),1, COUNTIF(A$4:$A316, 'Annex 2 EHV charges'!$A$11:$A$410)), 0)),"")</f>
        <v/>
      </c>
      <c r="B317" s="104" t="str">
        <f>IF($A317="","",VLOOKUP($A317,'Annex 2 EHV charges'!$A:$O,2,0))</f>
        <v/>
      </c>
      <c r="C317" s="105" t="str">
        <f>IF($A317="","",VLOOKUP($A317,'Annex 2 EHV charges'!$A:$O,3,0))</f>
        <v/>
      </c>
      <c r="D317" s="104" t="str">
        <f>IF($A317="","",VLOOKUP($A317,'Annex 2 EHV charges'!$A:$O,7,0))</f>
        <v/>
      </c>
      <c r="E317" s="109" t="str">
        <f>IFERROR(IF(VLOOKUP($A317,'Annex 2 EHV charges'!$A:$O,8,FALSE)=0,"",VLOOKUP($A317,'Annex 2 EHV charges'!$A:$O,8,FALSE)),"")</f>
        <v/>
      </c>
      <c r="F317" s="110" t="str">
        <f>IFERROR(IF(VLOOKUP($A317,'Annex 2 EHV charges'!$A:$O,9,FALSE)=0,"",VLOOKUP($A317,'Annex 2 EHV charges'!$A:$O,9,FALSE)),"")</f>
        <v/>
      </c>
      <c r="G317" s="111" t="str">
        <f>IFERROR(IF(VLOOKUP($A317,'Annex 2 EHV charges'!$A:$O,10,FALSE)=0,"",VLOOKUP($A317,'Annex 2 EHV charges'!$A:$O,10,FALSE)),"")</f>
        <v/>
      </c>
      <c r="H317" s="111" t="str">
        <f>IFERROR(IF(VLOOKUP($A317,'Annex 2 EHV charges'!$A:$O,11,FALSE)=0,"",VLOOKUP($A317,'Annex 2 EHV charges'!$A:$O,11,FALSE)),"")</f>
        <v/>
      </c>
    </row>
    <row r="318" spans="1:8" x14ac:dyDescent="0.2">
      <c r="A318" s="104" t="str">
        <f t="array" ref="A318">IFERROR(INDEX('Annex 2 EHV charges'!$A$11:$A$410, MATCH(0, IF(ISBLANK('Annex 2 EHV charges'!$A$11:$A$410),1, COUNTIF(A$4:$A317, 'Annex 2 EHV charges'!$A$11:$A$410)), 0)),"")</f>
        <v/>
      </c>
      <c r="B318" s="104" t="str">
        <f>IF($A318="","",VLOOKUP($A318,'Annex 2 EHV charges'!$A:$O,2,0))</f>
        <v/>
      </c>
      <c r="C318" s="105" t="str">
        <f>IF($A318="","",VLOOKUP($A318,'Annex 2 EHV charges'!$A:$O,3,0))</f>
        <v/>
      </c>
      <c r="D318" s="104" t="str">
        <f>IF($A318="","",VLOOKUP($A318,'Annex 2 EHV charges'!$A:$O,7,0))</f>
        <v/>
      </c>
      <c r="E318" s="109" t="str">
        <f>IFERROR(IF(VLOOKUP($A318,'Annex 2 EHV charges'!$A:$O,8,FALSE)=0,"",VLOOKUP($A318,'Annex 2 EHV charges'!$A:$O,8,FALSE)),"")</f>
        <v/>
      </c>
      <c r="F318" s="110" t="str">
        <f>IFERROR(IF(VLOOKUP($A318,'Annex 2 EHV charges'!$A:$O,9,FALSE)=0,"",VLOOKUP($A318,'Annex 2 EHV charges'!$A:$O,9,FALSE)),"")</f>
        <v/>
      </c>
      <c r="G318" s="111" t="str">
        <f>IFERROR(IF(VLOOKUP($A318,'Annex 2 EHV charges'!$A:$O,10,FALSE)=0,"",VLOOKUP($A318,'Annex 2 EHV charges'!$A:$O,10,FALSE)),"")</f>
        <v/>
      </c>
      <c r="H318" s="111" t="str">
        <f>IFERROR(IF(VLOOKUP($A318,'Annex 2 EHV charges'!$A:$O,11,FALSE)=0,"",VLOOKUP($A318,'Annex 2 EHV charges'!$A:$O,11,FALSE)),"")</f>
        <v/>
      </c>
    </row>
    <row r="319" spans="1:8" x14ac:dyDescent="0.2">
      <c r="A319" s="104" t="str">
        <f t="array" ref="A319">IFERROR(INDEX('Annex 2 EHV charges'!$A$11:$A$410, MATCH(0, IF(ISBLANK('Annex 2 EHV charges'!$A$11:$A$410),1, COUNTIF(A$4:$A318, 'Annex 2 EHV charges'!$A$11:$A$410)), 0)),"")</f>
        <v/>
      </c>
      <c r="B319" s="104" t="str">
        <f>IF($A319="","",VLOOKUP($A319,'Annex 2 EHV charges'!$A:$O,2,0))</f>
        <v/>
      </c>
      <c r="C319" s="105" t="str">
        <f>IF($A319="","",VLOOKUP($A319,'Annex 2 EHV charges'!$A:$O,3,0))</f>
        <v/>
      </c>
      <c r="D319" s="104" t="str">
        <f>IF($A319="","",VLOOKUP($A319,'Annex 2 EHV charges'!$A:$O,7,0))</f>
        <v/>
      </c>
      <c r="E319" s="109" t="str">
        <f>IFERROR(IF(VLOOKUP($A319,'Annex 2 EHV charges'!$A:$O,8,FALSE)=0,"",VLOOKUP($A319,'Annex 2 EHV charges'!$A:$O,8,FALSE)),"")</f>
        <v/>
      </c>
      <c r="F319" s="110" t="str">
        <f>IFERROR(IF(VLOOKUP($A319,'Annex 2 EHV charges'!$A:$O,9,FALSE)=0,"",VLOOKUP($A319,'Annex 2 EHV charges'!$A:$O,9,FALSE)),"")</f>
        <v/>
      </c>
      <c r="G319" s="111" t="str">
        <f>IFERROR(IF(VLOOKUP($A319,'Annex 2 EHV charges'!$A:$O,10,FALSE)=0,"",VLOOKUP($A319,'Annex 2 EHV charges'!$A:$O,10,FALSE)),"")</f>
        <v/>
      </c>
      <c r="H319" s="111" t="str">
        <f>IFERROR(IF(VLOOKUP($A319,'Annex 2 EHV charges'!$A:$O,11,FALSE)=0,"",VLOOKUP($A319,'Annex 2 EHV charges'!$A:$O,11,FALSE)),"")</f>
        <v/>
      </c>
    </row>
    <row r="320" spans="1:8" x14ac:dyDescent="0.2">
      <c r="A320" s="104" t="str">
        <f t="array" ref="A320">IFERROR(INDEX('Annex 2 EHV charges'!$A$11:$A$410, MATCH(0, IF(ISBLANK('Annex 2 EHV charges'!$A$11:$A$410),1, COUNTIF(A$4:$A319, 'Annex 2 EHV charges'!$A$11:$A$410)), 0)),"")</f>
        <v/>
      </c>
      <c r="B320" s="104" t="str">
        <f>IF($A320="","",VLOOKUP($A320,'Annex 2 EHV charges'!$A:$O,2,0))</f>
        <v/>
      </c>
      <c r="C320" s="105" t="str">
        <f>IF($A320="","",VLOOKUP($A320,'Annex 2 EHV charges'!$A:$O,3,0))</f>
        <v/>
      </c>
      <c r="D320" s="104" t="str">
        <f>IF($A320="","",VLOOKUP($A320,'Annex 2 EHV charges'!$A:$O,7,0))</f>
        <v/>
      </c>
      <c r="E320" s="109" t="str">
        <f>IFERROR(IF(VLOOKUP($A320,'Annex 2 EHV charges'!$A:$O,8,FALSE)=0,"",VLOOKUP($A320,'Annex 2 EHV charges'!$A:$O,8,FALSE)),"")</f>
        <v/>
      </c>
      <c r="F320" s="110" t="str">
        <f>IFERROR(IF(VLOOKUP($A320,'Annex 2 EHV charges'!$A:$O,9,FALSE)=0,"",VLOOKUP($A320,'Annex 2 EHV charges'!$A:$O,9,FALSE)),"")</f>
        <v/>
      </c>
      <c r="G320" s="111" t="str">
        <f>IFERROR(IF(VLOOKUP($A320,'Annex 2 EHV charges'!$A:$O,10,FALSE)=0,"",VLOOKUP($A320,'Annex 2 EHV charges'!$A:$O,10,FALSE)),"")</f>
        <v/>
      </c>
      <c r="H320" s="111" t="str">
        <f>IFERROR(IF(VLOOKUP($A320,'Annex 2 EHV charges'!$A:$O,11,FALSE)=0,"",VLOOKUP($A320,'Annex 2 EHV charges'!$A:$O,11,FALSE)),"")</f>
        <v/>
      </c>
    </row>
    <row r="321" spans="1:8" x14ac:dyDescent="0.2">
      <c r="A321" s="104" t="str">
        <f t="array" ref="A321">IFERROR(INDEX('Annex 2 EHV charges'!$A$11:$A$410, MATCH(0, IF(ISBLANK('Annex 2 EHV charges'!$A$11:$A$410),1, COUNTIF(A$4:$A320, 'Annex 2 EHV charges'!$A$11:$A$410)), 0)),"")</f>
        <v/>
      </c>
      <c r="B321" s="104" t="str">
        <f>IF($A321="","",VLOOKUP($A321,'Annex 2 EHV charges'!$A:$O,2,0))</f>
        <v/>
      </c>
      <c r="C321" s="105" t="str">
        <f>IF($A321="","",VLOOKUP($A321,'Annex 2 EHV charges'!$A:$O,3,0))</f>
        <v/>
      </c>
      <c r="D321" s="104" t="str">
        <f>IF($A321="","",VLOOKUP($A321,'Annex 2 EHV charges'!$A:$O,7,0))</f>
        <v/>
      </c>
      <c r="E321" s="109" t="str">
        <f>IFERROR(IF(VLOOKUP($A321,'Annex 2 EHV charges'!$A:$O,8,FALSE)=0,"",VLOOKUP($A321,'Annex 2 EHV charges'!$A:$O,8,FALSE)),"")</f>
        <v/>
      </c>
      <c r="F321" s="110" t="str">
        <f>IFERROR(IF(VLOOKUP($A321,'Annex 2 EHV charges'!$A:$O,9,FALSE)=0,"",VLOOKUP($A321,'Annex 2 EHV charges'!$A:$O,9,FALSE)),"")</f>
        <v/>
      </c>
      <c r="G321" s="111" t="str">
        <f>IFERROR(IF(VLOOKUP($A321,'Annex 2 EHV charges'!$A:$O,10,FALSE)=0,"",VLOOKUP($A321,'Annex 2 EHV charges'!$A:$O,10,FALSE)),"")</f>
        <v/>
      </c>
      <c r="H321" s="111" t="str">
        <f>IFERROR(IF(VLOOKUP($A321,'Annex 2 EHV charges'!$A:$O,11,FALSE)=0,"",VLOOKUP($A321,'Annex 2 EHV charges'!$A:$O,11,FALSE)),"")</f>
        <v/>
      </c>
    </row>
    <row r="322" spans="1:8" x14ac:dyDescent="0.2">
      <c r="A322" s="104" t="str">
        <f t="array" ref="A322">IFERROR(INDEX('Annex 2 EHV charges'!$A$11:$A$410, MATCH(0, IF(ISBLANK('Annex 2 EHV charges'!$A$11:$A$410),1, COUNTIF(A$4:$A321, 'Annex 2 EHV charges'!$A$11:$A$410)), 0)),"")</f>
        <v/>
      </c>
      <c r="B322" s="104" t="str">
        <f>IF($A322="","",VLOOKUP($A322,'Annex 2 EHV charges'!$A:$O,2,0))</f>
        <v/>
      </c>
      <c r="C322" s="105" t="str">
        <f>IF($A322="","",VLOOKUP($A322,'Annex 2 EHV charges'!$A:$O,3,0))</f>
        <v/>
      </c>
      <c r="D322" s="104" t="str">
        <f>IF($A322="","",VLOOKUP($A322,'Annex 2 EHV charges'!$A:$O,7,0))</f>
        <v/>
      </c>
      <c r="E322" s="109" t="str">
        <f>IFERROR(IF(VLOOKUP($A322,'Annex 2 EHV charges'!$A:$O,8,FALSE)=0,"",VLOOKUP($A322,'Annex 2 EHV charges'!$A:$O,8,FALSE)),"")</f>
        <v/>
      </c>
      <c r="F322" s="110" t="str">
        <f>IFERROR(IF(VLOOKUP($A322,'Annex 2 EHV charges'!$A:$O,9,FALSE)=0,"",VLOOKUP($A322,'Annex 2 EHV charges'!$A:$O,9,FALSE)),"")</f>
        <v/>
      </c>
      <c r="G322" s="111" t="str">
        <f>IFERROR(IF(VLOOKUP($A322,'Annex 2 EHV charges'!$A:$O,10,FALSE)=0,"",VLOOKUP($A322,'Annex 2 EHV charges'!$A:$O,10,FALSE)),"")</f>
        <v/>
      </c>
      <c r="H322" s="111" t="str">
        <f>IFERROR(IF(VLOOKUP($A322,'Annex 2 EHV charges'!$A:$O,11,FALSE)=0,"",VLOOKUP($A322,'Annex 2 EHV charges'!$A:$O,11,FALSE)),"")</f>
        <v/>
      </c>
    </row>
    <row r="323" spans="1:8" x14ac:dyDescent="0.2">
      <c r="A323" s="104" t="str">
        <f t="array" ref="A323">IFERROR(INDEX('Annex 2 EHV charges'!$A$11:$A$410, MATCH(0, IF(ISBLANK('Annex 2 EHV charges'!$A$11:$A$410),1, COUNTIF(A$4:$A322, 'Annex 2 EHV charges'!$A$11:$A$410)), 0)),"")</f>
        <v/>
      </c>
      <c r="B323" s="104" t="str">
        <f>IF($A323="","",VLOOKUP($A323,'Annex 2 EHV charges'!$A:$O,2,0))</f>
        <v/>
      </c>
      <c r="C323" s="105" t="str">
        <f>IF($A323="","",VLOOKUP($A323,'Annex 2 EHV charges'!$A:$O,3,0))</f>
        <v/>
      </c>
      <c r="D323" s="104" t="str">
        <f>IF($A323="","",VLOOKUP($A323,'Annex 2 EHV charges'!$A:$O,7,0))</f>
        <v/>
      </c>
      <c r="E323" s="109" t="str">
        <f>IFERROR(IF(VLOOKUP($A323,'Annex 2 EHV charges'!$A:$O,8,FALSE)=0,"",VLOOKUP($A323,'Annex 2 EHV charges'!$A:$O,8,FALSE)),"")</f>
        <v/>
      </c>
      <c r="F323" s="110" t="str">
        <f>IFERROR(IF(VLOOKUP($A323,'Annex 2 EHV charges'!$A:$O,9,FALSE)=0,"",VLOOKUP($A323,'Annex 2 EHV charges'!$A:$O,9,FALSE)),"")</f>
        <v/>
      </c>
      <c r="G323" s="111" t="str">
        <f>IFERROR(IF(VLOOKUP($A323,'Annex 2 EHV charges'!$A:$O,10,FALSE)=0,"",VLOOKUP($A323,'Annex 2 EHV charges'!$A:$O,10,FALSE)),"")</f>
        <v/>
      </c>
      <c r="H323" s="111" t="str">
        <f>IFERROR(IF(VLOOKUP($A323,'Annex 2 EHV charges'!$A:$O,11,FALSE)=0,"",VLOOKUP($A323,'Annex 2 EHV charges'!$A:$O,11,FALSE)),"")</f>
        <v/>
      </c>
    </row>
    <row r="324" spans="1:8" x14ac:dyDescent="0.2">
      <c r="A324" s="104" t="str">
        <f t="array" ref="A324">IFERROR(INDEX('Annex 2 EHV charges'!$A$11:$A$410, MATCH(0, IF(ISBLANK('Annex 2 EHV charges'!$A$11:$A$410),1, COUNTIF(A$4:$A323, 'Annex 2 EHV charges'!$A$11:$A$410)), 0)),"")</f>
        <v/>
      </c>
      <c r="B324" s="104" t="str">
        <f>IF($A324="","",VLOOKUP($A324,'Annex 2 EHV charges'!$A:$O,2,0))</f>
        <v/>
      </c>
      <c r="C324" s="105" t="str">
        <f>IF($A324="","",VLOOKUP($A324,'Annex 2 EHV charges'!$A:$O,3,0))</f>
        <v/>
      </c>
      <c r="D324" s="104" t="str">
        <f>IF($A324="","",VLOOKUP($A324,'Annex 2 EHV charges'!$A:$O,7,0))</f>
        <v/>
      </c>
      <c r="E324" s="109" t="str">
        <f>IFERROR(IF(VLOOKUP($A324,'Annex 2 EHV charges'!$A:$O,8,FALSE)=0,"",VLOOKUP($A324,'Annex 2 EHV charges'!$A:$O,8,FALSE)),"")</f>
        <v/>
      </c>
      <c r="F324" s="110" t="str">
        <f>IFERROR(IF(VLOOKUP($A324,'Annex 2 EHV charges'!$A:$O,9,FALSE)=0,"",VLOOKUP($A324,'Annex 2 EHV charges'!$A:$O,9,FALSE)),"")</f>
        <v/>
      </c>
      <c r="G324" s="111" t="str">
        <f>IFERROR(IF(VLOOKUP($A324,'Annex 2 EHV charges'!$A:$O,10,FALSE)=0,"",VLOOKUP($A324,'Annex 2 EHV charges'!$A:$O,10,FALSE)),"")</f>
        <v/>
      </c>
      <c r="H324" s="111" t="str">
        <f>IFERROR(IF(VLOOKUP($A324,'Annex 2 EHV charges'!$A:$O,11,FALSE)=0,"",VLOOKUP($A324,'Annex 2 EHV charges'!$A:$O,11,FALSE)),"")</f>
        <v/>
      </c>
    </row>
    <row r="325" spans="1:8" x14ac:dyDescent="0.2">
      <c r="A325" s="104" t="str">
        <f t="array" ref="A325">IFERROR(INDEX('Annex 2 EHV charges'!$A$11:$A$410, MATCH(0, IF(ISBLANK('Annex 2 EHV charges'!$A$11:$A$410),1, COUNTIF(A$4:$A324, 'Annex 2 EHV charges'!$A$11:$A$410)), 0)),"")</f>
        <v/>
      </c>
      <c r="B325" s="104" t="str">
        <f>IF($A325="","",VLOOKUP($A325,'Annex 2 EHV charges'!$A:$O,2,0))</f>
        <v/>
      </c>
      <c r="C325" s="105" t="str">
        <f>IF($A325="","",VLOOKUP($A325,'Annex 2 EHV charges'!$A:$O,3,0))</f>
        <v/>
      </c>
      <c r="D325" s="104" t="str">
        <f>IF($A325="","",VLOOKUP($A325,'Annex 2 EHV charges'!$A:$O,7,0))</f>
        <v/>
      </c>
      <c r="E325" s="109" t="str">
        <f>IFERROR(IF(VLOOKUP($A325,'Annex 2 EHV charges'!$A:$O,8,FALSE)=0,"",VLOOKUP($A325,'Annex 2 EHV charges'!$A:$O,8,FALSE)),"")</f>
        <v/>
      </c>
      <c r="F325" s="110" t="str">
        <f>IFERROR(IF(VLOOKUP($A325,'Annex 2 EHV charges'!$A:$O,9,FALSE)=0,"",VLOOKUP($A325,'Annex 2 EHV charges'!$A:$O,9,FALSE)),"")</f>
        <v/>
      </c>
      <c r="G325" s="111" t="str">
        <f>IFERROR(IF(VLOOKUP($A325,'Annex 2 EHV charges'!$A:$O,10,FALSE)=0,"",VLOOKUP($A325,'Annex 2 EHV charges'!$A:$O,10,FALSE)),"")</f>
        <v/>
      </c>
      <c r="H325" s="111" t="str">
        <f>IFERROR(IF(VLOOKUP($A325,'Annex 2 EHV charges'!$A:$O,11,FALSE)=0,"",VLOOKUP($A325,'Annex 2 EHV charges'!$A:$O,11,FALSE)),"")</f>
        <v/>
      </c>
    </row>
    <row r="326" spans="1:8" x14ac:dyDescent="0.2">
      <c r="A326" s="104" t="str">
        <f t="array" ref="A326">IFERROR(INDEX('Annex 2 EHV charges'!$A$11:$A$410, MATCH(0, IF(ISBLANK('Annex 2 EHV charges'!$A$11:$A$410),1, COUNTIF(A$4:$A325, 'Annex 2 EHV charges'!$A$11:$A$410)), 0)),"")</f>
        <v/>
      </c>
      <c r="B326" s="104" t="str">
        <f>IF($A326="","",VLOOKUP($A326,'Annex 2 EHV charges'!$A:$O,2,0))</f>
        <v/>
      </c>
      <c r="C326" s="105" t="str">
        <f>IF($A326="","",VLOOKUP($A326,'Annex 2 EHV charges'!$A:$O,3,0))</f>
        <v/>
      </c>
      <c r="D326" s="104" t="str">
        <f>IF($A326="","",VLOOKUP($A326,'Annex 2 EHV charges'!$A:$O,7,0))</f>
        <v/>
      </c>
      <c r="E326" s="109" t="str">
        <f>IFERROR(IF(VLOOKUP($A326,'Annex 2 EHV charges'!$A:$O,8,FALSE)=0,"",VLOOKUP($A326,'Annex 2 EHV charges'!$A:$O,8,FALSE)),"")</f>
        <v/>
      </c>
      <c r="F326" s="110" t="str">
        <f>IFERROR(IF(VLOOKUP($A326,'Annex 2 EHV charges'!$A:$O,9,FALSE)=0,"",VLOOKUP($A326,'Annex 2 EHV charges'!$A:$O,9,FALSE)),"")</f>
        <v/>
      </c>
      <c r="G326" s="111" t="str">
        <f>IFERROR(IF(VLOOKUP($A326,'Annex 2 EHV charges'!$A:$O,10,FALSE)=0,"",VLOOKUP($A326,'Annex 2 EHV charges'!$A:$O,10,FALSE)),"")</f>
        <v/>
      </c>
      <c r="H326" s="111" t="str">
        <f>IFERROR(IF(VLOOKUP($A326,'Annex 2 EHV charges'!$A:$O,11,FALSE)=0,"",VLOOKUP($A326,'Annex 2 EHV charges'!$A:$O,11,FALSE)),"")</f>
        <v/>
      </c>
    </row>
    <row r="327" spans="1:8" x14ac:dyDescent="0.2">
      <c r="A327" s="104" t="str">
        <f t="array" ref="A327">IFERROR(INDEX('Annex 2 EHV charges'!$A$11:$A$410, MATCH(0, IF(ISBLANK('Annex 2 EHV charges'!$A$11:$A$410),1, COUNTIF(A$4:$A326, 'Annex 2 EHV charges'!$A$11:$A$410)), 0)),"")</f>
        <v/>
      </c>
      <c r="B327" s="104" t="str">
        <f>IF($A327="","",VLOOKUP($A327,'Annex 2 EHV charges'!$A:$O,2,0))</f>
        <v/>
      </c>
      <c r="C327" s="105" t="str">
        <f>IF($A327="","",VLOOKUP($A327,'Annex 2 EHV charges'!$A:$O,3,0))</f>
        <v/>
      </c>
      <c r="D327" s="104" t="str">
        <f>IF($A327="","",VLOOKUP($A327,'Annex 2 EHV charges'!$A:$O,7,0))</f>
        <v/>
      </c>
      <c r="E327" s="109" t="str">
        <f>IFERROR(IF(VLOOKUP($A327,'Annex 2 EHV charges'!$A:$O,8,FALSE)=0,"",VLOOKUP($A327,'Annex 2 EHV charges'!$A:$O,8,FALSE)),"")</f>
        <v/>
      </c>
      <c r="F327" s="110" t="str">
        <f>IFERROR(IF(VLOOKUP($A327,'Annex 2 EHV charges'!$A:$O,9,FALSE)=0,"",VLOOKUP($A327,'Annex 2 EHV charges'!$A:$O,9,FALSE)),"")</f>
        <v/>
      </c>
      <c r="G327" s="111" t="str">
        <f>IFERROR(IF(VLOOKUP($A327,'Annex 2 EHV charges'!$A:$O,10,FALSE)=0,"",VLOOKUP($A327,'Annex 2 EHV charges'!$A:$O,10,FALSE)),"")</f>
        <v/>
      </c>
      <c r="H327" s="111" t="str">
        <f>IFERROR(IF(VLOOKUP($A327,'Annex 2 EHV charges'!$A:$O,11,FALSE)=0,"",VLOOKUP($A327,'Annex 2 EHV charges'!$A:$O,11,FALSE)),"")</f>
        <v/>
      </c>
    </row>
    <row r="328" spans="1:8" x14ac:dyDescent="0.2">
      <c r="A328" s="104" t="str">
        <f t="array" ref="A328">IFERROR(INDEX('Annex 2 EHV charges'!$A$11:$A$410, MATCH(0, IF(ISBLANK('Annex 2 EHV charges'!$A$11:$A$410),1, COUNTIF(A$4:$A327, 'Annex 2 EHV charges'!$A$11:$A$410)), 0)),"")</f>
        <v/>
      </c>
      <c r="B328" s="104" t="str">
        <f>IF($A328="","",VLOOKUP($A328,'Annex 2 EHV charges'!$A:$O,2,0))</f>
        <v/>
      </c>
      <c r="C328" s="105" t="str">
        <f>IF($A328="","",VLOOKUP($A328,'Annex 2 EHV charges'!$A:$O,3,0))</f>
        <v/>
      </c>
      <c r="D328" s="104" t="str">
        <f>IF($A328="","",VLOOKUP($A328,'Annex 2 EHV charges'!$A:$O,7,0))</f>
        <v/>
      </c>
      <c r="E328" s="109" t="str">
        <f>IFERROR(IF(VLOOKUP($A328,'Annex 2 EHV charges'!$A:$O,8,FALSE)=0,"",VLOOKUP($A328,'Annex 2 EHV charges'!$A:$O,8,FALSE)),"")</f>
        <v/>
      </c>
      <c r="F328" s="110" t="str">
        <f>IFERROR(IF(VLOOKUP($A328,'Annex 2 EHV charges'!$A:$O,9,FALSE)=0,"",VLOOKUP($A328,'Annex 2 EHV charges'!$A:$O,9,FALSE)),"")</f>
        <v/>
      </c>
      <c r="G328" s="111" t="str">
        <f>IFERROR(IF(VLOOKUP($A328,'Annex 2 EHV charges'!$A:$O,10,FALSE)=0,"",VLOOKUP($A328,'Annex 2 EHV charges'!$A:$O,10,FALSE)),"")</f>
        <v/>
      </c>
      <c r="H328" s="111" t="str">
        <f>IFERROR(IF(VLOOKUP($A328,'Annex 2 EHV charges'!$A:$O,11,FALSE)=0,"",VLOOKUP($A328,'Annex 2 EHV charges'!$A:$O,11,FALSE)),"")</f>
        <v/>
      </c>
    </row>
    <row r="329" spans="1:8" x14ac:dyDescent="0.2">
      <c r="A329" s="104" t="str">
        <f t="array" ref="A329">IFERROR(INDEX('Annex 2 EHV charges'!$A$11:$A$410, MATCH(0, IF(ISBLANK('Annex 2 EHV charges'!$A$11:$A$410),1, COUNTIF(A$4:$A328, 'Annex 2 EHV charges'!$A$11:$A$410)), 0)),"")</f>
        <v/>
      </c>
      <c r="B329" s="104" t="str">
        <f>IF($A329="","",VLOOKUP($A329,'Annex 2 EHV charges'!$A:$O,2,0))</f>
        <v/>
      </c>
      <c r="C329" s="105" t="str">
        <f>IF($A329="","",VLOOKUP($A329,'Annex 2 EHV charges'!$A:$O,3,0))</f>
        <v/>
      </c>
      <c r="D329" s="104" t="str">
        <f>IF($A329="","",VLOOKUP($A329,'Annex 2 EHV charges'!$A:$O,7,0))</f>
        <v/>
      </c>
      <c r="E329" s="109" t="str">
        <f>IFERROR(IF(VLOOKUP($A329,'Annex 2 EHV charges'!$A:$O,8,FALSE)=0,"",VLOOKUP($A329,'Annex 2 EHV charges'!$A:$O,8,FALSE)),"")</f>
        <v/>
      </c>
      <c r="F329" s="110" t="str">
        <f>IFERROR(IF(VLOOKUP($A329,'Annex 2 EHV charges'!$A:$O,9,FALSE)=0,"",VLOOKUP($A329,'Annex 2 EHV charges'!$A:$O,9,FALSE)),"")</f>
        <v/>
      </c>
      <c r="G329" s="111" t="str">
        <f>IFERROR(IF(VLOOKUP($A329,'Annex 2 EHV charges'!$A:$O,10,FALSE)=0,"",VLOOKUP($A329,'Annex 2 EHV charges'!$A:$O,10,FALSE)),"")</f>
        <v/>
      </c>
      <c r="H329" s="111" t="str">
        <f>IFERROR(IF(VLOOKUP($A329,'Annex 2 EHV charges'!$A:$O,11,FALSE)=0,"",VLOOKUP($A329,'Annex 2 EHV charges'!$A:$O,11,FALSE)),"")</f>
        <v/>
      </c>
    </row>
    <row r="330" spans="1:8" x14ac:dyDescent="0.2">
      <c r="A330" s="104" t="str">
        <f t="array" ref="A330">IFERROR(INDEX('Annex 2 EHV charges'!$A$11:$A$410, MATCH(0, IF(ISBLANK('Annex 2 EHV charges'!$A$11:$A$410),1, COUNTIF(A$4:$A329, 'Annex 2 EHV charges'!$A$11:$A$410)), 0)),"")</f>
        <v/>
      </c>
      <c r="B330" s="104" t="str">
        <f>IF($A330="","",VLOOKUP($A330,'Annex 2 EHV charges'!$A:$O,2,0))</f>
        <v/>
      </c>
      <c r="C330" s="105" t="str">
        <f>IF($A330="","",VLOOKUP($A330,'Annex 2 EHV charges'!$A:$O,3,0))</f>
        <v/>
      </c>
      <c r="D330" s="104" t="str">
        <f>IF($A330="","",VLOOKUP($A330,'Annex 2 EHV charges'!$A:$O,7,0))</f>
        <v/>
      </c>
      <c r="E330" s="109" t="str">
        <f>IFERROR(IF(VLOOKUP($A330,'Annex 2 EHV charges'!$A:$O,8,FALSE)=0,"",VLOOKUP($A330,'Annex 2 EHV charges'!$A:$O,8,FALSE)),"")</f>
        <v/>
      </c>
      <c r="F330" s="110" t="str">
        <f>IFERROR(IF(VLOOKUP($A330,'Annex 2 EHV charges'!$A:$O,9,FALSE)=0,"",VLOOKUP($A330,'Annex 2 EHV charges'!$A:$O,9,FALSE)),"")</f>
        <v/>
      </c>
      <c r="G330" s="111" t="str">
        <f>IFERROR(IF(VLOOKUP($A330,'Annex 2 EHV charges'!$A:$O,10,FALSE)=0,"",VLOOKUP($A330,'Annex 2 EHV charges'!$A:$O,10,FALSE)),"")</f>
        <v/>
      </c>
      <c r="H330" s="111" t="str">
        <f>IFERROR(IF(VLOOKUP($A330,'Annex 2 EHV charges'!$A:$O,11,FALSE)=0,"",VLOOKUP($A330,'Annex 2 EHV charges'!$A:$O,11,FALSE)),"")</f>
        <v/>
      </c>
    </row>
    <row r="331" spans="1:8" x14ac:dyDescent="0.2">
      <c r="A331" s="104" t="str">
        <f t="array" ref="A331">IFERROR(INDEX('Annex 2 EHV charges'!$A$11:$A$410, MATCH(0, IF(ISBLANK('Annex 2 EHV charges'!$A$11:$A$410),1, COUNTIF(A$4:$A330, 'Annex 2 EHV charges'!$A$11:$A$410)), 0)),"")</f>
        <v/>
      </c>
      <c r="B331" s="104" t="str">
        <f>IF($A331="","",VLOOKUP($A331,'Annex 2 EHV charges'!$A:$O,2,0))</f>
        <v/>
      </c>
      <c r="C331" s="105" t="str">
        <f>IF($A331="","",VLOOKUP($A331,'Annex 2 EHV charges'!$A:$O,3,0))</f>
        <v/>
      </c>
      <c r="D331" s="104" t="str">
        <f>IF($A331="","",VLOOKUP($A331,'Annex 2 EHV charges'!$A:$O,7,0))</f>
        <v/>
      </c>
      <c r="E331" s="109" t="str">
        <f>IFERROR(IF(VLOOKUP($A331,'Annex 2 EHV charges'!$A:$O,8,FALSE)=0,"",VLOOKUP($A331,'Annex 2 EHV charges'!$A:$O,8,FALSE)),"")</f>
        <v/>
      </c>
      <c r="F331" s="110" t="str">
        <f>IFERROR(IF(VLOOKUP($A331,'Annex 2 EHV charges'!$A:$O,9,FALSE)=0,"",VLOOKUP($A331,'Annex 2 EHV charges'!$A:$O,9,FALSE)),"")</f>
        <v/>
      </c>
      <c r="G331" s="111" t="str">
        <f>IFERROR(IF(VLOOKUP($A331,'Annex 2 EHV charges'!$A:$O,10,FALSE)=0,"",VLOOKUP($A331,'Annex 2 EHV charges'!$A:$O,10,FALSE)),"")</f>
        <v/>
      </c>
      <c r="H331" s="111" t="str">
        <f>IFERROR(IF(VLOOKUP($A331,'Annex 2 EHV charges'!$A:$O,11,FALSE)=0,"",VLOOKUP($A331,'Annex 2 EHV charges'!$A:$O,11,FALSE)),"")</f>
        <v/>
      </c>
    </row>
    <row r="332" spans="1:8" x14ac:dyDescent="0.2">
      <c r="A332" s="104" t="str">
        <f t="array" ref="A332">IFERROR(INDEX('Annex 2 EHV charges'!$A$11:$A$410, MATCH(0, IF(ISBLANK('Annex 2 EHV charges'!$A$11:$A$410),1, COUNTIF(A$4:$A331, 'Annex 2 EHV charges'!$A$11:$A$410)), 0)),"")</f>
        <v/>
      </c>
      <c r="B332" s="104" t="str">
        <f>IF($A332="","",VLOOKUP($A332,'Annex 2 EHV charges'!$A:$O,2,0))</f>
        <v/>
      </c>
      <c r="C332" s="105" t="str">
        <f>IF($A332="","",VLOOKUP($A332,'Annex 2 EHV charges'!$A:$O,3,0))</f>
        <v/>
      </c>
      <c r="D332" s="104" t="str">
        <f>IF($A332="","",VLOOKUP($A332,'Annex 2 EHV charges'!$A:$O,7,0))</f>
        <v/>
      </c>
      <c r="E332" s="109" t="str">
        <f>IFERROR(IF(VLOOKUP($A332,'Annex 2 EHV charges'!$A:$O,8,FALSE)=0,"",VLOOKUP($A332,'Annex 2 EHV charges'!$A:$O,8,FALSE)),"")</f>
        <v/>
      </c>
      <c r="F332" s="110" t="str">
        <f>IFERROR(IF(VLOOKUP($A332,'Annex 2 EHV charges'!$A:$O,9,FALSE)=0,"",VLOOKUP($A332,'Annex 2 EHV charges'!$A:$O,9,FALSE)),"")</f>
        <v/>
      </c>
      <c r="G332" s="111" t="str">
        <f>IFERROR(IF(VLOOKUP($A332,'Annex 2 EHV charges'!$A:$O,10,FALSE)=0,"",VLOOKUP($A332,'Annex 2 EHV charges'!$A:$O,10,FALSE)),"")</f>
        <v/>
      </c>
      <c r="H332" s="111" t="str">
        <f>IFERROR(IF(VLOOKUP($A332,'Annex 2 EHV charges'!$A:$O,11,FALSE)=0,"",VLOOKUP($A332,'Annex 2 EHV charges'!$A:$O,11,FALSE)),"")</f>
        <v/>
      </c>
    </row>
    <row r="333" spans="1:8" x14ac:dyDescent="0.2">
      <c r="A333" s="104" t="str">
        <f t="array" ref="A333">IFERROR(INDEX('Annex 2 EHV charges'!$A$11:$A$410, MATCH(0, IF(ISBLANK('Annex 2 EHV charges'!$A$11:$A$410),1, COUNTIF(A$4:$A332, 'Annex 2 EHV charges'!$A$11:$A$410)), 0)),"")</f>
        <v/>
      </c>
      <c r="B333" s="104" t="str">
        <f>IF($A333="","",VLOOKUP($A333,'Annex 2 EHV charges'!$A:$O,2,0))</f>
        <v/>
      </c>
      <c r="C333" s="105" t="str">
        <f>IF($A333="","",VLOOKUP($A333,'Annex 2 EHV charges'!$A:$O,3,0))</f>
        <v/>
      </c>
      <c r="D333" s="104" t="str">
        <f>IF($A333="","",VLOOKUP($A333,'Annex 2 EHV charges'!$A:$O,7,0))</f>
        <v/>
      </c>
      <c r="E333" s="109" t="str">
        <f>IFERROR(IF(VLOOKUP($A333,'Annex 2 EHV charges'!$A:$O,8,FALSE)=0,"",VLOOKUP($A333,'Annex 2 EHV charges'!$A:$O,8,FALSE)),"")</f>
        <v/>
      </c>
      <c r="F333" s="110" t="str">
        <f>IFERROR(IF(VLOOKUP($A333,'Annex 2 EHV charges'!$A:$O,9,FALSE)=0,"",VLOOKUP($A333,'Annex 2 EHV charges'!$A:$O,9,FALSE)),"")</f>
        <v/>
      </c>
      <c r="G333" s="111" t="str">
        <f>IFERROR(IF(VLOOKUP($A333,'Annex 2 EHV charges'!$A:$O,10,FALSE)=0,"",VLOOKUP($A333,'Annex 2 EHV charges'!$A:$O,10,FALSE)),"")</f>
        <v/>
      </c>
      <c r="H333" s="111" t="str">
        <f>IFERROR(IF(VLOOKUP($A333,'Annex 2 EHV charges'!$A:$O,11,FALSE)=0,"",VLOOKUP($A333,'Annex 2 EHV charges'!$A:$O,11,FALSE)),"")</f>
        <v/>
      </c>
    </row>
    <row r="334" spans="1:8" x14ac:dyDescent="0.2">
      <c r="A334" s="104" t="str">
        <f t="array" ref="A334">IFERROR(INDEX('Annex 2 EHV charges'!$A$11:$A$410, MATCH(0, IF(ISBLANK('Annex 2 EHV charges'!$A$11:$A$410),1, COUNTIF(A$4:$A333, 'Annex 2 EHV charges'!$A$11:$A$410)), 0)),"")</f>
        <v/>
      </c>
      <c r="B334" s="104" t="str">
        <f>IF($A334="","",VLOOKUP($A334,'Annex 2 EHV charges'!$A:$O,2,0))</f>
        <v/>
      </c>
      <c r="C334" s="105" t="str">
        <f>IF($A334="","",VLOOKUP($A334,'Annex 2 EHV charges'!$A:$O,3,0))</f>
        <v/>
      </c>
      <c r="D334" s="104" t="str">
        <f>IF($A334="","",VLOOKUP($A334,'Annex 2 EHV charges'!$A:$O,7,0))</f>
        <v/>
      </c>
      <c r="E334" s="109" t="str">
        <f>IFERROR(IF(VLOOKUP($A334,'Annex 2 EHV charges'!$A:$O,8,FALSE)=0,"",VLOOKUP($A334,'Annex 2 EHV charges'!$A:$O,8,FALSE)),"")</f>
        <v/>
      </c>
      <c r="F334" s="110" t="str">
        <f>IFERROR(IF(VLOOKUP($A334,'Annex 2 EHV charges'!$A:$O,9,FALSE)=0,"",VLOOKUP($A334,'Annex 2 EHV charges'!$A:$O,9,FALSE)),"")</f>
        <v/>
      </c>
      <c r="G334" s="111" t="str">
        <f>IFERROR(IF(VLOOKUP($A334,'Annex 2 EHV charges'!$A:$O,10,FALSE)=0,"",VLOOKUP($A334,'Annex 2 EHV charges'!$A:$O,10,FALSE)),"")</f>
        <v/>
      </c>
      <c r="H334" s="111" t="str">
        <f>IFERROR(IF(VLOOKUP($A334,'Annex 2 EHV charges'!$A:$O,11,FALSE)=0,"",VLOOKUP($A334,'Annex 2 EHV charges'!$A:$O,11,FALSE)),"")</f>
        <v/>
      </c>
    </row>
    <row r="335" spans="1:8" x14ac:dyDescent="0.2">
      <c r="A335" s="104" t="str">
        <f t="array" ref="A335">IFERROR(INDEX('Annex 2 EHV charges'!$A$11:$A$410, MATCH(0, IF(ISBLANK('Annex 2 EHV charges'!$A$11:$A$410),1, COUNTIF(A$4:$A334, 'Annex 2 EHV charges'!$A$11:$A$410)), 0)),"")</f>
        <v/>
      </c>
      <c r="B335" s="104" t="str">
        <f>IF($A335="","",VLOOKUP($A335,'Annex 2 EHV charges'!$A:$O,2,0))</f>
        <v/>
      </c>
      <c r="C335" s="105" t="str">
        <f>IF($A335="","",VLOOKUP($A335,'Annex 2 EHV charges'!$A:$O,3,0))</f>
        <v/>
      </c>
      <c r="D335" s="104" t="str">
        <f>IF($A335="","",VLOOKUP($A335,'Annex 2 EHV charges'!$A:$O,7,0))</f>
        <v/>
      </c>
      <c r="E335" s="109" t="str">
        <f>IFERROR(IF(VLOOKUP($A335,'Annex 2 EHV charges'!$A:$O,8,FALSE)=0,"",VLOOKUP($A335,'Annex 2 EHV charges'!$A:$O,8,FALSE)),"")</f>
        <v/>
      </c>
      <c r="F335" s="110" t="str">
        <f>IFERROR(IF(VLOOKUP($A335,'Annex 2 EHV charges'!$A:$O,9,FALSE)=0,"",VLOOKUP($A335,'Annex 2 EHV charges'!$A:$O,9,FALSE)),"")</f>
        <v/>
      </c>
      <c r="G335" s="111" t="str">
        <f>IFERROR(IF(VLOOKUP($A335,'Annex 2 EHV charges'!$A:$O,10,FALSE)=0,"",VLOOKUP($A335,'Annex 2 EHV charges'!$A:$O,10,FALSE)),"")</f>
        <v/>
      </c>
      <c r="H335" s="111" t="str">
        <f>IFERROR(IF(VLOOKUP($A335,'Annex 2 EHV charges'!$A:$O,11,FALSE)=0,"",VLOOKUP($A335,'Annex 2 EHV charges'!$A:$O,11,FALSE)),"")</f>
        <v/>
      </c>
    </row>
    <row r="336" spans="1:8" x14ac:dyDescent="0.2">
      <c r="A336" s="104" t="str">
        <f t="array" ref="A336">IFERROR(INDEX('Annex 2 EHV charges'!$A$11:$A$410, MATCH(0, IF(ISBLANK('Annex 2 EHV charges'!$A$11:$A$410),1, COUNTIF(A$4:$A335, 'Annex 2 EHV charges'!$A$11:$A$410)), 0)),"")</f>
        <v/>
      </c>
      <c r="B336" s="104" t="str">
        <f>IF($A336="","",VLOOKUP($A336,'Annex 2 EHV charges'!$A:$O,2,0))</f>
        <v/>
      </c>
      <c r="C336" s="105" t="str">
        <f>IF($A336="","",VLOOKUP($A336,'Annex 2 EHV charges'!$A:$O,3,0))</f>
        <v/>
      </c>
      <c r="D336" s="104" t="str">
        <f>IF($A336="","",VLOOKUP($A336,'Annex 2 EHV charges'!$A:$O,7,0))</f>
        <v/>
      </c>
      <c r="E336" s="109" t="str">
        <f>IFERROR(IF(VLOOKUP($A336,'Annex 2 EHV charges'!$A:$O,8,FALSE)=0,"",VLOOKUP($A336,'Annex 2 EHV charges'!$A:$O,8,FALSE)),"")</f>
        <v/>
      </c>
      <c r="F336" s="110" t="str">
        <f>IFERROR(IF(VLOOKUP($A336,'Annex 2 EHV charges'!$A:$O,9,FALSE)=0,"",VLOOKUP($A336,'Annex 2 EHV charges'!$A:$O,9,FALSE)),"")</f>
        <v/>
      </c>
      <c r="G336" s="111" t="str">
        <f>IFERROR(IF(VLOOKUP($A336,'Annex 2 EHV charges'!$A:$O,10,FALSE)=0,"",VLOOKUP($A336,'Annex 2 EHV charges'!$A:$O,10,FALSE)),"")</f>
        <v/>
      </c>
      <c r="H336" s="111" t="str">
        <f>IFERROR(IF(VLOOKUP($A336,'Annex 2 EHV charges'!$A:$O,11,FALSE)=0,"",VLOOKUP($A336,'Annex 2 EHV charges'!$A:$O,11,FALSE)),"")</f>
        <v/>
      </c>
    </row>
    <row r="337" spans="1:8" x14ac:dyDescent="0.2">
      <c r="A337" s="104" t="str">
        <f t="array" ref="A337">IFERROR(INDEX('Annex 2 EHV charges'!$A$11:$A$410, MATCH(0, IF(ISBLANK('Annex 2 EHV charges'!$A$11:$A$410),1, COUNTIF(A$4:$A336, 'Annex 2 EHV charges'!$A$11:$A$410)), 0)),"")</f>
        <v/>
      </c>
      <c r="B337" s="104" t="str">
        <f>IF($A337="","",VLOOKUP($A337,'Annex 2 EHV charges'!$A:$O,2,0))</f>
        <v/>
      </c>
      <c r="C337" s="105" t="str">
        <f>IF($A337="","",VLOOKUP($A337,'Annex 2 EHV charges'!$A:$O,3,0))</f>
        <v/>
      </c>
      <c r="D337" s="104" t="str">
        <f>IF($A337="","",VLOOKUP($A337,'Annex 2 EHV charges'!$A:$O,7,0))</f>
        <v/>
      </c>
      <c r="E337" s="109" t="str">
        <f>IFERROR(IF(VLOOKUP($A337,'Annex 2 EHV charges'!$A:$O,8,FALSE)=0,"",VLOOKUP($A337,'Annex 2 EHV charges'!$A:$O,8,FALSE)),"")</f>
        <v/>
      </c>
      <c r="F337" s="110" t="str">
        <f>IFERROR(IF(VLOOKUP($A337,'Annex 2 EHV charges'!$A:$O,9,FALSE)=0,"",VLOOKUP($A337,'Annex 2 EHV charges'!$A:$O,9,FALSE)),"")</f>
        <v/>
      </c>
      <c r="G337" s="111" t="str">
        <f>IFERROR(IF(VLOOKUP($A337,'Annex 2 EHV charges'!$A:$O,10,FALSE)=0,"",VLOOKUP($A337,'Annex 2 EHV charges'!$A:$O,10,FALSE)),"")</f>
        <v/>
      </c>
      <c r="H337" s="111" t="str">
        <f>IFERROR(IF(VLOOKUP($A337,'Annex 2 EHV charges'!$A:$O,11,FALSE)=0,"",VLOOKUP($A337,'Annex 2 EHV charges'!$A:$O,11,FALSE)),"")</f>
        <v/>
      </c>
    </row>
    <row r="338" spans="1:8" x14ac:dyDescent="0.2">
      <c r="A338" s="104" t="str">
        <f t="array" ref="A338">IFERROR(INDEX('Annex 2 EHV charges'!$A$11:$A$410, MATCH(0, IF(ISBLANK('Annex 2 EHV charges'!$A$11:$A$410),1, COUNTIF(A$4:$A337, 'Annex 2 EHV charges'!$A$11:$A$410)), 0)),"")</f>
        <v/>
      </c>
      <c r="B338" s="104" t="str">
        <f>IF($A338="","",VLOOKUP($A338,'Annex 2 EHV charges'!$A:$O,2,0))</f>
        <v/>
      </c>
      <c r="C338" s="105" t="str">
        <f>IF($A338="","",VLOOKUP($A338,'Annex 2 EHV charges'!$A:$O,3,0))</f>
        <v/>
      </c>
      <c r="D338" s="104" t="str">
        <f>IF($A338="","",VLOOKUP($A338,'Annex 2 EHV charges'!$A:$O,7,0))</f>
        <v/>
      </c>
      <c r="E338" s="109" t="str">
        <f>IFERROR(IF(VLOOKUP($A338,'Annex 2 EHV charges'!$A:$O,8,FALSE)=0,"",VLOOKUP($A338,'Annex 2 EHV charges'!$A:$O,8,FALSE)),"")</f>
        <v/>
      </c>
      <c r="F338" s="110" t="str">
        <f>IFERROR(IF(VLOOKUP($A338,'Annex 2 EHV charges'!$A:$O,9,FALSE)=0,"",VLOOKUP($A338,'Annex 2 EHV charges'!$A:$O,9,FALSE)),"")</f>
        <v/>
      </c>
      <c r="G338" s="111" t="str">
        <f>IFERROR(IF(VLOOKUP($A338,'Annex 2 EHV charges'!$A:$O,10,FALSE)=0,"",VLOOKUP($A338,'Annex 2 EHV charges'!$A:$O,10,FALSE)),"")</f>
        <v/>
      </c>
      <c r="H338" s="111" t="str">
        <f>IFERROR(IF(VLOOKUP($A338,'Annex 2 EHV charges'!$A:$O,11,FALSE)=0,"",VLOOKUP($A338,'Annex 2 EHV charges'!$A:$O,11,FALSE)),"")</f>
        <v/>
      </c>
    </row>
    <row r="339" spans="1:8" x14ac:dyDescent="0.2">
      <c r="A339" s="104" t="str">
        <f t="array" ref="A339">IFERROR(INDEX('Annex 2 EHV charges'!$A$11:$A$410, MATCH(0, IF(ISBLANK('Annex 2 EHV charges'!$A$11:$A$410),1, COUNTIF(A$4:$A338, 'Annex 2 EHV charges'!$A$11:$A$410)), 0)),"")</f>
        <v/>
      </c>
      <c r="B339" s="104" t="str">
        <f>IF($A339="","",VLOOKUP($A339,'Annex 2 EHV charges'!$A:$O,2,0))</f>
        <v/>
      </c>
      <c r="C339" s="105" t="str">
        <f>IF($A339="","",VLOOKUP($A339,'Annex 2 EHV charges'!$A:$O,3,0))</f>
        <v/>
      </c>
      <c r="D339" s="104" t="str">
        <f>IF($A339="","",VLOOKUP($A339,'Annex 2 EHV charges'!$A:$O,7,0))</f>
        <v/>
      </c>
      <c r="E339" s="109" t="str">
        <f>IFERROR(IF(VLOOKUP($A339,'Annex 2 EHV charges'!$A:$O,8,FALSE)=0,"",VLOOKUP($A339,'Annex 2 EHV charges'!$A:$O,8,FALSE)),"")</f>
        <v/>
      </c>
      <c r="F339" s="110" t="str">
        <f>IFERROR(IF(VLOOKUP($A339,'Annex 2 EHV charges'!$A:$O,9,FALSE)=0,"",VLOOKUP($A339,'Annex 2 EHV charges'!$A:$O,9,FALSE)),"")</f>
        <v/>
      </c>
      <c r="G339" s="111" t="str">
        <f>IFERROR(IF(VLOOKUP($A339,'Annex 2 EHV charges'!$A:$O,10,FALSE)=0,"",VLOOKUP($A339,'Annex 2 EHV charges'!$A:$O,10,FALSE)),"")</f>
        <v/>
      </c>
      <c r="H339" s="111" t="str">
        <f>IFERROR(IF(VLOOKUP($A339,'Annex 2 EHV charges'!$A:$O,11,FALSE)=0,"",VLOOKUP($A339,'Annex 2 EHV charges'!$A:$O,11,FALSE)),"")</f>
        <v/>
      </c>
    </row>
    <row r="340" spans="1:8" x14ac:dyDescent="0.2">
      <c r="A340" s="104" t="str">
        <f t="array" ref="A340">IFERROR(INDEX('Annex 2 EHV charges'!$A$11:$A$410, MATCH(0, IF(ISBLANK('Annex 2 EHV charges'!$A$11:$A$410),1, COUNTIF(A$4:$A339, 'Annex 2 EHV charges'!$A$11:$A$410)), 0)),"")</f>
        <v/>
      </c>
      <c r="B340" s="104" t="str">
        <f>IF($A340="","",VLOOKUP($A340,'Annex 2 EHV charges'!$A:$O,2,0))</f>
        <v/>
      </c>
      <c r="C340" s="105" t="str">
        <f>IF($A340="","",VLOOKUP($A340,'Annex 2 EHV charges'!$A:$O,3,0))</f>
        <v/>
      </c>
      <c r="D340" s="104" t="str">
        <f>IF($A340="","",VLOOKUP($A340,'Annex 2 EHV charges'!$A:$O,7,0))</f>
        <v/>
      </c>
      <c r="E340" s="109" t="str">
        <f>IFERROR(IF(VLOOKUP($A340,'Annex 2 EHV charges'!$A:$O,8,FALSE)=0,"",VLOOKUP($A340,'Annex 2 EHV charges'!$A:$O,8,FALSE)),"")</f>
        <v/>
      </c>
      <c r="F340" s="110" t="str">
        <f>IFERROR(IF(VLOOKUP($A340,'Annex 2 EHV charges'!$A:$O,9,FALSE)=0,"",VLOOKUP($A340,'Annex 2 EHV charges'!$A:$O,9,FALSE)),"")</f>
        <v/>
      </c>
      <c r="G340" s="111" t="str">
        <f>IFERROR(IF(VLOOKUP($A340,'Annex 2 EHV charges'!$A:$O,10,FALSE)=0,"",VLOOKUP($A340,'Annex 2 EHV charges'!$A:$O,10,FALSE)),"")</f>
        <v/>
      </c>
      <c r="H340" s="111" t="str">
        <f>IFERROR(IF(VLOOKUP($A340,'Annex 2 EHV charges'!$A:$O,11,FALSE)=0,"",VLOOKUP($A340,'Annex 2 EHV charges'!$A:$O,11,FALSE)),"")</f>
        <v/>
      </c>
    </row>
    <row r="341" spans="1:8" x14ac:dyDescent="0.2">
      <c r="A341" s="104" t="str">
        <f t="array" ref="A341">IFERROR(INDEX('Annex 2 EHV charges'!$A$11:$A$410, MATCH(0, IF(ISBLANK('Annex 2 EHV charges'!$A$11:$A$410),1, COUNTIF(A$4:$A340, 'Annex 2 EHV charges'!$A$11:$A$410)), 0)),"")</f>
        <v/>
      </c>
      <c r="B341" s="104" t="str">
        <f>IF($A341="","",VLOOKUP($A341,'Annex 2 EHV charges'!$A:$O,2,0))</f>
        <v/>
      </c>
      <c r="C341" s="105" t="str">
        <f>IF($A341="","",VLOOKUP($A341,'Annex 2 EHV charges'!$A:$O,3,0))</f>
        <v/>
      </c>
      <c r="D341" s="104" t="str">
        <f>IF($A341="","",VLOOKUP($A341,'Annex 2 EHV charges'!$A:$O,7,0))</f>
        <v/>
      </c>
      <c r="E341" s="109" t="str">
        <f>IFERROR(IF(VLOOKUP($A341,'Annex 2 EHV charges'!$A:$O,8,FALSE)=0,"",VLOOKUP($A341,'Annex 2 EHV charges'!$A:$O,8,FALSE)),"")</f>
        <v/>
      </c>
      <c r="F341" s="110" t="str">
        <f>IFERROR(IF(VLOOKUP($A341,'Annex 2 EHV charges'!$A:$O,9,FALSE)=0,"",VLOOKUP($A341,'Annex 2 EHV charges'!$A:$O,9,FALSE)),"")</f>
        <v/>
      </c>
      <c r="G341" s="111" t="str">
        <f>IFERROR(IF(VLOOKUP($A341,'Annex 2 EHV charges'!$A:$O,10,FALSE)=0,"",VLOOKUP($A341,'Annex 2 EHV charges'!$A:$O,10,FALSE)),"")</f>
        <v/>
      </c>
      <c r="H341" s="111" t="str">
        <f>IFERROR(IF(VLOOKUP($A341,'Annex 2 EHV charges'!$A:$O,11,FALSE)=0,"",VLOOKUP($A341,'Annex 2 EHV charges'!$A:$O,11,FALSE)),"")</f>
        <v/>
      </c>
    </row>
    <row r="342" spans="1:8" x14ac:dyDescent="0.2">
      <c r="A342" s="104" t="str">
        <f t="array" ref="A342">IFERROR(INDEX('Annex 2 EHV charges'!$A$11:$A$410, MATCH(0, IF(ISBLANK('Annex 2 EHV charges'!$A$11:$A$410),1, COUNTIF(A$4:$A341, 'Annex 2 EHV charges'!$A$11:$A$410)), 0)),"")</f>
        <v/>
      </c>
      <c r="B342" s="104" t="str">
        <f>IF($A342="","",VLOOKUP($A342,'Annex 2 EHV charges'!$A:$O,2,0))</f>
        <v/>
      </c>
      <c r="C342" s="105" t="str">
        <f>IF($A342="","",VLOOKUP($A342,'Annex 2 EHV charges'!$A:$O,3,0))</f>
        <v/>
      </c>
      <c r="D342" s="104" t="str">
        <f>IF($A342="","",VLOOKUP($A342,'Annex 2 EHV charges'!$A:$O,7,0))</f>
        <v/>
      </c>
      <c r="E342" s="109" t="str">
        <f>IFERROR(IF(VLOOKUP($A342,'Annex 2 EHV charges'!$A:$O,8,FALSE)=0,"",VLOOKUP($A342,'Annex 2 EHV charges'!$A:$O,8,FALSE)),"")</f>
        <v/>
      </c>
      <c r="F342" s="110" t="str">
        <f>IFERROR(IF(VLOOKUP($A342,'Annex 2 EHV charges'!$A:$O,9,FALSE)=0,"",VLOOKUP($A342,'Annex 2 EHV charges'!$A:$O,9,FALSE)),"")</f>
        <v/>
      </c>
      <c r="G342" s="111" t="str">
        <f>IFERROR(IF(VLOOKUP($A342,'Annex 2 EHV charges'!$A:$O,10,FALSE)=0,"",VLOOKUP($A342,'Annex 2 EHV charges'!$A:$O,10,FALSE)),"")</f>
        <v/>
      </c>
      <c r="H342" s="111" t="str">
        <f>IFERROR(IF(VLOOKUP($A342,'Annex 2 EHV charges'!$A:$O,11,FALSE)=0,"",VLOOKUP($A342,'Annex 2 EHV charges'!$A:$O,11,FALSE)),"")</f>
        <v/>
      </c>
    </row>
    <row r="343" spans="1:8" x14ac:dyDescent="0.2">
      <c r="A343" s="104" t="str">
        <f t="array" ref="A343">IFERROR(INDEX('Annex 2 EHV charges'!$A$11:$A$410, MATCH(0, IF(ISBLANK('Annex 2 EHV charges'!$A$11:$A$410),1, COUNTIF(A$4:$A342, 'Annex 2 EHV charges'!$A$11:$A$410)), 0)),"")</f>
        <v/>
      </c>
      <c r="B343" s="104" t="str">
        <f>IF($A343="","",VLOOKUP($A343,'Annex 2 EHV charges'!$A:$O,2,0))</f>
        <v/>
      </c>
      <c r="C343" s="105" t="str">
        <f>IF($A343="","",VLOOKUP($A343,'Annex 2 EHV charges'!$A:$O,3,0))</f>
        <v/>
      </c>
      <c r="D343" s="104" t="str">
        <f>IF($A343="","",VLOOKUP($A343,'Annex 2 EHV charges'!$A:$O,7,0))</f>
        <v/>
      </c>
      <c r="E343" s="109" t="str">
        <f>IFERROR(IF(VLOOKUP($A343,'Annex 2 EHV charges'!$A:$O,8,FALSE)=0,"",VLOOKUP($A343,'Annex 2 EHV charges'!$A:$O,8,FALSE)),"")</f>
        <v/>
      </c>
      <c r="F343" s="110" t="str">
        <f>IFERROR(IF(VLOOKUP($A343,'Annex 2 EHV charges'!$A:$O,9,FALSE)=0,"",VLOOKUP($A343,'Annex 2 EHV charges'!$A:$O,9,FALSE)),"")</f>
        <v/>
      </c>
      <c r="G343" s="111" t="str">
        <f>IFERROR(IF(VLOOKUP($A343,'Annex 2 EHV charges'!$A:$O,10,FALSE)=0,"",VLOOKUP($A343,'Annex 2 EHV charges'!$A:$O,10,FALSE)),"")</f>
        <v/>
      </c>
      <c r="H343" s="111" t="str">
        <f>IFERROR(IF(VLOOKUP($A343,'Annex 2 EHV charges'!$A:$O,11,FALSE)=0,"",VLOOKUP($A343,'Annex 2 EHV charges'!$A:$O,11,FALSE)),"")</f>
        <v/>
      </c>
    </row>
    <row r="344" spans="1:8" x14ac:dyDescent="0.2">
      <c r="A344" s="104" t="str">
        <f t="array" ref="A344">IFERROR(INDEX('Annex 2 EHV charges'!$A$11:$A$410, MATCH(0, IF(ISBLANK('Annex 2 EHV charges'!$A$11:$A$410),1, COUNTIF(A$4:$A343, 'Annex 2 EHV charges'!$A$11:$A$410)), 0)),"")</f>
        <v/>
      </c>
      <c r="B344" s="104" t="str">
        <f>IF($A344="","",VLOOKUP($A344,'Annex 2 EHV charges'!$A:$O,2,0))</f>
        <v/>
      </c>
      <c r="C344" s="105" t="str">
        <f>IF($A344="","",VLOOKUP($A344,'Annex 2 EHV charges'!$A:$O,3,0))</f>
        <v/>
      </c>
      <c r="D344" s="104" t="str">
        <f>IF($A344="","",VLOOKUP($A344,'Annex 2 EHV charges'!$A:$O,7,0))</f>
        <v/>
      </c>
      <c r="E344" s="109" t="str">
        <f>IFERROR(IF(VLOOKUP($A344,'Annex 2 EHV charges'!$A:$O,8,FALSE)=0,"",VLOOKUP($A344,'Annex 2 EHV charges'!$A:$O,8,FALSE)),"")</f>
        <v/>
      </c>
      <c r="F344" s="110" t="str">
        <f>IFERROR(IF(VLOOKUP($A344,'Annex 2 EHV charges'!$A:$O,9,FALSE)=0,"",VLOOKUP($A344,'Annex 2 EHV charges'!$A:$O,9,FALSE)),"")</f>
        <v/>
      </c>
      <c r="G344" s="111" t="str">
        <f>IFERROR(IF(VLOOKUP($A344,'Annex 2 EHV charges'!$A:$O,10,FALSE)=0,"",VLOOKUP($A344,'Annex 2 EHV charges'!$A:$O,10,FALSE)),"")</f>
        <v/>
      </c>
      <c r="H344" s="111" t="str">
        <f>IFERROR(IF(VLOOKUP($A344,'Annex 2 EHV charges'!$A:$O,11,FALSE)=0,"",VLOOKUP($A344,'Annex 2 EHV charges'!$A:$O,11,FALSE)),"")</f>
        <v/>
      </c>
    </row>
    <row r="345" spans="1:8" x14ac:dyDescent="0.2">
      <c r="A345" s="104" t="str">
        <f t="array" ref="A345">IFERROR(INDEX('Annex 2 EHV charges'!$A$11:$A$410, MATCH(0, IF(ISBLANK('Annex 2 EHV charges'!$A$11:$A$410),1, COUNTIF(A$4:$A344, 'Annex 2 EHV charges'!$A$11:$A$410)), 0)),"")</f>
        <v/>
      </c>
      <c r="B345" s="104" t="str">
        <f>IF($A345="","",VLOOKUP($A345,'Annex 2 EHV charges'!$A:$O,2,0))</f>
        <v/>
      </c>
      <c r="C345" s="105" t="str">
        <f>IF($A345="","",VLOOKUP($A345,'Annex 2 EHV charges'!$A:$O,3,0))</f>
        <v/>
      </c>
      <c r="D345" s="104" t="str">
        <f>IF($A345="","",VLOOKUP($A345,'Annex 2 EHV charges'!$A:$O,7,0))</f>
        <v/>
      </c>
      <c r="E345" s="109" t="str">
        <f>IFERROR(IF(VLOOKUP($A345,'Annex 2 EHV charges'!$A:$O,8,FALSE)=0,"",VLOOKUP($A345,'Annex 2 EHV charges'!$A:$O,8,FALSE)),"")</f>
        <v/>
      </c>
      <c r="F345" s="110" t="str">
        <f>IFERROR(IF(VLOOKUP($A345,'Annex 2 EHV charges'!$A:$O,9,FALSE)=0,"",VLOOKUP($A345,'Annex 2 EHV charges'!$A:$O,9,FALSE)),"")</f>
        <v/>
      </c>
      <c r="G345" s="111" t="str">
        <f>IFERROR(IF(VLOOKUP($A345,'Annex 2 EHV charges'!$A:$O,10,FALSE)=0,"",VLOOKUP($A345,'Annex 2 EHV charges'!$A:$O,10,FALSE)),"")</f>
        <v/>
      </c>
      <c r="H345" s="111" t="str">
        <f>IFERROR(IF(VLOOKUP($A345,'Annex 2 EHV charges'!$A:$O,11,FALSE)=0,"",VLOOKUP($A345,'Annex 2 EHV charges'!$A:$O,11,FALSE)),"")</f>
        <v/>
      </c>
    </row>
    <row r="346" spans="1:8" x14ac:dyDescent="0.2">
      <c r="A346" s="104" t="str">
        <f t="array" ref="A346">IFERROR(INDEX('Annex 2 EHV charges'!$A$11:$A$410, MATCH(0, IF(ISBLANK('Annex 2 EHV charges'!$A$11:$A$410),1, COUNTIF(A$4:$A345, 'Annex 2 EHV charges'!$A$11:$A$410)), 0)),"")</f>
        <v/>
      </c>
      <c r="B346" s="104" t="str">
        <f>IF($A346="","",VLOOKUP($A346,'Annex 2 EHV charges'!$A:$O,2,0))</f>
        <v/>
      </c>
      <c r="C346" s="105" t="str">
        <f>IF($A346="","",VLOOKUP($A346,'Annex 2 EHV charges'!$A:$O,3,0))</f>
        <v/>
      </c>
      <c r="D346" s="104" t="str">
        <f>IF($A346="","",VLOOKUP($A346,'Annex 2 EHV charges'!$A:$O,7,0))</f>
        <v/>
      </c>
      <c r="E346" s="109" t="str">
        <f>IFERROR(IF(VLOOKUP($A346,'Annex 2 EHV charges'!$A:$O,8,FALSE)=0,"",VLOOKUP($A346,'Annex 2 EHV charges'!$A:$O,8,FALSE)),"")</f>
        <v/>
      </c>
      <c r="F346" s="110" t="str">
        <f>IFERROR(IF(VLOOKUP($A346,'Annex 2 EHV charges'!$A:$O,9,FALSE)=0,"",VLOOKUP($A346,'Annex 2 EHV charges'!$A:$O,9,FALSE)),"")</f>
        <v/>
      </c>
      <c r="G346" s="111" t="str">
        <f>IFERROR(IF(VLOOKUP($A346,'Annex 2 EHV charges'!$A:$O,10,FALSE)=0,"",VLOOKUP($A346,'Annex 2 EHV charges'!$A:$O,10,FALSE)),"")</f>
        <v/>
      </c>
      <c r="H346" s="111" t="str">
        <f>IFERROR(IF(VLOOKUP($A346,'Annex 2 EHV charges'!$A:$O,11,FALSE)=0,"",VLOOKUP($A346,'Annex 2 EHV charges'!$A:$O,11,FALSE)),"")</f>
        <v/>
      </c>
    </row>
    <row r="347" spans="1:8" x14ac:dyDescent="0.2">
      <c r="A347" s="104" t="str">
        <f t="array" ref="A347">IFERROR(INDEX('Annex 2 EHV charges'!$A$11:$A$410, MATCH(0, IF(ISBLANK('Annex 2 EHV charges'!$A$11:$A$410),1, COUNTIF(A$4:$A346, 'Annex 2 EHV charges'!$A$11:$A$410)), 0)),"")</f>
        <v/>
      </c>
      <c r="B347" s="104" t="str">
        <f>IF($A347="","",VLOOKUP($A347,'Annex 2 EHV charges'!$A:$O,2,0))</f>
        <v/>
      </c>
      <c r="C347" s="105" t="str">
        <f>IF($A347="","",VLOOKUP($A347,'Annex 2 EHV charges'!$A:$O,3,0))</f>
        <v/>
      </c>
      <c r="D347" s="104" t="str">
        <f>IF($A347="","",VLOOKUP($A347,'Annex 2 EHV charges'!$A:$O,7,0))</f>
        <v/>
      </c>
      <c r="E347" s="109" t="str">
        <f>IFERROR(IF(VLOOKUP($A347,'Annex 2 EHV charges'!$A:$O,8,FALSE)=0,"",VLOOKUP($A347,'Annex 2 EHV charges'!$A:$O,8,FALSE)),"")</f>
        <v/>
      </c>
      <c r="F347" s="110" t="str">
        <f>IFERROR(IF(VLOOKUP($A347,'Annex 2 EHV charges'!$A:$O,9,FALSE)=0,"",VLOOKUP($A347,'Annex 2 EHV charges'!$A:$O,9,FALSE)),"")</f>
        <v/>
      </c>
      <c r="G347" s="111" t="str">
        <f>IFERROR(IF(VLOOKUP($A347,'Annex 2 EHV charges'!$A:$O,10,FALSE)=0,"",VLOOKUP($A347,'Annex 2 EHV charges'!$A:$O,10,FALSE)),"")</f>
        <v/>
      </c>
      <c r="H347" s="111" t="str">
        <f>IFERROR(IF(VLOOKUP($A347,'Annex 2 EHV charges'!$A:$O,11,FALSE)=0,"",VLOOKUP($A347,'Annex 2 EHV charges'!$A:$O,11,FALSE)),"")</f>
        <v/>
      </c>
    </row>
    <row r="348" spans="1:8" x14ac:dyDescent="0.2">
      <c r="A348" s="104" t="str">
        <f t="array" ref="A348">IFERROR(INDEX('Annex 2 EHV charges'!$A$11:$A$410, MATCH(0, IF(ISBLANK('Annex 2 EHV charges'!$A$11:$A$410),1, COUNTIF(A$4:$A347, 'Annex 2 EHV charges'!$A$11:$A$410)), 0)),"")</f>
        <v/>
      </c>
      <c r="B348" s="104" t="str">
        <f>IF($A348="","",VLOOKUP($A348,'Annex 2 EHV charges'!$A:$O,2,0))</f>
        <v/>
      </c>
      <c r="C348" s="105" t="str">
        <f>IF($A348="","",VLOOKUP($A348,'Annex 2 EHV charges'!$A:$O,3,0))</f>
        <v/>
      </c>
      <c r="D348" s="104" t="str">
        <f>IF($A348="","",VLOOKUP($A348,'Annex 2 EHV charges'!$A:$O,7,0))</f>
        <v/>
      </c>
      <c r="E348" s="109" t="str">
        <f>IFERROR(IF(VLOOKUP($A348,'Annex 2 EHV charges'!$A:$O,8,FALSE)=0,"",VLOOKUP($A348,'Annex 2 EHV charges'!$A:$O,8,FALSE)),"")</f>
        <v/>
      </c>
      <c r="F348" s="110" t="str">
        <f>IFERROR(IF(VLOOKUP($A348,'Annex 2 EHV charges'!$A:$O,9,FALSE)=0,"",VLOOKUP($A348,'Annex 2 EHV charges'!$A:$O,9,FALSE)),"")</f>
        <v/>
      </c>
      <c r="G348" s="111" t="str">
        <f>IFERROR(IF(VLOOKUP($A348,'Annex 2 EHV charges'!$A:$O,10,FALSE)=0,"",VLOOKUP($A348,'Annex 2 EHV charges'!$A:$O,10,FALSE)),"")</f>
        <v/>
      </c>
      <c r="H348" s="111" t="str">
        <f>IFERROR(IF(VLOOKUP($A348,'Annex 2 EHV charges'!$A:$O,11,FALSE)=0,"",VLOOKUP($A348,'Annex 2 EHV charges'!$A:$O,11,FALSE)),"")</f>
        <v/>
      </c>
    </row>
    <row r="349" spans="1:8" x14ac:dyDescent="0.2">
      <c r="A349" s="104" t="str">
        <f t="array" ref="A349">IFERROR(INDEX('Annex 2 EHV charges'!$A$11:$A$410, MATCH(0, IF(ISBLANK('Annex 2 EHV charges'!$A$11:$A$410),1, COUNTIF(A$4:$A348, 'Annex 2 EHV charges'!$A$11:$A$410)), 0)),"")</f>
        <v/>
      </c>
      <c r="B349" s="104" t="str">
        <f>IF($A349="","",VLOOKUP($A349,'Annex 2 EHV charges'!$A:$O,2,0))</f>
        <v/>
      </c>
      <c r="C349" s="105" t="str">
        <f>IF($A349="","",VLOOKUP($A349,'Annex 2 EHV charges'!$A:$O,3,0))</f>
        <v/>
      </c>
      <c r="D349" s="104" t="str">
        <f>IF($A349="","",VLOOKUP($A349,'Annex 2 EHV charges'!$A:$O,7,0))</f>
        <v/>
      </c>
      <c r="E349" s="109" t="str">
        <f>IFERROR(IF(VLOOKUP($A349,'Annex 2 EHV charges'!$A:$O,8,FALSE)=0,"",VLOOKUP($A349,'Annex 2 EHV charges'!$A:$O,8,FALSE)),"")</f>
        <v/>
      </c>
      <c r="F349" s="110" t="str">
        <f>IFERROR(IF(VLOOKUP($A349,'Annex 2 EHV charges'!$A:$O,9,FALSE)=0,"",VLOOKUP($A349,'Annex 2 EHV charges'!$A:$O,9,FALSE)),"")</f>
        <v/>
      </c>
      <c r="G349" s="111" t="str">
        <f>IFERROR(IF(VLOOKUP($A349,'Annex 2 EHV charges'!$A:$O,10,FALSE)=0,"",VLOOKUP($A349,'Annex 2 EHV charges'!$A:$O,10,FALSE)),"")</f>
        <v/>
      </c>
      <c r="H349" s="111" t="str">
        <f>IFERROR(IF(VLOOKUP($A349,'Annex 2 EHV charges'!$A:$O,11,FALSE)=0,"",VLOOKUP($A349,'Annex 2 EHV charges'!$A:$O,11,FALSE)),"")</f>
        <v/>
      </c>
    </row>
    <row r="350" spans="1:8" x14ac:dyDescent="0.2">
      <c r="A350" s="104" t="str">
        <f t="array" ref="A350">IFERROR(INDEX('Annex 2 EHV charges'!$A$11:$A$410, MATCH(0, IF(ISBLANK('Annex 2 EHV charges'!$A$11:$A$410),1, COUNTIF(A$4:$A349, 'Annex 2 EHV charges'!$A$11:$A$410)), 0)),"")</f>
        <v/>
      </c>
      <c r="B350" s="104" t="str">
        <f>IF($A350="","",VLOOKUP($A350,'Annex 2 EHV charges'!$A:$O,2,0))</f>
        <v/>
      </c>
      <c r="C350" s="105" t="str">
        <f>IF($A350="","",VLOOKUP($A350,'Annex 2 EHV charges'!$A:$O,3,0))</f>
        <v/>
      </c>
      <c r="D350" s="104" t="str">
        <f>IF($A350="","",VLOOKUP($A350,'Annex 2 EHV charges'!$A:$O,7,0))</f>
        <v/>
      </c>
      <c r="E350" s="109" t="str">
        <f>IFERROR(IF(VLOOKUP($A350,'Annex 2 EHV charges'!$A:$O,8,FALSE)=0,"",VLOOKUP($A350,'Annex 2 EHV charges'!$A:$O,8,FALSE)),"")</f>
        <v/>
      </c>
      <c r="F350" s="110" t="str">
        <f>IFERROR(IF(VLOOKUP($A350,'Annex 2 EHV charges'!$A:$O,9,FALSE)=0,"",VLOOKUP($A350,'Annex 2 EHV charges'!$A:$O,9,FALSE)),"")</f>
        <v/>
      </c>
      <c r="G350" s="111" t="str">
        <f>IFERROR(IF(VLOOKUP($A350,'Annex 2 EHV charges'!$A:$O,10,FALSE)=0,"",VLOOKUP($A350,'Annex 2 EHV charges'!$A:$O,10,FALSE)),"")</f>
        <v/>
      </c>
      <c r="H350" s="111" t="str">
        <f>IFERROR(IF(VLOOKUP($A350,'Annex 2 EHV charges'!$A:$O,11,FALSE)=0,"",VLOOKUP($A350,'Annex 2 EHV charges'!$A:$O,11,FALSE)),"")</f>
        <v/>
      </c>
    </row>
    <row r="351" spans="1:8" x14ac:dyDescent="0.2">
      <c r="A351" s="104" t="str">
        <f t="array" ref="A351">IFERROR(INDEX('Annex 2 EHV charges'!$A$11:$A$410, MATCH(0, IF(ISBLANK('Annex 2 EHV charges'!$A$11:$A$410),1, COUNTIF(A$4:$A350, 'Annex 2 EHV charges'!$A$11:$A$410)), 0)),"")</f>
        <v/>
      </c>
      <c r="B351" s="104" t="str">
        <f>IF($A351="","",VLOOKUP($A351,'Annex 2 EHV charges'!$A:$O,2,0))</f>
        <v/>
      </c>
      <c r="C351" s="105" t="str">
        <f>IF($A351="","",VLOOKUP($A351,'Annex 2 EHV charges'!$A:$O,3,0))</f>
        <v/>
      </c>
      <c r="D351" s="104" t="str">
        <f>IF($A351="","",VLOOKUP($A351,'Annex 2 EHV charges'!$A:$O,7,0))</f>
        <v/>
      </c>
      <c r="E351" s="109" t="str">
        <f>IFERROR(IF(VLOOKUP($A351,'Annex 2 EHV charges'!$A:$O,8,FALSE)=0,"",VLOOKUP($A351,'Annex 2 EHV charges'!$A:$O,8,FALSE)),"")</f>
        <v/>
      </c>
      <c r="F351" s="110" t="str">
        <f>IFERROR(IF(VLOOKUP($A351,'Annex 2 EHV charges'!$A:$O,9,FALSE)=0,"",VLOOKUP($A351,'Annex 2 EHV charges'!$A:$O,9,FALSE)),"")</f>
        <v/>
      </c>
      <c r="G351" s="111" t="str">
        <f>IFERROR(IF(VLOOKUP($A351,'Annex 2 EHV charges'!$A:$O,10,FALSE)=0,"",VLOOKUP($A351,'Annex 2 EHV charges'!$A:$O,10,FALSE)),"")</f>
        <v/>
      </c>
      <c r="H351" s="111" t="str">
        <f>IFERROR(IF(VLOOKUP($A351,'Annex 2 EHV charges'!$A:$O,11,FALSE)=0,"",VLOOKUP($A351,'Annex 2 EHV charges'!$A:$O,11,FALSE)),"")</f>
        <v/>
      </c>
    </row>
    <row r="352" spans="1:8" x14ac:dyDescent="0.2">
      <c r="A352" s="104" t="str">
        <f t="array" ref="A352">IFERROR(INDEX('Annex 2 EHV charges'!$A$11:$A$410, MATCH(0, IF(ISBLANK('Annex 2 EHV charges'!$A$11:$A$410),1, COUNTIF(A$4:$A351, 'Annex 2 EHV charges'!$A$11:$A$410)), 0)),"")</f>
        <v/>
      </c>
      <c r="B352" s="104" t="str">
        <f>IF($A352="","",VLOOKUP($A352,'Annex 2 EHV charges'!$A:$O,2,0))</f>
        <v/>
      </c>
      <c r="C352" s="105" t="str">
        <f>IF($A352="","",VLOOKUP($A352,'Annex 2 EHV charges'!$A:$O,3,0))</f>
        <v/>
      </c>
      <c r="D352" s="104" t="str">
        <f>IF($A352="","",VLOOKUP($A352,'Annex 2 EHV charges'!$A:$O,7,0))</f>
        <v/>
      </c>
      <c r="E352" s="109" t="str">
        <f>IFERROR(IF(VLOOKUP($A352,'Annex 2 EHV charges'!$A:$O,8,FALSE)=0,"",VLOOKUP($A352,'Annex 2 EHV charges'!$A:$O,8,FALSE)),"")</f>
        <v/>
      </c>
      <c r="F352" s="110" t="str">
        <f>IFERROR(IF(VLOOKUP($A352,'Annex 2 EHV charges'!$A:$O,9,FALSE)=0,"",VLOOKUP($A352,'Annex 2 EHV charges'!$A:$O,9,FALSE)),"")</f>
        <v/>
      </c>
      <c r="G352" s="111" t="str">
        <f>IFERROR(IF(VLOOKUP($A352,'Annex 2 EHV charges'!$A:$O,10,FALSE)=0,"",VLOOKUP($A352,'Annex 2 EHV charges'!$A:$O,10,FALSE)),"")</f>
        <v/>
      </c>
      <c r="H352" s="111" t="str">
        <f>IFERROR(IF(VLOOKUP($A352,'Annex 2 EHV charges'!$A:$O,11,FALSE)=0,"",VLOOKUP($A352,'Annex 2 EHV charges'!$A:$O,11,FALSE)),"")</f>
        <v/>
      </c>
    </row>
    <row r="353" spans="1:8" x14ac:dyDescent="0.2">
      <c r="A353" s="104" t="str">
        <f t="array" ref="A353">IFERROR(INDEX('Annex 2 EHV charges'!$A$11:$A$410, MATCH(0, IF(ISBLANK('Annex 2 EHV charges'!$A$11:$A$410),1, COUNTIF(A$4:$A352, 'Annex 2 EHV charges'!$A$11:$A$410)), 0)),"")</f>
        <v/>
      </c>
      <c r="B353" s="104" t="str">
        <f>IF($A353="","",VLOOKUP($A353,'Annex 2 EHV charges'!$A:$O,2,0))</f>
        <v/>
      </c>
      <c r="C353" s="105" t="str">
        <f>IF($A353="","",VLOOKUP($A353,'Annex 2 EHV charges'!$A:$O,3,0))</f>
        <v/>
      </c>
      <c r="D353" s="104" t="str">
        <f>IF($A353="","",VLOOKUP($A353,'Annex 2 EHV charges'!$A:$O,7,0))</f>
        <v/>
      </c>
      <c r="E353" s="109" t="str">
        <f>IFERROR(IF(VLOOKUP($A353,'Annex 2 EHV charges'!$A:$O,8,FALSE)=0,"",VLOOKUP($A353,'Annex 2 EHV charges'!$A:$O,8,FALSE)),"")</f>
        <v/>
      </c>
      <c r="F353" s="110" t="str">
        <f>IFERROR(IF(VLOOKUP($A353,'Annex 2 EHV charges'!$A:$O,9,FALSE)=0,"",VLOOKUP($A353,'Annex 2 EHV charges'!$A:$O,9,FALSE)),"")</f>
        <v/>
      </c>
      <c r="G353" s="111" t="str">
        <f>IFERROR(IF(VLOOKUP($A353,'Annex 2 EHV charges'!$A:$O,10,FALSE)=0,"",VLOOKUP($A353,'Annex 2 EHV charges'!$A:$O,10,FALSE)),"")</f>
        <v/>
      </c>
      <c r="H353" s="111" t="str">
        <f>IFERROR(IF(VLOOKUP($A353,'Annex 2 EHV charges'!$A:$O,11,FALSE)=0,"",VLOOKUP($A353,'Annex 2 EHV charges'!$A:$O,11,FALSE)),"")</f>
        <v/>
      </c>
    </row>
    <row r="354" spans="1:8" x14ac:dyDescent="0.2">
      <c r="A354" s="104" t="str">
        <f t="array" ref="A354">IFERROR(INDEX('Annex 2 EHV charges'!$A$11:$A$410, MATCH(0, IF(ISBLANK('Annex 2 EHV charges'!$A$11:$A$410),1, COUNTIF(A$4:$A353, 'Annex 2 EHV charges'!$A$11:$A$410)), 0)),"")</f>
        <v/>
      </c>
      <c r="B354" s="104" t="str">
        <f>IF($A354="","",VLOOKUP($A354,'Annex 2 EHV charges'!$A:$O,2,0))</f>
        <v/>
      </c>
      <c r="C354" s="105" t="str">
        <f>IF($A354="","",VLOOKUP($A354,'Annex 2 EHV charges'!$A:$O,3,0))</f>
        <v/>
      </c>
      <c r="D354" s="104" t="str">
        <f>IF($A354="","",VLOOKUP($A354,'Annex 2 EHV charges'!$A:$O,7,0))</f>
        <v/>
      </c>
      <c r="E354" s="109" t="str">
        <f>IFERROR(IF(VLOOKUP($A354,'Annex 2 EHV charges'!$A:$O,8,FALSE)=0,"",VLOOKUP($A354,'Annex 2 EHV charges'!$A:$O,8,FALSE)),"")</f>
        <v/>
      </c>
      <c r="F354" s="110" t="str">
        <f>IFERROR(IF(VLOOKUP($A354,'Annex 2 EHV charges'!$A:$O,9,FALSE)=0,"",VLOOKUP($A354,'Annex 2 EHV charges'!$A:$O,9,FALSE)),"")</f>
        <v/>
      </c>
      <c r="G354" s="111" t="str">
        <f>IFERROR(IF(VLOOKUP($A354,'Annex 2 EHV charges'!$A:$O,10,FALSE)=0,"",VLOOKUP($A354,'Annex 2 EHV charges'!$A:$O,10,FALSE)),"")</f>
        <v/>
      </c>
      <c r="H354" s="111" t="str">
        <f>IFERROR(IF(VLOOKUP($A354,'Annex 2 EHV charges'!$A:$O,11,FALSE)=0,"",VLOOKUP($A354,'Annex 2 EHV charges'!$A:$O,11,FALSE)),"")</f>
        <v/>
      </c>
    </row>
    <row r="355" spans="1:8" x14ac:dyDescent="0.2">
      <c r="A355" s="104" t="str">
        <f t="array" ref="A355">IFERROR(INDEX('Annex 2 EHV charges'!$A$11:$A$410, MATCH(0, IF(ISBLANK('Annex 2 EHV charges'!$A$11:$A$410),1, COUNTIF(A$4:$A354, 'Annex 2 EHV charges'!$A$11:$A$410)), 0)),"")</f>
        <v/>
      </c>
      <c r="B355" s="104" t="str">
        <f>IF($A355="","",VLOOKUP($A355,'Annex 2 EHV charges'!$A:$O,2,0))</f>
        <v/>
      </c>
      <c r="C355" s="105" t="str">
        <f>IF($A355="","",VLOOKUP($A355,'Annex 2 EHV charges'!$A:$O,3,0))</f>
        <v/>
      </c>
      <c r="D355" s="104" t="str">
        <f>IF($A355="","",VLOOKUP($A355,'Annex 2 EHV charges'!$A:$O,7,0))</f>
        <v/>
      </c>
      <c r="E355" s="109" t="str">
        <f>IFERROR(IF(VLOOKUP($A355,'Annex 2 EHV charges'!$A:$O,8,FALSE)=0,"",VLOOKUP($A355,'Annex 2 EHV charges'!$A:$O,8,FALSE)),"")</f>
        <v/>
      </c>
      <c r="F355" s="110" t="str">
        <f>IFERROR(IF(VLOOKUP($A355,'Annex 2 EHV charges'!$A:$O,9,FALSE)=0,"",VLOOKUP($A355,'Annex 2 EHV charges'!$A:$O,9,FALSE)),"")</f>
        <v/>
      </c>
      <c r="G355" s="111" t="str">
        <f>IFERROR(IF(VLOOKUP($A355,'Annex 2 EHV charges'!$A:$O,10,FALSE)=0,"",VLOOKUP($A355,'Annex 2 EHV charges'!$A:$O,10,FALSE)),"")</f>
        <v/>
      </c>
      <c r="H355" s="111" t="str">
        <f>IFERROR(IF(VLOOKUP($A355,'Annex 2 EHV charges'!$A:$O,11,FALSE)=0,"",VLOOKUP($A355,'Annex 2 EHV charges'!$A:$O,11,FALSE)),"")</f>
        <v/>
      </c>
    </row>
    <row r="356" spans="1:8" x14ac:dyDescent="0.2">
      <c r="A356" s="104" t="str">
        <f t="array" ref="A356">IFERROR(INDEX('Annex 2 EHV charges'!$A$11:$A$410, MATCH(0, IF(ISBLANK('Annex 2 EHV charges'!$A$11:$A$410),1, COUNTIF(A$4:$A355, 'Annex 2 EHV charges'!$A$11:$A$410)), 0)),"")</f>
        <v/>
      </c>
      <c r="B356" s="104" t="str">
        <f>IF($A356="","",VLOOKUP($A356,'Annex 2 EHV charges'!$A:$O,2,0))</f>
        <v/>
      </c>
      <c r="C356" s="105" t="str">
        <f>IF($A356="","",VLOOKUP($A356,'Annex 2 EHV charges'!$A:$O,3,0))</f>
        <v/>
      </c>
      <c r="D356" s="104" t="str">
        <f>IF($A356="","",VLOOKUP($A356,'Annex 2 EHV charges'!$A:$O,7,0))</f>
        <v/>
      </c>
      <c r="E356" s="109" t="str">
        <f>IFERROR(IF(VLOOKUP($A356,'Annex 2 EHV charges'!$A:$O,8,FALSE)=0,"",VLOOKUP($A356,'Annex 2 EHV charges'!$A:$O,8,FALSE)),"")</f>
        <v/>
      </c>
      <c r="F356" s="110" t="str">
        <f>IFERROR(IF(VLOOKUP($A356,'Annex 2 EHV charges'!$A:$O,9,FALSE)=0,"",VLOOKUP($A356,'Annex 2 EHV charges'!$A:$O,9,FALSE)),"")</f>
        <v/>
      </c>
      <c r="G356" s="111" t="str">
        <f>IFERROR(IF(VLOOKUP($A356,'Annex 2 EHV charges'!$A:$O,10,FALSE)=0,"",VLOOKUP($A356,'Annex 2 EHV charges'!$A:$O,10,FALSE)),"")</f>
        <v/>
      </c>
      <c r="H356" s="111" t="str">
        <f>IFERROR(IF(VLOOKUP($A356,'Annex 2 EHV charges'!$A:$O,11,FALSE)=0,"",VLOOKUP($A356,'Annex 2 EHV charges'!$A:$O,11,FALSE)),"")</f>
        <v/>
      </c>
    </row>
    <row r="357" spans="1:8" x14ac:dyDescent="0.2">
      <c r="A357" s="104" t="str">
        <f t="array" ref="A357">IFERROR(INDEX('Annex 2 EHV charges'!$A$11:$A$410, MATCH(0, IF(ISBLANK('Annex 2 EHV charges'!$A$11:$A$410),1, COUNTIF(A$4:$A356, 'Annex 2 EHV charges'!$A$11:$A$410)), 0)),"")</f>
        <v/>
      </c>
      <c r="B357" s="104" t="str">
        <f>IF($A357="","",VLOOKUP($A357,'Annex 2 EHV charges'!$A:$O,2,0))</f>
        <v/>
      </c>
      <c r="C357" s="105" t="str">
        <f>IF($A357="","",VLOOKUP($A357,'Annex 2 EHV charges'!$A:$O,3,0))</f>
        <v/>
      </c>
      <c r="D357" s="104" t="str">
        <f>IF($A357="","",VLOOKUP($A357,'Annex 2 EHV charges'!$A:$O,7,0))</f>
        <v/>
      </c>
      <c r="E357" s="109" t="str">
        <f>IFERROR(IF(VLOOKUP($A357,'Annex 2 EHV charges'!$A:$O,8,FALSE)=0,"",VLOOKUP($A357,'Annex 2 EHV charges'!$A:$O,8,FALSE)),"")</f>
        <v/>
      </c>
      <c r="F357" s="110" t="str">
        <f>IFERROR(IF(VLOOKUP($A357,'Annex 2 EHV charges'!$A:$O,9,FALSE)=0,"",VLOOKUP($A357,'Annex 2 EHV charges'!$A:$O,9,FALSE)),"")</f>
        <v/>
      </c>
      <c r="G357" s="111" t="str">
        <f>IFERROR(IF(VLOOKUP($A357,'Annex 2 EHV charges'!$A:$O,10,FALSE)=0,"",VLOOKUP($A357,'Annex 2 EHV charges'!$A:$O,10,FALSE)),"")</f>
        <v/>
      </c>
      <c r="H357" s="111" t="str">
        <f>IFERROR(IF(VLOOKUP($A357,'Annex 2 EHV charges'!$A:$O,11,FALSE)=0,"",VLOOKUP($A357,'Annex 2 EHV charges'!$A:$O,11,FALSE)),"")</f>
        <v/>
      </c>
    </row>
    <row r="358" spans="1:8" x14ac:dyDescent="0.2">
      <c r="A358" s="104" t="str">
        <f t="array" ref="A358">IFERROR(INDEX('Annex 2 EHV charges'!$A$11:$A$410, MATCH(0, IF(ISBLANK('Annex 2 EHV charges'!$A$11:$A$410),1, COUNTIF(A$4:$A357, 'Annex 2 EHV charges'!$A$11:$A$410)), 0)),"")</f>
        <v/>
      </c>
      <c r="B358" s="104" t="str">
        <f>IF($A358="","",VLOOKUP($A358,'Annex 2 EHV charges'!$A:$O,2,0))</f>
        <v/>
      </c>
      <c r="C358" s="105" t="str">
        <f>IF($A358="","",VLOOKUP($A358,'Annex 2 EHV charges'!$A:$O,3,0))</f>
        <v/>
      </c>
      <c r="D358" s="104" t="str">
        <f>IF($A358="","",VLOOKUP($A358,'Annex 2 EHV charges'!$A:$O,7,0))</f>
        <v/>
      </c>
      <c r="E358" s="109" t="str">
        <f>IFERROR(IF(VLOOKUP($A358,'Annex 2 EHV charges'!$A:$O,8,FALSE)=0,"",VLOOKUP($A358,'Annex 2 EHV charges'!$A:$O,8,FALSE)),"")</f>
        <v/>
      </c>
      <c r="F358" s="110" t="str">
        <f>IFERROR(IF(VLOOKUP($A358,'Annex 2 EHV charges'!$A:$O,9,FALSE)=0,"",VLOOKUP($A358,'Annex 2 EHV charges'!$A:$O,9,FALSE)),"")</f>
        <v/>
      </c>
      <c r="G358" s="111" t="str">
        <f>IFERROR(IF(VLOOKUP($A358,'Annex 2 EHV charges'!$A:$O,10,FALSE)=0,"",VLOOKUP($A358,'Annex 2 EHV charges'!$A:$O,10,FALSE)),"")</f>
        <v/>
      </c>
      <c r="H358" s="111" t="str">
        <f>IFERROR(IF(VLOOKUP($A358,'Annex 2 EHV charges'!$A:$O,11,FALSE)=0,"",VLOOKUP($A358,'Annex 2 EHV charges'!$A:$O,11,FALSE)),"")</f>
        <v/>
      </c>
    </row>
    <row r="359" spans="1:8" x14ac:dyDescent="0.2">
      <c r="A359" s="104" t="str">
        <f t="array" ref="A359">IFERROR(INDEX('Annex 2 EHV charges'!$A$11:$A$410, MATCH(0, IF(ISBLANK('Annex 2 EHV charges'!$A$11:$A$410),1, COUNTIF(A$4:$A358, 'Annex 2 EHV charges'!$A$11:$A$410)), 0)),"")</f>
        <v/>
      </c>
      <c r="B359" s="104" t="str">
        <f>IF($A359="","",VLOOKUP($A359,'Annex 2 EHV charges'!$A:$O,2,0))</f>
        <v/>
      </c>
      <c r="C359" s="105" t="str">
        <f>IF($A359="","",VLOOKUP($A359,'Annex 2 EHV charges'!$A:$O,3,0))</f>
        <v/>
      </c>
      <c r="D359" s="104" t="str">
        <f>IF($A359="","",VLOOKUP($A359,'Annex 2 EHV charges'!$A:$O,7,0))</f>
        <v/>
      </c>
      <c r="E359" s="109" t="str">
        <f>IFERROR(IF(VLOOKUP($A359,'Annex 2 EHV charges'!$A:$O,8,FALSE)=0,"",VLOOKUP($A359,'Annex 2 EHV charges'!$A:$O,8,FALSE)),"")</f>
        <v/>
      </c>
      <c r="F359" s="110" t="str">
        <f>IFERROR(IF(VLOOKUP($A359,'Annex 2 EHV charges'!$A:$O,9,FALSE)=0,"",VLOOKUP($A359,'Annex 2 EHV charges'!$A:$O,9,FALSE)),"")</f>
        <v/>
      </c>
      <c r="G359" s="111" t="str">
        <f>IFERROR(IF(VLOOKUP($A359,'Annex 2 EHV charges'!$A:$O,10,FALSE)=0,"",VLOOKUP($A359,'Annex 2 EHV charges'!$A:$O,10,FALSE)),"")</f>
        <v/>
      </c>
      <c r="H359" s="111" t="str">
        <f>IFERROR(IF(VLOOKUP($A359,'Annex 2 EHV charges'!$A:$O,11,FALSE)=0,"",VLOOKUP($A359,'Annex 2 EHV charges'!$A:$O,11,FALSE)),"")</f>
        <v/>
      </c>
    </row>
    <row r="360" spans="1:8" x14ac:dyDescent="0.2">
      <c r="A360" s="104" t="str">
        <f t="array" ref="A360">IFERROR(INDEX('Annex 2 EHV charges'!$A$11:$A$410, MATCH(0, IF(ISBLANK('Annex 2 EHV charges'!$A$11:$A$410),1, COUNTIF(A$4:$A359, 'Annex 2 EHV charges'!$A$11:$A$410)), 0)),"")</f>
        <v/>
      </c>
      <c r="B360" s="104" t="str">
        <f>IF($A360="","",VLOOKUP($A360,'Annex 2 EHV charges'!$A:$O,2,0))</f>
        <v/>
      </c>
      <c r="C360" s="105" t="str">
        <f>IF($A360="","",VLOOKUP($A360,'Annex 2 EHV charges'!$A:$O,3,0))</f>
        <v/>
      </c>
      <c r="D360" s="104" t="str">
        <f>IF($A360="","",VLOOKUP($A360,'Annex 2 EHV charges'!$A:$O,7,0))</f>
        <v/>
      </c>
      <c r="E360" s="109" t="str">
        <f>IFERROR(IF(VLOOKUP($A360,'Annex 2 EHV charges'!$A:$O,8,FALSE)=0,"",VLOOKUP($A360,'Annex 2 EHV charges'!$A:$O,8,FALSE)),"")</f>
        <v/>
      </c>
      <c r="F360" s="110" t="str">
        <f>IFERROR(IF(VLOOKUP($A360,'Annex 2 EHV charges'!$A:$O,9,FALSE)=0,"",VLOOKUP($A360,'Annex 2 EHV charges'!$A:$O,9,FALSE)),"")</f>
        <v/>
      </c>
      <c r="G360" s="111" t="str">
        <f>IFERROR(IF(VLOOKUP($A360,'Annex 2 EHV charges'!$A:$O,10,FALSE)=0,"",VLOOKUP($A360,'Annex 2 EHV charges'!$A:$O,10,FALSE)),"")</f>
        <v/>
      </c>
      <c r="H360" s="111" t="str">
        <f>IFERROR(IF(VLOOKUP($A360,'Annex 2 EHV charges'!$A:$O,11,FALSE)=0,"",VLOOKUP($A360,'Annex 2 EHV charges'!$A:$O,11,FALSE)),"")</f>
        <v/>
      </c>
    </row>
    <row r="361" spans="1:8" x14ac:dyDescent="0.2">
      <c r="A361" s="104" t="str">
        <f t="array" ref="A361">IFERROR(INDEX('Annex 2 EHV charges'!$A$11:$A$410, MATCH(0, IF(ISBLANK('Annex 2 EHV charges'!$A$11:$A$410),1, COUNTIF(A$4:$A360, 'Annex 2 EHV charges'!$A$11:$A$410)), 0)),"")</f>
        <v/>
      </c>
      <c r="B361" s="104" t="str">
        <f>IF($A361="","",VLOOKUP($A361,'Annex 2 EHV charges'!$A:$O,2,0))</f>
        <v/>
      </c>
      <c r="C361" s="105" t="str">
        <f>IF($A361="","",VLOOKUP($A361,'Annex 2 EHV charges'!$A:$O,3,0))</f>
        <v/>
      </c>
      <c r="D361" s="104" t="str">
        <f>IF($A361="","",VLOOKUP($A361,'Annex 2 EHV charges'!$A:$O,7,0))</f>
        <v/>
      </c>
      <c r="E361" s="109" t="str">
        <f>IFERROR(IF(VLOOKUP($A361,'Annex 2 EHV charges'!$A:$O,8,FALSE)=0,"",VLOOKUP($A361,'Annex 2 EHV charges'!$A:$O,8,FALSE)),"")</f>
        <v/>
      </c>
      <c r="F361" s="110" t="str">
        <f>IFERROR(IF(VLOOKUP($A361,'Annex 2 EHV charges'!$A:$O,9,FALSE)=0,"",VLOOKUP($A361,'Annex 2 EHV charges'!$A:$O,9,FALSE)),"")</f>
        <v/>
      </c>
      <c r="G361" s="111" t="str">
        <f>IFERROR(IF(VLOOKUP($A361,'Annex 2 EHV charges'!$A:$O,10,FALSE)=0,"",VLOOKUP($A361,'Annex 2 EHV charges'!$A:$O,10,FALSE)),"")</f>
        <v/>
      </c>
      <c r="H361" s="111" t="str">
        <f>IFERROR(IF(VLOOKUP($A361,'Annex 2 EHV charges'!$A:$O,11,FALSE)=0,"",VLOOKUP($A361,'Annex 2 EHV charges'!$A:$O,11,FALSE)),"")</f>
        <v/>
      </c>
    </row>
    <row r="362" spans="1:8" x14ac:dyDescent="0.2">
      <c r="A362" s="104" t="str">
        <f t="array" ref="A362">IFERROR(INDEX('Annex 2 EHV charges'!$A$11:$A$410, MATCH(0, IF(ISBLANK('Annex 2 EHV charges'!$A$11:$A$410),1, COUNTIF(A$4:$A361, 'Annex 2 EHV charges'!$A$11:$A$410)), 0)),"")</f>
        <v/>
      </c>
      <c r="B362" s="104" t="str">
        <f>IF($A362="","",VLOOKUP($A362,'Annex 2 EHV charges'!$A:$O,2,0))</f>
        <v/>
      </c>
      <c r="C362" s="105" t="str">
        <f>IF($A362="","",VLOOKUP($A362,'Annex 2 EHV charges'!$A:$O,3,0))</f>
        <v/>
      </c>
      <c r="D362" s="104" t="str">
        <f>IF($A362="","",VLOOKUP($A362,'Annex 2 EHV charges'!$A:$O,7,0))</f>
        <v/>
      </c>
      <c r="E362" s="109" t="str">
        <f>IFERROR(IF(VLOOKUP($A362,'Annex 2 EHV charges'!$A:$O,8,FALSE)=0,"",VLOOKUP($A362,'Annex 2 EHV charges'!$A:$O,8,FALSE)),"")</f>
        <v/>
      </c>
      <c r="F362" s="110" t="str">
        <f>IFERROR(IF(VLOOKUP($A362,'Annex 2 EHV charges'!$A:$O,9,FALSE)=0,"",VLOOKUP($A362,'Annex 2 EHV charges'!$A:$O,9,FALSE)),"")</f>
        <v/>
      </c>
      <c r="G362" s="111" t="str">
        <f>IFERROR(IF(VLOOKUP($A362,'Annex 2 EHV charges'!$A:$O,10,FALSE)=0,"",VLOOKUP($A362,'Annex 2 EHV charges'!$A:$O,10,FALSE)),"")</f>
        <v/>
      </c>
      <c r="H362" s="111" t="str">
        <f>IFERROR(IF(VLOOKUP($A362,'Annex 2 EHV charges'!$A:$O,11,FALSE)=0,"",VLOOKUP($A362,'Annex 2 EHV charges'!$A:$O,11,FALSE)),"")</f>
        <v/>
      </c>
    </row>
    <row r="363" spans="1:8" x14ac:dyDescent="0.2">
      <c r="A363" s="104" t="str">
        <f t="array" ref="A363">IFERROR(INDEX('Annex 2 EHV charges'!$A$11:$A$410, MATCH(0, IF(ISBLANK('Annex 2 EHV charges'!$A$11:$A$410),1, COUNTIF(A$4:$A362, 'Annex 2 EHV charges'!$A$11:$A$410)), 0)),"")</f>
        <v/>
      </c>
      <c r="B363" s="104" t="str">
        <f>IF($A363="","",VLOOKUP($A363,'Annex 2 EHV charges'!$A:$O,2,0))</f>
        <v/>
      </c>
      <c r="C363" s="105" t="str">
        <f>IF($A363="","",VLOOKUP($A363,'Annex 2 EHV charges'!$A:$O,3,0))</f>
        <v/>
      </c>
      <c r="D363" s="104" t="str">
        <f>IF($A363="","",VLOOKUP($A363,'Annex 2 EHV charges'!$A:$O,7,0))</f>
        <v/>
      </c>
      <c r="E363" s="109" t="str">
        <f>IFERROR(IF(VLOOKUP($A363,'Annex 2 EHV charges'!$A:$O,8,FALSE)=0,"",VLOOKUP($A363,'Annex 2 EHV charges'!$A:$O,8,FALSE)),"")</f>
        <v/>
      </c>
      <c r="F363" s="110" t="str">
        <f>IFERROR(IF(VLOOKUP($A363,'Annex 2 EHV charges'!$A:$O,9,FALSE)=0,"",VLOOKUP($A363,'Annex 2 EHV charges'!$A:$O,9,FALSE)),"")</f>
        <v/>
      </c>
      <c r="G363" s="111" t="str">
        <f>IFERROR(IF(VLOOKUP($A363,'Annex 2 EHV charges'!$A:$O,10,FALSE)=0,"",VLOOKUP($A363,'Annex 2 EHV charges'!$A:$O,10,FALSE)),"")</f>
        <v/>
      </c>
      <c r="H363" s="111" t="str">
        <f>IFERROR(IF(VLOOKUP($A363,'Annex 2 EHV charges'!$A:$O,11,FALSE)=0,"",VLOOKUP($A363,'Annex 2 EHV charges'!$A:$O,11,FALSE)),"")</f>
        <v/>
      </c>
    </row>
    <row r="364" spans="1:8" x14ac:dyDescent="0.2">
      <c r="A364" s="104" t="str">
        <f t="array" ref="A364">IFERROR(INDEX('Annex 2 EHV charges'!$A$11:$A$410, MATCH(0, IF(ISBLANK('Annex 2 EHV charges'!$A$11:$A$410),1, COUNTIF(A$4:$A363, 'Annex 2 EHV charges'!$A$11:$A$410)), 0)),"")</f>
        <v/>
      </c>
      <c r="B364" s="104" t="str">
        <f>IF($A364="","",VLOOKUP($A364,'Annex 2 EHV charges'!$A:$O,2,0))</f>
        <v/>
      </c>
      <c r="C364" s="105" t="str">
        <f>IF($A364="","",VLOOKUP($A364,'Annex 2 EHV charges'!$A:$O,3,0))</f>
        <v/>
      </c>
      <c r="D364" s="104" t="str">
        <f>IF($A364="","",VLOOKUP($A364,'Annex 2 EHV charges'!$A:$O,7,0))</f>
        <v/>
      </c>
      <c r="E364" s="109" t="str">
        <f>IFERROR(IF(VLOOKUP($A364,'Annex 2 EHV charges'!$A:$O,8,FALSE)=0,"",VLOOKUP($A364,'Annex 2 EHV charges'!$A:$O,8,FALSE)),"")</f>
        <v/>
      </c>
      <c r="F364" s="110" t="str">
        <f>IFERROR(IF(VLOOKUP($A364,'Annex 2 EHV charges'!$A:$O,9,FALSE)=0,"",VLOOKUP($A364,'Annex 2 EHV charges'!$A:$O,9,FALSE)),"")</f>
        <v/>
      </c>
      <c r="G364" s="111" t="str">
        <f>IFERROR(IF(VLOOKUP($A364,'Annex 2 EHV charges'!$A:$O,10,FALSE)=0,"",VLOOKUP($A364,'Annex 2 EHV charges'!$A:$O,10,FALSE)),"")</f>
        <v/>
      </c>
      <c r="H364" s="111" t="str">
        <f>IFERROR(IF(VLOOKUP($A364,'Annex 2 EHV charges'!$A:$O,11,FALSE)=0,"",VLOOKUP($A364,'Annex 2 EHV charges'!$A:$O,11,FALSE)),"")</f>
        <v/>
      </c>
    </row>
    <row r="365" spans="1:8" x14ac:dyDescent="0.2">
      <c r="A365" s="104" t="str">
        <f t="array" ref="A365">IFERROR(INDEX('Annex 2 EHV charges'!$A$11:$A$410, MATCH(0, IF(ISBLANK('Annex 2 EHV charges'!$A$11:$A$410),1, COUNTIF(A$4:$A364, 'Annex 2 EHV charges'!$A$11:$A$410)), 0)),"")</f>
        <v/>
      </c>
      <c r="B365" s="104" t="str">
        <f>IF($A365="","",VLOOKUP($A365,'Annex 2 EHV charges'!$A:$O,2,0))</f>
        <v/>
      </c>
      <c r="C365" s="105" t="str">
        <f>IF($A365="","",VLOOKUP($A365,'Annex 2 EHV charges'!$A:$O,3,0))</f>
        <v/>
      </c>
      <c r="D365" s="104" t="str">
        <f>IF($A365="","",VLOOKUP($A365,'Annex 2 EHV charges'!$A:$O,7,0))</f>
        <v/>
      </c>
      <c r="E365" s="109" t="str">
        <f>IFERROR(IF(VLOOKUP($A365,'Annex 2 EHV charges'!$A:$O,8,FALSE)=0,"",VLOOKUP($A365,'Annex 2 EHV charges'!$A:$O,8,FALSE)),"")</f>
        <v/>
      </c>
      <c r="F365" s="110" t="str">
        <f>IFERROR(IF(VLOOKUP($A365,'Annex 2 EHV charges'!$A:$O,9,FALSE)=0,"",VLOOKUP($A365,'Annex 2 EHV charges'!$A:$O,9,FALSE)),"")</f>
        <v/>
      </c>
      <c r="G365" s="111" t="str">
        <f>IFERROR(IF(VLOOKUP($A365,'Annex 2 EHV charges'!$A:$O,10,FALSE)=0,"",VLOOKUP($A365,'Annex 2 EHV charges'!$A:$O,10,FALSE)),"")</f>
        <v/>
      </c>
      <c r="H365" s="111" t="str">
        <f>IFERROR(IF(VLOOKUP($A365,'Annex 2 EHV charges'!$A:$O,11,FALSE)=0,"",VLOOKUP($A365,'Annex 2 EHV charges'!$A:$O,11,FALSE)),"")</f>
        <v/>
      </c>
    </row>
    <row r="366" spans="1:8" x14ac:dyDescent="0.2">
      <c r="A366" s="104" t="str">
        <f t="array" ref="A366">IFERROR(INDEX('Annex 2 EHV charges'!$A$11:$A$410, MATCH(0, IF(ISBLANK('Annex 2 EHV charges'!$A$11:$A$410),1, COUNTIF(A$4:$A365, 'Annex 2 EHV charges'!$A$11:$A$410)), 0)),"")</f>
        <v/>
      </c>
      <c r="B366" s="104" t="str">
        <f>IF($A366="","",VLOOKUP($A366,'Annex 2 EHV charges'!$A:$O,2,0))</f>
        <v/>
      </c>
      <c r="C366" s="105" t="str">
        <f>IF($A366="","",VLOOKUP($A366,'Annex 2 EHV charges'!$A:$O,3,0))</f>
        <v/>
      </c>
      <c r="D366" s="104" t="str">
        <f>IF($A366="","",VLOOKUP($A366,'Annex 2 EHV charges'!$A:$O,7,0))</f>
        <v/>
      </c>
      <c r="E366" s="109" t="str">
        <f>IFERROR(IF(VLOOKUP($A366,'Annex 2 EHV charges'!$A:$O,8,FALSE)=0,"",VLOOKUP($A366,'Annex 2 EHV charges'!$A:$O,8,FALSE)),"")</f>
        <v/>
      </c>
      <c r="F366" s="110" t="str">
        <f>IFERROR(IF(VLOOKUP($A366,'Annex 2 EHV charges'!$A:$O,9,FALSE)=0,"",VLOOKUP($A366,'Annex 2 EHV charges'!$A:$O,9,FALSE)),"")</f>
        <v/>
      </c>
      <c r="G366" s="111" t="str">
        <f>IFERROR(IF(VLOOKUP($A366,'Annex 2 EHV charges'!$A:$O,10,FALSE)=0,"",VLOOKUP($A366,'Annex 2 EHV charges'!$A:$O,10,FALSE)),"")</f>
        <v/>
      </c>
      <c r="H366" s="111" t="str">
        <f>IFERROR(IF(VLOOKUP($A366,'Annex 2 EHV charges'!$A:$O,11,FALSE)=0,"",VLOOKUP($A366,'Annex 2 EHV charges'!$A:$O,11,FALSE)),"")</f>
        <v/>
      </c>
    </row>
    <row r="367" spans="1:8" x14ac:dyDescent="0.2">
      <c r="A367" s="104" t="str">
        <f t="array" ref="A367">IFERROR(INDEX('Annex 2 EHV charges'!$A$11:$A$410, MATCH(0, IF(ISBLANK('Annex 2 EHV charges'!$A$11:$A$410),1, COUNTIF(A$4:$A366, 'Annex 2 EHV charges'!$A$11:$A$410)), 0)),"")</f>
        <v/>
      </c>
      <c r="B367" s="104" t="str">
        <f>IF($A367="","",VLOOKUP($A367,'Annex 2 EHV charges'!$A:$O,2,0))</f>
        <v/>
      </c>
      <c r="C367" s="105" t="str">
        <f>IF($A367="","",VLOOKUP($A367,'Annex 2 EHV charges'!$A:$O,3,0))</f>
        <v/>
      </c>
      <c r="D367" s="104" t="str">
        <f>IF($A367="","",VLOOKUP($A367,'Annex 2 EHV charges'!$A:$O,7,0))</f>
        <v/>
      </c>
      <c r="E367" s="109" t="str">
        <f>IFERROR(IF(VLOOKUP($A367,'Annex 2 EHV charges'!$A:$O,8,FALSE)=0,"",VLOOKUP($A367,'Annex 2 EHV charges'!$A:$O,8,FALSE)),"")</f>
        <v/>
      </c>
      <c r="F367" s="110" t="str">
        <f>IFERROR(IF(VLOOKUP($A367,'Annex 2 EHV charges'!$A:$O,9,FALSE)=0,"",VLOOKUP($A367,'Annex 2 EHV charges'!$A:$O,9,FALSE)),"")</f>
        <v/>
      </c>
      <c r="G367" s="111" t="str">
        <f>IFERROR(IF(VLOOKUP($A367,'Annex 2 EHV charges'!$A:$O,10,FALSE)=0,"",VLOOKUP($A367,'Annex 2 EHV charges'!$A:$O,10,FALSE)),"")</f>
        <v/>
      </c>
      <c r="H367" s="111" t="str">
        <f>IFERROR(IF(VLOOKUP($A367,'Annex 2 EHV charges'!$A:$O,11,FALSE)=0,"",VLOOKUP($A367,'Annex 2 EHV charges'!$A:$O,11,FALSE)),"")</f>
        <v/>
      </c>
    </row>
    <row r="368" spans="1:8" x14ac:dyDescent="0.2">
      <c r="A368" s="104" t="str">
        <f t="array" ref="A368">IFERROR(INDEX('Annex 2 EHV charges'!$A$11:$A$410, MATCH(0, IF(ISBLANK('Annex 2 EHV charges'!$A$11:$A$410),1, COUNTIF(A$4:$A367, 'Annex 2 EHV charges'!$A$11:$A$410)), 0)),"")</f>
        <v/>
      </c>
      <c r="B368" s="104" t="str">
        <f>IF($A368="","",VLOOKUP($A368,'Annex 2 EHV charges'!$A:$O,2,0))</f>
        <v/>
      </c>
      <c r="C368" s="105" t="str">
        <f>IF($A368="","",VLOOKUP($A368,'Annex 2 EHV charges'!$A:$O,3,0))</f>
        <v/>
      </c>
      <c r="D368" s="104" t="str">
        <f>IF($A368="","",VLOOKUP($A368,'Annex 2 EHV charges'!$A:$O,7,0))</f>
        <v/>
      </c>
      <c r="E368" s="109" t="str">
        <f>IFERROR(IF(VLOOKUP($A368,'Annex 2 EHV charges'!$A:$O,8,FALSE)=0,"",VLOOKUP($A368,'Annex 2 EHV charges'!$A:$O,8,FALSE)),"")</f>
        <v/>
      </c>
      <c r="F368" s="110" t="str">
        <f>IFERROR(IF(VLOOKUP($A368,'Annex 2 EHV charges'!$A:$O,9,FALSE)=0,"",VLOOKUP($A368,'Annex 2 EHV charges'!$A:$O,9,FALSE)),"")</f>
        <v/>
      </c>
      <c r="G368" s="111" t="str">
        <f>IFERROR(IF(VLOOKUP($A368,'Annex 2 EHV charges'!$A:$O,10,FALSE)=0,"",VLOOKUP($A368,'Annex 2 EHV charges'!$A:$O,10,FALSE)),"")</f>
        <v/>
      </c>
      <c r="H368" s="111" t="str">
        <f>IFERROR(IF(VLOOKUP($A368,'Annex 2 EHV charges'!$A:$O,11,FALSE)=0,"",VLOOKUP($A368,'Annex 2 EHV charges'!$A:$O,11,FALSE)),"")</f>
        <v/>
      </c>
    </row>
    <row r="369" spans="1:8" x14ac:dyDescent="0.2">
      <c r="A369" s="104" t="str">
        <f t="array" ref="A369">IFERROR(INDEX('Annex 2 EHV charges'!$A$11:$A$410, MATCH(0, IF(ISBLANK('Annex 2 EHV charges'!$A$11:$A$410),1, COUNTIF(A$4:$A368, 'Annex 2 EHV charges'!$A$11:$A$410)), 0)),"")</f>
        <v/>
      </c>
      <c r="B369" s="104" t="str">
        <f>IF($A369="","",VLOOKUP($A369,'Annex 2 EHV charges'!$A:$O,2,0))</f>
        <v/>
      </c>
      <c r="C369" s="105" t="str">
        <f>IF($A369="","",VLOOKUP($A369,'Annex 2 EHV charges'!$A:$O,3,0))</f>
        <v/>
      </c>
      <c r="D369" s="104" t="str">
        <f>IF($A369="","",VLOOKUP($A369,'Annex 2 EHV charges'!$A:$O,7,0))</f>
        <v/>
      </c>
      <c r="E369" s="109" t="str">
        <f>IFERROR(IF(VLOOKUP($A369,'Annex 2 EHV charges'!$A:$O,8,FALSE)=0,"",VLOOKUP($A369,'Annex 2 EHV charges'!$A:$O,8,FALSE)),"")</f>
        <v/>
      </c>
      <c r="F369" s="110" t="str">
        <f>IFERROR(IF(VLOOKUP($A369,'Annex 2 EHV charges'!$A:$O,9,FALSE)=0,"",VLOOKUP($A369,'Annex 2 EHV charges'!$A:$O,9,FALSE)),"")</f>
        <v/>
      </c>
      <c r="G369" s="111" t="str">
        <f>IFERROR(IF(VLOOKUP($A369,'Annex 2 EHV charges'!$A:$O,10,FALSE)=0,"",VLOOKUP($A369,'Annex 2 EHV charges'!$A:$O,10,FALSE)),"")</f>
        <v/>
      </c>
      <c r="H369" s="111" t="str">
        <f>IFERROR(IF(VLOOKUP($A369,'Annex 2 EHV charges'!$A:$O,11,FALSE)=0,"",VLOOKUP($A369,'Annex 2 EHV charges'!$A:$O,11,FALSE)),"")</f>
        <v/>
      </c>
    </row>
    <row r="370" spans="1:8" x14ac:dyDescent="0.2">
      <c r="A370" s="104" t="str">
        <f t="array" ref="A370">IFERROR(INDEX('Annex 2 EHV charges'!$A$11:$A$410, MATCH(0, IF(ISBLANK('Annex 2 EHV charges'!$A$11:$A$410),1, COUNTIF(A$4:$A369, 'Annex 2 EHV charges'!$A$11:$A$410)), 0)),"")</f>
        <v/>
      </c>
      <c r="B370" s="104" t="str">
        <f>IF($A370="","",VLOOKUP($A370,'Annex 2 EHV charges'!$A:$O,2,0))</f>
        <v/>
      </c>
      <c r="C370" s="105" t="str">
        <f>IF($A370="","",VLOOKUP($A370,'Annex 2 EHV charges'!$A:$O,3,0))</f>
        <v/>
      </c>
      <c r="D370" s="104" t="str">
        <f>IF($A370="","",VLOOKUP($A370,'Annex 2 EHV charges'!$A:$O,7,0))</f>
        <v/>
      </c>
      <c r="E370" s="109" t="str">
        <f>IFERROR(IF(VLOOKUP($A370,'Annex 2 EHV charges'!$A:$O,8,FALSE)=0,"",VLOOKUP($A370,'Annex 2 EHV charges'!$A:$O,8,FALSE)),"")</f>
        <v/>
      </c>
      <c r="F370" s="110" t="str">
        <f>IFERROR(IF(VLOOKUP($A370,'Annex 2 EHV charges'!$A:$O,9,FALSE)=0,"",VLOOKUP($A370,'Annex 2 EHV charges'!$A:$O,9,FALSE)),"")</f>
        <v/>
      </c>
      <c r="G370" s="111" t="str">
        <f>IFERROR(IF(VLOOKUP($A370,'Annex 2 EHV charges'!$A:$O,10,FALSE)=0,"",VLOOKUP($A370,'Annex 2 EHV charges'!$A:$O,10,FALSE)),"")</f>
        <v/>
      </c>
      <c r="H370" s="111" t="str">
        <f>IFERROR(IF(VLOOKUP($A370,'Annex 2 EHV charges'!$A:$O,11,FALSE)=0,"",VLOOKUP($A370,'Annex 2 EHV charges'!$A:$O,11,FALSE)),"")</f>
        <v/>
      </c>
    </row>
    <row r="371" spans="1:8" x14ac:dyDescent="0.2">
      <c r="A371" s="104" t="str">
        <f t="array" ref="A371">IFERROR(INDEX('Annex 2 EHV charges'!$A$11:$A$410, MATCH(0, IF(ISBLANK('Annex 2 EHV charges'!$A$11:$A$410),1, COUNTIF(A$4:$A370, 'Annex 2 EHV charges'!$A$11:$A$410)), 0)),"")</f>
        <v/>
      </c>
      <c r="B371" s="104" t="str">
        <f>IF($A371="","",VLOOKUP($A371,'Annex 2 EHV charges'!$A:$O,2,0))</f>
        <v/>
      </c>
      <c r="C371" s="105" t="str">
        <f>IF($A371="","",VLOOKUP($A371,'Annex 2 EHV charges'!$A:$O,3,0))</f>
        <v/>
      </c>
      <c r="D371" s="104" t="str">
        <f>IF($A371="","",VLOOKUP($A371,'Annex 2 EHV charges'!$A:$O,7,0))</f>
        <v/>
      </c>
      <c r="E371" s="109" t="str">
        <f>IFERROR(IF(VLOOKUP($A371,'Annex 2 EHV charges'!$A:$O,8,FALSE)=0,"",VLOOKUP($A371,'Annex 2 EHV charges'!$A:$O,8,FALSE)),"")</f>
        <v/>
      </c>
      <c r="F371" s="110" t="str">
        <f>IFERROR(IF(VLOOKUP($A371,'Annex 2 EHV charges'!$A:$O,9,FALSE)=0,"",VLOOKUP($A371,'Annex 2 EHV charges'!$A:$O,9,FALSE)),"")</f>
        <v/>
      </c>
      <c r="G371" s="111" t="str">
        <f>IFERROR(IF(VLOOKUP($A371,'Annex 2 EHV charges'!$A:$O,10,FALSE)=0,"",VLOOKUP($A371,'Annex 2 EHV charges'!$A:$O,10,FALSE)),"")</f>
        <v/>
      </c>
      <c r="H371" s="111" t="str">
        <f>IFERROR(IF(VLOOKUP($A371,'Annex 2 EHV charges'!$A:$O,11,FALSE)=0,"",VLOOKUP($A371,'Annex 2 EHV charges'!$A:$O,11,FALSE)),"")</f>
        <v/>
      </c>
    </row>
    <row r="372" spans="1:8" x14ac:dyDescent="0.2">
      <c r="A372" s="104" t="str">
        <f t="array" ref="A372">IFERROR(INDEX('Annex 2 EHV charges'!$A$11:$A$410, MATCH(0, IF(ISBLANK('Annex 2 EHV charges'!$A$11:$A$410),1, COUNTIF(A$4:$A371, 'Annex 2 EHV charges'!$A$11:$A$410)), 0)),"")</f>
        <v/>
      </c>
      <c r="B372" s="104" t="str">
        <f>IF($A372="","",VLOOKUP($A372,'Annex 2 EHV charges'!$A:$O,2,0))</f>
        <v/>
      </c>
      <c r="C372" s="105" t="str">
        <f>IF($A372="","",VLOOKUP($A372,'Annex 2 EHV charges'!$A:$O,3,0))</f>
        <v/>
      </c>
      <c r="D372" s="104" t="str">
        <f>IF($A372="","",VLOOKUP($A372,'Annex 2 EHV charges'!$A:$O,7,0))</f>
        <v/>
      </c>
      <c r="E372" s="109" t="str">
        <f>IFERROR(IF(VLOOKUP($A372,'Annex 2 EHV charges'!$A:$O,8,FALSE)=0,"",VLOOKUP($A372,'Annex 2 EHV charges'!$A:$O,8,FALSE)),"")</f>
        <v/>
      </c>
      <c r="F372" s="110" t="str">
        <f>IFERROR(IF(VLOOKUP($A372,'Annex 2 EHV charges'!$A:$O,9,FALSE)=0,"",VLOOKUP($A372,'Annex 2 EHV charges'!$A:$O,9,FALSE)),"")</f>
        <v/>
      </c>
      <c r="G372" s="111" t="str">
        <f>IFERROR(IF(VLOOKUP($A372,'Annex 2 EHV charges'!$A:$O,10,FALSE)=0,"",VLOOKUP($A372,'Annex 2 EHV charges'!$A:$O,10,FALSE)),"")</f>
        <v/>
      </c>
      <c r="H372" s="111" t="str">
        <f>IFERROR(IF(VLOOKUP($A372,'Annex 2 EHV charges'!$A:$O,11,FALSE)=0,"",VLOOKUP($A372,'Annex 2 EHV charges'!$A:$O,11,FALSE)),"")</f>
        <v/>
      </c>
    </row>
    <row r="373" spans="1:8" x14ac:dyDescent="0.2">
      <c r="A373" s="104" t="str">
        <f t="array" ref="A373">IFERROR(INDEX('Annex 2 EHV charges'!$A$11:$A$410, MATCH(0, IF(ISBLANK('Annex 2 EHV charges'!$A$11:$A$410),1, COUNTIF(A$4:$A372, 'Annex 2 EHV charges'!$A$11:$A$410)), 0)),"")</f>
        <v/>
      </c>
      <c r="B373" s="104" t="str">
        <f>IF($A373="","",VLOOKUP($A373,'Annex 2 EHV charges'!$A:$O,2,0))</f>
        <v/>
      </c>
      <c r="C373" s="105" t="str">
        <f>IF($A373="","",VLOOKUP($A373,'Annex 2 EHV charges'!$A:$O,3,0))</f>
        <v/>
      </c>
      <c r="D373" s="104" t="str">
        <f>IF($A373="","",VLOOKUP($A373,'Annex 2 EHV charges'!$A:$O,7,0))</f>
        <v/>
      </c>
      <c r="E373" s="109" t="str">
        <f>IFERROR(IF(VLOOKUP($A373,'Annex 2 EHV charges'!$A:$O,8,FALSE)=0,"",VLOOKUP($A373,'Annex 2 EHV charges'!$A:$O,8,FALSE)),"")</f>
        <v/>
      </c>
      <c r="F373" s="110" t="str">
        <f>IFERROR(IF(VLOOKUP($A373,'Annex 2 EHV charges'!$A:$O,9,FALSE)=0,"",VLOOKUP($A373,'Annex 2 EHV charges'!$A:$O,9,FALSE)),"")</f>
        <v/>
      </c>
      <c r="G373" s="111" t="str">
        <f>IFERROR(IF(VLOOKUP($A373,'Annex 2 EHV charges'!$A:$O,10,FALSE)=0,"",VLOOKUP($A373,'Annex 2 EHV charges'!$A:$O,10,FALSE)),"")</f>
        <v/>
      </c>
      <c r="H373" s="111" t="str">
        <f>IFERROR(IF(VLOOKUP($A373,'Annex 2 EHV charges'!$A:$O,11,FALSE)=0,"",VLOOKUP($A373,'Annex 2 EHV charges'!$A:$O,11,FALSE)),"")</f>
        <v/>
      </c>
    </row>
    <row r="374" spans="1:8" x14ac:dyDescent="0.2">
      <c r="A374" s="104" t="str">
        <f t="array" ref="A374">IFERROR(INDEX('Annex 2 EHV charges'!$A$11:$A$410, MATCH(0, IF(ISBLANK('Annex 2 EHV charges'!$A$11:$A$410),1, COUNTIF(A$4:$A373, 'Annex 2 EHV charges'!$A$11:$A$410)), 0)),"")</f>
        <v/>
      </c>
      <c r="B374" s="104" t="str">
        <f>IF($A374="","",VLOOKUP($A374,'Annex 2 EHV charges'!$A:$O,2,0))</f>
        <v/>
      </c>
      <c r="C374" s="105" t="str">
        <f>IF($A374="","",VLOOKUP($A374,'Annex 2 EHV charges'!$A:$O,3,0))</f>
        <v/>
      </c>
      <c r="D374" s="104" t="str">
        <f>IF($A374="","",VLOOKUP($A374,'Annex 2 EHV charges'!$A:$O,7,0))</f>
        <v/>
      </c>
      <c r="E374" s="109" t="str">
        <f>IFERROR(IF(VLOOKUP($A374,'Annex 2 EHV charges'!$A:$O,8,FALSE)=0,"",VLOOKUP($A374,'Annex 2 EHV charges'!$A:$O,8,FALSE)),"")</f>
        <v/>
      </c>
      <c r="F374" s="110" t="str">
        <f>IFERROR(IF(VLOOKUP($A374,'Annex 2 EHV charges'!$A:$O,9,FALSE)=0,"",VLOOKUP($A374,'Annex 2 EHV charges'!$A:$O,9,FALSE)),"")</f>
        <v/>
      </c>
      <c r="G374" s="111" t="str">
        <f>IFERROR(IF(VLOOKUP($A374,'Annex 2 EHV charges'!$A:$O,10,FALSE)=0,"",VLOOKUP($A374,'Annex 2 EHV charges'!$A:$O,10,FALSE)),"")</f>
        <v/>
      </c>
      <c r="H374" s="111" t="str">
        <f>IFERROR(IF(VLOOKUP($A374,'Annex 2 EHV charges'!$A:$O,11,FALSE)=0,"",VLOOKUP($A374,'Annex 2 EHV charges'!$A:$O,11,FALSE)),"")</f>
        <v/>
      </c>
    </row>
    <row r="375" spans="1:8" x14ac:dyDescent="0.2">
      <c r="A375" s="104" t="str">
        <f t="array" ref="A375">IFERROR(INDEX('Annex 2 EHV charges'!$A$11:$A$410, MATCH(0, IF(ISBLANK('Annex 2 EHV charges'!$A$11:$A$410),1, COUNTIF(A$4:$A374, 'Annex 2 EHV charges'!$A$11:$A$410)), 0)),"")</f>
        <v/>
      </c>
      <c r="B375" s="104" t="str">
        <f>IF($A375="","",VLOOKUP($A375,'Annex 2 EHV charges'!$A:$O,2,0))</f>
        <v/>
      </c>
      <c r="C375" s="105" t="str">
        <f>IF($A375="","",VLOOKUP($A375,'Annex 2 EHV charges'!$A:$O,3,0))</f>
        <v/>
      </c>
      <c r="D375" s="104" t="str">
        <f>IF($A375="","",VLOOKUP($A375,'Annex 2 EHV charges'!$A:$O,7,0))</f>
        <v/>
      </c>
      <c r="E375" s="109" t="str">
        <f>IFERROR(IF(VLOOKUP($A375,'Annex 2 EHV charges'!$A:$O,8,FALSE)=0,"",VLOOKUP($A375,'Annex 2 EHV charges'!$A:$O,8,FALSE)),"")</f>
        <v/>
      </c>
      <c r="F375" s="110" t="str">
        <f>IFERROR(IF(VLOOKUP($A375,'Annex 2 EHV charges'!$A:$O,9,FALSE)=0,"",VLOOKUP($A375,'Annex 2 EHV charges'!$A:$O,9,FALSE)),"")</f>
        <v/>
      </c>
      <c r="G375" s="111" t="str">
        <f>IFERROR(IF(VLOOKUP($A375,'Annex 2 EHV charges'!$A:$O,10,FALSE)=0,"",VLOOKUP($A375,'Annex 2 EHV charges'!$A:$O,10,FALSE)),"")</f>
        <v/>
      </c>
      <c r="H375" s="111" t="str">
        <f>IFERROR(IF(VLOOKUP($A375,'Annex 2 EHV charges'!$A:$O,11,FALSE)=0,"",VLOOKUP($A375,'Annex 2 EHV charges'!$A:$O,11,FALSE)),"")</f>
        <v/>
      </c>
    </row>
    <row r="376" spans="1:8" x14ac:dyDescent="0.2">
      <c r="A376" s="104" t="str">
        <f t="array" ref="A376">IFERROR(INDEX('Annex 2 EHV charges'!$A$11:$A$410, MATCH(0, IF(ISBLANK('Annex 2 EHV charges'!$A$11:$A$410),1, COUNTIF(A$4:$A375, 'Annex 2 EHV charges'!$A$11:$A$410)), 0)),"")</f>
        <v/>
      </c>
      <c r="B376" s="104" t="str">
        <f>IF($A376="","",VLOOKUP($A376,'Annex 2 EHV charges'!$A:$O,2,0))</f>
        <v/>
      </c>
      <c r="C376" s="105" t="str">
        <f>IF($A376="","",VLOOKUP($A376,'Annex 2 EHV charges'!$A:$O,3,0))</f>
        <v/>
      </c>
      <c r="D376" s="104" t="str">
        <f>IF($A376="","",VLOOKUP($A376,'Annex 2 EHV charges'!$A:$O,7,0))</f>
        <v/>
      </c>
      <c r="E376" s="109" t="str">
        <f>IFERROR(IF(VLOOKUP($A376,'Annex 2 EHV charges'!$A:$O,8,FALSE)=0,"",VLOOKUP($A376,'Annex 2 EHV charges'!$A:$O,8,FALSE)),"")</f>
        <v/>
      </c>
      <c r="F376" s="110" t="str">
        <f>IFERROR(IF(VLOOKUP($A376,'Annex 2 EHV charges'!$A:$O,9,FALSE)=0,"",VLOOKUP($A376,'Annex 2 EHV charges'!$A:$O,9,FALSE)),"")</f>
        <v/>
      </c>
      <c r="G376" s="111" t="str">
        <f>IFERROR(IF(VLOOKUP($A376,'Annex 2 EHV charges'!$A:$O,10,FALSE)=0,"",VLOOKUP($A376,'Annex 2 EHV charges'!$A:$O,10,FALSE)),"")</f>
        <v/>
      </c>
      <c r="H376" s="111" t="str">
        <f>IFERROR(IF(VLOOKUP($A376,'Annex 2 EHV charges'!$A:$O,11,FALSE)=0,"",VLOOKUP($A376,'Annex 2 EHV charges'!$A:$O,11,FALSE)),"")</f>
        <v/>
      </c>
    </row>
    <row r="377" spans="1:8" x14ac:dyDescent="0.2">
      <c r="A377" s="104" t="str">
        <f t="array" ref="A377">IFERROR(INDEX('Annex 2 EHV charges'!$A$11:$A$410, MATCH(0, IF(ISBLANK('Annex 2 EHV charges'!$A$11:$A$410),1, COUNTIF(A$4:$A376, 'Annex 2 EHV charges'!$A$11:$A$410)), 0)),"")</f>
        <v/>
      </c>
      <c r="B377" s="104" t="str">
        <f>IF($A377="","",VLOOKUP($A377,'Annex 2 EHV charges'!$A:$O,2,0))</f>
        <v/>
      </c>
      <c r="C377" s="105" t="str">
        <f>IF($A377="","",VLOOKUP($A377,'Annex 2 EHV charges'!$A:$O,3,0))</f>
        <v/>
      </c>
      <c r="D377" s="104" t="str">
        <f>IF($A377="","",VLOOKUP($A377,'Annex 2 EHV charges'!$A:$O,7,0))</f>
        <v/>
      </c>
      <c r="E377" s="109" t="str">
        <f>IFERROR(IF(VLOOKUP($A377,'Annex 2 EHV charges'!$A:$O,8,FALSE)=0,"",VLOOKUP($A377,'Annex 2 EHV charges'!$A:$O,8,FALSE)),"")</f>
        <v/>
      </c>
      <c r="F377" s="110" t="str">
        <f>IFERROR(IF(VLOOKUP($A377,'Annex 2 EHV charges'!$A:$O,9,FALSE)=0,"",VLOOKUP($A377,'Annex 2 EHV charges'!$A:$O,9,FALSE)),"")</f>
        <v/>
      </c>
      <c r="G377" s="111" t="str">
        <f>IFERROR(IF(VLOOKUP($A377,'Annex 2 EHV charges'!$A:$O,10,FALSE)=0,"",VLOOKUP($A377,'Annex 2 EHV charges'!$A:$O,10,FALSE)),"")</f>
        <v/>
      </c>
      <c r="H377" s="111" t="str">
        <f>IFERROR(IF(VLOOKUP($A377,'Annex 2 EHV charges'!$A:$O,11,FALSE)=0,"",VLOOKUP($A377,'Annex 2 EHV charges'!$A:$O,11,FALSE)),"")</f>
        <v/>
      </c>
    </row>
    <row r="378" spans="1:8" x14ac:dyDescent="0.2">
      <c r="A378" s="104" t="str">
        <f t="array" ref="A378">IFERROR(INDEX('Annex 2 EHV charges'!$A$11:$A$410, MATCH(0, IF(ISBLANK('Annex 2 EHV charges'!$A$11:$A$410),1, COUNTIF(A$4:$A377, 'Annex 2 EHV charges'!$A$11:$A$410)), 0)),"")</f>
        <v/>
      </c>
      <c r="B378" s="104" t="str">
        <f>IF($A378="","",VLOOKUP($A378,'Annex 2 EHV charges'!$A:$O,2,0))</f>
        <v/>
      </c>
      <c r="C378" s="105" t="str">
        <f>IF($A378="","",VLOOKUP($A378,'Annex 2 EHV charges'!$A:$O,3,0))</f>
        <v/>
      </c>
      <c r="D378" s="104" t="str">
        <f>IF($A378="","",VLOOKUP($A378,'Annex 2 EHV charges'!$A:$O,7,0))</f>
        <v/>
      </c>
      <c r="E378" s="109" t="str">
        <f>IFERROR(IF(VLOOKUP($A378,'Annex 2 EHV charges'!$A:$O,8,FALSE)=0,"",VLOOKUP($A378,'Annex 2 EHV charges'!$A:$O,8,FALSE)),"")</f>
        <v/>
      </c>
      <c r="F378" s="110" t="str">
        <f>IFERROR(IF(VLOOKUP($A378,'Annex 2 EHV charges'!$A:$O,9,FALSE)=0,"",VLOOKUP($A378,'Annex 2 EHV charges'!$A:$O,9,FALSE)),"")</f>
        <v/>
      </c>
      <c r="G378" s="111" t="str">
        <f>IFERROR(IF(VLOOKUP($A378,'Annex 2 EHV charges'!$A:$O,10,FALSE)=0,"",VLOOKUP($A378,'Annex 2 EHV charges'!$A:$O,10,FALSE)),"")</f>
        <v/>
      </c>
      <c r="H378" s="111" t="str">
        <f>IFERROR(IF(VLOOKUP($A378,'Annex 2 EHV charges'!$A:$O,11,FALSE)=0,"",VLOOKUP($A378,'Annex 2 EHV charges'!$A:$O,11,FALSE)),"")</f>
        <v/>
      </c>
    </row>
    <row r="379" spans="1:8" x14ac:dyDescent="0.2">
      <c r="A379" s="104" t="str">
        <f t="array" ref="A379">IFERROR(INDEX('Annex 2 EHV charges'!$A$11:$A$410, MATCH(0, IF(ISBLANK('Annex 2 EHV charges'!$A$11:$A$410),1, COUNTIF(A$4:$A378, 'Annex 2 EHV charges'!$A$11:$A$410)), 0)),"")</f>
        <v/>
      </c>
      <c r="B379" s="104" t="str">
        <f>IF($A379="","",VLOOKUP($A379,'Annex 2 EHV charges'!$A:$O,2,0))</f>
        <v/>
      </c>
      <c r="C379" s="105" t="str">
        <f>IF($A379="","",VLOOKUP($A379,'Annex 2 EHV charges'!$A:$O,3,0))</f>
        <v/>
      </c>
      <c r="D379" s="104" t="str">
        <f>IF($A379="","",VLOOKUP($A379,'Annex 2 EHV charges'!$A:$O,7,0))</f>
        <v/>
      </c>
      <c r="E379" s="109" t="str">
        <f>IFERROR(IF(VLOOKUP($A379,'Annex 2 EHV charges'!$A:$O,8,FALSE)=0,"",VLOOKUP($A379,'Annex 2 EHV charges'!$A:$O,8,FALSE)),"")</f>
        <v/>
      </c>
      <c r="F379" s="110" t="str">
        <f>IFERROR(IF(VLOOKUP($A379,'Annex 2 EHV charges'!$A:$O,9,FALSE)=0,"",VLOOKUP($A379,'Annex 2 EHV charges'!$A:$O,9,FALSE)),"")</f>
        <v/>
      </c>
      <c r="G379" s="111" t="str">
        <f>IFERROR(IF(VLOOKUP($A379,'Annex 2 EHV charges'!$A:$O,10,FALSE)=0,"",VLOOKUP($A379,'Annex 2 EHV charges'!$A:$O,10,FALSE)),"")</f>
        <v/>
      </c>
      <c r="H379" s="111" t="str">
        <f>IFERROR(IF(VLOOKUP($A379,'Annex 2 EHV charges'!$A:$O,11,FALSE)=0,"",VLOOKUP($A379,'Annex 2 EHV charges'!$A:$O,11,FALSE)),"")</f>
        <v/>
      </c>
    </row>
    <row r="380" spans="1:8" x14ac:dyDescent="0.2">
      <c r="A380" s="104" t="str">
        <f t="array" ref="A380">IFERROR(INDEX('Annex 2 EHV charges'!$A$11:$A$410, MATCH(0, IF(ISBLANK('Annex 2 EHV charges'!$A$11:$A$410),1, COUNTIF(A$4:$A379, 'Annex 2 EHV charges'!$A$11:$A$410)), 0)),"")</f>
        <v/>
      </c>
      <c r="B380" s="104" t="str">
        <f>IF($A380="","",VLOOKUP($A380,'Annex 2 EHV charges'!$A:$O,2,0))</f>
        <v/>
      </c>
      <c r="C380" s="105" t="str">
        <f>IF($A380="","",VLOOKUP($A380,'Annex 2 EHV charges'!$A:$O,3,0))</f>
        <v/>
      </c>
      <c r="D380" s="104" t="str">
        <f>IF($A380="","",VLOOKUP($A380,'Annex 2 EHV charges'!$A:$O,7,0))</f>
        <v/>
      </c>
      <c r="E380" s="109" t="str">
        <f>IFERROR(IF(VLOOKUP($A380,'Annex 2 EHV charges'!$A:$O,8,FALSE)=0,"",VLOOKUP($A380,'Annex 2 EHV charges'!$A:$O,8,FALSE)),"")</f>
        <v/>
      </c>
      <c r="F380" s="110" t="str">
        <f>IFERROR(IF(VLOOKUP($A380,'Annex 2 EHV charges'!$A:$O,9,FALSE)=0,"",VLOOKUP($A380,'Annex 2 EHV charges'!$A:$O,9,FALSE)),"")</f>
        <v/>
      </c>
      <c r="G380" s="111" t="str">
        <f>IFERROR(IF(VLOOKUP($A380,'Annex 2 EHV charges'!$A:$O,10,FALSE)=0,"",VLOOKUP($A380,'Annex 2 EHV charges'!$A:$O,10,FALSE)),"")</f>
        <v/>
      </c>
      <c r="H380" s="111" t="str">
        <f>IFERROR(IF(VLOOKUP($A380,'Annex 2 EHV charges'!$A:$O,11,FALSE)=0,"",VLOOKUP($A380,'Annex 2 EHV charges'!$A:$O,11,FALSE)),"")</f>
        <v/>
      </c>
    </row>
    <row r="381" spans="1:8" x14ac:dyDescent="0.2">
      <c r="A381" s="104" t="str">
        <f t="array" ref="A381">IFERROR(INDEX('Annex 2 EHV charges'!$A$11:$A$410, MATCH(0, IF(ISBLANK('Annex 2 EHV charges'!$A$11:$A$410),1, COUNTIF(A$4:$A380, 'Annex 2 EHV charges'!$A$11:$A$410)), 0)),"")</f>
        <v/>
      </c>
      <c r="B381" s="104" t="str">
        <f>IF($A381="","",VLOOKUP($A381,'Annex 2 EHV charges'!$A:$O,2,0))</f>
        <v/>
      </c>
      <c r="C381" s="105" t="str">
        <f>IF($A381="","",VLOOKUP($A381,'Annex 2 EHV charges'!$A:$O,3,0))</f>
        <v/>
      </c>
      <c r="D381" s="104" t="str">
        <f>IF($A381="","",VLOOKUP($A381,'Annex 2 EHV charges'!$A:$O,7,0))</f>
        <v/>
      </c>
      <c r="E381" s="109" t="str">
        <f>IFERROR(IF(VLOOKUP($A381,'Annex 2 EHV charges'!$A:$O,8,FALSE)=0,"",VLOOKUP($A381,'Annex 2 EHV charges'!$A:$O,8,FALSE)),"")</f>
        <v/>
      </c>
      <c r="F381" s="110" t="str">
        <f>IFERROR(IF(VLOOKUP($A381,'Annex 2 EHV charges'!$A:$O,9,FALSE)=0,"",VLOOKUP($A381,'Annex 2 EHV charges'!$A:$O,9,FALSE)),"")</f>
        <v/>
      </c>
      <c r="G381" s="111" t="str">
        <f>IFERROR(IF(VLOOKUP($A381,'Annex 2 EHV charges'!$A:$O,10,FALSE)=0,"",VLOOKUP($A381,'Annex 2 EHV charges'!$A:$O,10,FALSE)),"")</f>
        <v/>
      </c>
      <c r="H381" s="111" t="str">
        <f>IFERROR(IF(VLOOKUP($A381,'Annex 2 EHV charges'!$A:$O,11,FALSE)=0,"",VLOOKUP($A381,'Annex 2 EHV charges'!$A:$O,11,FALSE)),"")</f>
        <v/>
      </c>
    </row>
    <row r="382" spans="1:8" x14ac:dyDescent="0.2">
      <c r="A382" s="104" t="str">
        <f t="array" ref="A382">IFERROR(INDEX('Annex 2 EHV charges'!$A$11:$A$410, MATCH(0, IF(ISBLANK('Annex 2 EHV charges'!$A$11:$A$410),1, COUNTIF(A$4:$A381, 'Annex 2 EHV charges'!$A$11:$A$410)), 0)),"")</f>
        <v/>
      </c>
      <c r="B382" s="104" t="str">
        <f>IF($A382="","",VLOOKUP($A382,'Annex 2 EHV charges'!$A:$O,2,0))</f>
        <v/>
      </c>
      <c r="C382" s="105" t="str">
        <f>IF($A382="","",VLOOKUP($A382,'Annex 2 EHV charges'!$A:$O,3,0))</f>
        <v/>
      </c>
      <c r="D382" s="104" t="str">
        <f>IF($A382="","",VLOOKUP($A382,'Annex 2 EHV charges'!$A:$O,7,0))</f>
        <v/>
      </c>
      <c r="E382" s="109" t="str">
        <f>IFERROR(IF(VLOOKUP($A382,'Annex 2 EHV charges'!$A:$O,8,FALSE)=0,"",VLOOKUP($A382,'Annex 2 EHV charges'!$A:$O,8,FALSE)),"")</f>
        <v/>
      </c>
      <c r="F382" s="110" t="str">
        <f>IFERROR(IF(VLOOKUP($A382,'Annex 2 EHV charges'!$A:$O,9,FALSE)=0,"",VLOOKUP($A382,'Annex 2 EHV charges'!$A:$O,9,FALSE)),"")</f>
        <v/>
      </c>
      <c r="G382" s="111" t="str">
        <f>IFERROR(IF(VLOOKUP($A382,'Annex 2 EHV charges'!$A:$O,10,FALSE)=0,"",VLOOKUP($A382,'Annex 2 EHV charges'!$A:$O,10,FALSE)),"")</f>
        <v/>
      </c>
      <c r="H382" s="111" t="str">
        <f>IFERROR(IF(VLOOKUP($A382,'Annex 2 EHV charges'!$A:$O,11,FALSE)=0,"",VLOOKUP($A382,'Annex 2 EHV charges'!$A:$O,11,FALSE)),"")</f>
        <v/>
      </c>
    </row>
    <row r="383" spans="1:8" x14ac:dyDescent="0.2">
      <c r="A383" s="104" t="str">
        <f t="array" ref="A383">IFERROR(INDEX('Annex 2 EHV charges'!$A$11:$A$410, MATCH(0, IF(ISBLANK('Annex 2 EHV charges'!$A$11:$A$410),1, COUNTIF(A$4:$A382, 'Annex 2 EHV charges'!$A$11:$A$410)), 0)),"")</f>
        <v/>
      </c>
      <c r="B383" s="104" t="str">
        <f>IF($A383="","",VLOOKUP($A383,'Annex 2 EHV charges'!$A:$O,2,0))</f>
        <v/>
      </c>
      <c r="C383" s="105" t="str">
        <f>IF($A383="","",VLOOKUP($A383,'Annex 2 EHV charges'!$A:$O,3,0))</f>
        <v/>
      </c>
      <c r="D383" s="104" t="str">
        <f>IF($A383="","",VLOOKUP($A383,'Annex 2 EHV charges'!$A:$O,7,0))</f>
        <v/>
      </c>
      <c r="E383" s="109" t="str">
        <f>IFERROR(IF(VLOOKUP($A383,'Annex 2 EHV charges'!$A:$O,8,FALSE)=0,"",VLOOKUP($A383,'Annex 2 EHV charges'!$A:$O,8,FALSE)),"")</f>
        <v/>
      </c>
      <c r="F383" s="110" t="str">
        <f>IFERROR(IF(VLOOKUP($A383,'Annex 2 EHV charges'!$A:$O,9,FALSE)=0,"",VLOOKUP($A383,'Annex 2 EHV charges'!$A:$O,9,FALSE)),"")</f>
        <v/>
      </c>
      <c r="G383" s="111" t="str">
        <f>IFERROR(IF(VLOOKUP($A383,'Annex 2 EHV charges'!$A:$O,10,FALSE)=0,"",VLOOKUP($A383,'Annex 2 EHV charges'!$A:$O,10,FALSE)),"")</f>
        <v/>
      </c>
      <c r="H383" s="111" t="str">
        <f>IFERROR(IF(VLOOKUP($A383,'Annex 2 EHV charges'!$A:$O,11,FALSE)=0,"",VLOOKUP($A383,'Annex 2 EHV charges'!$A:$O,11,FALSE)),"")</f>
        <v/>
      </c>
    </row>
    <row r="384" spans="1:8" x14ac:dyDescent="0.2">
      <c r="A384" s="104" t="str">
        <f t="array" ref="A384">IFERROR(INDEX('Annex 2 EHV charges'!$A$11:$A$410, MATCH(0, IF(ISBLANK('Annex 2 EHV charges'!$A$11:$A$410),1, COUNTIF(A$4:$A383, 'Annex 2 EHV charges'!$A$11:$A$410)), 0)),"")</f>
        <v/>
      </c>
      <c r="B384" s="104" t="str">
        <f>IF($A384="","",VLOOKUP($A384,'Annex 2 EHV charges'!$A:$O,2,0))</f>
        <v/>
      </c>
      <c r="C384" s="105" t="str">
        <f>IF($A384="","",VLOOKUP($A384,'Annex 2 EHV charges'!$A:$O,3,0))</f>
        <v/>
      </c>
      <c r="D384" s="104" t="str">
        <f>IF($A384="","",VLOOKUP($A384,'Annex 2 EHV charges'!$A:$O,7,0))</f>
        <v/>
      </c>
      <c r="E384" s="109" t="str">
        <f>IFERROR(IF(VLOOKUP($A384,'Annex 2 EHV charges'!$A:$O,8,FALSE)=0,"",VLOOKUP($A384,'Annex 2 EHV charges'!$A:$O,8,FALSE)),"")</f>
        <v/>
      </c>
      <c r="F384" s="110" t="str">
        <f>IFERROR(IF(VLOOKUP($A384,'Annex 2 EHV charges'!$A:$O,9,FALSE)=0,"",VLOOKUP($A384,'Annex 2 EHV charges'!$A:$O,9,FALSE)),"")</f>
        <v/>
      </c>
      <c r="G384" s="111" t="str">
        <f>IFERROR(IF(VLOOKUP($A384,'Annex 2 EHV charges'!$A:$O,10,FALSE)=0,"",VLOOKUP($A384,'Annex 2 EHV charges'!$A:$O,10,FALSE)),"")</f>
        <v/>
      </c>
      <c r="H384" s="111" t="str">
        <f>IFERROR(IF(VLOOKUP($A384,'Annex 2 EHV charges'!$A:$O,11,FALSE)=0,"",VLOOKUP($A384,'Annex 2 EHV charges'!$A:$O,11,FALSE)),"")</f>
        <v/>
      </c>
    </row>
    <row r="385" spans="1:8" x14ac:dyDescent="0.2">
      <c r="A385" s="104" t="str">
        <f t="array" ref="A385">IFERROR(INDEX('Annex 2 EHV charges'!$A$11:$A$410, MATCH(0, IF(ISBLANK('Annex 2 EHV charges'!$A$11:$A$410),1, COUNTIF(A$4:$A384, 'Annex 2 EHV charges'!$A$11:$A$410)), 0)),"")</f>
        <v/>
      </c>
      <c r="B385" s="104" t="str">
        <f>IF($A385="","",VLOOKUP($A385,'Annex 2 EHV charges'!$A:$O,2,0))</f>
        <v/>
      </c>
      <c r="C385" s="105" t="str">
        <f>IF($A385="","",VLOOKUP($A385,'Annex 2 EHV charges'!$A:$O,3,0))</f>
        <v/>
      </c>
      <c r="D385" s="104" t="str">
        <f>IF($A385="","",VLOOKUP($A385,'Annex 2 EHV charges'!$A:$O,7,0))</f>
        <v/>
      </c>
      <c r="E385" s="109" t="str">
        <f>IFERROR(IF(VLOOKUP($A385,'Annex 2 EHV charges'!$A:$O,8,FALSE)=0,"",VLOOKUP($A385,'Annex 2 EHV charges'!$A:$O,8,FALSE)),"")</f>
        <v/>
      </c>
      <c r="F385" s="110" t="str">
        <f>IFERROR(IF(VLOOKUP($A385,'Annex 2 EHV charges'!$A:$O,9,FALSE)=0,"",VLOOKUP($A385,'Annex 2 EHV charges'!$A:$O,9,FALSE)),"")</f>
        <v/>
      </c>
      <c r="G385" s="111" t="str">
        <f>IFERROR(IF(VLOOKUP($A385,'Annex 2 EHV charges'!$A:$O,10,FALSE)=0,"",VLOOKUP($A385,'Annex 2 EHV charges'!$A:$O,10,FALSE)),"")</f>
        <v/>
      </c>
      <c r="H385" s="111" t="str">
        <f>IFERROR(IF(VLOOKUP($A385,'Annex 2 EHV charges'!$A:$O,11,FALSE)=0,"",VLOOKUP($A385,'Annex 2 EHV charges'!$A:$O,11,FALSE)),"")</f>
        <v/>
      </c>
    </row>
    <row r="386" spans="1:8" x14ac:dyDescent="0.2">
      <c r="A386" s="104" t="str">
        <f t="array" ref="A386">IFERROR(INDEX('Annex 2 EHV charges'!$A$11:$A$410, MATCH(0, IF(ISBLANK('Annex 2 EHV charges'!$A$11:$A$410),1, COUNTIF(A$4:$A385, 'Annex 2 EHV charges'!$A$11:$A$410)), 0)),"")</f>
        <v/>
      </c>
      <c r="B386" s="104" t="str">
        <f>IF($A386="","",VLOOKUP($A386,'Annex 2 EHV charges'!$A:$O,2,0))</f>
        <v/>
      </c>
      <c r="C386" s="105" t="str">
        <f>IF($A386="","",VLOOKUP($A386,'Annex 2 EHV charges'!$A:$O,3,0))</f>
        <v/>
      </c>
      <c r="D386" s="104" t="str">
        <f>IF($A386="","",VLOOKUP($A386,'Annex 2 EHV charges'!$A:$O,7,0))</f>
        <v/>
      </c>
      <c r="E386" s="109" t="str">
        <f>IFERROR(IF(VLOOKUP($A386,'Annex 2 EHV charges'!$A:$O,8,FALSE)=0,"",VLOOKUP($A386,'Annex 2 EHV charges'!$A:$O,8,FALSE)),"")</f>
        <v/>
      </c>
      <c r="F386" s="110" t="str">
        <f>IFERROR(IF(VLOOKUP($A386,'Annex 2 EHV charges'!$A:$O,9,FALSE)=0,"",VLOOKUP($A386,'Annex 2 EHV charges'!$A:$O,9,FALSE)),"")</f>
        <v/>
      </c>
      <c r="G386" s="111" t="str">
        <f>IFERROR(IF(VLOOKUP($A386,'Annex 2 EHV charges'!$A:$O,10,FALSE)=0,"",VLOOKUP($A386,'Annex 2 EHV charges'!$A:$O,10,FALSE)),"")</f>
        <v/>
      </c>
      <c r="H386" s="111" t="str">
        <f>IFERROR(IF(VLOOKUP($A386,'Annex 2 EHV charges'!$A:$O,11,FALSE)=0,"",VLOOKUP($A386,'Annex 2 EHV charges'!$A:$O,11,FALSE)),"")</f>
        <v/>
      </c>
    </row>
    <row r="387" spans="1:8" x14ac:dyDescent="0.2">
      <c r="A387" s="104" t="str">
        <f t="array" ref="A387">IFERROR(INDEX('Annex 2 EHV charges'!$A$11:$A$410, MATCH(0, IF(ISBLANK('Annex 2 EHV charges'!$A$11:$A$410),1, COUNTIF(A$4:$A386, 'Annex 2 EHV charges'!$A$11:$A$410)), 0)),"")</f>
        <v/>
      </c>
      <c r="B387" s="104" t="str">
        <f>IF($A387="","",VLOOKUP($A387,'Annex 2 EHV charges'!$A:$O,2,0))</f>
        <v/>
      </c>
      <c r="C387" s="105" t="str">
        <f>IF($A387="","",VLOOKUP($A387,'Annex 2 EHV charges'!$A:$O,3,0))</f>
        <v/>
      </c>
      <c r="D387" s="104" t="str">
        <f>IF($A387="","",VLOOKUP($A387,'Annex 2 EHV charges'!$A:$O,7,0))</f>
        <v/>
      </c>
      <c r="E387" s="109" t="str">
        <f>IFERROR(IF(VLOOKUP($A387,'Annex 2 EHV charges'!$A:$O,8,FALSE)=0,"",VLOOKUP($A387,'Annex 2 EHV charges'!$A:$O,8,FALSE)),"")</f>
        <v/>
      </c>
      <c r="F387" s="110" t="str">
        <f>IFERROR(IF(VLOOKUP($A387,'Annex 2 EHV charges'!$A:$O,9,FALSE)=0,"",VLOOKUP($A387,'Annex 2 EHV charges'!$A:$O,9,FALSE)),"")</f>
        <v/>
      </c>
      <c r="G387" s="111" t="str">
        <f>IFERROR(IF(VLOOKUP($A387,'Annex 2 EHV charges'!$A:$O,10,FALSE)=0,"",VLOOKUP($A387,'Annex 2 EHV charges'!$A:$O,10,FALSE)),"")</f>
        <v/>
      </c>
      <c r="H387" s="111" t="str">
        <f>IFERROR(IF(VLOOKUP($A387,'Annex 2 EHV charges'!$A:$O,11,FALSE)=0,"",VLOOKUP($A387,'Annex 2 EHV charges'!$A:$O,11,FALSE)),"")</f>
        <v/>
      </c>
    </row>
    <row r="388" spans="1:8" x14ac:dyDescent="0.2">
      <c r="A388" s="104" t="str">
        <f t="array" ref="A388">IFERROR(INDEX('Annex 2 EHV charges'!$A$11:$A$410, MATCH(0, IF(ISBLANK('Annex 2 EHV charges'!$A$11:$A$410),1, COUNTIF(A$4:$A387, 'Annex 2 EHV charges'!$A$11:$A$410)), 0)),"")</f>
        <v/>
      </c>
      <c r="B388" s="104" t="str">
        <f>IF($A388="","",VLOOKUP($A388,'Annex 2 EHV charges'!$A:$O,2,0))</f>
        <v/>
      </c>
      <c r="C388" s="105" t="str">
        <f>IF($A388="","",VLOOKUP($A388,'Annex 2 EHV charges'!$A:$O,3,0))</f>
        <v/>
      </c>
      <c r="D388" s="104" t="str">
        <f>IF($A388="","",VLOOKUP($A388,'Annex 2 EHV charges'!$A:$O,7,0))</f>
        <v/>
      </c>
      <c r="E388" s="109" t="str">
        <f>IFERROR(IF(VLOOKUP($A388,'Annex 2 EHV charges'!$A:$O,8,FALSE)=0,"",VLOOKUP($A388,'Annex 2 EHV charges'!$A:$O,8,FALSE)),"")</f>
        <v/>
      </c>
      <c r="F388" s="110" t="str">
        <f>IFERROR(IF(VLOOKUP($A388,'Annex 2 EHV charges'!$A:$O,9,FALSE)=0,"",VLOOKUP($A388,'Annex 2 EHV charges'!$A:$O,9,FALSE)),"")</f>
        <v/>
      </c>
      <c r="G388" s="111" t="str">
        <f>IFERROR(IF(VLOOKUP($A388,'Annex 2 EHV charges'!$A:$O,10,FALSE)=0,"",VLOOKUP($A388,'Annex 2 EHV charges'!$A:$O,10,FALSE)),"")</f>
        <v/>
      </c>
      <c r="H388" s="111" t="str">
        <f>IFERROR(IF(VLOOKUP($A388,'Annex 2 EHV charges'!$A:$O,11,FALSE)=0,"",VLOOKUP($A388,'Annex 2 EHV charges'!$A:$O,11,FALSE)),"")</f>
        <v/>
      </c>
    </row>
    <row r="389" spans="1:8" x14ac:dyDescent="0.2">
      <c r="A389" s="104" t="str">
        <f t="array" ref="A389">IFERROR(INDEX('Annex 2 EHV charges'!$A$11:$A$410, MATCH(0, IF(ISBLANK('Annex 2 EHV charges'!$A$11:$A$410),1, COUNTIF(A$4:$A388, 'Annex 2 EHV charges'!$A$11:$A$410)), 0)),"")</f>
        <v/>
      </c>
      <c r="B389" s="104" t="str">
        <f>IF($A389="","",VLOOKUP($A389,'Annex 2 EHV charges'!$A:$O,2,0))</f>
        <v/>
      </c>
      <c r="C389" s="105" t="str">
        <f>IF($A389="","",VLOOKUP($A389,'Annex 2 EHV charges'!$A:$O,3,0))</f>
        <v/>
      </c>
      <c r="D389" s="104" t="str">
        <f>IF($A389="","",VLOOKUP($A389,'Annex 2 EHV charges'!$A:$O,7,0))</f>
        <v/>
      </c>
      <c r="E389" s="109" t="str">
        <f>IFERROR(IF(VLOOKUP($A389,'Annex 2 EHV charges'!$A:$O,8,FALSE)=0,"",VLOOKUP($A389,'Annex 2 EHV charges'!$A:$O,8,FALSE)),"")</f>
        <v/>
      </c>
      <c r="F389" s="110" t="str">
        <f>IFERROR(IF(VLOOKUP($A389,'Annex 2 EHV charges'!$A:$O,9,FALSE)=0,"",VLOOKUP($A389,'Annex 2 EHV charges'!$A:$O,9,FALSE)),"")</f>
        <v/>
      </c>
      <c r="G389" s="111" t="str">
        <f>IFERROR(IF(VLOOKUP($A389,'Annex 2 EHV charges'!$A:$O,10,FALSE)=0,"",VLOOKUP($A389,'Annex 2 EHV charges'!$A:$O,10,FALSE)),"")</f>
        <v/>
      </c>
      <c r="H389" s="111" t="str">
        <f>IFERROR(IF(VLOOKUP($A389,'Annex 2 EHV charges'!$A:$O,11,FALSE)=0,"",VLOOKUP($A389,'Annex 2 EHV charges'!$A:$O,11,FALSE)),"")</f>
        <v/>
      </c>
    </row>
    <row r="390" spans="1:8" x14ac:dyDescent="0.2">
      <c r="A390" s="104" t="str">
        <f t="array" ref="A390">IFERROR(INDEX('Annex 2 EHV charges'!$A$11:$A$410, MATCH(0, IF(ISBLANK('Annex 2 EHV charges'!$A$11:$A$410),1, COUNTIF(A$4:$A389, 'Annex 2 EHV charges'!$A$11:$A$410)), 0)),"")</f>
        <v/>
      </c>
      <c r="B390" s="104" t="str">
        <f>IF($A390="","",VLOOKUP($A390,'Annex 2 EHV charges'!$A:$O,2,0))</f>
        <v/>
      </c>
      <c r="C390" s="105" t="str">
        <f>IF($A390="","",VLOOKUP($A390,'Annex 2 EHV charges'!$A:$O,3,0))</f>
        <v/>
      </c>
      <c r="D390" s="104" t="str">
        <f>IF($A390="","",VLOOKUP($A390,'Annex 2 EHV charges'!$A:$O,7,0))</f>
        <v/>
      </c>
      <c r="E390" s="109" t="str">
        <f>IFERROR(IF(VLOOKUP($A390,'Annex 2 EHV charges'!$A:$O,8,FALSE)=0,"",VLOOKUP($A390,'Annex 2 EHV charges'!$A:$O,8,FALSE)),"")</f>
        <v/>
      </c>
      <c r="F390" s="110" t="str">
        <f>IFERROR(IF(VLOOKUP($A390,'Annex 2 EHV charges'!$A:$O,9,FALSE)=0,"",VLOOKUP($A390,'Annex 2 EHV charges'!$A:$O,9,FALSE)),"")</f>
        <v/>
      </c>
      <c r="G390" s="111" t="str">
        <f>IFERROR(IF(VLOOKUP($A390,'Annex 2 EHV charges'!$A:$O,10,FALSE)=0,"",VLOOKUP($A390,'Annex 2 EHV charges'!$A:$O,10,FALSE)),"")</f>
        <v/>
      </c>
      <c r="H390" s="111" t="str">
        <f>IFERROR(IF(VLOOKUP($A390,'Annex 2 EHV charges'!$A:$O,11,FALSE)=0,"",VLOOKUP($A390,'Annex 2 EHV charges'!$A:$O,11,FALSE)),"")</f>
        <v/>
      </c>
    </row>
    <row r="391" spans="1:8" x14ac:dyDescent="0.2">
      <c r="A391" s="104" t="str">
        <f t="array" ref="A391">IFERROR(INDEX('Annex 2 EHV charges'!$A$11:$A$410, MATCH(0, IF(ISBLANK('Annex 2 EHV charges'!$A$11:$A$410),1, COUNTIF(A$4:$A390, 'Annex 2 EHV charges'!$A$11:$A$410)), 0)),"")</f>
        <v/>
      </c>
      <c r="B391" s="104" t="str">
        <f>IF($A391="","",VLOOKUP($A391,'Annex 2 EHV charges'!$A:$O,2,0))</f>
        <v/>
      </c>
      <c r="C391" s="105" t="str">
        <f>IF($A391="","",VLOOKUP($A391,'Annex 2 EHV charges'!$A:$O,3,0))</f>
        <v/>
      </c>
      <c r="D391" s="104" t="str">
        <f>IF($A391="","",VLOOKUP($A391,'Annex 2 EHV charges'!$A:$O,7,0))</f>
        <v/>
      </c>
      <c r="E391" s="109" t="str">
        <f>IFERROR(IF(VLOOKUP($A391,'Annex 2 EHV charges'!$A:$O,8,FALSE)=0,"",VLOOKUP($A391,'Annex 2 EHV charges'!$A:$O,8,FALSE)),"")</f>
        <v/>
      </c>
      <c r="F391" s="110" t="str">
        <f>IFERROR(IF(VLOOKUP($A391,'Annex 2 EHV charges'!$A:$O,9,FALSE)=0,"",VLOOKUP($A391,'Annex 2 EHV charges'!$A:$O,9,FALSE)),"")</f>
        <v/>
      </c>
      <c r="G391" s="111" t="str">
        <f>IFERROR(IF(VLOOKUP($A391,'Annex 2 EHV charges'!$A:$O,10,FALSE)=0,"",VLOOKUP($A391,'Annex 2 EHV charges'!$A:$O,10,FALSE)),"")</f>
        <v/>
      </c>
      <c r="H391" s="111" t="str">
        <f>IFERROR(IF(VLOOKUP($A391,'Annex 2 EHV charges'!$A:$O,11,FALSE)=0,"",VLOOKUP($A391,'Annex 2 EHV charges'!$A:$O,11,FALSE)),"")</f>
        <v/>
      </c>
    </row>
    <row r="392" spans="1:8" x14ac:dyDescent="0.2">
      <c r="A392" s="104" t="str">
        <f t="array" ref="A392">IFERROR(INDEX('Annex 2 EHV charges'!$A$11:$A$410, MATCH(0, IF(ISBLANK('Annex 2 EHV charges'!$A$11:$A$410),1, COUNTIF(A$4:$A391, 'Annex 2 EHV charges'!$A$11:$A$410)), 0)),"")</f>
        <v/>
      </c>
      <c r="B392" s="104" t="str">
        <f>IF($A392="","",VLOOKUP($A392,'Annex 2 EHV charges'!$A:$O,2,0))</f>
        <v/>
      </c>
      <c r="C392" s="105" t="str">
        <f>IF($A392="","",VLOOKUP($A392,'Annex 2 EHV charges'!$A:$O,3,0))</f>
        <v/>
      </c>
      <c r="D392" s="104" t="str">
        <f>IF($A392="","",VLOOKUP($A392,'Annex 2 EHV charges'!$A:$O,7,0))</f>
        <v/>
      </c>
      <c r="E392" s="109" t="str">
        <f>IFERROR(IF(VLOOKUP($A392,'Annex 2 EHV charges'!$A:$O,8,FALSE)=0,"",VLOOKUP($A392,'Annex 2 EHV charges'!$A:$O,8,FALSE)),"")</f>
        <v/>
      </c>
      <c r="F392" s="110" t="str">
        <f>IFERROR(IF(VLOOKUP($A392,'Annex 2 EHV charges'!$A:$O,9,FALSE)=0,"",VLOOKUP($A392,'Annex 2 EHV charges'!$A:$O,9,FALSE)),"")</f>
        <v/>
      </c>
      <c r="G392" s="111" t="str">
        <f>IFERROR(IF(VLOOKUP($A392,'Annex 2 EHV charges'!$A:$O,10,FALSE)=0,"",VLOOKUP($A392,'Annex 2 EHV charges'!$A:$O,10,FALSE)),"")</f>
        <v/>
      </c>
      <c r="H392" s="111" t="str">
        <f>IFERROR(IF(VLOOKUP($A392,'Annex 2 EHV charges'!$A:$O,11,FALSE)=0,"",VLOOKUP($A392,'Annex 2 EHV charges'!$A:$O,11,FALSE)),"")</f>
        <v/>
      </c>
    </row>
    <row r="393" spans="1:8" x14ac:dyDescent="0.2">
      <c r="A393" s="104" t="str">
        <f t="array" ref="A393">IFERROR(INDEX('Annex 2 EHV charges'!$A$11:$A$410, MATCH(0, IF(ISBLANK('Annex 2 EHV charges'!$A$11:$A$410),1, COUNTIF(A$4:$A392, 'Annex 2 EHV charges'!$A$11:$A$410)), 0)),"")</f>
        <v/>
      </c>
      <c r="B393" s="104" t="str">
        <f>IF($A393="","",VLOOKUP($A393,'Annex 2 EHV charges'!$A:$O,2,0))</f>
        <v/>
      </c>
      <c r="C393" s="105" t="str">
        <f>IF($A393="","",VLOOKUP($A393,'Annex 2 EHV charges'!$A:$O,3,0))</f>
        <v/>
      </c>
      <c r="D393" s="104" t="str">
        <f>IF($A393="","",VLOOKUP($A393,'Annex 2 EHV charges'!$A:$O,7,0))</f>
        <v/>
      </c>
      <c r="E393" s="109" t="str">
        <f>IFERROR(IF(VLOOKUP($A393,'Annex 2 EHV charges'!$A:$O,8,FALSE)=0,"",VLOOKUP($A393,'Annex 2 EHV charges'!$A:$O,8,FALSE)),"")</f>
        <v/>
      </c>
      <c r="F393" s="110" t="str">
        <f>IFERROR(IF(VLOOKUP($A393,'Annex 2 EHV charges'!$A:$O,9,FALSE)=0,"",VLOOKUP($A393,'Annex 2 EHV charges'!$A:$O,9,FALSE)),"")</f>
        <v/>
      </c>
      <c r="G393" s="111" t="str">
        <f>IFERROR(IF(VLOOKUP($A393,'Annex 2 EHV charges'!$A:$O,10,FALSE)=0,"",VLOOKUP($A393,'Annex 2 EHV charges'!$A:$O,10,FALSE)),"")</f>
        <v/>
      </c>
      <c r="H393" s="111" t="str">
        <f>IFERROR(IF(VLOOKUP($A393,'Annex 2 EHV charges'!$A:$O,11,FALSE)=0,"",VLOOKUP($A393,'Annex 2 EHV charges'!$A:$O,11,FALSE)),"")</f>
        <v/>
      </c>
    </row>
    <row r="394" spans="1:8" x14ac:dyDescent="0.2">
      <c r="A394" s="104" t="str">
        <f t="array" ref="A394">IFERROR(INDEX('Annex 2 EHV charges'!$A$11:$A$410, MATCH(0, IF(ISBLANK('Annex 2 EHV charges'!$A$11:$A$410),1, COUNTIF(A$4:$A393, 'Annex 2 EHV charges'!$A$11:$A$410)), 0)),"")</f>
        <v/>
      </c>
      <c r="B394" s="104" t="str">
        <f>IF($A394="","",VLOOKUP($A394,'Annex 2 EHV charges'!$A:$O,2,0))</f>
        <v/>
      </c>
      <c r="C394" s="105" t="str">
        <f>IF($A394="","",VLOOKUP($A394,'Annex 2 EHV charges'!$A:$O,3,0))</f>
        <v/>
      </c>
      <c r="D394" s="104" t="str">
        <f>IF($A394="","",VLOOKUP($A394,'Annex 2 EHV charges'!$A:$O,7,0))</f>
        <v/>
      </c>
      <c r="E394" s="109" t="str">
        <f>IFERROR(IF(VLOOKUP($A394,'Annex 2 EHV charges'!$A:$O,8,FALSE)=0,"",VLOOKUP($A394,'Annex 2 EHV charges'!$A:$O,8,FALSE)),"")</f>
        <v/>
      </c>
      <c r="F394" s="110" t="str">
        <f>IFERROR(IF(VLOOKUP($A394,'Annex 2 EHV charges'!$A:$O,9,FALSE)=0,"",VLOOKUP($A394,'Annex 2 EHV charges'!$A:$O,9,FALSE)),"")</f>
        <v/>
      </c>
      <c r="G394" s="111" t="str">
        <f>IFERROR(IF(VLOOKUP($A394,'Annex 2 EHV charges'!$A:$O,10,FALSE)=0,"",VLOOKUP($A394,'Annex 2 EHV charges'!$A:$O,10,FALSE)),"")</f>
        <v/>
      </c>
      <c r="H394" s="111" t="str">
        <f>IFERROR(IF(VLOOKUP($A394,'Annex 2 EHV charges'!$A:$O,11,FALSE)=0,"",VLOOKUP($A394,'Annex 2 EHV charges'!$A:$O,11,FALSE)),"")</f>
        <v/>
      </c>
    </row>
    <row r="395" spans="1:8" x14ac:dyDescent="0.2">
      <c r="A395" s="104" t="str">
        <f t="array" ref="A395">IFERROR(INDEX('Annex 2 EHV charges'!$A$11:$A$410, MATCH(0, IF(ISBLANK('Annex 2 EHV charges'!$A$11:$A$410),1, COUNTIF(A$4:$A394, 'Annex 2 EHV charges'!$A$11:$A$410)), 0)),"")</f>
        <v/>
      </c>
      <c r="B395" s="104" t="str">
        <f>IF($A395="","",VLOOKUP($A395,'Annex 2 EHV charges'!$A:$O,2,0))</f>
        <v/>
      </c>
      <c r="C395" s="105" t="str">
        <f>IF($A395="","",VLOOKUP($A395,'Annex 2 EHV charges'!$A:$O,3,0))</f>
        <v/>
      </c>
      <c r="D395" s="104" t="str">
        <f>IF($A395="","",VLOOKUP($A395,'Annex 2 EHV charges'!$A:$O,7,0))</f>
        <v/>
      </c>
      <c r="E395" s="109" t="str">
        <f>IFERROR(IF(VLOOKUP($A395,'Annex 2 EHV charges'!$A:$O,8,FALSE)=0,"",VLOOKUP($A395,'Annex 2 EHV charges'!$A:$O,8,FALSE)),"")</f>
        <v/>
      </c>
      <c r="F395" s="110" t="str">
        <f>IFERROR(IF(VLOOKUP($A395,'Annex 2 EHV charges'!$A:$O,9,FALSE)=0,"",VLOOKUP($A395,'Annex 2 EHV charges'!$A:$O,9,FALSE)),"")</f>
        <v/>
      </c>
      <c r="G395" s="111" t="str">
        <f>IFERROR(IF(VLOOKUP($A395,'Annex 2 EHV charges'!$A:$O,10,FALSE)=0,"",VLOOKUP($A395,'Annex 2 EHV charges'!$A:$O,10,FALSE)),"")</f>
        <v/>
      </c>
      <c r="H395" s="111" t="str">
        <f>IFERROR(IF(VLOOKUP($A395,'Annex 2 EHV charges'!$A:$O,11,FALSE)=0,"",VLOOKUP($A395,'Annex 2 EHV charges'!$A:$O,11,FALSE)),"")</f>
        <v/>
      </c>
    </row>
    <row r="396" spans="1:8" x14ac:dyDescent="0.2">
      <c r="A396" s="104" t="str">
        <f t="array" ref="A396">IFERROR(INDEX('Annex 2 EHV charges'!$A$11:$A$410, MATCH(0, IF(ISBLANK('Annex 2 EHV charges'!$A$11:$A$410),1, COUNTIF(A$4:$A395, 'Annex 2 EHV charges'!$A$11:$A$410)), 0)),"")</f>
        <v/>
      </c>
      <c r="B396" s="104" t="str">
        <f>IF($A396="","",VLOOKUP($A396,'Annex 2 EHV charges'!$A:$O,2,0))</f>
        <v/>
      </c>
      <c r="C396" s="105" t="str">
        <f>IF($A396="","",VLOOKUP($A396,'Annex 2 EHV charges'!$A:$O,3,0))</f>
        <v/>
      </c>
      <c r="D396" s="104" t="str">
        <f>IF($A396="","",VLOOKUP($A396,'Annex 2 EHV charges'!$A:$O,7,0))</f>
        <v/>
      </c>
      <c r="E396" s="109" t="str">
        <f>IFERROR(IF(VLOOKUP($A396,'Annex 2 EHV charges'!$A:$O,8,FALSE)=0,"",VLOOKUP($A396,'Annex 2 EHV charges'!$A:$O,8,FALSE)),"")</f>
        <v/>
      </c>
      <c r="F396" s="110" t="str">
        <f>IFERROR(IF(VLOOKUP($A396,'Annex 2 EHV charges'!$A:$O,9,FALSE)=0,"",VLOOKUP($A396,'Annex 2 EHV charges'!$A:$O,9,FALSE)),"")</f>
        <v/>
      </c>
      <c r="G396" s="111" t="str">
        <f>IFERROR(IF(VLOOKUP($A396,'Annex 2 EHV charges'!$A:$O,10,FALSE)=0,"",VLOOKUP($A396,'Annex 2 EHV charges'!$A:$O,10,FALSE)),"")</f>
        <v/>
      </c>
      <c r="H396" s="111" t="str">
        <f>IFERROR(IF(VLOOKUP($A396,'Annex 2 EHV charges'!$A:$O,11,FALSE)=0,"",VLOOKUP($A396,'Annex 2 EHV charges'!$A:$O,11,FALSE)),"")</f>
        <v/>
      </c>
    </row>
    <row r="397" spans="1:8" x14ac:dyDescent="0.2">
      <c r="A397" s="104" t="str">
        <f t="array" ref="A397">IFERROR(INDEX('Annex 2 EHV charges'!$A$11:$A$410, MATCH(0, IF(ISBLANK('Annex 2 EHV charges'!$A$11:$A$410),1, COUNTIF(A$4:$A396, 'Annex 2 EHV charges'!$A$11:$A$410)), 0)),"")</f>
        <v/>
      </c>
      <c r="B397" s="104" t="str">
        <f>IF($A397="","",VLOOKUP($A397,'Annex 2 EHV charges'!$A:$O,2,0))</f>
        <v/>
      </c>
      <c r="C397" s="105" t="str">
        <f>IF($A397="","",VLOOKUP($A397,'Annex 2 EHV charges'!$A:$O,3,0))</f>
        <v/>
      </c>
      <c r="D397" s="104" t="str">
        <f>IF($A397="","",VLOOKUP($A397,'Annex 2 EHV charges'!$A:$O,7,0))</f>
        <v/>
      </c>
      <c r="E397" s="109" t="str">
        <f>IFERROR(IF(VLOOKUP($A397,'Annex 2 EHV charges'!$A:$O,8,FALSE)=0,"",VLOOKUP($A397,'Annex 2 EHV charges'!$A:$O,8,FALSE)),"")</f>
        <v/>
      </c>
      <c r="F397" s="110" t="str">
        <f>IFERROR(IF(VLOOKUP($A397,'Annex 2 EHV charges'!$A:$O,9,FALSE)=0,"",VLOOKUP($A397,'Annex 2 EHV charges'!$A:$O,9,FALSE)),"")</f>
        <v/>
      </c>
      <c r="G397" s="111" t="str">
        <f>IFERROR(IF(VLOOKUP($A397,'Annex 2 EHV charges'!$A:$O,10,FALSE)=0,"",VLOOKUP($A397,'Annex 2 EHV charges'!$A:$O,10,FALSE)),"")</f>
        <v/>
      </c>
      <c r="H397" s="111" t="str">
        <f>IFERROR(IF(VLOOKUP($A397,'Annex 2 EHV charges'!$A:$O,11,FALSE)=0,"",VLOOKUP($A397,'Annex 2 EHV charges'!$A:$O,11,FALSE)),"")</f>
        <v/>
      </c>
    </row>
    <row r="398" spans="1:8" x14ac:dyDescent="0.2">
      <c r="A398" s="104" t="str">
        <f t="array" ref="A398">IFERROR(INDEX('Annex 2 EHV charges'!$A$11:$A$410, MATCH(0, IF(ISBLANK('Annex 2 EHV charges'!$A$11:$A$410),1, COUNTIF(A$4:$A397, 'Annex 2 EHV charges'!$A$11:$A$410)), 0)),"")</f>
        <v/>
      </c>
      <c r="B398" s="104" t="str">
        <f>IF($A398="","",VLOOKUP($A398,'Annex 2 EHV charges'!$A:$O,2,0))</f>
        <v/>
      </c>
      <c r="C398" s="105" t="str">
        <f>IF($A398="","",VLOOKUP($A398,'Annex 2 EHV charges'!$A:$O,3,0))</f>
        <v/>
      </c>
      <c r="D398" s="104" t="str">
        <f>IF($A398="","",VLOOKUP($A398,'Annex 2 EHV charges'!$A:$O,7,0))</f>
        <v/>
      </c>
      <c r="E398" s="109" t="str">
        <f>IFERROR(IF(VLOOKUP($A398,'Annex 2 EHV charges'!$A:$O,8,FALSE)=0,"",VLOOKUP($A398,'Annex 2 EHV charges'!$A:$O,8,FALSE)),"")</f>
        <v/>
      </c>
      <c r="F398" s="110" t="str">
        <f>IFERROR(IF(VLOOKUP($A398,'Annex 2 EHV charges'!$A:$O,9,FALSE)=0,"",VLOOKUP($A398,'Annex 2 EHV charges'!$A:$O,9,FALSE)),"")</f>
        <v/>
      </c>
      <c r="G398" s="111" t="str">
        <f>IFERROR(IF(VLOOKUP($A398,'Annex 2 EHV charges'!$A:$O,10,FALSE)=0,"",VLOOKUP($A398,'Annex 2 EHV charges'!$A:$O,10,FALSE)),"")</f>
        <v/>
      </c>
      <c r="H398" s="111" t="str">
        <f>IFERROR(IF(VLOOKUP($A398,'Annex 2 EHV charges'!$A:$O,11,FALSE)=0,"",VLOOKUP($A398,'Annex 2 EHV charges'!$A:$O,11,FALSE)),"")</f>
        <v/>
      </c>
    </row>
    <row r="399" spans="1:8" x14ac:dyDescent="0.2">
      <c r="A399" s="104" t="str">
        <f t="array" ref="A399">IFERROR(INDEX('Annex 2 EHV charges'!$A$11:$A$410, MATCH(0, IF(ISBLANK('Annex 2 EHV charges'!$A$11:$A$410),1, COUNTIF(A$4:$A398, 'Annex 2 EHV charges'!$A$11:$A$410)), 0)),"")</f>
        <v/>
      </c>
      <c r="B399" s="104" t="str">
        <f>IF($A399="","",VLOOKUP($A399,'Annex 2 EHV charges'!$A:$O,2,0))</f>
        <v/>
      </c>
      <c r="C399" s="105" t="str">
        <f>IF($A399="","",VLOOKUP($A399,'Annex 2 EHV charges'!$A:$O,3,0))</f>
        <v/>
      </c>
      <c r="D399" s="104" t="str">
        <f>IF($A399="","",VLOOKUP($A399,'Annex 2 EHV charges'!$A:$O,7,0))</f>
        <v/>
      </c>
      <c r="E399" s="109" t="str">
        <f>IFERROR(IF(VLOOKUP($A399,'Annex 2 EHV charges'!$A:$O,8,FALSE)=0,"",VLOOKUP($A399,'Annex 2 EHV charges'!$A:$O,8,FALSE)),"")</f>
        <v/>
      </c>
      <c r="F399" s="110" t="str">
        <f>IFERROR(IF(VLOOKUP($A399,'Annex 2 EHV charges'!$A:$O,9,FALSE)=0,"",VLOOKUP($A399,'Annex 2 EHV charges'!$A:$O,9,FALSE)),"")</f>
        <v/>
      </c>
      <c r="G399" s="111" t="str">
        <f>IFERROR(IF(VLOOKUP($A399,'Annex 2 EHV charges'!$A:$O,10,FALSE)=0,"",VLOOKUP($A399,'Annex 2 EHV charges'!$A:$O,10,FALSE)),"")</f>
        <v/>
      </c>
      <c r="H399" s="111" t="str">
        <f>IFERROR(IF(VLOOKUP($A399,'Annex 2 EHV charges'!$A:$O,11,FALSE)=0,"",VLOOKUP($A399,'Annex 2 EHV charges'!$A:$O,11,FALSE)),"")</f>
        <v/>
      </c>
    </row>
    <row r="400" spans="1:8" x14ac:dyDescent="0.2">
      <c r="A400" s="104" t="str">
        <f t="array" ref="A400">IFERROR(INDEX('Annex 2 EHV charges'!$A$11:$A$410, MATCH(0, IF(ISBLANK('Annex 2 EHV charges'!$A$11:$A$410),1, COUNTIF(A$4:$A399, 'Annex 2 EHV charges'!$A$11:$A$410)), 0)),"")</f>
        <v/>
      </c>
      <c r="B400" s="104" t="str">
        <f>IF($A400="","",VLOOKUP($A400,'Annex 2 EHV charges'!$A:$O,2,0))</f>
        <v/>
      </c>
      <c r="C400" s="105" t="str">
        <f>IF($A400="","",VLOOKUP($A400,'Annex 2 EHV charges'!$A:$O,3,0))</f>
        <v/>
      </c>
      <c r="D400" s="104" t="str">
        <f>IF($A400="","",VLOOKUP($A400,'Annex 2 EHV charges'!$A:$O,7,0))</f>
        <v/>
      </c>
      <c r="E400" s="109" t="str">
        <f>IFERROR(IF(VLOOKUP($A400,'Annex 2 EHV charges'!$A:$O,8,FALSE)=0,"",VLOOKUP($A400,'Annex 2 EHV charges'!$A:$O,8,FALSE)),"")</f>
        <v/>
      </c>
      <c r="F400" s="110" t="str">
        <f>IFERROR(IF(VLOOKUP($A400,'Annex 2 EHV charges'!$A:$O,9,FALSE)=0,"",VLOOKUP($A400,'Annex 2 EHV charges'!$A:$O,9,FALSE)),"")</f>
        <v/>
      </c>
      <c r="G400" s="111" t="str">
        <f>IFERROR(IF(VLOOKUP($A400,'Annex 2 EHV charges'!$A:$O,10,FALSE)=0,"",VLOOKUP($A400,'Annex 2 EHV charges'!$A:$O,10,FALSE)),"")</f>
        <v/>
      </c>
      <c r="H400" s="111" t="str">
        <f>IFERROR(IF(VLOOKUP($A400,'Annex 2 EHV charges'!$A:$O,11,FALSE)=0,"",VLOOKUP($A400,'Annex 2 EHV charges'!$A:$O,11,FALSE)),"")</f>
        <v/>
      </c>
    </row>
    <row r="401" spans="1:8" x14ac:dyDescent="0.2">
      <c r="A401" s="104" t="str">
        <f t="array" ref="A401">IFERROR(INDEX('Annex 2 EHV charges'!$A$11:$A$410, MATCH(0, IF(ISBLANK('Annex 2 EHV charges'!$A$11:$A$410),1, COUNTIF(A$4:$A400, 'Annex 2 EHV charges'!$A$11:$A$410)), 0)),"")</f>
        <v/>
      </c>
      <c r="B401" s="104" t="str">
        <f>IF($A401="","",VLOOKUP($A401,'Annex 2 EHV charges'!$A:$O,2,0))</f>
        <v/>
      </c>
      <c r="C401" s="105" t="str">
        <f>IF($A401="","",VLOOKUP($A401,'Annex 2 EHV charges'!$A:$O,3,0))</f>
        <v/>
      </c>
      <c r="D401" s="104" t="str">
        <f>IF($A401="","",VLOOKUP($A401,'Annex 2 EHV charges'!$A:$O,7,0))</f>
        <v/>
      </c>
      <c r="E401" s="109" t="str">
        <f>IFERROR(IF(VLOOKUP($A401,'Annex 2 EHV charges'!$A:$O,8,FALSE)=0,"",VLOOKUP($A401,'Annex 2 EHV charges'!$A:$O,8,FALSE)),"")</f>
        <v/>
      </c>
      <c r="F401" s="110" t="str">
        <f>IFERROR(IF(VLOOKUP($A401,'Annex 2 EHV charges'!$A:$O,9,FALSE)=0,"",VLOOKUP($A401,'Annex 2 EHV charges'!$A:$O,9,FALSE)),"")</f>
        <v/>
      </c>
      <c r="G401" s="111" t="str">
        <f>IFERROR(IF(VLOOKUP($A401,'Annex 2 EHV charges'!$A:$O,10,FALSE)=0,"",VLOOKUP($A401,'Annex 2 EHV charges'!$A:$O,10,FALSE)),"")</f>
        <v/>
      </c>
      <c r="H401" s="111" t="str">
        <f>IFERROR(IF(VLOOKUP($A401,'Annex 2 EHV charges'!$A:$O,11,FALSE)=0,"",VLOOKUP($A401,'Annex 2 EHV charges'!$A:$O,11,FALSE)),"")</f>
        <v/>
      </c>
    </row>
    <row r="402" spans="1:8" x14ac:dyDescent="0.2">
      <c r="A402" s="104" t="str">
        <f t="array" ref="A402">IFERROR(INDEX('Annex 2 EHV charges'!$A$11:$A$410, MATCH(0, IF(ISBLANK('Annex 2 EHV charges'!$A$11:$A$410),1, COUNTIF(A$4:$A401, 'Annex 2 EHV charges'!$A$11:$A$410)), 0)),"")</f>
        <v/>
      </c>
      <c r="B402" s="104" t="str">
        <f>IF($A402="","",VLOOKUP($A402,'Annex 2 EHV charges'!$A:$O,2,0))</f>
        <v/>
      </c>
      <c r="C402" s="105" t="str">
        <f>IF($A402="","",VLOOKUP($A402,'Annex 2 EHV charges'!$A:$O,3,0))</f>
        <v/>
      </c>
      <c r="D402" s="104" t="str">
        <f>IF($A402="","",VLOOKUP($A402,'Annex 2 EHV charges'!$A:$O,7,0))</f>
        <v/>
      </c>
      <c r="E402" s="109" t="str">
        <f>IFERROR(IF(VLOOKUP($A402,'Annex 2 EHV charges'!$A:$O,8,FALSE)=0,"",VLOOKUP($A402,'Annex 2 EHV charges'!$A:$O,8,FALSE)),"")</f>
        <v/>
      </c>
      <c r="F402" s="110" t="str">
        <f>IFERROR(IF(VLOOKUP($A402,'Annex 2 EHV charges'!$A:$O,9,FALSE)=0,"",VLOOKUP($A402,'Annex 2 EHV charges'!$A:$O,9,FALSE)),"")</f>
        <v/>
      </c>
      <c r="G402" s="111" t="str">
        <f>IFERROR(IF(VLOOKUP($A402,'Annex 2 EHV charges'!$A:$O,10,FALSE)=0,"",VLOOKUP($A402,'Annex 2 EHV charges'!$A:$O,10,FALSE)),"")</f>
        <v/>
      </c>
      <c r="H402" s="111" t="str">
        <f>IFERROR(IF(VLOOKUP($A402,'Annex 2 EHV charges'!$A:$O,11,FALSE)=0,"",VLOOKUP($A402,'Annex 2 EHV charges'!$A:$O,11,FALSE)),"")</f>
        <v/>
      </c>
    </row>
    <row r="403" spans="1:8" x14ac:dyDescent="0.2">
      <c r="A403" s="104" t="str">
        <f t="array" ref="A403">IFERROR(INDEX('Annex 2 EHV charges'!$A$11:$A$410, MATCH(0, IF(ISBLANK('Annex 2 EHV charges'!$A$11:$A$410),1, COUNTIF(A$4:$A402, 'Annex 2 EHV charges'!$A$11:$A$410)), 0)),"")</f>
        <v/>
      </c>
      <c r="B403" s="104" t="str">
        <f>IF($A403="","",VLOOKUP($A403,'Annex 2 EHV charges'!$A:$O,2,0))</f>
        <v/>
      </c>
      <c r="C403" s="105" t="str">
        <f>IF($A403="","",VLOOKUP($A403,'Annex 2 EHV charges'!$A:$O,3,0))</f>
        <v/>
      </c>
      <c r="D403" s="104" t="str">
        <f>IF($A403="","",VLOOKUP($A403,'Annex 2 EHV charges'!$A:$O,7,0))</f>
        <v/>
      </c>
      <c r="E403" s="109" t="str">
        <f>IFERROR(IF(VLOOKUP($A403,'Annex 2 EHV charges'!$A:$O,8,FALSE)=0,"",VLOOKUP($A403,'Annex 2 EHV charges'!$A:$O,8,FALSE)),"")</f>
        <v/>
      </c>
      <c r="F403" s="110" t="str">
        <f>IFERROR(IF(VLOOKUP($A403,'Annex 2 EHV charges'!$A:$O,9,FALSE)=0,"",VLOOKUP($A403,'Annex 2 EHV charges'!$A:$O,9,FALSE)),"")</f>
        <v/>
      </c>
      <c r="G403" s="111" t="str">
        <f>IFERROR(IF(VLOOKUP($A403,'Annex 2 EHV charges'!$A:$O,10,FALSE)=0,"",VLOOKUP($A403,'Annex 2 EHV charges'!$A:$O,10,FALSE)),"")</f>
        <v/>
      </c>
      <c r="H403" s="111" t="str">
        <f>IFERROR(IF(VLOOKUP($A403,'Annex 2 EHV charges'!$A:$O,11,FALSE)=0,"",VLOOKUP($A403,'Annex 2 EHV charges'!$A:$O,11,FALSE)),"")</f>
        <v/>
      </c>
    </row>
    <row r="404" spans="1:8" x14ac:dyDescent="0.2">
      <c r="A404" s="104" t="str">
        <f t="array" ref="A404">IFERROR(INDEX('Annex 2 EHV charges'!$A$11:$A$410, MATCH(0, IF(ISBLANK('Annex 2 EHV charges'!$A$11:$A$410),1, COUNTIF(A$4:$A403, 'Annex 2 EHV charges'!$A$11:$A$410)), 0)),"")</f>
        <v/>
      </c>
      <c r="B404" s="104" t="str">
        <f>IF($A404="","",VLOOKUP($A404,'Annex 2 EHV charges'!$A:$O,2,0))</f>
        <v/>
      </c>
      <c r="C404" s="105" t="str">
        <f>IF($A404="","",VLOOKUP($A404,'Annex 2 EHV charges'!$A:$O,3,0))</f>
        <v/>
      </c>
      <c r="D404" s="104" t="str">
        <f>IF($A404="","",VLOOKUP($A404,'Annex 2 EHV charges'!$A:$O,7,0))</f>
        <v/>
      </c>
      <c r="E404" s="109" t="str">
        <f>IFERROR(IF(VLOOKUP($A404,'Annex 2 EHV charges'!$A:$O,8,FALSE)=0,"",VLOOKUP($A404,'Annex 2 EHV charges'!$A:$O,8,FALSE)),"")</f>
        <v/>
      </c>
      <c r="F404" s="110" t="str">
        <f>IFERROR(IF(VLOOKUP($A404,'Annex 2 EHV charges'!$A:$O,9,FALSE)=0,"",VLOOKUP($A404,'Annex 2 EHV charges'!$A:$O,9,FALSE)),"")</f>
        <v/>
      </c>
      <c r="G404" s="111" t="str">
        <f>IFERROR(IF(VLOOKUP($A404,'Annex 2 EHV charges'!$A:$O,10,FALSE)=0,"",VLOOKUP($A404,'Annex 2 EHV charges'!$A:$O,10,FALSE)),"")</f>
        <v/>
      </c>
      <c r="H404" s="111"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84"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zoomScaleNormal="100" zoomScaleSheetLayoutView="100" zoomScalePageLayoutView="55" workbookViewId="0">
      <selection sqref="A1:H1"/>
    </sheetView>
  </sheetViews>
  <sheetFormatPr defaultColWidth="9.140625" defaultRowHeight="12.75" x14ac:dyDescent="0.2"/>
  <cols>
    <col min="1" max="1" width="14.7109375" style="61" customWidth="1"/>
    <col min="2" max="2" width="13.7109375" style="61" customWidth="1"/>
    <col min="3" max="3" width="14.140625" style="69" bestFit="1" customWidth="1"/>
    <col min="4" max="4" width="35.28515625" style="69" customWidth="1"/>
    <col min="5" max="5" width="21.28515625" style="70" customWidth="1"/>
    <col min="6" max="7" width="21.28515625" style="71" customWidth="1"/>
    <col min="8" max="8" width="21.28515625" style="61" customWidth="1"/>
    <col min="9" max="9" width="15.5703125" style="61" customWidth="1"/>
    <col min="10" max="16384" width="9.140625" style="61"/>
  </cols>
  <sheetData>
    <row r="1" spans="1:15" ht="66.75" customHeight="1" x14ac:dyDescent="0.2">
      <c r="A1" s="272" t="s">
        <v>116</v>
      </c>
      <c r="B1" s="272"/>
      <c r="C1" s="272"/>
      <c r="D1" s="272"/>
      <c r="E1" s="272"/>
      <c r="F1" s="272"/>
      <c r="G1" s="272"/>
      <c r="H1" s="272"/>
    </row>
    <row r="2" spans="1:15" s="62" customFormat="1" ht="25.5" customHeight="1" x14ac:dyDescent="0.2">
      <c r="A2" s="266" t="str">
        <f>Overview!B4&amp; " - Effective from "&amp;TEXT(Overview!D4,"D MMMM YYYY")&amp;" - "&amp;Overview!E4&amp;" EDCM export charges"</f>
        <v>Western Power Distribution (West Midlands) plc - Effective from 1 April 2021 - Final EDCM export charges</v>
      </c>
      <c r="B2" s="267"/>
      <c r="C2" s="267"/>
      <c r="D2" s="267"/>
      <c r="E2" s="267"/>
      <c r="F2" s="267"/>
      <c r="G2" s="267"/>
      <c r="H2" s="268"/>
    </row>
    <row r="3" spans="1:15" s="95" customFormat="1" ht="12" customHeight="1" x14ac:dyDescent="0.2">
      <c r="A3" s="96"/>
      <c r="B3" s="96"/>
      <c r="C3" s="96"/>
      <c r="D3" s="97"/>
      <c r="E3" s="98"/>
      <c r="F3" s="98"/>
      <c r="G3" s="99"/>
      <c r="H3" s="99"/>
      <c r="I3" s="92"/>
      <c r="J3" s="92"/>
      <c r="K3" s="92"/>
      <c r="L3" s="92"/>
      <c r="M3" s="92"/>
      <c r="N3" s="92"/>
      <c r="O3" s="92"/>
    </row>
    <row r="4" spans="1:15" ht="60.75" customHeight="1" x14ac:dyDescent="0.2">
      <c r="A4" s="63" t="s">
        <v>104</v>
      </c>
      <c r="B4" s="64" t="s">
        <v>66</v>
      </c>
      <c r="C4" s="63" t="s">
        <v>68</v>
      </c>
      <c r="D4" s="65" t="s">
        <v>59</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5">
        <f t="array" ref="A5">IFERROR(INDEX('Annex 2 EHV charges'!$D$11:$D$410, MATCH(0, IF(ISBLANK('Annex 2 EHV charges'!$D$11:$D$410),1, COUNTIF(A$4:$A4, 'Annex 2 EHV charges'!$D$11:$D$410)), 0)),"")</f>
        <v>933</v>
      </c>
      <c r="B5" s="104">
        <f>IF($A5="","",VLOOKUP($A5,'Annex 2 EHV charges'!$D:$O,2,0))</f>
        <v>933</v>
      </c>
      <c r="C5" s="105">
        <f>IF($A5="","",VLOOKUP($A5,'Annex 2 EHV charges'!$D:$O,3,0))</f>
        <v>1470000533253</v>
      </c>
      <c r="D5" s="104" t="str">
        <f>IF($A5="","",VLOOKUP($A5,'Annex 2 EHV charges'!$D:$O,4,0))</f>
        <v>Troughton Farm PV</v>
      </c>
      <c r="E5" s="106" t="str">
        <f>IFERROR(IF(VLOOKUP($A5,'Annex 2 EHV charges'!$D:$O,9,FALSE)=0,"",VLOOKUP($A5,'Annex 2 EHV charges'!$D:$O,9,FALSE)),"")</f>
        <v/>
      </c>
      <c r="F5" s="107">
        <f>IFERROR(IF(VLOOKUP($A5,'Annex 2 EHV charges'!$D:$O,10,FALSE)=0,"",VLOOKUP($A5,'Annex 2 EHV charges'!$D:$O,10,FALSE)),"")</f>
        <v>1244.9100000000001</v>
      </c>
      <c r="G5" s="108">
        <f>IFERROR(IF(VLOOKUP($A5,'Annex 2 EHV charges'!$D:$O,11,FALSE)=0,"",VLOOKUP($A5,'Annex 2 EHV charges'!$D:$O,11,FALSE)),"")</f>
        <v>0.05</v>
      </c>
      <c r="H5" s="108">
        <f>IFERROR(IF(VLOOKUP($A5,'Annex 2 EHV charges'!$D:$O,12,FALSE)=0,"",VLOOKUP($A5,'Annex 2 EHV charges'!$D:$O,12,FALSE)),"")</f>
        <v>0.05</v>
      </c>
    </row>
    <row r="6" spans="1:15" x14ac:dyDescent="0.2">
      <c r="A6" s="105">
        <f t="array" ref="A6">IFERROR(INDEX('Annex 2 EHV charges'!$D$11:$D$410, MATCH(0, IF(ISBLANK('Annex 2 EHV charges'!$D$11:$D$410),1, COUNTIF(A$4:$A5, 'Annex 2 EHV charges'!$D$11:$D$410)), 0)),"")</f>
        <v>703</v>
      </c>
      <c r="B6" s="104">
        <f>IF($A6="","",VLOOKUP($A6,'Annex 2 EHV charges'!$D:$O,2,0))</f>
        <v>703</v>
      </c>
      <c r="C6" s="105">
        <f>IF($A6="","",VLOOKUP($A6,'Annex 2 EHV charges'!$D:$O,3,0))</f>
        <v>1430000005417</v>
      </c>
      <c r="D6" s="104" t="str">
        <f>IF($A6="","",VLOOKUP($A6,'Annex 2 EHV charges'!$D:$O,4,0))</f>
        <v>Tyseley Waste</v>
      </c>
      <c r="E6" s="106" t="str">
        <f>IFERROR(IF(VLOOKUP($A6,'Annex 2 EHV charges'!$D:$O,9,FALSE)=0,"",VLOOKUP($A6,'Annex 2 EHV charges'!$D:$O,9,FALSE)),"")</f>
        <v/>
      </c>
      <c r="F6" s="107" t="str">
        <f>IFERROR(IF(VLOOKUP($A6,'Annex 2 EHV charges'!$D:$O,10,FALSE)=0,"",VLOOKUP($A6,'Annex 2 EHV charges'!$D:$O,10,FALSE)),"")</f>
        <v/>
      </c>
      <c r="G6" s="108" t="str">
        <f>IFERROR(IF(VLOOKUP($A6,'Annex 2 EHV charges'!$D:$O,11,FALSE)=0,"",VLOOKUP($A6,'Annex 2 EHV charges'!$D:$O,11,FALSE)),"")</f>
        <v/>
      </c>
      <c r="H6" s="108" t="str">
        <f>IFERROR(IF(VLOOKUP($A6,'Annex 2 EHV charges'!$D:$O,12,FALSE)=0,"",VLOOKUP($A6,'Annex 2 EHV charges'!$D:$O,12,FALSE)),"")</f>
        <v/>
      </c>
    </row>
    <row r="7" spans="1:15" x14ac:dyDescent="0.2">
      <c r="A7" s="105">
        <f t="array" ref="A7">IFERROR(INDEX('Annex 2 EHV charges'!$D$11:$D$410, MATCH(0, IF(ISBLANK('Annex 2 EHV charges'!$D$11:$D$410),1, COUNTIF(A$4:$A6, 'Annex 2 EHV charges'!$D$11:$D$410)), 0)),"")</f>
        <v>750</v>
      </c>
      <c r="B7" s="104">
        <f>IF($A7="","",VLOOKUP($A7,'Annex 2 EHV charges'!$D:$O,2,0))</f>
        <v>750</v>
      </c>
      <c r="C7" s="105">
        <f>IF($A7="","",VLOOKUP($A7,'Annex 2 EHV charges'!$D:$O,3,0))</f>
        <v>1470000097965</v>
      </c>
      <c r="D7" s="104" t="str">
        <f>IF($A7="","",VLOOKUP($A7,'Annex 2 EHV charges'!$D:$O,4,0))</f>
        <v>Four Ashes Incinerator</v>
      </c>
      <c r="E7" s="106" t="str">
        <f>IFERROR(IF(VLOOKUP($A7,'Annex 2 EHV charges'!$D:$O,9,FALSE)=0,"",VLOOKUP($A7,'Annex 2 EHV charges'!$D:$O,9,FALSE)),"")</f>
        <v/>
      </c>
      <c r="F7" s="107">
        <f>IFERROR(IF(VLOOKUP($A7,'Annex 2 EHV charges'!$D:$O,10,FALSE)=0,"",VLOOKUP($A7,'Annex 2 EHV charges'!$D:$O,10,FALSE)),"")</f>
        <v>1050.5</v>
      </c>
      <c r="G7" s="108">
        <f>IFERROR(IF(VLOOKUP($A7,'Annex 2 EHV charges'!$D:$O,11,FALSE)=0,"",VLOOKUP($A7,'Annex 2 EHV charges'!$D:$O,11,FALSE)),"")</f>
        <v>0.05</v>
      </c>
      <c r="H7" s="108">
        <f>IFERROR(IF(VLOOKUP($A7,'Annex 2 EHV charges'!$D:$O,12,FALSE)=0,"",VLOOKUP($A7,'Annex 2 EHV charges'!$D:$O,12,FALSE)),"")</f>
        <v>0.05</v>
      </c>
    </row>
    <row r="8" spans="1:15" x14ac:dyDescent="0.2">
      <c r="A8" s="105">
        <f t="array" ref="A8">IFERROR(INDEX('Annex 2 EHV charges'!$D$11:$D$410, MATCH(0, IF(ISBLANK('Annex 2 EHV charges'!$D$11:$D$410),1, COUNTIF(A$4:$A7, 'Annex 2 EHV charges'!$D$11:$D$410)), 0)),"")</f>
        <v>751</v>
      </c>
      <c r="B8" s="104">
        <f>IF($A8="","",VLOOKUP($A8,'Annex 2 EHV charges'!$D:$O,2,0))</f>
        <v>751</v>
      </c>
      <c r="C8" s="105">
        <f>IF($A8="","",VLOOKUP($A8,'Annex 2 EHV charges'!$D:$O,3,0))</f>
        <v>1470000077950</v>
      </c>
      <c r="D8" s="104" t="str">
        <f>IF($A8="","",VLOOKUP($A8,'Annex 2 EHV charges'!$D:$O,4,0))</f>
        <v>Witches Farm Solar</v>
      </c>
      <c r="E8" s="106" t="str">
        <f>IFERROR(IF(VLOOKUP($A8,'Annex 2 EHV charges'!$D:$O,9,FALSE)=0,"",VLOOKUP($A8,'Annex 2 EHV charges'!$D:$O,9,FALSE)),"")</f>
        <v/>
      </c>
      <c r="F8" s="107">
        <f>IFERROR(IF(VLOOKUP($A8,'Annex 2 EHV charges'!$D:$O,10,FALSE)=0,"",VLOOKUP($A8,'Annex 2 EHV charges'!$D:$O,10,FALSE)),"")</f>
        <v>869.56</v>
      </c>
      <c r="G8" s="108">
        <f>IFERROR(IF(VLOOKUP($A8,'Annex 2 EHV charges'!$D:$O,11,FALSE)=0,"",VLOOKUP($A8,'Annex 2 EHV charges'!$D:$O,11,FALSE)),"")</f>
        <v>0.05</v>
      </c>
      <c r="H8" s="108">
        <f>IFERROR(IF(VLOOKUP($A8,'Annex 2 EHV charges'!$D:$O,12,FALSE)=0,"",VLOOKUP($A8,'Annex 2 EHV charges'!$D:$O,12,FALSE)),"")</f>
        <v>0.05</v>
      </c>
    </row>
    <row r="9" spans="1:15" ht="25.5" x14ac:dyDescent="0.2">
      <c r="A9" s="105">
        <f t="array" ref="A9">IFERROR(INDEX('Annex 2 EHV charges'!$D$11:$D$410, MATCH(0, IF(ISBLANK('Annex 2 EHV charges'!$D$11:$D$410),1, COUNTIF(A$4:$A8, 'Annex 2 EHV charges'!$D$11:$D$410)), 0)),"")</f>
        <v>708</v>
      </c>
      <c r="B9" s="104">
        <f>IF($A9="","",VLOOKUP($A9,'Annex 2 EHV charges'!$D:$O,2,0))</f>
        <v>708</v>
      </c>
      <c r="C9" s="105" t="str">
        <f>IF($A9="","",VLOOKUP($A9,'Annex 2 EHV charges'!$D:$O,3,0))</f>
        <v>1430000001360
1430000001370</v>
      </c>
      <c r="D9" s="104" t="str">
        <f>IF($A9="","",VLOOKUP($A9,'Annex 2 EHV charges'!$D:$O,4,0))</f>
        <v>Uni of Birmingham</v>
      </c>
      <c r="E9" s="106" t="str">
        <f>IFERROR(IF(VLOOKUP($A9,'Annex 2 EHV charges'!$D:$O,9,FALSE)=0,"",VLOOKUP($A9,'Annex 2 EHV charges'!$D:$O,9,FALSE)),"")</f>
        <v/>
      </c>
      <c r="F9" s="107" t="str">
        <f>IFERROR(IF(VLOOKUP($A9,'Annex 2 EHV charges'!$D:$O,10,FALSE)=0,"",VLOOKUP($A9,'Annex 2 EHV charges'!$D:$O,10,FALSE)),"")</f>
        <v/>
      </c>
      <c r="G9" s="108" t="str">
        <f>IFERROR(IF(VLOOKUP($A9,'Annex 2 EHV charges'!$D:$O,11,FALSE)=0,"",VLOOKUP($A9,'Annex 2 EHV charges'!$D:$O,11,FALSE)),"")</f>
        <v/>
      </c>
      <c r="H9" s="108" t="str">
        <f>IFERROR(IF(VLOOKUP($A9,'Annex 2 EHV charges'!$D:$O,12,FALSE)=0,"",VLOOKUP($A9,'Annex 2 EHV charges'!$D:$O,12,FALSE)),"")</f>
        <v/>
      </c>
    </row>
    <row r="10" spans="1:15" x14ac:dyDescent="0.2">
      <c r="A10" s="105">
        <f t="array" ref="A10">IFERROR(INDEX('Annex 2 EHV charges'!$D$11:$D$410, MATCH(0, IF(ISBLANK('Annex 2 EHV charges'!$D$11:$D$410),1, COUNTIF(A$4:$A9, 'Annex 2 EHV charges'!$D$11:$D$410)), 0)),"")</f>
        <v>732</v>
      </c>
      <c r="B10" s="104">
        <f>IF($A10="","",VLOOKUP($A10,'Annex 2 EHV charges'!$D:$O,2,0))</f>
        <v>732</v>
      </c>
      <c r="C10" s="105">
        <f>IF($A10="","",VLOOKUP($A10,'Annex 2 EHV charges'!$D:$O,3,0))</f>
        <v>1424993500000</v>
      </c>
      <c r="D10" s="104" t="str">
        <f>IF($A10="","",VLOOKUP($A10,'Annex 2 EHV charges'!$D:$O,4,0))</f>
        <v>Wolverhampton Waste Services</v>
      </c>
      <c r="E10" s="106" t="str">
        <f>IFERROR(IF(VLOOKUP($A10,'Annex 2 EHV charges'!$D:$O,9,FALSE)=0,"",VLOOKUP($A10,'Annex 2 EHV charges'!$D:$O,9,FALSE)),"")</f>
        <v/>
      </c>
      <c r="F10" s="107" t="str">
        <f>IFERROR(IF(VLOOKUP($A10,'Annex 2 EHV charges'!$D:$O,10,FALSE)=0,"",VLOOKUP($A10,'Annex 2 EHV charges'!$D:$O,10,FALSE)),"")</f>
        <v/>
      </c>
      <c r="G10" s="108" t="str">
        <f>IFERROR(IF(VLOOKUP($A10,'Annex 2 EHV charges'!$D:$O,11,FALSE)=0,"",VLOOKUP($A10,'Annex 2 EHV charges'!$D:$O,11,FALSE)),"")</f>
        <v/>
      </c>
      <c r="H10" s="108" t="str">
        <f>IFERROR(IF(VLOOKUP($A10,'Annex 2 EHV charges'!$D:$O,12,FALSE)=0,"",VLOOKUP($A10,'Annex 2 EHV charges'!$D:$O,12,FALSE)),"")</f>
        <v/>
      </c>
    </row>
    <row r="11" spans="1:15" ht="25.5" x14ac:dyDescent="0.2">
      <c r="A11" s="105">
        <f t="array" ref="A11">IFERROR(INDEX('Annex 2 EHV charges'!$D$11:$D$410, MATCH(0, IF(ISBLANK('Annex 2 EHV charges'!$D$11:$D$410),1, COUNTIF(A$4:$A10, 'Annex 2 EHV charges'!$D$11:$D$410)), 0)),"")</f>
        <v>733</v>
      </c>
      <c r="B11" s="104">
        <f>IF($A11="","",VLOOKUP($A11,'Annex 2 EHV charges'!$D:$O,2,0))</f>
        <v>733</v>
      </c>
      <c r="C11" s="105" t="str">
        <f>IF($A11="","",VLOOKUP($A11,'Annex 2 EHV charges'!$D:$O,3,0))</f>
        <v>1430000000915
1430000000924</v>
      </c>
      <c r="D11" s="104" t="str">
        <f>IF($A11="","",VLOOKUP($A11,'Annex 2 EHV charges'!$D:$O,4,0))</f>
        <v>Stoke CHP</v>
      </c>
      <c r="E11" s="106" t="str">
        <f>IFERROR(IF(VLOOKUP($A11,'Annex 2 EHV charges'!$D:$O,9,FALSE)=0,"",VLOOKUP($A11,'Annex 2 EHV charges'!$D:$O,9,FALSE)),"")</f>
        <v/>
      </c>
      <c r="F11" s="107" t="str">
        <f>IFERROR(IF(VLOOKUP($A11,'Annex 2 EHV charges'!$D:$O,10,FALSE)=0,"",VLOOKUP($A11,'Annex 2 EHV charges'!$D:$O,10,FALSE)),"")</f>
        <v/>
      </c>
      <c r="G11" s="108" t="str">
        <f>IFERROR(IF(VLOOKUP($A11,'Annex 2 EHV charges'!$D:$O,11,FALSE)=0,"",VLOOKUP($A11,'Annex 2 EHV charges'!$D:$O,11,FALSE)),"")</f>
        <v/>
      </c>
      <c r="H11" s="108" t="str">
        <f>IFERROR(IF(VLOOKUP($A11,'Annex 2 EHV charges'!$D:$O,12,FALSE)=0,"",VLOOKUP($A11,'Annex 2 EHV charges'!$D:$O,12,FALSE)),"")</f>
        <v/>
      </c>
    </row>
    <row r="12" spans="1:15" x14ac:dyDescent="0.2">
      <c r="A12" s="105">
        <f t="array" ref="A12">IFERROR(INDEX('Annex 2 EHV charges'!$D$11:$D$410, MATCH(0, IF(ISBLANK('Annex 2 EHV charges'!$D$11:$D$410),1, COUNTIF(A$4:$A11, 'Annex 2 EHV charges'!$D$11:$D$410)), 0)),"")</f>
        <v>734</v>
      </c>
      <c r="B12" s="104">
        <f>IF($A12="","",VLOOKUP($A12,'Annex 2 EHV charges'!$D:$O,2,0))</f>
        <v>734</v>
      </c>
      <c r="C12" s="105">
        <f>IF($A12="","",VLOOKUP($A12,'Annex 2 EHV charges'!$D:$O,3,0))</f>
        <v>1425793500001</v>
      </c>
      <c r="D12" s="104" t="str">
        <f>IF($A12="","",VLOOKUP($A12,'Annex 2 EHV charges'!$D:$O,4,0))</f>
        <v>Hanford Waste Services</v>
      </c>
      <c r="E12" s="106" t="str">
        <f>IFERROR(IF(VLOOKUP($A12,'Annex 2 EHV charges'!$D:$O,9,FALSE)=0,"",VLOOKUP($A12,'Annex 2 EHV charges'!$D:$O,9,FALSE)),"")</f>
        <v/>
      </c>
      <c r="F12" s="107" t="str">
        <f>IFERROR(IF(VLOOKUP($A12,'Annex 2 EHV charges'!$D:$O,10,FALSE)=0,"",VLOOKUP($A12,'Annex 2 EHV charges'!$D:$O,10,FALSE)),"")</f>
        <v/>
      </c>
      <c r="G12" s="108" t="str">
        <f>IFERROR(IF(VLOOKUP($A12,'Annex 2 EHV charges'!$D:$O,11,FALSE)=0,"",VLOOKUP($A12,'Annex 2 EHV charges'!$D:$O,11,FALSE)),"")</f>
        <v/>
      </c>
      <c r="H12" s="108" t="str">
        <f>IFERROR(IF(VLOOKUP($A12,'Annex 2 EHV charges'!$D:$O,12,FALSE)=0,"",VLOOKUP($A12,'Annex 2 EHV charges'!$D:$O,12,FALSE)),"")</f>
        <v/>
      </c>
    </row>
    <row r="13" spans="1:15" ht="25.5" x14ac:dyDescent="0.2">
      <c r="A13" s="105">
        <f t="array" ref="A13">IFERROR(INDEX('Annex 2 EHV charges'!$D$11:$D$410, MATCH(0, IF(ISBLANK('Annex 2 EHV charges'!$D$11:$D$410),1, COUNTIF(A$4:$A12, 'Annex 2 EHV charges'!$D$11:$D$410)), 0)),"")</f>
        <v>735</v>
      </c>
      <c r="B13" s="104">
        <f>IF($A13="","",VLOOKUP($A13,'Annex 2 EHV charges'!$D:$O,2,0))</f>
        <v>735</v>
      </c>
      <c r="C13" s="105" t="str">
        <f>IF($A13="","",VLOOKUP($A13,'Annex 2 EHV charges'!$D:$O,3,0))</f>
        <v>1430000033051
1430000033060</v>
      </c>
      <c r="D13" s="104" t="str">
        <f>IF($A13="","",VLOOKUP($A13,'Annex 2 EHV charges'!$D:$O,4,0))</f>
        <v>NR Kidsgrove</v>
      </c>
      <c r="E13" s="106" t="str">
        <f>IFERROR(IF(VLOOKUP($A13,'Annex 2 EHV charges'!$D:$O,9,FALSE)=0,"",VLOOKUP($A13,'Annex 2 EHV charges'!$D:$O,9,FALSE)),"")</f>
        <v/>
      </c>
      <c r="F13" s="107" t="str">
        <f>IFERROR(IF(VLOOKUP($A13,'Annex 2 EHV charges'!$D:$O,10,FALSE)=0,"",VLOOKUP($A13,'Annex 2 EHV charges'!$D:$O,10,FALSE)),"")</f>
        <v/>
      </c>
      <c r="G13" s="108" t="str">
        <f>IFERROR(IF(VLOOKUP($A13,'Annex 2 EHV charges'!$D:$O,11,FALSE)=0,"",VLOOKUP($A13,'Annex 2 EHV charges'!$D:$O,11,FALSE)),"")</f>
        <v/>
      </c>
      <c r="H13" s="108" t="str">
        <f>IFERROR(IF(VLOOKUP($A13,'Annex 2 EHV charges'!$D:$O,12,FALSE)=0,"",VLOOKUP($A13,'Annex 2 EHV charges'!$D:$O,12,FALSE)),"")</f>
        <v/>
      </c>
    </row>
    <row r="14" spans="1:15" x14ac:dyDescent="0.2">
      <c r="A14" s="105">
        <f t="array" ref="A14">IFERROR(INDEX('Annex 2 EHV charges'!$D$11:$D$410, MATCH(0, IF(ISBLANK('Annex 2 EHV charges'!$D$11:$D$410),1, COUNTIF(A$4:$A13, 'Annex 2 EHV charges'!$D$11:$D$410)), 0)),"")</f>
        <v>736</v>
      </c>
      <c r="B14" s="104">
        <f>IF($A14="","",VLOOKUP($A14,'Annex 2 EHV charges'!$D:$O,2,0))</f>
        <v>736</v>
      </c>
      <c r="C14" s="105">
        <f>IF($A14="","",VLOOKUP($A14,'Annex 2 EHV charges'!$D:$O,3,0))</f>
        <v>1430000033098</v>
      </c>
      <c r="D14" s="104" t="str">
        <f>IF($A14="","",VLOOKUP($A14,'Annex 2 EHV charges'!$D:$O,4,0))</f>
        <v>NR Stafford</v>
      </c>
      <c r="E14" s="106" t="str">
        <f>IFERROR(IF(VLOOKUP($A14,'Annex 2 EHV charges'!$D:$O,9,FALSE)=0,"",VLOOKUP($A14,'Annex 2 EHV charges'!$D:$O,9,FALSE)),"")</f>
        <v/>
      </c>
      <c r="F14" s="107" t="str">
        <f>IFERROR(IF(VLOOKUP($A14,'Annex 2 EHV charges'!$D:$O,10,FALSE)=0,"",VLOOKUP($A14,'Annex 2 EHV charges'!$D:$O,10,FALSE)),"")</f>
        <v/>
      </c>
      <c r="G14" s="108" t="str">
        <f>IFERROR(IF(VLOOKUP($A14,'Annex 2 EHV charges'!$D:$O,11,FALSE)=0,"",VLOOKUP($A14,'Annex 2 EHV charges'!$D:$O,11,FALSE)),"")</f>
        <v/>
      </c>
      <c r="H14" s="108" t="str">
        <f>IFERROR(IF(VLOOKUP($A14,'Annex 2 EHV charges'!$D:$O,12,FALSE)=0,"",VLOOKUP($A14,'Annex 2 EHV charges'!$D:$O,12,FALSE)),"")</f>
        <v/>
      </c>
    </row>
    <row r="15" spans="1:15" ht="25.5" x14ac:dyDescent="0.2">
      <c r="A15" s="105">
        <f t="array" ref="A15">IFERROR(INDEX('Annex 2 EHV charges'!$D$11:$D$410, MATCH(0, IF(ISBLANK('Annex 2 EHV charges'!$D$11:$D$410),1, COUNTIF(A$4:$A14, 'Annex 2 EHV charges'!$D$11:$D$410)), 0)),"")</f>
        <v>741</v>
      </c>
      <c r="B15" s="104">
        <f>IF($A15="","",VLOOKUP($A15,'Annex 2 EHV charges'!$D:$O,2,0))</f>
        <v>741</v>
      </c>
      <c r="C15" s="105" t="str">
        <f>IF($A15="","",VLOOKUP($A15,'Annex 2 EHV charges'!$D:$O,3,0))</f>
        <v>1430000033070
1430000044090</v>
      </c>
      <c r="D15" s="104" t="str">
        <f>IF($A15="","",VLOOKUP($A15,'Annex 2 EHV charges'!$D:$O,4,0))</f>
        <v>NR Washwood Heath</v>
      </c>
      <c r="E15" s="106" t="str">
        <f>IFERROR(IF(VLOOKUP($A15,'Annex 2 EHV charges'!$D:$O,9,FALSE)=0,"",VLOOKUP($A15,'Annex 2 EHV charges'!$D:$O,9,FALSE)),"")</f>
        <v/>
      </c>
      <c r="F15" s="107" t="str">
        <f>IFERROR(IF(VLOOKUP($A15,'Annex 2 EHV charges'!$D:$O,10,FALSE)=0,"",VLOOKUP($A15,'Annex 2 EHV charges'!$D:$O,10,FALSE)),"")</f>
        <v/>
      </c>
      <c r="G15" s="108" t="str">
        <f>IFERROR(IF(VLOOKUP($A15,'Annex 2 EHV charges'!$D:$O,11,FALSE)=0,"",VLOOKUP($A15,'Annex 2 EHV charges'!$D:$O,11,FALSE)),"")</f>
        <v/>
      </c>
      <c r="H15" s="108" t="str">
        <f>IFERROR(IF(VLOOKUP($A15,'Annex 2 EHV charges'!$D:$O,12,FALSE)=0,"",VLOOKUP($A15,'Annex 2 EHV charges'!$D:$O,12,FALSE)),"")</f>
        <v/>
      </c>
    </row>
    <row r="16" spans="1:15" x14ac:dyDescent="0.2">
      <c r="A16" s="105">
        <f t="array" ref="A16">IFERROR(INDEX('Annex 2 EHV charges'!$D$11:$D$410, MATCH(0, IF(ISBLANK('Annex 2 EHV charges'!$D$11:$D$410),1, COUNTIF(A$4:$A15, 'Annex 2 EHV charges'!$D$11:$D$410)), 0)),"")</f>
        <v>737</v>
      </c>
      <c r="B16" s="104">
        <f>IF($A16="","",VLOOKUP($A16,'Annex 2 EHV charges'!$D:$O,2,0))</f>
        <v>737</v>
      </c>
      <c r="C16" s="105">
        <f>IF($A16="","",VLOOKUP($A16,'Annex 2 EHV charges'!$D:$O,3,0))</f>
        <v>1430000033121</v>
      </c>
      <c r="D16" s="104" t="str">
        <f>IF($A16="","",VLOOKUP($A16,'Annex 2 EHV charges'!$D:$O,4,0))</f>
        <v>NR Winson Green</v>
      </c>
      <c r="E16" s="106" t="str">
        <f>IFERROR(IF(VLOOKUP($A16,'Annex 2 EHV charges'!$D:$O,9,FALSE)=0,"",VLOOKUP($A16,'Annex 2 EHV charges'!$D:$O,9,FALSE)),"")</f>
        <v/>
      </c>
      <c r="F16" s="107" t="str">
        <f>IFERROR(IF(VLOOKUP($A16,'Annex 2 EHV charges'!$D:$O,10,FALSE)=0,"",VLOOKUP($A16,'Annex 2 EHV charges'!$D:$O,10,FALSE)),"")</f>
        <v/>
      </c>
      <c r="G16" s="108" t="str">
        <f>IFERROR(IF(VLOOKUP($A16,'Annex 2 EHV charges'!$D:$O,11,FALSE)=0,"",VLOOKUP($A16,'Annex 2 EHV charges'!$D:$O,11,FALSE)),"")</f>
        <v/>
      </c>
      <c r="H16" s="108" t="str">
        <f>IFERROR(IF(VLOOKUP($A16,'Annex 2 EHV charges'!$D:$O,12,FALSE)=0,"",VLOOKUP($A16,'Annex 2 EHV charges'!$D:$O,12,FALSE)),"")</f>
        <v/>
      </c>
    </row>
    <row r="17" spans="1:8" x14ac:dyDescent="0.2">
      <c r="A17" s="105">
        <f t="array" ref="A17">IFERROR(INDEX('Annex 2 EHV charges'!$D$11:$D$410, MATCH(0, IF(ISBLANK('Annex 2 EHV charges'!$D$11:$D$410),1, COUNTIF(A$4:$A16, 'Annex 2 EHV charges'!$D$11:$D$410)), 0)),"")</f>
        <v>738</v>
      </c>
      <c r="B17" s="104">
        <f>IF($A17="","",VLOOKUP($A17,'Annex 2 EHV charges'!$D:$O,2,0))</f>
        <v>738</v>
      </c>
      <c r="C17" s="105">
        <f>IF($A17="","",VLOOKUP($A17,'Annex 2 EHV charges'!$D:$O,3,0))</f>
        <v>1430000033089</v>
      </c>
      <c r="D17" s="104" t="str">
        <f>IF($A17="","",VLOOKUP($A17,'Annex 2 EHV charges'!$D:$O,4,0))</f>
        <v>NR Smethwick</v>
      </c>
      <c r="E17" s="106" t="str">
        <f>IFERROR(IF(VLOOKUP($A17,'Annex 2 EHV charges'!$D:$O,9,FALSE)=0,"",VLOOKUP($A17,'Annex 2 EHV charges'!$D:$O,9,FALSE)),"")</f>
        <v/>
      </c>
      <c r="F17" s="107" t="str">
        <f>IFERROR(IF(VLOOKUP($A17,'Annex 2 EHV charges'!$D:$O,10,FALSE)=0,"",VLOOKUP($A17,'Annex 2 EHV charges'!$D:$O,10,FALSE)),"")</f>
        <v/>
      </c>
      <c r="G17" s="108" t="str">
        <f>IFERROR(IF(VLOOKUP($A17,'Annex 2 EHV charges'!$D:$O,11,FALSE)=0,"",VLOOKUP($A17,'Annex 2 EHV charges'!$D:$O,11,FALSE)),"")</f>
        <v/>
      </c>
      <c r="H17" s="108" t="str">
        <f>IFERROR(IF(VLOOKUP($A17,'Annex 2 EHV charges'!$D:$O,12,FALSE)=0,"",VLOOKUP($A17,'Annex 2 EHV charges'!$D:$O,12,FALSE)),"")</f>
        <v/>
      </c>
    </row>
    <row r="18" spans="1:8" x14ac:dyDescent="0.2">
      <c r="A18" s="105">
        <f t="array" ref="A18">IFERROR(INDEX('Annex 2 EHV charges'!$D$11:$D$410, MATCH(0, IF(ISBLANK('Annex 2 EHV charges'!$D$11:$D$410),1, COUNTIF(A$4:$A17, 'Annex 2 EHV charges'!$D$11:$D$410)), 0)),"")</f>
        <v>739</v>
      </c>
      <c r="B18" s="104">
        <f>IF($A18="","",VLOOKUP($A18,'Annex 2 EHV charges'!$D:$O,2,0))</f>
        <v>739</v>
      </c>
      <c r="C18" s="105">
        <f>IF($A18="","",VLOOKUP($A18,'Annex 2 EHV charges'!$D:$O,3,0))</f>
        <v>1430000033112</v>
      </c>
      <c r="D18" s="104" t="str">
        <f>IF($A18="","",VLOOKUP($A18,'Annex 2 EHV charges'!$D:$O,4,0))</f>
        <v>NR Willenhall</v>
      </c>
      <c r="E18" s="106" t="str">
        <f>IFERROR(IF(VLOOKUP($A18,'Annex 2 EHV charges'!$D:$O,9,FALSE)=0,"",VLOOKUP($A18,'Annex 2 EHV charges'!$D:$O,9,FALSE)),"")</f>
        <v/>
      </c>
      <c r="F18" s="107" t="str">
        <f>IFERROR(IF(VLOOKUP($A18,'Annex 2 EHV charges'!$D:$O,10,FALSE)=0,"",VLOOKUP($A18,'Annex 2 EHV charges'!$D:$O,10,FALSE)),"")</f>
        <v/>
      </c>
      <c r="G18" s="108" t="str">
        <f>IFERROR(IF(VLOOKUP($A18,'Annex 2 EHV charges'!$D:$O,11,FALSE)=0,"",VLOOKUP($A18,'Annex 2 EHV charges'!$D:$O,11,FALSE)),"")</f>
        <v/>
      </c>
      <c r="H18" s="108" t="str">
        <f>IFERROR(IF(VLOOKUP($A18,'Annex 2 EHV charges'!$D:$O,12,FALSE)=0,"",VLOOKUP($A18,'Annex 2 EHV charges'!$D:$O,12,FALSE)),"")</f>
        <v/>
      </c>
    </row>
    <row r="19" spans="1:8" x14ac:dyDescent="0.2">
      <c r="A19" s="105">
        <f t="array" ref="A19">IFERROR(INDEX('Annex 2 EHV charges'!$D$11:$D$410, MATCH(0, IF(ISBLANK('Annex 2 EHV charges'!$D$11:$D$410),1, COUNTIF(A$4:$A18, 'Annex 2 EHV charges'!$D$11:$D$410)), 0)),"")</f>
        <v>748</v>
      </c>
      <c r="B19" s="104">
        <f>IF($A19="","",VLOOKUP($A19,'Annex 2 EHV charges'!$D:$O,2,0))</f>
        <v>748</v>
      </c>
      <c r="C19" s="105">
        <f>IF($A19="","",VLOOKUP($A19,'Annex 2 EHV charges'!$D:$O,3,0))</f>
        <v>1460002083355</v>
      </c>
      <c r="D19" s="104" t="str">
        <f>IF($A19="","",VLOOKUP($A19,'Annex 2 EHV charges'!$D:$O,4,0))</f>
        <v>Northwick AD</v>
      </c>
      <c r="E19" s="106" t="str">
        <f>IFERROR(IF(VLOOKUP($A19,'Annex 2 EHV charges'!$D:$O,9,FALSE)=0,"",VLOOKUP($A19,'Annex 2 EHV charges'!$D:$O,9,FALSE)),"")</f>
        <v/>
      </c>
      <c r="F19" s="107">
        <f>IFERROR(IF(VLOOKUP($A19,'Annex 2 EHV charges'!$D:$O,10,FALSE)=0,"",VLOOKUP($A19,'Annex 2 EHV charges'!$D:$O,10,FALSE)),"")</f>
        <v>970.46</v>
      </c>
      <c r="G19" s="108">
        <f>IFERROR(IF(VLOOKUP($A19,'Annex 2 EHV charges'!$D:$O,11,FALSE)=0,"",VLOOKUP($A19,'Annex 2 EHV charges'!$D:$O,11,FALSE)),"")</f>
        <v>0.05</v>
      </c>
      <c r="H19" s="108">
        <f>IFERROR(IF(VLOOKUP($A19,'Annex 2 EHV charges'!$D:$O,12,FALSE)=0,"",VLOOKUP($A19,'Annex 2 EHV charges'!$D:$O,12,FALSE)),"")</f>
        <v>0.05</v>
      </c>
    </row>
    <row r="20" spans="1:8" x14ac:dyDescent="0.2">
      <c r="A20" s="105">
        <f t="array" ref="A20">IFERROR(INDEX('Annex 2 EHV charges'!$D$11:$D$410, MATCH(0, IF(ISBLANK('Annex 2 EHV charges'!$D$11:$D$410),1, COUNTIF(A$4:$A19, 'Annex 2 EHV charges'!$D$11:$D$410)), 0)),"")</f>
        <v>749</v>
      </c>
      <c r="B20" s="104">
        <f>IF($A20="","",VLOOKUP($A20,'Annex 2 EHV charges'!$D:$O,2,0))</f>
        <v>749</v>
      </c>
      <c r="C20" s="105">
        <f>IF($A20="","",VLOOKUP($A20,'Annex 2 EHV charges'!$D:$O,3,0))</f>
        <v>1460002258671</v>
      </c>
      <c r="D20" s="104" t="str">
        <f>IF($A20="","",VLOOKUP($A20,'Annex 2 EHV charges'!$D:$O,4,0))</f>
        <v>Swancote</v>
      </c>
      <c r="E20" s="106">
        <f>IFERROR(IF(VLOOKUP($A20,'Annex 2 EHV charges'!$D:$O,9,FALSE)=0,"",VLOOKUP($A20,'Annex 2 EHV charges'!$D:$O,9,FALSE)),"")</f>
        <v>-0.70599999999999996</v>
      </c>
      <c r="F20" s="107">
        <f>IFERROR(IF(VLOOKUP($A20,'Annex 2 EHV charges'!$D:$O,10,FALSE)=0,"",VLOOKUP($A20,'Annex 2 EHV charges'!$D:$O,10,FALSE)),"")</f>
        <v>869.11</v>
      </c>
      <c r="G20" s="108">
        <f>IFERROR(IF(VLOOKUP($A20,'Annex 2 EHV charges'!$D:$O,11,FALSE)=0,"",VLOOKUP($A20,'Annex 2 EHV charges'!$D:$O,11,FALSE)),"")</f>
        <v>0.05</v>
      </c>
      <c r="H20" s="108">
        <f>IFERROR(IF(VLOOKUP($A20,'Annex 2 EHV charges'!$D:$O,12,FALSE)=0,"",VLOOKUP($A20,'Annex 2 EHV charges'!$D:$O,12,FALSE)),"")</f>
        <v>0.05</v>
      </c>
    </row>
    <row r="21" spans="1:8" x14ac:dyDescent="0.2">
      <c r="A21" s="105">
        <f t="array" ref="A21">IFERROR(INDEX('Annex 2 EHV charges'!$D$11:$D$410, MATCH(0, IF(ISBLANK('Annex 2 EHV charges'!$D$11:$D$410),1, COUNTIF(A$4:$A20, 'Annex 2 EHV charges'!$D$11:$D$410)), 0)),"")</f>
        <v>752</v>
      </c>
      <c r="B21" s="104">
        <f>IF($A21="","",VLOOKUP($A21,'Annex 2 EHV charges'!$D:$O,2,0))</f>
        <v>752</v>
      </c>
      <c r="C21" s="105">
        <f>IF($A21="","",VLOOKUP($A21,'Annex 2 EHV charges'!$D:$O,3,0))</f>
        <v>1460002256034</v>
      </c>
      <c r="D21" s="104" t="str">
        <f>IF($A21="","",VLOOKUP($A21,'Annex 2 EHV charges'!$D:$O,4,0))</f>
        <v>Spring Hill Solar generation</v>
      </c>
      <c r="E21" s="106" t="str">
        <f>IFERROR(IF(VLOOKUP($A21,'Annex 2 EHV charges'!$D:$O,9,FALSE)=0,"",VLOOKUP($A21,'Annex 2 EHV charges'!$D:$O,9,FALSE)),"")</f>
        <v/>
      </c>
      <c r="F21" s="107">
        <f>IFERROR(IF(VLOOKUP($A21,'Annex 2 EHV charges'!$D:$O,10,FALSE)=0,"",VLOOKUP($A21,'Annex 2 EHV charges'!$D:$O,10,FALSE)),"")</f>
        <v>181.66</v>
      </c>
      <c r="G21" s="108">
        <f>IFERROR(IF(VLOOKUP($A21,'Annex 2 EHV charges'!$D:$O,11,FALSE)=0,"",VLOOKUP($A21,'Annex 2 EHV charges'!$D:$O,11,FALSE)),"")</f>
        <v>0.05</v>
      </c>
      <c r="H21" s="108">
        <f>IFERROR(IF(VLOOKUP($A21,'Annex 2 EHV charges'!$D:$O,12,FALSE)=0,"",VLOOKUP($A21,'Annex 2 EHV charges'!$D:$O,12,FALSE)),"")</f>
        <v>0.05</v>
      </c>
    </row>
    <row r="22" spans="1:8" x14ac:dyDescent="0.2">
      <c r="A22" s="105">
        <f t="array" ref="A22">IFERROR(INDEX('Annex 2 EHV charges'!$D$11:$D$410, MATCH(0, IF(ISBLANK('Annex 2 EHV charges'!$D$11:$D$410),1, COUNTIF(A$4:$A21, 'Annex 2 EHV charges'!$D$11:$D$410)), 0)),"")</f>
        <v>753</v>
      </c>
      <c r="B22" s="104">
        <f>IF($A22="","",VLOOKUP($A22,'Annex 2 EHV charges'!$D:$O,2,0))</f>
        <v>753</v>
      </c>
      <c r="C22" s="105">
        <f>IF($A22="","",VLOOKUP($A22,'Annex 2 EHV charges'!$D:$O,3,0))</f>
        <v>1470000086147</v>
      </c>
      <c r="D22" s="104" t="str">
        <f>IF($A22="","",VLOOKUP($A22,'Annex 2 EHV charges'!$D:$O,4,0))</f>
        <v>Greenfrog STOR generation</v>
      </c>
      <c r="E22" s="106" t="str">
        <f>IFERROR(IF(VLOOKUP($A22,'Annex 2 EHV charges'!$D:$O,9,FALSE)=0,"",VLOOKUP($A22,'Annex 2 EHV charges'!$D:$O,9,FALSE)),"")</f>
        <v/>
      </c>
      <c r="F22" s="107">
        <f>IFERROR(IF(VLOOKUP($A22,'Annex 2 EHV charges'!$D:$O,10,FALSE)=0,"",VLOOKUP($A22,'Annex 2 EHV charges'!$D:$O,10,FALSE)),"")</f>
        <v>180.77</v>
      </c>
      <c r="G22" s="108">
        <f>IFERROR(IF(VLOOKUP($A22,'Annex 2 EHV charges'!$D:$O,11,FALSE)=0,"",VLOOKUP($A22,'Annex 2 EHV charges'!$D:$O,11,FALSE)),"")</f>
        <v>0.05</v>
      </c>
      <c r="H22" s="108">
        <f>IFERROR(IF(VLOOKUP($A22,'Annex 2 EHV charges'!$D:$O,12,FALSE)=0,"",VLOOKUP($A22,'Annex 2 EHV charges'!$D:$O,12,FALSE)),"")</f>
        <v>0.05</v>
      </c>
    </row>
    <row r="23" spans="1:8" x14ac:dyDescent="0.2">
      <c r="A23" s="105">
        <f t="array" ref="A23">IFERROR(INDEX('Annex 2 EHV charges'!$D$11:$D$410, MATCH(0, IF(ISBLANK('Annex 2 EHV charges'!$D$11:$D$410),1, COUNTIF(A$4:$A22, 'Annex 2 EHV charges'!$D$11:$D$410)), 0)),"")</f>
        <v>754</v>
      </c>
      <c r="B23" s="104">
        <f>IF($A23="","",VLOOKUP($A23,'Annex 2 EHV charges'!$D:$O,2,0))</f>
        <v>754</v>
      </c>
      <c r="C23" s="105">
        <f>IF($A23="","",VLOOKUP($A23,'Annex 2 EHV charges'!$D:$O,3,0))</f>
        <v>1470000223441</v>
      </c>
      <c r="D23" s="104" t="str">
        <f>IF($A23="","",VLOOKUP($A23,'Annex 2 EHV charges'!$D:$O,4,0))</f>
        <v>Union Road</v>
      </c>
      <c r="E23" s="106" t="str">
        <f>IFERROR(IF(VLOOKUP($A23,'Annex 2 EHV charges'!$D:$O,9,FALSE)=0,"",VLOOKUP($A23,'Annex 2 EHV charges'!$D:$O,9,FALSE)),"")</f>
        <v/>
      </c>
      <c r="F23" s="107">
        <f>IFERROR(IF(VLOOKUP($A23,'Annex 2 EHV charges'!$D:$O,10,FALSE)=0,"",VLOOKUP($A23,'Annex 2 EHV charges'!$D:$O,10,FALSE)),"")</f>
        <v>2214.84</v>
      </c>
      <c r="G23" s="108">
        <f>IFERROR(IF(VLOOKUP($A23,'Annex 2 EHV charges'!$D:$O,11,FALSE)=0,"",VLOOKUP($A23,'Annex 2 EHV charges'!$D:$O,11,FALSE)),"")</f>
        <v>0.05</v>
      </c>
      <c r="H23" s="108">
        <f>IFERROR(IF(VLOOKUP($A23,'Annex 2 EHV charges'!$D:$O,12,FALSE)=0,"",VLOOKUP($A23,'Annex 2 EHV charges'!$D:$O,12,FALSE)),"")</f>
        <v>0.05</v>
      </c>
    </row>
    <row r="24" spans="1:8" ht="25.5" x14ac:dyDescent="0.2">
      <c r="A24" s="105">
        <f t="array" ref="A24">IFERROR(INDEX('Annex 2 EHV charges'!$D$11:$D$410, MATCH(0, IF(ISBLANK('Annex 2 EHV charges'!$D$11:$D$410),1, COUNTIF(A$4:$A23, 'Annex 2 EHV charges'!$D$11:$D$410)), 0)),"")</f>
        <v>731</v>
      </c>
      <c r="B24" s="104">
        <f>IF($A24="","",VLOOKUP($A24,'Annex 2 EHV charges'!$D:$O,2,0))</f>
        <v>731</v>
      </c>
      <c r="C24" s="105" t="str">
        <f>IF($A24="","",VLOOKUP($A24,'Annex 2 EHV charges'!$D:$O,3,0))</f>
        <v>1421464500007
1422464500009</v>
      </c>
      <c r="D24" s="104" t="str">
        <f>IF($A24="","",VLOOKUP($A24,'Annex 2 EHV charges'!$D:$O,4,0))</f>
        <v>Quatt</v>
      </c>
      <c r="E24" s="106" t="str">
        <f>IFERROR(IF(VLOOKUP($A24,'Annex 2 EHV charges'!$D:$O,9,FALSE)=0,"",VLOOKUP($A24,'Annex 2 EHV charges'!$D:$O,9,FALSE)),"")</f>
        <v/>
      </c>
      <c r="F24" s="107" t="str">
        <f>IFERROR(IF(VLOOKUP($A24,'Annex 2 EHV charges'!$D:$O,10,FALSE)=0,"",VLOOKUP($A24,'Annex 2 EHV charges'!$D:$O,10,FALSE)),"")</f>
        <v/>
      </c>
      <c r="G24" s="108" t="str">
        <f>IFERROR(IF(VLOOKUP($A24,'Annex 2 EHV charges'!$D:$O,11,FALSE)=0,"",VLOOKUP($A24,'Annex 2 EHV charges'!$D:$O,11,FALSE)),"")</f>
        <v/>
      </c>
      <c r="H24" s="108" t="str">
        <f>IFERROR(IF(VLOOKUP($A24,'Annex 2 EHV charges'!$D:$O,12,FALSE)=0,"",VLOOKUP($A24,'Annex 2 EHV charges'!$D:$O,12,FALSE)),"")</f>
        <v/>
      </c>
    </row>
    <row r="25" spans="1:8" x14ac:dyDescent="0.2">
      <c r="A25" s="105">
        <f t="array" ref="A25">IFERROR(INDEX('Annex 2 EHV charges'!$D$11:$D$410, MATCH(0, IF(ISBLANK('Annex 2 EHV charges'!$D$11:$D$410),1, COUNTIF(A$4:$A24, 'Annex 2 EHV charges'!$D$11:$D$410)), 0)),"")</f>
        <v>746</v>
      </c>
      <c r="B25" s="104">
        <f>IF($A25="","",VLOOKUP($A25,'Annex 2 EHV charges'!$D:$O,2,0))</f>
        <v>746</v>
      </c>
      <c r="C25" s="105">
        <f>IF($A25="","",VLOOKUP($A25,'Annex 2 EHV charges'!$D:$O,3,0))</f>
        <v>1426886500004</v>
      </c>
      <c r="D25" s="104" t="str">
        <f>IF($A25="","",VLOOKUP($A25,'Annex 2 EHV charges'!$D:$O,4,0))</f>
        <v>Knypersley</v>
      </c>
      <c r="E25" s="106" t="str">
        <f>IFERROR(IF(VLOOKUP($A25,'Annex 2 EHV charges'!$D:$O,9,FALSE)=0,"",VLOOKUP($A25,'Annex 2 EHV charges'!$D:$O,9,FALSE)),"")</f>
        <v/>
      </c>
      <c r="F25" s="107" t="str">
        <f>IFERROR(IF(VLOOKUP($A25,'Annex 2 EHV charges'!$D:$O,10,FALSE)=0,"",VLOOKUP($A25,'Annex 2 EHV charges'!$D:$O,10,FALSE)),"")</f>
        <v/>
      </c>
      <c r="G25" s="108" t="str">
        <f>IFERROR(IF(VLOOKUP($A25,'Annex 2 EHV charges'!$D:$O,11,FALSE)=0,"",VLOOKUP($A25,'Annex 2 EHV charges'!$D:$O,11,FALSE)),"")</f>
        <v/>
      </c>
      <c r="H25" s="108" t="str">
        <f>IFERROR(IF(VLOOKUP($A25,'Annex 2 EHV charges'!$D:$O,12,FALSE)=0,"",VLOOKUP($A25,'Annex 2 EHV charges'!$D:$O,12,FALSE)),"")</f>
        <v/>
      </c>
    </row>
    <row r="26" spans="1:8" x14ac:dyDescent="0.2">
      <c r="A26" s="105">
        <f t="array" ref="A26">IFERROR(INDEX('Annex 2 EHV charges'!$D$11:$D$410, MATCH(0, IF(ISBLANK('Annex 2 EHV charges'!$D$11:$D$410),1, COUNTIF(A$4:$A25, 'Annex 2 EHV charges'!$D$11:$D$410)), 0)),"")</f>
        <v>915</v>
      </c>
      <c r="B26" s="104">
        <f>IF($A26="","",VLOOKUP($A26,'Annex 2 EHV charges'!$D:$O,2,0))</f>
        <v>915</v>
      </c>
      <c r="C26" s="105">
        <f>IF($A26="","",VLOOKUP($A26,'Annex 2 EHV charges'!$D:$O,3,0))</f>
        <v>1470000469625</v>
      </c>
      <c r="D26" s="104" t="str">
        <f>IF($A26="","",VLOOKUP($A26,'Annex 2 EHV charges'!$D:$O,4,0))</f>
        <v>Star Aluminium</v>
      </c>
      <c r="E26" s="106">
        <f>IFERROR(IF(VLOOKUP($A26,'Annex 2 EHV charges'!$D:$O,9,FALSE)=0,"",VLOOKUP($A26,'Annex 2 EHV charges'!$D:$O,9,FALSE)),"")</f>
        <v>-0.70599999999999996</v>
      </c>
      <c r="F26" s="107">
        <f>IFERROR(IF(VLOOKUP($A26,'Annex 2 EHV charges'!$D:$O,10,FALSE)=0,"",VLOOKUP($A26,'Annex 2 EHV charges'!$D:$O,10,FALSE)),"")</f>
        <v>28.22</v>
      </c>
      <c r="G26" s="108">
        <f>IFERROR(IF(VLOOKUP($A26,'Annex 2 EHV charges'!$D:$O,11,FALSE)=0,"",VLOOKUP($A26,'Annex 2 EHV charges'!$D:$O,11,FALSE)),"")</f>
        <v>0.05</v>
      </c>
      <c r="H26" s="108">
        <f>IFERROR(IF(VLOOKUP($A26,'Annex 2 EHV charges'!$D:$O,12,FALSE)=0,"",VLOOKUP($A26,'Annex 2 EHV charges'!$D:$O,12,FALSE)),"")</f>
        <v>0.05</v>
      </c>
    </row>
    <row r="27" spans="1:8" x14ac:dyDescent="0.2">
      <c r="A27" s="105">
        <f t="array" ref="A27">IFERROR(INDEX('Annex 2 EHV charges'!$D$11:$D$410, MATCH(0, IF(ISBLANK('Annex 2 EHV charges'!$D$11:$D$410),1, COUNTIF(A$4:$A26, 'Annex 2 EHV charges'!$D$11:$D$410)), 0)),"")</f>
        <v>755</v>
      </c>
      <c r="B27" s="104">
        <f>IF($A27="","",VLOOKUP($A27,'Annex 2 EHV charges'!$D:$O,2,0))</f>
        <v>755</v>
      </c>
      <c r="C27" s="105">
        <f>IF($A27="","",VLOOKUP($A27,'Annex 2 EHV charges'!$D:$O,3,0))</f>
        <v>1470000190530</v>
      </c>
      <c r="D27" s="104" t="str">
        <f>IF($A27="","",VLOOKUP($A27,'Annex 2 EHV charges'!$D:$O,4,0))</f>
        <v>Battlefield Incinerator</v>
      </c>
      <c r="E27" s="106">
        <f>IFERROR(IF(VLOOKUP($A27,'Annex 2 EHV charges'!$D:$O,9,FALSE)=0,"",VLOOKUP($A27,'Annex 2 EHV charges'!$D:$O,9,FALSE)),"")</f>
        <v>-0.70599999999999996</v>
      </c>
      <c r="F27" s="107">
        <f>IFERROR(IF(VLOOKUP($A27,'Annex 2 EHV charges'!$D:$O,10,FALSE)=0,"",VLOOKUP($A27,'Annex 2 EHV charges'!$D:$O,10,FALSE)),"")</f>
        <v>899.26</v>
      </c>
      <c r="G27" s="108">
        <f>IFERROR(IF(VLOOKUP($A27,'Annex 2 EHV charges'!$D:$O,11,FALSE)=0,"",VLOOKUP($A27,'Annex 2 EHV charges'!$D:$O,11,FALSE)),"")</f>
        <v>0.05</v>
      </c>
      <c r="H27" s="108">
        <f>IFERROR(IF(VLOOKUP($A27,'Annex 2 EHV charges'!$D:$O,12,FALSE)=0,"",VLOOKUP($A27,'Annex 2 EHV charges'!$D:$O,12,FALSE)),"")</f>
        <v>0.05</v>
      </c>
    </row>
    <row r="28" spans="1:8" x14ac:dyDescent="0.2">
      <c r="A28" s="105">
        <f t="array" ref="A28">IFERROR(INDEX('Annex 2 EHV charges'!$D$11:$D$410, MATCH(0, IF(ISBLANK('Annex 2 EHV charges'!$D$11:$D$410),1, COUNTIF(A$4:$A27, 'Annex 2 EHV charges'!$D$11:$D$410)), 0)),"")</f>
        <v>756</v>
      </c>
      <c r="B28" s="104">
        <f>IF($A28="","",VLOOKUP($A28,'Annex 2 EHV charges'!$D:$O,2,0))</f>
        <v>756</v>
      </c>
      <c r="C28" s="105">
        <f>IF($A28="","",VLOOKUP($A28,'Annex 2 EHV charges'!$D:$O,3,0))</f>
        <v>1470000275556</v>
      </c>
      <c r="D28" s="104" t="str">
        <f>IF($A28="","",VLOOKUP($A28,'Annex 2 EHV charges'!$D:$O,4,0))</f>
        <v>Says Court Farm PV</v>
      </c>
      <c r="E28" s="106" t="str">
        <f>IFERROR(IF(VLOOKUP($A28,'Annex 2 EHV charges'!$D:$O,9,FALSE)=0,"",VLOOKUP($A28,'Annex 2 EHV charges'!$D:$O,9,FALSE)),"")</f>
        <v/>
      </c>
      <c r="F28" s="107">
        <f>IFERROR(IF(VLOOKUP($A28,'Annex 2 EHV charges'!$D:$O,10,FALSE)=0,"",VLOOKUP($A28,'Annex 2 EHV charges'!$D:$O,10,FALSE)),"")</f>
        <v>903.06</v>
      </c>
      <c r="G28" s="108">
        <f>IFERROR(IF(VLOOKUP($A28,'Annex 2 EHV charges'!$D:$O,11,FALSE)=0,"",VLOOKUP($A28,'Annex 2 EHV charges'!$D:$O,11,FALSE)),"")</f>
        <v>0.05</v>
      </c>
      <c r="H28" s="108">
        <f>IFERROR(IF(VLOOKUP($A28,'Annex 2 EHV charges'!$D:$O,12,FALSE)=0,"",VLOOKUP($A28,'Annex 2 EHV charges'!$D:$O,12,FALSE)),"")</f>
        <v>0.05</v>
      </c>
    </row>
    <row r="29" spans="1:8" x14ac:dyDescent="0.2">
      <c r="A29" s="105">
        <f t="array" ref="A29">IFERROR(INDEX('Annex 2 EHV charges'!$D$11:$D$410, MATCH(0, IF(ISBLANK('Annex 2 EHV charges'!$D$11:$D$410),1, COUNTIF(A$4:$A28, 'Annex 2 EHV charges'!$D$11:$D$410)), 0)),"")</f>
        <v>757</v>
      </c>
      <c r="B29" s="104">
        <f>IF($A29="","",VLOOKUP($A29,'Annex 2 EHV charges'!$D:$O,2,0))</f>
        <v>757</v>
      </c>
      <c r="C29" s="105">
        <f>IF($A29="","",VLOOKUP($A29,'Annex 2 EHV charges'!$D:$O,3,0))</f>
        <v>1470000283690</v>
      </c>
      <c r="D29" s="104" t="str">
        <f>IF($A29="","",VLOOKUP($A29,'Annex 2 EHV charges'!$D:$O,4,0))</f>
        <v>Hayford Fm PV Emdedded 2</v>
      </c>
      <c r="E29" s="106" t="str">
        <f>IFERROR(IF(VLOOKUP($A29,'Annex 2 EHV charges'!$D:$O,9,FALSE)=0,"",VLOOKUP($A29,'Annex 2 EHV charges'!$D:$O,9,FALSE)),"")</f>
        <v/>
      </c>
      <c r="F29" s="107">
        <f>IFERROR(IF(VLOOKUP($A29,'Annex 2 EHV charges'!$D:$O,10,FALSE)=0,"",VLOOKUP($A29,'Annex 2 EHV charges'!$D:$O,10,FALSE)),"")</f>
        <v>502.38</v>
      </c>
      <c r="G29" s="108">
        <f>IFERROR(IF(VLOOKUP($A29,'Annex 2 EHV charges'!$D:$O,11,FALSE)=0,"",VLOOKUP($A29,'Annex 2 EHV charges'!$D:$O,11,FALSE)),"")</f>
        <v>0.05</v>
      </c>
      <c r="H29" s="108">
        <f>IFERROR(IF(VLOOKUP($A29,'Annex 2 EHV charges'!$D:$O,12,FALSE)=0,"",VLOOKUP($A29,'Annex 2 EHV charges'!$D:$O,12,FALSE)),"")</f>
        <v>0.05</v>
      </c>
    </row>
    <row r="30" spans="1:8" x14ac:dyDescent="0.2">
      <c r="A30" s="105">
        <f t="array" ref="A30">IFERROR(INDEX('Annex 2 EHV charges'!$D$11:$D$410, MATCH(0, IF(ISBLANK('Annex 2 EHV charges'!$D$11:$D$410),1, COUNTIF(A$4:$A29, 'Annex 2 EHV charges'!$D$11:$D$410)), 0)),"")</f>
        <v>758</v>
      </c>
      <c r="B30" s="104">
        <f>IF($A30="","",VLOOKUP($A30,'Annex 2 EHV charges'!$D:$O,2,0))</f>
        <v>758</v>
      </c>
      <c r="C30" s="105">
        <f>IF($A30="","",VLOOKUP($A30,'Annex 2 EHV charges'!$D:$O,3,0))</f>
        <v>1470000303910</v>
      </c>
      <c r="D30" s="104" t="str">
        <f>IF($A30="","",VLOOKUP($A30,'Annex 2 EHV charges'!$D:$O,4,0))</f>
        <v>Rotherdale Solar Farm</v>
      </c>
      <c r="E30" s="106" t="str">
        <f>IFERROR(IF(VLOOKUP($A30,'Annex 2 EHV charges'!$D:$O,9,FALSE)=0,"",VLOOKUP($A30,'Annex 2 EHV charges'!$D:$O,9,FALSE)),"")</f>
        <v/>
      </c>
      <c r="F30" s="107">
        <f>IFERROR(IF(VLOOKUP($A30,'Annex 2 EHV charges'!$D:$O,10,FALSE)=0,"",VLOOKUP($A30,'Annex 2 EHV charges'!$D:$O,10,FALSE)),"")</f>
        <v>182.26</v>
      </c>
      <c r="G30" s="108">
        <f>IFERROR(IF(VLOOKUP($A30,'Annex 2 EHV charges'!$D:$O,11,FALSE)=0,"",VLOOKUP($A30,'Annex 2 EHV charges'!$D:$O,11,FALSE)),"")</f>
        <v>0.05</v>
      </c>
      <c r="H30" s="108">
        <f>IFERROR(IF(VLOOKUP($A30,'Annex 2 EHV charges'!$D:$O,12,FALSE)=0,"",VLOOKUP($A30,'Annex 2 EHV charges'!$D:$O,12,FALSE)),"")</f>
        <v>0.05</v>
      </c>
    </row>
    <row r="31" spans="1:8" x14ac:dyDescent="0.2">
      <c r="A31" s="105">
        <f t="array" ref="A31">IFERROR(INDEX('Annex 2 EHV charges'!$D$11:$D$410, MATCH(0, IF(ISBLANK('Annex 2 EHV charges'!$D$11:$D$410),1, COUNTIF(A$4:$A30, 'Annex 2 EHV charges'!$D$11:$D$410)), 0)),"")</f>
        <v>759</v>
      </c>
      <c r="B31" s="104">
        <f>IF($A31="","",VLOOKUP($A31,'Annex 2 EHV charges'!$D:$O,2,0))</f>
        <v>759</v>
      </c>
      <c r="C31" s="105">
        <f>IF($A31="","",VLOOKUP($A31,'Annex 2 EHV charges'!$D:$O,3,0))</f>
        <v>1470000406430</v>
      </c>
      <c r="D31" s="104" t="str">
        <f>IF($A31="","",VLOOKUP($A31,'Annex 2 EHV charges'!$D:$O,4,0))</f>
        <v>Lower Newton Solar Farm</v>
      </c>
      <c r="E31" s="106" t="str">
        <f>IFERROR(IF(VLOOKUP($A31,'Annex 2 EHV charges'!$D:$O,9,FALSE)=0,"",VLOOKUP($A31,'Annex 2 EHV charges'!$D:$O,9,FALSE)),"")</f>
        <v/>
      </c>
      <c r="F31" s="107">
        <f>IFERROR(IF(VLOOKUP($A31,'Annex 2 EHV charges'!$D:$O,10,FALSE)=0,"",VLOOKUP($A31,'Annex 2 EHV charges'!$D:$O,10,FALSE)),"")</f>
        <v>1228.28</v>
      </c>
      <c r="G31" s="108">
        <f>IFERROR(IF(VLOOKUP($A31,'Annex 2 EHV charges'!$D:$O,11,FALSE)=0,"",VLOOKUP($A31,'Annex 2 EHV charges'!$D:$O,11,FALSE)),"")</f>
        <v>0.05</v>
      </c>
      <c r="H31" s="108">
        <f>IFERROR(IF(VLOOKUP($A31,'Annex 2 EHV charges'!$D:$O,12,FALSE)=0,"",VLOOKUP($A31,'Annex 2 EHV charges'!$D:$O,12,FALSE)),"")</f>
        <v>0.05</v>
      </c>
    </row>
    <row r="32" spans="1:8" x14ac:dyDescent="0.2">
      <c r="A32" s="105">
        <f t="array" ref="A32">IFERROR(INDEX('Annex 2 EHV charges'!$D$11:$D$410, MATCH(0, IF(ISBLANK('Annex 2 EHV charges'!$D$11:$D$410),1, COUNTIF(A$4:$A31, 'Annex 2 EHV charges'!$D$11:$D$410)), 0)),"")</f>
        <v>760</v>
      </c>
      <c r="B32" s="104">
        <f>IF($A32="","",VLOOKUP($A32,'Annex 2 EHV charges'!$D:$O,2,0))</f>
        <v>760</v>
      </c>
      <c r="C32" s="105">
        <f>IF($A32="","",VLOOKUP($A32,'Annex 2 EHV charges'!$D:$O,3,0))</f>
        <v>1470000416800</v>
      </c>
      <c r="D32" s="104" t="str">
        <f>IF($A32="","",VLOOKUP($A32,'Annex 2 EHV charges'!$D:$O,4,0))</f>
        <v>Wrockwardine Solar Farm</v>
      </c>
      <c r="E32" s="106" t="str">
        <f>IFERROR(IF(VLOOKUP($A32,'Annex 2 EHV charges'!$D:$O,9,FALSE)=0,"",VLOOKUP($A32,'Annex 2 EHV charges'!$D:$O,9,FALSE)),"")</f>
        <v/>
      </c>
      <c r="F32" s="107">
        <f>IFERROR(IF(VLOOKUP($A32,'Annex 2 EHV charges'!$D:$O,10,FALSE)=0,"",VLOOKUP($A32,'Annex 2 EHV charges'!$D:$O,10,FALSE)),"")</f>
        <v>96.02</v>
      </c>
      <c r="G32" s="108">
        <f>IFERROR(IF(VLOOKUP($A32,'Annex 2 EHV charges'!$D:$O,11,FALSE)=0,"",VLOOKUP($A32,'Annex 2 EHV charges'!$D:$O,11,FALSE)),"")</f>
        <v>0.05</v>
      </c>
      <c r="H32" s="108">
        <f>IFERROR(IF(VLOOKUP($A32,'Annex 2 EHV charges'!$D:$O,12,FALSE)=0,"",VLOOKUP($A32,'Annex 2 EHV charges'!$D:$O,12,FALSE)),"")</f>
        <v>0.05</v>
      </c>
    </row>
    <row r="33" spans="1:8" x14ac:dyDescent="0.2">
      <c r="A33" s="105">
        <f t="array" ref="A33">IFERROR(INDEX('Annex 2 EHV charges'!$D$11:$D$410, MATCH(0, IF(ISBLANK('Annex 2 EHV charges'!$D$11:$D$410),1, COUNTIF(A$4:$A32, 'Annex 2 EHV charges'!$D$11:$D$410)), 0)),"")</f>
        <v>761</v>
      </c>
      <c r="B33" s="104">
        <f>IF($A33="","",VLOOKUP($A33,'Annex 2 EHV charges'!$D:$O,2,0))</f>
        <v>761</v>
      </c>
      <c r="C33" s="105">
        <f>IF($A33="","",VLOOKUP($A33,'Annex 2 EHV charges'!$D:$O,3,0))</f>
        <v>1470000425549</v>
      </c>
      <c r="D33" s="104" t="str">
        <f>IF($A33="","",VLOOKUP($A33,'Annex 2 EHV charges'!$D:$O,4,0))</f>
        <v>Condover Solar Farm</v>
      </c>
      <c r="E33" s="106" t="str">
        <f>IFERROR(IF(VLOOKUP($A33,'Annex 2 EHV charges'!$D:$O,9,FALSE)=0,"",VLOOKUP($A33,'Annex 2 EHV charges'!$D:$O,9,FALSE)),"")</f>
        <v/>
      </c>
      <c r="F33" s="107">
        <f>IFERROR(IF(VLOOKUP($A33,'Annex 2 EHV charges'!$D:$O,10,FALSE)=0,"",VLOOKUP($A33,'Annex 2 EHV charges'!$D:$O,10,FALSE)),"")</f>
        <v>3688.55</v>
      </c>
      <c r="G33" s="108">
        <f>IFERROR(IF(VLOOKUP($A33,'Annex 2 EHV charges'!$D:$O,11,FALSE)=0,"",VLOOKUP($A33,'Annex 2 EHV charges'!$D:$O,11,FALSE)),"")</f>
        <v>0.05</v>
      </c>
      <c r="H33" s="108">
        <f>IFERROR(IF(VLOOKUP($A33,'Annex 2 EHV charges'!$D:$O,12,FALSE)=0,"",VLOOKUP($A33,'Annex 2 EHV charges'!$D:$O,12,FALSE)),"")</f>
        <v>0.05</v>
      </c>
    </row>
    <row r="34" spans="1:8" x14ac:dyDescent="0.2">
      <c r="A34" s="105">
        <f t="array" ref="A34">IFERROR(INDEX('Annex 2 EHV charges'!$D$11:$D$410, MATCH(0, IF(ISBLANK('Annex 2 EHV charges'!$D$11:$D$410),1, COUNTIF(A$4:$A33, 'Annex 2 EHV charges'!$D$11:$D$410)), 0)),"")</f>
        <v>762</v>
      </c>
      <c r="B34" s="104">
        <f>IF($A34="","",VLOOKUP($A34,'Annex 2 EHV charges'!$D:$O,2,0))</f>
        <v>762</v>
      </c>
      <c r="C34" s="105">
        <f>IF($A34="","",VLOOKUP($A34,'Annex 2 EHV charges'!$D:$O,3,0))</f>
        <v>1470000426134</v>
      </c>
      <c r="D34" s="104" t="str">
        <f>IF($A34="","",VLOOKUP($A34,'Annex 2 EHV charges'!$D:$O,4,0))</f>
        <v>Tower Hill Farm PV</v>
      </c>
      <c r="E34" s="106" t="str">
        <f>IFERROR(IF(VLOOKUP($A34,'Annex 2 EHV charges'!$D:$O,9,FALSE)=0,"",VLOOKUP($A34,'Annex 2 EHV charges'!$D:$O,9,FALSE)),"")</f>
        <v/>
      </c>
      <c r="F34" s="107">
        <f>IFERROR(IF(VLOOKUP($A34,'Annex 2 EHV charges'!$D:$O,10,FALSE)=0,"",VLOOKUP($A34,'Annex 2 EHV charges'!$D:$O,10,FALSE)),"")</f>
        <v>1169.28</v>
      </c>
      <c r="G34" s="108">
        <f>IFERROR(IF(VLOOKUP($A34,'Annex 2 EHV charges'!$D:$O,11,FALSE)=0,"",VLOOKUP($A34,'Annex 2 EHV charges'!$D:$O,11,FALSE)),"")</f>
        <v>0.05</v>
      </c>
      <c r="H34" s="108">
        <f>IFERROR(IF(VLOOKUP($A34,'Annex 2 EHV charges'!$D:$O,12,FALSE)=0,"",VLOOKUP($A34,'Annex 2 EHV charges'!$D:$O,12,FALSE)),"")</f>
        <v>0.05</v>
      </c>
    </row>
    <row r="35" spans="1:8" x14ac:dyDescent="0.2">
      <c r="A35" s="105">
        <f t="array" ref="A35">IFERROR(INDEX('Annex 2 EHV charges'!$D$11:$D$410, MATCH(0, IF(ISBLANK('Annex 2 EHV charges'!$D$11:$D$410),1, COUNTIF(A$4:$A34, 'Annex 2 EHV charges'!$D$11:$D$410)), 0)),"")</f>
        <v>763</v>
      </c>
      <c r="B35" s="104">
        <f>IF($A35="","",VLOOKUP($A35,'Annex 2 EHV charges'!$D:$O,2,0))</f>
        <v>763</v>
      </c>
      <c r="C35" s="105">
        <f>IF($A35="","",VLOOKUP($A35,'Annex 2 EHV charges'!$D:$O,3,0))</f>
        <v>1470000429775</v>
      </c>
      <c r="D35" s="104" t="str">
        <f>IF($A35="","",VLOOKUP($A35,'Annex 2 EHV charges'!$D:$O,4,0))</f>
        <v>Hill House Farm Solar</v>
      </c>
      <c r="E35" s="106" t="str">
        <f>IFERROR(IF(VLOOKUP($A35,'Annex 2 EHV charges'!$D:$O,9,FALSE)=0,"",VLOOKUP($A35,'Annex 2 EHV charges'!$D:$O,9,FALSE)),"")</f>
        <v/>
      </c>
      <c r="F35" s="107">
        <f>IFERROR(IF(VLOOKUP($A35,'Annex 2 EHV charges'!$D:$O,10,FALSE)=0,"",VLOOKUP($A35,'Annex 2 EHV charges'!$D:$O,10,FALSE)),"")</f>
        <v>3267.02</v>
      </c>
      <c r="G35" s="108">
        <f>IFERROR(IF(VLOOKUP($A35,'Annex 2 EHV charges'!$D:$O,11,FALSE)=0,"",VLOOKUP($A35,'Annex 2 EHV charges'!$D:$O,11,FALSE)),"")</f>
        <v>0.05</v>
      </c>
      <c r="H35" s="108">
        <f>IFERROR(IF(VLOOKUP($A35,'Annex 2 EHV charges'!$D:$O,12,FALSE)=0,"",VLOOKUP($A35,'Annex 2 EHV charges'!$D:$O,12,FALSE)),"")</f>
        <v>0.05</v>
      </c>
    </row>
    <row r="36" spans="1:8" x14ac:dyDescent="0.2">
      <c r="A36" s="105">
        <f t="array" ref="A36">IFERROR(INDEX('Annex 2 EHV charges'!$D$11:$D$410, MATCH(0, IF(ISBLANK('Annex 2 EHV charges'!$D$11:$D$410),1, COUNTIF(A$4:$A35, 'Annex 2 EHV charges'!$D$11:$D$410)), 0)),"")</f>
        <v>764</v>
      </c>
      <c r="B36" s="104">
        <f>IF($A36="","",VLOOKUP($A36,'Annex 2 EHV charges'!$D:$O,2,0))</f>
        <v>764</v>
      </c>
      <c r="C36" s="105">
        <f>IF($A36="","",VLOOKUP($A36,'Annex 2 EHV charges'!$D:$O,3,0))</f>
        <v>1470000430103</v>
      </c>
      <c r="D36" s="104" t="str">
        <f>IF($A36="","",VLOOKUP($A36,'Annex 2 EHV charges'!$D:$O,4,0))</f>
        <v>Pitchford Farm Solar</v>
      </c>
      <c r="E36" s="106" t="str">
        <f>IFERROR(IF(VLOOKUP($A36,'Annex 2 EHV charges'!$D:$O,9,FALSE)=0,"",VLOOKUP($A36,'Annex 2 EHV charges'!$D:$O,9,FALSE)),"")</f>
        <v/>
      </c>
      <c r="F36" s="107">
        <f>IFERROR(IF(VLOOKUP($A36,'Annex 2 EHV charges'!$D:$O,10,FALSE)=0,"",VLOOKUP($A36,'Annex 2 EHV charges'!$D:$O,10,FALSE)),"")</f>
        <v>3370.49</v>
      </c>
      <c r="G36" s="108">
        <f>IFERROR(IF(VLOOKUP($A36,'Annex 2 EHV charges'!$D:$O,11,FALSE)=0,"",VLOOKUP($A36,'Annex 2 EHV charges'!$D:$O,11,FALSE)),"")</f>
        <v>0.05</v>
      </c>
      <c r="H36" s="108">
        <f>IFERROR(IF(VLOOKUP($A36,'Annex 2 EHV charges'!$D:$O,12,FALSE)=0,"",VLOOKUP($A36,'Annex 2 EHV charges'!$D:$O,12,FALSE)),"")</f>
        <v>0.05</v>
      </c>
    </row>
    <row r="37" spans="1:8" x14ac:dyDescent="0.2">
      <c r="A37" s="105">
        <f t="array" ref="A37">IFERROR(INDEX('Annex 2 EHV charges'!$D$11:$D$410, MATCH(0, IF(ISBLANK('Annex 2 EHV charges'!$D$11:$D$410),1, COUNTIF(A$4:$A36, 'Annex 2 EHV charges'!$D$11:$D$410)), 0)),"")</f>
        <v>765</v>
      </c>
      <c r="B37" s="104">
        <f>IF($A37="","",VLOOKUP($A37,'Annex 2 EHV charges'!$D:$O,2,0))</f>
        <v>765</v>
      </c>
      <c r="C37" s="105">
        <f>IF($A37="","",VLOOKUP($A37,'Annex 2 EHV charges'!$D:$O,3,0))</f>
        <v>1470000437758</v>
      </c>
      <c r="D37" s="104" t="str">
        <f>IF($A37="","",VLOOKUP($A37,'Annex 2 EHV charges'!$D:$O,4,0))</f>
        <v>Sundorne Solar Park</v>
      </c>
      <c r="E37" s="106" t="str">
        <f>IFERROR(IF(VLOOKUP($A37,'Annex 2 EHV charges'!$D:$O,9,FALSE)=0,"",VLOOKUP($A37,'Annex 2 EHV charges'!$D:$O,9,FALSE)),"")</f>
        <v/>
      </c>
      <c r="F37" s="107">
        <f>IFERROR(IF(VLOOKUP($A37,'Annex 2 EHV charges'!$D:$O,10,FALSE)=0,"",VLOOKUP($A37,'Annex 2 EHV charges'!$D:$O,10,FALSE)),"")</f>
        <v>539.66999999999996</v>
      </c>
      <c r="G37" s="108">
        <f>IFERROR(IF(VLOOKUP($A37,'Annex 2 EHV charges'!$D:$O,11,FALSE)=0,"",VLOOKUP($A37,'Annex 2 EHV charges'!$D:$O,11,FALSE)),"")</f>
        <v>0.05</v>
      </c>
      <c r="H37" s="108">
        <f>IFERROR(IF(VLOOKUP($A37,'Annex 2 EHV charges'!$D:$O,12,FALSE)=0,"",VLOOKUP($A37,'Annex 2 EHV charges'!$D:$O,12,FALSE)),"")</f>
        <v>0.05</v>
      </c>
    </row>
    <row r="38" spans="1:8" x14ac:dyDescent="0.2">
      <c r="A38" s="105">
        <f t="array" ref="A38">IFERROR(INDEX('Annex 2 EHV charges'!$D$11:$D$410, MATCH(0, IF(ISBLANK('Annex 2 EHV charges'!$D$11:$D$410),1, COUNTIF(A$4:$A37, 'Annex 2 EHV charges'!$D$11:$D$410)), 0)),"")</f>
        <v>766</v>
      </c>
      <c r="B38" s="104">
        <f>IF($A38="","",VLOOKUP($A38,'Annex 2 EHV charges'!$D:$O,2,0))</f>
        <v>766</v>
      </c>
      <c r="C38" s="105">
        <f>IF($A38="","",VLOOKUP($A38,'Annex 2 EHV charges'!$D:$O,3,0))</f>
        <v>1470000473765</v>
      </c>
      <c r="D38" s="104" t="str">
        <f>IF($A38="","",VLOOKUP($A38,'Annex 2 EHV charges'!$D:$O,4,0))</f>
        <v>Hartlebury EFW</v>
      </c>
      <c r="E38" s="106" t="str">
        <f>IFERROR(IF(VLOOKUP($A38,'Annex 2 EHV charges'!$D:$O,9,FALSE)=0,"",VLOOKUP($A38,'Annex 2 EHV charges'!$D:$O,9,FALSE)),"")</f>
        <v/>
      </c>
      <c r="F38" s="107">
        <f>IFERROR(IF(VLOOKUP($A38,'Annex 2 EHV charges'!$D:$O,10,FALSE)=0,"",VLOOKUP($A38,'Annex 2 EHV charges'!$D:$O,10,FALSE)),"")</f>
        <v>3573.89</v>
      </c>
      <c r="G38" s="108">
        <f>IFERROR(IF(VLOOKUP($A38,'Annex 2 EHV charges'!$D:$O,11,FALSE)=0,"",VLOOKUP($A38,'Annex 2 EHV charges'!$D:$O,11,FALSE)),"")</f>
        <v>0.05</v>
      </c>
      <c r="H38" s="108">
        <f>IFERROR(IF(VLOOKUP($A38,'Annex 2 EHV charges'!$D:$O,12,FALSE)=0,"",VLOOKUP($A38,'Annex 2 EHV charges'!$D:$O,12,FALSE)),"")</f>
        <v>0.05</v>
      </c>
    </row>
    <row r="39" spans="1:8" x14ac:dyDescent="0.2">
      <c r="A39" s="105">
        <f t="array" ref="A39">IFERROR(INDEX('Annex 2 EHV charges'!$D$11:$D$410, MATCH(0, IF(ISBLANK('Annex 2 EHV charges'!$D$11:$D$410),1, COUNTIF(A$4:$A38, 'Annex 2 EHV charges'!$D$11:$D$410)), 0)),"")</f>
        <v>767</v>
      </c>
      <c r="B39" s="104">
        <f>IF($A39="","",VLOOKUP($A39,'Annex 2 EHV charges'!$D:$O,2,0))</f>
        <v>767</v>
      </c>
      <c r="C39" s="105">
        <f>IF($A39="","",VLOOKUP($A39,'Annex 2 EHV charges'!$D:$O,3,0))</f>
        <v>1470000478736</v>
      </c>
      <c r="D39" s="104" t="str">
        <f>IF($A39="","",VLOOKUP($A39,'Annex 2 EHV charges'!$D:$O,4,0))</f>
        <v>Upper Huntingford PV</v>
      </c>
      <c r="E39" s="106" t="str">
        <f>IFERROR(IF(VLOOKUP($A39,'Annex 2 EHV charges'!$D:$O,9,FALSE)=0,"",VLOOKUP($A39,'Annex 2 EHV charges'!$D:$O,9,FALSE)),"")</f>
        <v/>
      </c>
      <c r="F39" s="107">
        <f>IFERROR(IF(VLOOKUP($A39,'Annex 2 EHV charges'!$D:$O,10,FALSE)=0,"",VLOOKUP($A39,'Annex 2 EHV charges'!$D:$O,10,FALSE)),"")</f>
        <v>480.39</v>
      </c>
      <c r="G39" s="108">
        <f>IFERROR(IF(VLOOKUP($A39,'Annex 2 EHV charges'!$D:$O,11,FALSE)=0,"",VLOOKUP($A39,'Annex 2 EHV charges'!$D:$O,11,FALSE)),"")</f>
        <v>0.05</v>
      </c>
      <c r="H39" s="108">
        <f>IFERROR(IF(VLOOKUP($A39,'Annex 2 EHV charges'!$D:$O,12,FALSE)=0,"",VLOOKUP($A39,'Annex 2 EHV charges'!$D:$O,12,FALSE)),"")</f>
        <v>0.05</v>
      </c>
    </row>
    <row r="40" spans="1:8" x14ac:dyDescent="0.2">
      <c r="A40" s="105">
        <f t="array" ref="A40">IFERROR(INDEX('Annex 2 EHV charges'!$D$11:$D$410, MATCH(0, IF(ISBLANK('Annex 2 EHV charges'!$D$11:$D$410),1, COUNTIF(A$4:$A39, 'Annex 2 EHV charges'!$D$11:$D$410)), 0)),"")</f>
        <v>768</v>
      </c>
      <c r="B40" s="104">
        <f>IF($A40="","",VLOOKUP($A40,'Annex 2 EHV charges'!$D:$O,2,0))</f>
        <v>768</v>
      </c>
      <c r="C40" s="105">
        <f>IF($A40="","",VLOOKUP($A40,'Annex 2 EHV charges'!$D:$O,3,0))</f>
        <v>1470000479206</v>
      </c>
      <c r="D40" s="104" t="str">
        <f>IF($A40="","",VLOOKUP($A40,'Annex 2 EHV charges'!$D:$O,4,0))</f>
        <v>Ring O Bells Solar</v>
      </c>
      <c r="E40" s="106" t="str">
        <f>IFERROR(IF(VLOOKUP($A40,'Annex 2 EHV charges'!$D:$O,9,FALSE)=0,"",VLOOKUP($A40,'Annex 2 EHV charges'!$D:$O,9,FALSE)),"")</f>
        <v/>
      </c>
      <c r="F40" s="107">
        <f>IFERROR(IF(VLOOKUP($A40,'Annex 2 EHV charges'!$D:$O,10,FALSE)=0,"",VLOOKUP($A40,'Annex 2 EHV charges'!$D:$O,10,FALSE)),"")</f>
        <v>864.78</v>
      </c>
      <c r="G40" s="108">
        <f>IFERROR(IF(VLOOKUP($A40,'Annex 2 EHV charges'!$D:$O,11,FALSE)=0,"",VLOOKUP($A40,'Annex 2 EHV charges'!$D:$O,11,FALSE)),"")</f>
        <v>0.05</v>
      </c>
      <c r="H40" s="108">
        <f>IFERROR(IF(VLOOKUP($A40,'Annex 2 EHV charges'!$D:$O,12,FALSE)=0,"",VLOOKUP($A40,'Annex 2 EHV charges'!$D:$O,12,FALSE)),"")</f>
        <v>0.05</v>
      </c>
    </row>
    <row r="41" spans="1:8" x14ac:dyDescent="0.2">
      <c r="A41" s="105">
        <f t="array" ref="A41">IFERROR(INDEX('Annex 2 EHV charges'!$D$11:$D$410, MATCH(0, IF(ISBLANK('Annex 2 EHV charges'!$D$11:$D$410),1, COUNTIF(A$4:$A40, 'Annex 2 EHV charges'!$D$11:$D$410)), 0)),"")</f>
        <v>769</v>
      </c>
      <c r="B41" s="104">
        <f>IF($A41="","",VLOOKUP($A41,'Annex 2 EHV charges'!$D:$O,2,0))</f>
        <v>769</v>
      </c>
      <c r="C41" s="105">
        <f>IF($A41="","",VLOOKUP($A41,'Annex 2 EHV charges'!$D:$O,3,0))</f>
        <v>1470000501650</v>
      </c>
      <c r="D41" s="104" t="str">
        <f>IF($A41="","",VLOOKUP($A41,'Annex 2 EHV charges'!$D:$O,4,0))</f>
        <v>Hall Farm PV Awre</v>
      </c>
      <c r="E41" s="106" t="str">
        <f>IFERROR(IF(VLOOKUP($A41,'Annex 2 EHV charges'!$D:$O,9,FALSE)=0,"",VLOOKUP($A41,'Annex 2 EHV charges'!$D:$O,9,FALSE)),"")</f>
        <v/>
      </c>
      <c r="F41" s="107">
        <f>IFERROR(IF(VLOOKUP($A41,'Annex 2 EHV charges'!$D:$O,10,FALSE)=0,"",VLOOKUP($A41,'Annex 2 EHV charges'!$D:$O,10,FALSE)),"")</f>
        <v>1181.77</v>
      </c>
      <c r="G41" s="108">
        <f>IFERROR(IF(VLOOKUP($A41,'Annex 2 EHV charges'!$D:$O,11,FALSE)=0,"",VLOOKUP($A41,'Annex 2 EHV charges'!$D:$O,11,FALSE)),"")</f>
        <v>0.05</v>
      </c>
      <c r="H41" s="108">
        <f>IFERROR(IF(VLOOKUP($A41,'Annex 2 EHV charges'!$D:$O,12,FALSE)=0,"",VLOOKUP($A41,'Annex 2 EHV charges'!$D:$O,12,FALSE)),"")</f>
        <v>0.05</v>
      </c>
    </row>
    <row r="42" spans="1:8" x14ac:dyDescent="0.2">
      <c r="A42" s="105">
        <f t="array" ref="A42">IFERROR(INDEX('Annex 2 EHV charges'!$D$11:$D$410, MATCH(0, IF(ISBLANK('Annex 2 EHV charges'!$D$11:$D$410),1, COUNTIF(A$4:$A41, 'Annex 2 EHV charges'!$D$11:$D$410)), 0)),"")</f>
        <v>805</v>
      </c>
      <c r="B42" s="104">
        <f>IF($A42="","",VLOOKUP($A42,'Annex 2 EHV charges'!$D:$O,2,0))</f>
        <v>805</v>
      </c>
      <c r="C42" s="105">
        <f>IF($A42="","",VLOOKUP($A42,'Annex 2 EHV charges'!$D:$O,3,0))</f>
        <v>1470000174900</v>
      </c>
      <c r="D42" s="104" t="str">
        <f>IF($A42="","",VLOOKUP($A42,'Annex 2 EHV charges'!$D:$O,4,0))</f>
        <v>5 Mile Drive Solar Park</v>
      </c>
      <c r="E42" s="106" t="str">
        <f>IFERROR(IF(VLOOKUP($A42,'Annex 2 EHV charges'!$D:$O,9,FALSE)=0,"",VLOOKUP($A42,'Annex 2 EHV charges'!$D:$O,9,FALSE)),"")</f>
        <v/>
      </c>
      <c r="F42" s="107">
        <f>IFERROR(IF(VLOOKUP($A42,'Annex 2 EHV charges'!$D:$O,10,FALSE)=0,"",VLOOKUP($A42,'Annex 2 EHV charges'!$D:$O,10,FALSE)),"")</f>
        <v>180.76</v>
      </c>
      <c r="G42" s="108">
        <f>IFERROR(IF(VLOOKUP($A42,'Annex 2 EHV charges'!$D:$O,11,FALSE)=0,"",VLOOKUP($A42,'Annex 2 EHV charges'!$D:$O,11,FALSE)),"")</f>
        <v>0.05</v>
      </c>
      <c r="H42" s="108">
        <f>IFERROR(IF(VLOOKUP($A42,'Annex 2 EHV charges'!$D:$O,12,FALSE)=0,"",VLOOKUP($A42,'Annex 2 EHV charges'!$D:$O,12,FALSE)),"")</f>
        <v>0.05</v>
      </c>
    </row>
    <row r="43" spans="1:8" x14ac:dyDescent="0.2">
      <c r="A43" s="105">
        <f t="array" ref="A43">IFERROR(INDEX('Annex 2 EHV charges'!$D$11:$D$410, MATCH(0, IF(ISBLANK('Annex 2 EHV charges'!$D$11:$D$410),1, COUNTIF(A$4:$A42, 'Annex 2 EHV charges'!$D$11:$D$410)), 0)),"")</f>
        <v>806</v>
      </c>
      <c r="B43" s="104">
        <f>IF($A43="","",VLOOKUP($A43,'Annex 2 EHV charges'!$D:$O,2,0))</f>
        <v>806</v>
      </c>
      <c r="C43" s="105">
        <f>IF($A43="","",VLOOKUP($A43,'Annex 2 EHV charges'!$D:$O,3,0))</f>
        <v>1470000671032</v>
      </c>
      <c r="D43" s="104" t="str">
        <f>IF($A43="","",VLOOKUP($A43,'Annex 2 EHV charges'!$D:$O,4,0))</f>
        <v xml:space="preserve">Green Frog STOR Extension </v>
      </c>
      <c r="E43" s="106" t="str">
        <f>IFERROR(IF(VLOOKUP($A43,'Annex 2 EHV charges'!$D:$O,9,FALSE)=0,"",VLOOKUP($A43,'Annex 2 EHV charges'!$D:$O,9,FALSE)),"")</f>
        <v/>
      </c>
      <c r="F43" s="107">
        <f>IFERROR(IF(VLOOKUP($A43,'Annex 2 EHV charges'!$D:$O,10,FALSE)=0,"",VLOOKUP($A43,'Annex 2 EHV charges'!$D:$O,10,FALSE)),"")</f>
        <v>165.98</v>
      </c>
      <c r="G43" s="108">
        <f>IFERROR(IF(VLOOKUP($A43,'Annex 2 EHV charges'!$D:$O,11,FALSE)=0,"",VLOOKUP($A43,'Annex 2 EHV charges'!$D:$O,11,FALSE)),"")</f>
        <v>0.05</v>
      </c>
      <c r="H43" s="108">
        <f>IFERROR(IF(VLOOKUP($A43,'Annex 2 EHV charges'!$D:$O,12,FALSE)=0,"",VLOOKUP($A43,'Annex 2 EHV charges'!$D:$O,12,FALSE)),"")</f>
        <v>0.05</v>
      </c>
    </row>
    <row r="44" spans="1:8" x14ac:dyDescent="0.2">
      <c r="A44" s="105">
        <f t="array" ref="A44">IFERROR(INDEX('Annex 2 EHV charges'!$D$11:$D$410, MATCH(0, IF(ISBLANK('Annex 2 EHV charges'!$D$11:$D$410),1, COUNTIF(A$4:$A43, 'Annex 2 EHV charges'!$D$11:$D$410)), 0)),"")</f>
        <v>807</v>
      </c>
      <c r="B44" s="104">
        <f>IF($A44="","",VLOOKUP($A44,'Annex 2 EHV charges'!$D:$O,2,0))</f>
        <v>807</v>
      </c>
      <c r="C44" s="105">
        <f>IF($A44="","",VLOOKUP($A44,'Annex 2 EHV charges'!$D:$O,3,0))</f>
        <v>1470000965881</v>
      </c>
      <c r="D44" s="104" t="str">
        <f>IF($A44="","",VLOOKUP($A44,'Annex 2 EHV charges'!$D:$O,4,0))</f>
        <v xml:space="preserve">Invista Textiles Gas </v>
      </c>
      <c r="E44" s="106">
        <f>IFERROR(IF(VLOOKUP($A44,'Annex 2 EHV charges'!$D:$O,9,FALSE)=0,"",VLOOKUP($A44,'Annex 2 EHV charges'!$D:$O,9,FALSE)),"")</f>
        <v>-3.194</v>
      </c>
      <c r="F44" s="107">
        <f>IFERROR(IF(VLOOKUP($A44,'Annex 2 EHV charges'!$D:$O,10,FALSE)=0,"",VLOOKUP($A44,'Annex 2 EHV charges'!$D:$O,10,FALSE)),"")</f>
        <v>5.32</v>
      </c>
      <c r="G44" s="108">
        <f>IFERROR(IF(VLOOKUP($A44,'Annex 2 EHV charges'!$D:$O,11,FALSE)=0,"",VLOOKUP($A44,'Annex 2 EHV charges'!$D:$O,11,FALSE)),"")</f>
        <v>0.05</v>
      </c>
      <c r="H44" s="108">
        <f>IFERROR(IF(VLOOKUP($A44,'Annex 2 EHV charges'!$D:$O,12,FALSE)=0,"",VLOOKUP($A44,'Annex 2 EHV charges'!$D:$O,12,FALSE)),"")</f>
        <v>0.05</v>
      </c>
    </row>
    <row r="45" spans="1:8" x14ac:dyDescent="0.2">
      <c r="A45" s="105">
        <f t="array" ref="A45">IFERROR(INDEX('Annex 2 EHV charges'!$D$11:$D$410, MATCH(0, IF(ISBLANK('Annex 2 EHV charges'!$D$11:$D$410),1, COUNTIF(A$4:$A44, 'Annex 2 EHV charges'!$D$11:$D$410)), 0)),"")</f>
        <v>815</v>
      </c>
      <c r="B45" s="104">
        <f>IF($A45="","",VLOOKUP($A45,'Annex 2 EHV charges'!$D:$O,2,0))</f>
        <v>815</v>
      </c>
      <c r="C45" s="105">
        <f>IF($A45="","",VLOOKUP($A45,'Annex 2 EHV charges'!$D:$O,3,0))</f>
        <v>1470000535890</v>
      </c>
      <c r="D45" s="104" t="str">
        <f>IF($A45="","",VLOOKUP($A45,'Annex 2 EHV charges'!$D:$O,4,0))</f>
        <v>Wickhamford PV</v>
      </c>
      <c r="E45" s="106" t="str">
        <f>IFERROR(IF(VLOOKUP($A45,'Annex 2 EHV charges'!$D:$O,9,FALSE)=0,"",VLOOKUP($A45,'Annex 2 EHV charges'!$D:$O,9,FALSE)),"")</f>
        <v/>
      </c>
      <c r="F45" s="107">
        <f>IFERROR(IF(VLOOKUP($A45,'Annex 2 EHV charges'!$D:$O,10,FALSE)=0,"",VLOOKUP($A45,'Annex 2 EHV charges'!$D:$O,10,FALSE)),"")</f>
        <v>1178.28</v>
      </c>
      <c r="G45" s="108">
        <f>IFERROR(IF(VLOOKUP($A45,'Annex 2 EHV charges'!$D:$O,11,FALSE)=0,"",VLOOKUP($A45,'Annex 2 EHV charges'!$D:$O,11,FALSE)),"")</f>
        <v>0.05</v>
      </c>
      <c r="H45" s="108">
        <f>IFERROR(IF(VLOOKUP($A45,'Annex 2 EHV charges'!$D:$O,12,FALSE)=0,"",VLOOKUP($A45,'Annex 2 EHV charges'!$D:$O,12,FALSE)),"")</f>
        <v>0.05</v>
      </c>
    </row>
    <row r="46" spans="1:8" x14ac:dyDescent="0.2">
      <c r="A46" s="105">
        <f t="array" ref="A46">IFERROR(INDEX('Annex 2 EHV charges'!$D$11:$D$410, MATCH(0, IF(ISBLANK('Annex 2 EHV charges'!$D$11:$D$410),1, COUNTIF(A$4:$A45, 'Annex 2 EHV charges'!$D$11:$D$410)), 0)),"")</f>
        <v>816</v>
      </c>
      <c r="B46" s="104">
        <f>IF($A46="","",VLOOKUP($A46,'Annex 2 EHV charges'!$D:$O,2,0))</f>
        <v>816</v>
      </c>
      <c r="C46" s="105">
        <f>IF($A46="","",VLOOKUP($A46,'Annex 2 EHV charges'!$D:$O,3,0))</f>
        <v>1470000540552</v>
      </c>
      <c r="D46" s="104" t="str">
        <f>IF($A46="","",VLOOKUP($A46,'Annex 2 EHV charges'!$D:$O,4,0))</f>
        <v>Yorkley Wood Farm PV</v>
      </c>
      <c r="E46" s="106" t="str">
        <f>IFERROR(IF(VLOOKUP($A46,'Annex 2 EHV charges'!$D:$O,9,FALSE)=0,"",VLOOKUP($A46,'Annex 2 EHV charges'!$D:$O,9,FALSE)),"")</f>
        <v/>
      </c>
      <c r="F46" s="107">
        <f>IFERROR(IF(VLOOKUP($A46,'Annex 2 EHV charges'!$D:$O,10,FALSE)=0,"",VLOOKUP($A46,'Annex 2 EHV charges'!$D:$O,10,FALSE)),"")</f>
        <v>607.27</v>
      </c>
      <c r="G46" s="108">
        <f>IFERROR(IF(VLOOKUP($A46,'Annex 2 EHV charges'!$D:$O,11,FALSE)=0,"",VLOOKUP($A46,'Annex 2 EHV charges'!$D:$O,11,FALSE)),"")</f>
        <v>0.05</v>
      </c>
      <c r="H46" s="108">
        <f>IFERROR(IF(VLOOKUP($A46,'Annex 2 EHV charges'!$D:$O,12,FALSE)=0,"",VLOOKUP($A46,'Annex 2 EHV charges'!$D:$O,12,FALSE)),"")</f>
        <v>0.05</v>
      </c>
    </row>
    <row r="47" spans="1:8" x14ac:dyDescent="0.2">
      <c r="A47" s="105">
        <f t="array" ref="A47">IFERROR(INDEX('Annex 2 EHV charges'!$D$11:$D$410, MATCH(0, IF(ISBLANK('Annex 2 EHV charges'!$D$11:$D$410),1, COUNTIF(A$4:$A46, 'Annex 2 EHV charges'!$D$11:$D$410)), 0)),"")</f>
        <v>817</v>
      </c>
      <c r="B47" s="104">
        <f>IF($A47="","",VLOOKUP($A47,'Annex 2 EHV charges'!$D:$O,2,0))</f>
        <v>817</v>
      </c>
      <c r="C47" s="105">
        <f>IF($A47="","",VLOOKUP($A47,'Annex 2 EHV charges'!$D:$O,3,0))</f>
        <v>1470000542328</v>
      </c>
      <c r="D47" s="104" t="str">
        <f>IF($A47="","",VLOOKUP($A47,'Annex 2 EHV charges'!$D:$O,4,0))</f>
        <v>Awbridge Farm Diesel Gen</v>
      </c>
      <c r="E47" s="106" t="str">
        <f>IFERROR(IF(VLOOKUP($A47,'Annex 2 EHV charges'!$D:$O,9,FALSE)=0,"",VLOOKUP($A47,'Annex 2 EHV charges'!$D:$O,9,FALSE)),"")</f>
        <v/>
      </c>
      <c r="F47" s="107">
        <f>IFERROR(IF(VLOOKUP($A47,'Annex 2 EHV charges'!$D:$O,10,FALSE)=0,"",VLOOKUP($A47,'Annex 2 EHV charges'!$D:$O,10,FALSE)),"")</f>
        <v>2420.27</v>
      </c>
      <c r="G47" s="108">
        <f>IFERROR(IF(VLOOKUP($A47,'Annex 2 EHV charges'!$D:$O,11,FALSE)=0,"",VLOOKUP($A47,'Annex 2 EHV charges'!$D:$O,11,FALSE)),"")</f>
        <v>0.05</v>
      </c>
      <c r="H47" s="108">
        <f>IFERROR(IF(VLOOKUP($A47,'Annex 2 EHV charges'!$D:$O,12,FALSE)=0,"",VLOOKUP($A47,'Annex 2 EHV charges'!$D:$O,12,FALSE)),"")</f>
        <v>0.05</v>
      </c>
    </row>
    <row r="48" spans="1:8" x14ac:dyDescent="0.2">
      <c r="A48" s="105">
        <f t="array" ref="A48">IFERROR(INDEX('Annex 2 EHV charges'!$D$11:$D$410, MATCH(0, IF(ISBLANK('Annex 2 EHV charges'!$D$11:$D$410),1, COUNTIF(A$4:$A47, 'Annex 2 EHV charges'!$D$11:$D$410)), 0)),"")</f>
        <v>818</v>
      </c>
      <c r="B48" s="104">
        <f>IF($A48="","",VLOOKUP($A48,'Annex 2 EHV charges'!$D:$O,2,0))</f>
        <v>818</v>
      </c>
      <c r="C48" s="105">
        <f>IF($A48="","",VLOOKUP($A48,'Annex 2 EHV charges'!$D:$O,3,0))</f>
        <v>1470000542842</v>
      </c>
      <c r="D48" s="104" t="str">
        <f>IF($A48="","",VLOOKUP($A48,'Annex 2 EHV charges'!$D:$O,4,0))</f>
        <v>Bristol Rd Glos STOR</v>
      </c>
      <c r="E48" s="106">
        <f>IFERROR(IF(VLOOKUP($A48,'Annex 2 EHV charges'!$D:$O,9,FALSE)=0,"",VLOOKUP($A48,'Annex 2 EHV charges'!$D:$O,9,FALSE)),"")</f>
        <v>-3.194</v>
      </c>
      <c r="F48" s="107">
        <f>IFERROR(IF(VLOOKUP($A48,'Annex 2 EHV charges'!$D:$O,10,FALSE)=0,"",VLOOKUP($A48,'Annex 2 EHV charges'!$D:$O,10,FALSE)),"")</f>
        <v>1018.45</v>
      </c>
      <c r="G48" s="108">
        <f>IFERROR(IF(VLOOKUP($A48,'Annex 2 EHV charges'!$D:$O,11,FALSE)=0,"",VLOOKUP($A48,'Annex 2 EHV charges'!$D:$O,11,FALSE)),"")</f>
        <v>0.05</v>
      </c>
      <c r="H48" s="108">
        <f>IFERROR(IF(VLOOKUP($A48,'Annex 2 EHV charges'!$D:$O,12,FALSE)=0,"",VLOOKUP($A48,'Annex 2 EHV charges'!$D:$O,12,FALSE)),"")</f>
        <v>0.05</v>
      </c>
    </row>
    <row r="49" spans="1:8" x14ac:dyDescent="0.2">
      <c r="A49" s="105">
        <f t="array" ref="A49">IFERROR(INDEX('Annex 2 EHV charges'!$D$11:$D$410, MATCH(0, IF(ISBLANK('Annex 2 EHV charges'!$D$11:$D$410),1, COUNTIF(A$4:$A48, 'Annex 2 EHV charges'!$D$11:$D$410)), 0)),"")</f>
        <v>819</v>
      </c>
      <c r="B49" s="104">
        <f>IF($A49="","",VLOOKUP($A49,'Annex 2 EHV charges'!$D:$O,2,0))</f>
        <v>819</v>
      </c>
      <c r="C49" s="105">
        <f>IF($A49="","",VLOOKUP($A49,'Annex 2 EHV charges'!$D:$O,3,0))</f>
        <v>1470000542806</v>
      </c>
      <c r="D49" s="104" t="str">
        <f>IF($A49="","",VLOOKUP($A49,'Annex 2 EHV charges'!$D:$O,4,0))</f>
        <v>Actrees Farm PV</v>
      </c>
      <c r="E49" s="106" t="str">
        <f>IFERROR(IF(VLOOKUP($A49,'Annex 2 EHV charges'!$D:$O,9,FALSE)=0,"",VLOOKUP($A49,'Annex 2 EHV charges'!$D:$O,9,FALSE)),"")</f>
        <v/>
      </c>
      <c r="F49" s="107">
        <f>IFERROR(IF(VLOOKUP($A49,'Annex 2 EHV charges'!$D:$O,10,FALSE)=0,"",VLOOKUP($A49,'Annex 2 EHV charges'!$D:$O,10,FALSE)),"")</f>
        <v>4106.18</v>
      </c>
      <c r="G49" s="108">
        <f>IFERROR(IF(VLOOKUP($A49,'Annex 2 EHV charges'!$D:$O,11,FALSE)=0,"",VLOOKUP($A49,'Annex 2 EHV charges'!$D:$O,11,FALSE)),"")</f>
        <v>0.05</v>
      </c>
      <c r="H49" s="108">
        <f>IFERROR(IF(VLOOKUP($A49,'Annex 2 EHV charges'!$D:$O,12,FALSE)=0,"",VLOOKUP($A49,'Annex 2 EHV charges'!$D:$O,12,FALSE)),"")</f>
        <v>0.05</v>
      </c>
    </row>
    <row r="50" spans="1:8" x14ac:dyDescent="0.2">
      <c r="A50" s="105">
        <f t="array" ref="A50">IFERROR(INDEX('Annex 2 EHV charges'!$D$11:$D$410, MATCH(0, IF(ISBLANK('Annex 2 EHV charges'!$D$11:$D$410),1, COUNTIF(A$4:$A49, 'Annex 2 EHV charges'!$D$11:$D$410)), 0)),"")</f>
        <v>820</v>
      </c>
      <c r="B50" s="104">
        <f>IF($A50="","",VLOOKUP($A50,'Annex 2 EHV charges'!$D:$O,2,0))</f>
        <v>820</v>
      </c>
      <c r="C50" s="105">
        <f>IF($A50="","",VLOOKUP($A50,'Annex 2 EHV charges'!$D:$O,3,0))</f>
        <v>1470000548427</v>
      </c>
      <c r="D50" s="104" t="str">
        <f>IF($A50="","",VLOOKUP($A50,'Annex 2 EHV charges'!$D:$O,4,0))</f>
        <v>Sheriffhales Farm PV</v>
      </c>
      <c r="E50" s="106" t="str">
        <f>IFERROR(IF(VLOOKUP($A50,'Annex 2 EHV charges'!$D:$O,9,FALSE)=0,"",VLOOKUP($A50,'Annex 2 EHV charges'!$D:$O,9,FALSE)),"")</f>
        <v/>
      </c>
      <c r="F50" s="107">
        <f>IFERROR(IF(VLOOKUP($A50,'Annex 2 EHV charges'!$D:$O,10,FALSE)=0,"",VLOOKUP($A50,'Annex 2 EHV charges'!$D:$O,10,FALSE)),"")</f>
        <v>5546.9</v>
      </c>
      <c r="G50" s="108">
        <f>IFERROR(IF(VLOOKUP($A50,'Annex 2 EHV charges'!$D:$O,11,FALSE)=0,"",VLOOKUP($A50,'Annex 2 EHV charges'!$D:$O,11,FALSE)),"")</f>
        <v>0.05</v>
      </c>
      <c r="H50" s="108">
        <f>IFERROR(IF(VLOOKUP($A50,'Annex 2 EHV charges'!$D:$O,12,FALSE)=0,"",VLOOKUP($A50,'Annex 2 EHV charges'!$D:$O,12,FALSE)),"")</f>
        <v>0.05</v>
      </c>
    </row>
    <row r="51" spans="1:8" x14ac:dyDescent="0.2">
      <c r="A51" s="105">
        <f t="array" ref="A51">IFERROR(INDEX('Annex 2 EHV charges'!$D$11:$D$410, MATCH(0, IF(ISBLANK('Annex 2 EHV charges'!$D$11:$D$410),1, COUNTIF(A$4:$A50, 'Annex 2 EHV charges'!$D$11:$D$410)), 0)),"")</f>
        <v>821</v>
      </c>
      <c r="B51" s="104">
        <f>IF($A51="","",VLOOKUP($A51,'Annex 2 EHV charges'!$D:$O,2,0))</f>
        <v>821</v>
      </c>
      <c r="C51" s="105">
        <f>IF($A51="","",VLOOKUP($A51,'Annex 2 EHV charges'!$D:$O,3,0))</f>
        <v>1470000552441</v>
      </c>
      <c r="D51" s="104" t="str">
        <f>IF($A51="","",VLOOKUP($A51,'Annex 2 EHV charges'!$D:$O,4,0))</f>
        <v>Upper Wick Solar Farm</v>
      </c>
      <c r="E51" s="106" t="str">
        <f>IFERROR(IF(VLOOKUP($A51,'Annex 2 EHV charges'!$D:$O,9,FALSE)=0,"",VLOOKUP($A51,'Annex 2 EHV charges'!$D:$O,9,FALSE)),"")</f>
        <v/>
      </c>
      <c r="F51" s="107">
        <f>IFERROR(IF(VLOOKUP($A51,'Annex 2 EHV charges'!$D:$O,10,FALSE)=0,"",VLOOKUP($A51,'Annex 2 EHV charges'!$D:$O,10,FALSE)),"")</f>
        <v>541.87</v>
      </c>
      <c r="G51" s="108">
        <f>IFERROR(IF(VLOOKUP($A51,'Annex 2 EHV charges'!$D:$O,11,FALSE)=0,"",VLOOKUP($A51,'Annex 2 EHV charges'!$D:$O,11,FALSE)),"")</f>
        <v>0.05</v>
      </c>
      <c r="H51" s="108">
        <f>IFERROR(IF(VLOOKUP($A51,'Annex 2 EHV charges'!$D:$O,12,FALSE)=0,"",VLOOKUP($A51,'Annex 2 EHV charges'!$D:$O,12,FALSE)),"")</f>
        <v>0.05</v>
      </c>
    </row>
    <row r="52" spans="1:8" x14ac:dyDescent="0.2">
      <c r="A52" s="105">
        <f t="array" ref="A52">IFERROR(INDEX('Annex 2 EHV charges'!$D$11:$D$410, MATCH(0, IF(ISBLANK('Annex 2 EHV charges'!$D$11:$D$410),1, COUNTIF(A$4:$A51, 'Annex 2 EHV charges'!$D$11:$D$410)), 0)),"")</f>
        <v>824</v>
      </c>
      <c r="B52" s="104">
        <f>IF($A52="","",VLOOKUP($A52,'Annex 2 EHV charges'!$D:$O,2,0))</f>
        <v>824</v>
      </c>
      <c r="C52" s="105">
        <f>IF($A52="","",VLOOKUP($A52,'Annex 2 EHV charges'!$D:$O,3,0))</f>
        <v>1470000597070</v>
      </c>
      <c r="D52" s="104" t="str">
        <f>IF($A52="","",VLOOKUP($A52,'Annex 2 EHV charges'!$D:$O,4,0))</f>
        <v>Astley Solar Farm</v>
      </c>
      <c r="E52" s="106" t="str">
        <f>IFERROR(IF(VLOOKUP($A52,'Annex 2 EHV charges'!$D:$O,9,FALSE)=0,"",VLOOKUP($A52,'Annex 2 EHV charges'!$D:$O,9,FALSE)),"")</f>
        <v/>
      </c>
      <c r="F52" s="107">
        <f>IFERROR(IF(VLOOKUP($A52,'Annex 2 EHV charges'!$D:$O,10,FALSE)=0,"",VLOOKUP($A52,'Annex 2 EHV charges'!$D:$O,10,FALSE)),"")</f>
        <v>618.48</v>
      </c>
      <c r="G52" s="108">
        <f>IFERROR(IF(VLOOKUP($A52,'Annex 2 EHV charges'!$D:$O,11,FALSE)=0,"",VLOOKUP($A52,'Annex 2 EHV charges'!$D:$O,11,FALSE)),"")</f>
        <v>0.05</v>
      </c>
      <c r="H52" s="108">
        <f>IFERROR(IF(VLOOKUP($A52,'Annex 2 EHV charges'!$D:$O,12,FALSE)=0,"",VLOOKUP($A52,'Annex 2 EHV charges'!$D:$O,12,FALSE)),"")</f>
        <v>0.05</v>
      </c>
    </row>
    <row r="53" spans="1:8" x14ac:dyDescent="0.2">
      <c r="A53" s="105">
        <f t="array" ref="A53">IFERROR(INDEX('Annex 2 EHV charges'!$D$11:$D$410, MATCH(0, IF(ISBLANK('Annex 2 EHV charges'!$D$11:$D$410),1, COUNTIF(A$4:$A52, 'Annex 2 EHV charges'!$D$11:$D$410)), 0)),"")</f>
        <v>825</v>
      </c>
      <c r="B53" s="104">
        <f>IF($A53="","",VLOOKUP($A53,'Annex 2 EHV charges'!$D:$O,2,0))</f>
        <v>825</v>
      </c>
      <c r="C53" s="105">
        <f>IF($A53="","",VLOOKUP($A53,'Annex 2 EHV charges'!$D:$O,3,0))</f>
        <v>1470000444142</v>
      </c>
      <c r="D53" s="104" t="str">
        <f>IF($A53="","",VLOOKUP($A53,'Annex 2 EHV charges'!$D:$O,4,0))</f>
        <v>Hayford Fm PV Emdedded 1</v>
      </c>
      <c r="E53" s="106" t="str">
        <f>IFERROR(IF(VLOOKUP($A53,'Annex 2 EHV charges'!$D:$O,9,FALSE)=0,"",VLOOKUP($A53,'Annex 2 EHV charges'!$D:$O,9,FALSE)),"")</f>
        <v/>
      </c>
      <c r="F53" s="107">
        <f>IFERROR(IF(VLOOKUP($A53,'Annex 2 EHV charges'!$D:$O,10,FALSE)=0,"",VLOOKUP($A53,'Annex 2 EHV charges'!$D:$O,10,FALSE)),"")</f>
        <v>422.02</v>
      </c>
      <c r="G53" s="108">
        <f>IFERROR(IF(VLOOKUP($A53,'Annex 2 EHV charges'!$D:$O,11,FALSE)=0,"",VLOOKUP($A53,'Annex 2 EHV charges'!$D:$O,11,FALSE)),"")</f>
        <v>0.05</v>
      </c>
      <c r="H53" s="108">
        <f>IFERROR(IF(VLOOKUP($A53,'Annex 2 EHV charges'!$D:$O,12,FALSE)=0,"",VLOOKUP($A53,'Annex 2 EHV charges'!$D:$O,12,FALSE)),"")</f>
        <v>0.05</v>
      </c>
    </row>
    <row r="54" spans="1:8" x14ac:dyDescent="0.2">
      <c r="A54" s="105">
        <f t="array" ref="A54">IFERROR(INDEX('Annex 2 EHV charges'!$D$11:$D$410, MATCH(0, IF(ISBLANK('Annex 2 EHV charges'!$D$11:$D$410),1, COUNTIF(A$4:$A53, 'Annex 2 EHV charges'!$D$11:$D$410)), 0)),"")</f>
        <v>826</v>
      </c>
      <c r="B54" s="104">
        <f>IF($A54="","",VLOOKUP($A54,'Annex 2 EHV charges'!$D:$O,2,0))</f>
        <v>826</v>
      </c>
      <c r="C54" s="105">
        <f>IF($A54="","",VLOOKUP($A54,'Annex 2 EHV charges'!$D:$O,3,0))</f>
        <v>1470000621955</v>
      </c>
      <c r="D54" s="104" t="str">
        <f>IF($A54="","",VLOOKUP($A54,'Annex 2 EHV charges'!$D:$O,4,0))</f>
        <v>Sheriffhales CIC PV</v>
      </c>
      <c r="E54" s="106" t="str">
        <f>IFERROR(IF(VLOOKUP($A54,'Annex 2 EHV charges'!$D:$O,9,FALSE)=0,"",VLOOKUP($A54,'Annex 2 EHV charges'!$D:$O,9,FALSE)),"")</f>
        <v/>
      </c>
      <c r="F54" s="107">
        <f>IFERROR(IF(VLOOKUP($A54,'Annex 2 EHV charges'!$D:$O,10,FALSE)=0,"",VLOOKUP($A54,'Annex 2 EHV charges'!$D:$O,10,FALSE)),"")</f>
        <v>462.34</v>
      </c>
      <c r="G54" s="108">
        <f>IFERROR(IF(VLOOKUP($A54,'Annex 2 EHV charges'!$D:$O,11,FALSE)=0,"",VLOOKUP($A54,'Annex 2 EHV charges'!$D:$O,11,FALSE)),"")</f>
        <v>0.05</v>
      </c>
      <c r="H54" s="108">
        <f>IFERROR(IF(VLOOKUP($A54,'Annex 2 EHV charges'!$D:$O,12,FALSE)=0,"",VLOOKUP($A54,'Annex 2 EHV charges'!$D:$O,12,FALSE)),"")</f>
        <v>0.05</v>
      </c>
    </row>
    <row r="55" spans="1:8" x14ac:dyDescent="0.2">
      <c r="A55" s="105">
        <f t="array" ref="A55">IFERROR(INDEX('Annex 2 EHV charges'!$D$11:$D$410, MATCH(0, IF(ISBLANK('Annex 2 EHV charges'!$D$11:$D$410),1, COUNTIF(A$4:$A54, 'Annex 2 EHV charges'!$D$11:$D$410)), 0)),"")</f>
        <v>827</v>
      </c>
      <c r="B55" s="104">
        <f>IF($A55="","",VLOOKUP($A55,'Annex 2 EHV charges'!$D:$O,2,0))</f>
        <v>827</v>
      </c>
      <c r="C55" s="105">
        <f>IF($A55="","",VLOOKUP($A55,'Annex 2 EHV charges'!$D:$O,3,0))</f>
        <v>1470000631002</v>
      </c>
      <c r="D55" s="104" t="str">
        <f>IF($A55="","",VLOOKUP($A55,'Annex 2 EHV charges'!$D:$O,4,0))</f>
        <v>Wolverhampton Power STOR</v>
      </c>
      <c r="E55" s="106" t="str">
        <f>IFERROR(IF(VLOOKUP($A55,'Annex 2 EHV charges'!$D:$O,9,FALSE)=0,"",VLOOKUP($A55,'Annex 2 EHV charges'!$D:$O,9,FALSE)),"")</f>
        <v/>
      </c>
      <c r="F55" s="107">
        <f>IFERROR(IF(VLOOKUP($A55,'Annex 2 EHV charges'!$D:$O,10,FALSE)=0,"",VLOOKUP($A55,'Annex 2 EHV charges'!$D:$O,10,FALSE)),"")</f>
        <v>1471.22</v>
      </c>
      <c r="G55" s="108">
        <f>IFERROR(IF(VLOOKUP($A55,'Annex 2 EHV charges'!$D:$O,11,FALSE)=0,"",VLOOKUP($A55,'Annex 2 EHV charges'!$D:$O,11,FALSE)),"")</f>
        <v>0.05</v>
      </c>
      <c r="H55" s="108">
        <f>IFERROR(IF(VLOOKUP($A55,'Annex 2 EHV charges'!$D:$O,12,FALSE)=0,"",VLOOKUP($A55,'Annex 2 EHV charges'!$D:$O,12,FALSE)),"")</f>
        <v>0.05</v>
      </c>
    </row>
    <row r="56" spans="1:8" x14ac:dyDescent="0.2">
      <c r="A56" s="105">
        <f t="array" ref="A56">IFERROR(INDEX('Annex 2 EHV charges'!$D$11:$D$410, MATCH(0, IF(ISBLANK('Annex 2 EHV charges'!$D$11:$D$410),1, COUNTIF(A$4:$A55, 'Annex 2 EHV charges'!$D$11:$D$410)), 0)),"")</f>
        <v>828</v>
      </c>
      <c r="B56" s="104">
        <f>IF($A56="","",VLOOKUP($A56,'Annex 2 EHV charges'!$D:$O,2,0))</f>
        <v>828</v>
      </c>
      <c r="C56" s="105">
        <f>IF($A56="","",VLOOKUP($A56,'Annex 2 EHV charges'!$D:$O,3,0))</f>
        <v>1470000641881</v>
      </c>
      <c r="D56" s="104" t="str">
        <f>IF($A56="","",VLOOKUP($A56,'Annex 2 EHV charges'!$D:$O,4,0))</f>
        <v>Moneystone Quarry PV</v>
      </c>
      <c r="E56" s="106" t="str">
        <f>IFERROR(IF(VLOOKUP($A56,'Annex 2 EHV charges'!$D:$O,9,FALSE)=0,"",VLOOKUP($A56,'Annex 2 EHV charges'!$D:$O,9,FALSE)),"")</f>
        <v/>
      </c>
      <c r="F56" s="107">
        <f>IFERROR(IF(VLOOKUP($A56,'Annex 2 EHV charges'!$D:$O,10,FALSE)=0,"",VLOOKUP($A56,'Annex 2 EHV charges'!$D:$O,10,FALSE)),"")</f>
        <v>955.54</v>
      </c>
      <c r="G56" s="108">
        <f>IFERROR(IF(VLOOKUP($A56,'Annex 2 EHV charges'!$D:$O,11,FALSE)=0,"",VLOOKUP($A56,'Annex 2 EHV charges'!$D:$O,11,FALSE)),"")</f>
        <v>0.05</v>
      </c>
      <c r="H56" s="108">
        <f>IFERROR(IF(VLOOKUP($A56,'Annex 2 EHV charges'!$D:$O,12,FALSE)=0,"",VLOOKUP($A56,'Annex 2 EHV charges'!$D:$O,12,FALSE)),"")</f>
        <v>0.05</v>
      </c>
    </row>
    <row r="57" spans="1:8" x14ac:dyDescent="0.2">
      <c r="A57" s="105">
        <f t="array" ref="A57">IFERROR(INDEX('Annex 2 EHV charges'!$D$11:$D$410, MATCH(0, IF(ISBLANK('Annex 2 EHV charges'!$D$11:$D$410),1, COUNTIF(A$4:$A56, 'Annex 2 EHV charges'!$D$11:$D$410)), 0)),"")</f>
        <v>829</v>
      </c>
      <c r="B57" s="104">
        <f>IF($A57="","",VLOOKUP($A57,'Annex 2 EHV charges'!$D:$O,2,0))</f>
        <v>829</v>
      </c>
      <c r="C57" s="105">
        <f>IF($A57="","",VLOOKUP($A57,'Annex 2 EHV charges'!$D:$O,3,0))</f>
        <v>1470000744930</v>
      </c>
      <c r="D57" s="104" t="str">
        <f>IF($A57="","",VLOOKUP($A57,'Annex 2 EHV charges'!$D:$O,4,0))</f>
        <v>Heywood Grange Farm PV</v>
      </c>
      <c r="E57" s="106" t="str">
        <f>IFERROR(IF(VLOOKUP($A57,'Annex 2 EHV charges'!$D:$O,9,FALSE)=0,"",VLOOKUP($A57,'Annex 2 EHV charges'!$D:$O,9,FALSE)),"")</f>
        <v/>
      </c>
      <c r="F57" s="107">
        <f>IFERROR(IF(VLOOKUP($A57,'Annex 2 EHV charges'!$D:$O,10,FALSE)=0,"",VLOOKUP($A57,'Annex 2 EHV charges'!$D:$O,10,FALSE)),"")</f>
        <v>1328.72</v>
      </c>
      <c r="G57" s="108">
        <f>IFERROR(IF(VLOOKUP($A57,'Annex 2 EHV charges'!$D:$O,11,FALSE)=0,"",VLOOKUP($A57,'Annex 2 EHV charges'!$D:$O,11,FALSE)),"")</f>
        <v>0.05</v>
      </c>
      <c r="H57" s="108">
        <f>IFERROR(IF(VLOOKUP($A57,'Annex 2 EHV charges'!$D:$O,12,FALSE)=0,"",VLOOKUP($A57,'Annex 2 EHV charges'!$D:$O,12,FALSE)),"")</f>
        <v>0.05</v>
      </c>
    </row>
    <row r="58" spans="1:8" x14ac:dyDescent="0.2">
      <c r="A58" s="105">
        <f t="array" ref="A58">IFERROR(INDEX('Annex 2 EHV charges'!$D$11:$D$410, MATCH(0, IF(ISBLANK('Annex 2 EHV charges'!$D$11:$D$410),1, COUNTIF(A$4:$A57, 'Annex 2 EHV charges'!$D$11:$D$410)), 0)),"")</f>
        <v>830</v>
      </c>
      <c r="B58" s="104">
        <f>IF($A58="","",VLOOKUP($A58,'Annex 2 EHV charges'!$D:$O,2,0))</f>
        <v>830</v>
      </c>
      <c r="C58" s="105">
        <f>IF($A58="","",VLOOKUP($A58,'Annex 2 EHV charges'!$D:$O,3,0))</f>
        <v>1470000668892</v>
      </c>
      <c r="D58" s="104" t="str">
        <f>IF($A58="","",VLOOKUP($A58,'Annex 2 EHV charges'!$D:$O,4,0))</f>
        <v>Garreg Lwyd Wind Farm</v>
      </c>
      <c r="E58" s="106" t="str">
        <f>IFERROR(IF(VLOOKUP($A58,'Annex 2 EHV charges'!$D:$O,9,FALSE)=0,"",VLOOKUP($A58,'Annex 2 EHV charges'!$D:$O,9,FALSE)),"")</f>
        <v/>
      </c>
      <c r="F58" s="107">
        <f>IFERROR(IF(VLOOKUP($A58,'Annex 2 EHV charges'!$D:$O,10,FALSE)=0,"",VLOOKUP($A58,'Annex 2 EHV charges'!$D:$O,10,FALSE)),"")</f>
        <v>36930.339999999997</v>
      </c>
      <c r="G58" s="108">
        <f>IFERROR(IF(VLOOKUP($A58,'Annex 2 EHV charges'!$D:$O,11,FALSE)=0,"",VLOOKUP($A58,'Annex 2 EHV charges'!$D:$O,11,FALSE)),"")</f>
        <v>0.05</v>
      </c>
      <c r="H58" s="108">
        <f>IFERROR(IF(VLOOKUP($A58,'Annex 2 EHV charges'!$D:$O,12,FALSE)=0,"",VLOOKUP($A58,'Annex 2 EHV charges'!$D:$O,12,FALSE)),"")</f>
        <v>0.05</v>
      </c>
    </row>
    <row r="59" spans="1:8" x14ac:dyDescent="0.2">
      <c r="A59" s="105">
        <f t="array" ref="A59">IFERROR(INDEX('Annex 2 EHV charges'!$D$11:$D$410, MATCH(0, IF(ISBLANK('Annex 2 EHV charges'!$D$11:$D$410),1, COUNTIF(A$4:$A58, 'Annex 2 EHV charges'!$D$11:$D$410)), 0)),"")</f>
        <v>831</v>
      </c>
      <c r="B59" s="104">
        <f>IF($A59="","",VLOOKUP($A59,'Annex 2 EHV charges'!$D:$O,2,0))</f>
        <v>831</v>
      </c>
      <c r="C59" s="105">
        <f>IF($A59="","",VLOOKUP($A59,'Annex 2 EHV charges'!$D:$O,3,0))</f>
        <v>1470000711058</v>
      </c>
      <c r="D59" s="104" t="str">
        <f>IF($A59="","",VLOOKUP($A59,'Annex 2 EHV charges'!$D:$O,4,0))</f>
        <v>Henley Solar Farm PV</v>
      </c>
      <c r="E59" s="106" t="str">
        <f>IFERROR(IF(VLOOKUP($A59,'Annex 2 EHV charges'!$D:$O,9,FALSE)=0,"",VLOOKUP($A59,'Annex 2 EHV charges'!$D:$O,9,FALSE)),"")</f>
        <v/>
      </c>
      <c r="F59" s="107">
        <f>IFERROR(IF(VLOOKUP($A59,'Annex 2 EHV charges'!$D:$O,10,FALSE)=0,"",VLOOKUP($A59,'Annex 2 EHV charges'!$D:$O,10,FALSE)),"")</f>
        <v>461.28</v>
      </c>
      <c r="G59" s="108">
        <f>IFERROR(IF(VLOOKUP($A59,'Annex 2 EHV charges'!$D:$O,11,FALSE)=0,"",VLOOKUP($A59,'Annex 2 EHV charges'!$D:$O,11,FALSE)),"")</f>
        <v>0.05</v>
      </c>
      <c r="H59" s="108">
        <f>IFERROR(IF(VLOOKUP($A59,'Annex 2 EHV charges'!$D:$O,12,FALSE)=0,"",VLOOKUP($A59,'Annex 2 EHV charges'!$D:$O,12,FALSE)),"")</f>
        <v>0.05</v>
      </c>
    </row>
    <row r="60" spans="1:8" x14ac:dyDescent="0.2">
      <c r="A60" s="105">
        <f t="array" ref="A60">IFERROR(INDEX('Annex 2 EHV charges'!$D$11:$D$410, MATCH(0, IF(ISBLANK('Annex 2 EHV charges'!$D$11:$D$410),1, COUNTIF(A$4:$A59, 'Annex 2 EHV charges'!$D$11:$D$410)), 0)),"")</f>
        <v>833</v>
      </c>
      <c r="B60" s="104">
        <f>IF($A60="","",VLOOKUP($A60,'Annex 2 EHV charges'!$D:$O,2,0))</f>
        <v>833</v>
      </c>
      <c r="C60" s="105">
        <f>IF($A60="","",VLOOKUP($A60,'Annex 2 EHV charges'!$D:$O,3,0))</f>
        <v>1470000723578</v>
      </c>
      <c r="D60" s="104" t="str">
        <f>IF($A60="","",VLOOKUP($A60,'Annex 2 EHV charges'!$D:$O,4,0))</f>
        <v>High Point Solar PV</v>
      </c>
      <c r="E60" s="106" t="str">
        <f>IFERROR(IF(VLOOKUP($A60,'Annex 2 EHV charges'!$D:$O,9,FALSE)=0,"",VLOOKUP($A60,'Annex 2 EHV charges'!$D:$O,9,FALSE)),"")</f>
        <v/>
      </c>
      <c r="F60" s="107">
        <f>IFERROR(IF(VLOOKUP($A60,'Annex 2 EHV charges'!$D:$O,10,FALSE)=0,"",VLOOKUP($A60,'Annex 2 EHV charges'!$D:$O,10,FALSE)),"")</f>
        <v>462.21</v>
      </c>
      <c r="G60" s="108">
        <f>IFERROR(IF(VLOOKUP($A60,'Annex 2 EHV charges'!$D:$O,11,FALSE)=0,"",VLOOKUP($A60,'Annex 2 EHV charges'!$D:$O,11,FALSE)),"")</f>
        <v>0.05</v>
      </c>
      <c r="H60" s="108">
        <f>IFERROR(IF(VLOOKUP($A60,'Annex 2 EHV charges'!$D:$O,12,FALSE)=0,"",VLOOKUP($A60,'Annex 2 EHV charges'!$D:$O,12,FALSE)),"")</f>
        <v>0.05</v>
      </c>
    </row>
    <row r="61" spans="1:8" x14ac:dyDescent="0.2">
      <c r="A61" s="105">
        <f t="array" ref="A61">IFERROR(INDEX('Annex 2 EHV charges'!$D$11:$D$410, MATCH(0, IF(ISBLANK('Annex 2 EHV charges'!$D$11:$D$410),1, COUNTIF(A$4:$A60, 'Annex 2 EHV charges'!$D$11:$D$410)), 0)),"")</f>
        <v>834</v>
      </c>
      <c r="B61" s="104">
        <f>IF($A61="","",VLOOKUP($A61,'Annex 2 EHV charges'!$D:$O,2,0))</f>
        <v>834</v>
      </c>
      <c r="C61" s="105">
        <f>IF($A61="","",VLOOKUP($A61,'Annex 2 EHV charges'!$D:$O,3,0))</f>
        <v>1470000732313</v>
      </c>
      <c r="D61" s="104" t="str">
        <f>IF($A61="","",VLOOKUP($A61,'Annex 2 EHV charges'!$D:$O,4,0))</f>
        <v>Staunch Standby STOR</v>
      </c>
      <c r="E61" s="106" t="str">
        <f>IFERROR(IF(VLOOKUP($A61,'Annex 2 EHV charges'!$D:$O,9,FALSE)=0,"",VLOOKUP($A61,'Annex 2 EHV charges'!$D:$O,9,FALSE)),"")</f>
        <v/>
      </c>
      <c r="F61" s="107">
        <f>IFERROR(IF(VLOOKUP($A61,'Annex 2 EHV charges'!$D:$O,10,FALSE)=0,"",VLOOKUP($A61,'Annex 2 EHV charges'!$D:$O,10,FALSE)),"")</f>
        <v>852.12</v>
      </c>
      <c r="G61" s="108">
        <f>IFERROR(IF(VLOOKUP($A61,'Annex 2 EHV charges'!$D:$O,11,FALSE)=0,"",VLOOKUP($A61,'Annex 2 EHV charges'!$D:$O,11,FALSE)),"")</f>
        <v>0.05</v>
      </c>
      <c r="H61" s="108">
        <f>IFERROR(IF(VLOOKUP($A61,'Annex 2 EHV charges'!$D:$O,12,FALSE)=0,"",VLOOKUP($A61,'Annex 2 EHV charges'!$D:$O,12,FALSE)),"")</f>
        <v>0.05</v>
      </c>
    </row>
    <row r="62" spans="1:8" x14ac:dyDescent="0.2">
      <c r="A62" s="105">
        <f t="array" ref="A62">IFERROR(INDEX('Annex 2 EHV charges'!$D$11:$D$410, MATCH(0, IF(ISBLANK('Annex 2 EHV charges'!$D$11:$D$410),1, COUNTIF(A$4:$A61, 'Annex 2 EHV charges'!$D$11:$D$410)), 0)),"")</f>
        <v>835</v>
      </c>
      <c r="B62" s="104">
        <f>IF($A62="","",VLOOKUP($A62,'Annex 2 EHV charges'!$D:$O,2,0))</f>
        <v>835</v>
      </c>
      <c r="C62" s="105">
        <f>IF($A62="","",VLOOKUP($A62,'Annex 2 EHV charges'!$D:$O,3,0))</f>
        <v>1470000733283</v>
      </c>
      <c r="D62" s="104" t="str">
        <f>IF($A62="","",VLOOKUP($A62,'Annex 2 EHV charges'!$D:$O,4,0))</f>
        <v>ISIS House STOR</v>
      </c>
      <c r="E62" s="106" t="str">
        <f>IFERROR(IF(VLOOKUP($A62,'Annex 2 EHV charges'!$D:$O,9,FALSE)=0,"",VLOOKUP($A62,'Annex 2 EHV charges'!$D:$O,9,FALSE)),"")</f>
        <v/>
      </c>
      <c r="F62" s="107">
        <f>IFERROR(IF(VLOOKUP($A62,'Annex 2 EHV charges'!$D:$O,10,FALSE)=0,"",VLOOKUP($A62,'Annex 2 EHV charges'!$D:$O,10,FALSE)),"")</f>
        <v>2326.67</v>
      </c>
      <c r="G62" s="108">
        <f>IFERROR(IF(VLOOKUP($A62,'Annex 2 EHV charges'!$D:$O,11,FALSE)=0,"",VLOOKUP($A62,'Annex 2 EHV charges'!$D:$O,11,FALSE)),"")</f>
        <v>0.05</v>
      </c>
      <c r="H62" s="108">
        <f>IFERROR(IF(VLOOKUP($A62,'Annex 2 EHV charges'!$D:$O,12,FALSE)=0,"",VLOOKUP($A62,'Annex 2 EHV charges'!$D:$O,12,FALSE)),"")</f>
        <v>0.05</v>
      </c>
    </row>
    <row r="63" spans="1:8" x14ac:dyDescent="0.2">
      <c r="A63" s="105">
        <f t="array" ref="A63">IFERROR(INDEX('Annex 2 EHV charges'!$D$11:$D$410, MATCH(0, IF(ISBLANK('Annex 2 EHV charges'!$D$11:$D$410),1, COUNTIF(A$4:$A62, 'Annex 2 EHV charges'!$D$11:$D$410)), 0)),"")</f>
        <v>836</v>
      </c>
      <c r="B63" s="104">
        <f>IF($A63="","",VLOOKUP($A63,'Annex 2 EHV charges'!$D:$O,2,0))</f>
        <v>836</v>
      </c>
      <c r="C63" s="105">
        <f>IF($A63="","",VLOOKUP($A63,'Annex 2 EHV charges'!$D:$O,3,0))</f>
        <v>1470000744959</v>
      </c>
      <c r="D63" s="104" t="str">
        <f>IF($A63="","",VLOOKUP($A63,'Annex 2 EHV charges'!$D:$O,4,0))</f>
        <v xml:space="preserve">Heywood Grange Bttry </v>
      </c>
      <c r="E63" s="106" t="str">
        <f>IFERROR(IF(VLOOKUP($A63,'Annex 2 EHV charges'!$D:$O,9,FALSE)=0,"",VLOOKUP($A63,'Annex 2 EHV charges'!$D:$O,9,FALSE)),"")</f>
        <v/>
      </c>
      <c r="F63" s="107">
        <f>IFERROR(IF(VLOOKUP($A63,'Annex 2 EHV charges'!$D:$O,10,FALSE)=0,"",VLOOKUP($A63,'Annex 2 EHV charges'!$D:$O,10,FALSE)),"")</f>
        <v>48.78</v>
      </c>
      <c r="G63" s="108">
        <f>IFERROR(IF(VLOOKUP($A63,'Annex 2 EHV charges'!$D:$O,11,FALSE)=0,"",VLOOKUP($A63,'Annex 2 EHV charges'!$D:$O,11,FALSE)),"")</f>
        <v>0.05</v>
      </c>
      <c r="H63" s="108">
        <f>IFERROR(IF(VLOOKUP($A63,'Annex 2 EHV charges'!$D:$O,12,FALSE)=0,"",VLOOKUP($A63,'Annex 2 EHV charges'!$D:$O,12,FALSE)),"")</f>
        <v>0.05</v>
      </c>
    </row>
    <row r="64" spans="1:8" x14ac:dyDescent="0.2">
      <c r="A64" s="105">
        <f t="array" ref="A64">IFERROR(INDEX('Annex 2 EHV charges'!$D$11:$D$410, MATCH(0, IF(ISBLANK('Annex 2 EHV charges'!$D$11:$D$410),1, COUNTIF(A$4:$A63, 'Annex 2 EHV charges'!$D$11:$D$410)), 0)),"")</f>
        <v>837</v>
      </c>
      <c r="B64" s="104">
        <f>IF($A64="","",VLOOKUP($A64,'Annex 2 EHV charges'!$D:$O,2,0))</f>
        <v>837</v>
      </c>
      <c r="C64" s="105">
        <f>IF($A64="","",VLOOKUP($A64,'Annex 2 EHV charges'!$D:$O,3,0))</f>
        <v>1470000745048</v>
      </c>
      <c r="D64" s="104" t="str">
        <f>IF($A64="","",VLOOKUP($A64,'Annex 2 EHV charges'!$D:$O,4,0))</f>
        <v>Upper Meadowly Farm PV</v>
      </c>
      <c r="E64" s="106" t="str">
        <f>IFERROR(IF(VLOOKUP($A64,'Annex 2 EHV charges'!$D:$O,9,FALSE)=0,"",VLOOKUP($A64,'Annex 2 EHV charges'!$D:$O,9,FALSE)),"")</f>
        <v/>
      </c>
      <c r="F64" s="107">
        <f>IFERROR(IF(VLOOKUP($A64,'Annex 2 EHV charges'!$D:$O,10,FALSE)=0,"",VLOOKUP($A64,'Annex 2 EHV charges'!$D:$O,10,FALSE)),"")</f>
        <v>3099.54</v>
      </c>
      <c r="G64" s="108">
        <f>IFERROR(IF(VLOOKUP($A64,'Annex 2 EHV charges'!$D:$O,11,FALSE)=0,"",VLOOKUP($A64,'Annex 2 EHV charges'!$D:$O,11,FALSE)),"")</f>
        <v>0.05</v>
      </c>
      <c r="H64" s="108">
        <f>IFERROR(IF(VLOOKUP($A64,'Annex 2 EHV charges'!$D:$O,12,FALSE)=0,"",VLOOKUP($A64,'Annex 2 EHV charges'!$D:$O,12,FALSE)),"")</f>
        <v>0.05</v>
      </c>
    </row>
    <row r="65" spans="1:8" x14ac:dyDescent="0.2">
      <c r="A65" s="105">
        <f t="array" ref="A65">IFERROR(INDEX('Annex 2 EHV charges'!$D$11:$D$410, MATCH(0, IF(ISBLANK('Annex 2 EHV charges'!$D$11:$D$410),1, COUNTIF(A$4:$A64, 'Annex 2 EHV charges'!$D$11:$D$410)), 0)),"")</f>
        <v>838</v>
      </c>
      <c r="B65" s="104">
        <f>IF($A65="","",VLOOKUP($A65,'Annex 2 EHV charges'!$D:$O,2,0))</f>
        <v>838</v>
      </c>
      <c r="C65" s="105">
        <f>IF($A65="","",VLOOKUP($A65,'Annex 2 EHV charges'!$D:$O,3,0))</f>
        <v>1470000857244</v>
      </c>
      <c r="D65" s="104" t="str">
        <f>IF($A65="","",VLOOKUP($A65,'Annex 2 EHV charges'!$D:$O,4,0))</f>
        <v>Javelin Park EFW</v>
      </c>
      <c r="E65" s="106" t="str">
        <f>IFERROR(IF(VLOOKUP($A65,'Annex 2 EHV charges'!$D:$O,9,FALSE)=0,"",VLOOKUP($A65,'Annex 2 EHV charges'!$D:$O,9,FALSE)),"")</f>
        <v/>
      </c>
      <c r="F65" s="107">
        <f>IFERROR(IF(VLOOKUP($A65,'Annex 2 EHV charges'!$D:$O,10,FALSE)=0,"",VLOOKUP($A65,'Annex 2 EHV charges'!$D:$O,10,FALSE)),"")</f>
        <v>5553.05</v>
      </c>
      <c r="G65" s="108">
        <f>IFERROR(IF(VLOOKUP($A65,'Annex 2 EHV charges'!$D:$O,11,FALSE)=0,"",VLOOKUP($A65,'Annex 2 EHV charges'!$D:$O,11,FALSE)),"")</f>
        <v>0.05</v>
      </c>
      <c r="H65" s="108">
        <f>IFERROR(IF(VLOOKUP($A65,'Annex 2 EHV charges'!$D:$O,12,FALSE)=0,"",VLOOKUP($A65,'Annex 2 EHV charges'!$D:$O,12,FALSE)),"")</f>
        <v>0.05</v>
      </c>
    </row>
    <row r="66" spans="1:8" x14ac:dyDescent="0.2">
      <c r="A66" s="105">
        <f t="array" ref="A66">IFERROR(INDEX('Annex 2 EHV charges'!$D$11:$D$410, MATCH(0, IF(ISBLANK('Annex 2 EHV charges'!$D$11:$D$410),1, COUNTIF(A$4:$A65, 'Annex 2 EHV charges'!$D$11:$D$410)), 0)),"")</f>
        <v>839</v>
      </c>
      <c r="B66" s="104">
        <f>IF($A66="","",VLOOKUP($A66,'Annex 2 EHV charges'!$D:$O,2,0))</f>
        <v>839</v>
      </c>
      <c r="C66" s="105">
        <f>IF($A66="","",VLOOKUP($A66,'Annex 2 EHV charges'!$D:$O,3,0))</f>
        <v>1470000878086</v>
      </c>
      <c r="D66" s="104" t="str">
        <f>IF($A66="","",VLOOKUP($A66,'Annex 2 EHV charges'!$D:$O,4,0))</f>
        <v>Rock Farm</v>
      </c>
      <c r="E66" s="106" t="str">
        <f>IFERROR(IF(VLOOKUP($A66,'Annex 2 EHV charges'!$D:$O,9,FALSE)=0,"",VLOOKUP($A66,'Annex 2 EHV charges'!$D:$O,9,FALSE)),"")</f>
        <v/>
      </c>
      <c r="F66" s="107">
        <f>IFERROR(IF(VLOOKUP($A66,'Annex 2 EHV charges'!$D:$O,10,FALSE)=0,"",VLOOKUP($A66,'Annex 2 EHV charges'!$D:$O,10,FALSE)),"")</f>
        <v>396.08</v>
      </c>
      <c r="G66" s="108">
        <f>IFERROR(IF(VLOOKUP($A66,'Annex 2 EHV charges'!$D:$O,11,FALSE)=0,"",VLOOKUP($A66,'Annex 2 EHV charges'!$D:$O,11,FALSE)),"")</f>
        <v>0.05</v>
      </c>
      <c r="H66" s="108">
        <f>IFERROR(IF(VLOOKUP($A66,'Annex 2 EHV charges'!$D:$O,12,FALSE)=0,"",VLOOKUP($A66,'Annex 2 EHV charges'!$D:$O,12,FALSE)),"")</f>
        <v>0.05</v>
      </c>
    </row>
    <row r="67" spans="1:8" x14ac:dyDescent="0.2">
      <c r="A67" s="105">
        <f t="array" ref="A67">IFERROR(INDEX('Annex 2 EHV charges'!$D$11:$D$410, MATCH(0, IF(ISBLANK('Annex 2 EHV charges'!$D$11:$D$410),1, COUNTIF(A$4:$A66, 'Annex 2 EHV charges'!$D$11:$D$410)), 0)),"")</f>
        <v>841</v>
      </c>
      <c r="B67" s="104">
        <f>IF($A67="","",VLOOKUP($A67,'Annex 2 EHV charges'!$D:$O,2,0))</f>
        <v>841</v>
      </c>
      <c r="C67" s="105">
        <f>IF($A67="","",VLOOKUP($A67,'Annex 2 EHV charges'!$D:$O,3,0))</f>
        <v>1470000883208</v>
      </c>
      <c r="D67" s="104" t="str">
        <f>IF($A67="","",VLOOKUP($A67,'Annex 2 EHV charges'!$D:$O,4,0))</f>
        <v>Hinksford Farm Gas</v>
      </c>
      <c r="E67" s="106">
        <f>IFERROR(IF(VLOOKUP($A67,'Annex 2 EHV charges'!$D:$O,9,FALSE)=0,"",VLOOKUP($A67,'Annex 2 EHV charges'!$D:$O,9,FALSE)),"")</f>
        <v>-0.49099999999999999</v>
      </c>
      <c r="F67" s="107">
        <f>IFERROR(IF(VLOOKUP($A67,'Annex 2 EHV charges'!$D:$O,10,FALSE)=0,"",VLOOKUP($A67,'Annex 2 EHV charges'!$D:$O,10,FALSE)),"")</f>
        <v>687.38</v>
      </c>
      <c r="G67" s="108">
        <f>IFERROR(IF(VLOOKUP($A67,'Annex 2 EHV charges'!$D:$O,11,FALSE)=0,"",VLOOKUP($A67,'Annex 2 EHV charges'!$D:$O,11,FALSE)),"")</f>
        <v>0.05</v>
      </c>
      <c r="H67" s="108">
        <f>IFERROR(IF(VLOOKUP($A67,'Annex 2 EHV charges'!$D:$O,12,FALSE)=0,"",VLOOKUP($A67,'Annex 2 EHV charges'!$D:$O,12,FALSE)),"")</f>
        <v>0.05</v>
      </c>
    </row>
    <row r="68" spans="1:8" x14ac:dyDescent="0.2">
      <c r="A68" s="105">
        <f t="array" ref="A68">IFERROR(INDEX('Annex 2 EHV charges'!$D$11:$D$410, MATCH(0, IF(ISBLANK('Annex 2 EHV charges'!$D$11:$D$410),1, COUNTIF(A$4:$A67, 'Annex 2 EHV charges'!$D$11:$D$410)), 0)),"")</f>
        <v>842</v>
      </c>
      <c r="B68" s="104">
        <f>IF($A68="","",VLOOKUP($A68,'Annex 2 EHV charges'!$D:$O,2,0))</f>
        <v>842</v>
      </c>
      <c r="C68" s="105">
        <f>IF($A68="","",VLOOKUP($A68,'Annex 2 EHV charges'!$D:$O,3,0))</f>
        <v>1470000934935</v>
      </c>
      <c r="D68" s="104" t="str">
        <f>IF($A68="","",VLOOKUP($A68,'Annex 2 EHV charges'!$D:$O,4,0))</f>
        <v>Chatterley Whitfield</v>
      </c>
      <c r="E68" s="106" t="str">
        <f>IFERROR(IF(VLOOKUP($A68,'Annex 2 EHV charges'!$D:$O,9,FALSE)=0,"",VLOOKUP($A68,'Annex 2 EHV charges'!$D:$O,9,FALSE)),"")</f>
        <v/>
      </c>
      <c r="F68" s="107">
        <f>IFERROR(IF(VLOOKUP($A68,'Annex 2 EHV charges'!$D:$O,10,FALSE)=0,"",VLOOKUP($A68,'Annex 2 EHV charges'!$D:$O,10,FALSE)),"")</f>
        <v>536.95000000000005</v>
      </c>
      <c r="G68" s="108">
        <f>IFERROR(IF(VLOOKUP($A68,'Annex 2 EHV charges'!$D:$O,11,FALSE)=0,"",VLOOKUP($A68,'Annex 2 EHV charges'!$D:$O,11,FALSE)),"")</f>
        <v>0.05</v>
      </c>
      <c r="H68" s="108">
        <f>IFERROR(IF(VLOOKUP($A68,'Annex 2 EHV charges'!$D:$O,12,FALSE)=0,"",VLOOKUP($A68,'Annex 2 EHV charges'!$D:$O,12,FALSE)),"")</f>
        <v>0.05</v>
      </c>
    </row>
    <row r="69" spans="1:8" x14ac:dyDescent="0.2">
      <c r="A69" s="105">
        <f t="array" ref="A69">IFERROR(INDEX('Annex 2 EHV charges'!$D$11:$D$410, MATCH(0, IF(ISBLANK('Annex 2 EHV charges'!$D$11:$D$410),1, COUNTIF(A$4:$A68, 'Annex 2 EHV charges'!$D$11:$D$410)), 0)),"")</f>
        <v>843</v>
      </c>
      <c r="B69" s="104">
        <f>IF($A69="","",VLOOKUP($A69,'Annex 2 EHV charges'!$D:$O,2,0))</f>
        <v>843</v>
      </c>
      <c r="C69" s="105">
        <f>IF($A69="","",VLOOKUP($A69,'Annex 2 EHV charges'!$D:$O,3,0))</f>
        <v>1470000937769</v>
      </c>
      <c r="D69" s="104" t="str">
        <f>IF($A69="","",VLOOKUP($A69,'Annex 2 EHV charges'!$D:$O,4,0))</f>
        <v>Larport Farm BESS</v>
      </c>
      <c r="E69" s="106" t="str">
        <f>IFERROR(IF(VLOOKUP($A69,'Annex 2 EHV charges'!$D:$O,9,FALSE)=0,"",VLOOKUP($A69,'Annex 2 EHV charges'!$D:$O,9,FALSE)),"")</f>
        <v/>
      </c>
      <c r="F69" s="107">
        <f>IFERROR(IF(VLOOKUP($A69,'Annex 2 EHV charges'!$D:$O,10,FALSE)=0,"",VLOOKUP($A69,'Annex 2 EHV charges'!$D:$O,10,FALSE)),"")</f>
        <v>1065.42</v>
      </c>
      <c r="G69" s="108">
        <f>IFERROR(IF(VLOOKUP($A69,'Annex 2 EHV charges'!$D:$O,11,FALSE)=0,"",VLOOKUP($A69,'Annex 2 EHV charges'!$D:$O,11,FALSE)),"")</f>
        <v>0.05</v>
      </c>
      <c r="H69" s="108">
        <f>IFERROR(IF(VLOOKUP($A69,'Annex 2 EHV charges'!$D:$O,12,FALSE)=0,"",VLOOKUP($A69,'Annex 2 EHV charges'!$D:$O,12,FALSE)),"")</f>
        <v>0.05</v>
      </c>
    </row>
    <row r="70" spans="1:8" x14ac:dyDescent="0.2">
      <c r="A70" s="105">
        <f t="array" ref="A70">IFERROR(INDEX('Annex 2 EHV charges'!$D$11:$D$410, MATCH(0, IF(ISBLANK('Annex 2 EHV charges'!$D$11:$D$410),1, COUNTIF(A$4:$A69, 'Annex 2 EHV charges'!$D$11:$D$410)), 0)),"")</f>
        <v>844</v>
      </c>
      <c r="B70" s="104">
        <f>IF($A70="","",VLOOKUP($A70,'Annex 2 EHV charges'!$D:$O,2,0))</f>
        <v>844</v>
      </c>
      <c r="C70" s="105">
        <f>IF($A70="","",VLOOKUP($A70,'Annex 2 EHV charges'!$D:$O,3,0))</f>
        <v>1470000970881</v>
      </c>
      <c r="D70" s="104" t="str">
        <f>IF($A70="","",VLOOKUP($A70,'Annex 2 EHV charges'!$D:$O,4,0))</f>
        <v>Sandwell Power STOR</v>
      </c>
      <c r="E70" s="106" t="str">
        <f>IFERROR(IF(VLOOKUP($A70,'Annex 2 EHV charges'!$D:$O,9,FALSE)=0,"",VLOOKUP($A70,'Annex 2 EHV charges'!$D:$O,9,FALSE)),"")</f>
        <v/>
      </c>
      <c r="F70" s="107">
        <f>IFERROR(IF(VLOOKUP($A70,'Annex 2 EHV charges'!$D:$O,10,FALSE)=0,"",VLOOKUP($A70,'Annex 2 EHV charges'!$D:$O,10,FALSE)),"")</f>
        <v>2930.26</v>
      </c>
      <c r="G70" s="108">
        <f>IFERROR(IF(VLOOKUP($A70,'Annex 2 EHV charges'!$D:$O,11,FALSE)=0,"",VLOOKUP($A70,'Annex 2 EHV charges'!$D:$O,11,FALSE)),"")</f>
        <v>0.05</v>
      </c>
      <c r="H70" s="108">
        <f>IFERROR(IF(VLOOKUP($A70,'Annex 2 EHV charges'!$D:$O,12,FALSE)=0,"",VLOOKUP($A70,'Annex 2 EHV charges'!$D:$O,12,FALSE)),"")</f>
        <v>0.05</v>
      </c>
    </row>
    <row r="71" spans="1:8" x14ac:dyDescent="0.2">
      <c r="A71" s="105">
        <f t="array" ref="A71">IFERROR(INDEX('Annex 2 EHV charges'!$D$11:$D$410, MATCH(0, IF(ISBLANK('Annex 2 EHV charges'!$D$11:$D$410),1, COUNTIF(A$4:$A70, 'Annex 2 EHV charges'!$D$11:$D$410)), 0)),"")</f>
        <v>845</v>
      </c>
      <c r="B71" s="104">
        <f>IF($A71="","",VLOOKUP($A71,'Annex 2 EHV charges'!$D:$O,2,0))</f>
        <v>845</v>
      </c>
      <c r="C71" s="105">
        <f>IF($A71="","",VLOOKUP($A71,'Annex 2 EHV charges'!$D:$O,3,0))</f>
        <v>1470000970906</v>
      </c>
      <c r="D71" s="104" t="str">
        <f>IF($A71="","",VLOOKUP($A71,'Annex 2 EHV charges'!$D:$O,4,0))</f>
        <v>Wednesbury Power</v>
      </c>
      <c r="E71" s="106" t="str">
        <f>IFERROR(IF(VLOOKUP($A71,'Annex 2 EHV charges'!$D:$O,9,FALSE)=0,"",VLOOKUP($A71,'Annex 2 EHV charges'!$D:$O,9,FALSE)),"")</f>
        <v/>
      </c>
      <c r="F71" s="107">
        <f>IFERROR(IF(VLOOKUP($A71,'Annex 2 EHV charges'!$D:$O,10,FALSE)=0,"",VLOOKUP($A71,'Annex 2 EHV charges'!$D:$O,10,FALSE)),"")</f>
        <v>3435.86</v>
      </c>
      <c r="G71" s="108">
        <f>IFERROR(IF(VLOOKUP($A71,'Annex 2 EHV charges'!$D:$O,11,FALSE)=0,"",VLOOKUP($A71,'Annex 2 EHV charges'!$D:$O,11,FALSE)),"")</f>
        <v>0.05</v>
      </c>
      <c r="H71" s="108">
        <f>IFERROR(IF(VLOOKUP($A71,'Annex 2 EHV charges'!$D:$O,12,FALSE)=0,"",VLOOKUP($A71,'Annex 2 EHV charges'!$D:$O,12,FALSE)),"")</f>
        <v>0.05</v>
      </c>
    </row>
    <row r="72" spans="1:8" x14ac:dyDescent="0.2">
      <c r="A72" s="105">
        <f t="array" ref="A72">IFERROR(INDEX('Annex 2 EHV charges'!$D$11:$D$410, MATCH(0, IF(ISBLANK('Annex 2 EHV charges'!$D$11:$D$410),1, COUNTIF(A$4:$A71, 'Annex 2 EHV charges'!$D$11:$D$410)), 0)),"")</f>
        <v>745</v>
      </c>
      <c r="B72" s="104">
        <f>IF($A72="","",VLOOKUP($A72,'Annex 2 EHV charges'!$D:$O,2,0))</f>
        <v>745</v>
      </c>
      <c r="C72" s="105">
        <f>IF($A72="","",VLOOKUP($A72,'Annex 2 EHV charges'!$D:$O,3,0))</f>
        <v>1430000021836</v>
      </c>
      <c r="D72" s="104" t="str">
        <f>IF($A72="","",VLOOKUP($A72,'Annex 2 EHV charges'!$D:$O,4,0))</f>
        <v>Redditch Gas Turbine</v>
      </c>
      <c r="E72" s="106" t="str">
        <f>IFERROR(IF(VLOOKUP($A72,'Annex 2 EHV charges'!$D:$O,9,FALSE)=0,"",VLOOKUP($A72,'Annex 2 EHV charges'!$D:$O,9,FALSE)),"")</f>
        <v/>
      </c>
      <c r="F72" s="107" t="str">
        <f>IFERROR(IF(VLOOKUP($A72,'Annex 2 EHV charges'!$D:$O,10,FALSE)=0,"",VLOOKUP($A72,'Annex 2 EHV charges'!$D:$O,10,FALSE)),"")</f>
        <v/>
      </c>
      <c r="G72" s="108" t="str">
        <f>IFERROR(IF(VLOOKUP($A72,'Annex 2 EHV charges'!$D:$O,11,FALSE)=0,"",VLOOKUP($A72,'Annex 2 EHV charges'!$D:$O,11,FALSE)),"")</f>
        <v/>
      </c>
      <c r="H72" s="108" t="str">
        <f>IFERROR(IF(VLOOKUP($A72,'Annex 2 EHV charges'!$D:$O,12,FALSE)=0,"",VLOOKUP($A72,'Annex 2 EHV charges'!$D:$O,12,FALSE)),"")</f>
        <v/>
      </c>
    </row>
    <row r="73" spans="1:8" x14ac:dyDescent="0.2">
      <c r="A73" s="105">
        <f t="array" ref="A73">IFERROR(INDEX('Annex 2 EHV charges'!$D$11:$D$410, MATCH(0, IF(ISBLANK('Annex 2 EHV charges'!$D$11:$D$410),1, COUNTIF(A$4:$A72, 'Annex 2 EHV charges'!$D$11:$D$410)), 0)),"")</f>
        <v>7070</v>
      </c>
      <c r="B73" s="104">
        <f>IF($A73="","",VLOOKUP($A73,'Annex 2 EHV charges'!$D:$O,2,0))</f>
        <v>7070</v>
      </c>
      <c r="C73" s="105">
        <f>IF($A73="","",VLOOKUP($A73,'Annex 2 EHV charges'!$D:$O,3,0))</f>
        <v>7070</v>
      </c>
      <c r="D73" s="104" t="str">
        <f>IF($A73="","",VLOOKUP($A73,'Annex 2 EHV charges'!$D:$O,4,0))</f>
        <v>Heartlands Power Ltd / Fort Dunlop</v>
      </c>
      <c r="E73" s="106" t="str">
        <f>IFERROR(IF(VLOOKUP($A73,'Annex 2 EHV charges'!$D:$O,9,FALSE)=0,"",VLOOKUP($A73,'Annex 2 EHV charges'!$D:$O,9,FALSE)),"")</f>
        <v/>
      </c>
      <c r="F73" s="107" t="str">
        <f>IFERROR(IF(VLOOKUP($A73,'Annex 2 EHV charges'!$D:$O,10,FALSE)=0,"",VLOOKUP($A73,'Annex 2 EHV charges'!$D:$O,10,FALSE)),"")</f>
        <v/>
      </c>
      <c r="G73" s="108" t="str">
        <f>IFERROR(IF(VLOOKUP($A73,'Annex 2 EHV charges'!$D:$O,11,FALSE)=0,"",VLOOKUP($A73,'Annex 2 EHV charges'!$D:$O,11,FALSE)),"")</f>
        <v/>
      </c>
      <c r="H73" s="108" t="str">
        <f>IFERROR(IF(VLOOKUP($A73,'Annex 2 EHV charges'!$D:$O,12,FALSE)=0,"",VLOOKUP($A73,'Annex 2 EHV charges'!$D:$O,12,FALSE)),"")</f>
        <v/>
      </c>
    </row>
    <row r="74" spans="1:8" x14ac:dyDescent="0.2">
      <c r="A74" s="105">
        <f t="array" ref="A74">IFERROR(INDEX('Annex 2 EHV charges'!$D$11:$D$410, MATCH(0, IF(ISBLANK('Annex 2 EHV charges'!$D$11:$D$410),1, COUNTIF(A$4:$A73, 'Annex 2 EHV charges'!$D$11:$D$410)), 0)),"")</f>
        <v>7338</v>
      </c>
      <c r="B74" s="104">
        <f>IF($A74="","",VLOOKUP($A74,'Annex 2 EHV charges'!$D:$O,2,0))</f>
        <v>7338</v>
      </c>
      <c r="C74" s="105">
        <f>IF($A74="","",VLOOKUP($A74,'Annex 2 EHV charges'!$D:$O,3,0))</f>
        <v>7338</v>
      </c>
      <c r="D74" s="104" t="str">
        <f>IF($A74="","",VLOOKUP($A74,'Annex 2 EHV charges'!$D:$O,4,0))</f>
        <v>Sudmeadow Rd STOR</v>
      </c>
      <c r="E74" s="106">
        <f>IFERROR(IF(VLOOKUP($A74,'Annex 2 EHV charges'!$D:$O,9,FALSE)=0,"",VLOOKUP($A74,'Annex 2 EHV charges'!$D:$O,9,FALSE)),"")</f>
        <v>-3.194</v>
      </c>
      <c r="F74" s="107">
        <f>IFERROR(IF(VLOOKUP($A74,'Annex 2 EHV charges'!$D:$O,10,FALSE)=0,"",VLOOKUP($A74,'Annex 2 EHV charges'!$D:$O,10,FALSE)),"")</f>
        <v>1278.28</v>
      </c>
      <c r="G74" s="108">
        <f>IFERROR(IF(VLOOKUP($A74,'Annex 2 EHV charges'!$D:$O,11,FALSE)=0,"",VLOOKUP($A74,'Annex 2 EHV charges'!$D:$O,11,FALSE)),"")</f>
        <v>0.05</v>
      </c>
      <c r="H74" s="108">
        <f>IFERROR(IF(VLOOKUP($A74,'Annex 2 EHV charges'!$D:$O,12,FALSE)=0,"",VLOOKUP($A74,'Annex 2 EHV charges'!$D:$O,12,FALSE)),"")</f>
        <v>0.05</v>
      </c>
    </row>
    <row r="75" spans="1:8" x14ac:dyDescent="0.2">
      <c r="A75" s="105">
        <f t="array" ref="A75">IFERROR(INDEX('Annex 2 EHV charges'!$D$11:$D$410, MATCH(0, IF(ISBLANK('Annex 2 EHV charges'!$D$11:$D$410),1, COUNTIF(A$4:$A74, 'Annex 2 EHV charges'!$D$11:$D$410)), 0)),"")</f>
        <v>7375</v>
      </c>
      <c r="B75" s="104">
        <f>IF($A75="","",VLOOKUP($A75,'Annex 2 EHV charges'!$D:$O,2,0))</f>
        <v>7375</v>
      </c>
      <c r="C75" s="105">
        <f>IF($A75="","",VLOOKUP($A75,'Annex 2 EHV charges'!$D:$O,3,0))</f>
        <v>7375</v>
      </c>
      <c r="D75" s="104" t="str">
        <f>IF($A75="","",VLOOKUP($A75,'Annex 2 EHV charges'!$D:$O,4,0))</f>
        <v>Bloxwich ESS</v>
      </c>
      <c r="E75" s="106" t="str">
        <f>IFERROR(IF(VLOOKUP($A75,'Annex 2 EHV charges'!$D:$O,9,FALSE)=0,"",VLOOKUP($A75,'Annex 2 EHV charges'!$D:$O,9,FALSE)),"")</f>
        <v/>
      </c>
      <c r="F75" s="107">
        <f>IFERROR(IF(VLOOKUP($A75,'Annex 2 EHV charges'!$D:$O,10,FALSE)=0,"",VLOOKUP($A75,'Annex 2 EHV charges'!$D:$O,10,FALSE)),"")</f>
        <v>3388.02</v>
      </c>
      <c r="G75" s="108">
        <f>IFERROR(IF(VLOOKUP($A75,'Annex 2 EHV charges'!$D:$O,11,FALSE)=0,"",VLOOKUP($A75,'Annex 2 EHV charges'!$D:$O,11,FALSE)),"")</f>
        <v>0.05</v>
      </c>
      <c r="H75" s="108">
        <f>IFERROR(IF(VLOOKUP($A75,'Annex 2 EHV charges'!$D:$O,12,FALSE)=0,"",VLOOKUP($A75,'Annex 2 EHV charges'!$D:$O,12,FALSE)),"")</f>
        <v>0.05</v>
      </c>
    </row>
    <row r="76" spans="1:8" x14ac:dyDescent="0.2">
      <c r="A76" s="105" t="str">
        <f t="array" ref="A76">IFERROR(INDEX('Annex 2 EHV charges'!$D$11:$D$410, MATCH(0, IF(ISBLANK('Annex 2 EHV charges'!$D$11:$D$410),1, COUNTIF(A$4:$A75, 'Annex 2 EHV charges'!$D$11:$D$410)), 0)),"")</f>
        <v>New Export 1</v>
      </c>
      <c r="B76" s="104" t="str">
        <f>IF($A76="","",VLOOKUP($A76,'Annex 2 EHV charges'!$D:$O,2,0))</f>
        <v>New Export 1</v>
      </c>
      <c r="C76" s="105" t="str">
        <f>IF($A76="","",VLOOKUP($A76,'Annex 2 EHV charges'!$D:$O,3,0))</f>
        <v>New Export 1</v>
      </c>
      <c r="D76" s="104" t="str">
        <f>IF($A76="","",VLOOKUP($A76,'Annex 2 EHV charges'!$D:$O,4,0))</f>
        <v>Bellamour Lane</v>
      </c>
      <c r="E76" s="106" t="str">
        <f>IFERROR(IF(VLOOKUP($A76,'Annex 2 EHV charges'!$D:$O,9,FALSE)=0,"",VLOOKUP($A76,'Annex 2 EHV charges'!$D:$O,9,FALSE)),"")</f>
        <v/>
      </c>
      <c r="F76" s="107">
        <f>IFERROR(IF(VLOOKUP($A76,'Annex 2 EHV charges'!$D:$O,10,FALSE)=0,"",VLOOKUP($A76,'Annex 2 EHV charges'!$D:$O,10,FALSE)),"")</f>
        <v>549.29999999999995</v>
      </c>
      <c r="G76" s="108">
        <f>IFERROR(IF(VLOOKUP($A76,'Annex 2 EHV charges'!$D:$O,11,FALSE)=0,"",VLOOKUP($A76,'Annex 2 EHV charges'!$D:$O,11,FALSE)),"")</f>
        <v>0.05</v>
      </c>
      <c r="H76" s="108">
        <f>IFERROR(IF(VLOOKUP($A76,'Annex 2 EHV charges'!$D:$O,12,FALSE)=0,"",VLOOKUP($A76,'Annex 2 EHV charges'!$D:$O,12,FALSE)),"")</f>
        <v>0.05</v>
      </c>
    </row>
    <row r="77" spans="1:8" x14ac:dyDescent="0.2">
      <c r="A77" s="105" t="str">
        <f t="array" ref="A77">IFERROR(INDEX('Annex 2 EHV charges'!$D$11:$D$410, MATCH(0, IF(ISBLANK('Annex 2 EHV charges'!$D$11:$D$410),1, COUNTIF(A$4:$A76, 'Annex 2 EHV charges'!$D$11:$D$410)), 0)),"")</f>
        <v>New Export 2</v>
      </c>
      <c r="B77" s="104" t="str">
        <f>IF($A77="","",VLOOKUP($A77,'Annex 2 EHV charges'!$D:$O,2,0))</f>
        <v>New Export 2</v>
      </c>
      <c r="C77" s="105" t="str">
        <f>IF($A77="","",VLOOKUP($A77,'Annex 2 EHV charges'!$D:$O,3,0))</f>
        <v>New Export 2</v>
      </c>
      <c r="D77" s="104" t="str">
        <f>IF($A77="","",VLOOKUP($A77,'Annex 2 EHV charges'!$D:$O,4,0))</f>
        <v>Berkeley Green ESS</v>
      </c>
      <c r="E77" s="106" t="str">
        <f>IFERROR(IF(VLOOKUP($A77,'Annex 2 EHV charges'!$D:$O,9,FALSE)=0,"",VLOOKUP($A77,'Annex 2 EHV charges'!$D:$O,9,FALSE)),"")</f>
        <v/>
      </c>
      <c r="F77" s="107">
        <f>IFERROR(IF(VLOOKUP($A77,'Annex 2 EHV charges'!$D:$O,10,FALSE)=0,"",VLOOKUP($A77,'Annex 2 EHV charges'!$D:$O,10,FALSE)),"")</f>
        <v>1555.79</v>
      </c>
      <c r="G77" s="108">
        <f>IFERROR(IF(VLOOKUP($A77,'Annex 2 EHV charges'!$D:$O,11,FALSE)=0,"",VLOOKUP($A77,'Annex 2 EHV charges'!$D:$O,11,FALSE)),"")</f>
        <v>0.05</v>
      </c>
      <c r="H77" s="108">
        <f>IFERROR(IF(VLOOKUP($A77,'Annex 2 EHV charges'!$D:$O,12,FALSE)=0,"",VLOOKUP($A77,'Annex 2 EHV charges'!$D:$O,12,FALSE)),"")</f>
        <v>0.05</v>
      </c>
    </row>
    <row r="78" spans="1:8" x14ac:dyDescent="0.2">
      <c r="A78" s="105" t="str">
        <f t="array" ref="A78">IFERROR(INDEX('Annex 2 EHV charges'!$D$11:$D$410, MATCH(0, IF(ISBLANK('Annex 2 EHV charges'!$D$11:$D$410),1, COUNTIF(A$4:$A77, 'Annex 2 EHV charges'!$D$11:$D$410)), 0)),"")</f>
        <v>New Export 3</v>
      </c>
      <c r="B78" s="104" t="str">
        <f>IF($A78="","",VLOOKUP($A78,'Annex 2 EHV charges'!$D:$O,2,0))</f>
        <v>New Export 3</v>
      </c>
      <c r="C78" s="105" t="str">
        <f>IF($A78="","",VLOOKUP($A78,'Annex 2 EHV charges'!$D:$O,3,0))</f>
        <v>New Export 3</v>
      </c>
      <c r="D78" s="104" t="str">
        <f>IF($A78="","",VLOOKUP($A78,'Annex 2 EHV charges'!$D:$O,4,0))</f>
        <v>Bishampton Solar PV ANM</v>
      </c>
      <c r="E78" s="106" t="str">
        <f>IFERROR(IF(VLOOKUP($A78,'Annex 2 EHV charges'!$D:$O,9,FALSE)=0,"",VLOOKUP($A78,'Annex 2 EHV charges'!$D:$O,9,FALSE)),"")</f>
        <v/>
      </c>
      <c r="F78" s="107">
        <f>IFERROR(IF(VLOOKUP($A78,'Annex 2 EHV charges'!$D:$O,10,FALSE)=0,"",VLOOKUP($A78,'Annex 2 EHV charges'!$D:$O,10,FALSE)),"")</f>
        <v>3034.96</v>
      </c>
      <c r="G78" s="108">
        <f>IFERROR(IF(VLOOKUP($A78,'Annex 2 EHV charges'!$D:$O,11,FALSE)=0,"",VLOOKUP($A78,'Annex 2 EHV charges'!$D:$O,11,FALSE)),"")</f>
        <v>0.05</v>
      </c>
      <c r="H78" s="108">
        <f>IFERROR(IF(VLOOKUP($A78,'Annex 2 EHV charges'!$D:$O,12,FALSE)=0,"",VLOOKUP($A78,'Annex 2 EHV charges'!$D:$O,12,FALSE)),"")</f>
        <v>0.05</v>
      </c>
    </row>
    <row r="79" spans="1:8" x14ac:dyDescent="0.2">
      <c r="A79" s="105" t="str">
        <f t="array" ref="A79">IFERROR(INDEX('Annex 2 EHV charges'!$D$11:$D$410, MATCH(0, IF(ISBLANK('Annex 2 EHV charges'!$D$11:$D$410),1, COUNTIF(A$4:$A78, 'Annex 2 EHV charges'!$D$11:$D$410)), 0)),"")</f>
        <v>New Export 4</v>
      </c>
      <c r="B79" s="104" t="str">
        <f>IF($A79="","",VLOOKUP($A79,'Annex 2 EHV charges'!$D:$O,2,0))</f>
        <v>New Export 4</v>
      </c>
      <c r="C79" s="105" t="str">
        <f>IF($A79="","",VLOOKUP($A79,'Annex 2 EHV charges'!$D:$O,3,0))</f>
        <v>New Export 4</v>
      </c>
      <c r="D79" s="104" t="str">
        <f>IF($A79="","",VLOOKUP($A79,'Annex 2 EHV charges'!$D:$O,4,0))</f>
        <v>Bourne Road (Lower Strensham)</v>
      </c>
      <c r="E79" s="106" t="str">
        <f>IFERROR(IF(VLOOKUP($A79,'Annex 2 EHV charges'!$D:$O,9,FALSE)=0,"",VLOOKUP($A79,'Annex 2 EHV charges'!$D:$O,9,FALSE)),"")</f>
        <v/>
      </c>
      <c r="F79" s="107">
        <f>IFERROR(IF(VLOOKUP($A79,'Annex 2 EHV charges'!$D:$O,10,FALSE)=0,"",VLOOKUP($A79,'Annex 2 EHV charges'!$D:$O,10,FALSE)),"")</f>
        <v>3169.05</v>
      </c>
      <c r="G79" s="108">
        <f>IFERROR(IF(VLOOKUP($A79,'Annex 2 EHV charges'!$D:$O,11,FALSE)=0,"",VLOOKUP($A79,'Annex 2 EHV charges'!$D:$O,11,FALSE)),"")</f>
        <v>0.05</v>
      </c>
      <c r="H79" s="108">
        <f>IFERROR(IF(VLOOKUP($A79,'Annex 2 EHV charges'!$D:$O,12,FALSE)=0,"",VLOOKUP($A79,'Annex 2 EHV charges'!$D:$O,12,FALSE)),"")</f>
        <v>0.05</v>
      </c>
    </row>
    <row r="80" spans="1:8" x14ac:dyDescent="0.2">
      <c r="A80" s="105" t="str">
        <f t="array" ref="A80">IFERROR(INDEX('Annex 2 EHV charges'!$D$11:$D$410, MATCH(0, IF(ISBLANK('Annex 2 EHV charges'!$D$11:$D$410),1, COUNTIF(A$4:$A79, 'Annex 2 EHV charges'!$D$11:$D$410)), 0)),"")</f>
        <v>New Export 5</v>
      </c>
      <c r="B80" s="104" t="str">
        <f>IF($A80="","",VLOOKUP($A80,'Annex 2 EHV charges'!$D:$O,2,0))</f>
        <v>New Export 5</v>
      </c>
      <c r="C80" s="105" t="str">
        <f>IF($A80="","",VLOOKUP($A80,'Annex 2 EHV charges'!$D:$O,3,0))</f>
        <v>New Export 5</v>
      </c>
      <c r="D80" s="104" t="str">
        <f>IF($A80="","",VLOOKUP($A80,'Annex 2 EHV charges'!$D:$O,4,0))</f>
        <v>Burntwood ESS</v>
      </c>
      <c r="E80" s="106" t="str">
        <f>IFERROR(IF(VLOOKUP($A80,'Annex 2 EHV charges'!$D:$O,9,FALSE)=0,"",VLOOKUP($A80,'Annex 2 EHV charges'!$D:$O,9,FALSE)),"")</f>
        <v/>
      </c>
      <c r="F80" s="107">
        <f>IFERROR(IF(VLOOKUP($A80,'Annex 2 EHV charges'!$D:$O,10,FALSE)=0,"",VLOOKUP($A80,'Annex 2 EHV charges'!$D:$O,10,FALSE)),"")</f>
        <v>4290.67</v>
      </c>
      <c r="G80" s="108">
        <f>IFERROR(IF(VLOOKUP($A80,'Annex 2 EHV charges'!$D:$O,11,FALSE)=0,"",VLOOKUP($A80,'Annex 2 EHV charges'!$D:$O,11,FALSE)),"")</f>
        <v>0.05</v>
      </c>
      <c r="H80" s="108">
        <f>IFERROR(IF(VLOOKUP($A80,'Annex 2 EHV charges'!$D:$O,12,FALSE)=0,"",VLOOKUP($A80,'Annex 2 EHV charges'!$D:$O,12,FALSE)),"")</f>
        <v>0.05</v>
      </c>
    </row>
    <row r="81" spans="1:8" x14ac:dyDescent="0.2">
      <c r="A81" s="105" t="str">
        <f t="array" ref="A81">IFERROR(INDEX('Annex 2 EHV charges'!$D$11:$D$410, MATCH(0, IF(ISBLANK('Annex 2 EHV charges'!$D$11:$D$410),1, COUNTIF(A$4:$A80, 'Annex 2 EHV charges'!$D$11:$D$410)), 0)),"")</f>
        <v>New Export 6</v>
      </c>
      <c r="B81" s="104" t="str">
        <f>IF($A81="","",VLOOKUP($A81,'Annex 2 EHV charges'!$D:$O,2,0))</f>
        <v>New Export 6</v>
      </c>
      <c r="C81" s="105" t="str">
        <f>IF($A81="","",VLOOKUP($A81,'Annex 2 EHV charges'!$D:$O,3,0))</f>
        <v>New Export 6</v>
      </c>
      <c r="D81" s="104" t="str">
        <f>IF($A81="","",VLOOKUP($A81,'Annex 2 EHV charges'!$D:$O,4,0))</f>
        <v>Clay Hill Pit</v>
      </c>
      <c r="E81" s="106" t="str">
        <f>IFERROR(IF(VLOOKUP($A81,'Annex 2 EHV charges'!$D:$O,9,FALSE)=0,"",VLOOKUP($A81,'Annex 2 EHV charges'!$D:$O,9,FALSE)),"")</f>
        <v/>
      </c>
      <c r="F81" s="107">
        <f>IFERROR(IF(VLOOKUP($A81,'Annex 2 EHV charges'!$D:$O,10,FALSE)=0,"",VLOOKUP($A81,'Annex 2 EHV charges'!$D:$O,10,FALSE)),"")</f>
        <v>1086.9000000000001</v>
      </c>
      <c r="G81" s="108">
        <f>IFERROR(IF(VLOOKUP($A81,'Annex 2 EHV charges'!$D:$O,11,FALSE)=0,"",VLOOKUP($A81,'Annex 2 EHV charges'!$D:$O,11,FALSE)),"")</f>
        <v>0.05</v>
      </c>
      <c r="H81" s="108">
        <f>IFERROR(IF(VLOOKUP($A81,'Annex 2 EHV charges'!$D:$O,12,FALSE)=0,"",VLOOKUP($A81,'Annex 2 EHV charges'!$D:$O,12,FALSE)),"")</f>
        <v>0.05</v>
      </c>
    </row>
    <row r="82" spans="1:8" x14ac:dyDescent="0.2">
      <c r="A82" s="105" t="str">
        <f t="array" ref="A82">IFERROR(INDEX('Annex 2 EHV charges'!$D$11:$D$410, MATCH(0, IF(ISBLANK('Annex 2 EHV charges'!$D$11:$D$410),1, COUNTIF(A$4:$A81, 'Annex 2 EHV charges'!$D$11:$D$410)), 0)),"")</f>
        <v>New Export 7</v>
      </c>
      <c r="B82" s="104" t="str">
        <f>IF($A82="","",VLOOKUP($A82,'Annex 2 EHV charges'!$D:$O,2,0))</f>
        <v>New Export 7</v>
      </c>
      <c r="C82" s="105" t="str">
        <f>IF($A82="","",VLOOKUP($A82,'Annex 2 EHV charges'!$D:$O,3,0))</f>
        <v>New Export 7</v>
      </c>
      <c r="D82" s="104" t="str">
        <f>IF($A82="","",VLOOKUP($A82,'Annex 2 EHV charges'!$D:$O,4,0))</f>
        <v>Crimscote Fields Farm ANM</v>
      </c>
      <c r="E82" s="106" t="str">
        <f>IFERROR(IF(VLOOKUP($A82,'Annex 2 EHV charges'!$D:$O,9,FALSE)=0,"",VLOOKUP($A82,'Annex 2 EHV charges'!$D:$O,9,FALSE)),"")</f>
        <v/>
      </c>
      <c r="F82" s="107">
        <f>IFERROR(IF(VLOOKUP($A82,'Annex 2 EHV charges'!$D:$O,10,FALSE)=0,"",VLOOKUP($A82,'Annex 2 EHV charges'!$D:$O,10,FALSE)),"")</f>
        <v>5652.74</v>
      </c>
      <c r="G82" s="108">
        <f>IFERROR(IF(VLOOKUP($A82,'Annex 2 EHV charges'!$D:$O,11,FALSE)=0,"",VLOOKUP($A82,'Annex 2 EHV charges'!$D:$O,11,FALSE)),"")</f>
        <v>0.05</v>
      </c>
      <c r="H82" s="108">
        <f>IFERROR(IF(VLOOKUP($A82,'Annex 2 EHV charges'!$D:$O,12,FALSE)=0,"",VLOOKUP($A82,'Annex 2 EHV charges'!$D:$O,12,FALSE)),"")</f>
        <v>0.05</v>
      </c>
    </row>
    <row r="83" spans="1:8" x14ac:dyDescent="0.2">
      <c r="A83" s="105" t="str">
        <f t="array" ref="A83">IFERROR(INDEX('Annex 2 EHV charges'!$D$11:$D$410, MATCH(0, IF(ISBLANK('Annex 2 EHV charges'!$D$11:$D$410),1, COUNTIF(A$4:$A82, 'Annex 2 EHV charges'!$D$11:$D$410)), 0)),"")</f>
        <v>New Export 8</v>
      </c>
      <c r="B83" s="104" t="str">
        <f>IF($A83="","",VLOOKUP($A83,'Annex 2 EHV charges'!$D:$O,2,0))</f>
        <v>New Export 8</v>
      </c>
      <c r="C83" s="105" t="str">
        <f>IF($A83="","",VLOOKUP($A83,'Annex 2 EHV charges'!$D:$O,3,0))</f>
        <v>New Export 8</v>
      </c>
      <c r="D83" s="104" t="str">
        <f>IF($A83="","",VLOOKUP($A83,'Annex 2 EHV charges'!$D:$O,4,0))</f>
        <v>Croome Airfield Solar Farm</v>
      </c>
      <c r="E83" s="106" t="str">
        <f>IFERROR(IF(VLOOKUP($A83,'Annex 2 EHV charges'!$D:$O,9,FALSE)=0,"",VLOOKUP($A83,'Annex 2 EHV charges'!$D:$O,9,FALSE)),"")</f>
        <v/>
      </c>
      <c r="F83" s="107">
        <f>IFERROR(IF(VLOOKUP($A83,'Annex 2 EHV charges'!$D:$O,10,FALSE)=0,"",VLOOKUP($A83,'Annex 2 EHV charges'!$D:$O,10,FALSE)),"")</f>
        <v>6978.14</v>
      </c>
      <c r="G83" s="108">
        <f>IFERROR(IF(VLOOKUP($A83,'Annex 2 EHV charges'!$D:$O,11,FALSE)=0,"",VLOOKUP($A83,'Annex 2 EHV charges'!$D:$O,11,FALSE)),"")</f>
        <v>0.05</v>
      </c>
      <c r="H83" s="108">
        <f>IFERROR(IF(VLOOKUP($A83,'Annex 2 EHV charges'!$D:$O,12,FALSE)=0,"",VLOOKUP($A83,'Annex 2 EHV charges'!$D:$O,12,FALSE)),"")</f>
        <v>0.05</v>
      </c>
    </row>
    <row r="84" spans="1:8" x14ac:dyDescent="0.2">
      <c r="A84" s="105" t="str">
        <f t="array" ref="A84">IFERROR(INDEX('Annex 2 EHV charges'!$D$11:$D$410, MATCH(0, IF(ISBLANK('Annex 2 EHV charges'!$D$11:$D$410),1, COUNTIF(A$4:$A83, 'Annex 2 EHV charges'!$D$11:$D$410)), 0)),"")</f>
        <v>New Export 9</v>
      </c>
      <c r="B84" s="104" t="str">
        <f>IF($A84="","",VLOOKUP($A84,'Annex 2 EHV charges'!$D:$O,2,0))</f>
        <v>New Export 9</v>
      </c>
      <c r="C84" s="105" t="str">
        <f>IF($A84="","",VLOOKUP($A84,'Annex 2 EHV charges'!$D:$O,3,0))</f>
        <v>New Export 9</v>
      </c>
      <c r="D84" s="104" t="str">
        <f>IF($A84="","",VLOOKUP($A84,'Annex 2 EHV charges'!$D:$O,4,0))</f>
        <v>Dovedale Solar B</v>
      </c>
      <c r="E84" s="106" t="str">
        <f>IFERROR(IF(VLOOKUP($A84,'Annex 2 EHV charges'!$D:$O,9,FALSE)=0,"",VLOOKUP($A84,'Annex 2 EHV charges'!$D:$O,9,FALSE)),"")</f>
        <v/>
      </c>
      <c r="F84" s="107">
        <f>IFERROR(IF(VLOOKUP($A84,'Annex 2 EHV charges'!$D:$O,10,FALSE)=0,"",VLOOKUP($A84,'Annex 2 EHV charges'!$D:$O,10,FALSE)),"")</f>
        <v>1501.74</v>
      </c>
      <c r="G84" s="108">
        <f>IFERROR(IF(VLOOKUP($A84,'Annex 2 EHV charges'!$D:$O,11,FALSE)=0,"",VLOOKUP($A84,'Annex 2 EHV charges'!$D:$O,11,FALSE)),"")</f>
        <v>0.05</v>
      </c>
      <c r="H84" s="108">
        <f>IFERROR(IF(VLOOKUP($A84,'Annex 2 EHV charges'!$D:$O,12,FALSE)=0,"",VLOOKUP($A84,'Annex 2 EHV charges'!$D:$O,12,FALSE)),"")</f>
        <v>0.05</v>
      </c>
    </row>
    <row r="85" spans="1:8" x14ac:dyDescent="0.2">
      <c r="A85" s="105" t="str">
        <f t="array" ref="A85">IFERROR(INDEX('Annex 2 EHV charges'!$D$11:$D$410, MATCH(0, IF(ISBLANK('Annex 2 EHV charges'!$D$11:$D$410),1, COUNTIF(A$4:$A84, 'Annex 2 EHV charges'!$D$11:$D$410)), 0)),"")</f>
        <v>New Export 10</v>
      </c>
      <c r="B85" s="104" t="str">
        <f>IF($A85="","",VLOOKUP($A85,'Annex 2 EHV charges'!$D:$O,2,0))</f>
        <v>New Export 10</v>
      </c>
      <c r="C85" s="105" t="str">
        <f>IF($A85="","",VLOOKUP($A85,'Annex 2 EHV charges'!$D:$O,3,0))</f>
        <v>New Export 10</v>
      </c>
      <c r="D85" s="104" t="str">
        <f>IF($A85="","",VLOOKUP($A85,'Annex 2 EHV charges'!$D:$O,4,0))</f>
        <v>Ebley Road ESS</v>
      </c>
      <c r="E85" s="106" t="str">
        <f>IFERROR(IF(VLOOKUP($A85,'Annex 2 EHV charges'!$D:$O,9,FALSE)=0,"",VLOOKUP($A85,'Annex 2 EHV charges'!$D:$O,9,FALSE)),"")</f>
        <v/>
      </c>
      <c r="F85" s="107">
        <f>IFERROR(IF(VLOOKUP($A85,'Annex 2 EHV charges'!$D:$O,10,FALSE)=0,"",VLOOKUP($A85,'Annex 2 EHV charges'!$D:$O,10,FALSE)),"")</f>
        <v>446.83</v>
      </c>
      <c r="G85" s="108">
        <f>IFERROR(IF(VLOOKUP($A85,'Annex 2 EHV charges'!$D:$O,11,FALSE)=0,"",VLOOKUP($A85,'Annex 2 EHV charges'!$D:$O,11,FALSE)),"")</f>
        <v>0.05</v>
      </c>
      <c r="H85" s="108">
        <f>IFERROR(IF(VLOOKUP($A85,'Annex 2 EHV charges'!$D:$O,12,FALSE)=0,"",VLOOKUP($A85,'Annex 2 EHV charges'!$D:$O,12,FALSE)),"")</f>
        <v>0.05</v>
      </c>
    </row>
    <row r="86" spans="1:8" x14ac:dyDescent="0.2">
      <c r="A86" s="105" t="str">
        <f t="array" ref="A86">IFERROR(INDEX('Annex 2 EHV charges'!$D$11:$D$410, MATCH(0, IF(ISBLANK('Annex 2 EHV charges'!$D$11:$D$410),1, COUNTIF(A$4:$A85, 'Annex 2 EHV charges'!$D$11:$D$410)), 0)),"")</f>
        <v>New Export 11</v>
      </c>
      <c r="B86" s="104" t="str">
        <f>IF($A86="","",VLOOKUP($A86,'Annex 2 EHV charges'!$D:$O,2,0))</f>
        <v>New Export 11</v>
      </c>
      <c r="C86" s="105" t="str">
        <f>IF($A86="","",VLOOKUP($A86,'Annex 2 EHV charges'!$D:$O,3,0))</f>
        <v>New Export 11</v>
      </c>
      <c r="D86" s="104" t="str">
        <f>IF($A86="","",VLOOKUP($A86,'Annex 2 EHV charges'!$D:$O,4,0))</f>
        <v>ECT Slimbridge Estate Solar</v>
      </c>
      <c r="E86" s="106" t="str">
        <f>IFERROR(IF(VLOOKUP($A86,'Annex 2 EHV charges'!$D:$O,9,FALSE)=0,"",VLOOKUP($A86,'Annex 2 EHV charges'!$D:$O,9,FALSE)),"")</f>
        <v/>
      </c>
      <c r="F86" s="107">
        <f>IFERROR(IF(VLOOKUP($A86,'Annex 2 EHV charges'!$D:$O,10,FALSE)=0,"",VLOOKUP($A86,'Annex 2 EHV charges'!$D:$O,10,FALSE)),"")</f>
        <v>1081.6400000000001</v>
      </c>
      <c r="G86" s="108">
        <f>IFERROR(IF(VLOOKUP($A86,'Annex 2 EHV charges'!$D:$O,11,FALSE)=0,"",VLOOKUP($A86,'Annex 2 EHV charges'!$D:$O,11,FALSE)),"")</f>
        <v>0.05</v>
      </c>
      <c r="H86" s="108">
        <f>IFERROR(IF(VLOOKUP($A86,'Annex 2 EHV charges'!$D:$O,12,FALSE)=0,"",VLOOKUP($A86,'Annex 2 EHV charges'!$D:$O,12,FALSE)),"")</f>
        <v>0.05</v>
      </c>
    </row>
    <row r="87" spans="1:8" x14ac:dyDescent="0.2">
      <c r="A87" s="105" t="str">
        <f t="array" ref="A87">IFERROR(INDEX('Annex 2 EHV charges'!$D$11:$D$410, MATCH(0, IF(ISBLANK('Annex 2 EHV charges'!$D$11:$D$410),1, COUNTIF(A$4:$A86, 'Annex 2 EHV charges'!$D$11:$D$410)), 0)),"")</f>
        <v>New Export 12</v>
      </c>
      <c r="B87" s="104" t="str">
        <f>IF($A87="","",VLOOKUP($A87,'Annex 2 EHV charges'!$D:$O,2,0))</f>
        <v>New Export 12</v>
      </c>
      <c r="C87" s="105" t="str">
        <f>IF($A87="","",VLOOKUP($A87,'Annex 2 EHV charges'!$D:$O,3,0))</f>
        <v>New Export 12</v>
      </c>
      <c r="D87" s="104" t="str">
        <f>IF($A87="","",VLOOKUP($A87,'Annex 2 EHV charges'!$D:$O,4,0))</f>
        <v>Fryers Road Waste Generation option 2</v>
      </c>
      <c r="E87" s="106" t="str">
        <f>IFERROR(IF(VLOOKUP($A87,'Annex 2 EHV charges'!$D:$O,9,FALSE)=0,"",VLOOKUP($A87,'Annex 2 EHV charges'!$D:$O,9,FALSE)),"")</f>
        <v/>
      </c>
      <c r="F87" s="107">
        <f>IFERROR(IF(VLOOKUP($A87,'Annex 2 EHV charges'!$D:$O,10,FALSE)=0,"",VLOOKUP($A87,'Annex 2 EHV charges'!$D:$O,10,FALSE)),"")</f>
        <v>4629.3100000000004</v>
      </c>
      <c r="G87" s="108">
        <f>IFERROR(IF(VLOOKUP($A87,'Annex 2 EHV charges'!$D:$O,11,FALSE)=0,"",VLOOKUP($A87,'Annex 2 EHV charges'!$D:$O,11,FALSE)),"")</f>
        <v>0.05</v>
      </c>
      <c r="H87" s="108">
        <f>IFERROR(IF(VLOOKUP($A87,'Annex 2 EHV charges'!$D:$O,12,FALSE)=0,"",VLOOKUP($A87,'Annex 2 EHV charges'!$D:$O,12,FALSE)),"")</f>
        <v>0.05</v>
      </c>
    </row>
    <row r="88" spans="1:8" x14ac:dyDescent="0.2">
      <c r="A88" s="105" t="str">
        <f t="array" ref="A88">IFERROR(INDEX('Annex 2 EHV charges'!$D$11:$D$410, MATCH(0, IF(ISBLANK('Annex 2 EHV charges'!$D$11:$D$410),1, COUNTIF(A$4:$A87, 'Annex 2 EHV charges'!$D$11:$D$410)), 0)),"")</f>
        <v>New Export 13</v>
      </c>
      <c r="B88" s="104" t="str">
        <f>IF($A88="","",VLOOKUP($A88,'Annex 2 EHV charges'!$D:$O,2,0))</f>
        <v>New Export 13</v>
      </c>
      <c r="C88" s="105" t="str">
        <f>IF($A88="","",VLOOKUP($A88,'Annex 2 EHV charges'!$D:$O,3,0))</f>
        <v>New Export 13</v>
      </c>
      <c r="D88" s="104" t="str">
        <f>IF($A88="","",VLOOKUP($A88,'Annex 2 EHV charges'!$D:$O,4,0))</f>
        <v>Hay Hall Rd</v>
      </c>
      <c r="E88" s="106" t="str">
        <f>IFERROR(IF(VLOOKUP($A88,'Annex 2 EHV charges'!$D:$O,9,FALSE)=0,"",VLOOKUP($A88,'Annex 2 EHV charges'!$D:$O,9,FALSE)),"")</f>
        <v/>
      </c>
      <c r="F88" s="107">
        <f>IFERROR(IF(VLOOKUP($A88,'Annex 2 EHV charges'!$D:$O,10,FALSE)=0,"",VLOOKUP($A88,'Annex 2 EHV charges'!$D:$O,10,FALSE)),"")</f>
        <v>5565.37</v>
      </c>
      <c r="G88" s="108">
        <f>IFERROR(IF(VLOOKUP($A88,'Annex 2 EHV charges'!$D:$O,11,FALSE)=0,"",VLOOKUP($A88,'Annex 2 EHV charges'!$D:$O,11,FALSE)),"")</f>
        <v>0.05</v>
      </c>
      <c r="H88" s="108">
        <f>IFERROR(IF(VLOOKUP($A88,'Annex 2 EHV charges'!$D:$O,12,FALSE)=0,"",VLOOKUP($A88,'Annex 2 EHV charges'!$D:$O,12,FALSE)),"")</f>
        <v>0.05</v>
      </c>
    </row>
    <row r="89" spans="1:8" x14ac:dyDescent="0.2">
      <c r="A89" s="105" t="str">
        <f t="array" ref="A89">IFERROR(INDEX('Annex 2 EHV charges'!$D$11:$D$410, MATCH(0, IF(ISBLANK('Annex 2 EHV charges'!$D$11:$D$410),1, COUNTIF(A$4:$A88, 'Annex 2 EHV charges'!$D$11:$D$410)), 0)),"")</f>
        <v>New Export 14</v>
      </c>
      <c r="B89" s="104" t="str">
        <f>IF($A89="","",VLOOKUP($A89,'Annex 2 EHV charges'!$D:$O,2,0))</f>
        <v>New Export 14</v>
      </c>
      <c r="C89" s="105" t="str">
        <f>IF($A89="","",VLOOKUP($A89,'Annex 2 EHV charges'!$D:$O,3,0))</f>
        <v>New Export 14</v>
      </c>
      <c r="D89" s="104" t="str">
        <f>IF($A89="","",VLOOKUP($A89,'Annex 2 EHV charges'!$D:$O,4,0))</f>
        <v>Hilltop Farm</v>
      </c>
      <c r="E89" s="106" t="str">
        <f>IFERROR(IF(VLOOKUP($A89,'Annex 2 EHV charges'!$D:$O,9,FALSE)=0,"",VLOOKUP($A89,'Annex 2 EHV charges'!$D:$O,9,FALSE)),"")</f>
        <v/>
      </c>
      <c r="F89" s="107">
        <f>IFERROR(IF(VLOOKUP($A89,'Annex 2 EHV charges'!$D:$O,10,FALSE)=0,"",VLOOKUP($A89,'Annex 2 EHV charges'!$D:$O,10,FALSE)),"")</f>
        <v>949.88</v>
      </c>
      <c r="G89" s="108">
        <f>IFERROR(IF(VLOOKUP($A89,'Annex 2 EHV charges'!$D:$O,11,FALSE)=0,"",VLOOKUP($A89,'Annex 2 EHV charges'!$D:$O,11,FALSE)),"")</f>
        <v>0.05</v>
      </c>
      <c r="H89" s="108">
        <f>IFERROR(IF(VLOOKUP($A89,'Annex 2 EHV charges'!$D:$O,12,FALSE)=0,"",VLOOKUP($A89,'Annex 2 EHV charges'!$D:$O,12,FALSE)),"")</f>
        <v>0.05</v>
      </c>
    </row>
    <row r="90" spans="1:8" x14ac:dyDescent="0.2">
      <c r="A90" s="105" t="str">
        <f t="array" ref="A90">IFERROR(INDEX('Annex 2 EHV charges'!$D$11:$D$410, MATCH(0, IF(ISBLANK('Annex 2 EHV charges'!$D$11:$D$410),1, COUNTIF(A$4:$A89, 'Annex 2 EHV charges'!$D$11:$D$410)), 0)),"")</f>
        <v>New Export 15</v>
      </c>
      <c r="B90" s="104" t="str">
        <f>IF($A90="","",VLOOKUP($A90,'Annex 2 EHV charges'!$D:$O,2,0))</f>
        <v>New Export 15</v>
      </c>
      <c r="C90" s="105" t="str">
        <f>IF($A90="","",VLOOKUP($A90,'Annex 2 EHV charges'!$D:$O,3,0))</f>
        <v>New Export 15</v>
      </c>
      <c r="D90" s="104" t="str">
        <f>IF($A90="","",VLOOKUP($A90,'Annex 2 EHV charges'!$D:$O,4,0))</f>
        <v>Home Farm</v>
      </c>
      <c r="E90" s="106" t="str">
        <f>IFERROR(IF(VLOOKUP($A90,'Annex 2 EHV charges'!$D:$O,9,FALSE)=0,"",VLOOKUP($A90,'Annex 2 EHV charges'!$D:$O,9,FALSE)),"")</f>
        <v/>
      </c>
      <c r="F90" s="107">
        <f>IFERROR(IF(VLOOKUP($A90,'Annex 2 EHV charges'!$D:$O,10,FALSE)=0,"",VLOOKUP($A90,'Annex 2 EHV charges'!$D:$O,10,FALSE)),"")</f>
        <v>4656.0600000000004</v>
      </c>
      <c r="G90" s="108">
        <f>IFERROR(IF(VLOOKUP($A90,'Annex 2 EHV charges'!$D:$O,11,FALSE)=0,"",VLOOKUP($A90,'Annex 2 EHV charges'!$D:$O,11,FALSE)),"")</f>
        <v>0.05</v>
      </c>
      <c r="H90" s="108">
        <f>IFERROR(IF(VLOOKUP($A90,'Annex 2 EHV charges'!$D:$O,12,FALSE)=0,"",VLOOKUP($A90,'Annex 2 EHV charges'!$D:$O,12,FALSE)),"")</f>
        <v>0.05</v>
      </c>
    </row>
    <row r="91" spans="1:8" x14ac:dyDescent="0.2">
      <c r="A91" s="105" t="str">
        <f t="array" ref="A91">IFERROR(INDEX('Annex 2 EHV charges'!$D$11:$D$410, MATCH(0, IF(ISBLANK('Annex 2 EHV charges'!$D$11:$D$410),1, COUNTIF(A$4:$A90, 'Annex 2 EHV charges'!$D$11:$D$410)), 0)),"")</f>
        <v>New Export 16</v>
      </c>
      <c r="B91" s="104" t="str">
        <f>IF($A91="","",VLOOKUP($A91,'Annex 2 EHV charges'!$D:$O,2,0))</f>
        <v>New Export 16</v>
      </c>
      <c r="C91" s="105" t="str">
        <f>IF($A91="","",VLOOKUP($A91,'Annex 2 EHV charges'!$D:$O,3,0))</f>
        <v>New Export 16</v>
      </c>
      <c r="D91" s="104" t="str">
        <f>IF($A91="","",VLOOKUP($A91,'Annex 2 EHV charges'!$D:$O,4,0))</f>
        <v>Howard St</v>
      </c>
      <c r="E91" s="106" t="str">
        <f>IFERROR(IF(VLOOKUP($A91,'Annex 2 EHV charges'!$D:$O,9,FALSE)=0,"",VLOOKUP($A91,'Annex 2 EHV charges'!$D:$O,9,FALSE)),"")</f>
        <v/>
      </c>
      <c r="F91" s="107">
        <f>IFERROR(IF(VLOOKUP($A91,'Annex 2 EHV charges'!$D:$O,10,FALSE)=0,"",VLOOKUP($A91,'Annex 2 EHV charges'!$D:$O,10,FALSE)),"")</f>
        <v>554.34</v>
      </c>
      <c r="G91" s="108">
        <f>IFERROR(IF(VLOOKUP($A91,'Annex 2 EHV charges'!$D:$O,11,FALSE)=0,"",VLOOKUP($A91,'Annex 2 EHV charges'!$D:$O,11,FALSE)),"")</f>
        <v>0.05</v>
      </c>
      <c r="H91" s="108">
        <f>IFERROR(IF(VLOOKUP($A91,'Annex 2 EHV charges'!$D:$O,12,FALSE)=0,"",VLOOKUP($A91,'Annex 2 EHV charges'!$D:$O,12,FALSE)),"")</f>
        <v>0.05</v>
      </c>
    </row>
    <row r="92" spans="1:8" x14ac:dyDescent="0.2">
      <c r="A92" s="105" t="str">
        <f t="array" ref="A92">IFERROR(INDEX('Annex 2 EHV charges'!$D$11:$D$410, MATCH(0, IF(ISBLANK('Annex 2 EHV charges'!$D$11:$D$410),1, COUNTIF(A$4:$A91, 'Annex 2 EHV charges'!$D$11:$D$410)), 0)),"")</f>
        <v>New Export 17</v>
      </c>
      <c r="B92" s="104" t="str">
        <f>IF($A92="","",VLOOKUP($A92,'Annex 2 EHV charges'!$D:$O,2,0))</f>
        <v>New Export 17</v>
      </c>
      <c r="C92" s="105" t="str">
        <f>IF($A92="","",VLOOKUP($A92,'Annex 2 EHV charges'!$D:$O,3,0))</f>
        <v>New Export 17</v>
      </c>
      <c r="D92" s="104" t="str">
        <f>IF($A92="","",VLOOKUP($A92,'Annex 2 EHV charges'!$D:$O,4,0))</f>
        <v>Keele University</v>
      </c>
      <c r="E92" s="106" t="str">
        <f>IFERROR(IF(VLOOKUP($A92,'Annex 2 EHV charges'!$D:$O,9,FALSE)=0,"",VLOOKUP($A92,'Annex 2 EHV charges'!$D:$O,9,FALSE)),"")</f>
        <v/>
      </c>
      <c r="F92" s="107">
        <f>IFERROR(IF(VLOOKUP($A92,'Annex 2 EHV charges'!$D:$O,10,FALSE)=0,"",VLOOKUP($A92,'Annex 2 EHV charges'!$D:$O,10,FALSE)),"")</f>
        <v>658.64</v>
      </c>
      <c r="G92" s="108">
        <f>IFERROR(IF(VLOOKUP($A92,'Annex 2 EHV charges'!$D:$O,11,FALSE)=0,"",VLOOKUP($A92,'Annex 2 EHV charges'!$D:$O,11,FALSE)),"")</f>
        <v>0.05</v>
      </c>
      <c r="H92" s="108">
        <f>IFERROR(IF(VLOOKUP($A92,'Annex 2 EHV charges'!$D:$O,12,FALSE)=0,"",VLOOKUP($A92,'Annex 2 EHV charges'!$D:$O,12,FALSE)),"")</f>
        <v>0.05</v>
      </c>
    </row>
    <row r="93" spans="1:8" x14ac:dyDescent="0.2">
      <c r="A93" s="105" t="str">
        <f t="array" ref="A93">IFERROR(INDEX('Annex 2 EHV charges'!$D$11:$D$410, MATCH(0, IF(ISBLANK('Annex 2 EHV charges'!$D$11:$D$410),1, COUNTIF(A$4:$A92, 'Annex 2 EHV charges'!$D$11:$D$410)), 0)),"")</f>
        <v>New Export 18</v>
      </c>
      <c r="B93" s="104" t="str">
        <f>IF($A93="","",VLOOKUP($A93,'Annex 2 EHV charges'!$D:$O,2,0))</f>
        <v>New Export 18</v>
      </c>
      <c r="C93" s="105" t="str">
        <f>IF($A93="","",VLOOKUP($A93,'Annex 2 EHV charges'!$D:$O,3,0))</f>
        <v>New Export 18</v>
      </c>
      <c r="D93" s="104" t="str">
        <f>IF($A93="","",VLOOKUP($A93,'Annex 2 EHV charges'!$D:$O,4,0))</f>
        <v>Kitts Green Lane Battery Storage</v>
      </c>
      <c r="E93" s="106" t="str">
        <f>IFERROR(IF(VLOOKUP($A93,'Annex 2 EHV charges'!$D:$O,9,FALSE)=0,"",VLOOKUP($A93,'Annex 2 EHV charges'!$D:$O,9,FALSE)),"")</f>
        <v/>
      </c>
      <c r="F93" s="107">
        <f>IFERROR(IF(VLOOKUP($A93,'Annex 2 EHV charges'!$D:$O,10,FALSE)=0,"",VLOOKUP($A93,'Annex 2 EHV charges'!$D:$O,10,FALSE)),"")</f>
        <v>554.34</v>
      </c>
      <c r="G93" s="108">
        <f>IFERROR(IF(VLOOKUP($A93,'Annex 2 EHV charges'!$D:$O,11,FALSE)=0,"",VLOOKUP($A93,'Annex 2 EHV charges'!$D:$O,11,FALSE)),"")</f>
        <v>0.05</v>
      </c>
      <c r="H93" s="108">
        <f>IFERROR(IF(VLOOKUP($A93,'Annex 2 EHV charges'!$D:$O,12,FALSE)=0,"",VLOOKUP($A93,'Annex 2 EHV charges'!$D:$O,12,FALSE)),"")</f>
        <v>0.05</v>
      </c>
    </row>
    <row r="94" spans="1:8" ht="25.5" x14ac:dyDescent="0.2">
      <c r="A94" s="105" t="str">
        <f t="array" ref="A94">IFERROR(INDEX('Annex 2 EHV charges'!$D$11:$D$410, MATCH(0, IF(ISBLANK('Annex 2 EHV charges'!$D$11:$D$410),1, COUNTIF(A$4:$A93, 'Annex 2 EHV charges'!$D$11:$D$410)), 0)),"")</f>
        <v>New Export 19</v>
      </c>
      <c r="B94" s="104" t="str">
        <f>IF($A94="","",VLOOKUP($A94,'Annex 2 EHV charges'!$D:$O,2,0))</f>
        <v>New Export 19</v>
      </c>
      <c r="C94" s="105" t="str">
        <f>IF($A94="","",VLOOKUP($A94,'Annex 2 EHV charges'!$D:$O,3,0))</f>
        <v>New Export 19</v>
      </c>
      <c r="D94" s="104" t="str">
        <f>IF($A94="","",VLOOKUP($A94,'Annex 2 EHV charges'!$D:$O,4,0))</f>
        <v>Knighton Lane Battery Storage, Knighton</v>
      </c>
      <c r="E94" s="106" t="str">
        <f>IFERROR(IF(VLOOKUP($A94,'Annex 2 EHV charges'!$D:$O,9,FALSE)=0,"",VLOOKUP($A94,'Annex 2 EHV charges'!$D:$O,9,FALSE)),"")</f>
        <v/>
      </c>
      <c r="F94" s="107">
        <f>IFERROR(IF(VLOOKUP($A94,'Annex 2 EHV charges'!$D:$O,10,FALSE)=0,"",VLOOKUP($A94,'Annex 2 EHV charges'!$D:$O,10,FALSE)),"")</f>
        <v>6725.88</v>
      </c>
      <c r="G94" s="108">
        <f>IFERROR(IF(VLOOKUP($A94,'Annex 2 EHV charges'!$D:$O,11,FALSE)=0,"",VLOOKUP($A94,'Annex 2 EHV charges'!$D:$O,11,FALSE)),"")</f>
        <v>0.05</v>
      </c>
      <c r="H94" s="108">
        <f>IFERROR(IF(VLOOKUP($A94,'Annex 2 EHV charges'!$D:$O,12,FALSE)=0,"",VLOOKUP($A94,'Annex 2 EHV charges'!$D:$O,12,FALSE)),"")</f>
        <v>0.05</v>
      </c>
    </row>
    <row r="95" spans="1:8" x14ac:dyDescent="0.2">
      <c r="A95" s="105" t="str">
        <f t="array" ref="A95">IFERROR(INDEX('Annex 2 EHV charges'!$D$11:$D$410, MATCH(0, IF(ISBLANK('Annex 2 EHV charges'!$D$11:$D$410),1, COUNTIF(A$4:$A94, 'Annex 2 EHV charges'!$D$11:$D$410)), 0)),"")</f>
        <v>New Export 20</v>
      </c>
      <c r="B95" s="104" t="str">
        <f>IF($A95="","",VLOOKUP($A95,'Annex 2 EHV charges'!$D:$O,2,0))</f>
        <v>New Export 20</v>
      </c>
      <c r="C95" s="105" t="str">
        <f>IF($A95="","",VLOOKUP($A95,'Annex 2 EHV charges'!$D:$O,3,0))</f>
        <v>New Export 20</v>
      </c>
      <c r="D95" s="104" t="str">
        <f>IF($A95="","",VLOOKUP($A95,'Annex 2 EHV charges'!$D:$O,4,0))</f>
        <v>Land off, Kingstone Road, Slimbridge</v>
      </c>
      <c r="E95" s="106" t="str">
        <f>IFERROR(IF(VLOOKUP($A95,'Annex 2 EHV charges'!$D:$O,9,FALSE)=0,"",VLOOKUP($A95,'Annex 2 EHV charges'!$D:$O,9,FALSE)),"")</f>
        <v/>
      </c>
      <c r="F95" s="107">
        <f>IFERROR(IF(VLOOKUP($A95,'Annex 2 EHV charges'!$D:$O,10,FALSE)=0,"",VLOOKUP($A95,'Annex 2 EHV charges'!$D:$O,10,FALSE)),"")</f>
        <v>2287.7600000000002</v>
      </c>
      <c r="G95" s="108">
        <f>IFERROR(IF(VLOOKUP($A95,'Annex 2 EHV charges'!$D:$O,11,FALSE)=0,"",VLOOKUP($A95,'Annex 2 EHV charges'!$D:$O,11,FALSE)),"")</f>
        <v>0.05</v>
      </c>
      <c r="H95" s="108">
        <f>IFERROR(IF(VLOOKUP($A95,'Annex 2 EHV charges'!$D:$O,12,FALSE)=0,"",VLOOKUP($A95,'Annex 2 EHV charges'!$D:$O,12,FALSE)),"")</f>
        <v>0.05</v>
      </c>
    </row>
    <row r="96" spans="1:8" x14ac:dyDescent="0.2">
      <c r="A96" s="105" t="str">
        <f t="array" ref="A96">IFERROR(INDEX('Annex 2 EHV charges'!$D$11:$D$410, MATCH(0, IF(ISBLANK('Annex 2 EHV charges'!$D$11:$D$410),1, COUNTIF(A$4:$A95, 'Annex 2 EHV charges'!$D$11:$D$410)), 0)),"")</f>
        <v>New Export 21</v>
      </c>
      <c r="B96" s="104" t="str">
        <f>IF($A96="","",VLOOKUP($A96,'Annex 2 EHV charges'!$D:$O,2,0))</f>
        <v>New Export 21</v>
      </c>
      <c r="C96" s="105" t="str">
        <f>IF($A96="","",VLOOKUP($A96,'Annex 2 EHV charges'!$D:$O,3,0))</f>
        <v>New Export 21</v>
      </c>
      <c r="D96" s="104" t="str">
        <f>IF($A96="","",VLOOKUP($A96,'Annex 2 EHV charges'!$D:$O,4,0))</f>
        <v>Langley Generation</v>
      </c>
      <c r="E96" s="106" t="str">
        <f>IFERROR(IF(VLOOKUP($A96,'Annex 2 EHV charges'!$D:$O,9,FALSE)=0,"",VLOOKUP($A96,'Annex 2 EHV charges'!$D:$O,9,FALSE)),"")</f>
        <v/>
      </c>
      <c r="F96" s="107">
        <f>IFERROR(IF(VLOOKUP($A96,'Annex 2 EHV charges'!$D:$O,10,FALSE)=0,"",VLOOKUP($A96,'Annex 2 EHV charges'!$D:$O,10,FALSE)),"")</f>
        <v>754.63</v>
      </c>
      <c r="G96" s="108">
        <f>IFERROR(IF(VLOOKUP($A96,'Annex 2 EHV charges'!$D:$O,11,FALSE)=0,"",VLOOKUP($A96,'Annex 2 EHV charges'!$D:$O,11,FALSE)),"")</f>
        <v>0.05</v>
      </c>
      <c r="H96" s="108">
        <f>IFERROR(IF(VLOOKUP($A96,'Annex 2 EHV charges'!$D:$O,12,FALSE)=0,"",VLOOKUP($A96,'Annex 2 EHV charges'!$D:$O,12,FALSE)),"")</f>
        <v>0.05</v>
      </c>
    </row>
    <row r="97" spans="1:8" x14ac:dyDescent="0.2">
      <c r="A97" s="105" t="str">
        <f t="array" ref="A97">IFERROR(INDEX('Annex 2 EHV charges'!$D$11:$D$410, MATCH(0, IF(ISBLANK('Annex 2 EHV charges'!$D$11:$D$410),1, COUNTIF(A$4:$A96, 'Annex 2 EHV charges'!$D$11:$D$410)), 0)),"")</f>
        <v>New Export 22</v>
      </c>
      <c r="B97" s="104" t="str">
        <f>IF($A97="","",VLOOKUP($A97,'Annex 2 EHV charges'!$D:$O,2,0))</f>
        <v>New Export 22</v>
      </c>
      <c r="C97" s="105" t="str">
        <f>IF($A97="","",VLOOKUP($A97,'Annex 2 EHV charges'!$D:$O,3,0))</f>
        <v>New Export 22</v>
      </c>
      <c r="D97" s="104" t="str">
        <f>IF($A97="","",VLOOKUP($A97,'Annex 2 EHV charges'!$D:$O,4,0))</f>
        <v>Longney Estate</v>
      </c>
      <c r="E97" s="106" t="str">
        <f>IFERROR(IF(VLOOKUP($A97,'Annex 2 EHV charges'!$D:$O,9,FALSE)=0,"",VLOOKUP($A97,'Annex 2 EHV charges'!$D:$O,9,FALSE)),"")</f>
        <v/>
      </c>
      <c r="F97" s="107">
        <f>IFERROR(IF(VLOOKUP($A97,'Annex 2 EHV charges'!$D:$O,10,FALSE)=0,"",VLOOKUP($A97,'Annex 2 EHV charges'!$D:$O,10,FALSE)),"")</f>
        <v>7309.1</v>
      </c>
      <c r="G97" s="108">
        <f>IFERROR(IF(VLOOKUP($A97,'Annex 2 EHV charges'!$D:$O,11,FALSE)=0,"",VLOOKUP($A97,'Annex 2 EHV charges'!$D:$O,11,FALSE)),"")</f>
        <v>0.05</v>
      </c>
      <c r="H97" s="108">
        <f>IFERROR(IF(VLOOKUP($A97,'Annex 2 EHV charges'!$D:$O,12,FALSE)=0,"",VLOOKUP($A97,'Annex 2 EHV charges'!$D:$O,12,FALSE)),"")</f>
        <v>0.05</v>
      </c>
    </row>
    <row r="98" spans="1:8" x14ac:dyDescent="0.2">
      <c r="A98" s="105" t="str">
        <f t="array" ref="A98">IFERROR(INDEX('Annex 2 EHV charges'!$D$11:$D$410, MATCH(0, IF(ISBLANK('Annex 2 EHV charges'!$D$11:$D$410),1, COUNTIF(A$4:$A97, 'Annex 2 EHV charges'!$D$11:$D$410)), 0)),"")</f>
        <v>New Export 23</v>
      </c>
      <c r="B98" s="104" t="str">
        <f>IF($A98="","",VLOOKUP($A98,'Annex 2 EHV charges'!$D:$O,2,0))</f>
        <v>New Export 23</v>
      </c>
      <c r="C98" s="105" t="str">
        <f>IF($A98="","",VLOOKUP($A98,'Annex 2 EHV charges'!$D:$O,3,0))</f>
        <v>New Export 23</v>
      </c>
      <c r="D98" s="104" t="str">
        <f>IF($A98="","",VLOOKUP($A98,'Annex 2 EHV charges'!$D:$O,4,0))</f>
        <v>Meadow Solar Farm</v>
      </c>
      <c r="E98" s="106" t="str">
        <f>IFERROR(IF(VLOOKUP($A98,'Annex 2 EHV charges'!$D:$O,9,FALSE)=0,"",VLOOKUP($A98,'Annex 2 EHV charges'!$D:$O,9,FALSE)),"")</f>
        <v/>
      </c>
      <c r="F98" s="107">
        <f>IFERROR(IF(VLOOKUP($A98,'Annex 2 EHV charges'!$D:$O,10,FALSE)=0,"",VLOOKUP($A98,'Annex 2 EHV charges'!$D:$O,10,FALSE)),"")</f>
        <v>3912.75</v>
      </c>
      <c r="G98" s="108">
        <f>IFERROR(IF(VLOOKUP($A98,'Annex 2 EHV charges'!$D:$O,11,FALSE)=0,"",VLOOKUP($A98,'Annex 2 EHV charges'!$D:$O,11,FALSE)),"")</f>
        <v>0.05</v>
      </c>
      <c r="H98" s="108">
        <f>IFERROR(IF(VLOOKUP($A98,'Annex 2 EHV charges'!$D:$O,12,FALSE)=0,"",VLOOKUP($A98,'Annex 2 EHV charges'!$D:$O,12,FALSE)),"")</f>
        <v>0.05</v>
      </c>
    </row>
    <row r="99" spans="1:8" x14ac:dyDescent="0.2">
      <c r="A99" s="105" t="str">
        <f t="array" ref="A99">IFERROR(INDEX('Annex 2 EHV charges'!$D$11:$D$410, MATCH(0, IF(ISBLANK('Annex 2 EHV charges'!$D$11:$D$410),1, COUNTIF(A$4:$A98, 'Annex 2 EHV charges'!$D$11:$D$410)), 0)),"")</f>
        <v>New Export 24</v>
      </c>
      <c r="B99" s="104" t="str">
        <f>IF($A99="","",VLOOKUP($A99,'Annex 2 EHV charges'!$D:$O,2,0))</f>
        <v>New Export 24</v>
      </c>
      <c r="C99" s="105" t="str">
        <f>IF($A99="","",VLOOKUP($A99,'Annex 2 EHV charges'!$D:$O,3,0))</f>
        <v>New Export 24</v>
      </c>
      <c r="D99" s="104" t="str">
        <f>IF($A99="","",VLOOKUP($A99,'Annex 2 EHV charges'!$D:$O,4,0))</f>
        <v>Meaford Power Station</v>
      </c>
      <c r="E99" s="106" t="str">
        <f>IFERROR(IF(VLOOKUP($A99,'Annex 2 EHV charges'!$D:$O,9,FALSE)=0,"",VLOOKUP($A99,'Annex 2 EHV charges'!$D:$O,9,FALSE)),"")</f>
        <v/>
      </c>
      <c r="F99" s="107">
        <f>IFERROR(IF(VLOOKUP($A99,'Annex 2 EHV charges'!$D:$O,10,FALSE)=0,"",VLOOKUP($A99,'Annex 2 EHV charges'!$D:$O,10,FALSE)),"")</f>
        <v>2778.35</v>
      </c>
      <c r="G99" s="108">
        <f>IFERROR(IF(VLOOKUP($A99,'Annex 2 EHV charges'!$D:$O,11,FALSE)=0,"",VLOOKUP($A99,'Annex 2 EHV charges'!$D:$O,11,FALSE)),"")</f>
        <v>0.05</v>
      </c>
      <c r="H99" s="108">
        <f>IFERROR(IF(VLOOKUP($A99,'Annex 2 EHV charges'!$D:$O,12,FALSE)=0,"",VLOOKUP($A99,'Annex 2 EHV charges'!$D:$O,12,FALSE)),"")</f>
        <v>0.05</v>
      </c>
    </row>
    <row r="100" spans="1:8" x14ac:dyDescent="0.2">
      <c r="A100" s="105" t="str">
        <f t="array" ref="A100">IFERROR(INDEX('Annex 2 EHV charges'!$D$11:$D$410, MATCH(0, IF(ISBLANK('Annex 2 EHV charges'!$D$11:$D$410),1, COUNTIF(A$4:$A99, 'Annex 2 EHV charges'!$D$11:$D$410)), 0)),"")</f>
        <v>New Export 25</v>
      </c>
      <c r="B100" s="104" t="str">
        <f>IF($A100="","",VLOOKUP($A100,'Annex 2 EHV charges'!$D:$O,2,0))</f>
        <v>New Export 25</v>
      </c>
      <c r="C100" s="105" t="str">
        <f>IF($A100="","",VLOOKUP($A100,'Annex 2 EHV charges'!$D:$O,3,0))</f>
        <v>New Export 25</v>
      </c>
      <c r="D100" s="104" t="str">
        <f>IF($A100="","",VLOOKUP($A100,'Annex 2 EHV charges'!$D:$O,4,0))</f>
        <v>Ploddy House Farm</v>
      </c>
      <c r="E100" s="106" t="str">
        <f>IFERROR(IF(VLOOKUP($A100,'Annex 2 EHV charges'!$D:$O,9,FALSE)=0,"",VLOOKUP($A100,'Annex 2 EHV charges'!$D:$O,9,FALSE)),"")</f>
        <v/>
      </c>
      <c r="F100" s="107">
        <f>IFERROR(IF(VLOOKUP($A100,'Annex 2 EHV charges'!$D:$O,10,FALSE)=0,"",VLOOKUP($A100,'Annex 2 EHV charges'!$D:$O,10,FALSE)),"")</f>
        <v>2078.9499999999998</v>
      </c>
      <c r="G100" s="108">
        <f>IFERROR(IF(VLOOKUP($A100,'Annex 2 EHV charges'!$D:$O,11,FALSE)=0,"",VLOOKUP($A100,'Annex 2 EHV charges'!$D:$O,11,FALSE)),"")</f>
        <v>0.05</v>
      </c>
      <c r="H100" s="108">
        <f>IFERROR(IF(VLOOKUP($A100,'Annex 2 EHV charges'!$D:$O,12,FALSE)=0,"",VLOOKUP($A100,'Annex 2 EHV charges'!$D:$O,12,FALSE)),"")</f>
        <v>0.05</v>
      </c>
    </row>
    <row r="101" spans="1:8" x14ac:dyDescent="0.2">
      <c r="A101" s="105" t="str">
        <f t="array" ref="A101">IFERROR(INDEX('Annex 2 EHV charges'!$D$11:$D$410, MATCH(0, IF(ISBLANK('Annex 2 EHV charges'!$D$11:$D$410),1, COUNTIF(A$4:$A100, 'Annex 2 EHV charges'!$D$11:$D$410)), 0)),"")</f>
        <v>New Export 27</v>
      </c>
      <c r="B101" s="104" t="str">
        <f>IF($A101="","",VLOOKUP($A101,'Annex 2 EHV charges'!$D:$O,2,0))</f>
        <v>New Export 27</v>
      </c>
      <c r="C101" s="105" t="str">
        <f>IF($A101="","",VLOOKUP($A101,'Annex 2 EHV charges'!$D:$O,3,0))</f>
        <v>New Export 27</v>
      </c>
      <c r="D101" s="104" t="str">
        <f>IF($A101="","",VLOOKUP($A101,'Annex 2 EHV charges'!$D:$O,4,0))</f>
        <v>Radbrooke Pastures PV</v>
      </c>
      <c r="E101" s="106" t="str">
        <f>IFERROR(IF(VLOOKUP($A101,'Annex 2 EHV charges'!$D:$O,9,FALSE)=0,"",VLOOKUP($A101,'Annex 2 EHV charges'!$D:$O,9,FALSE)),"")</f>
        <v/>
      </c>
      <c r="F101" s="107">
        <f>IFERROR(IF(VLOOKUP($A101,'Annex 2 EHV charges'!$D:$O,10,FALSE)=0,"",VLOOKUP($A101,'Annex 2 EHV charges'!$D:$O,10,FALSE)),"")</f>
        <v>1807.84</v>
      </c>
      <c r="G101" s="108">
        <f>IFERROR(IF(VLOOKUP($A101,'Annex 2 EHV charges'!$D:$O,11,FALSE)=0,"",VLOOKUP($A101,'Annex 2 EHV charges'!$D:$O,11,FALSE)),"")</f>
        <v>0.05</v>
      </c>
      <c r="H101" s="108">
        <f>IFERROR(IF(VLOOKUP($A101,'Annex 2 EHV charges'!$D:$O,12,FALSE)=0,"",VLOOKUP($A101,'Annex 2 EHV charges'!$D:$O,12,FALSE)),"")</f>
        <v>0.05</v>
      </c>
    </row>
    <row r="102" spans="1:8" x14ac:dyDescent="0.2">
      <c r="A102" s="105" t="str">
        <f t="array" ref="A102">IFERROR(INDEX('Annex 2 EHV charges'!$D$11:$D$410, MATCH(0, IF(ISBLANK('Annex 2 EHV charges'!$D$11:$D$410),1, COUNTIF(A$4:$A101, 'Annex 2 EHV charges'!$D$11:$D$410)), 0)),"")</f>
        <v>New Export 28</v>
      </c>
      <c r="B102" s="104" t="str">
        <f>IF($A102="","",VLOOKUP($A102,'Annex 2 EHV charges'!$D:$O,2,0))</f>
        <v>New Export 28</v>
      </c>
      <c r="C102" s="105" t="str">
        <f>IF($A102="","",VLOOKUP($A102,'Annex 2 EHV charges'!$D:$O,3,0))</f>
        <v>New Export 28</v>
      </c>
      <c r="D102" s="104" t="str">
        <f>IF($A102="","",VLOOKUP($A102,'Annex 2 EHV charges'!$D:$O,4,0))</f>
        <v>Rag Lane Solar, Wotton-Under-Edge</v>
      </c>
      <c r="E102" s="106" t="str">
        <f>IFERROR(IF(VLOOKUP($A102,'Annex 2 EHV charges'!$D:$O,9,FALSE)=0,"",VLOOKUP($A102,'Annex 2 EHV charges'!$D:$O,9,FALSE)),"")</f>
        <v/>
      </c>
      <c r="F102" s="107">
        <f>IFERROR(IF(VLOOKUP($A102,'Annex 2 EHV charges'!$D:$O,10,FALSE)=0,"",VLOOKUP($A102,'Annex 2 EHV charges'!$D:$O,10,FALSE)),"")</f>
        <v>16085.14</v>
      </c>
      <c r="G102" s="108">
        <f>IFERROR(IF(VLOOKUP($A102,'Annex 2 EHV charges'!$D:$O,11,FALSE)=0,"",VLOOKUP($A102,'Annex 2 EHV charges'!$D:$O,11,FALSE)),"")</f>
        <v>0.05</v>
      </c>
      <c r="H102" s="108">
        <f>IFERROR(IF(VLOOKUP($A102,'Annex 2 EHV charges'!$D:$O,12,FALSE)=0,"",VLOOKUP($A102,'Annex 2 EHV charges'!$D:$O,12,FALSE)),"")</f>
        <v>0.05</v>
      </c>
    </row>
    <row r="103" spans="1:8" x14ac:dyDescent="0.2">
      <c r="A103" s="105" t="str">
        <f t="array" ref="A103">IFERROR(INDEX('Annex 2 EHV charges'!$D$11:$D$410, MATCH(0, IF(ISBLANK('Annex 2 EHV charges'!$D$11:$D$410),1, COUNTIF(A$4:$A102, 'Annex 2 EHV charges'!$D$11:$D$410)), 0)),"")</f>
        <v>New Export 29</v>
      </c>
      <c r="B103" s="104" t="str">
        <f>IF($A103="","",VLOOKUP($A103,'Annex 2 EHV charges'!$D:$O,2,0))</f>
        <v>New Export 29</v>
      </c>
      <c r="C103" s="105" t="str">
        <f>IF($A103="","",VLOOKUP($A103,'Annex 2 EHV charges'!$D:$O,3,0))</f>
        <v>New Export 29</v>
      </c>
      <c r="D103" s="104" t="str">
        <f>IF($A103="","",VLOOKUP($A103,'Annex 2 EHV charges'!$D:$O,4,0))</f>
        <v>Ryall</v>
      </c>
      <c r="E103" s="106" t="str">
        <f>IFERROR(IF(VLOOKUP($A103,'Annex 2 EHV charges'!$D:$O,9,FALSE)=0,"",VLOOKUP($A103,'Annex 2 EHV charges'!$D:$O,9,FALSE)),"")</f>
        <v/>
      </c>
      <c r="F103" s="107">
        <f>IFERROR(IF(VLOOKUP($A103,'Annex 2 EHV charges'!$D:$O,10,FALSE)=0,"",VLOOKUP($A103,'Annex 2 EHV charges'!$D:$O,10,FALSE)),"")</f>
        <v>2045.63</v>
      </c>
      <c r="G103" s="108">
        <f>IFERROR(IF(VLOOKUP($A103,'Annex 2 EHV charges'!$D:$O,11,FALSE)=0,"",VLOOKUP($A103,'Annex 2 EHV charges'!$D:$O,11,FALSE)),"")</f>
        <v>0.05</v>
      </c>
      <c r="H103" s="108">
        <f>IFERROR(IF(VLOOKUP($A103,'Annex 2 EHV charges'!$D:$O,12,FALSE)=0,"",VLOOKUP($A103,'Annex 2 EHV charges'!$D:$O,12,FALSE)),"")</f>
        <v>0.05</v>
      </c>
    </row>
    <row r="104" spans="1:8" x14ac:dyDescent="0.2">
      <c r="A104" s="105" t="str">
        <f t="array" ref="A104">IFERROR(INDEX('Annex 2 EHV charges'!$D$11:$D$410, MATCH(0, IF(ISBLANK('Annex 2 EHV charges'!$D$11:$D$410),1, COUNTIF(A$4:$A103, 'Annex 2 EHV charges'!$D$11:$D$410)), 0)),"")</f>
        <v>New Export 30</v>
      </c>
      <c r="B104" s="104" t="str">
        <f>IF($A104="","",VLOOKUP($A104,'Annex 2 EHV charges'!$D:$O,2,0))</f>
        <v>New Export 30</v>
      </c>
      <c r="C104" s="105" t="str">
        <f>IF($A104="","",VLOOKUP($A104,'Annex 2 EHV charges'!$D:$O,3,0))</f>
        <v>New Export 30</v>
      </c>
      <c r="D104" s="104" t="str">
        <f>IF($A104="","",VLOOKUP($A104,'Annex 2 EHV charges'!$D:$O,4,0))</f>
        <v>Sinclair Wks Gas Gen</v>
      </c>
      <c r="E104" s="106">
        <f>IFERROR(IF(VLOOKUP($A104,'Annex 2 EHV charges'!$D:$O,9,FALSE)=0,"",VLOOKUP($A104,'Annex 2 EHV charges'!$D:$O,9,FALSE)),"")</f>
        <v>-0.70599999999999996</v>
      </c>
      <c r="F104" s="107">
        <f>IFERROR(IF(VLOOKUP($A104,'Annex 2 EHV charges'!$D:$O,10,FALSE)=0,"",VLOOKUP($A104,'Annex 2 EHV charges'!$D:$O,10,FALSE)),"")</f>
        <v>174.69</v>
      </c>
      <c r="G104" s="108">
        <f>IFERROR(IF(VLOOKUP($A104,'Annex 2 EHV charges'!$D:$O,11,FALSE)=0,"",VLOOKUP($A104,'Annex 2 EHV charges'!$D:$O,11,FALSE)),"")</f>
        <v>0.05</v>
      </c>
      <c r="H104" s="108">
        <f>IFERROR(IF(VLOOKUP($A104,'Annex 2 EHV charges'!$D:$O,12,FALSE)=0,"",VLOOKUP($A104,'Annex 2 EHV charges'!$D:$O,12,FALSE)),"")</f>
        <v>0.05</v>
      </c>
    </row>
    <row r="105" spans="1:8" x14ac:dyDescent="0.2">
      <c r="A105" s="105" t="str">
        <f t="array" ref="A105">IFERROR(INDEX('Annex 2 EHV charges'!$D$11:$D$410, MATCH(0, IF(ISBLANK('Annex 2 EHV charges'!$D$11:$D$410),1, COUNTIF(A$4:$A104, 'Annex 2 EHV charges'!$D$11:$D$410)), 0)),"")</f>
        <v>New Export 31</v>
      </c>
      <c r="B105" s="104" t="str">
        <f>IF($A105="","",VLOOKUP($A105,'Annex 2 EHV charges'!$D:$O,2,0))</f>
        <v>New Export 31</v>
      </c>
      <c r="C105" s="105" t="str">
        <f>IF($A105="","",VLOOKUP($A105,'Annex 2 EHV charges'!$D:$O,3,0))</f>
        <v>New Export 31</v>
      </c>
      <c r="D105" s="104" t="str">
        <f>IF($A105="","",VLOOKUP($A105,'Annex 2 EHV charges'!$D:$O,4,0))</f>
        <v>Stratford Road Gas</v>
      </c>
      <c r="E105" s="106" t="str">
        <f>IFERROR(IF(VLOOKUP($A105,'Annex 2 EHV charges'!$D:$O,9,FALSE)=0,"",VLOOKUP($A105,'Annex 2 EHV charges'!$D:$O,9,FALSE)),"")</f>
        <v/>
      </c>
      <c r="F105" s="107">
        <f>IFERROR(IF(VLOOKUP($A105,'Annex 2 EHV charges'!$D:$O,10,FALSE)=0,"",VLOOKUP($A105,'Annex 2 EHV charges'!$D:$O,10,FALSE)),"")</f>
        <v>885.94</v>
      </c>
      <c r="G105" s="108">
        <f>IFERROR(IF(VLOOKUP($A105,'Annex 2 EHV charges'!$D:$O,11,FALSE)=0,"",VLOOKUP($A105,'Annex 2 EHV charges'!$D:$O,11,FALSE)),"")</f>
        <v>0.05</v>
      </c>
      <c r="H105" s="108">
        <f>IFERROR(IF(VLOOKUP($A105,'Annex 2 EHV charges'!$D:$O,12,FALSE)=0,"",VLOOKUP($A105,'Annex 2 EHV charges'!$D:$O,12,FALSE)),"")</f>
        <v>0.05</v>
      </c>
    </row>
    <row r="106" spans="1:8" x14ac:dyDescent="0.2">
      <c r="A106" s="105" t="str">
        <f t="array" ref="A106">IFERROR(INDEX('Annex 2 EHV charges'!$D$11:$D$410, MATCH(0, IF(ISBLANK('Annex 2 EHV charges'!$D$11:$D$410),1, COUNTIF(A$4:$A105, 'Annex 2 EHV charges'!$D$11:$D$410)), 0)),"")</f>
        <v>New Export 32</v>
      </c>
      <c r="B106" s="104" t="str">
        <f>IF($A106="","",VLOOKUP($A106,'Annex 2 EHV charges'!$D:$O,2,0))</f>
        <v>New Export 32</v>
      </c>
      <c r="C106" s="105" t="str">
        <f>IF($A106="","",VLOOKUP($A106,'Annex 2 EHV charges'!$D:$O,3,0))</f>
        <v>New Export 32</v>
      </c>
      <c r="D106" s="104" t="str">
        <f>IF($A106="","",VLOOKUP($A106,'Annex 2 EHV charges'!$D:$O,4,0))</f>
        <v>Venetia Road</v>
      </c>
      <c r="E106" s="106" t="str">
        <f>IFERROR(IF(VLOOKUP($A106,'Annex 2 EHV charges'!$D:$O,9,FALSE)=0,"",VLOOKUP($A106,'Annex 2 EHV charges'!$D:$O,9,FALSE)),"")</f>
        <v/>
      </c>
      <c r="F106" s="107">
        <f>IFERROR(IF(VLOOKUP($A106,'Annex 2 EHV charges'!$D:$O,10,FALSE)=0,"",VLOOKUP($A106,'Annex 2 EHV charges'!$D:$O,10,FALSE)),"")</f>
        <v>2608.92</v>
      </c>
      <c r="G106" s="108">
        <f>IFERROR(IF(VLOOKUP($A106,'Annex 2 EHV charges'!$D:$O,11,FALSE)=0,"",VLOOKUP($A106,'Annex 2 EHV charges'!$D:$O,11,FALSE)),"")</f>
        <v>0.05</v>
      </c>
      <c r="H106" s="108">
        <f>IFERROR(IF(VLOOKUP($A106,'Annex 2 EHV charges'!$D:$O,12,FALSE)=0,"",VLOOKUP($A106,'Annex 2 EHV charges'!$D:$O,12,FALSE)),"")</f>
        <v>0.05</v>
      </c>
    </row>
    <row r="107" spans="1:8" x14ac:dyDescent="0.2">
      <c r="A107" s="105" t="str">
        <f t="array" ref="A107">IFERROR(INDEX('Annex 2 EHV charges'!$D$11:$D$410, MATCH(0, IF(ISBLANK('Annex 2 EHV charges'!$D$11:$D$410),1, COUNTIF(A$4:$A106, 'Annex 2 EHV charges'!$D$11:$D$410)), 0)),"")</f>
        <v>New Export 33</v>
      </c>
      <c r="B107" s="104" t="str">
        <f>IF($A107="","",VLOOKUP($A107,'Annex 2 EHV charges'!$D:$O,2,0))</f>
        <v>New Export 33</v>
      </c>
      <c r="C107" s="105" t="str">
        <f>IF($A107="","",VLOOKUP($A107,'Annex 2 EHV charges'!$D:$O,3,0))</f>
        <v>New Export 33</v>
      </c>
      <c r="D107" s="104" t="str">
        <f>IF($A107="","",VLOOKUP($A107,'Annex 2 EHV charges'!$D:$O,4,0))</f>
        <v>Water Orton</v>
      </c>
      <c r="E107" s="106" t="str">
        <f>IFERROR(IF(VLOOKUP($A107,'Annex 2 EHV charges'!$D:$O,9,FALSE)=0,"",VLOOKUP($A107,'Annex 2 EHV charges'!$D:$O,9,FALSE)),"")</f>
        <v/>
      </c>
      <c r="F107" s="107">
        <f>IFERROR(IF(VLOOKUP($A107,'Annex 2 EHV charges'!$D:$O,10,FALSE)=0,"",VLOOKUP($A107,'Annex 2 EHV charges'!$D:$O,10,FALSE)),"")</f>
        <v>8988.77</v>
      </c>
      <c r="G107" s="108">
        <f>IFERROR(IF(VLOOKUP($A107,'Annex 2 EHV charges'!$D:$O,11,FALSE)=0,"",VLOOKUP($A107,'Annex 2 EHV charges'!$D:$O,11,FALSE)),"")</f>
        <v>0.05</v>
      </c>
      <c r="H107" s="108">
        <f>IFERROR(IF(VLOOKUP($A107,'Annex 2 EHV charges'!$D:$O,12,FALSE)=0,"",VLOOKUP($A107,'Annex 2 EHV charges'!$D:$O,12,FALSE)),"")</f>
        <v>0.05</v>
      </c>
    </row>
    <row r="108" spans="1:8" x14ac:dyDescent="0.2">
      <c r="A108" s="105" t="str">
        <f t="array" ref="A108">IFERROR(INDEX('Annex 2 EHV charges'!$D$11:$D$410, MATCH(0, IF(ISBLANK('Annex 2 EHV charges'!$D$11:$D$410),1, COUNTIF(A$4:$A107, 'Annex 2 EHV charges'!$D$11:$D$410)), 0)),"")</f>
        <v>New Export 34</v>
      </c>
      <c r="B108" s="104" t="str">
        <f>IF($A108="","",VLOOKUP($A108,'Annex 2 EHV charges'!$D:$O,2,0))</f>
        <v>New Export 34</v>
      </c>
      <c r="C108" s="105" t="str">
        <f>IF($A108="","",VLOOKUP($A108,'Annex 2 EHV charges'!$D:$O,3,0))</f>
        <v>New Export 34</v>
      </c>
      <c r="D108" s="104" t="str">
        <f>IF($A108="","",VLOOKUP($A108,'Annex 2 EHV charges'!$D:$O,4,0))</f>
        <v>Awbridge Solar Farm,Trysull</v>
      </c>
      <c r="E108" s="106" t="str">
        <f>IFERROR(IF(VLOOKUP($A108,'Annex 2 EHV charges'!$D:$O,9,FALSE)=0,"",VLOOKUP($A108,'Annex 2 EHV charges'!$D:$O,9,FALSE)),"")</f>
        <v/>
      </c>
      <c r="F108" s="107">
        <f>IFERROR(IF(VLOOKUP($A108,'Annex 2 EHV charges'!$D:$O,10,FALSE)=0,"",VLOOKUP($A108,'Annex 2 EHV charges'!$D:$O,10,FALSE)),"")</f>
        <v>97.31</v>
      </c>
      <c r="G108" s="108">
        <f>IFERROR(IF(VLOOKUP($A108,'Annex 2 EHV charges'!$D:$O,11,FALSE)=0,"",VLOOKUP($A108,'Annex 2 EHV charges'!$D:$O,11,FALSE)),"")</f>
        <v>0.05</v>
      </c>
      <c r="H108" s="108">
        <f>IFERROR(IF(VLOOKUP($A108,'Annex 2 EHV charges'!$D:$O,12,FALSE)=0,"",VLOOKUP($A108,'Annex 2 EHV charges'!$D:$O,12,FALSE)),"")</f>
        <v>0.05</v>
      </c>
    </row>
    <row r="109" spans="1:8" x14ac:dyDescent="0.2">
      <c r="A109" s="105" t="str">
        <f t="array" ref="A109">IFERROR(INDEX('Annex 2 EHV charges'!$D$11:$D$410, MATCH(0, IF(ISBLANK('Annex 2 EHV charges'!$D$11:$D$410),1, COUNTIF(A$4:$A108, 'Annex 2 EHV charges'!$D$11:$D$410)), 0)),"")</f>
        <v>New Export 35</v>
      </c>
      <c r="B109" s="104" t="str">
        <f>IF($A109="","",VLOOKUP($A109,'Annex 2 EHV charges'!$D:$O,2,0))</f>
        <v>New Export 35</v>
      </c>
      <c r="C109" s="105" t="str">
        <f>IF($A109="","",VLOOKUP($A109,'Annex 2 EHV charges'!$D:$O,3,0))</f>
        <v>New Export 35</v>
      </c>
      <c r="D109" s="104" t="str">
        <f>IF($A109="","",VLOOKUP($A109,'Annex 2 EHV charges'!$D:$O,4,0))</f>
        <v>Iron Acton Battery Storage</v>
      </c>
      <c r="E109" s="106" t="str">
        <f>IFERROR(IF(VLOOKUP($A109,'Annex 2 EHV charges'!$D:$O,9,FALSE)=0,"",VLOOKUP($A109,'Annex 2 EHV charges'!$D:$O,9,FALSE)),"")</f>
        <v/>
      </c>
      <c r="F109" s="107">
        <f>IFERROR(IF(VLOOKUP($A109,'Annex 2 EHV charges'!$D:$O,10,FALSE)=0,"",VLOOKUP($A109,'Annex 2 EHV charges'!$D:$O,10,FALSE)),"")</f>
        <v>1195.27</v>
      </c>
      <c r="G109" s="108">
        <f>IFERROR(IF(VLOOKUP($A109,'Annex 2 EHV charges'!$D:$O,11,FALSE)=0,"",VLOOKUP($A109,'Annex 2 EHV charges'!$D:$O,11,FALSE)),"")</f>
        <v>0.05</v>
      </c>
      <c r="H109" s="108">
        <f>IFERROR(IF(VLOOKUP($A109,'Annex 2 EHV charges'!$D:$O,12,FALSE)=0,"",VLOOKUP($A109,'Annex 2 EHV charges'!$D:$O,12,FALSE)),"")</f>
        <v>0.05</v>
      </c>
    </row>
    <row r="110" spans="1:8" ht="12.75" customHeight="1" x14ac:dyDescent="0.2">
      <c r="A110" s="105" t="str">
        <f t="array" ref="A110">IFERROR(INDEX('Annex 2 EHV charges'!$D$11:$D$410, MATCH(0, IF(ISBLANK('Annex 2 EHV charges'!$D$11:$D$410),1, COUNTIF(A$4:$A109, 'Annex 2 EHV charges'!$D$11:$D$410)), 0)),"")</f>
        <v/>
      </c>
      <c r="B110" s="104" t="str">
        <f>IF($A110="","",VLOOKUP($A110,'Annex 2 EHV charges'!$D:$O,2,0))</f>
        <v/>
      </c>
      <c r="C110" s="105" t="str">
        <f>IF($A110="","",VLOOKUP($A110,'Annex 2 EHV charges'!$D:$O,3,0))</f>
        <v/>
      </c>
      <c r="D110" s="104" t="str">
        <f>IF($A110="","",VLOOKUP($A110,'Annex 2 EHV charges'!$D:$O,4,0))</f>
        <v/>
      </c>
      <c r="E110" s="106" t="str">
        <f>IFERROR(IF(VLOOKUP($A110,'Annex 2 EHV charges'!$D:$O,9,FALSE)=0,"",VLOOKUP($A110,'Annex 2 EHV charges'!$D:$O,9,FALSE)),"")</f>
        <v/>
      </c>
      <c r="F110" s="107" t="str">
        <f>IFERROR(IF(VLOOKUP($A110,'Annex 2 EHV charges'!$D:$O,10,FALSE)=0,"",VLOOKUP($A110,'Annex 2 EHV charges'!$D:$O,10,FALSE)),"")</f>
        <v/>
      </c>
      <c r="G110" s="108" t="str">
        <f>IFERROR(IF(VLOOKUP($A110,'Annex 2 EHV charges'!$D:$O,11,FALSE)=0,"",VLOOKUP($A110,'Annex 2 EHV charges'!$D:$O,11,FALSE)),"")</f>
        <v/>
      </c>
      <c r="H110" s="108" t="str">
        <f>IFERROR(IF(VLOOKUP($A110,'Annex 2 EHV charges'!$D:$O,12,FALSE)=0,"",VLOOKUP($A110,'Annex 2 EHV charges'!$D:$O,12,FALSE)),"")</f>
        <v/>
      </c>
    </row>
    <row r="111" spans="1:8" ht="12.75" customHeight="1" x14ac:dyDescent="0.2">
      <c r="A111" s="105" t="str">
        <f t="array" ref="A111">IFERROR(INDEX('Annex 2 EHV charges'!$D$11:$D$410, MATCH(0, IF(ISBLANK('Annex 2 EHV charges'!$D$11:$D$410),1, COUNTIF(A$4:$A110, 'Annex 2 EHV charges'!$D$11:$D$410)), 0)),"")</f>
        <v/>
      </c>
      <c r="B111" s="104" t="str">
        <f>IF($A111="","",VLOOKUP($A111,'Annex 2 EHV charges'!$D:$O,2,0))</f>
        <v/>
      </c>
      <c r="C111" s="105" t="str">
        <f>IF($A111="","",VLOOKUP($A111,'Annex 2 EHV charges'!$D:$O,3,0))</f>
        <v/>
      </c>
      <c r="D111" s="104" t="str">
        <f>IF($A111="","",VLOOKUP($A111,'Annex 2 EHV charges'!$D:$O,4,0))</f>
        <v/>
      </c>
      <c r="E111" s="106" t="str">
        <f>IFERROR(IF(VLOOKUP($A111,'Annex 2 EHV charges'!$D:$O,9,FALSE)=0,"",VLOOKUP($A111,'Annex 2 EHV charges'!$D:$O,9,FALSE)),"")</f>
        <v/>
      </c>
      <c r="F111" s="107" t="str">
        <f>IFERROR(IF(VLOOKUP($A111,'Annex 2 EHV charges'!$D:$O,10,FALSE)=0,"",VLOOKUP($A111,'Annex 2 EHV charges'!$D:$O,10,FALSE)),"")</f>
        <v/>
      </c>
      <c r="G111" s="108" t="str">
        <f>IFERROR(IF(VLOOKUP($A111,'Annex 2 EHV charges'!$D:$O,11,FALSE)=0,"",VLOOKUP($A111,'Annex 2 EHV charges'!$D:$O,11,FALSE)),"")</f>
        <v/>
      </c>
      <c r="H111" s="108" t="str">
        <f>IFERROR(IF(VLOOKUP($A111,'Annex 2 EHV charges'!$D:$O,12,FALSE)=0,"",VLOOKUP($A111,'Annex 2 EHV charges'!$D:$O,12,FALSE)),"")</f>
        <v/>
      </c>
    </row>
    <row r="112" spans="1:8" ht="12.75" customHeight="1" x14ac:dyDescent="0.2">
      <c r="A112" s="105" t="str">
        <f t="array" ref="A112">IFERROR(INDEX('Annex 2 EHV charges'!$D$11:$D$410, MATCH(0, IF(ISBLANK('Annex 2 EHV charges'!$D$11:$D$410),1, COUNTIF(A$4:$A111, 'Annex 2 EHV charges'!$D$11:$D$410)), 0)),"")</f>
        <v/>
      </c>
      <c r="B112" s="104" t="str">
        <f>IF($A112="","",VLOOKUP($A112,'Annex 2 EHV charges'!$D:$O,2,0))</f>
        <v/>
      </c>
      <c r="C112" s="105" t="str">
        <f>IF($A112="","",VLOOKUP($A112,'Annex 2 EHV charges'!$D:$O,3,0))</f>
        <v/>
      </c>
      <c r="D112" s="104" t="str">
        <f>IF($A112="","",VLOOKUP($A112,'Annex 2 EHV charges'!$D:$O,4,0))</f>
        <v/>
      </c>
      <c r="E112" s="106" t="str">
        <f>IFERROR(IF(VLOOKUP($A112,'Annex 2 EHV charges'!$D:$O,9,FALSE)=0,"",VLOOKUP($A112,'Annex 2 EHV charges'!$D:$O,9,FALSE)),"")</f>
        <v/>
      </c>
      <c r="F112" s="107" t="str">
        <f>IFERROR(IF(VLOOKUP($A112,'Annex 2 EHV charges'!$D:$O,10,FALSE)=0,"",VLOOKUP($A112,'Annex 2 EHV charges'!$D:$O,10,FALSE)),"")</f>
        <v/>
      </c>
      <c r="G112" s="108" t="str">
        <f>IFERROR(IF(VLOOKUP($A112,'Annex 2 EHV charges'!$D:$O,11,FALSE)=0,"",VLOOKUP($A112,'Annex 2 EHV charges'!$D:$O,11,FALSE)),"")</f>
        <v/>
      </c>
      <c r="H112" s="108" t="str">
        <f>IFERROR(IF(VLOOKUP($A112,'Annex 2 EHV charges'!$D:$O,12,FALSE)=0,"",VLOOKUP($A112,'Annex 2 EHV charges'!$D:$O,12,FALSE)),"")</f>
        <v/>
      </c>
    </row>
    <row r="113" spans="1:8" ht="12.75" customHeight="1" x14ac:dyDescent="0.2">
      <c r="A113" s="105" t="str">
        <f t="array" ref="A113">IFERROR(INDEX('Annex 2 EHV charges'!$D$11:$D$410, MATCH(0, IF(ISBLANK('Annex 2 EHV charges'!$D$11:$D$410),1, COUNTIF(A$4:$A112, 'Annex 2 EHV charges'!$D$11:$D$410)), 0)),"")</f>
        <v/>
      </c>
      <c r="B113" s="104" t="str">
        <f>IF($A113="","",VLOOKUP($A113,'Annex 2 EHV charges'!$D:$O,2,0))</f>
        <v/>
      </c>
      <c r="C113" s="105" t="str">
        <f>IF($A113="","",VLOOKUP($A113,'Annex 2 EHV charges'!$D:$O,3,0))</f>
        <v/>
      </c>
      <c r="D113" s="104" t="str">
        <f>IF($A113="","",VLOOKUP($A113,'Annex 2 EHV charges'!$D:$O,4,0))</f>
        <v/>
      </c>
      <c r="E113" s="106" t="str">
        <f>IFERROR(IF(VLOOKUP($A113,'Annex 2 EHV charges'!$D:$O,9,FALSE)=0,"",VLOOKUP($A113,'Annex 2 EHV charges'!$D:$O,9,FALSE)),"")</f>
        <v/>
      </c>
      <c r="F113" s="107" t="str">
        <f>IFERROR(IF(VLOOKUP($A113,'Annex 2 EHV charges'!$D:$O,10,FALSE)=0,"",VLOOKUP($A113,'Annex 2 EHV charges'!$D:$O,10,FALSE)),"")</f>
        <v/>
      </c>
      <c r="G113" s="108" t="str">
        <f>IFERROR(IF(VLOOKUP($A113,'Annex 2 EHV charges'!$D:$O,11,FALSE)=0,"",VLOOKUP($A113,'Annex 2 EHV charges'!$D:$O,11,FALSE)),"")</f>
        <v/>
      </c>
      <c r="H113" s="108" t="str">
        <f>IFERROR(IF(VLOOKUP($A113,'Annex 2 EHV charges'!$D:$O,12,FALSE)=0,"",VLOOKUP($A113,'Annex 2 EHV charges'!$D:$O,12,FALSE)),"")</f>
        <v/>
      </c>
    </row>
    <row r="114" spans="1:8" ht="12.75" customHeight="1" x14ac:dyDescent="0.2">
      <c r="A114" s="105" t="str">
        <f t="array" ref="A114">IFERROR(INDEX('Annex 2 EHV charges'!$D$11:$D$410, MATCH(0, IF(ISBLANK('Annex 2 EHV charges'!$D$11:$D$410),1, COUNTIF(A$4:$A113, 'Annex 2 EHV charges'!$D$11:$D$410)), 0)),"")</f>
        <v/>
      </c>
      <c r="B114" s="104" t="str">
        <f>IF($A114="","",VLOOKUP($A114,'Annex 2 EHV charges'!$D:$O,2,0))</f>
        <v/>
      </c>
      <c r="C114" s="105" t="str">
        <f>IF($A114="","",VLOOKUP($A114,'Annex 2 EHV charges'!$D:$O,3,0))</f>
        <v/>
      </c>
      <c r="D114" s="104" t="str">
        <f>IF($A114="","",VLOOKUP($A114,'Annex 2 EHV charges'!$D:$O,4,0))</f>
        <v/>
      </c>
      <c r="E114" s="106" t="str">
        <f>IFERROR(IF(VLOOKUP($A114,'Annex 2 EHV charges'!$D:$O,9,FALSE)=0,"",VLOOKUP($A114,'Annex 2 EHV charges'!$D:$O,9,FALSE)),"")</f>
        <v/>
      </c>
      <c r="F114" s="107" t="str">
        <f>IFERROR(IF(VLOOKUP($A114,'Annex 2 EHV charges'!$D:$O,10,FALSE)=0,"",VLOOKUP($A114,'Annex 2 EHV charges'!$D:$O,10,FALSE)),"")</f>
        <v/>
      </c>
      <c r="G114" s="108" t="str">
        <f>IFERROR(IF(VLOOKUP($A114,'Annex 2 EHV charges'!$D:$O,11,FALSE)=0,"",VLOOKUP($A114,'Annex 2 EHV charges'!$D:$O,11,FALSE)),"")</f>
        <v/>
      </c>
      <c r="H114" s="108" t="str">
        <f>IFERROR(IF(VLOOKUP($A114,'Annex 2 EHV charges'!$D:$O,12,FALSE)=0,"",VLOOKUP($A114,'Annex 2 EHV charges'!$D:$O,12,FALSE)),"")</f>
        <v/>
      </c>
    </row>
    <row r="115" spans="1:8" ht="12.75" customHeight="1" x14ac:dyDescent="0.2">
      <c r="A115" s="105" t="str">
        <f t="array" ref="A115">IFERROR(INDEX('Annex 2 EHV charges'!$D$11:$D$410, MATCH(0, IF(ISBLANK('Annex 2 EHV charges'!$D$11:$D$410),1, COUNTIF(A$4:$A114, 'Annex 2 EHV charges'!$D$11:$D$410)), 0)),"")</f>
        <v/>
      </c>
      <c r="B115" s="104" t="str">
        <f>IF($A115="","",VLOOKUP($A115,'Annex 2 EHV charges'!$D:$O,2,0))</f>
        <v/>
      </c>
      <c r="C115" s="105" t="str">
        <f>IF($A115="","",VLOOKUP($A115,'Annex 2 EHV charges'!$D:$O,3,0))</f>
        <v/>
      </c>
      <c r="D115" s="104" t="str">
        <f>IF($A115="","",VLOOKUP($A115,'Annex 2 EHV charges'!$D:$O,4,0))</f>
        <v/>
      </c>
      <c r="E115" s="106" t="str">
        <f>IFERROR(IF(VLOOKUP($A115,'Annex 2 EHV charges'!$D:$O,9,FALSE)=0,"",VLOOKUP($A115,'Annex 2 EHV charges'!$D:$O,9,FALSE)),"")</f>
        <v/>
      </c>
      <c r="F115" s="107" t="str">
        <f>IFERROR(IF(VLOOKUP($A115,'Annex 2 EHV charges'!$D:$O,10,FALSE)=0,"",VLOOKUP($A115,'Annex 2 EHV charges'!$D:$O,10,FALSE)),"")</f>
        <v/>
      </c>
      <c r="G115" s="108" t="str">
        <f>IFERROR(IF(VLOOKUP($A115,'Annex 2 EHV charges'!$D:$O,11,FALSE)=0,"",VLOOKUP($A115,'Annex 2 EHV charges'!$D:$O,11,FALSE)),"")</f>
        <v/>
      </c>
      <c r="H115" s="108" t="str">
        <f>IFERROR(IF(VLOOKUP($A115,'Annex 2 EHV charges'!$D:$O,12,FALSE)=0,"",VLOOKUP($A115,'Annex 2 EHV charges'!$D:$O,12,FALSE)),"")</f>
        <v/>
      </c>
    </row>
    <row r="116" spans="1:8" ht="12.75" customHeight="1" x14ac:dyDescent="0.2">
      <c r="A116" s="105" t="str">
        <f t="array" ref="A116">IFERROR(INDEX('Annex 2 EHV charges'!$D$11:$D$410, MATCH(0, IF(ISBLANK('Annex 2 EHV charges'!$D$11:$D$410),1, COUNTIF(A$4:$A115, 'Annex 2 EHV charges'!$D$11:$D$410)), 0)),"")</f>
        <v/>
      </c>
      <c r="B116" s="104" t="str">
        <f>IF($A116="","",VLOOKUP($A116,'Annex 2 EHV charges'!$D:$O,2,0))</f>
        <v/>
      </c>
      <c r="C116" s="105" t="str">
        <f>IF($A116="","",VLOOKUP($A116,'Annex 2 EHV charges'!$D:$O,3,0))</f>
        <v/>
      </c>
      <c r="D116" s="104" t="str">
        <f>IF($A116="","",VLOOKUP($A116,'Annex 2 EHV charges'!$D:$O,4,0))</f>
        <v/>
      </c>
      <c r="E116" s="106" t="str">
        <f>IFERROR(IF(VLOOKUP($A116,'Annex 2 EHV charges'!$D:$O,9,FALSE)=0,"",VLOOKUP($A116,'Annex 2 EHV charges'!$D:$O,9,FALSE)),"")</f>
        <v/>
      </c>
      <c r="F116" s="107" t="str">
        <f>IFERROR(IF(VLOOKUP($A116,'Annex 2 EHV charges'!$D:$O,10,FALSE)=0,"",VLOOKUP($A116,'Annex 2 EHV charges'!$D:$O,10,FALSE)),"")</f>
        <v/>
      </c>
      <c r="G116" s="108" t="str">
        <f>IFERROR(IF(VLOOKUP($A116,'Annex 2 EHV charges'!$D:$O,11,FALSE)=0,"",VLOOKUP($A116,'Annex 2 EHV charges'!$D:$O,11,FALSE)),"")</f>
        <v/>
      </c>
      <c r="H116" s="108" t="str">
        <f>IFERROR(IF(VLOOKUP($A116,'Annex 2 EHV charges'!$D:$O,12,FALSE)=0,"",VLOOKUP($A116,'Annex 2 EHV charges'!$D:$O,12,FALSE)),"")</f>
        <v/>
      </c>
    </row>
    <row r="117" spans="1:8" ht="12.75" customHeight="1" x14ac:dyDescent="0.2">
      <c r="A117" s="105" t="str">
        <f t="array" ref="A117">IFERROR(INDEX('Annex 2 EHV charges'!$D$11:$D$410, MATCH(0, IF(ISBLANK('Annex 2 EHV charges'!$D$11:$D$410),1, COUNTIF(A$4:$A116, 'Annex 2 EHV charges'!$D$11:$D$410)), 0)),"")</f>
        <v/>
      </c>
      <c r="B117" s="104" t="str">
        <f>IF($A117="","",VLOOKUP($A117,'Annex 2 EHV charges'!$D:$O,2,0))</f>
        <v/>
      </c>
      <c r="C117" s="105" t="str">
        <f>IF($A117="","",VLOOKUP($A117,'Annex 2 EHV charges'!$D:$O,3,0))</f>
        <v/>
      </c>
      <c r="D117" s="104" t="str">
        <f>IF($A117="","",VLOOKUP($A117,'Annex 2 EHV charges'!$D:$O,4,0))</f>
        <v/>
      </c>
      <c r="E117" s="106" t="str">
        <f>IFERROR(IF(VLOOKUP($A117,'Annex 2 EHV charges'!$D:$O,9,FALSE)=0,"",VLOOKUP($A117,'Annex 2 EHV charges'!$D:$O,9,FALSE)),"")</f>
        <v/>
      </c>
      <c r="F117" s="107" t="str">
        <f>IFERROR(IF(VLOOKUP($A117,'Annex 2 EHV charges'!$D:$O,10,FALSE)=0,"",VLOOKUP($A117,'Annex 2 EHV charges'!$D:$O,10,FALSE)),"")</f>
        <v/>
      </c>
      <c r="G117" s="108" t="str">
        <f>IFERROR(IF(VLOOKUP($A117,'Annex 2 EHV charges'!$D:$O,11,FALSE)=0,"",VLOOKUP($A117,'Annex 2 EHV charges'!$D:$O,11,FALSE)),"")</f>
        <v/>
      </c>
      <c r="H117" s="108" t="str">
        <f>IFERROR(IF(VLOOKUP($A117,'Annex 2 EHV charges'!$D:$O,12,FALSE)=0,"",VLOOKUP($A117,'Annex 2 EHV charges'!$D:$O,12,FALSE)),"")</f>
        <v/>
      </c>
    </row>
    <row r="118" spans="1:8" ht="12.75" customHeight="1" x14ac:dyDescent="0.2">
      <c r="A118" s="105" t="str">
        <f t="array" ref="A118">IFERROR(INDEX('Annex 2 EHV charges'!$D$11:$D$410, MATCH(0, IF(ISBLANK('Annex 2 EHV charges'!$D$11:$D$410),1, COUNTIF(A$4:$A117, 'Annex 2 EHV charges'!$D$11:$D$410)), 0)),"")</f>
        <v/>
      </c>
      <c r="B118" s="104" t="str">
        <f>IF($A118="","",VLOOKUP($A118,'Annex 2 EHV charges'!$D:$O,2,0))</f>
        <v/>
      </c>
      <c r="C118" s="105" t="str">
        <f>IF($A118="","",VLOOKUP($A118,'Annex 2 EHV charges'!$D:$O,3,0))</f>
        <v/>
      </c>
      <c r="D118" s="104" t="str">
        <f>IF($A118="","",VLOOKUP($A118,'Annex 2 EHV charges'!$D:$O,4,0))</f>
        <v/>
      </c>
      <c r="E118" s="106" t="str">
        <f>IFERROR(IF(VLOOKUP($A118,'Annex 2 EHV charges'!$D:$O,9,FALSE)=0,"",VLOOKUP($A118,'Annex 2 EHV charges'!$D:$O,9,FALSE)),"")</f>
        <v/>
      </c>
      <c r="F118" s="107" t="str">
        <f>IFERROR(IF(VLOOKUP($A118,'Annex 2 EHV charges'!$D:$O,10,FALSE)=0,"",VLOOKUP($A118,'Annex 2 EHV charges'!$D:$O,10,FALSE)),"")</f>
        <v/>
      </c>
      <c r="G118" s="108" t="str">
        <f>IFERROR(IF(VLOOKUP($A118,'Annex 2 EHV charges'!$D:$O,11,FALSE)=0,"",VLOOKUP($A118,'Annex 2 EHV charges'!$D:$O,11,FALSE)),"")</f>
        <v/>
      </c>
      <c r="H118" s="108" t="str">
        <f>IFERROR(IF(VLOOKUP($A118,'Annex 2 EHV charges'!$D:$O,12,FALSE)=0,"",VLOOKUP($A118,'Annex 2 EHV charges'!$D:$O,12,FALSE)),"")</f>
        <v/>
      </c>
    </row>
    <row r="119" spans="1:8" ht="12.75" customHeight="1" x14ac:dyDescent="0.2">
      <c r="A119" s="105" t="str">
        <f t="array" ref="A119">IFERROR(INDEX('Annex 2 EHV charges'!$D$11:$D$410, MATCH(0, IF(ISBLANK('Annex 2 EHV charges'!$D$11:$D$410),1, COUNTIF(A$4:$A118, 'Annex 2 EHV charges'!$D$11:$D$410)), 0)),"")</f>
        <v/>
      </c>
      <c r="B119" s="104" t="str">
        <f>IF($A119="","",VLOOKUP($A119,'Annex 2 EHV charges'!$D:$O,2,0))</f>
        <v/>
      </c>
      <c r="C119" s="105" t="str">
        <f>IF($A119="","",VLOOKUP($A119,'Annex 2 EHV charges'!$D:$O,3,0))</f>
        <v/>
      </c>
      <c r="D119" s="104" t="str">
        <f>IF($A119="","",VLOOKUP($A119,'Annex 2 EHV charges'!$D:$O,4,0))</f>
        <v/>
      </c>
      <c r="E119" s="106" t="str">
        <f>IFERROR(IF(VLOOKUP($A119,'Annex 2 EHV charges'!$D:$O,9,FALSE)=0,"",VLOOKUP($A119,'Annex 2 EHV charges'!$D:$O,9,FALSE)),"")</f>
        <v/>
      </c>
      <c r="F119" s="107" t="str">
        <f>IFERROR(IF(VLOOKUP($A119,'Annex 2 EHV charges'!$D:$O,10,FALSE)=0,"",VLOOKUP($A119,'Annex 2 EHV charges'!$D:$O,10,FALSE)),"")</f>
        <v/>
      </c>
      <c r="G119" s="108" t="str">
        <f>IFERROR(IF(VLOOKUP($A119,'Annex 2 EHV charges'!$D:$O,11,FALSE)=0,"",VLOOKUP($A119,'Annex 2 EHV charges'!$D:$O,11,FALSE)),"")</f>
        <v/>
      </c>
      <c r="H119" s="108" t="str">
        <f>IFERROR(IF(VLOOKUP($A119,'Annex 2 EHV charges'!$D:$O,12,FALSE)=0,"",VLOOKUP($A119,'Annex 2 EHV charges'!$D:$O,12,FALSE)),"")</f>
        <v/>
      </c>
    </row>
    <row r="120" spans="1:8" ht="12.75" customHeight="1" x14ac:dyDescent="0.2">
      <c r="A120" s="105" t="str">
        <f t="array" ref="A120">IFERROR(INDEX('Annex 2 EHV charges'!$D$11:$D$410, MATCH(0, IF(ISBLANK('Annex 2 EHV charges'!$D$11:$D$410),1, COUNTIF(A$4:$A119, 'Annex 2 EHV charges'!$D$11:$D$410)), 0)),"")</f>
        <v/>
      </c>
      <c r="B120" s="104" t="str">
        <f>IF($A120="","",VLOOKUP($A120,'Annex 2 EHV charges'!$D:$O,2,0))</f>
        <v/>
      </c>
      <c r="C120" s="105" t="str">
        <f>IF($A120="","",VLOOKUP($A120,'Annex 2 EHV charges'!$D:$O,3,0))</f>
        <v/>
      </c>
      <c r="D120" s="104" t="str">
        <f>IF($A120="","",VLOOKUP($A120,'Annex 2 EHV charges'!$D:$O,4,0))</f>
        <v/>
      </c>
      <c r="E120" s="106" t="str">
        <f>IFERROR(IF(VLOOKUP($A120,'Annex 2 EHV charges'!$D:$O,9,FALSE)=0,"",VLOOKUP($A120,'Annex 2 EHV charges'!$D:$O,9,FALSE)),"")</f>
        <v/>
      </c>
      <c r="F120" s="107" t="str">
        <f>IFERROR(IF(VLOOKUP($A120,'Annex 2 EHV charges'!$D:$O,10,FALSE)=0,"",VLOOKUP($A120,'Annex 2 EHV charges'!$D:$O,10,FALSE)),"")</f>
        <v/>
      </c>
      <c r="G120" s="108" t="str">
        <f>IFERROR(IF(VLOOKUP($A120,'Annex 2 EHV charges'!$D:$O,11,FALSE)=0,"",VLOOKUP($A120,'Annex 2 EHV charges'!$D:$O,11,FALSE)),"")</f>
        <v/>
      </c>
      <c r="H120" s="108" t="str">
        <f>IFERROR(IF(VLOOKUP($A120,'Annex 2 EHV charges'!$D:$O,12,FALSE)=0,"",VLOOKUP($A120,'Annex 2 EHV charges'!$D:$O,12,FALSE)),"")</f>
        <v/>
      </c>
    </row>
    <row r="121" spans="1:8" ht="12.75" customHeight="1" x14ac:dyDescent="0.2">
      <c r="A121" s="105" t="str">
        <f t="array" ref="A121">IFERROR(INDEX('Annex 2 EHV charges'!$D$11:$D$410, MATCH(0, IF(ISBLANK('Annex 2 EHV charges'!$D$11:$D$410),1, COUNTIF(A$4:$A120, 'Annex 2 EHV charges'!$D$11:$D$410)), 0)),"")</f>
        <v/>
      </c>
      <c r="B121" s="104" t="str">
        <f>IF($A121="","",VLOOKUP($A121,'Annex 2 EHV charges'!$D:$O,2,0))</f>
        <v/>
      </c>
      <c r="C121" s="105" t="str">
        <f>IF($A121="","",VLOOKUP($A121,'Annex 2 EHV charges'!$D:$O,3,0))</f>
        <v/>
      </c>
      <c r="D121" s="104" t="str">
        <f>IF($A121="","",VLOOKUP($A121,'Annex 2 EHV charges'!$D:$O,4,0))</f>
        <v/>
      </c>
      <c r="E121" s="106" t="str">
        <f>IFERROR(IF(VLOOKUP($A121,'Annex 2 EHV charges'!$D:$O,9,FALSE)=0,"",VLOOKUP($A121,'Annex 2 EHV charges'!$D:$O,9,FALSE)),"")</f>
        <v/>
      </c>
      <c r="F121" s="107" t="str">
        <f>IFERROR(IF(VLOOKUP($A121,'Annex 2 EHV charges'!$D:$O,10,FALSE)=0,"",VLOOKUP($A121,'Annex 2 EHV charges'!$D:$O,10,FALSE)),"")</f>
        <v/>
      </c>
      <c r="G121" s="108" t="str">
        <f>IFERROR(IF(VLOOKUP($A121,'Annex 2 EHV charges'!$D:$O,11,FALSE)=0,"",VLOOKUP($A121,'Annex 2 EHV charges'!$D:$O,11,FALSE)),"")</f>
        <v/>
      </c>
      <c r="H121" s="108" t="str">
        <f>IFERROR(IF(VLOOKUP($A121,'Annex 2 EHV charges'!$D:$O,12,FALSE)=0,"",VLOOKUP($A121,'Annex 2 EHV charges'!$D:$O,12,FALSE)),"")</f>
        <v/>
      </c>
    </row>
    <row r="122" spans="1:8" ht="12.75" customHeight="1" x14ac:dyDescent="0.2">
      <c r="A122" s="105" t="str">
        <f t="array" ref="A122">IFERROR(INDEX('Annex 2 EHV charges'!$D$11:$D$410, MATCH(0, IF(ISBLANK('Annex 2 EHV charges'!$D$11:$D$410),1, COUNTIF(A$4:$A121, 'Annex 2 EHV charges'!$D$11:$D$410)), 0)),"")</f>
        <v/>
      </c>
      <c r="B122" s="104" t="str">
        <f>IF($A122="","",VLOOKUP($A122,'Annex 2 EHV charges'!$D:$O,2,0))</f>
        <v/>
      </c>
      <c r="C122" s="105" t="str">
        <f>IF($A122="","",VLOOKUP($A122,'Annex 2 EHV charges'!$D:$O,3,0))</f>
        <v/>
      </c>
      <c r="D122" s="104" t="str">
        <f>IF($A122="","",VLOOKUP($A122,'Annex 2 EHV charges'!$D:$O,4,0))</f>
        <v/>
      </c>
      <c r="E122" s="106" t="str">
        <f>IFERROR(IF(VLOOKUP($A122,'Annex 2 EHV charges'!$D:$O,9,FALSE)=0,"",VLOOKUP($A122,'Annex 2 EHV charges'!$D:$O,9,FALSE)),"")</f>
        <v/>
      </c>
      <c r="F122" s="107" t="str">
        <f>IFERROR(IF(VLOOKUP($A122,'Annex 2 EHV charges'!$D:$O,10,FALSE)=0,"",VLOOKUP($A122,'Annex 2 EHV charges'!$D:$O,10,FALSE)),"")</f>
        <v/>
      </c>
      <c r="G122" s="108" t="str">
        <f>IFERROR(IF(VLOOKUP($A122,'Annex 2 EHV charges'!$D:$O,11,FALSE)=0,"",VLOOKUP($A122,'Annex 2 EHV charges'!$D:$O,11,FALSE)),"")</f>
        <v/>
      </c>
      <c r="H122" s="108" t="str">
        <f>IFERROR(IF(VLOOKUP($A122,'Annex 2 EHV charges'!$D:$O,12,FALSE)=0,"",VLOOKUP($A122,'Annex 2 EHV charges'!$D:$O,12,FALSE)),"")</f>
        <v/>
      </c>
    </row>
    <row r="123" spans="1:8" ht="12.75" customHeight="1" x14ac:dyDescent="0.2">
      <c r="A123" s="105" t="str">
        <f t="array" ref="A123">IFERROR(INDEX('Annex 2 EHV charges'!$D$11:$D$410, MATCH(0, IF(ISBLANK('Annex 2 EHV charges'!$D$11:$D$410),1, COUNTIF(A$4:$A122, 'Annex 2 EHV charges'!$D$11:$D$410)), 0)),"")</f>
        <v/>
      </c>
      <c r="B123" s="104" t="str">
        <f>IF($A123="","",VLOOKUP($A123,'Annex 2 EHV charges'!$D:$O,2,0))</f>
        <v/>
      </c>
      <c r="C123" s="105" t="str">
        <f>IF($A123="","",VLOOKUP($A123,'Annex 2 EHV charges'!$D:$O,3,0))</f>
        <v/>
      </c>
      <c r="D123" s="104" t="str">
        <f>IF($A123="","",VLOOKUP($A123,'Annex 2 EHV charges'!$D:$O,4,0))</f>
        <v/>
      </c>
      <c r="E123" s="106" t="str">
        <f>IFERROR(IF(VLOOKUP($A123,'Annex 2 EHV charges'!$D:$O,9,FALSE)=0,"",VLOOKUP($A123,'Annex 2 EHV charges'!$D:$O,9,FALSE)),"")</f>
        <v/>
      </c>
      <c r="F123" s="107" t="str">
        <f>IFERROR(IF(VLOOKUP($A123,'Annex 2 EHV charges'!$D:$O,10,FALSE)=0,"",VLOOKUP($A123,'Annex 2 EHV charges'!$D:$O,10,FALSE)),"")</f>
        <v/>
      </c>
      <c r="G123" s="108" t="str">
        <f>IFERROR(IF(VLOOKUP($A123,'Annex 2 EHV charges'!$D:$O,11,FALSE)=0,"",VLOOKUP($A123,'Annex 2 EHV charges'!$D:$O,11,FALSE)),"")</f>
        <v/>
      </c>
      <c r="H123" s="108" t="str">
        <f>IFERROR(IF(VLOOKUP($A123,'Annex 2 EHV charges'!$D:$O,12,FALSE)=0,"",VLOOKUP($A123,'Annex 2 EHV charges'!$D:$O,12,FALSE)),"")</f>
        <v/>
      </c>
    </row>
    <row r="124" spans="1:8" ht="12.75" customHeight="1" x14ac:dyDescent="0.2">
      <c r="A124" s="105" t="str">
        <f t="array" ref="A124">IFERROR(INDEX('Annex 2 EHV charges'!$D$11:$D$410, MATCH(0, IF(ISBLANK('Annex 2 EHV charges'!$D$11:$D$410),1, COUNTIF(A$4:$A123, 'Annex 2 EHV charges'!$D$11:$D$410)), 0)),"")</f>
        <v/>
      </c>
      <c r="B124" s="104" t="str">
        <f>IF($A124="","",VLOOKUP($A124,'Annex 2 EHV charges'!$D:$O,2,0))</f>
        <v/>
      </c>
      <c r="C124" s="105" t="str">
        <f>IF($A124="","",VLOOKUP($A124,'Annex 2 EHV charges'!$D:$O,3,0))</f>
        <v/>
      </c>
      <c r="D124" s="104" t="str">
        <f>IF($A124="","",VLOOKUP($A124,'Annex 2 EHV charges'!$D:$O,4,0))</f>
        <v/>
      </c>
      <c r="E124" s="106" t="str">
        <f>IFERROR(IF(VLOOKUP($A124,'Annex 2 EHV charges'!$D:$O,9,FALSE)=0,"",VLOOKUP($A124,'Annex 2 EHV charges'!$D:$O,9,FALSE)),"")</f>
        <v/>
      </c>
      <c r="F124" s="107" t="str">
        <f>IFERROR(IF(VLOOKUP($A124,'Annex 2 EHV charges'!$D:$O,10,FALSE)=0,"",VLOOKUP($A124,'Annex 2 EHV charges'!$D:$O,10,FALSE)),"")</f>
        <v/>
      </c>
      <c r="G124" s="108" t="str">
        <f>IFERROR(IF(VLOOKUP($A124,'Annex 2 EHV charges'!$D:$O,11,FALSE)=0,"",VLOOKUP($A124,'Annex 2 EHV charges'!$D:$O,11,FALSE)),"")</f>
        <v/>
      </c>
      <c r="H124" s="108" t="str">
        <f>IFERROR(IF(VLOOKUP($A124,'Annex 2 EHV charges'!$D:$O,12,FALSE)=0,"",VLOOKUP($A124,'Annex 2 EHV charges'!$D:$O,12,FALSE)),"")</f>
        <v/>
      </c>
    </row>
    <row r="125" spans="1:8" ht="12.75" customHeight="1" x14ac:dyDescent="0.2">
      <c r="A125" s="105" t="str">
        <f t="array" ref="A125">IFERROR(INDEX('Annex 2 EHV charges'!$D$11:$D$410, MATCH(0, IF(ISBLANK('Annex 2 EHV charges'!$D$11:$D$410),1, COUNTIF(A$4:$A124, 'Annex 2 EHV charges'!$D$11:$D$410)), 0)),"")</f>
        <v/>
      </c>
      <c r="B125" s="104" t="str">
        <f>IF($A125="","",VLOOKUP($A125,'Annex 2 EHV charges'!$D:$O,2,0))</f>
        <v/>
      </c>
      <c r="C125" s="105" t="str">
        <f>IF($A125="","",VLOOKUP($A125,'Annex 2 EHV charges'!$D:$O,3,0))</f>
        <v/>
      </c>
      <c r="D125" s="104" t="str">
        <f>IF($A125="","",VLOOKUP($A125,'Annex 2 EHV charges'!$D:$O,4,0))</f>
        <v/>
      </c>
      <c r="E125" s="106" t="str">
        <f>IFERROR(IF(VLOOKUP($A125,'Annex 2 EHV charges'!$D:$O,9,FALSE)=0,"",VLOOKUP($A125,'Annex 2 EHV charges'!$D:$O,9,FALSE)),"")</f>
        <v/>
      </c>
      <c r="F125" s="107" t="str">
        <f>IFERROR(IF(VLOOKUP($A125,'Annex 2 EHV charges'!$D:$O,10,FALSE)=0,"",VLOOKUP($A125,'Annex 2 EHV charges'!$D:$O,10,FALSE)),"")</f>
        <v/>
      </c>
      <c r="G125" s="108" t="str">
        <f>IFERROR(IF(VLOOKUP($A125,'Annex 2 EHV charges'!$D:$O,11,FALSE)=0,"",VLOOKUP($A125,'Annex 2 EHV charges'!$D:$O,11,FALSE)),"")</f>
        <v/>
      </c>
      <c r="H125" s="108" t="str">
        <f>IFERROR(IF(VLOOKUP($A125,'Annex 2 EHV charges'!$D:$O,12,FALSE)=0,"",VLOOKUP($A125,'Annex 2 EHV charges'!$D:$O,12,FALSE)),"")</f>
        <v/>
      </c>
    </row>
    <row r="126" spans="1:8" ht="12.75" customHeight="1" x14ac:dyDescent="0.2">
      <c r="A126" s="105" t="str">
        <f t="array" ref="A126">IFERROR(INDEX('Annex 2 EHV charges'!$D$11:$D$410, MATCH(0, IF(ISBLANK('Annex 2 EHV charges'!$D$11:$D$410),1, COUNTIF(A$4:$A125, 'Annex 2 EHV charges'!$D$11:$D$410)), 0)),"")</f>
        <v/>
      </c>
      <c r="B126" s="104" t="str">
        <f>IF($A126="","",VLOOKUP($A126,'Annex 2 EHV charges'!$D:$O,2,0))</f>
        <v/>
      </c>
      <c r="C126" s="105" t="str">
        <f>IF($A126="","",VLOOKUP($A126,'Annex 2 EHV charges'!$D:$O,3,0))</f>
        <v/>
      </c>
      <c r="D126" s="104" t="str">
        <f>IF($A126="","",VLOOKUP($A126,'Annex 2 EHV charges'!$D:$O,4,0))</f>
        <v/>
      </c>
      <c r="E126" s="106" t="str">
        <f>IFERROR(IF(VLOOKUP($A126,'Annex 2 EHV charges'!$D:$O,9,FALSE)=0,"",VLOOKUP($A126,'Annex 2 EHV charges'!$D:$O,9,FALSE)),"")</f>
        <v/>
      </c>
      <c r="F126" s="107" t="str">
        <f>IFERROR(IF(VLOOKUP($A126,'Annex 2 EHV charges'!$D:$O,10,FALSE)=0,"",VLOOKUP($A126,'Annex 2 EHV charges'!$D:$O,10,FALSE)),"")</f>
        <v/>
      </c>
      <c r="G126" s="108" t="str">
        <f>IFERROR(IF(VLOOKUP($A126,'Annex 2 EHV charges'!$D:$O,11,FALSE)=0,"",VLOOKUP($A126,'Annex 2 EHV charges'!$D:$O,11,FALSE)),"")</f>
        <v/>
      </c>
      <c r="H126" s="108" t="str">
        <f>IFERROR(IF(VLOOKUP($A126,'Annex 2 EHV charges'!$D:$O,12,FALSE)=0,"",VLOOKUP($A126,'Annex 2 EHV charges'!$D:$O,12,FALSE)),"")</f>
        <v/>
      </c>
    </row>
    <row r="127" spans="1:8" ht="12.75" customHeight="1" x14ac:dyDescent="0.2">
      <c r="A127" s="105" t="str">
        <f t="array" ref="A127">IFERROR(INDEX('Annex 2 EHV charges'!$D$11:$D$410, MATCH(0, IF(ISBLANK('Annex 2 EHV charges'!$D$11:$D$410),1, COUNTIF(A$4:$A126, 'Annex 2 EHV charges'!$D$11:$D$410)), 0)),"")</f>
        <v/>
      </c>
      <c r="B127" s="104" t="str">
        <f>IF($A127="","",VLOOKUP($A127,'Annex 2 EHV charges'!$D:$O,2,0))</f>
        <v/>
      </c>
      <c r="C127" s="105" t="str">
        <f>IF($A127="","",VLOOKUP($A127,'Annex 2 EHV charges'!$D:$O,3,0))</f>
        <v/>
      </c>
      <c r="D127" s="104" t="str">
        <f>IF($A127="","",VLOOKUP($A127,'Annex 2 EHV charges'!$D:$O,4,0))</f>
        <v/>
      </c>
      <c r="E127" s="106" t="str">
        <f>IFERROR(IF(VLOOKUP($A127,'Annex 2 EHV charges'!$D:$O,9,FALSE)=0,"",VLOOKUP($A127,'Annex 2 EHV charges'!$D:$O,9,FALSE)),"")</f>
        <v/>
      </c>
      <c r="F127" s="107" t="str">
        <f>IFERROR(IF(VLOOKUP($A127,'Annex 2 EHV charges'!$D:$O,10,FALSE)=0,"",VLOOKUP($A127,'Annex 2 EHV charges'!$D:$O,10,FALSE)),"")</f>
        <v/>
      </c>
      <c r="G127" s="108" t="str">
        <f>IFERROR(IF(VLOOKUP($A127,'Annex 2 EHV charges'!$D:$O,11,FALSE)=0,"",VLOOKUP($A127,'Annex 2 EHV charges'!$D:$O,11,FALSE)),"")</f>
        <v/>
      </c>
      <c r="H127" s="108" t="str">
        <f>IFERROR(IF(VLOOKUP($A127,'Annex 2 EHV charges'!$D:$O,12,FALSE)=0,"",VLOOKUP($A127,'Annex 2 EHV charges'!$D:$O,12,FALSE)),"")</f>
        <v/>
      </c>
    </row>
    <row r="128" spans="1:8" ht="12.75" customHeight="1" x14ac:dyDescent="0.2">
      <c r="A128" s="105" t="str">
        <f t="array" ref="A128">IFERROR(INDEX('Annex 2 EHV charges'!$D$11:$D$410, MATCH(0, IF(ISBLANK('Annex 2 EHV charges'!$D$11:$D$410),1, COUNTIF(A$4:$A127, 'Annex 2 EHV charges'!$D$11:$D$410)), 0)),"")</f>
        <v/>
      </c>
      <c r="B128" s="104" t="str">
        <f>IF($A128="","",VLOOKUP($A128,'Annex 2 EHV charges'!$D:$O,2,0))</f>
        <v/>
      </c>
      <c r="C128" s="105" t="str">
        <f>IF($A128="","",VLOOKUP($A128,'Annex 2 EHV charges'!$D:$O,3,0))</f>
        <v/>
      </c>
      <c r="D128" s="104" t="str">
        <f>IF($A128="","",VLOOKUP($A128,'Annex 2 EHV charges'!$D:$O,4,0))</f>
        <v/>
      </c>
      <c r="E128" s="106" t="str">
        <f>IFERROR(IF(VLOOKUP($A128,'Annex 2 EHV charges'!$D:$O,9,FALSE)=0,"",VLOOKUP($A128,'Annex 2 EHV charges'!$D:$O,9,FALSE)),"")</f>
        <v/>
      </c>
      <c r="F128" s="107" t="str">
        <f>IFERROR(IF(VLOOKUP($A128,'Annex 2 EHV charges'!$D:$O,10,FALSE)=0,"",VLOOKUP($A128,'Annex 2 EHV charges'!$D:$O,10,FALSE)),"")</f>
        <v/>
      </c>
      <c r="G128" s="108" t="str">
        <f>IFERROR(IF(VLOOKUP($A128,'Annex 2 EHV charges'!$D:$O,11,FALSE)=0,"",VLOOKUP($A128,'Annex 2 EHV charges'!$D:$O,11,FALSE)),"")</f>
        <v/>
      </c>
      <c r="H128" s="108" t="str">
        <f>IFERROR(IF(VLOOKUP($A128,'Annex 2 EHV charges'!$D:$O,12,FALSE)=0,"",VLOOKUP($A128,'Annex 2 EHV charges'!$D:$O,12,FALSE)),"")</f>
        <v/>
      </c>
    </row>
    <row r="129" spans="1:8" ht="12.75" customHeight="1" x14ac:dyDescent="0.2">
      <c r="A129" s="105" t="str">
        <f t="array" ref="A129">IFERROR(INDEX('Annex 2 EHV charges'!$D$11:$D$410, MATCH(0, IF(ISBLANK('Annex 2 EHV charges'!$D$11:$D$410),1, COUNTIF(A$4:$A128, 'Annex 2 EHV charges'!$D$11:$D$410)), 0)),"")</f>
        <v/>
      </c>
      <c r="B129" s="104" t="str">
        <f>IF($A129="","",VLOOKUP($A129,'Annex 2 EHV charges'!$D:$O,2,0))</f>
        <v/>
      </c>
      <c r="C129" s="105" t="str">
        <f>IF($A129="","",VLOOKUP($A129,'Annex 2 EHV charges'!$D:$O,3,0))</f>
        <v/>
      </c>
      <c r="D129" s="104" t="str">
        <f>IF($A129="","",VLOOKUP($A129,'Annex 2 EHV charges'!$D:$O,4,0))</f>
        <v/>
      </c>
      <c r="E129" s="106" t="str">
        <f>IFERROR(IF(VLOOKUP($A129,'Annex 2 EHV charges'!$D:$O,9,FALSE)=0,"",VLOOKUP($A129,'Annex 2 EHV charges'!$D:$O,9,FALSE)),"")</f>
        <v/>
      </c>
      <c r="F129" s="107" t="str">
        <f>IFERROR(IF(VLOOKUP($A129,'Annex 2 EHV charges'!$D:$O,10,FALSE)=0,"",VLOOKUP($A129,'Annex 2 EHV charges'!$D:$O,10,FALSE)),"")</f>
        <v/>
      </c>
      <c r="G129" s="108" t="str">
        <f>IFERROR(IF(VLOOKUP($A129,'Annex 2 EHV charges'!$D:$O,11,FALSE)=0,"",VLOOKUP($A129,'Annex 2 EHV charges'!$D:$O,11,FALSE)),"")</f>
        <v/>
      </c>
      <c r="H129" s="108" t="str">
        <f>IFERROR(IF(VLOOKUP($A129,'Annex 2 EHV charges'!$D:$O,12,FALSE)=0,"",VLOOKUP($A129,'Annex 2 EHV charges'!$D:$O,12,FALSE)),"")</f>
        <v/>
      </c>
    </row>
    <row r="130" spans="1:8" ht="12.75" customHeight="1" x14ac:dyDescent="0.2">
      <c r="A130" s="105" t="str">
        <f t="array" ref="A130">IFERROR(INDEX('Annex 2 EHV charges'!$D$11:$D$410, MATCH(0, IF(ISBLANK('Annex 2 EHV charges'!$D$11:$D$410),1, COUNTIF(A$4:$A129, 'Annex 2 EHV charges'!$D$11:$D$410)), 0)),"")</f>
        <v/>
      </c>
      <c r="B130" s="104" t="str">
        <f>IF($A130="","",VLOOKUP($A130,'Annex 2 EHV charges'!$D:$O,2,0))</f>
        <v/>
      </c>
      <c r="C130" s="105" t="str">
        <f>IF($A130="","",VLOOKUP($A130,'Annex 2 EHV charges'!$D:$O,3,0))</f>
        <v/>
      </c>
      <c r="D130" s="104" t="str">
        <f>IF($A130="","",VLOOKUP($A130,'Annex 2 EHV charges'!$D:$O,4,0))</f>
        <v/>
      </c>
      <c r="E130" s="106" t="str">
        <f>IFERROR(IF(VLOOKUP($A130,'Annex 2 EHV charges'!$D:$O,9,FALSE)=0,"",VLOOKUP($A130,'Annex 2 EHV charges'!$D:$O,9,FALSE)),"")</f>
        <v/>
      </c>
      <c r="F130" s="107" t="str">
        <f>IFERROR(IF(VLOOKUP($A130,'Annex 2 EHV charges'!$D:$O,10,FALSE)=0,"",VLOOKUP($A130,'Annex 2 EHV charges'!$D:$O,10,FALSE)),"")</f>
        <v/>
      </c>
      <c r="G130" s="108" t="str">
        <f>IFERROR(IF(VLOOKUP($A130,'Annex 2 EHV charges'!$D:$O,11,FALSE)=0,"",VLOOKUP($A130,'Annex 2 EHV charges'!$D:$O,11,FALSE)),"")</f>
        <v/>
      </c>
      <c r="H130" s="108" t="str">
        <f>IFERROR(IF(VLOOKUP($A130,'Annex 2 EHV charges'!$D:$O,12,FALSE)=0,"",VLOOKUP($A130,'Annex 2 EHV charges'!$D:$O,12,FALSE)),"")</f>
        <v/>
      </c>
    </row>
    <row r="131" spans="1:8" ht="12.75" customHeight="1" x14ac:dyDescent="0.2">
      <c r="A131" s="105" t="str">
        <f t="array" ref="A131">IFERROR(INDEX('Annex 2 EHV charges'!$D$11:$D$410, MATCH(0, IF(ISBLANK('Annex 2 EHV charges'!$D$11:$D$410),1, COUNTIF(A$4:$A130, 'Annex 2 EHV charges'!$D$11:$D$410)), 0)),"")</f>
        <v/>
      </c>
      <c r="B131" s="104" t="str">
        <f>IF($A131="","",VLOOKUP($A131,'Annex 2 EHV charges'!$D:$O,2,0))</f>
        <v/>
      </c>
      <c r="C131" s="105" t="str">
        <f>IF($A131="","",VLOOKUP($A131,'Annex 2 EHV charges'!$D:$O,3,0))</f>
        <v/>
      </c>
      <c r="D131" s="104" t="str">
        <f>IF($A131="","",VLOOKUP($A131,'Annex 2 EHV charges'!$D:$O,4,0))</f>
        <v/>
      </c>
      <c r="E131" s="106" t="str">
        <f>IFERROR(IF(VLOOKUP($A131,'Annex 2 EHV charges'!$D:$O,9,FALSE)=0,"",VLOOKUP($A131,'Annex 2 EHV charges'!$D:$O,9,FALSE)),"")</f>
        <v/>
      </c>
      <c r="F131" s="107" t="str">
        <f>IFERROR(IF(VLOOKUP($A131,'Annex 2 EHV charges'!$D:$O,10,FALSE)=0,"",VLOOKUP($A131,'Annex 2 EHV charges'!$D:$O,10,FALSE)),"")</f>
        <v/>
      </c>
      <c r="G131" s="108" t="str">
        <f>IFERROR(IF(VLOOKUP($A131,'Annex 2 EHV charges'!$D:$O,11,FALSE)=0,"",VLOOKUP($A131,'Annex 2 EHV charges'!$D:$O,11,FALSE)),"")</f>
        <v/>
      </c>
      <c r="H131" s="108" t="str">
        <f>IFERROR(IF(VLOOKUP($A131,'Annex 2 EHV charges'!$D:$O,12,FALSE)=0,"",VLOOKUP($A131,'Annex 2 EHV charges'!$D:$O,12,FALSE)),"")</f>
        <v/>
      </c>
    </row>
    <row r="132" spans="1:8" ht="12.75" customHeight="1" x14ac:dyDescent="0.2">
      <c r="A132" s="105" t="str">
        <f t="array" ref="A132">IFERROR(INDEX('Annex 2 EHV charges'!$D$11:$D$410, MATCH(0, IF(ISBLANK('Annex 2 EHV charges'!$D$11:$D$410),1, COUNTIF(A$4:$A131, 'Annex 2 EHV charges'!$D$11:$D$410)), 0)),"")</f>
        <v/>
      </c>
      <c r="B132" s="104" t="str">
        <f>IF($A132="","",VLOOKUP($A132,'Annex 2 EHV charges'!$D:$O,2,0))</f>
        <v/>
      </c>
      <c r="C132" s="105" t="str">
        <f>IF($A132="","",VLOOKUP($A132,'Annex 2 EHV charges'!$D:$O,3,0))</f>
        <v/>
      </c>
      <c r="D132" s="104" t="str">
        <f>IF($A132="","",VLOOKUP($A132,'Annex 2 EHV charges'!$D:$O,4,0))</f>
        <v/>
      </c>
      <c r="E132" s="106" t="str">
        <f>IFERROR(IF(VLOOKUP($A132,'Annex 2 EHV charges'!$D:$O,9,FALSE)=0,"",VLOOKUP($A132,'Annex 2 EHV charges'!$D:$O,9,FALSE)),"")</f>
        <v/>
      </c>
      <c r="F132" s="107" t="str">
        <f>IFERROR(IF(VLOOKUP($A132,'Annex 2 EHV charges'!$D:$O,10,FALSE)=0,"",VLOOKUP($A132,'Annex 2 EHV charges'!$D:$O,10,FALSE)),"")</f>
        <v/>
      </c>
      <c r="G132" s="108" t="str">
        <f>IFERROR(IF(VLOOKUP($A132,'Annex 2 EHV charges'!$D:$O,11,FALSE)=0,"",VLOOKUP($A132,'Annex 2 EHV charges'!$D:$O,11,FALSE)),"")</f>
        <v/>
      </c>
      <c r="H132" s="108" t="str">
        <f>IFERROR(IF(VLOOKUP($A132,'Annex 2 EHV charges'!$D:$O,12,FALSE)=0,"",VLOOKUP($A132,'Annex 2 EHV charges'!$D:$O,12,FALSE)),"")</f>
        <v/>
      </c>
    </row>
    <row r="133" spans="1:8" ht="12.75" customHeight="1" x14ac:dyDescent="0.2">
      <c r="A133" s="105" t="str">
        <f t="array" ref="A133">IFERROR(INDEX('Annex 2 EHV charges'!$D$11:$D$410, MATCH(0, IF(ISBLANK('Annex 2 EHV charges'!$D$11:$D$410),1, COUNTIF(A$4:$A132, 'Annex 2 EHV charges'!$D$11:$D$410)), 0)),"")</f>
        <v/>
      </c>
      <c r="B133" s="104" t="str">
        <f>IF($A133="","",VLOOKUP($A133,'Annex 2 EHV charges'!$D:$O,2,0))</f>
        <v/>
      </c>
      <c r="C133" s="105" t="str">
        <f>IF($A133="","",VLOOKUP($A133,'Annex 2 EHV charges'!$D:$O,3,0))</f>
        <v/>
      </c>
      <c r="D133" s="104" t="str">
        <f>IF($A133="","",VLOOKUP($A133,'Annex 2 EHV charges'!$D:$O,4,0))</f>
        <v/>
      </c>
      <c r="E133" s="106" t="str">
        <f>IFERROR(IF(VLOOKUP($A133,'Annex 2 EHV charges'!$D:$O,9,FALSE)=0,"",VLOOKUP($A133,'Annex 2 EHV charges'!$D:$O,9,FALSE)),"")</f>
        <v/>
      </c>
      <c r="F133" s="107" t="str">
        <f>IFERROR(IF(VLOOKUP($A133,'Annex 2 EHV charges'!$D:$O,10,FALSE)=0,"",VLOOKUP($A133,'Annex 2 EHV charges'!$D:$O,10,FALSE)),"")</f>
        <v/>
      </c>
      <c r="G133" s="108" t="str">
        <f>IFERROR(IF(VLOOKUP($A133,'Annex 2 EHV charges'!$D:$O,11,FALSE)=0,"",VLOOKUP($A133,'Annex 2 EHV charges'!$D:$O,11,FALSE)),"")</f>
        <v/>
      </c>
      <c r="H133" s="108" t="str">
        <f>IFERROR(IF(VLOOKUP($A133,'Annex 2 EHV charges'!$D:$O,12,FALSE)=0,"",VLOOKUP($A133,'Annex 2 EHV charges'!$D:$O,12,FALSE)),"")</f>
        <v/>
      </c>
    </row>
    <row r="134" spans="1:8" ht="12.75" customHeight="1" x14ac:dyDescent="0.2">
      <c r="A134" s="105" t="str">
        <f t="array" ref="A134">IFERROR(INDEX('Annex 2 EHV charges'!$D$11:$D$410, MATCH(0, IF(ISBLANK('Annex 2 EHV charges'!$D$11:$D$410),1, COUNTIF(A$4:$A133, 'Annex 2 EHV charges'!$D$11:$D$410)), 0)),"")</f>
        <v/>
      </c>
      <c r="B134" s="104" t="str">
        <f>IF($A134="","",VLOOKUP($A134,'Annex 2 EHV charges'!$D:$O,2,0))</f>
        <v/>
      </c>
      <c r="C134" s="105" t="str">
        <f>IF($A134="","",VLOOKUP($A134,'Annex 2 EHV charges'!$D:$O,3,0))</f>
        <v/>
      </c>
      <c r="D134" s="104" t="str">
        <f>IF($A134="","",VLOOKUP($A134,'Annex 2 EHV charges'!$D:$O,4,0))</f>
        <v/>
      </c>
      <c r="E134" s="106" t="str">
        <f>IFERROR(IF(VLOOKUP($A134,'Annex 2 EHV charges'!$D:$O,9,FALSE)=0,"",VLOOKUP($A134,'Annex 2 EHV charges'!$D:$O,9,FALSE)),"")</f>
        <v/>
      </c>
      <c r="F134" s="107" t="str">
        <f>IFERROR(IF(VLOOKUP($A134,'Annex 2 EHV charges'!$D:$O,10,FALSE)=0,"",VLOOKUP($A134,'Annex 2 EHV charges'!$D:$O,10,FALSE)),"")</f>
        <v/>
      </c>
      <c r="G134" s="108" t="str">
        <f>IFERROR(IF(VLOOKUP($A134,'Annex 2 EHV charges'!$D:$O,11,FALSE)=0,"",VLOOKUP($A134,'Annex 2 EHV charges'!$D:$O,11,FALSE)),"")</f>
        <v/>
      </c>
      <c r="H134" s="108" t="str">
        <f>IFERROR(IF(VLOOKUP($A134,'Annex 2 EHV charges'!$D:$O,12,FALSE)=0,"",VLOOKUP($A134,'Annex 2 EHV charges'!$D:$O,12,FALSE)),"")</f>
        <v/>
      </c>
    </row>
    <row r="135" spans="1:8" ht="12.75" customHeight="1" x14ac:dyDescent="0.2">
      <c r="A135" s="105" t="str">
        <f t="array" ref="A135">IFERROR(INDEX('Annex 2 EHV charges'!$D$11:$D$410, MATCH(0, IF(ISBLANK('Annex 2 EHV charges'!$D$11:$D$410),1, COUNTIF(A$4:$A134, 'Annex 2 EHV charges'!$D$11:$D$410)), 0)),"")</f>
        <v/>
      </c>
      <c r="B135" s="104" t="str">
        <f>IF($A135="","",VLOOKUP($A135,'Annex 2 EHV charges'!$D:$O,2,0))</f>
        <v/>
      </c>
      <c r="C135" s="105" t="str">
        <f>IF($A135="","",VLOOKUP($A135,'Annex 2 EHV charges'!$D:$O,3,0))</f>
        <v/>
      </c>
      <c r="D135" s="104" t="str">
        <f>IF($A135="","",VLOOKUP($A135,'Annex 2 EHV charges'!$D:$O,4,0))</f>
        <v/>
      </c>
      <c r="E135" s="106" t="str">
        <f>IFERROR(IF(VLOOKUP($A135,'Annex 2 EHV charges'!$D:$O,9,FALSE)=0,"",VLOOKUP($A135,'Annex 2 EHV charges'!$D:$O,9,FALSE)),"")</f>
        <v/>
      </c>
      <c r="F135" s="107" t="str">
        <f>IFERROR(IF(VLOOKUP($A135,'Annex 2 EHV charges'!$D:$O,10,FALSE)=0,"",VLOOKUP($A135,'Annex 2 EHV charges'!$D:$O,10,FALSE)),"")</f>
        <v/>
      </c>
      <c r="G135" s="108" t="str">
        <f>IFERROR(IF(VLOOKUP($A135,'Annex 2 EHV charges'!$D:$O,11,FALSE)=0,"",VLOOKUP($A135,'Annex 2 EHV charges'!$D:$O,11,FALSE)),"")</f>
        <v/>
      </c>
      <c r="H135" s="108" t="str">
        <f>IFERROR(IF(VLOOKUP($A135,'Annex 2 EHV charges'!$D:$O,12,FALSE)=0,"",VLOOKUP($A135,'Annex 2 EHV charges'!$D:$O,12,FALSE)),"")</f>
        <v/>
      </c>
    </row>
    <row r="136" spans="1:8" ht="12.75" customHeight="1" x14ac:dyDescent="0.2">
      <c r="A136" s="105" t="str">
        <f t="array" ref="A136">IFERROR(INDEX('Annex 2 EHV charges'!$D$11:$D$410, MATCH(0, IF(ISBLANK('Annex 2 EHV charges'!$D$11:$D$410),1, COUNTIF(A$4:$A135, 'Annex 2 EHV charges'!$D$11:$D$410)), 0)),"")</f>
        <v/>
      </c>
      <c r="B136" s="104" t="str">
        <f>IF($A136="","",VLOOKUP($A136,'Annex 2 EHV charges'!$D:$O,2,0))</f>
        <v/>
      </c>
      <c r="C136" s="105" t="str">
        <f>IF($A136="","",VLOOKUP($A136,'Annex 2 EHV charges'!$D:$O,3,0))</f>
        <v/>
      </c>
      <c r="D136" s="104" t="str">
        <f>IF($A136="","",VLOOKUP($A136,'Annex 2 EHV charges'!$D:$O,4,0))</f>
        <v/>
      </c>
      <c r="E136" s="106" t="str">
        <f>IFERROR(IF(VLOOKUP($A136,'Annex 2 EHV charges'!$D:$O,9,FALSE)=0,"",VLOOKUP($A136,'Annex 2 EHV charges'!$D:$O,9,FALSE)),"")</f>
        <v/>
      </c>
      <c r="F136" s="107" t="str">
        <f>IFERROR(IF(VLOOKUP($A136,'Annex 2 EHV charges'!$D:$O,10,FALSE)=0,"",VLOOKUP($A136,'Annex 2 EHV charges'!$D:$O,10,FALSE)),"")</f>
        <v/>
      </c>
      <c r="G136" s="108" t="str">
        <f>IFERROR(IF(VLOOKUP($A136,'Annex 2 EHV charges'!$D:$O,11,FALSE)=0,"",VLOOKUP($A136,'Annex 2 EHV charges'!$D:$O,11,FALSE)),"")</f>
        <v/>
      </c>
      <c r="H136" s="108" t="str">
        <f>IFERROR(IF(VLOOKUP($A136,'Annex 2 EHV charges'!$D:$O,12,FALSE)=0,"",VLOOKUP($A136,'Annex 2 EHV charges'!$D:$O,12,FALSE)),"")</f>
        <v/>
      </c>
    </row>
    <row r="137" spans="1:8" ht="12.75" customHeight="1" x14ac:dyDescent="0.2">
      <c r="A137" s="105" t="str">
        <f t="array" ref="A137">IFERROR(INDEX('Annex 2 EHV charges'!$D$11:$D$410, MATCH(0, IF(ISBLANK('Annex 2 EHV charges'!$D$11:$D$410),1, COUNTIF(A$4:$A136, 'Annex 2 EHV charges'!$D$11:$D$410)), 0)),"")</f>
        <v/>
      </c>
      <c r="B137" s="104" t="str">
        <f>IF($A137="","",VLOOKUP($A137,'Annex 2 EHV charges'!$D:$O,2,0))</f>
        <v/>
      </c>
      <c r="C137" s="105" t="str">
        <f>IF($A137="","",VLOOKUP($A137,'Annex 2 EHV charges'!$D:$O,3,0))</f>
        <v/>
      </c>
      <c r="D137" s="104" t="str">
        <f>IF($A137="","",VLOOKUP($A137,'Annex 2 EHV charges'!$D:$O,4,0))</f>
        <v/>
      </c>
      <c r="E137" s="106" t="str">
        <f>IFERROR(IF(VLOOKUP($A137,'Annex 2 EHV charges'!$D:$O,9,FALSE)=0,"",VLOOKUP($A137,'Annex 2 EHV charges'!$D:$O,9,FALSE)),"")</f>
        <v/>
      </c>
      <c r="F137" s="107" t="str">
        <f>IFERROR(IF(VLOOKUP($A137,'Annex 2 EHV charges'!$D:$O,10,FALSE)=0,"",VLOOKUP($A137,'Annex 2 EHV charges'!$D:$O,10,FALSE)),"")</f>
        <v/>
      </c>
      <c r="G137" s="108" t="str">
        <f>IFERROR(IF(VLOOKUP($A137,'Annex 2 EHV charges'!$D:$O,11,FALSE)=0,"",VLOOKUP($A137,'Annex 2 EHV charges'!$D:$O,11,FALSE)),"")</f>
        <v/>
      </c>
      <c r="H137" s="108" t="str">
        <f>IFERROR(IF(VLOOKUP($A137,'Annex 2 EHV charges'!$D:$O,12,FALSE)=0,"",VLOOKUP($A137,'Annex 2 EHV charges'!$D:$O,12,FALSE)),"")</f>
        <v/>
      </c>
    </row>
    <row r="138" spans="1:8" ht="12.75" customHeight="1" x14ac:dyDescent="0.2">
      <c r="A138" s="105" t="str">
        <f t="array" ref="A138">IFERROR(INDEX('Annex 2 EHV charges'!$D$11:$D$410, MATCH(0, IF(ISBLANK('Annex 2 EHV charges'!$D$11:$D$410),1, COUNTIF(A$4:$A137, 'Annex 2 EHV charges'!$D$11:$D$410)), 0)),"")</f>
        <v/>
      </c>
      <c r="B138" s="104" t="str">
        <f>IF($A138="","",VLOOKUP($A138,'Annex 2 EHV charges'!$D:$O,2,0))</f>
        <v/>
      </c>
      <c r="C138" s="105" t="str">
        <f>IF($A138="","",VLOOKUP($A138,'Annex 2 EHV charges'!$D:$O,3,0))</f>
        <v/>
      </c>
      <c r="D138" s="104" t="str">
        <f>IF($A138="","",VLOOKUP($A138,'Annex 2 EHV charges'!$D:$O,4,0))</f>
        <v/>
      </c>
      <c r="E138" s="106" t="str">
        <f>IFERROR(IF(VLOOKUP($A138,'Annex 2 EHV charges'!$D:$O,9,FALSE)=0,"",VLOOKUP($A138,'Annex 2 EHV charges'!$D:$O,9,FALSE)),"")</f>
        <v/>
      </c>
      <c r="F138" s="107" t="str">
        <f>IFERROR(IF(VLOOKUP($A138,'Annex 2 EHV charges'!$D:$O,10,FALSE)=0,"",VLOOKUP($A138,'Annex 2 EHV charges'!$D:$O,10,FALSE)),"")</f>
        <v/>
      </c>
      <c r="G138" s="108" t="str">
        <f>IFERROR(IF(VLOOKUP($A138,'Annex 2 EHV charges'!$D:$O,11,FALSE)=0,"",VLOOKUP($A138,'Annex 2 EHV charges'!$D:$O,11,FALSE)),"")</f>
        <v/>
      </c>
      <c r="H138" s="108" t="str">
        <f>IFERROR(IF(VLOOKUP($A138,'Annex 2 EHV charges'!$D:$O,12,FALSE)=0,"",VLOOKUP($A138,'Annex 2 EHV charges'!$D:$O,12,FALSE)),"")</f>
        <v/>
      </c>
    </row>
    <row r="139" spans="1:8" ht="12.75" customHeight="1" x14ac:dyDescent="0.2">
      <c r="A139" s="105" t="str">
        <f t="array" ref="A139">IFERROR(INDEX('Annex 2 EHV charges'!$D$11:$D$410, MATCH(0, IF(ISBLANK('Annex 2 EHV charges'!$D$11:$D$410),1, COUNTIF(A$4:$A138, 'Annex 2 EHV charges'!$D$11:$D$410)), 0)),"")</f>
        <v/>
      </c>
      <c r="B139" s="104" t="str">
        <f>IF($A139="","",VLOOKUP($A139,'Annex 2 EHV charges'!$D:$O,2,0))</f>
        <v/>
      </c>
      <c r="C139" s="105" t="str">
        <f>IF($A139="","",VLOOKUP($A139,'Annex 2 EHV charges'!$D:$O,3,0))</f>
        <v/>
      </c>
      <c r="D139" s="104" t="str">
        <f>IF($A139="","",VLOOKUP($A139,'Annex 2 EHV charges'!$D:$O,4,0))</f>
        <v/>
      </c>
      <c r="E139" s="106" t="str">
        <f>IFERROR(IF(VLOOKUP($A139,'Annex 2 EHV charges'!$D:$O,9,FALSE)=0,"",VLOOKUP($A139,'Annex 2 EHV charges'!$D:$O,9,FALSE)),"")</f>
        <v/>
      </c>
      <c r="F139" s="107" t="str">
        <f>IFERROR(IF(VLOOKUP($A139,'Annex 2 EHV charges'!$D:$O,10,FALSE)=0,"",VLOOKUP($A139,'Annex 2 EHV charges'!$D:$O,10,FALSE)),"")</f>
        <v/>
      </c>
      <c r="G139" s="108" t="str">
        <f>IFERROR(IF(VLOOKUP($A139,'Annex 2 EHV charges'!$D:$O,11,FALSE)=0,"",VLOOKUP($A139,'Annex 2 EHV charges'!$D:$O,11,FALSE)),"")</f>
        <v/>
      </c>
      <c r="H139" s="108" t="str">
        <f>IFERROR(IF(VLOOKUP($A139,'Annex 2 EHV charges'!$D:$O,12,FALSE)=0,"",VLOOKUP($A139,'Annex 2 EHV charges'!$D:$O,12,FALSE)),"")</f>
        <v/>
      </c>
    </row>
    <row r="140" spans="1:8" ht="12.75" customHeight="1" x14ac:dyDescent="0.2">
      <c r="A140" s="105" t="str">
        <f t="array" ref="A140">IFERROR(INDEX('Annex 2 EHV charges'!$D$11:$D$410, MATCH(0, IF(ISBLANK('Annex 2 EHV charges'!$D$11:$D$410),1, COUNTIF(A$4:$A139, 'Annex 2 EHV charges'!$D$11:$D$410)), 0)),"")</f>
        <v/>
      </c>
      <c r="B140" s="104" t="str">
        <f>IF($A140="","",VLOOKUP($A140,'Annex 2 EHV charges'!$D:$O,2,0))</f>
        <v/>
      </c>
      <c r="C140" s="105" t="str">
        <f>IF($A140="","",VLOOKUP($A140,'Annex 2 EHV charges'!$D:$O,3,0))</f>
        <v/>
      </c>
      <c r="D140" s="104" t="str">
        <f>IF($A140="","",VLOOKUP($A140,'Annex 2 EHV charges'!$D:$O,4,0))</f>
        <v/>
      </c>
      <c r="E140" s="106" t="str">
        <f>IFERROR(IF(VLOOKUP($A140,'Annex 2 EHV charges'!$D:$O,9,FALSE)=0,"",VLOOKUP($A140,'Annex 2 EHV charges'!$D:$O,9,FALSE)),"")</f>
        <v/>
      </c>
      <c r="F140" s="107" t="str">
        <f>IFERROR(IF(VLOOKUP($A140,'Annex 2 EHV charges'!$D:$O,10,FALSE)=0,"",VLOOKUP($A140,'Annex 2 EHV charges'!$D:$O,10,FALSE)),"")</f>
        <v/>
      </c>
      <c r="G140" s="108" t="str">
        <f>IFERROR(IF(VLOOKUP($A140,'Annex 2 EHV charges'!$D:$O,11,FALSE)=0,"",VLOOKUP($A140,'Annex 2 EHV charges'!$D:$O,11,FALSE)),"")</f>
        <v/>
      </c>
      <c r="H140" s="108" t="str">
        <f>IFERROR(IF(VLOOKUP($A140,'Annex 2 EHV charges'!$D:$O,12,FALSE)=0,"",VLOOKUP($A140,'Annex 2 EHV charges'!$D:$O,12,FALSE)),"")</f>
        <v/>
      </c>
    </row>
    <row r="141" spans="1:8" ht="12.75" customHeight="1" x14ac:dyDescent="0.2">
      <c r="A141" s="105" t="str">
        <f t="array" ref="A141">IFERROR(INDEX('Annex 2 EHV charges'!$D$11:$D$410, MATCH(0, IF(ISBLANK('Annex 2 EHV charges'!$D$11:$D$410),1, COUNTIF(A$4:$A140, 'Annex 2 EHV charges'!$D$11:$D$410)), 0)),"")</f>
        <v/>
      </c>
      <c r="B141" s="104" t="str">
        <f>IF($A141="","",VLOOKUP($A141,'Annex 2 EHV charges'!$D:$O,2,0))</f>
        <v/>
      </c>
      <c r="C141" s="105" t="str">
        <f>IF($A141="","",VLOOKUP($A141,'Annex 2 EHV charges'!$D:$O,3,0))</f>
        <v/>
      </c>
      <c r="D141" s="104" t="str">
        <f>IF($A141="","",VLOOKUP($A141,'Annex 2 EHV charges'!$D:$O,4,0))</f>
        <v/>
      </c>
      <c r="E141" s="106" t="str">
        <f>IFERROR(IF(VLOOKUP($A141,'Annex 2 EHV charges'!$D:$O,9,FALSE)=0,"",VLOOKUP($A141,'Annex 2 EHV charges'!$D:$O,9,FALSE)),"")</f>
        <v/>
      </c>
      <c r="F141" s="107" t="str">
        <f>IFERROR(IF(VLOOKUP($A141,'Annex 2 EHV charges'!$D:$O,10,FALSE)=0,"",VLOOKUP($A141,'Annex 2 EHV charges'!$D:$O,10,FALSE)),"")</f>
        <v/>
      </c>
      <c r="G141" s="108" t="str">
        <f>IFERROR(IF(VLOOKUP($A141,'Annex 2 EHV charges'!$D:$O,11,FALSE)=0,"",VLOOKUP($A141,'Annex 2 EHV charges'!$D:$O,11,FALSE)),"")</f>
        <v/>
      </c>
      <c r="H141" s="108" t="str">
        <f>IFERROR(IF(VLOOKUP($A141,'Annex 2 EHV charges'!$D:$O,12,FALSE)=0,"",VLOOKUP($A141,'Annex 2 EHV charges'!$D:$O,12,FALSE)),"")</f>
        <v/>
      </c>
    </row>
    <row r="142" spans="1:8" ht="12.75" customHeight="1" x14ac:dyDescent="0.2">
      <c r="A142" s="105" t="str">
        <f t="array" ref="A142">IFERROR(INDEX('Annex 2 EHV charges'!$D$11:$D$410, MATCH(0, IF(ISBLANK('Annex 2 EHV charges'!$D$11:$D$410),1, COUNTIF(A$4:$A141, 'Annex 2 EHV charges'!$D$11:$D$410)), 0)),"")</f>
        <v/>
      </c>
      <c r="B142" s="104" t="str">
        <f>IF($A142="","",VLOOKUP($A142,'Annex 2 EHV charges'!$D:$O,2,0))</f>
        <v/>
      </c>
      <c r="C142" s="105" t="str">
        <f>IF($A142="","",VLOOKUP($A142,'Annex 2 EHV charges'!$D:$O,3,0))</f>
        <v/>
      </c>
      <c r="D142" s="104" t="str">
        <f>IF($A142="","",VLOOKUP($A142,'Annex 2 EHV charges'!$D:$O,4,0))</f>
        <v/>
      </c>
      <c r="E142" s="106" t="str">
        <f>IFERROR(IF(VLOOKUP($A142,'Annex 2 EHV charges'!$D:$O,9,FALSE)=0,"",VLOOKUP($A142,'Annex 2 EHV charges'!$D:$O,9,FALSE)),"")</f>
        <v/>
      </c>
      <c r="F142" s="107" t="str">
        <f>IFERROR(IF(VLOOKUP($A142,'Annex 2 EHV charges'!$D:$O,10,FALSE)=0,"",VLOOKUP($A142,'Annex 2 EHV charges'!$D:$O,10,FALSE)),"")</f>
        <v/>
      </c>
      <c r="G142" s="108" t="str">
        <f>IFERROR(IF(VLOOKUP($A142,'Annex 2 EHV charges'!$D:$O,11,FALSE)=0,"",VLOOKUP($A142,'Annex 2 EHV charges'!$D:$O,11,FALSE)),"")</f>
        <v/>
      </c>
      <c r="H142" s="108" t="str">
        <f>IFERROR(IF(VLOOKUP($A142,'Annex 2 EHV charges'!$D:$O,12,FALSE)=0,"",VLOOKUP($A142,'Annex 2 EHV charges'!$D:$O,12,FALSE)),"")</f>
        <v/>
      </c>
    </row>
    <row r="143" spans="1:8" ht="12.75" customHeight="1" x14ac:dyDescent="0.2">
      <c r="A143" s="105" t="str">
        <f t="array" ref="A143">IFERROR(INDEX('Annex 2 EHV charges'!$D$11:$D$410, MATCH(0, IF(ISBLANK('Annex 2 EHV charges'!$D$11:$D$410),1, COUNTIF(A$4:$A142, 'Annex 2 EHV charges'!$D$11:$D$410)), 0)),"")</f>
        <v/>
      </c>
      <c r="B143" s="104" t="str">
        <f>IF($A143="","",VLOOKUP($A143,'Annex 2 EHV charges'!$D:$O,2,0))</f>
        <v/>
      </c>
      <c r="C143" s="105" t="str">
        <f>IF($A143="","",VLOOKUP($A143,'Annex 2 EHV charges'!$D:$O,3,0))</f>
        <v/>
      </c>
      <c r="D143" s="104" t="str">
        <f>IF($A143="","",VLOOKUP($A143,'Annex 2 EHV charges'!$D:$O,4,0))</f>
        <v/>
      </c>
      <c r="E143" s="106" t="str">
        <f>IFERROR(IF(VLOOKUP($A143,'Annex 2 EHV charges'!$D:$O,9,FALSE)=0,"",VLOOKUP($A143,'Annex 2 EHV charges'!$D:$O,9,FALSE)),"")</f>
        <v/>
      </c>
      <c r="F143" s="107" t="str">
        <f>IFERROR(IF(VLOOKUP($A143,'Annex 2 EHV charges'!$D:$O,10,FALSE)=0,"",VLOOKUP($A143,'Annex 2 EHV charges'!$D:$O,10,FALSE)),"")</f>
        <v/>
      </c>
      <c r="G143" s="108" t="str">
        <f>IFERROR(IF(VLOOKUP($A143,'Annex 2 EHV charges'!$D:$O,11,FALSE)=0,"",VLOOKUP($A143,'Annex 2 EHV charges'!$D:$O,11,FALSE)),"")</f>
        <v/>
      </c>
      <c r="H143" s="108" t="str">
        <f>IFERROR(IF(VLOOKUP($A143,'Annex 2 EHV charges'!$D:$O,12,FALSE)=0,"",VLOOKUP($A143,'Annex 2 EHV charges'!$D:$O,12,FALSE)),"")</f>
        <v/>
      </c>
    </row>
    <row r="144" spans="1:8" ht="12.75" customHeight="1" x14ac:dyDescent="0.2">
      <c r="A144" s="105" t="str">
        <f t="array" ref="A144">IFERROR(INDEX('Annex 2 EHV charges'!$D$11:$D$410, MATCH(0, IF(ISBLANK('Annex 2 EHV charges'!$D$11:$D$410),1, COUNTIF(A$4:$A143, 'Annex 2 EHV charges'!$D$11:$D$410)), 0)),"")</f>
        <v/>
      </c>
      <c r="B144" s="104" t="str">
        <f>IF($A144="","",VLOOKUP($A144,'Annex 2 EHV charges'!$D:$O,2,0))</f>
        <v/>
      </c>
      <c r="C144" s="105" t="str">
        <f>IF($A144="","",VLOOKUP($A144,'Annex 2 EHV charges'!$D:$O,3,0))</f>
        <v/>
      </c>
      <c r="D144" s="104" t="str">
        <f>IF($A144="","",VLOOKUP($A144,'Annex 2 EHV charges'!$D:$O,4,0))</f>
        <v/>
      </c>
      <c r="E144" s="106" t="str">
        <f>IFERROR(IF(VLOOKUP($A144,'Annex 2 EHV charges'!$D:$O,9,FALSE)=0,"",VLOOKUP($A144,'Annex 2 EHV charges'!$D:$O,9,FALSE)),"")</f>
        <v/>
      </c>
      <c r="F144" s="107" t="str">
        <f>IFERROR(IF(VLOOKUP($A144,'Annex 2 EHV charges'!$D:$O,10,FALSE)=0,"",VLOOKUP($A144,'Annex 2 EHV charges'!$D:$O,10,FALSE)),"")</f>
        <v/>
      </c>
      <c r="G144" s="108" t="str">
        <f>IFERROR(IF(VLOOKUP($A144,'Annex 2 EHV charges'!$D:$O,11,FALSE)=0,"",VLOOKUP($A144,'Annex 2 EHV charges'!$D:$O,11,FALSE)),"")</f>
        <v/>
      </c>
      <c r="H144" s="108" t="str">
        <f>IFERROR(IF(VLOOKUP($A144,'Annex 2 EHV charges'!$D:$O,12,FALSE)=0,"",VLOOKUP($A144,'Annex 2 EHV charges'!$D:$O,12,FALSE)),"")</f>
        <v/>
      </c>
    </row>
    <row r="145" spans="1:8" ht="12.75" customHeight="1" x14ac:dyDescent="0.2">
      <c r="A145" s="105" t="str">
        <f t="array" ref="A145">IFERROR(INDEX('Annex 2 EHV charges'!$D$11:$D$410, MATCH(0, IF(ISBLANK('Annex 2 EHV charges'!$D$11:$D$410),1, COUNTIF(A$4:$A144, 'Annex 2 EHV charges'!$D$11:$D$410)), 0)),"")</f>
        <v/>
      </c>
      <c r="B145" s="104" t="str">
        <f>IF($A145="","",VLOOKUP($A145,'Annex 2 EHV charges'!$D:$O,2,0))</f>
        <v/>
      </c>
      <c r="C145" s="105" t="str">
        <f>IF($A145="","",VLOOKUP($A145,'Annex 2 EHV charges'!$D:$O,3,0))</f>
        <v/>
      </c>
      <c r="D145" s="104" t="str">
        <f>IF($A145="","",VLOOKUP($A145,'Annex 2 EHV charges'!$D:$O,4,0))</f>
        <v/>
      </c>
      <c r="E145" s="106" t="str">
        <f>IFERROR(IF(VLOOKUP($A145,'Annex 2 EHV charges'!$D:$O,9,FALSE)=0,"",VLOOKUP($A145,'Annex 2 EHV charges'!$D:$O,9,FALSE)),"")</f>
        <v/>
      </c>
      <c r="F145" s="107" t="str">
        <f>IFERROR(IF(VLOOKUP($A145,'Annex 2 EHV charges'!$D:$O,10,FALSE)=0,"",VLOOKUP($A145,'Annex 2 EHV charges'!$D:$O,10,FALSE)),"")</f>
        <v/>
      </c>
      <c r="G145" s="108" t="str">
        <f>IFERROR(IF(VLOOKUP($A145,'Annex 2 EHV charges'!$D:$O,11,FALSE)=0,"",VLOOKUP($A145,'Annex 2 EHV charges'!$D:$O,11,FALSE)),"")</f>
        <v/>
      </c>
      <c r="H145" s="108" t="str">
        <f>IFERROR(IF(VLOOKUP($A145,'Annex 2 EHV charges'!$D:$O,12,FALSE)=0,"",VLOOKUP($A145,'Annex 2 EHV charges'!$D:$O,12,FALSE)),"")</f>
        <v/>
      </c>
    </row>
    <row r="146" spans="1:8" ht="12.75" customHeight="1" x14ac:dyDescent="0.2">
      <c r="A146" s="105" t="str">
        <f t="array" ref="A146">IFERROR(INDEX('Annex 2 EHV charges'!$D$11:$D$410, MATCH(0, IF(ISBLANK('Annex 2 EHV charges'!$D$11:$D$410),1, COUNTIF(A$4:$A145, 'Annex 2 EHV charges'!$D$11:$D$410)), 0)),"")</f>
        <v/>
      </c>
      <c r="B146" s="104" t="str">
        <f>IF($A146="","",VLOOKUP($A146,'Annex 2 EHV charges'!$D:$O,2,0))</f>
        <v/>
      </c>
      <c r="C146" s="105" t="str">
        <f>IF($A146="","",VLOOKUP($A146,'Annex 2 EHV charges'!$D:$O,3,0))</f>
        <v/>
      </c>
      <c r="D146" s="104" t="str">
        <f>IF($A146="","",VLOOKUP($A146,'Annex 2 EHV charges'!$D:$O,4,0))</f>
        <v/>
      </c>
      <c r="E146" s="106" t="str">
        <f>IFERROR(IF(VLOOKUP($A146,'Annex 2 EHV charges'!$D:$O,9,FALSE)=0,"",VLOOKUP($A146,'Annex 2 EHV charges'!$D:$O,9,FALSE)),"")</f>
        <v/>
      </c>
      <c r="F146" s="107" t="str">
        <f>IFERROR(IF(VLOOKUP($A146,'Annex 2 EHV charges'!$D:$O,10,FALSE)=0,"",VLOOKUP($A146,'Annex 2 EHV charges'!$D:$O,10,FALSE)),"")</f>
        <v/>
      </c>
      <c r="G146" s="108" t="str">
        <f>IFERROR(IF(VLOOKUP($A146,'Annex 2 EHV charges'!$D:$O,11,FALSE)=0,"",VLOOKUP($A146,'Annex 2 EHV charges'!$D:$O,11,FALSE)),"")</f>
        <v/>
      </c>
      <c r="H146" s="108" t="str">
        <f>IFERROR(IF(VLOOKUP($A146,'Annex 2 EHV charges'!$D:$O,12,FALSE)=0,"",VLOOKUP($A146,'Annex 2 EHV charges'!$D:$O,12,FALSE)),"")</f>
        <v/>
      </c>
    </row>
    <row r="147" spans="1:8" ht="12.75" customHeight="1" x14ac:dyDescent="0.2">
      <c r="A147" s="105" t="str">
        <f t="array" ref="A147">IFERROR(INDEX('Annex 2 EHV charges'!$D$11:$D$410, MATCH(0, IF(ISBLANK('Annex 2 EHV charges'!$D$11:$D$410),1, COUNTIF(A$4:$A146, 'Annex 2 EHV charges'!$D$11:$D$410)), 0)),"")</f>
        <v/>
      </c>
      <c r="B147" s="104" t="str">
        <f>IF($A147="","",VLOOKUP($A147,'Annex 2 EHV charges'!$D:$O,2,0))</f>
        <v/>
      </c>
      <c r="C147" s="105" t="str">
        <f>IF($A147="","",VLOOKUP($A147,'Annex 2 EHV charges'!$D:$O,3,0))</f>
        <v/>
      </c>
      <c r="D147" s="104" t="str">
        <f>IF($A147="","",VLOOKUP($A147,'Annex 2 EHV charges'!$D:$O,4,0))</f>
        <v/>
      </c>
      <c r="E147" s="106" t="str">
        <f>IFERROR(IF(VLOOKUP($A147,'Annex 2 EHV charges'!$D:$O,9,FALSE)=0,"",VLOOKUP($A147,'Annex 2 EHV charges'!$D:$O,9,FALSE)),"")</f>
        <v/>
      </c>
      <c r="F147" s="107" t="str">
        <f>IFERROR(IF(VLOOKUP($A147,'Annex 2 EHV charges'!$D:$O,10,FALSE)=0,"",VLOOKUP($A147,'Annex 2 EHV charges'!$D:$O,10,FALSE)),"")</f>
        <v/>
      </c>
      <c r="G147" s="108" t="str">
        <f>IFERROR(IF(VLOOKUP($A147,'Annex 2 EHV charges'!$D:$O,11,FALSE)=0,"",VLOOKUP($A147,'Annex 2 EHV charges'!$D:$O,11,FALSE)),"")</f>
        <v/>
      </c>
      <c r="H147" s="108" t="str">
        <f>IFERROR(IF(VLOOKUP($A147,'Annex 2 EHV charges'!$D:$O,12,FALSE)=0,"",VLOOKUP($A147,'Annex 2 EHV charges'!$D:$O,12,FALSE)),"")</f>
        <v/>
      </c>
    </row>
    <row r="148" spans="1:8" ht="12.75" customHeight="1" x14ac:dyDescent="0.2">
      <c r="A148" s="105" t="str">
        <f t="array" ref="A148">IFERROR(INDEX('Annex 2 EHV charges'!$D$11:$D$410, MATCH(0, IF(ISBLANK('Annex 2 EHV charges'!$D$11:$D$410),1, COUNTIF(A$4:$A147, 'Annex 2 EHV charges'!$D$11:$D$410)), 0)),"")</f>
        <v/>
      </c>
      <c r="B148" s="104" t="str">
        <f>IF($A148="","",VLOOKUP($A148,'Annex 2 EHV charges'!$D:$O,2,0))</f>
        <v/>
      </c>
      <c r="C148" s="105" t="str">
        <f>IF($A148="","",VLOOKUP($A148,'Annex 2 EHV charges'!$D:$O,3,0))</f>
        <v/>
      </c>
      <c r="D148" s="104" t="str">
        <f>IF($A148="","",VLOOKUP($A148,'Annex 2 EHV charges'!$D:$O,4,0))</f>
        <v/>
      </c>
      <c r="E148" s="106" t="str">
        <f>IFERROR(IF(VLOOKUP($A148,'Annex 2 EHV charges'!$D:$O,9,FALSE)=0,"",VLOOKUP($A148,'Annex 2 EHV charges'!$D:$O,9,FALSE)),"")</f>
        <v/>
      </c>
      <c r="F148" s="107" t="str">
        <f>IFERROR(IF(VLOOKUP($A148,'Annex 2 EHV charges'!$D:$O,10,FALSE)=0,"",VLOOKUP($A148,'Annex 2 EHV charges'!$D:$O,10,FALSE)),"")</f>
        <v/>
      </c>
      <c r="G148" s="108" t="str">
        <f>IFERROR(IF(VLOOKUP($A148,'Annex 2 EHV charges'!$D:$O,11,FALSE)=0,"",VLOOKUP($A148,'Annex 2 EHV charges'!$D:$O,11,FALSE)),"")</f>
        <v/>
      </c>
      <c r="H148" s="108" t="str">
        <f>IFERROR(IF(VLOOKUP($A148,'Annex 2 EHV charges'!$D:$O,12,FALSE)=0,"",VLOOKUP($A148,'Annex 2 EHV charges'!$D:$O,12,FALSE)),"")</f>
        <v/>
      </c>
    </row>
    <row r="149" spans="1:8" ht="12.75" customHeight="1" x14ac:dyDescent="0.2">
      <c r="A149" s="105" t="str">
        <f t="array" ref="A149">IFERROR(INDEX('Annex 2 EHV charges'!$D$11:$D$410, MATCH(0, IF(ISBLANK('Annex 2 EHV charges'!$D$11:$D$410),1, COUNTIF(A$4:$A148, 'Annex 2 EHV charges'!$D$11:$D$410)), 0)),"")</f>
        <v/>
      </c>
      <c r="B149" s="104" t="str">
        <f>IF($A149="","",VLOOKUP($A149,'Annex 2 EHV charges'!$D:$O,2,0))</f>
        <v/>
      </c>
      <c r="C149" s="105" t="str">
        <f>IF($A149="","",VLOOKUP($A149,'Annex 2 EHV charges'!$D:$O,3,0))</f>
        <v/>
      </c>
      <c r="D149" s="104" t="str">
        <f>IF($A149="","",VLOOKUP($A149,'Annex 2 EHV charges'!$D:$O,4,0))</f>
        <v/>
      </c>
      <c r="E149" s="106" t="str">
        <f>IFERROR(IF(VLOOKUP($A149,'Annex 2 EHV charges'!$D:$O,9,FALSE)=0,"",VLOOKUP($A149,'Annex 2 EHV charges'!$D:$O,9,FALSE)),"")</f>
        <v/>
      </c>
      <c r="F149" s="107" t="str">
        <f>IFERROR(IF(VLOOKUP($A149,'Annex 2 EHV charges'!$D:$O,10,FALSE)=0,"",VLOOKUP($A149,'Annex 2 EHV charges'!$D:$O,10,FALSE)),"")</f>
        <v/>
      </c>
      <c r="G149" s="108" t="str">
        <f>IFERROR(IF(VLOOKUP($A149,'Annex 2 EHV charges'!$D:$O,11,FALSE)=0,"",VLOOKUP($A149,'Annex 2 EHV charges'!$D:$O,11,FALSE)),"")</f>
        <v/>
      </c>
      <c r="H149" s="108" t="str">
        <f>IFERROR(IF(VLOOKUP($A149,'Annex 2 EHV charges'!$D:$O,12,FALSE)=0,"",VLOOKUP($A149,'Annex 2 EHV charges'!$D:$O,12,FALSE)),"")</f>
        <v/>
      </c>
    </row>
    <row r="150" spans="1:8" ht="12.75" customHeight="1" x14ac:dyDescent="0.2">
      <c r="A150" s="105" t="str">
        <f t="array" ref="A150">IFERROR(INDEX('Annex 2 EHV charges'!$D$11:$D$410, MATCH(0, IF(ISBLANK('Annex 2 EHV charges'!$D$11:$D$410),1, COUNTIF(A$4:$A149, 'Annex 2 EHV charges'!$D$11:$D$410)), 0)),"")</f>
        <v/>
      </c>
      <c r="B150" s="104" t="str">
        <f>IF($A150="","",VLOOKUP($A150,'Annex 2 EHV charges'!$D:$O,2,0))</f>
        <v/>
      </c>
      <c r="C150" s="105" t="str">
        <f>IF($A150="","",VLOOKUP($A150,'Annex 2 EHV charges'!$D:$O,3,0))</f>
        <v/>
      </c>
      <c r="D150" s="104" t="str">
        <f>IF($A150="","",VLOOKUP($A150,'Annex 2 EHV charges'!$D:$O,4,0))</f>
        <v/>
      </c>
      <c r="E150" s="106" t="str">
        <f>IFERROR(IF(VLOOKUP($A150,'Annex 2 EHV charges'!$D:$O,9,FALSE)=0,"",VLOOKUP($A150,'Annex 2 EHV charges'!$D:$O,9,FALSE)),"")</f>
        <v/>
      </c>
      <c r="F150" s="107" t="str">
        <f>IFERROR(IF(VLOOKUP($A150,'Annex 2 EHV charges'!$D:$O,10,FALSE)=0,"",VLOOKUP($A150,'Annex 2 EHV charges'!$D:$O,10,FALSE)),"")</f>
        <v/>
      </c>
      <c r="G150" s="108" t="str">
        <f>IFERROR(IF(VLOOKUP($A150,'Annex 2 EHV charges'!$D:$O,11,FALSE)=0,"",VLOOKUP($A150,'Annex 2 EHV charges'!$D:$O,11,FALSE)),"")</f>
        <v/>
      </c>
      <c r="H150" s="108" t="str">
        <f>IFERROR(IF(VLOOKUP($A150,'Annex 2 EHV charges'!$D:$O,12,FALSE)=0,"",VLOOKUP($A150,'Annex 2 EHV charges'!$D:$O,12,FALSE)),"")</f>
        <v/>
      </c>
    </row>
    <row r="151" spans="1:8" ht="12.75" customHeight="1" x14ac:dyDescent="0.2">
      <c r="A151" s="105" t="str">
        <f t="array" ref="A151">IFERROR(INDEX('Annex 2 EHV charges'!$D$11:$D$410, MATCH(0, IF(ISBLANK('Annex 2 EHV charges'!$D$11:$D$410),1, COUNTIF(A$4:$A150, 'Annex 2 EHV charges'!$D$11:$D$410)), 0)),"")</f>
        <v/>
      </c>
      <c r="B151" s="104" t="str">
        <f>IF($A151="","",VLOOKUP($A151,'Annex 2 EHV charges'!$D:$O,2,0))</f>
        <v/>
      </c>
      <c r="C151" s="105" t="str">
        <f>IF($A151="","",VLOOKUP($A151,'Annex 2 EHV charges'!$D:$O,3,0))</f>
        <v/>
      </c>
      <c r="D151" s="104" t="str">
        <f>IF($A151="","",VLOOKUP($A151,'Annex 2 EHV charges'!$D:$O,4,0))</f>
        <v/>
      </c>
      <c r="E151" s="106" t="str">
        <f>IFERROR(IF(VLOOKUP($A151,'Annex 2 EHV charges'!$D:$O,9,FALSE)=0,"",VLOOKUP($A151,'Annex 2 EHV charges'!$D:$O,9,FALSE)),"")</f>
        <v/>
      </c>
      <c r="F151" s="107" t="str">
        <f>IFERROR(IF(VLOOKUP($A151,'Annex 2 EHV charges'!$D:$O,10,FALSE)=0,"",VLOOKUP($A151,'Annex 2 EHV charges'!$D:$O,10,FALSE)),"")</f>
        <v/>
      </c>
      <c r="G151" s="108" t="str">
        <f>IFERROR(IF(VLOOKUP($A151,'Annex 2 EHV charges'!$D:$O,11,FALSE)=0,"",VLOOKUP($A151,'Annex 2 EHV charges'!$D:$O,11,FALSE)),"")</f>
        <v/>
      </c>
      <c r="H151" s="108" t="str">
        <f>IFERROR(IF(VLOOKUP($A151,'Annex 2 EHV charges'!$D:$O,12,FALSE)=0,"",VLOOKUP($A151,'Annex 2 EHV charges'!$D:$O,12,FALSE)),"")</f>
        <v/>
      </c>
    </row>
    <row r="152" spans="1:8" x14ac:dyDescent="0.2">
      <c r="A152" s="105" t="str">
        <f t="array" ref="A152">IFERROR(INDEX('Annex 2 EHV charges'!$D$11:$D$410, MATCH(0, IF(ISBLANK('Annex 2 EHV charges'!$D$11:$D$410),1, COUNTIF(A$4:$A151, 'Annex 2 EHV charges'!$D$11:$D$410)), 0)),"")</f>
        <v/>
      </c>
      <c r="B152" s="104" t="str">
        <f>IF($A152="","",VLOOKUP($A152,'Annex 2 EHV charges'!$D:$O,2,0))</f>
        <v/>
      </c>
      <c r="C152" s="105" t="str">
        <f>IF($A152="","",VLOOKUP($A152,'Annex 2 EHV charges'!$D:$O,3,0))</f>
        <v/>
      </c>
      <c r="D152" s="104" t="str">
        <f>IF($A152="","",VLOOKUP($A152,'Annex 2 EHV charges'!$D:$O,4,0))</f>
        <v/>
      </c>
      <c r="E152" s="106" t="str">
        <f>IFERROR(IF(VLOOKUP($A152,'Annex 2 EHV charges'!$D:$O,9,FALSE)=0,"",VLOOKUP($A152,'Annex 2 EHV charges'!$D:$O,9,FALSE)),"")</f>
        <v/>
      </c>
      <c r="F152" s="107" t="str">
        <f>IFERROR(IF(VLOOKUP($A152,'Annex 2 EHV charges'!$D:$O,10,FALSE)=0,"",VLOOKUP($A152,'Annex 2 EHV charges'!$D:$O,10,FALSE)),"")</f>
        <v/>
      </c>
      <c r="G152" s="108" t="str">
        <f>IFERROR(IF(VLOOKUP($A152,'Annex 2 EHV charges'!$D:$O,11,FALSE)=0,"",VLOOKUP($A152,'Annex 2 EHV charges'!$D:$O,11,FALSE)),"")</f>
        <v/>
      </c>
      <c r="H152" s="108" t="str">
        <f>IFERROR(IF(VLOOKUP($A152,'Annex 2 EHV charges'!$D:$O,12,FALSE)=0,"",VLOOKUP($A152,'Annex 2 EHV charges'!$D:$O,12,FALSE)),"")</f>
        <v/>
      </c>
    </row>
    <row r="153" spans="1:8" x14ac:dyDescent="0.2">
      <c r="A153" s="105" t="str">
        <f t="array" ref="A153">IFERROR(INDEX('Annex 2 EHV charges'!$D$11:$D$410, MATCH(0, IF(ISBLANK('Annex 2 EHV charges'!$D$11:$D$410),1, COUNTIF(A$4:$A152, 'Annex 2 EHV charges'!$D$11:$D$410)), 0)),"")</f>
        <v/>
      </c>
      <c r="B153" s="104" t="str">
        <f>IF($A153="","",VLOOKUP($A153,'Annex 2 EHV charges'!$D:$O,2,0))</f>
        <v/>
      </c>
      <c r="C153" s="105" t="str">
        <f>IF($A153="","",VLOOKUP($A153,'Annex 2 EHV charges'!$D:$O,3,0))</f>
        <v/>
      </c>
      <c r="D153" s="104" t="str">
        <f>IF($A153="","",VLOOKUP($A153,'Annex 2 EHV charges'!$D:$O,4,0))</f>
        <v/>
      </c>
      <c r="E153" s="106" t="str">
        <f>IFERROR(IF(VLOOKUP($A153,'Annex 2 EHV charges'!$D:$O,9,FALSE)=0,"",VLOOKUP($A153,'Annex 2 EHV charges'!$D:$O,9,FALSE)),"")</f>
        <v/>
      </c>
      <c r="F153" s="107" t="str">
        <f>IFERROR(IF(VLOOKUP($A153,'Annex 2 EHV charges'!$D:$O,10,FALSE)=0,"",VLOOKUP($A153,'Annex 2 EHV charges'!$D:$O,10,FALSE)),"")</f>
        <v/>
      </c>
      <c r="G153" s="108" t="str">
        <f>IFERROR(IF(VLOOKUP($A153,'Annex 2 EHV charges'!$D:$O,11,FALSE)=0,"",VLOOKUP($A153,'Annex 2 EHV charges'!$D:$O,11,FALSE)),"")</f>
        <v/>
      </c>
      <c r="H153" s="108" t="str">
        <f>IFERROR(IF(VLOOKUP($A153,'Annex 2 EHV charges'!$D:$O,12,FALSE)=0,"",VLOOKUP($A153,'Annex 2 EHV charges'!$D:$O,12,FALSE)),"")</f>
        <v/>
      </c>
    </row>
    <row r="154" spans="1:8" x14ac:dyDescent="0.2">
      <c r="A154" s="105" t="str">
        <f t="array" ref="A154">IFERROR(INDEX('Annex 2 EHV charges'!$D$11:$D$410, MATCH(0, IF(ISBLANK('Annex 2 EHV charges'!$D$11:$D$410),1, COUNTIF(A$4:$A153, 'Annex 2 EHV charges'!$D$11:$D$410)), 0)),"")</f>
        <v/>
      </c>
      <c r="B154" s="104" t="str">
        <f>IF($A154="","",VLOOKUP($A154,'Annex 2 EHV charges'!$D:$O,2,0))</f>
        <v/>
      </c>
      <c r="C154" s="105" t="str">
        <f>IF($A154="","",VLOOKUP($A154,'Annex 2 EHV charges'!$D:$O,3,0))</f>
        <v/>
      </c>
      <c r="D154" s="104" t="str">
        <f>IF($A154="","",VLOOKUP($A154,'Annex 2 EHV charges'!$D:$O,4,0))</f>
        <v/>
      </c>
      <c r="E154" s="106" t="str">
        <f>IFERROR(IF(VLOOKUP($A154,'Annex 2 EHV charges'!$D:$O,9,FALSE)=0,"",VLOOKUP($A154,'Annex 2 EHV charges'!$D:$O,9,FALSE)),"")</f>
        <v/>
      </c>
      <c r="F154" s="107" t="str">
        <f>IFERROR(IF(VLOOKUP($A154,'Annex 2 EHV charges'!$D:$O,10,FALSE)=0,"",VLOOKUP($A154,'Annex 2 EHV charges'!$D:$O,10,FALSE)),"")</f>
        <v/>
      </c>
      <c r="G154" s="108" t="str">
        <f>IFERROR(IF(VLOOKUP($A154,'Annex 2 EHV charges'!$D:$O,11,FALSE)=0,"",VLOOKUP($A154,'Annex 2 EHV charges'!$D:$O,11,FALSE)),"")</f>
        <v/>
      </c>
      <c r="H154" s="108" t="str">
        <f>IFERROR(IF(VLOOKUP($A154,'Annex 2 EHV charges'!$D:$O,12,FALSE)=0,"",VLOOKUP($A154,'Annex 2 EHV charges'!$D:$O,12,FALSE)),"")</f>
        <v/>
      </c>
    </row>
    <row r="155" spans="1:8" x14ac:dyDescent="0.2">
      <c r="A155" s="105" t="str">
        <f t="array" ref="A155">IFERROR(INDEX('Annex 2 EHV charges'!$D$11:$D$410, MATCH(0, IF(ISBLANK('Annex 2 EHV charges'!$D$11:$D$410),1, COUNTIF(A$4:$A154, 'Annex 2 EHV charges'!$D$11:$D$410)), 0)),"")</f>
        <v/>
      </c>
      <c r="B155" s="104" t="str">
        <f>IF($A155="","",VLOOKUP($A155,'Annex 2 EHV charges'!$D:$O,2,0))</f>
        <v/>
      </c>
      <c r="C155" s="105" t="str">
        <f>IF($A155="","",VLOOKUP($A155,'Annex 2 EHV charges'!$D:$O,3,0))</f>
        <v/>
      </c>
      <c r="D155" s="104" t="str">
        <f>IF($A155="","",VLOOKUP($A155,'Annex 2 EHV charges'!$D:$O,4,0))</f>
        <v/>
      </c>
      <c r="E155" s="106" t="str">
        <f>IFERROR(IF(VLOOKUP($A155,'Annex 2 EHV charges'!$D:$O,9,FALSE)=0,"",VLOOKUP($A155,'Annex 2 EHV charges'!$D:$O,9,FALSE)),"")</f>
        <v/>
      </c>
      <c r="F155" s="107" t="str">
        <f>IFERROR(IF(VLOOKUP($A155,'Annex 2 EHV charges'!$D:$O,10,FALSE)=0,"",VLOOKUP($A155,'Annex 2 EHV charges'!$D:$O,10,FALSE)),"")</f>
        <v/>
      </c>
      <c r="G155" s="108" t="str">
        <f>IFERROR(IF(VLOOKUP($A155,'Annex 2 EHV charges'!$D:$O,11,FALSE)=0,"",VLOOKUP($A155,'Annex 2 EHV charges'!$D:$O,11,FALSE)),"")</f>
        <v/>
      </c>
      <c r="H155" s="108" t="str">
        <f>IFERROR(IF(VLOOKUP($A155,'Annex 2 EHV charges'!$D:$O,12,FALSE)=0,"",VLOOKUP($A155,'Annex 2 EHV charges'!$D:$O,12,FALSE)),"")</f>
        <v/>
      </c>
    </row>
    <row r="156" spans="1:8" x14ac:dyDescent="0.2">
      <c r="A156" s="105" t="str">
        <f t="array" ref="A156">IFERROR(INDEX('Annex 2 EHV charges'!$D$11:$D$410, MATCH(0, IF(ISBLANK('Annex 2 EHV charges'!$D$11:$D$410),1, COUNTIF(A$4:$A155, 'Annex 2 EHV charges'!$D$11:$D$410)), 0)),"")</f>
        <v/>
      </c>
      <c r="B156" s="104" t="str">
        <f>IF($A156="","",VLOOKUP($A156,'Annex 2 EHV charges'!$D:$O,2,0))</f>
        <v/>
      </c>
      <c r="C156" s="105" t="str">
        <f>IF($A156="","",VLOOKUP($A156,'Annex 2 EHV charges'!$D:$O,3,0))</f>
        <v/>
      </c>
      <c r="D156" s="104" t="str">
        <f>IF($A156="","",VLOOKUP($A156,'Annex 2 EHV charges'!$D:$O,4,0))</f>
        <v/>
      </c>
      <c r="E156" s="106" t="str">
        <f>IFERROR(IF(VLOOKUP($A156,'Annex 2 EHV charges'!$D:$O,9,FALSE)=0,"",VLOOKUP($A156,'Annex 2 EHV charges'!$D:$O,9,FALSE)),"")</f>
        <v/>
      </c>
      <c r="F156" s="107" t="str">
        <f>IFERROR(IF(VLOOKUP($A156,'Annex 2 EHV charges'!$D:$O,10,FALSE)=0,"",VLOOKUP($A156,'Annex 2 EHV charges'!$D:$O,10,FALSE)),"")</f>
        <v/>
      </c>
      <c r="G156" s="108" t="str">
        <f>IFERROR(IF(VLOOKUP($A156,'Annex 2 EHV charges'!$D:$O,11,FALSE)=0,"",VLOOKUP($A156,'Annex 2 EHV charges'!$D:$O,11,FALSE)),"")</f>
        <v/>
      </c>
      <c r="H156" s="108" t="str">
        <f>IFERROR(IF(VLOOKUP($A156,'Annex 2 EHV charges'!$D:$O,12,FALSE)=0,"",VLOOKUP($A156,'Annex 2 EHV charges'!$D:$O,12,FALSE)),"")</f>
        <v/>
      </c>
    </row>
    <row r="157" spans="1:8" x14ac:dyDescent="0.2">
      <c r="A157" s="105" t="str">
        <f t="array" ref="A157">IFERROR(INDEX('Annex 2 EHV charges'!$D$11:$D$410, MATCH(0, IF(ISBLANK('Annex 2 EHV charges'!$D$11:$D$410),1, COUNTIF(A$4:$A156, 'Annex 2 EHV charges'!$D$11:$D$410)), 0)),"")</f>
        <v/>
      </c>
      <c r="B157" s="104" t="str">
        <f>IF($A157="","",VLOOKUP($A157,'Annex 2 EHV charges'!$D:$O,2,0))</f>
        <v/>
      </c>
      <c r="C157" s="105" t="str">
        <f>IF($A157="","",VLOOKUP($A157,'Annex 2 EHV charges'!$D:$O,3,0))</f>
        <v/>
      </c>
      <c r="D157" s="104" t="str">
        <f>IF($A157="","",VLOOKUP($A157,'Annex 2 EHV charges'!$D:$O,4,0))</f>
        <v/>
      </c>
      <c r="E157" s="106" t="str">
        <f>IFERROR(IF(VLOOKUP($A157,'Annex 2 EHV charges'!$D:$O,9,FALSE)=0,"",VLOOKUP($A157,'Annex 2 EHV charges'!$D:$O,9,FALSE)),"")</f>
        <v/>
      </c>
      <c r="F157" s="107" t="str">
        <f>IFERROR(IF(VLOOKUP($A157,'Annex 2 EHV charges'!$D:$O,10,FALSE)=0,"",VLOOKUP($A157,'Annex 2 EHV charges'!$D:$O,10,FALSE)),"")</f>
        <v/>
      </c>
      <c r="G157" s="108" t="str">
        <f>IFERROR(IF(VLOOKUP($A157,'Annex 2 EHV charges'!$D:$O,11,FALSE)=0,"",VLOOKUP($A157,'Annex 2 EHV charges'!$D:$O,11,FALSE)),"")</f>
        <v/>
      </c>
      <c r="H157" s="108" t="str">
        <f>IFERROR(IF(VLOOKUP($A157,'Annex 2 EHV charges'!$D:$O,12,FALSE)=0,"",VLOOKUP($A157,'Annex 2 EHV charges'!$D:$O,12,FALSE)),"")</f>
        <v/>
      </c>
    </row>
    <row r="158" spans="1:8" x14ac:dyDescent="0.2">
      <c r="A158" s="105" t="str">
        <f t="array" ref="A158">IFERROR(INDEX('Annex 2 EHV charges'!$D$11:$D$410, MATCH(0, IF(ISBLANK('Annex 2 EHV charges'!$D$11:$D$410),1, COUNTIF(A$4:$A157, 'Annex 2 EHV charges'!$D$11:$D$410)), 0)),"")</f>
        <v/>
      </c>
      <c r="B158" s="104" t="str">
        <f>IF($A158="","",VLOOKUP($A158,'Annex 2 EHV charges'!$D:$O,2,0))</f>
        <v/>
      </c>
      <c r="C158" s="105" t="str">
        <f>IF($A158="","",VLOOKUP($A158,'Annex 2 EHV charges'!$D:$O,3,0))</f>
        <v/>
      </c>
      <c r="D158" s="104" t="str">
        <f>IF($A158="","",VLOOKUP($A158,'Annex 2 EHV charges'!$D:$O,4,0))</f>
        <v/>
      </c>
      <c r="E158" s="106" t="str">
        <f>IFERROR(IF(VLOOKUP($A158,'Annex 2 EHV charges'!$D:$O,9,FALSE)=0,"",VLOOKUP($A158,'Annex 2 EHV charges'!$D:$O,9,FALSE)),"")</f>
        <v/>
      </c>
      <c r="F158" s="107" t="str">
        <f>IFERROR(IF(VLOOKUP($A158,'Annex 2 EHV charges'!$D:$O,10,FALSE)=0,"",VLOOKUP($A158,'Annex 2 EHV charges'!$D:$O,10,FALSE)),"")</f>
        <v/>
      </c>
      <c r="G158" s="108" t="str">
        <f>IFERROR(IF(VLOOKUP($A158,'Annex 2 EHV charges'!$D:$O,11,FALSE)=0,"",VLOOKUP($A158,'Annex 2 EHV charges'!$D:$O,11,FALSE)),"")</f>
        <v/>
      </c>
      <c r="H158" s="108" t="str">
        <f>IFERROR(IF(VLOOKUP($A158,'Annex 2 EHV charges'!$D:$O,12,FALSE)=0,"",VLOOKUP($A158,'Annex 2 EHV charges'!$D:$O,12,FALSE)),"")</f>
        <v/>
      </c>
    </row>
    <row r="159" spans="1:8" x14ac:dyDescent="0.2">
      <c r="A159" s="105" t="str">
        <f t="array" ref="A159">IFERROR(INDEX('Annex 2 EHV charges'!$D$11:$D$410, MATCH(0, IF(ISBLANK('Annex 2 EHV charges'!$D$11:$D$410),1, COUNTIF(A$4:$A158, 'Annex 2 EHV charges'!$D$11:$D$410)), 0)),"")</f>
        <v/>
      </c>
      <c r="B159" s="104" t="str">
        <f>IF($A159="","",VLOOKUP($A159,'Annex 2 EHV charges'!$D:$O,2,0))</f>
        <v/>
      </c>
      <c r="C159" s="105" t="str">
        <f>IF($A159="","",VLOOKUP($A159,'Annex 2 EHV charges'!$D:$O,3,0))</f>
        <v/>
      </c>
      <c r="D159" s="104" t="str">
        <f>IF($A159="","",VLOOKUP($A159,'Annex 2 EHV charges'!$D:$O,4,0))</f>
        <v/>
      </c>
      <c r="E159" s="106" t="str">
        <f>IFERROR(IF(VLOOKUP($A159,'Annex 2 EHV charges'!$D:$O,9,FALSE)=0,"",VLOOKUP($A159,'Annex 2 EHV charges'!$D:$O,9,FALSE)),"")</f>
        <v/>
      </c>
      <c r="F159" s="107" t="str">
        <f>IFERROR(IF(VLOOKUP($A159,'Annex 2 EHV charges'!$D:$O,10,FALSE)=0,"",VLOOKUP($A159,'Annex 2 EHV charges'!$D:$O,10,FALSE)),"")</f>
        <v/>
      </c>
      <c r="G159" s="108" t="str">
        <f>IFERROR(IF(VLOOKUP($A159,'Annex 2 EHV charges'!$D:$O,11,FALSE)=0,"",VLOOKUP($A159,'Annex 2 EHV charges'!$D:$O,11,FALSE)),"")</f>
        <v/>
      </c>
      <c r="H159" s="108" t="str">
        <f>IFERROR(IF(VLOOKUP($A159,'Annex 2 EHV charges'!$D:$O,12,FALSE)=0,"",VLOOKUP($A159,'Annex 2 EHV charges'!$D:$O,12,FALSE)),"")</f>
        <v/>
      </c>
    </row>
    <row r="160" spans="1:8" x14ac:dyDescent="0.2">
      <c r="A160" s="105" t="str">
        <f t="array" ref="A160">IFERROR(INDEX('Annex 2 EHV charges'!$D$11:$D$410, MATCH(0, IF(ISBLANK('Annex 2 EHV charges'!$D$11:$D$410),1, COUNTIF(A$4:$A159, 'Annex 2 EHV charges'!$D$11:$D$410)), 0)),"")</f>
        <v/>
      </c>
      <c r="B160" s="104" t="str">
        <f>IF($A160="","",VLOOKUP($A160,'Annex 2 EHV charges'!$D:$O,2,0))</f>
        <v/>
      </c>
      <c r="C160" s="105" t="str">
        <f>IF($A160="","",VLOOKUP($A160,'Annex 2 EHV charges'!$D:$O,3,0))</f>
        <v/>
      </c>
      <c r="D160" s="104" t="str">
        <f>IF($A160="","",VLOOKUP($A160,'Annex 2 EHV charges'!$D:$O,4,0))</f>
        <v/>
      </c>
      <c r="E160" s="106" t="str">
        <f>IFERROR(IF(VLOOKUP($A160,'Annex 2 EHV charges'!$D:$O,9,FALSE)=0,"",VLOOKUP($A160,'Annex 2 EHV charges'!$D:$O,9,FALSE)),"")</f>
        <v/>
      </c>
      <c r="F160" s="107" t="str">
        <f>IFERROR(IF(VLOOKUP($A160,'Annex 2 EHV charges'!$D:$O,10,FALSE)=0,"",VLOOKUP($A160,'Annex 2 EHV charges'!$D:$O,10,FALSE)),"")</f>
        <v/>
      </c>
      <c r="G160" s="108" t="str">
        <f>IFERROR(IF(VLOOKUP($A160,'Annex 2 EHV charges'!$D:$O,11,FALSE)=0,"",VLOOKUP($A160,'Annex 2 EHV charges'!$D:$O,11,FALSE)),"")</f>
        <v/>
      </c>
      <c r="H160" s="108" t="str">
        <f>IFERROR(IF(VLOOKUP($A160,'Annex 2 EHV charges'!$D:$O,12,FALSE)=0,"",VLOOKUP($A160,'Annex 2 EHV charges'!$D:$O,12,FALSE)),"")</f>
        <v/>
      </c>
    </row>
    <row r="161" spans="1:8" x14ac:dyDescent="0.2">
      <c r="A161" s="105" t="str">
        <f t="array" ref="A161">IFERROR(INDEX('Annex 2 EHV charges'!$D$11:$D$410, MATCH(0, IF(ISBLANK('Annex 2 EHV charges'!$D$11:$D$410),1, COUNTIF(A$4:$A160, 'Annex 2 EHV charges'!$D$11:$D$410)), 0)),"")</f>
        <v/>
      </c>
      <c r="B161" s="104" t="str">
        <f>IF($A161="","",VLOOKUP($A161,'Annex 2 EHV charges'!$D:$O,2,0))</f>
        <v/>
      </c>
      <c r="C161" s="105" t="str">
        <f>IF($A161="","",VLOOKUP($A161,'Annex 2 EHV charges'!$D:$O,3,0))</f>
        <v/>
      </c>
      <c r="D161" s="104" t="str">
        <f>IF($A161="","",VLOOKUP($A161,'Annex 2 EHV charges'!$D:$O,4,0))</f>
        <v/>
      </c>
      <c r="E161" s="106" t="str">
        <f>IFERROR(IF(VLOOKUP($A161,'Annex 2 EHV charges'!$D:$O,9,FALSE)=0,"",VLOOKUP($A161,'Annex 2 EHV charges'!$D:$O,9,FALSE)),"")</f>
        <v/>
      </c>
      <c r="F161" s="107" t="str">
        <f>IFERROR(IF(VLOOKUP($A161,'Annex 2 EHV charges'!$D:$O,10,FALSE)=0,"",VLOOKUP($A161,'Annex 2 EHV charges'!$D:$O,10,FALSE)),"")</f>
        <v/>
      </c>
      <c r="G161" s="108" t="str">
        <f>IFERROR(IF(VLOOKUP($A161,'Annex 2 EHV charges'!$D:$O,11,FALSE)=0,"",VLOOKUP($A161,'Annex 2 EHV charges'!$D:$O,11,FALSE)),"")</f>
        <v/>
      </c>
      <c r="H161" s="108" t="str">
        <f>IFERROR(IF(VLOOKUP($A161,'Annex 2 EHV charges'!$D:$O,12,FALSE)=0,"",VLOOKUP($A161,'Annex 2 EHV charges'!$D:$O,12,FALSE)),"")</f>
        <v/>
      </c>
    </row>
    <row r="162" spans="1:8" x14ac:dyDescent="0.2">
      <c r="A162" s="105" t="str">
        <f t="array" ref="A162">IFERROR(INDEX('Annex 2 EHV charges'!$D$11:$D$410, MATCH(0, IF(ISBLANK('Annex 2 EHV charges'!$D$11:$D$410),1, COUNTIF(A$4:$A161, 'Annex 2 EHV charges'!$D$11:$D$410)), 0)),"")</f>
        <v/>
      </c>
      <c r="B162" s="104" t="str">
        <f>IF($A162="","",VLOOKUP($A162,'Annex 2 EHV charges'!$D:$O,2,0))</f>
        <v/>
      </c>
      <c r="C162" s="105" t="str">
        <f>IF($A162="","",VLOOKUP($A162,'Annex 2 EHV charges'!$D:$O,3,0))</f>
        <v/>
      </c>
      <c r="D162" s="104" t="str">
        <f>IF($A162="","",VLOOKUP($A162,'Annex 2 EHV charges'!$D:$O,4,0))</f>
        <v/>
      </c>
      <c r="E162" s="106" t="str">
        <f>IFERROR(IF(VLOOKUP($A162,'Annex 2 EHV charges'!$D:$O,9,FALSE)=0,"",VLOOKUP($A162,'Annex 2 EHV charges'!$D:$O,9,FALSE)),"")</f>
        <v/>
      </c>
      <c r="F162" s="107" t="str">
        <f>IFERROR(IF(VLOOKUP($A162,'Annex 2 EHV charges'!$D:$O,10,FALSE)=0,"",VLOOKUP($A162,'Annex 2 EHV charges'!$D:$O,10,FALSE)),"")</f>
        <v/>
      </c>
      <c r="G162" s="108" t="str">
        <f>IFERROR(IF(VLOOKUP($A162,'Annex 2 EHV charges'!$D:$O,11,FALSE)=0,"",VLOOKUP($A162,'Annex 2 EHV charges'!$D:$O,11,FALSE)),"")</f>
        <v/>
      </c>
      <c r="H162" s="108" t="str">
        <f>IFERROR(IF(VLOOKUP($A162,'Annex 2 EHV charges'!$D:$O,12,FALSE)=0,"",VLOOKUP($A162,'Annex 2 EHV charges'!$D:$O,12,FALSE)),"")</f>
        <v/>
      </c>
    </row>
    <row r="163" spans="1:8" x14ac:dyDescent="0.2">
      <c r="A163" s="105" t="str">
        <f t="array" ref="A163">IFERROR(INDEX('Annex 2 EHV charges'!$D$11:$D$410, MATCH(0, IF(ISBLANK('Annex 2 EHV charges'!$D$11:$D$410),1, COUNTIF(A$4:$A162, 'Annex 2 EHV charges'!$D$11:$D$410)), 0)),"")</f>
        <v/>
      </c>
      <c r="B163" s="104" t="str">
        <f>IF($A163="","",VLOOKUP($A163,'Annex 2 EHV charges'!$D:$O,2,0))</f>
        <v/>
      </c>
      <c r="C163" s="105" t="str">
        <f>IF($A163="","",VLOOKUP($A163,'Annex 2 EHV charges'!$D:$O,3,0))</f>
        <v/>
      </c>
      <c r="D163" s="104" t="str">
        <f>IF($A163="","",VLOOKUP($A163,'Annex 2 EHV charges'!$D:$O,4,0))</f>
        <v/>
      </c>
      <c r="E163" s="106" t="str">
        <f>IFERROR(IF(VLOOKUP($A163,'Annex 2 EHV charges'!$D:$O,9,FALSE)=0,"",VLOOKUP($A163,'Annex 2 EHV charges'!$D:$O,9,FALSE)),"")</f>
        <v/>
      </c>
      <c r="F163" s="107" t="str">
        <f>IFERROR(IF(VLOOKUP($A163,'Annex 2 EHV charges'!$D:$O,10,FALSE)=0,"",VLOOKUP($A163,'Annex 2 EHV charges'!$D:$O,10,FALSE)),"")</f>
        <v/>
      </c>
      <c r="G163" s="108" t="str">
        <f>IFERROR(IF(VLOOKUP($A163,'Annex 2 EHV charges'!$D:$O,11,FALSE)=0,"",VLOOKUP($A163,'Annex 2 EHV charges'!$D:$O,11,FALSE)),"")</f>
        <v/>
      </c>
      <c r="H163" s="108" t="str">
        <f>IFERROR(IF(VLOOKUP($A163,'Annex 2 EHV charges'!$D:$O,12,FALSE)=0,"",VLOOKUP($A163,'Annex 2 EHV charges'!$D:$O,12,FALSE)),"")</f>
        <v/>
      </c>
    </row>
    <row r="164" spans="1:8" x14ac:dyDescent="0.2">
      <c r="A164" s="105" t="str">
        <f t="array" ref="A164">IFERROR(INDEX('Annex 2 EHV charges'!$D$11:$D$410, MATCH(0, IF(ISBLANK('Annex 2 EHV charges'!$D$11:$D$410),1, COUNTIF(A$4:$A163, 'Annex 2 EHV charges'!$D$11:$D$410)), 0)),"")</f>
        <v/>
      </c>
      <c r="B164" s="104" t="str">
        <f>IF($A164="","",VLOOKUP($A164,'Annex 2 EHV charges'!$D:$O,2,0))</f>
        <v/>
      </c>
      <c r="C164" s="105" t="str">
        <f>IF($A164="","",VLOOKUP($A164,'Annex 2 EHV charges'!$D:$O,3,0))</f>
        <v/>
      </c>
      <c r="D164" s="104" t="str">
        <f>IF($A164="","",VLOOKUP($A164,'Annex 2 EHV charges'!$D:$O,4,0))</f>
        <v/>
      </c>
      <c r="E164" s="106" t="str">
        <f>IFERROR(IF(VLOOKUP($A164,'Annex 2 EHV charges'!$D:$O,9,FALSE)=0,"",VLOOKUP($A164,'Annex 2 EHV charges'!$D:$O,9,FALSE)),"")</f>
        <v/>
      </c>
      <c r="F164" s="107" t="str">
        <f>IFERROR(IF(VLOOKUP($A164,'Annex 2 EHV charges'!$D:$O,10,FALSE)=0,"",VLOOKUP($A164,'Annex 2 EHV charges'!$D:$O,10,FALSE)),"")</f>
        <v/>
      </c>
      <c r="G164" s="108" t="str">
        <f>IFERROR(IF(VLOOKUP($A164,'Annex 2 EHV charges'!$D:$O,11,FALSE)=0,"",VLOOKUP($A164,'Annex 2 EHV charges'!$D:$O,11,FALSE)),"")</f>
        <v/>
      </c>
      <c r="H164" s="108" t="str">
        <f>IFERROR(IF(VLOOKUP($A164,'Annex 2 EHV charges'!$D:$O,12,FALSE)=0,"",VLOOKUP($A164,'Annex 2 EHV charges'!$D:$O,12,FALSE)),"")</f>
        <v/>
      </c>
    </row>
    <row r="165" spans="1:8" x14ac:dyDescent="0.2">
      <c r="A165" s="105" t="str">
        <f t="array" ref="A165">IFERROR(INDEX('Annex 2 EHV charges'!$D$11:$D$410, MATCH(0, IF(ISBLANK('Annex 2 EHV charges'!$D$11:$D$410),1, COUNTIF(A$4:$A164, 'Annex 2 EHV charges'!$D$11:$D$410)), 0)),"")</f>
        <v/>
      </c>
      <c r="B165" s="104" t="str">
        <f>IF($A165="","",VLOOKUP($A165,'Annex 2 EHV charges'!$D:$O,2,0))</f>
        <v/>
      </c>
      <c r="C165" s="105" t="str">
        <f>IF($A165="","",VLOOKUP($A165,'Annex 2 EHV charges'!$D:$O,3,0))</f>
        <v/>
      </c>
      <c r="D165" s="104" t="str">
        <f>IF($A165="","",VLOOKUP($A165,'Annex 2 EHV charges'!$D:$O,4,0))</f>
        <v/>
      </c>
      <c r="E165" s="106" t="str">
        <f>IFERROR(IF(VLOOKUP($A165,'Annex 2 EHV charges'!$D:$O,9,FALSE)=0,"",VLOOKUP($A165,'Annex 2 EHV charges'!$D:$O,9,FALSE)),"")</f>
        <v/>
      </c>
      <c r="F165" s="107" t="str">
        <f>IFERROR(IF(VLOOKUP($A165,'Annex 2 EHV charges'!$D:$O,10,FALSE)=0,"",VLOOKUP($A165,'Annex 2 EHV charges'!$D:$O,10,FALSE)),"")</f>
        <v/>
      </c>
      <c r="G165" s="108" t="str">
        <f>IFERROR(IF(VLOOKUP($A165,'Annex 2 EHV charges'!$D:$O,11,FALSE)=0,"",VLOOKUP($A165,'Annex 2 EHV charges'!$D:$O,11,FALSE)),"")</f>
        <v/>
      </c>
      <c r="H165" s="108" t="str">
        <f>IFERROR(IF(VLOOKUP($A165,'Annex 2 EHV charges'!$D:$O,12,FALSE)=0,"",VLOOKUP($A165,'Annex 2 EHV charges'!$D:$O,12,FALSE)),"")</f>
        <v/>
      </c>
    </row>
    <row r="166" spans="1:8" x14ac:dyDescent="0.2">
      <c r="A166" s="105" t="str">
        <f t="array" ref="A166">IFERROR(INDEX('Annex 2 EHV charges'!$D$11:$D$410, MATCH(0, IF(ISBLANK('Annex 2 EHV charges'!$D$11:$D$410),1, COUNTIF(A$4:$A165, 'Annex 2 EHV charges'!$D$11:$D$410)), 0)),"")</f>
        <v/>
      </c>
      <c r="B166" s="104" t="str">
        <f>IF($A166="","",VLOOKUP($A166,'Annex 2 EHV charges'!$D:$O,2,0))</f>
        <v/>
      </c>
      <c r="C166" s="105" t="str">
        <f>IF($A166="","",VLOOKUP($A166,'Annex 2 EHV charges'!$D:$O,3,0))</f>
        <v/>
      </c>
      <c r="D166" s="104" t="str">
        <f>IF($A166="","",VLOOKUP($A166,'Annex 2 EHV charges'!$D:$O,4,0))</f>
        <v/>
      </c>
      <c r="E166" s="106" t="str">
        <f>IFERROR(IF(VLOOKUP($A166,'Annex 2 EHV charges'!$D:$O,9,FALSE)=0,"",VLOOKUP($A166,'Annex 2 EHV charges'!$D:$O,9,FALSE)),"")</f>
        <v/>
      </c>
      <c r="F166" s="107" t="str">
        <f>IFERROR(IF(VLOOKUP($A166,'Annex 2 EHV charges'!$D:$O,10,FALSE)=0,"",VLOOKUP($A166,'Annex 2 EHV charges'!$D:$O,10,FALSE)),"")</f>
        <v/>
      </c>
      <c r="G166" s="108" t="str">
        <f>IFERROR(IF(VLOOKUP($A166,'Annex 2 EHV charges'!$D:$O,11,FALSE)=0,"",VLOOKUP($A166,'Annex 2 EHV charges'!$D:$O,11,FALSE)),"")</f>
        <v/>
      </c>
      <c r="H166" s="108" t="str">
        <f>IFERROR(IF(VLOOKUP($A166,'Annex 2 EHV charges'!$D:$O,12,FALSE)=0,"",VLOOKUP($A166,'Annex 2 EHV charges'!$D:$O,12,FALSE)),"")</f>
        <v/>
      </c>
    </row>
    <row r="167" spans="1:8" x14ac:dyDescent="0.2">
      <c r="A167" s="105" t="str">
        <f t="array" ref="A167">IFERROR(INDEX('Annex 2 EHV charges'!$D$11:$D$410, MATCH(0, IF(ISBLANK('Annex 2 EHV charges'!$D$11:$D$410),1, COUNTIF(A$4:$A166, 'Annex 2 EHV charges'!$D$11:$D$410)), 0)),"")</f>
        <v/>
      </c>
      <c r="B167" s="104" t="str">
        <f>IF($A167="","",VLOOKUP($A167,'Annex 2 EHV charges'!$D:$O,2,0))</f>
        <v/>
      </c>
      <c r="C167" s="105" t="str">
        <f>IF($A167="","",VLOOKUP($A167,'Annex 2 EHV charges'!$D:$O,3,0))</f>
        <v/>
      </c>
      <c r="D167" s="104" t="str">
        <f>IF($A167="","",VLOOKUP($A167,'Annex 2 EHV charges'!$D:$O,4,0))</f>
        <v/>
      </c>
      <c r="E167" s="106" t="str">
        <f>IFERROR(IF(VLOOKUP($A167,'Annex 2 EHV charges'!$D:$O,9,FALSE)=0,"",VLOOKUP($A167,'Annex 2 EHV charges'!$D:$O,9,FALSE)),"")</f>
        <v/>
      </c>
      <c r="F167" s="107" t="str">
        <f>IFERROR(IF(VLOOKUP($A167,'Annex 2 EHV charges'!$D:$O,10,FALSE)=0,"",VLOOKUP($A167,'Annex 2 EHV charges'!$D:$O,10,FALSE)),"")</f>
        <v/>
      </c>
      <c r="G167" s="108" t="str">
        <f>IFERROR(IF(VLOOKUP($A167,'Annex 2 EHV charges'!$D:$O,11,FALSE)=0,"",VLOOKUP($A167,'Annex 2 EHV charges'!$D:$O,11,FALSE)),"")</f>
        <v/>
      </c>
      <c r="H167" s="108" t="str">
        <f>IFERROR(IF(VLOOKUP($A167,'Annex 2 EHV charges'!$D:$O,12,FALSE)=0,"",VLOOKUP($A167,'Annex 2 EHV charges'!$D:$O,12,FALSE)),"")</f>
        <v/>
      </c>
    </row>
    <row r="168" spans="1:8" x14ac:dyDescent="0.2">
      <c r="A168" s="105" t="str">
        <f t="array" ref="A168">IFERROR(INDEX('Annex 2 EHV charges'!$D$11:$D$410, MATCH(0, IF(ISBLANK('Annex 2 EHV charges'!$D$11:$D$410),1, COUNTIF(A$4:$A167, 'Annex 2 EHV charges'!$D$11:$D$410)), 0)),"")</f>
        <v/>
      </c>
      <c r="B168" s="104" t="str">
        <f>IF($A168="","",VLOOKUP($A168,'Annex 2 EHV charges'!$D:$O,2,0))</f>
        <v/>
      </c>
      <c r="C168" s="105" t="str">
        <f>IF($A168="","",VLOOKUP($A168,'Annex 2 EHV charges'!$D:$O,3,0))</f>
        <v/>
      </c>
      <c r="D168" s="104" t="str">
        <f>IF($A168="","",VLOOKUP($A168,'Annex 2 EHV charges'!$D:$O,4,0))</f>
        <v/>
      </c>
      <c r="E168" s="106" t="str">
        <f>IFERROR(IF(VLOOKUP($A168,'Annex 2 EHV charges'!$D:$O,9,FALSE)=0,"",VLOOKUP($A168,'Annex 2 EHV charges'!$D:$O,9,FALSE)),"")</f>
        <v/>
      </c>
      <c r="F168" s="107" t="str">
        <f>IFERROR(IF(VLOOKUP($A168,'Annex 2 EHV charges'!$D:$O,10,FALSE)=0,"",VLOOKUP($A168,'Annex 2 EHV charges'!$D:$O,10,FALSE)),"")</f>
        <v/>
      </c>
      <c r="G168" s="108" t="str">
        <f>IFERROR(IF(VLOOKUP($A168,'Annex 2 EHV charges'!$D:$O,11,FALSE)=0,"",VLOOKUP($A168,'Annex 2 EHV charges'!$D:$O,11,FALSE)),"")</f>
        <v/>
      </c>
      <c r="H168" s="108" t="str">
        <f>IFERROR(IF(VLOOKUP($A168,'Annex 2 EHV charges'!$D:$O,12,FALSE)=0,"",VLOOKUP($A168,'Annex 2 EHV charges'!$D:$O,12,FALSE)),"")</f>
        <v/>
      </c>
    </row>
    <row r="169" spans="1:8" x14ac:dyDescent="0.2">
      <c r="A169" s="105" t="str">
        <f t="array" ref="A169">IFERROR(INDEX('Annex 2 EHV charges'!$D$11:$D$410, MATCH(0, IF(ISBLANK('Annex 2 EHV charges'!$D$11:$D$410),1, COUNTIF(A$4:$A168, 'Annex 2 EHV charges'!$D$11:$D$410)), 0)),"")</f>
        <v/>
      </c>
      <c r="B169" s="104" t="str">
        <f>IF($A169="","",VLOOKUP($A169,'Annex 2 EHV charges'!$D:$O,2,0))</f>
        <v/>
      </c>
      <c r="C169" s="105" t="str">
        <f>IF($A169="","",VLOOKUP($A169,'Annex 2 EHV charges'!$D:$O,3,0))</f>
        <v/>
      </c>
      <c r="D169" s="104" t="str">
        <f>IF($A169="","",VLOOKUP($A169,'Annex 2 EHV charges'!$D:$O,4,0))</f>
        <v/>
      </c>
      <c r="E169" s="106" t="str">
        <f>IFERROR(IF(VLOOKUP($A169,'Annex 2 EHV charges'!$D:$O,9,FALSE)=0,"",VLOOKUP($A169,'Annex 2 EHV charges'!$D:$O,9,FALSE)),"")</f>
        <v/>
      </c>
      <c r="F169" s="107" t="str">
        <f>IFERROR(IF(VLOOKUP($A169,'Annex 2 EHV charges'!$D:$O,10,FALSE)=0,"",VLOOKUP($A169,'Annex 2 EHV charges'!$D:$O,10,FALSE)),"")</f>
        <v/>
      </c>
      <c r="G169" s="108" t="str">
        <f>IFERROR(IF(VLOOKUP($A169,'Annex 2 EHV charges'!$D:$O,11,FALSE)=0,"",VLOOKUP($A169,'Annex 2 EHV charges'!$D:$O,11,FALSE)),"")</f>
        <v/>
      </c>
      <c r="H169" s="108" t="str">
        <f>IFERROR(IF(VLOOKUP($A169,'Annex 2 EHV charges'!$D:$O,12,FALSE)=0,"",VLOOKUP($A169,'Annex 2 EHV charges'!$D:$O,12,FALSE)),"")</f>
        <v/>
      </c>
    </row>
    <row r="170" spans="1:8" x14ac:dyDescent="0.2">
      <c r="A170" s="105" t="str">
        <f t="array" ref="A170">IFERROR(INDEX('Annex 2 EHV charges'!$D$11:$D$410, MATCH(0, IF(ISBLANK('Annex 2 EHV charges'!$D$11:$D$410),1, COUNTIF(A$4:$A169, 'Annex 2 EHV charges'!$D$11:$D$410)), 0)),"")</f>
        <v/>
      </c>
      <c r="B170" s="104" t="str">
        <f>IF($A170="","",VLOOKUP($A170,'Annex 2 EHV charges'!$D:$O,2,0))</f>
        <v/>
      </c>
      <c r="C170" s="105" t="str">
        <f>IF($A170="","",VLOOKUP($A170,'Annex 2 EHV charges'!$D:$O,3,0))</f>
        <v/>
      </c>
      <c r="D170" s="104" t="str">
        <f>IF($A170="","",VLOOKUP($A170,'Annex 2 EHV charges'!$D:$O,4,0))</f>
        <v/>
      </c>
      <c r="E170" s="106" t="str">
        <f>IFERROR(IF(VLOOKUP($A170,'Annex 2 EHV charges'!$D:$O,9,FALSE)=0,"",VLOOKUP($A170,'Annex 2 EHV charges'!$D:$O,9,FALSE)),"")</f>
        <v/>
      </c>
      <c r="F170" s="107" t="str">
        <f>IFERROR(IF(VLOOKUP($A170,'Annex 2 EHV charges'!$D:$O,10,FALSE)=0,"",VLOOKUP($A170,'Annex 2 EHV charges'!$D:$O,10,FALSE)),"")</f>
        <v/>
      </c>
      <c r="G170" s="108" t="str">
        <f>IFERROR(IF(VLOOKUP($A170,'Annex 2 EHV charges'!$D:$O,11,FALSE)=0,"",VLOOKUP($A170,'Annex 2 EHV charges'!$D:$O,11,FALSE)),"")</f>
        <v/>
      </c>
      <c r="H170" s="108" t="str">
        <f>IFERROR(IF(VLOOKUP($A170,'Annex 2 EHV charges'!$D:$O,12,FALSE)=0,"",VLOOKUP($A170,'Annex 2 EHV charges'!$D:$O,12,FALSE)),"")</f>
        <v/>
      </c>
    </row>
    <row r="171" spans="1:8" x14ac:dyDescent="0.2">
      <c r="A171" s="105" t="str">
        <f t="array" ref="A171">IFERROR(INDEX('Annex 2 EHV charges'!$D$11:$D$410, MATCH(0, IF(ISBLANK('Annex 2 EHV charges'!$D$11:$D$410),1, COUNTIF(A$4:$A170, 'Annex 2 EHV charges'!$D$11:$D$410)), 0)),"")</f>
        <v/>
      </c>
      <c r="B171" s="104" t="str">
        <f>IF($A171="","",VLOOKUP($A171,'Annex 2 EHV charges'!$D:$O,2,0))</f>
        <v/>
      </c>
      <c r="C171" s="105" t="str">
        <f>IF($A171="","",VLOOKUP($A171,'Annex 2 EHV charges'!$D:$O,3,0))</f>
        <v/>
      </c>
      <c r="D171" s="104" t="str">
        <f>IF($A171="","",VLOOKUP($A171,'Annex 2 EHV charges'!$D:$O,4,0))</f>
        <v/>
      </c>
      <c r="E171" s="106" t="str">
        <f>IFERROR(IF(VLOOKUP($A171,'Annex 2 EHV charges'!$D:$O,9,FALSE)=0,"",VLOOKUP($A171,'Annex 2 EHV charges'!$D:$O,9,FALSE)),"")</f>
        <v/>
      </c>
      <c r="F171" s="107" t="str">
        <f>IFERROR(IF(VLOOKUP($A171,'Annex 2 EHV charges'!$D:$O,10,FALSE)=0,"",VLOOKUP($A171,'Annex 2 EHV charges'!$D:$O,10,FALSE)),"")</f>
        <v/>
      </c>
      <c r="G171" s="108" t="str">
        <f>IFERROR(IF(VLOOKUP($A171,'Annex 2 EHV charges'!$D:$O,11,FALSE)=0,"",VLOOKUP($A171,'Annex 2 EHV charges'!$D:$O,11,FALSE)),"")</f>
        <v/>
      </c>
      <c r="H171" s="108" t="str">
        <f>IFERROR(IF(VLOOKUP($A171,'Annex 2 EHV charges'!$D:$O,12,FALSE)=0,"",VLOOKUP($A171,'Annex 2 EHV charges'!$D:$O,12,FALSE)),"")</f>
        <v/>
      </c>
    </row>
    <row r="172" spans="1:8" x14ac:dyDescent="0.2">
      <c r="A172" s="105" t="str">
        <f t="array" ref="A172">IFERROR(INDEX('Annex 2 EHV charges'!$D$11:$D$410, MATCH(0, IF(ISBLANK('Annex 2 EHV charges'!$D$11:$D$410),1, COUNTIF(A$4:$A171, 'Annex 2 EHV charges'!$D$11:$D$410)), 0)),"")</f>
        <v/>
      </c>
      <c r="B172" s="104" t="str">
        <f>IF($A172="","",VLOOKUP($A172,'Annex 2 EHV charges'!$D:$O,2,0))</f>
        <v/>
      </c>
      <c r="C172" s="105" t="str">
        <f>IF($A172="","",VLOOKUP($A172,'Annex 2 EHV charges'!$D:$O,3,0))</f>
        <v/>
      </c>
      <c r="D172" s="104" t="str">
        <f>IF($A172="","",VLOOKUP($A172,'Annex 2 EHV charges'!$D:$O,4,0))</f>
        <v/>
      </c>
      <c r="E172" s="106" t="str">
        <f>IFERROR(IF(VLOOKUP($A172,'Annex 2 EHV charges'!$D:$O,9,FALSE)=0,"",VLOOKUP($A172,'Annex 2 EHV charges'!$D:$O,9,FALSE)),"")</f>
        <v/>
      </c>
      <c r="F172" s="107" t="str">
        <f>IFERROR(IF(VLOOKUP($A172,'Annex 2 EHV charges'!$D:$O,10,FALSE)=0,"",VLOOKUP($A172,'Annex 2 EHV charges'!$D:$O,10,FALSE)),"")</f>
        <v/>
      </c>
      <c r="G172" s="108" t="str">
        <f>IFERROR(IF(VLOOKUP($A172,'Annex 2 EHV charges'!$D:$O,11,FALSE)=0,"",VLOOKUP($A172,'Annex 2 EHV charges'!$D:$O,11,FALSE)),"")</f>
        <v/>
      </c>
      <c r="H172" s="108" t="str">
        <f>IFERROR(IF(VLOOKUP($A172,'Annex 2 EHV charges'!$D:$O,12,FALSE)=0,"",VLOOKUP($A172,'Annex 2 EHV charges'!$D:$O,12,FALSE)),"")</f>
        <v/>
      </c>
    </row>
    <row r="173" spans="1:8" x14ac:dyDescent="0.2">
      <c r="A173" s="105" t="str">
        <f t="array" ref="A173">IFERROR(INDEX('Annex 2 EHV charges'!$D$11:$D$410, MATCH(0, IF(ISBLANK('Annex 2 EHV charges'!$D$11:$D$410),1, COUNTIF(A$4:$A172, 'Annex 2 EHV charges'!$D$11:$D$410)), 0)),"")</f>
        <v/>
      </c>
      <c r="B173" s="104" t="str">
        <f>IF($A173="","",VLOOKUP($A173,'Annex 2 EHV charges'!$D:$O,2,0))</f>
        <v/>
      </c>
      <c r="C173" s="105" t="str">
        <f>IF($A173="","",VLOOKUP($A173,'Annex 2 EHV charges'!$D:$O,3,0))</f>
        <v/>
      </c>
      <c r="D173" s="104" t="str">
        <f>IF($A173="","",VLOOKUP($A173,'Annex 2 EHV charges'!$D:$O,4,0))</f>
        <v/>
      </c>
      <c r="E173" s="106" t="str">
        <f>IFERROR(IF(VLOOKUP($A173,'Annex 2 EHV charges'!$D:$O,9,FALSE)=0,"",VLOOKUP($A173,'Annex 2 EHV charges'!$D:$O,9,FALSE)),"")</f>
        <v/>
      </c>
      <c r="F173" s="107" t="str">
        <f>IFERROR(IF(VLOOKUP($A173,'Annex 2 EHV charges'!$D:$O,10,FALSE)=0,"",VLOOKUP($A173,'Annex 2 EHV charges'!$D:$O,10,FALSE)),"")</f>
        <v/>
      </c>
      <c r="G173" s="108" t="str">
        <f>IFERROR(IF(VLOOKUP($A173,'Annex 2 EHV charges'!$D:$O,11,FALSE)=0,"",VLOOKUP($A173,'Annex 2 EHV charges'!$D:$O,11,FALSE)),"")</f>
        <v/>
      </c>
      <c r="H173" s="108" t="str">
        <f>IFERROR(IF(VLOOKUP($A173,'Annex 2 EHV charges'!$D:$O,12,FALSE)=0,"",VLOOKUP($A173,'Annex 2 EHV charges'!$D:$O,12,FALSE)),"")</f>
        <v/>
      </c>
    </row>
    <row r="174" spans="1:8" x14ac:dyDescent="0.2">
      <c r="A174" s="105" t="str">
        <f t="array" ref="A174">IFERROR(INDEX('Annex 2 EHV charges'!$D$11:$D$410, MATCH(0, IF(ISBLANK('Annex 2 EHV charges'!$D$11:$D$410),1, COUNTIF(A$4:$A173, 'Annex 2 EHV charges'!$D$11:$D$410)), 0)),"")</f>
        <v/>
      </c>
      <c r="B174" s="104" t="str">
        <f>IF($A174="","",VLOOKUP($A174,'Annex 2 EHV charges'!$D:$O,2,0))</f>
        <v/>
      </c>
      <c r="C174" s="105" t="str">
        <f>IF($A174="","",VLOOKUP($A174,'Annex 2 EHV charges'!$D:$O,3,0))</f>
        <v/>
      </c>
      <c r="D174" s="104" t="str">
        <f>IF($A174="","",VLOOKUP($A174,'Annex 2 EHV charges'!$D:$O,4,0))</f>
        <v/>
      </c>
      <c r="E174" s="106" t="str">
        <f>IFERROR(IF(VLOOKUP($A174,'Annex 2 EHV charges'!$D:$O,9,FALSE)=0,"",VLOOKUP($A174,'Annex 2 EHV charges'!$D:$O,9,FALSE)),"")</f>
        <v/>
      </c>
      <c r="F174" s="107" t="str">
        <f>IFERROR(IF(VLOOKUP($A174,'Annex 2 EHV charges'!$D:$O,10,FALSE)=0,"",VLOOKUP($A174,'Annex 2 EHV charges'!$D:$O,10,FALSE)),"")</f>
        <v/>
      </c>
      <c r="G174" s="108" t="str">
        <f>IFERROR(IF(VLOOKUP($A174,'Annex 2 EHV charges'!$D:$O,11,FALSE)=0,"",VLOOKUP($A174,'Annex 2 EHV charges'!$D:$O,11,FALSE)),"")</f>
        <v/>
      </c>
      <c r="H174" s="108" t="str">
        <f>IFERROR(IF(VLOOKUP($A174,'Annex 2 EHV charges'!$D:$O,12,FALSE)=0,"",VLOOKUP($A174,'Annex 2 EHV charges'!$D:$O,12,FALSE)),"")</f>
        <v/>
      </c>
    </row>
    <row r="175" spans="1:8" x14ac:dyDescent="0.2">
      <c r="A175" s="105" t="str">
        <f t="array" ref="A175">IFERROR(INDEX('Annex 2 EHV charges'!$D$11:$D$410, MATCH(0, IF(ISBLANK('Annex 2 EHV charges'!$D$11:$D$410),1, COUNTIF(A$4:$A174, 'Annex 2 EHV charges'!$D$11:$D$410)), 0)),"")</f>
        <v/>
      </c>
      <c r="B175" s="104" t="str">
        <f>IF($A175="","",VLOOKUP($A175,'Annex 2 EHV charges'!$D:$O,2,0))</f>
        <v/>
      </c>
      <c r="C175" s="105" t="str">
        <f>IF($A175="","",VLOOKUP($A175,'Annex 2 EHV charges'!$D:$O,3,0))</f>
        <v/>
      </c>
      <c r="D175" s="104" t="str">
        <f>IF($A175="","",VLOOKUP($A175,'Annex 2 EHV charges'!$D:$O,4,0))</f>
        <v/>
      </c>
      <c r="E175" s="106" t="str">
        <f>IFERROR(IF(VLOOKUP($A175,'Annex 2 EHV charges'!$D:$O,9,FALSE)=0,"",VLOOKUP($A175,'Annex 2 EHV charges'!$D:$O,9,FALSE)),"")</f>
        <v/>
      </c>
      <c r="F175" s="107" t="str">
        <f>IFERROR(IF(VLOOKUP($A175,'Annex 2 EHV charges'!$D:$O,10,FALSE)=0,"",VLOOKUP($A175,'Annex 2 EHV charges'!$D:$O,10,FALSE)),"")</f>
        <v/>
      </c>
      <c r="G175" s="108" t="str">
        <f>IFERROR(IF(VLOOKUP($A175,'Annex 2 EHV charges'!$D:$O,11,FALSE)=0,"",VLOOKUP($A175,'Annex 2 EHV charges'!$D:$O,11,FALSE)),"")</f>
        <v/>
      </c>
      <c r="H175" s="108" t="str">
        <f>IFERROR(IF(VLOOKUP($A175,'Annex 2 EHV charges'!$D:$O,12,FALSE)=0,"",VLOOKUP($A175,'Annex 2 EHV charges'!$D:$O,12,FALSE)),"")</f>
        <v/>
      </c>
    </row>
    <row r="176" spans="1:8" x14ac:dyDescent="0.2">
      <c r="A176" s="105" t="str">
        <f t="array" ref="A176">IFERROR(INDEX('Annex 2 EHV charges'!$D$11:$D$410, MATCH(0, IF(ISBLANK('Annex 2 EHV charges'!$D$11:$D$410),1, COUNTIF(A$4:$A175, 'Annex 2 EHV charges'!$D$11:$D$410)), 0)),"")</f>
        <v/>
      </c>
      <c r="B176" s="104" t="str">
        <f>IF($A176="","",VLOOKUP($A176,'Annex 2 EHV charges'!$D:$O,2,0))</f>
        <v/>
      </c>
      <c r="C176" s="105" t="str">
        <f>IF($A176="","",VLOOKUP($A176,'Annex 2 EHV charges'!$D:$O,3,0))</f>
        <v/>
      </c>
      <c r="D176" s="104" t="str">
        <f>IF($A176="","",VLOOKUP($A176,'Annex 2 EHV charges'!$D:$O,4,0))</f>
        <v/>
      </c>
      <c r="E176" s="106" t="str">
        <f>IFERROR(IF(VLOOKUP($A176,'Annex 2 EHV charges'!$D:$O,9,FALSE)=0,"",VLOOKUP($A176,'Annex 2 EHV charges'!$D:$O,9,FALSE)),"")</f>
        <v/>
      </c>
      <c r="F176" s="107" t="str">
        <f>IFERROR(IF(VLOOKUP($A176,'Annex 2 EHV charges'!$D:$O,10,FALSE)=0,"",VLOOKUP($A176,'Annex 2 EHV charges'!$D:$O,10,FALSE)),"")</f>
        <v/>
      </c>
      <c r="G176" s="108" t="str">
        <f>IFERROR(IF(VLOOKUP($A176,'Annex 2 EHV charges'!$D:$O,11,FALSE)=0,"",VLOOKUP($A176,'Annex 2 EHV charges'!$D:$O,11,FALSE)),"")</f>
        <v/>
      </c>
      <c r="H176" s="108" t="str">
        <f>IFERROR(IF(VLOOKUP($A176,'Annex 2 EHV charges'!$D:$O,12,FALSE)=0,"",VLOOKUP($A176,'Annex 2 EHV charges'!$D:$O,12,FALSE)),"")</f>
        <v/>
      </c>
    </row>
    <row r="177" spans="1:8" x14ac:dyDescent="0.2">
      <c r="A177" s="105" t="str">
        <f t="array" ref="A177">IFERROR(INDEX('Annex 2 EHV charges'!$D$11:$D$410, MATCH(0, IF(ISBLANK('Annex 2 EHV charges'!$D$11:$D$410),1, COUNTIF(A$4:$A176, 'Annex 2 EHV charges'!$D$11:$D$410)), 0)),"")</f>
        <v/>
      </c>
      <c r="B177" s="104" t="str">
        <f>IF($A177="","",VLOOKUP($A177,'Annex 2 EHV charges'!$D:$O,2,0))</f>
        <v/>
      </c>
      <c r="C177" s="105" t="str">
        <f>IF($A177="","",VLOOKUP($A177,'Annex 2 EHV charges'!$D:$O,3,0))</f>
        <v/>
      </c>
      <c r="D177" s="104" t="str">
        <f>IF($A177="","",VLOOKUP($A177,'Annex 2 EHV charges'!$D:$O,4,0))</f>
        <v/>
      </c>
      <c r="E177" s="106" t="str">
        <f>IFERROR(IF(VLOOKUP($A177,'Annex 2 EHV charges'!$D:$O,9,FALSE)=0,"",VLOOKUP($A177,'Annex 2 EHV charges'!$D:$O,9,FALSE)),"")</f>
        <v/>
      </c>
      <c r="F177" s="107" t="str">
        <f>IFERROR(IF(VLOOKUP($A177,'Annex 2 EHV charges'!$D:$O,10,FALSE)=0,"",VLOOKUP($A177,'Annex 2 EHV charges'!$D:$O,10,FALSE)),"")</f>
        <v/>
      </c>
      <c r="G177" s="108" t="str">
        <f>IFERROR(IF(VLOOKUP($A177,'Annex 2 EHV charges'!$D:$O,11,FALSE)=0,"",VLOOKUP($A177,'Annex 2 EHV charges'!$D:$O,11,FALSE)),"")</f>
        <v/>
      </c>
      <c r="H177" s="108" t="str">
        <f>IFERROR(IF(VLOOKUP($A177,'Annex 2 EHV charges'!$D:$O,12,FALSE)=0,"",VLOOKUP($A177,'Annex 2 EHV charges'!$D:$O,12,FALSE)),"")</f>
        <v/>
      </c>
    </row>
    <row r="178" spans="1:8" x14ac:dyDescent="0.2">
      <c r="A178" s="105" t="str">
        <f t="array" ref="A178">IFERROR(INDEX('Annex 2 EHV charges'!$D$11:$D$410, MATCH(0, IF(ISBLANK('Annex 2 EHV charges'!$D$11:$D$410),1, COUNTIF(A$4:$A177, 'Annex 2 EHV charges'!$D$11:$D$410)), 0)),"")</f>
        <v/>
      </c>
      <c r="B178" s="104" t="str">
        <f>IF($A178="","",VLOOKUP($A178,'Annex 2 EHV charges'!$D:$O,2,0))</f>
        <v/>
      </c>
      <c r="C178" s="105" t="str">
        <f>IF($A178="","",VLOOKUP($A178,'Annex 2 EHV charges'!$D:$O,3,0))</f>
        <v/>
      </c>
      <c r="D178" s="104" t="str">
        <f>IF($A178="","",VLOOKUP($A178,'Annex 2 EHV charges'!$D:$O,4,0))</f>
        <v/>
      </c>
      <c r="E178" s="106" t="str">
        <f>IFERROR(IF(VLOOKUP($A178,'Annex 2 EHV charges'!$D:$O,9,FALSE)=0,"",VLOOKUP($A178,'Annex 2 EHV charges'!$D:$O,9,FALSE)),"")</f>
        <v/>
      </c>
      <c r="F178" s="107" t="str">
        <f>IFERROR(IF(VLOOKUP($A178,'Annex 2 EHV charges'!$D:$O,10,FALSE)=0,"",VLOOKUP($A178,'Annex 2 EHV charges'!$D:$O,10,FALSE)),"")</f>
        <v/>
      </c>
      <c r="G178" s="108" t="str">
        <f>IFERROR(IF(VLOOKUP($A178,'Annex 2 EHV charges'!$D:$O,11,FALSE)=0,"",VLOOKUP($A178,'Annex 2 EHV charges'!$D:$O,11,FALSE)),"")</f>
        <v/>
      </c>
      <c r="H178" s="108" t="str">
        <f>IFERROR(IF(VLOOKUP($A178,'Annex 2 EHV charges'!$D:$O,12,FALSE)=0,"",VLOOKUP($A178,'Annex 2 EHV charges'!$D:$O,12,FALSE)),"")</f>
        <v/>
      </c>
    </row>
    <row r="179" spans="1:8" x14ac:dyDescent="0.2">
      <c r="A179" s="105" t="str">
        <f t="array" ref="A179">IFERROR(INDEX('Annex 2 EHV charges'!$D$11:$D$410, MATCH(0, IF(ISBLANK('Annex 2 EHV charges'!$D$11:$D$410),1, COUNTIF(A$4:$A178, 'Annex 2 EHV charges'!$D$11:$D$410)), 0)),"")</f>
        <v/>
      </c>
      <c r="B179" s="104" t="str">
        <f>IF($A179="","",VLOOKUP($A179,'Annex 2 EHV charges'!$D:$O,2,0))</f>
        <v/>
      </c>
      <c r="C179" s="105" t="str">
        <f>IF($A179="","",VLOOKUP($A179,'Annex 2 EHV charges'!$D:$O,3,0))</f>
        <v/>
      </c>
      <c r="D179" s="104" t="str">
        <f>IF($A179="","",VLOOKUP($A179,'Annex 2 EHV charges'!$D:$O,4,0))</f>
        <v/>
      </c>
      <c r="E179" s="106" t="str">
        <f>IFERROR(IF(VLOOKUP($A179,'Annex 2 EHV charges'!$D:$O,9,FALSE)=0,"",VLOOKUP($A179,'Annex 2 EHV charges'!$D:$O,9,FALSE)),"")</f>
        <v/>
      </c>
      <c r="F179" s="107" t="str">
        <f>IFERROR(IF(VLOOKUP($A179,'Annex 2 EHV charges'!$D:$O,10,FALSE)=0,"",VLOOKUP($A179,'Annex 2 EHV charges'!$D:$O,10,FALSE)),"")</f>
        <v/>
      </c>
      <c r="G179" s="108" t="str">
        <f>IFERROR(IF(VLOOKUP($A179,'Annex 2 EHV charges'!$D:$O,11,FALSE)=0,"",VLOOKUP($A179,'Annex 2 EHV charges'!$D:$O,11,FALSE)),"")</f>
        <v/>
      </c>
      <c r="H179" s="108" t="str">
        <f>IFERROR(IF(VLOOKUP($A179,'Annex 2 EHV charges'!$D:$O,12,FALSE)=0,"",VLOOKUP($A179,'Annex 2 EHV charges'!$D:$O,12,FALSE)),"")</f>
        <v/>
      </c>
    </row>
    <row r="180" spans="1:8" x14ac:dyDescent="0.2">
      <c r="A180" s="105" t="str">
        <f t="array" ref="A180">IFERROR(INDEX('Annex 2 EHV charges'!$D$11:$D$410, MATCH(0, IF(ISBLANK('Annex 2 EHV charges'!$D$11:$D$410),1, COUNTIF(A$4:$A179, 'Annex 2 EHV charges'!$D$11:$D$410)), 0)),"")</f>
        <v/>
      </c>
      <c r="B180" s="104" t="str">
        <f>IF($A180="","",VLOOKUP($A180,'Annex 2 EHV charges'!$D:$O,2,0))</f>
        <v/>
      </c>
      <c r="C180" s="105" t="str">
        <f>IF($A180="","",VLOOKUP($A180,'Annex 2 EHV charges'!$D:$O,3,0))</f>
        <v/>
      </c>
      <c r="D180" s="104" t="str">
        <f>IF($A180="","",VLOOKUP($A180,'Annex 2 EHV charges'!$D:$O,4,0))</f>
        <v/>
      </c>
      <c r="E180" s="106" t="str">
        <f>IFERROR(IF(VLOOKUP($A180,'Annex 2 EHV charges'!$D:$O,9,FALSE)=0,"",VLOOKUP($A180,'Annex 2 EHV charges'!$D:$O,9,FALSE)),"")</f>
        <v/>
      </c>
      <c r="F180" s="107" t="str">
        <f>IFERROR(IF(VLOOKUP($A180,'Annex 2 EHV charges'!$D:$O,10,FALSE)=0,"",VLOOKUP($A180,'Annex 2 EHV charges'!$D:$O,10,FALSE)),"")</f>
        <v/>
      </c>
      <c r="G180" s="108" t="str">
        <f>IFERROR(IF(VLOOKUP($A180,'Annex 2 EHV charges'!$D:$O,11,FALSE)=0,"",VLOOKUP($A180,'Annex 2 EHV charges'!$D:$O,11,FALSE)),"")</f>
        <v/>
      </c>
      <c r="H180" s="108" t="str">
        <f>IFERROR(IF(VLOOKUP($A180,'Annex 2 EHV charges'!$D:$O,12,FALSE)=0,"",VLOOKUP($A180,'Annex 2 EHV charges'!$D:$O,12,FALSE)),"")</f>
        <v/>
      </c>
    </row>
    <row r="181" spans="1:8" x14ac:dyDescent="0.2">
      <c r="A181" s="105" t="str">
        <f t="array" ref="A181">IFERROR(INDEX('Annex 2 EHV charges'!$D$11:$D$410, MATCH(0, IF(ISBLANK('Annex 2 EHV charges'!$D$11:$D$410),1, COUNTIF(A$4:$A180, 'Annex 2 EHV charges'!$D$11:$D$410)), 0)),"")</f>
        <v/>
      </c>
      <c r="B181" s="104" t="str">
        <f>IF($A181="","",VLOOKUP($A181,'Annex 2 EHV charges'!$D:$O,2,0))</f>
        <v/>
      </c>
      <c r="C181" s="105" t="str">
        <f>IF($A181="","",VLOOKUP($A181,'Annex 2 EHV charges'!$D:$O,3,0))</f>
        <v/>
      </c>
      <c r="D181" s="104" t="str">
        <f>IF($A181="","",VLOOKUP($A181,'Annex 2 EHV charges'!$D:$O,4,0))</f>
        <v/>
      </c>
      <c r="E181" s="106" t="str">
        <f>IFERROR(IF(VLOOKUP($A181,'Annex 2 EHV charges'!$D:$O,9,FALSE)=0,"",VLOOKUP($A181,'Annex 2 EHV charges'!$D:$O,9,FALSE)),"")</f>
        <v/>
      </c>
      <c r="F181" s="107" t="str">
        <f>IFERROR(IF(VLOOKUP($A181,'Annex 2 EHV charges'!$D:$O,10,FALSE)=0,"",VLOOKUP($A181,'Annex 2 EHV charges'!$D:$O,10,FALSE)),"")</f>
        <v/>
      </c>
      <c r="G181" s="108" t="str">
        <f>IFERROR(IF(VLOOKUP($A181,'Annex 2 EHV charges'!$D:$O,11,FALSE)=0,"",VLOOKUP($A181,'Annex 2 EHV charges'!$D:$O,11,FALSE)),"")</f>
        <v/>
      </c>
      <c r="H181" s="108" t="str">
        <f>IFERROR(IF(VLOOKUP($A181,'Annex 2 EHV charges'!$D:$O,12,FALSE)=0,"",VLOOKUP($A181,'Annex 2 EHV charges'!$D:$O,12,FALSE)),"")</f>
        <v/>
      </c>
    </row>
    <row r="182" spans="1:8" x14ac:dyDescent="0.2">
      <c r="A182" s="105" t="str">
        <f t="array" ref="A182">IFERROR(INDEX('Annex 2 EHV charges'!$D$11:$D$410, MATCH(0, IF(ISBLANK('Annex 2 EHV charges'!$D$11:$D$410),1, COUNTIF(A$4:$A181, 'Annex 2 EHV charges'!$D$11:$D$410)), 0)),"")</f>
        <v/>
      </c>
      <c r="B182" s="104" t="str">
        <f>IF($A182="","",VLOOKUP($A182,'Annex 2 EHV charges'!$D:$O,2,0))</f>
        <v/>
      </c>
      <c r="C182" s="105" t="str">
        <f>IF($A182="","",VLOOKUP($A182,'Annex 2 EHV charges'!$D:$O,3,0))</f>
        <v/>
      </c>
      <c r="D182" s="104" t="str">
        <f>IF($A182="","",VLOOKUP($A182,'Annex 2 EHV charges'!$D:$O,4,0))</f>
        <v/>
      </c>
      <c r="E182" s="106" t="str">
        <f>IFERROR(IF(VLOOKUP($A182,'Annex 2 EHV charges'!$D:$O,9,FALSE)=0,"",VLOOKUP($A182,'Annex 2 EHV charges'!$D:$O,9,FALSE)),"")</f>
        <v/>
      </c>
      <c r="F182" s="107" t="str">
        <f>IFERROR(IF(VLOOKUP($A182,'Annex 2 EHV charges'!$D:$O,10,FALSE)=0,"",VLOOKUP($A182,'Annex 2 EHV charges'!$D:$O,10,FALSE)),"")</f>
        <v/>
      </c>
      <c r="G182" s="108" t="str">
        <f>IFERROR(IF(VLOOKUP($A182,'Annex 2 EHV charges'!$D:$O,11,FALSE)=0,"",VLOOKUP($A182,'Annex 2 EHV charges'!$D:$O,11,FALSE)),"")</f>
        <v/>
      </c>
      <c r="H182" s="108" t="str">
        <f>IFERROR(IF(VLOOKUP($A182,'Annex 2 EHV charges'!$D:$O,12,FALSE)=0,"",VLOOKUP($A182,'Annex 2 EHV charges'!$D:$O,12,FALSE)),"")</f>
        <v/>
      </c>
    </row>
    <row r="183" spans="1:8" x14ac:dyDescent="0.2">
      <c r="A183" s="105" t="str">
        <f t="array" ref="A183">IFERROR(INDEX('Annex 2 EHV charges'!$D$11:$D$410, MATCH(0, IF(ISBLANK('Annex 2 EHV charges'!$D$11:$D$410),1, COUNTIF(A$4:$A182, 'Annex 2 EHV charges'!$D$11:$D$410)), 0)),"")</f>
        <v/>
      </c>
      <c r="B183" s="104" t="str">
        <f>IF($A183="","",VLOOKUP($A183,'Annex 2 EHV charges'!$D:$O,2,0))</f>
        <v/>
      </c>
      <c r="C183" s="105" t="str">
        <f>IF($A183="","",VLOOKUP($A183,'Annex 2 EHV charges'!$D:$O,3,0))</f>
        <v/>
      </c>
      <c r="D183" s="104" t="str">
        <f>IF($A183="","",VLOOKUP($A183,'Annex 2 EHV charges'!$D:$O,4,0))</f>
        <v/>
      </c>
      <c r="E183" s="106" t="str">
        <f>IFERROR(IF(VLOOKUP($A183,'Annex 2 EHV charges'!$D:$O,9,FALSE)=0,"",VLOOKUP($A183,'Annex 2 EHV charges'!$D:$O,9,FALSE)),"")</f>
        <v/>
      </c>
      <c r="F183" s="107" t="str">
        <f>IFERROR(IF(VLOOKUP($A183,'Annex 2 EHV charges'!$D:$O,10,FALSE)=0,"",VLOOKUP($A183,'Annex 2 EHV charges'!$D:$O,10,FALSE)),"")</f>
        <v/>
      </c>
      <c r="G183" s="108" t="str">
        <f>IFERROR(IF(VLOOKUP($A183,'Annex 2 EHV charges'!$D:$O,11,FALSE)=0,"",VLOOKUP($A183,'Annex 2 EHV charges'!$D:$O,11,FALSE)),"")</f>
        <v/>
      </c>
      <c r="H183" s="108" t="str">
        <f>IFERROR(IF(VLOOKUP($A183,'Annex 2 EHV charges'!$D:$O,12,FALSE)=0,"",VLOOKUP($A183,'Annex 2 EHV charges'!$D:$O,12,FALSE)),"")</f>
        <v/>
      </c>
    </row>
    <row r="184" spans="1:8" x14ac:dyDescent="0.2">
      <c r="A184" s="105" t="str">
        <f t="array" ref="A184">IFERROR(INDEX('Annex 2 EHV charges'!$D$11:$D$410, MATCH(0, IF(ISBLANK('Annex 2 EHV charges'!$D$11:$D$410),1, COUNTIF(A$4:$A183, 'Annex 2 EHV charges'!$D$11:$D$410)), 0)),"")</f>
        <v/>
      </c>
      <c r="B184" s="104" t="str">
        <f>IF($A184="","",VLOOKUP($A184,'Annex 2 EHV charges'!$D:$O,2,0))</f>
        <v/>
      </c>
      <c r="C184" s="105" t="str">
        <f>IF($A184="","",VLOOKUP($A184,'Annex 2 EHV charges'!$D:$O,3,0))</f>
        <v/>
      </c>
      <c r="D184" s="104" t="str">
        <f>IF($A184="","",VLOOKUP($A184,'Annex 2 EHV charges'!$D:$O,4,0))</f>
        <v/>
      </c>
      <c r="E184" s="106" t="str">
        <f>IFERROR(IF(VLOOKUP($A184,'Annex 2 EHV charges'!$D:$O,9,FALSE)=0,"",VLOOKUP($A184,'Annex 2 EHV charges'!$D:$O,9,FALSE)),"")</f>
        <v/>
      </c>
      <c r="F184" s="107" t="str">
        <f>IFERROR(IF(VLOOKUP($A184,'Annex 2 EHV charges'!$D:$O,10,FALSE)=0,"",VLOOKUP($A184,'Annex 2 EHV charges'!$D:$O,10,FALSE)),"")</f>
        <v/>
      </c>
      <c r="G184" s="108" t="str">
        <f>IFERROR(IF(VLOOKUP($A184,'Annex 2 EHV charges'!$D:$O,11,FALSE)=0,"",VLOOKUP($A184,'Annex 2 EHV charges'!$D:$O,11,FALSE)),"")</f>
        <v/>
      </c>
      <c r="H184" s="108" t="str">
        <f>IFERROR(IF(VLOOKUP($A184,'Annex 2 EHV charges'!$D:$O,12,FALSE)=0,"",VLOOKUP($A184,'Annex 2 EHV charges'!$D:$O,12,FALSE)),"")</f>
        <v/>
      </c>
    </row>
    <row r="185" spans="1:8" x14ac:dyDescent="0.2">
      <c r="A185" s="105" t="str">
        <f t="array" ref="A185">IFERROR(INDEX('Annex 2 EHV charges'!$D$11:$D$410, MATCH(0, IF(ISBLANK('Annex 2 EHV charges'!$D$11:$D$410),1, COUNTIF(A$4:$A184, 'Annex 2 EHV charges'!$D$11:$D$410)), 0)),"")</f>
        <v/>
      </c>
      <c r="B185" s="104" t="str">
        <f>IF($A185="","",VLOOKUP($A185,'Annex 2 EHV charges'!$D:$O,2,0))</f>
        <v/>
      </c>
      <c r="C185" s="105" t="str">
        <f>IF($A185="","",VLOOKUP($A185,'Annex 2 EHV charges'!$D:$O,3,0))</f>
        <v/>
      </c>
      <c r="D185" s="104" t="str">
        <f>IF($A185="","",VLOOKUP($A185,'Annex 2 EHV charges'!$D:$O,4,0))</f>
        <v/>
      </c>
      <c r="E185" s="106" t="str">
        <f>IFERROR(IF(VLOOKUP($A185,'Annex 2 EHV charges'!$D:$O,9,FALSE)=0,"",VLOOKUP($A185,'Annex 2 EHV charges'!$D:$O,9,FALSE)),"")</f>
        <v/>
      </c>
      <c r="F185" s="107" t="str">
        <f>IFERROR(IF(VLOOKUP($A185,'Annex 2 EHV charges'!$D:$O,10,FALSE)=0,"",VLOOKUP($A185,'Annex 2 EHV charges'!$D:$O,10,FALSE)),"")</f>
        <v/>
      </c>
      <c r="G185" s="108" t="str">
        <f>IFERROR(IF(VLOOKUP($A185,'Annex 2 EHV charges'!$D:$O,11,FALSE)=0,"",VLOOKUP($A185,'Annex 2 EHV charges'!$D:$O,11,FALSE)),"")</f>
        <v/>
      </c>
      <c r="H185" s="108" t="str">
        <f>IFERROR(IF(VLOOKUP($A185,'Annex 2 EHV charges'!$D:$O,12,FALSE)=0,"",VLOOKUP($A185,'Annex 2 EHV charges'!$D:$O,12,FALSE)),"")</f>
        <v/>
      </c>
    </row>
    <row r="186" spans="1:8" x14ac:dyDescent="0.2">
      <c r="A186" s="105" t="str">
        <f t="array" ref="A186">IFERROR(INDEX('Annex 2 EHV charges'!$D$11:$D$410, MATCH(0, IF(ISBLANK('Annex 2 EHV charges'!$D$11:$D$410),1, COUNTIF(A$4:$A185, 'Annex 2 EHV charges'!$D$11:$D$410)), 0)),"")</f>
        <v/>
      </c>
      <c r="B186" s="104" t="str">
        <f>IF($A186="","",VLOOKUP($A186,'Annex 2 EHV charges'!$D:$O,2,0))</f>
        <v/>
      </c>
      <c r="C186" s="105" t="str">
        <f>IF($A186="","",VLOOKUP($A186,'Annex 2 EHV charges'!$D:$O,3,0))</f>
        <v/>
      </c>
      <c r="D186" s="104" t="str">
        <f>IF($A186="","",VLOOKUP($A186,'Annex 2 EHV charges'!$D:$O,4,0))</f>
        <v/>
      </c>
      <c r="E186" s="106" t="str">
        <f>IFERROR(IF(VLOOKUP($A186,'Annex 2 EHV charges'!$D:$O,9,FALSE)=0,"",VLOOKUP($A186,'Annex 2 EHV charges'!$D:$O,9,FALSE)),"")</f>
        <v/>
      </c>
      <c r="F186" s="107" t="str">
        <f>IFERROR(IF(VLOOKUP($A186,'Annex 2 EHV charges'!$D:$O,10,FALSE)=0,"",VLOOKUP($A186,'Annex 2 EHV charges'!$D:$O,10,FALSE)),"")</f>
        <v/>
      </c>
      <c r="G186" s="108" t="str">
        <f>IFERROR(IF(VLOOKUP($A186,'Annex 2 EHV charges'!$D:$O,11,FALSE)=0,"",VLOOKUP($A186,'Annex 2 EHV charges'!$D:$O,11,FALSE)),"")</f>
        <v/>
      </c>
      <c r="H186" s="108" t="str">
        <f>IFERROR(IF(VLOOKUP($A186,'Annex 2 EHV charges'!$D:$O,12,FALSE)=0,"",VLOOKUP($A186,'Annex 2 EHV charges'!$D:$O,12,FALSE)),"")</f>
        <v/>
      </c>
    </row>
    <row r="187" spans="1:8" x14ac:dyDescent="0.2">
      <c r="A187" s="105" t="str">
        <f t="array" ref="A187">IFERROR(INDEX('Annex 2 EHV charges'!$D$11:$D$410, MATCH(0, IF(ISBLANK('Annex 2 EHV charges'!$D$11:$D$410),1, COUNTIF(A$4:$A186, 'Annex 2 EHV charges'!$D$11:$D$410)), 0)),"")</f>
        <v/>
      </c>
      <c r="B187" s="104" t="str">
        <f>IF($A187="","",VLOOKUP($A187,'Annex 2 EHV charges'!$D:$O,2,0))</f>
        <v/>
      </c>
      <c r="C187" s="105" t="str">
        <f>IF($A187="","",VLOOKUP($A187,'Annex 2 EHV charges'!$D:$O,3,0))</f>
        <v/>
      </c>
      <c r="D187" s="104" t="str">
        <f>IF($A187="","",VLOOKUP($A187,'Annex 2 EHV charges'!$D:$O,4,0))</f>
        <v/>
      </c>
      <c r="E187" s="106" t="str">
        <f>IFERROR(IF(VLOOKUP($A187,'Annex 2 EHV charges'!$D:$O,9,FALSE)=0,"",VLOOKUP($A187,'Annex 2 EHV charges'!$D:$O,9,FALSE)),"")</f>
        <v/>
      </c>
      <c r="F187" s="107" t="str">
        <f>IFERROR(IF(VLOOKUP($A187,'Annex 2 EHV charges'!$D:$O,10,FALSE)=0,"",VLOOKUP($A187,'Annex 2 EHV charges'!$D:$O,10,FALSE)),"")</f>
        <v/>
      </c>
      <c r="G187" s="108" t="str">
        <f>IFERROR(IF(VLOOKUP($A187,'Annex 2 EHV charges'!$D:$O,11,FALSE)=0,"",VLOOKUP($A187,'Annex 2 EHV charges'!$D:$O,11,FALSE)),"")</f>
        <v/>
      </c>
      <c r="H187" s="108" t="str">
        <f>IFERROR(IF(VLOOKUP($A187,'Annex 2 EHV charges'!$D:$O,12,FALSE)=0,"",VLOOKUP($A187,'Annex 2 EHV charges'!$D:$O,12,FALSE)),"")</f>
        <v/>
      </c>
    </row>
    <row r="188" spans="1:8" x14ac:dyDescent="0.2">
      <c r="A188" s="105" t="str">
        <f t="array" ref="A188">IFERROR(INDEX('Annex 2 EHV charges'!$D$11:$D$410, MATCH(0, IF(ISBLANK('Annex 2 EHV charges'!$D$11:$D$410),1, COUNTIF(A$4:$A187, 'Annex 2 EHV charges'!$D$11:$D$410)), 0)),"")</f>
        <v/>
      </c>
      <c r="B188" s="104" t="str">
        <f>IF($A188="","",VLOOKUP($A188,'Annex 2 EHV charges'!$D:$O,2,0))</f>
        <v/>
      </c>
      <c r="C188" s="105" t="str">
        <f>IF($A188="","",VLOOKUP($A188,'Annex 2 EHV charges'!$D:$O,3,0))</f>
        <v/>
      </c>
      <c r="D188" s="104" t="str">
        <f>IF($A188="","",VLOOKUP($A188,'Annex 2 EHV charges'!$D:$O,4,0))</f>
        <v/>
      </c>
      <c r="E188" s="106" t="str">
        <f>IFERROR(IF(VLOOKUP($A188,'Annex 2 EHV charges'!$D:$O,9,FALSE)=0,"",VLOOKUP($A188,'Annex 2 EHV charges'!$D:$O,9,FALSE)),"")</f>
        <v/>
      </c>
      <c r="F188" s="107" t="str">
        <f>IFERROR(IF(VLOOKUP($A188,'Annex 2 EHV charges'!$D:$O,10,FALSE)=0,"",VLOOKUP($A188,'Annex 2 EHV charges'!$D:$O,10,FALSE)),"")</f>
        <v/>
      </c>
      <c r="G188" s="108" t="str">
        <f>IFERROR(IF(VLOOKUP($A188,'Annex 2 EHV charges'!$D:$O,11,FALSE)=0,"",VLOOKUP($A188,'Annex 2 EHV charges'!$D:$O,11,FALSE)),"")</f>
        <v/>
      </c>
      <c r="H188" s="108" t="str">
        <f>IFERROR(IF(VLOOKUP($A188,'Annex 2 EHV charges'!$D:$O,12,FALSE)=0,"",VLOOKUP($A188,'Annex 2 EHV charges'!$D:$O,12,FALSE)),"")</f>
        <v/>
      </c>
    </row>
    <row r="189" spans="1:8" x14ac:dyDescent="0.2">
      <c r="A189" s="105" t="str">
        <f t="array" ref="A189">IFERROR(INDEX('Annex 2 EHV charges'!$D$11:$D$410, MATCH(0, IF(ISBLANK('Annex 2 EHV charges'!$D$11:$D$410),1, COUNTIF(A$4:$A188, 'Annex 2 EHV charges'!$D$11:$D$410)), 0)),"")</f>
        <v/>
      </c>
      <c r="B189" s="104" t="str">
        <f>IF($A189="","",VLOOKUP($A189,'Annex 2 EHV charges'!$D:$O,2,0))</f>
        <v/>
      </c>
      <c r="C189" s="105" t="str">
        <f>IF($A189="","",VLOOKUP($A189,'Annex 2 EHV charges'!$D:$O,3,0))</f>
        <v/>
      </c>
      <c r="D189" s="104" t="str">
        <f>IF($A189="","",VLOOKUP($A189,'Annex 2 EHV charges'!$D:$O,4,0))</f>
        <v/>
      </c>
      <c r="E189" s="106" t="str">
        <f>IFERROR(IF(VLOOKUP($A189,'Annex 2 EHV charges'!$D:$O,9,FALSE)=0,"",VLOOKUP($A189,'Annex 2 EHV charges'!$D:$O,9,FALSE)),"")</f>
        <v/>
      </c>
      <c r="F189" s="107" t="str">
        <f>IFERROR(IF(VLOOKUP($A189,'Annex 2 EHV charges'!$D:$O,10,FALSE)=0,"",VLOOKUP($A189,'Annex 2 EHV charges'!$D:$O,10,FALSE)),"")</f>
        <v/>
      </c>
      <c r="G189" s="108" t="str">
        <f>IFERROR(IF(VLOOKUP($A189,'Annex 2 EHV charges'!$D:$O,11,FALSE)=0,"",VLOOKUP($A189,'Annex 2 EHV charges'!$D:$O,11,FALSE)),"")</f>
        <v/>
      </c>
      <c r="H189" s="108" t="str">
        <f>IFERROR(IF(VLOOKUP($A189,'Annex 2 EHV charges'!$D:$O,12,FALSE)=0,"",VLOOKUP($A189,'Annex 2 EHV charges'!$D:$O,12,FALSE)),"")</f>
        <v/>
      </c>
    </row>
    <row r="190" spans="1:8" x14ac:dyDescent="0.2">
      <c r="A190" s="105" t="str">
        <f t="array" ref="A190">IFERROR(INDEX('Annex 2 EHV charges'!$D$11:$D$410, MATCH(0, IF(ISBLANK('Annex 2 EHV charges'!$D$11:$D$410),1, COUNTIF(A$4:$A189, 'Annex 2 EHV charges'!$D$11:$D$410)), 0)),"")</f>
        <v/>
      </c>
      <c r="B190" s="104" t="str">
        <f>IF($A190="","",VLOOKUP($A190,'Annex 2 EHV charges'!$D:$O,2,0))</f>
        <v/>
      </c>
      <c r="C190" s="105" t="str">
        <f>IF($A190="","",VLOOKUP($A190,'Annex 2 EHV charges'!$D:$O,3,0))</f>
        <v/>
      </c>
      <c r="D190" s="104" t="str">
        <f>IF($A190="","",VLOOKUP($A190,'Annex 2 EHV charges'!$D:$O,4,0))</f>
        <v/>
      </c>
      <c r="E190" s="106" t="str">
        <f>IFERROR(IF(VLOOKUP($A190,'Annex 2 EHV charges'!$D:$O,9,FALSE)=0,"",VLOOKUP($A190,'Annex 2 EHV charges'!$D:$O,9,FALSE)),"")</f>
        <v/>
      </c>
      <c r="F190" s="107" t="str">
        <f>IFERROR(IF(VLOOKUP($A190,'Annex 2 EHV charges'!$D:$O,10,FALSE)=0,"",VLOOKUP($A190,'Annex 2 EHV charges'!$D:$O,10,FALSE)),"")</f>
        <v/>
      </c>
      <c r="G190" s="108" t="str">
        <f>IFERROR(IF(VLOOKUP($A190,'Annex 2 EHV charges'!$D:$O,11,FALSE)=0,"",VLOOKUP($A190,'Annex 2 EHV charges'!$D:$O,11,FALSE)),"")</f>
        <v/>
      </c>
      <c r="H190" s="108" t="str">
        <f>IFERROR(IF(VLOOKUP($A190,'Annex 2 EHV charges'!$D:$O,12,FALSE)=0,"",VLOOKUP($A190,'Annex 2 EHV charges'!$D:$O,12,FALSE)),"")</f>
        <v/>
      </c>
    </row>
    <row r="191" spans="1:8" x14ac:dyDescent="0.2">
      <c r="A191" s="105" t="str">
        <f t="array" ref="A191">IFERROR(INDEX('Annex 2 EHV charges'!$D$11:$D$410, MATCH(0, IF(ISBLANK('Annex 2 EHV charges'!$D$11:$D$410),1, COUNTIF(A$4:$A190, 'Annex 2 EHV charges'!$D$11:$D$410)), 0)),"")</f>
        <v/>
      </c>
      <c r="B191" s="104" t="str">
        <f>IF($A191="","",VLOOKUP($A191,'Annex 2 EHV charges'!$D:$O,2,0))</f>
        <v/>
      </c>
      <c r="C191" s="105" t="str">
        <f>IF($A191="","",VLOOKUP($A191,'Annex 2 EHV charges'!$D:$O,3,0))</f>
        <v/>
      </c>
      <c r="D191" s="104" t="str">
        <f>IF($A191="","",VLOOKUP($A191,'Annex 2 EHV charges'!$D:$O,4,0))</f>
        <v/>
      </c>
      <c r="E191" s="106" t="str">
        <f>IFERROR(IF(VLOOKUP($A191,'Annex 2 EHV charges'!$D:$O,9,FALSE)=0,"",VLOOKUP($A191,'Annex 2 EHV charges'!$D:$O,9,FALSE)),"")</f>
        <v/>
      </c>
      <c r="F191" s="107" t="str">
        <f>IFERROR(IF(VLOOKUP($A191,'Annex 2 EHV charges'!$D:$O,10,FALSE)=0,"",VLOOKUP($A191,'Annex 2 EHV charges'!$D:$O,10,FALSE)),"")</f>
        <v/>
      </c>
      <c r="G191" s="108" t="str">
        <f>IFERROR(IF(VLOOKUP($A191,'Annex 2 EHV charges'!$D:$O,11,FALSE)=0,"",VLOOKUP($A191,'Annex 2 EHV charges'!$D:$O,11,FALSE)),"")</f>
        <v/>
      </c>
      <c r="H191" s="108" t="str">
        <f>IFERROR(IF(VLOOKUP($A191,'Annex 2 EHV charges'!$D:$O,12,FALSE)=0,"",VLOOKUP($A191,'Annex 2 EHV charges'!$D:$O,12,FALSE)),"")</f>
        <v/>
      </c>
    </row>
    <row r="192" spans="1:8" x14ac:dyDescent="0.2">
      <c r="A192" s="105" t="str">
        <f t="array" ref="A192">IFERROR(INDEX('Annex 2 EHV charges'!$D$11:$D$410, MATCH(0, IF(ISBLANK('Annex 2 EHV charges'!$D$11:$D$410),1, COUNTIF(A$4:$A191, 'Annex 2 EHV charges'!$D$11:$D$410)), 0)),"")</f>
        <v/>
      </c>
      <c r="B192" s="104" t="str">
        <f>IF($A192="","",VLOOKUP($A192,'Annex 2 EHV charges'!$D:$O,2,0))</f>
        <v/>
      </c>
      <c r="C192" s="105" t="str">
        <f>IF($A192="","",VLOOKUP($A192,'Annex 2 EHV charges'!$D:$O,3,0))</f>
        <v/>
      </c>
      <c r="D192" s="104" t="str">
        <f>IF($A192="","",VLOOKUP($A192,'Annex 2 EHV charges'!$D:$O,4,0))</f>
        <v/>
      </c>
      <c r="E192" s="106" t="str">
        <f>IFERROR(IF(VLOOKUP($A192,'Annex 2 EHV charges'!$D:$O,9,FALSE)=0,"",VLOOKUP($A192,'Annex 2 EHV charges'!$D:$O,9,FALSE)),"")</f>
        <v/>
      </c>
      <c r="F192" s="107" t="str">
        <f>IFERROR(IF(VLOOKUP($A192,'Annex 2 EHV charges'!$D:$O,10,FALSE)=0,"",VLOOKUP($A192,'Annex 2 EHV charges'!$D:$O,10,FALSE)),"")</f>
        <v/>
      </c>
      <c r="G192" s="108" t="str">
        <f>IFERROR(IF(VLOOKUP($A192,'Annex 2 EHV charges'!$D:$O,11,FALSE)=0,"",VLOOKUP($A192,'Annex 2 EHV charges'!$D:$O,11,FALSE)),"")</f>
        <v/>
      </c>
      <c r="H192" s="108" t="str">
        <f>IFERROR(IF(VLOOKUP($A192,'Annex 2 EHV charges'!$D:$O,12,FALSE)=0,"",VLOOKUP($A192,'Annex 2 EHV charges'!$D:$O,12,FALSE)),"")</f>
        <v/>
      </c>
    </row>
    <row r="193" spans="1:8" x14ac:dyDescent="0.2">
      <c r="A193" s="105" t="str">
        <f t="array" ref="A193">IFERROR(INDEX('Annex 2 EHV charges'!$D$11:$D$410, MATCH(0, IF(ISBLANK('Annex 2 EHV charges'!$D$11:$D$410),1, COUNTIF(A$4:$A192, 'Annex 2 EHV charges'!$D$11:$D$410)), 0)),"")</f>
        <v/>
      </c>
      <c r="B193" s="104" t="str">
        <f>IF($A193="","",VLOOKUP($A193,'Annex 2 EHV charges'!$D:$O,2,0))</f>
        <v/>
      </c>
      <c r="C193" s="105" t="str">
        <f>IF($A193="","",VLOOKUP($A193,'Annex 2 EHV charges'!$D:$O,3,0))</f>
        <v/>
      </c>
      <c r="D193" s="104" t="str">
        <f>IF($A193="","",VLOOKUP($A193,'Annex 2 EHV charges'!$D:$O,4,0))</f>
        <v/>
      </c>
      <c r="E193" s="106" t="str">
        <f>IFERROR(IF(VLOOKUP($A193,'Annex 2 EHV charges'!$D:$O,9,FALSE)=0,"",VLOOKUP($A193,'Annex 2 EHV charges'!$D:$O,9,FALSE)),"")</f>
        <v/>
      </c>
      <c r="F193" s="107" t="str">
        <f>IFERROR(IF(VLOOKUP($A193,'Annex 2 EHV charges'!$D:$O,10,FALSE)=0,"",VLOOKUP($A193,'Annex 2 EHV charges'!$D:$O,10,FALSE)),"")</f>
        <v/>
      </c>
      <c r="G193" s="108" t="str">
        <f>IFERROR(IF(VLOOKUP($A193,'Annex 2 EHV charges'!$D:$O,11,FALSE)=0,"",VLOOKUP($A193,'Annex 2 EHV charges'!$D:$O,11,FALSE)),"")</f>
        <v/>
      </c>
      <c r="H193" s="108" t="str">
        <f>IFERROR(IF(VLOOKUP($A193,'Annex 2 EHV charges'!$D:$O,12,FALSE)=0,"",VLOOKUP($A193,'Annex 2 EHV charges'!$D:$O,12,FALSE)),"")</f>
        <v/>
      </c>
    </row>
    <row r="194" spans="1:8" x14ac:dyDescent="0.2">
      <c r="A194" s="105" t="str">
        <f t="array" ref="A194">IFERROR(INDEX('Annex 2 EHV charges'!$D$11:$D$410, MATCH(0, IF(ISBLANK('Annex 2 EHV charges'!$D$11:$D$410),1, COUNTIF(A$4:$A193, 'Annex 2 EHV charges'!$D$11:$D$410)), 0)),"")</f>
        <v/>
      </c>
      <c r="B194" s="104" t="str">
        <f>IF($A194="","",VLOOKUP($A194,'Annex 2 EHV charges'!$D:$O,2,0))</f>
        <v/>
      </c>
      <c r="C194" s="105" t="str">
        <f>IF($A194="","",VLOOKUP($A194,'Annex 2 EHV charges'!$D:$O,3,0))</f>
        <v/>
      </c>
      <c r="D194" s="104" t="str">
        <f>IF($A194="","",VLOOKUP($A194,'Annex 2 EHV charges'!$D:$O,4,0))</f>
        <v/>
      </c>
      <c r="E194" s="106" t="str">
        <f>IFERROR(IF(VLOOKUP($A194,'Annex 2 EHV charges'!$D:$O,9,FALSE)=0,"",VLOOKUP($A194,'Annex 2 EHV charges'!$D:$O,9,FALSE)),"")</f>
        <v/>
      </c>
      <c r="F194" s="107" t="str">
        <f>IFERROR(IF(VLOOKUP($A194,'Annex 2 EHV charges'!$D:$O,10,FALSE)=0,"",VLOOKUP($A194,'Annex 2 EHV charges'!$D:$O,10,FALSE)),"")</f>
        <v/>
      </c>
      <c r="G194" s="108" t="str">
        <f>IFERROR(IF(VLOOKUP($A194,'Annex 2 EHV charges'!$D:$O,11,FALSE)=0,"",VLOOKUP($A194,'Annex 2 EHV charges'!$D:$O,11,FALSE)),"")</f>
        <v/>
      </c>
      <c r="H194" s="108" t="str">
        <f>IFERROR(IF(VLOOKUP($A194,'Annex 2 EHV charges'!$D:$O,12,FALSE)=0,"",VLOOKUP($A194,'Annex 2 EHV charges'!$D:$O,12,FALSE)),"")</f>
        <v/>
      </c>
    </row>
    <row r="195" spans="1:8" x14ac:dyDescent="0.2">
      <c r="A195" s="105" t="str">
        <f t="array" ref="A195">IFERROR(INDEX('Annex 2 EHV charges'!$D$11:$D$410, MATCH(0, IF(ISBLANK('Annex 2 EHV charges'!$D$11:$D$410),1, COUNTIF(A$4:$A194, 'Annex 2 EHV charges'!$D$11:$D$410)), 0)),"")</f>
        <v/>
      </c>
      <c r="B195" s="104" t="str">
        <f>IF($A195="","",VLOOKUP($A195,'Annex 2 EHV charges'!$D:$O,2,0))</f>
        <v/>
      </c>
      <c r="C195" s="105" t="str">
        <f>IF($A195="","",VLOOKUP($A195,'Annex 2 EHV charges'!$D:$O,3,0))</f>
        <v/>
      </c>
      <c r="D195" s="104" t="str">
        <f>IF($A195="","",VLOOKUP($A195,'Annex 2 EHV charges'!$D:$O,4,0))</f>
        <v/>
      </c>
      <c r="E195" s="106" t="str">
        <f>IFERROR(IF(VLOOKUP($A195,'Annex 2 EHV charges'!$D:$O,9,FALSE)=0,"",VLOOKUP($A195,'Annex 2 EHV charges'!$D:$O,9,FALSE)),"")</f>
        <v/>
      </c>
      <c r="F195" s="107" t="str">
        <f>IFERROR(IF(VLOOKUP($A195,'Annex 2 EHV charges'!$D:$O,10,FALSE)=0,"",VLOOKUP($A195,'Annex 2 EHV charges'!$D:$O,10,FALSE)),"")</f>
        <v/>
      </c>
      <c r="G195" s="108" t="str">
        <f>IFERROR(IF(VLOOKUP($A195,'Annex 2 EHV charges'!$D:$O,11,FALSE)=0,"",VLOOKUP($A195,'Annex 2 EHV charges'!$D:$O,11,FALSE)),"")</f>
        <v/>
      </c>
      <c r="H195" s="108" t="str">
        <f>IFERROR(IF(VLOOKUP($A195,'Annex 2 EHV charges'!$D:$O,12,FALSE)=0,"",VLOOKUP($A195,'Annex 2 EHV charges'!$D:$O,12,FALSE)),"")</f>
        <v/>
      </c>
    </row>
    <row r="196" spans="1:8" x14ac:dyDescent="0.2">
      <c r="A196" s="105" t="str">
        <f t="array" ref="A196">IFERROR(INDEX('Annex 2 EHV charges'!$D$11:$D$410, MATCH(0, IF(ISBLANK('Annex 2 EHV charges'!$D$11:$D$410),1, COUNTIF(A$4:$A195, 'Annex 2 EHV charges'!$D$11:$D$410)), 0)),"")</f>
        <v/>
      </c>
      <c r="B196" s="104" t="str">
        <f>IF($A196="","",VLOOKUP($A196,'Annex 2 EHV charges'!$D:$O,2,0))</f>
        <v/>
      </c>
      <c r="C196" s="105" t="str">
        <f>IF($A196="","",VLOOKUP($A196,'Annex 2 EHV charges'!$D:$O,3,0))</f>
        <v/>
      </c>
      <c r="D196" s="104" t="str">
        <f>IF($A196="","",VLOOKUP($A196,'Annex 2 EHV charges'!$D:$O,4,0))</f>
        <v/>
      </c>
      <c r="E196" s="106" t="str">
        <f>IFERROR(IF(VLOOKUP($A196,'Annex 2 EHV charges'!$D:$O,9,FALSE)=0,"",VLOOKUP($A196,'Annex 2 EHV charges'!$D:$O,9,FALSE)),"")</f>
        <v/>
      </c>
      <c r="F196" s="107" t="str">
        <f>IFERROR(IF(VLOOKUP($A196,'Annex 2 EHV charges'!$D:$O,10,FALSE)=0,"",VLOOKUP($A196,'Annex 2 EHV charges'!$D:$O,10,FALSE)),"")</f>
        <v/>
      </c>
      <c r="G196" s="108" t="str">
        <f>IFERROR(IF(VLOOKUP($A196,'Annex 2 EHV charges'!$D:$O,11,FALSE)=0,"",VLOOKUP($A196,'Annex 2 EHV charges'!$D:$O,11,FALSE)),"")</f>
        <v/>
      </c>
      <c r="H196" s="108" t="str">
        <f>IFERROR(IF(VLOOKUP($A196,'Annex 2 EHV charges'!$D:$O,12,FALSE)=0,"",VLOOKUP($A196,'Annex 2 EHV charges'!$D:$O,12,FALSE)),"")</f>
        <v/>
      </c>
    </row>
    <row r="197" spans="1:8" x14ac:dyDescent="0.2">
      <c r="A197" s="105" t="str">
        <f t="array" ref="A197">IFERROR(INDEX('Annex 2 EHV charges'!$D$11:$D$410, MATCH(0, IF(ISBLANK('Annex 2 EHV charges'!$D$11:$D$410),1, COUNTIF(A$4:$A196, 'Annex 2 EHV charges'!$D$11:$D$410)), 0)),"")</f>
        <v/>
      </c>
      <c r="B197" s="104" t="str">
        <f>IF($A197="","",VLOOKUP($A197,'Annex 2 EHV charges'!$D:$O,2,0))</f>
        <v/>
      </c>
      <c r="C197" s="105" t="str">
        <f>IF($A197="","",VLOOKUP($A197,'Annex 2 EHV charges'!$D:$O,3,0))</f>
        <v/>
      </c>
      <c r="D197" s="104" t="str">
        <f>IF($A197="","",VLOOKUP($A197,'Annex 2 EHV charges'!$D:$O,4,0))</f>
        <v/>
      </c>
      <c r="E197" s="106" t="str">
        <f>IFERROR(IF(VLOOKUP($A197,'Annex 2 EHV charges'!$D:$O,9,FALSE)=0,"",VLOOKUP($A197,'Annex 2 EHV charges'!$D:$O,9,FALSE)),"")</f>
        <v/>
      </c>
      <c r="F197" s="107" t="str">
        <f>IFERROR(IF(VLOOKUP($A197,'Annex 2 EHV charges'!$D:$O,10,FALSE)=0,"",VLOOKUP($A197,'Annex 2 EHV charges'!$D:$O,10,FALSE)),"")</f>
        <v/>
      </c>
      <c r="G197" s="108" t="str">
        <f>IFERROR(IF(VLOOKUP($A197,'Annex 2 EHV charges'!$D:$O,11,FALSE)=0,"",VLOOKUP($A197,'Annex 2 EHV charges'!$D:$O,11,FALSE)),"")</f>
        <v/>
      </c>
      <c r="H197" s="108" t="str">
        <f>IFERROR(IF(VLOOKUP($A197,'Annex 2 EHV charges'!$D:$O,12,FALSE)=0,"",VLOOKUP($A197,'Annex 2 EHV charges'!$D:$O,12,FALSE)),"")</f>
        <v/>
      </c>
    </row>
    <row r="198" spans="1:8" x14ac:dyDescent="0.2">
      <c r="A198" s="105" t="str">
        <f t="array" ref="A198">IFERROR(INDEX('Annex 2 EHV charges'!$D$11:$D$410, MATCH(0, IF(ISBLANK('Annex 2 EHV charges'!$D$11:$D$410),1, COUNTIF(A$4:$A197, 'Annex 2 EHV charges'!$D$11:$D$410)), 0)),"")</f>
        <v/>
      </c>
      <c r="B198" s="104" t="str">
        <f>IF($A198="","",VLOOKUP($A198,'Annex 2 EHV charges'!$D:$O,2,0))</f>
        <v/>
      </c>
      <c r="C198" s="105" t="str">
        <f>IF($A198="","",VLOOKUP($A198,'Annex 2 EHV charges'!$D:$O,3,0))</f>
        <v/>
      </c>
      <c r="D198" s="104" t="str">
        <f>IF($A198="","",VLOOKUP($A198,'Annex 2 EHV charges'!$D:$O,4,0))</f>
        <v/>
      </c>
      <c r="E198" s="106" t="str">
        <f>IFERROR(IF(VLOOKUP($A198,'Annex 2 EHV charges'!$D:$O,9,FALSE)=0,"",VLOOKUP($A198,'Annex 2 EHV charges'!$D:$O,9,FALSE)),"")</f>
        <v/>
      </c>
      <c r="F198" s="107" t="str">
        <f>IFERROR(IF(VLOOKUP($A198,'Annex 2 EHV charges'!$D:$O,10,FALSE)=0,"",VLOOKUP($A198,'Annex 2 EHV charges'!$D:$O,10,FALSE)),"")</f>
        <v/>
      </c>
      <c r="G198" s="108" t="str">
        <f>IFERROR(IF(VLOOKUP($A198,'Annex 2 EHV charges'!$D:$O,11,FALSE)=0,"",VLOOKUP($A198,'Annex 2 EHV charges'!$D:$O,11,FALSE)),"")</f>
        <v/>
      </c>
      <c r="H198" s="108" t="str">
        <f>IFERROR(IF(VLOOKUP($A198,'Annex 2 EHV charges'!$D:$O,12,FALSE)=0,"",VLOOKUP($A198,'Annex 2 EHV charges'!$D:$O,12,FALSE)),"")</f>
        <v/>
      </c>
    </row>
    <row r="199" spans="1:8" x14ac:dyDescent="0.2">
      <c r="A199" s="105" t="str">
        <f t="array" ref="A199">IFERROR(INDEX('Annex 2 EHV charges'!$D$11:$D$410, MATCH(0, IF(ISBLANK('Annex 2 EHV charges'!$D$11:$D$410),1, COUNTIF(A$4:$A198, 'Annex 2 EHV charges'!$D$11:$D$410)), 0)),"")</f>
        <v/>
      </c>
      <c r="B199" s="104" t="str">
        <f>IF($A199="","",VLOOKUP($A199,'Annex 2 EHV charges'!$D:$O,2,0))</f>
        <v/>
      </c>
      <c r="C199" s="105" t="str">
        <f>IF($A199="","",VLOOKUP($A199,'Annex 2 EHV charges'!$D:$O,3,0))</f>
        <v/>
      </c>
      <c r="D199" s="104" t="str">
        <f>IF($A199="","",VLOOKUP($A199,'Annex 2 EHV charges'!$D:$O,4,0))</f>
        <v/>
      </c>
      <c r="E199" s="106" t="str">
        <f>IFERROR(IF(VLOOKUP($A199,'Annex 2 EHV charges'!$D:$O,9,FALSE)=0,"",VLOOKUP($A199,'Annex 2 EHV charges'!$D:$O,9,FALSE)),"")</f>
        <v/>
      </c>
      <c r="F199" s="107" t="str">
        <f>IFERROR(IF(VLOOKUP($A199,'Annex 2 EHV charges'!$D:$O,10,FALSE)=0,"",VLOOKUP($A199,'Annex 2 EHV charges'!$D:$O,10,FALSE)),"")</f>
        <v/>
      </c>
      <c r="G199" s="108" t="str">
        <f>IFERROR(IF(VLOOKUP($A199,'Annex 2 EHV charges'!$D:$O,11,FALSE)=0,"",VLOOKUP($A199,'Annex 2 EHV charges'!$D:$O,11,FALSE)),"")</f>
        <v/>
      </c>
      <c r="H199" s="108" t="str">
        <f>IFERROR(IF(VLOOKUP($A199,'Annex 2 EHV charges'!$D:$O,12,FALSE)=0,"",VLOOKUP($A199,'Annex 2 EHV charges'!$D:$O,12,FALSE)),"")</f>
        <v/>
      </c>
    </row>
    <row r="200" spans="1:8" x14ac:dyDescent="0.2">
      <c r="A200" s="105" t="str">
        <f t="array" ref="A200">IFERROR(INDEX('Annex 2 EHV charges'!$D$11:$D$410, MATCH(0, IF(ISBLANK('Annex 2 EHV charges'!$D$11:$D$410),1, COUNTIF(A$4:$A199, 'Annex 2 EHV charges'!$D$11:$D$410)), 0)),"")</f>
        <v/>
      </c>
      <c r="B200" s="104" t="str">
        <f>IF($A200="","",VLOOKUP($A200,'Annex 2 EHV charges'!$D:$O,2,0))</f>
        <v/>
      </c>
      <c r="C200" s="105" t="str">
        <f>IF($A200="","",VLOOKUP($A200,'Annex 2 EHV charges'!$D:$O,3,0))</f>
        <v/>
      </c>
      <c r="D200" s="104" t="str">
        <f>IF($A200="","",VLOOKUP($A200,'Annex 2 EHV charges'!$D:$O,4,0))</f>
        <v/>
      </c>
      <c r="E200" s="106" t="str">
        <f>IFERROR(IF(VLOOKUP($A200,'Annex 2 EHV charges'!$D:$O,9,FALSE)=0,"",VLOOKUP($A200,'Annex 2 EHV charges'!$D:$O,9,FALSE)),"")</f>
        <v/>
      </c>
      <c r="F200" s="107" t="str">
        <f>IFERROR(IF(VLOOKUP($A200,'Annex 2 EHV charges'!$D:$O,10,FALSE)=0,"",VLOOKUP($A200,'Annex 2 EHV charges'!$D:$O,10,FALSE)),"")</f>
        <v/>
      </c>
      <c r="G200" s="108" t="str">
        <f>IFERROR(IF(VLOOKUP($A200,'Annex 2 EHV charges'!$D:$O,11,FALSE)=0,"",VLOOKUP($A200,'Annex 2 EHV charges'!$D:$O,11,FALSE)),"")</f>
        <v/>
      </c>
      <c r="H200" s="108" t="str">
        <f>IFERROR(IF(VLOOKUP($A200,'Annex 2 EHV charges'!$D:$O,12,FALSE)=0,"",VLOOKUP($A200,'Annex 2 EHV charges'!$D:$O,12,FALSE)),"")</f>
        <v/>
      </c>
    </row>
    <row r="201" spans="1:8" x14ac:dyDescent="0.2">
      <c r="A201" s="105" t="str">
        <f t="array" ref="A201">IFERROR(INDEX('Annex 2 EHV charges'!$D$11:$D$410, MATCH(0, IF(ISBLANK('Annex 2 EHV charges'!$D$11:$D$410),1, COUNTIF(A$4:$A200, 'Annex 2 EHV charges'!$D$11:$D$410)), 0)),"")</f>
        <v/>
      </c>
      <c r="B201" s="104" t="str">
        <f>IF($A201="","",VLOOKUP($A201,'Annex 2 EHV charges'!$D:$O,2,0))</f>
        <v/>
      </c>
      <c r="C201" s="105" t="str">
        <f>IF($A201="","",VLOOKUP($A201,'Annex 2 EHV charges'!$D:$O,3,0))</f>
        <v/>
      </c>
      <c r="D201" s="104" t="str">
        <f>IF($A201="","",VLOOKUP($A201,'Annex 2 EHV charges'!$D:$O,4,0))</f>
        <v/>
      </c>
      <c r="E201" s="106" t="str">
        <f>IFERROR(IF(VLOOKUP($A201,'Annex 2 EHV charges'!$D:$O,9,FALSE)=0,"",VLOOKUP($A201,'Annex 2 EHV charges'!$D:$O,9,FALSE)),"")</f>
        <v/>
      </c>
      <c r="F201" s="107" t="str">
        <f>IFERROR(IF(VLOOKUP($A201,'Annex 2 EHV charges'!$D:$O,10,FALSE)=0,"",VLOOKUP($A201,'Annex 2 EHV charges'!$D:$O,10,FALSE)),"")</f>
        <v/>
      </c>
      <c r="G201" s="108" t="str">
        <f>IFERROR(IF(VLOOKUP($A201,'Annex 2 EHV charges'!$D:$O,11,FALSE)=0,"",VLOOKUP($A201,'Annex 2 EHV charges'!$D:$O,11,FALSE)),"")</f>
        <v/>
      </c>
      <c r="H201" s="108" t="str">
        <f>IFERROR(IF(VLOOKUP($A201,'Annex 2 EHV charges'!$D:$O,12,FALSE)=0,"",VLOOKUP($A201,'Annex 2 EHV charges'!$D:$O,12,FALSE)),"")</f>
        <v/>
      </c>
    </row>
    <row r="202" spans="1:8" x14ac:dyDescent="0.2">
      <c r="A202" s="105" t="str">
        <f t="array" ref="A202">IFERROR(INDEX('Annex 2 EHV charges'!$D$11:$D$410, MATCH(0, IF(ISBLANK('Annex 2 EHV charges'!$D$11:$D$410),1, COUNTIF(A$4:$A201, 'Annex 2 EHV charges'!$D$11:$D$410)), 0)),"")</f>
        <v/>
      </c>
      <c r="B202" s="104" t="str">
        <f>IF($A202="","",VLOOKUP($A202,'Annex 2 EHV charges'!$D:$O,2,0))</f>
        <v/>
      </c>
      <c r="C202" s="105" t="str">
        <f>IF($A202="","",VLOOKUP($A202,'Annex 2 EHV charges'!$D:$O,3,0))</f>
        <v/>
      </c>
      <c r="D202" s="104" t="str">
        <f>IF($A202="","",VLOOKUP($A202,'Annex 2 EHV charges'!$D:$O,4,0))</f>
        <v/>
      </c>
      <c r="E202" s="106" t="str">
        <f>IFERROR(IF(VLOOKUP($A202,'Annex 2 EHV charges'!$D:$O,9,FALSE)=0,"",VLOOKUP($A202,'Annex 2 EHV charges'!$D:$O,9,FALSE)),"")</f>
        <v/>
      </c>
      <c r="F202" s="107" t="str">
        <f>IFERROR(IF(VLOOKUP($A202,'Annex 2 EHV charges'!$D:$O,10,FALSE)=0,"",VLOOKUP($A202,'Annex 2 EHV charges'!$D:$O,10,FALSE)),"")</f>
        <v/>
      </c>
      <c r="G202" s="108" t="str">
        <f>IFERROR(IF(VLOOKUP($A202,'Annex 2 EHV charges'!$D:$O,11,FALSE)=0,"",VLOOKUP($A202,'Annex 2 EHV charges'!$D:$O,11,FALSE)),"")</f>
        <v/>
      </c>
      <c r="H202" s="108" t="str">
        <f>IFERROR(IF(VLOOKUP($A202,'Annex 2 EHV charges'!$D:$O,12,FALSE)=0,"",VLOOKUP($A202,'Annex 2 EHV charges'!$D:$O,12,FALSE)),"")</f>
        <v/>
      </c>
    </row>
    <row r="203" spans="1:8" x14ac:dyDescent="0.2">
      <c r="A203" s="105" t="str">
        <f t="array" ref="A203">IFERROR(INDEX('Annex 2 EHV charges'!$D$11:$D$410, MATCH(0, IF(ISBLANK('Annex 2 EHV charges'!$D$11:$D$410),1, COUNTIF(A$4:$A202, 'Annex 2 EHV charges'!$D$11:$D$410)), 0)),"")</f>
        <v/>
      </c>
      <c r="B203" s="104" t="str">
        <f>IF($A203="","",VLOOKUP($A203,'Annex 2 EHV charges'!$D:$O,2,0))</f>
        <v/>
      </c>
      <c r="C203" s="105" t="str">
        <f>IF($A203="","",VLOOKUP($A203,'Annex 2 EHV charges'!$D:$O,3,0))</f>
        <v/>
      </c>
      <c r="D203" s="104" t="str">
        <f>IF($A203="","",VLOOKUP($A203,'Annex 2 EHV charges'!$D:$O,4,0))</f>
        <v/>
      </c>
      <c r="E203" s="106" t="str">
        <f>IFERROR(IF(VLOOKUP($A203,'Annex 2 EHV charges'!$D:$O,9,FALSE)=0,"",VLOOKUP($A203,'Annex 2 EHV charges'!$D:$O,9,FALSE)),"")</f>
        <v/>
      </c>
      <c r="F203" s="107" t="str">
        <f>IFERROR(IF(VLOOKUP($A203,'Annex 2 EHV charges'!$D:$O,10,FALSE)=0,"",VLOOKUP($A203,'Annex 2 EHV charges'!$D:$O,10,FALSE)),"")</f>
        <v/>
      </c>
      <c r="G203" s="108" t="str">
        <f>IFERROR(IF(VLOOKUP($A203,'Annex 2 EHV charges'!$D:$O,11,FALSE)=0,"",VLOOKUP($A203,'Annex 2 EHV charges'!$D:$O,11,FALSE)),"")</f>
        <v/>
      </c>
      <c r="H203" s="108" t="str">
        <f>IFERROR(IF(VLOOKUP($A203,'Annex 2 EHV charges'!$D:$O,12,FALSE)=0,"",VLOOKUP($A203,'Annex 2 EHV charges'!$D:$O,12,FALSE)),"")</f>
        <v/>
      </c>
    </row>
    <row r="204" spans="1:8" x14ac:dyDescent="0.2">
      <c r="A204" s="105" t="str">
        <f t="array" ref="A204">IFERROR(INDEX('Annex 2 EHV charges'!$D$11:$D$410, MATCH(0, IF(ISBLANK('Annex 2 EHV charges'!$D$11:$D$410),1, COUNTIF(A$4:$A203, 'Annex 2 EHV charges'!$D$11:$D$410)), 0)),"")</f>
        <v/>
      </c>
      <c r="B204" s="104" t="str">
        <f>IF($A204="","",VLOOKUP($A204,'Annex 2 EHV charges'!$D:$O,2,0))</f>
        <v/>
      </c>
      <c r="C204" s="105" t="str">
        <f>IF($A204="","",VLOOKUP($A204,'Annex 2 EHV charges'!$D:$O,3,0))</f>
        <v/>
      </c>
      <c r="D204" s="104" t="str">
        <f>IF($A204="","",VLOOKUP($A204,'Annex 2 EHV charges'!$D:$O,4,0))</f>
        <v/>
      </c>
      <c r="E204" s="106" t="str">
        <f>IFERROR(IF(VLOOKUP($A204,'Annex 2 EHV charges'!$D:$O,9,FALSE)=0,"",VLOOKUP($A204,'Annex 2 EHV charges'!$D:$O,9,FALSE)),"")</f>
        <v/>
      </c>
      <c r="F204" s="107" t="str">
        <f>IFERROR(IF(VLOOKUP($A204,'Annex 2 EHV charges'!$D:$O,10,FALSE)=0,"",VLOOKUP($A204,'Annex 2 EHV charges'!$D:$O,10,FALSE)),"")</f>
        <v/>
      </c>
      <c r="G204" s="108" t="str">
        <f>IFERROR(IF(VLOOKUP($A204,'Annex 2 EHV charges'!$D:$O,11,FALSE)=0,"",VLOOKUP($A204,'Annex 2 EHV charges'!$D:$O,11,FALSE)),"")</f>
        <v/>
      </c>
      <c r="H204" s="108" t="str">
        <f>IFERROR(IF(VLOOKUP($A204,'Annex 2 EHV charges'!$D:$O,12,FALSE)=0,"",VLOOKUP($A204,'Annex 2 EHV charges'!$D:$O,12,FALSE)),"")</f>
        <v/>
      </c>
    </row>
    <row r="205" spans="1:8" x14ac:dyDescent="0.2">
      <c r="A205" s="105" t="str">
        <f t="array" ref="A205">IFERROR(INDEX('Annex 2 EHV charges'!$D$11:$D$410, MATCH(0, IF(ISBLANK('Annex 2 EHV charges'!$D$11:$D$410),1, COUNTIF(A$4:$A204, 'Annex 2 EHV charges'!$D$11:$D$410)), 0)),"")</f>
        <v/>
      </c>
      <c r="B205" s="104" t="str">
        <f>IF($A205="","",VLOOKUP($A205,'Annex 2 EHV charges'!$D:$O,2,0))</f>
        <v/>
      </c>
      <c r="C205" s="105" t="str">
        <f>IF($A205="","",VLOOKUP($A205,'Annex 2 EHV charges'!$D:$O,3,0))</f>
        <v/>
      </c>
      <c r="D205" s="104" t="str">
        <f>IF($A205="","",VLOOKUP($A205,'Annex 2 EHV charges'!$D:$O,4,0))</f>
        <v/>
      </c>
      <c r="E205" s="106" t="str">
        <f>IFERROR(IF(VLOOKUP($A205,'Annex 2 EHV charges'!$D:$O,9,FALSE)=0,"",VLOOKUP($A205,'Annex 2 EHV charges'!$D:$O,9,FALSE)),"")</f>
        <v/>
      </c>
      <c r="F205" s="107" t="str">
        <f>IFERROR(IF(VLOOKUP($A205,'Annex 2 EHV charges'!$D:$O,10,FALSE)=0,"",VLOOKUP($A205,'Annex 2 EHV charges'!$D:$O,10,FALSE)),"")</f>
        <v/>
      </c>
      <c r="G205" s="108" t="str">
        <f>IFERROR(IF(VLOOKUP($A205,'Annex 2 EHV charges'!$D:$O,11,FALSE)=0,"",VLOOKUP($A205,'Annex 2 EHV charges'!$D:$O,11,FALSE)),"")</f>
        <v/>
      </c>
      <c r="H205" s="108" t="str">
        <f>IFERROR(IF(VLOOKUP($A205,'Annex 2 EHV charges'!$D:$O,12,FALSE)=0,"",VLOOKUP($A205,'Annex 2 EHV charges'!$D:$O,12,FALSE)),"")</f>
        <v/>
      </c>
    </row>
    <row r="206" spans="1:8" x14ac:dyDescent="0.2">
      <c r="A206" s="105" t="str">
        <f t="array" ref="A206">IFERROR(INDEX('Annex 2 EHV charges'!$D$11:$D$410, MATCH(0, IF(ISBLANK('Annex 2 EHV charges'!$D$11:$D$410),1, COUNTIF(A$4:$A205, 'Annex 2 EHV charges'!$D$11:$D$410)), 0)),"")</f>
        <v/>
      </c>
      <c r="B206" s="104" t="str">
        <f>IF($A206="","",VLOOKUP($A206,'Annex 2 EHV charges'!$D:$O,2,0))</f>
        <v/>
      </c>
      <c r="C206" s="105" t="str">
        <f>IF($A206="","",VLOOKUP($A206,'Annex 2 EHV charges'!$D:$O,3,0))</f>
        <v/>
      </c>
      <c r="D206" s="104" t="str">
        <f>IF($A206="","",VLOOKUP($A206,'Annex 2 EHV charges'!$D:$O,4,0))</f>
        <v/>
      </c>
      <c r="E206" s="106" t="str">
        <f>IFERROR(IF(VLOOKUP($A206,'Annex 2 EHV charges'!$D:$O,9,FALSE)=0,"",VLOOKUP($A206,'Annex 2 EHV charges'!$D:$O,9,FALSE)),"")</f>
        <v/>
      </c>
      <c r="F206" s="107" t="str">
        <f>IFERROR(IF(VLOOKUP($A206,'Annex 2 EHV charges'!$D:$O,10,FALSE)=0,"",VLOOKUP($A206,'Annex 2 EHV charges'!$D:$O,10,FALSE)),"")</f>
        <v/>
      </c>
      <c r="G206" s="108" t="str">
        <f>IFERROR(IF(VLOOKUP($A206,'Annex 2 EHV charges'!$D:$O,11,FALSE)=0,"",VLOOKUP($A206,'Annex 2 EHV charges'!$D:$O,11,FALSE)),"")</f>
        <v/>
      </c>
      <c r="H206" s="108" t="str">
        <f>IFERROR(IF(VLOOKUP($A206,'Annex 2 EHV charges'!$D:$O,12,FALSE)=0,"",VLOOKUP($A206,'Annex 2 EHV charges'!$D:$O,12,FALSE)),"")</f>
        <v/>
      </c>
    </row>
    <row r="207" spans="1:8" x14ac:dyDescent="0.2">
      <c r="A207" s="105" t="str">
        <f t="array" ref="A207">IFERROR(INDEX('Annex 2 EHV charges'!$D$11:$D$410, MATCH(0, IF(ISBLANK('Annex 2 EHV charges'!$D$11:$D$410),1, COUNTIF(A$4:$A206, 'Annex 2 EHV charges'!$D$11:$D$410)), 0)),"")</f>
        <v/>
      </c>
      <c r="B207" s="104" t="str">
        <f>IF($A207="","",VLOOKUP($A207,'Annex 2 EHV charges'!$D:$O,2,0))</f>
        <v/>
      </c>
      <c r="C207" s="105" t="str">
        <f>IF($A207="","",VLOOKUP($A207,'Annex 2 EHV charges'!$D:$O,3,0))</f>
        <v/>
      </c>
      <c r="D207" s="104" t="str">
        <f>IF($A207="","",VLOOKUP($A207,'Annex 2 EHV charges'!$D:$O,4,0))</f>
        <v/>
      </c>
      <c r="E207" s="106" t="str">
        <f>IFERROR(IF(VLOOKUP($A207,'Annex 2 EHV charges'!$D:$O,9,FALSE)=0,"",VLOOKUP($A207,'Annex 2 EHV charges'!$D:$O,9,FALSE)),"")</f>
        <v/>
      </c>
      <c r="F207" s="107" t="str">
        <f>IFERROR(IF(VLOOKUP($A207,'Annex 2 EHV charges'!$D:$O,10,FALSE)=0,"",VLOOKUP($A207,'Annex 2 EHV charges'!$D:$O,10,FALSE)),"")</f>
        <v/>
      </c>
      <c r="G207" s="108" t="str">
        <f>IFERROR(IF(VLOOKUP($A207,'Annex 2 EHV charges'!$D:$O,11,FALSE)=0,"",VLOOKUP($A207,'Annex 2 EHV charges'!$D:$O,11,FALSE)),"")</f>
        <v/>
      </c>
      <c r="H207" s="108" t="str">
        <f>IFERROR(IF(VLOOKUP($A207,'Annex 2 EHV charges'!$D:$O,12,FALSE)=0,"",VLOOKUP($A207,'Annex 2 EHV charges'!$D:$O,12,FALSE)),"")</f>
        <v/>
      </c>
    </row>
    <row r="208" spans="1:8" x14ac:dyDescent="0.2">
      <c r="A208" s="105" t="str">
        <f t="array" ref="A208">IFERROR(INDEX('Annex 2 EHV charges'!$D$11:$D$410, MATCH(0, IF(ISBLANK('Annex 2 EHV charges'!$D$11:$D$410),1, COUNTIF(A$4:$A207, 'Annex 2 EHV charges'!$D$11:$D$410)), 0)),"")</f>
        <v/>
      </c>
      <c r="B208" s="104" t="str">
        <f>IF($A208="","",VLOOKUP($A208,'Annex 2 EHV charges'!$D:$O,2,0))</f>
        <v/>
      </c>
      <c r="C208" s="105" t="str">
        <f>IF($A208="","",VLOOKUP($A208,'Annex 2 EHV charges'!$D:$O,3,0))</f>
        <v/>
      </c>
      <c r="D208" s="104" t="str">
        <f>IF($A208="","",VLOOKUP($A208,'Annex 2 EHV charges'!$D:$O,4,0))</f>
        <v/>
      </c>
      <c r="E208" s="106" t="str">
        <f>IFERROR(IF(VLOOKUP($A208,'Annex 2 EHV charges'!$D:$O,9,FALSE)=0,"",VLOOKUP($A208,'Annex 2 EHV charges'!$D:$O,9,FALSE)),"")</f>
        <v/>
      </c>
      <c r="F208" s="107" t="str">
        <f>IFERROR(IF(VLOOKUP($A208,'Annex 2 EHV charges'!$D:$O,10,FALSE)=0,"",VLOOKUP($A208,'Annex 2 EHV charges'!$D:$O,10,FALSE)),"")</f>
        <v/>
      </c>
      <c r="G208" s="108" t="str">
        <f>IFERROR(IF(VLOOKUP($A208,'Annex 2 EHV charges'!$D:$O,11,FALSE)=0,"",VLOOKUP($A208,'Annex 2 EHV charges'!$D:$O,11,FALSE)),"")</f>
        <v/>
      </c>
      <c r="H208" s="108" t="str">
        <f>IFERROR(IF(VLOOKUP($A208,'Annex 2 EHV charges'!$D:$O,12,FALSE)=0,"",VLOOKUP($A208,'Annex 2 EHV charges'!$D:$O,12,FALSE)),"")</f>
        <v/>
      </c>
    </row>
    <row r="209" spans="1:8" x14ac:dyDescent="0.2">
      <c r="A209" s="105" t="str">
        <f t="array" ref="A209">IFERROR(INDEX('Annex 2 EHV charges'!$D$11:$D$410, MATCH(0, IF(ISBLANK('Annex 2 EHV charges'!$D$11:$D$410),1, COUNTIF(A$4:$A208, 'Annex 2 EHV charges'!$D$11:$D$410)), 0)),"")</f>
        <v/>
      </c>
      <c r="B209" s="104" t="str">
        <f>IF($A209="","",VLOOKUP($A209,'Annex 2 EHV charges'!$D:$O,2,0))</f>
        <v/>
      </c>
      <c r="C209" s="105" t="str">
        <f>IF($A209="","",VLOOKUP($A209,'Annex 2 EHV charges'!$D:$O,3,0))</f>
        <v/>
      </c>
      <c r="D209" s="104" t="str">
        <f>IF($A209="","",VLOOKUP($A209,'Annex 2 EHV charges'!$D:$O,4,0))</f>
        <v/>
      </c>
      <c r="E209" s="106" t="str">
        <f>IFERROR(IF(VLOOKUP($A209,'Annex 2 EHV charges'!$D:$O,9,FALSE)=0,"",VLOOKUP($A209,'Annex 2 EHV charges'!$D:$O,9,FALSE)),"")</f>
        <v/>
      </c>
      <c r="F209" s="107" t="str">
        <f>IFERROR(IF(VLOOKUP($A209,'Annex 2 EHV charges'!$D:$O,10,FALSE)=0,"",VLOOKUP($A209,'Annex 2 EHV charges'!$D:$O,10,FALSE)),"")</f>
        <v/>
      </c>
      <c r="G209" s="108" t="str">
        <f>IFERROR(IF(VLOOKUP($A209,'Annex 2 EHV charges'!$D:$O,11,FALSE)=0,"",VLOOKUP($A209,'Annex 2 EHV charges'!$D:$O,11,FALSE)),"")</f>
        <v/>
      </c>
      <c r="H209" s="108" t="str">
        <f>IFERROR(IF(VLOOKUP($A209,'Annex 2 EHV charges'!$D:$O,12,FALSE)=0,"",VLOOKUP($A209,'Annex 2 EHV charges'!$D:$O,12,FALSE)),"")</f>
        <v/>
      </c>
    </row>
    <row r="210" spans="1:8" x14ac:dyDescent="0.2">
      <c r="A210" s="105" t="str">
        <f t="array" ref="A210">IFERROR(INDEX('Annex 2 EHV charges'!$D$11:$D$410, MATCH(0, IF(ISBLANK('Annex 2 EHV charges'!$D$11:$D$410),1, COUNTIF(A$4:$A209, 'Annex 2 EHV charges'!$D$11:$D$410)), 0)),"")</f>
        <v/>
      </c>
      <c r="B210" s="104" t="str">
        <f>IF($A210="","",VLOOKUP($A210,'Annex 2 EHV charges'!$D:$O,2,0))</f>
        <v/>
      </c>
      <c r="C210" s="105" t="str">
        <f>IF($A210="","",VLOOKUP($A210,'Annex 2 EHV charges'!$D:$O,3,0))</f>
        <v/>
      </c>
      <c r="D210" s="104" t="str">
        <f>IF($A210="","",VLOOKUP($A210,'Annex 2 EHV charges'!$D:$O,4,0))</f>
        <v/>
      </c>
      <c r="E210" s="106" t="str">
        <f>IFERROR(IF(VLOOKUP($A210,'Annex 2 EHV charges'!$D:$O,9,FALSE)=0,"",VLOOKUP($A210,'Annex 2 EHV charges'!$D:$O,9,FALSE)),"")</f>
        <v/>
      </c>
      <c r="F210" s="107" t="str">
        <f>IFERROR(IF(VLOOKUP($A210,'Annex 2 EHV charges'!$D:$O,10,FALSE)=0,"",VLOOKUP($A210,'Annex 2 EHV charges'!$D:$O,10,FALSE)),"")</f>
        <v/>
      </c>
      <c r="G210" s="108" t="str">
        <f>IFERROR(IF(VLOOKUP($A210,'Annex 2 EHV charges'!$D:$O,11,FALSE)=0,"",VLOOKUP($A210,'Annex 2 EHV charges'!$D:$O,11,FALSE)),"")</f>
        <v/>
      </c>
      <c r="H210" s="108" t="str">
        <f>IFERROR(IF(VLOOKUP($A210,'Annex 2 EHV charges'!$D:$O,12,FALSE)=0,"",VLOOKUP($A210,'Annex 2 EHV charges'!$D:$O,12,FALSE)),"")</f>
        <v/>
      </c>
    </row>
    <row r="211" spans="1:8" x14ac:dyDescent="0.2">
      <c r="A211" s="105" t="str">
        <f t="array" ref="A211">IFERROR(INDEX('Annex 2 EHV charges'!$D$11:$D$410, MATCH(0, IF(ISBLANK('Annex 2 EHV charges'!$D$11:$D$410),1, COUNTIF(A$4:$A210, 'Annex 2 EHV charges'!$D$11:$D$410)), 0)),"")</f>
        <v/>
      </c>
      <c r="B211" s="104" t="str">
        <f>IF($A211="","",VLOOKUP($A211,'Annex 2 EHV charges'!$D:$O,2,0))</f>
        <v/>
      </c>
      <c r="C211" s="105" t="str">
        <f>IF($A211="","",VLOOKUP($A211,'Annex 2 EHV charges'!$D:$O,3,0))</f>
        <v/>
      </c>
      <c r="D211" s="104" t="str">
        <f>IF($A211="","",VLOOKUP($A211,'Annex 2 EHV charges'!$D:$O,4,0))</f>
        <v/>
      </c>
      <c r="E211" s="106" t="str">
        <f>IFERROR(IF(VLOOKUP($A211,'Annex 2 EHV charges'!$D:$O,9,FALSE)=0,"",VLOOKUP($A211,'Annex 2 EHV charges'!$D:$O,9,FALSE)),"")</f>
        <v/>
      </c>
      <c r="F211" s="107" t="str">
        <f>IFERROR(IF(VLOOKUP($A211,'Annex 2 EHV charges'!$D:$O,10,FALSE)=0,"",VLOOKUP($A211,'Annex 2 EHV charges'!$D:$O,10,FALSE)),"")</f>
        <v/>
      </c>
      <c r="G211" s="108" t="str">
        <f>IFERROR(IF(VLOOKUP($A211,'Annex 2 EHV charges'!$D:$O,11,FALSE)=0,"",VLOOKUP($A211,'Annex 2 EHV charges'!$D:$O,11,FALSE)),"")</f>
        <v/>
      </c>
      <c r="H211" s="108" t="str">
        <f>IFERROR(IF(VLOOKUP($A211,'Annex 2 EHV charges'!$D:$O,12,FALSE)=0,"",VLOOKUP($A211,'Annex 2 EHV charges'!$D:$O,12,FALSE)),"")</f>
        <v/>
      </c>
    </row>
    <row r="212" spans="1:8" x14ac:dyDescent="0.2">
      <c r="A212" s="105" t="str">
        <f t="array" ref="A212">IFERROR(INDEX('Annex 2 EHV charges'!$D$11:$D$410, MATCH(0, IF(ISBLANK('Annex 2 EHV charges'!$D$11:$D$410),1, COUNTIF(A$4:$A211, 'Annex 2 EHV charges'!$D$11:$D$410)), 0)),"")</f>
        <v/>
      </c>
      <c r="B212" s="104" t="str">
        <f>IF($A212="","",VLOOKUP($A212,'Annex 2 EHV charges'!$D:$O,2,0))</f>
        <v/>
      </c>
      <c r="C212" s="105" t="str">
        <f>IF($A212="","",VLOOKUP($A212,'Annex 2 EHV charges'!$D:$O,3,0))</f>
        <v/>
      </c>
      <c r="D212" s="104" t="str">
        <f>IF($A212="","",VLOOKUP($A212,'Annex 2 EHV charges'!$D:$O,4,0))</f>
        <v/>
      </c>
      <c r="E212" s="106" t="str">
        <f>IFERROR(IF(VLOOKUP($A212,'Annex 2 EHV charges'!$D:$O,9,FALSE)=0,"",VLOOKUP($A212,'Annex 2 EHV charges'!$D:$O,9,FALSE)),"")</f>
        <v/>
      </c>
      <c r="F212" s="107" t="str">
        <f>IFERROR(IF(VLOOKUP($A212,'Annex 2 EHV charges'!$D:$O,10,FALSE)=0,"",VLOOKUP($A212,'Annex 2 EHV charges'!$D:$O,10,FALSE)),"")</f>
        <v/>
      </c>
      <c r="G212" s="108" t="str">
        <f>IFERROR(IF(VLOOKUP($A212,'Annex 2 EHV charges'!$D:$O,11,FALSE)=0,"",VLOOKUP($A212,'Annex 2 EHV charges'!$D:$O,11,FALSE)),"")</f>
        <v/>
      </c>
      <c r="H212" s="108" t="str">
        <f>IFERROR(IF(VLOOKUP($A212,'Annex 2 EHV charges'!$D:$O,12,FALSE)=0,"",VLOOKUP($A212,'Annex 2 EHV charges'!$D:$O,12,FALSE)),"")</f>
        <v/>
      </c>
    </row>
    <row r="213" spans="1:8" x14ac:dyDescent="0.2">
      <c r="A213" s="105" t="str">
        <f t="array" ref="A213">IFERROR(INDEX('Annex 2 EHV charges'!$D$11:$D$410, MATCH(0, IF(ISBLANK('Annex 2 EHV charges'!$D$11:$D$410),1, COUNTIF(A$4:$A212, 'Annex 2 EHV charges'!$D$11:$D$410)), 0)),"")</f>
        <v/>
      </c>
      <c r="B213" s="104" t="str">
        <f>IF($A213="","",VLOOKUP($A213,'Annex 2 EHV charges'!$D:$O,2,0))</f>
        <v/>
      </c>
      <c r="C213" s="105" t="str">
        <f>IF($A213="","",VLOOKUP($A213,'Annex 2 EHV charges'!$D:$O,3,0))</f>
        <v/>
      </c>
      <c r="D213" s="104" t="str">
        <f>IF($A213="","",VLOOKUP($A213,'Annex 2 EHV charges'!$D:$O,4,0))</f>
        <v/>
      </c>
      <c r="E213" s="106" t="str">
        <f>IFERROR(IF(VLOOKUP($A213,'Annex 2 EHV charges'!$D:$O,9,FALSE)=0,"",VLOOKUP($A213,'Annex 2 EHV charges'!$D:$O,9,FALSE)),"")</f>
        <v/>
      </c>
      <c r="F213" s="107" t="str">
        <f>IFERROR(IF(VLOOKUP($A213,'Annex 2 EHV charges'!$D:$O,10,FALSE)=0,"",VLOOKUP($A213,'Annex 2 EHV charges'!$D:$O,10,FALSE)),"")</f>
        <v/>
      </c>
      <c r="G213" s="108" t="str">
        <f>IFERROR(IF(VLOOKUP($A213,'Annex 2 EHV charges'!$D:$O,11,FALSE)=0,"",VLOOKUP($A213,'Annex 2 EHV charges'!$D:$O,11,FALSE)),"")</f>
        <v/>
      </c>
      <c r="H213" s="108" t="str">
        <f>IFERROR(IF(VLOOKUP($A213,'Annex 2 EHV charges'!$D:$O,12,FALSE)=0,"",VLOOKUP($A213,'Annex 2 EHV charges'!$D:$O,12,FALSE)),"")</f>
        <v/>
      </c>
    </row>
    <row r="214" spans="1:8" x14ac:dyDescent="0.2">
      <c r="A214" s="105" t="str">
        <f t="array" ref="A214">IFERROR(INDEX('Annex 2 EHV charges'!$D$11:$D$410, MATCH(0, IF(ISBLANK('Annex 2 EHV charges'!$D$11:$D$410),1, COUNTIF(A$4:$A213, 'Annex 2 EHV charges'!$D$11:$D$410)), 0)),"")</f>
        <v/>
      </c>
      <c r="B214" s="104" t="str">
        <f>IF($A214="","",VLOOKUP($A214,'Annex 2 EHV charges'!$D:$O,2,0))</f>
        <v/>
      </c>
      <c r="C214" s="105" t="str">
        <f>IF($A214="","",VLOOKUP($A214,'Annex 2 EHV charges'!$D:$O,3,0))</f>
        <v/>
      </c>
      <c r="D214" s="104" t="str">
        <f>IF($A214="","",VLOOKUP($A214,'Annex 2 EHV charges'!$D:$O,4,0))</f>
        <v/>
      </c>
      <c r="E214" s="106" t="str">
        <f>IFERROR(IF(VLOOKUP($A214,'Annex 2 EHV charges'!$D:$O,9,FALSE)=0,"",VLOOKUP($A214,'Annex 2 EHV charges'!$D:$O,9,FALSE)),"")</f>
        <v/>
      </c>
      <c r="F214" s="107" t="str">
        <f>IFERROR(IF(VLOOKUP($A214,'Annex 2 EHV charges'!$D:$O,10,FALSE)=0,"",VLOOKUP($A214,'Annex 2 EHV charges'!$D:$O,10,FALSE)),"")</f>
        <v/>
      </c>
      <c r="G214" s="108" t="str">
        <f>IFERROR(IF(VLOOKUP($A214,'Annex 2 EHV charges'!$D:$O,11,FALSE)=0,"",VLOOKUP($A214,'Annex 2 EHV charges'!$D:$O,11,FALSE)),"")</f>
        <v/>
      </c>
      <c r="H214" s="108" t="str">
        <f>IFERROR(IF(VLOOKUP($A214,'Annex 2 EHV charges'!$D:$O,12,FALSE)=0,"",VLOOKUP($A214,'Annex 2 EHV charges'!$D:$O,12,FALSE)),"")</f>
        <v/>
      </c>
    </row>
    <row r="215" spans="1:8" x14ac:dyDescent="0.2">
      <c r="A215" s="105" t="str">
        <f t="array" ref="A215">IFERROR(INDEX('Annex 2 EHV charges'!$D$11:$D$410, MATCH(0, IF(ISBLANK('Annex 2 EHV charges'!$D$11:$D$410),1, COUNTIF(A$4:$A214, 'Annex 2 EHV charges'!$D$11:$D$410)), 0)),"")</f>
        <v/>
      </c>
      <c r="B215" s="104" t="str">
        <f>IF($A215="","",VLOOKUP($A215,'Annex 2 EHV charges'!$D:$O,2,0))</f>
        <v/>
      </c>
      <c r="C215" s="105" t="str">
        <f>IF($A215="","",VLOOKUP($A215,'Annex 2 EHV charges'!$D:$O,3,0))</f>
        <v/>
      </c>
      <c r="D215" s="104" t="str">
        <f>IF($A215="","",VLOOKUP($A215,'Annex 2 EHV charges'!$D:$O,4,0))</f>
        <v/>
      </c>
      <c r="E215" s="106" t="str">
        <f>IFERROR(IF(VLOOKUP($A215,'Annex 2 EHV charges'!$D:$O,9,FALSE)=0,"",VLOOKUP($A215,'Annex 2 EHV charges'!$D:$O,9,FALSE)),"")</f>
        <v/>
      </c>
      <c r="F215" s="107" t="str">
        <f>IFERROR(IF(VLOOKUP($A215,'Annex 2 EHV charges'!$D:$O,10,FALSE)=0,"",VLOOKUP($A215,'Annex 2 EHV charges'!$D:$O,10,FALSE)),"")</f>
        <v/>
      </c>
      <c r="G215" s="108" t="str">
        <f>IFERROR(IF(VLOOKUP($A215,'Annex 2 EHV charges'!$D:$O,11,FALSE)=0,"",VLOOKUP($A215,'Annex 2 EHV charges'!$D:$O,11,FALSE)),"")</f>
        <v/>
      </c>
      <c r="H215" s="108" t="str">
        <f>IFERROR(IF(VLOOKUP($A215,'Annex 2 EHV charges'!$D:$O,12,FALSE)=0,"",VLOOKUP($A215,'Annex 2 EHV charges'!$D:$O,12,FALSE)),"")</f>
        <v/>
      </c>
    </row>
    <row r="216" spans="1:8" x14ac:dyDescent="0.2">
      <c r="A216" s="105" t="str">
        <f t="array" ref="A216">IFERROR(INDEX('Annex 2 EHV charges'!$D$11:$D$410, MATCH(0, IF(ISBLANK('Annex 2 EHV charges'!$D$11:$D$410),1, COUNTIF(A$4:$A215, 'Annex 2 EHV charges'!$D$11:$D$410)), 0)),"")</f>
        <v/>
      </c>
      <c r="B216" s="104" t="str">
        <f>IF($A216="","",VLOOKUP($A216,'Annex 2 EHV charges'!$D:$O,2,0))</f>
        <v/>
      </c>
      <c r="C216" s="105" t="str">
        <f>IF($A216="","",VLOOKUP($A216,'Annex 2 EHV charges'!$D:$O,3,0))</f>
        <v/>
      </c>
      <c r="D216" s="104" t="str">
        <f>IF($A216="","",VLOOKUP($A216,'Annex 2 EHV charges'!$D:$O,4,0))</f>
        <v/>
      </c>
      <c r="E216" s="106" t="str">
        <f>IFERROR(IF(VLOOKUP($A216,'Annex 2 EHV charges'!$D:$O,9,FALSE)=0,"",VLOOKUP($A216,'Annex 2 EHV charges'!$D:$O,9,FALSE)),"")</f>
        <v/>
      </c>
      <c r="F216" s="107" t="str">
        <f>IFERROR(IF(VLOOKUP($A216,'Annex 2 EHV charges'!$D:$O,10,FALSE)=0,"",VLOOKUP($A216,'Annex 2 EHV charges'!$D:$O,10,FALSE)),"")</f>
        <v/>
      </c>
      <c r="G216" s="108" t="str">
        <f>IFERROR(IF(VLOOKUP($A216,'Annex 2 EHV charges'!$D:$O,11,FALSE)=0,"",VLOOKUP($A216,'Annex 2 EHV charges'!$D:$O,11,FALSE)),"")</f>
        <v/>
      </c>
      <c r="H216" s="108" t="str">
        <f>IFERROR(IF(VLOOKUP($A216,'Annex 2 EHV charges'!$D:$O,12,FALSE)=0,"",VLOOKUP($A216,'Annex 2 EHV charges'!$D:$O,12,FALSE)),"")</f>
        <v/>
      </c>
    </row>
    <row r="217" spans="1:8" x14ac:dyDescent="0.2">
      <c r="A217" s="105" t="str">
        <f t="array" ref="A217">IFERROR(INDEX('Annex 2 EHV charges'!$D$11:$D$410, MATCH(0, IF(ISBLANK('Annex 2 EHV charges'!$D$11:$D$410),1, COUNTIF(A$4:$A216, 'Annex 2 EHV charges'!$D$11:$D$410)), 0)),"")</f>
        <v/>
      </c>
      <c r="B217" s="104" t="str">
        <f>IF($A217="","",VLOOKUP($A217,'Annex 2 EHV charges'!$D:$O,2,0))</f>
        <v/>
      </c>
      <c r="C217" s="105" t="str">
        <f>IF($A217="","",VLOOKUP($A217,'Annex 2 EHV charges'!$D:$O,3,0))</f>
        <v/>
      </c>
      <c r="D217" s="104" t="str">
        <f>IF($A217="","",VLOOKUP($A217,'Annex 2 EHV charges'!$D:$O,4,0))</f>
        <v/>
      </c>
      <c r="E217" s="106" t="str">
        <f>IFERROR(IF(VLOOKUP($A217,'Annex 2 EHV charges'!$D:$O,9,FALSE)=0,"",VLOOKUP($A217,'Annex 2 EHV charges'!$D:$O,9,FALSE)),"")</f>
        <v/>
      </c>
      <c r="F217" s="107" t="str">
        <f>IFERROR(IF(VLOOKUP($A217,'Annex 2 EHV charges'!$D:$O,10,FALSE)=0,"",VLOOKUP($A217,'Annex 2 EHV charges'!$D:$O,10,FALSE)),"")</f>
        <v/>
      </c>
      <c r="G217" s="108" t="str">
        <f>IFERROR(IF(VLOOKUP($A217,'Annex 2 EHV charges'!$D:$O,11,FALSE)=0,"",VLOOKUP($A217,'Annex 2 EHV charges'!$D:$O,11,FALSE)),"")</f>
        <v/>
      </c>
      <c r="H217" s="108" t="str">
        <f>IFERROR(IF(VLOOKUP($A217,'Annex 2 EHV charges'!$D:$O,12,FALSE)=0,"",VLOOKUP($A217,'Annex 2 EHV charges'!$D:$O,12,FALSE)),"")</f>
        <v/>
      </c>
    </row>
    <row r="218" spans="1:8" x14ac:dyDescent="0.2">
      <c r="A218" s="105" t="str">
        <f t="array" ref="A218">IFERROR(INDEX('Annex 2 EHV charges'!$D$11:$D$410, MATCH(0, IF(ISBLANK('Annex 2 EHV charges'!$D$11:$D$410),1, COUNTIF(A$4:$A217, 'Annex 2 EHV charges'!$D$11:$D$410)), 0)),"")</f>
        <v/>
      </c>
      <c r="B218" s="104" t="str">
        <f>IF($A218="","",VLOOKUP($A218,'Annex 2 EHV charges'!$D:$O,2,0))</f>
        <v/>
      </c>
      <c r="C218" s="105" t="str">
        <f>IF($A218="","",VLOOKUP($A218,'Annex 2 EHV charges'!$D:$O,3,0))</f>
        <v/>
      </c>
      <c r="D218" s="104" t="str">
        <f>IF($A218="","",VLOOKUP($A218,'Annex 2 EHV charges'!$D:$O,4,0))</f>
        <v/>
      </c>
      <c r="E218" s="106" t="str">
        <f>IFERROR(IF(VLOOKUP($A218,'Annex 2 EHV charges'!$D:$O,9,FALSE)=0,"",VLOOKUP($A218,'Annex 2 EHV charges'!$D:$O,9,FALSE)),"")</f>
        <v/>
      </c>
      <c r="F218" s="107" t="str">
        <f>IFERROR(IF(VLOOKUP($A218,'Annex 2 EHV charges'!$D:$O,10,FALSE)=0,"",VLOOKUP($A218,'Annex 2 EHV charges'!$D:$O,10,FALSE)),"")</f>
        <v/>
      </c>
      <c r="G218" s="108" t="str">
        <f>IFERROR(IF(VLOOKUP($A218,'Annex 2 EHV charges'!$D:$O,11,FALSE)=0,"",VLOOKUP($A218,'Annex 2 EHV charges'!$D:$O,11,FALSE)),"")</f>
        <v/>
      </c>
      <c r="H218" s="108" t="str">
        <f>IFERROR(IF(VLOOKUP($A218,'Annex 2 EHV charges'!$D:$O,12,FALSE)=0,"",VLOOKUP($A218,'Annex 2 EHV charges'!$D:$O,12,FALSE)),"")</f>
        <v/>
      </c>
    </row>
    <row r="219" spans="1:8" x14ac:dyDescent="0.2">
      <c r="A219" s="105" t="str">
        <f t="array" ref="A219">IFERROR(INDEX('Annex 2 EHV charges'!$D$11:$D$410, MATCH(0, IF(ISBLANK('Annex 2 EHV charges'!$D$11:$D$410),1, COUNTIF(A$4:$A218, 'Annex 2 EHV charges'!$D$11:$D$410)), 0)),"")</f>
        <v/>
      </c>
      <c r="B219" s="104" t="str">
        <f>IF($A219="","",VLOOKUP($A219,'Annex 2 EHV charges'!$D:$O,2,0))</f>
        <v/>
      </c>
      <c r="C219" s="105" t="str">
        <f>IF($A219="","",VLOOKUP($A219,'Annex 2 EHV charges'!$D:$O,3,0))</f>
        <v/>
      </c>
      <c r="D219" s="104" t="str">
        <f>IF($A219="","",VLOOKUP($A219,'Annex 2 EHV charges'!$D:$O,4,0))</f>
        <v/>
      </c>
      <c r="E219" s="106" t="str">
        <f>IFERROR(IF(VLOOKUP($A219,'Annex 2 EHV charges'!$D:$O,9,FALSE)=0,"",VLOOKUP($A219,'Annex 2 EHV charges'!$D:$O,9,FALSE)),"")</f>
        <v/>
      </c>
      <c r="F219" s="107" t="str">
        <f>IFERROR(IF(VLOOKUP($A219,'Annex 2 EHV charges'!$D:$O,10,FALSE)=0,"",VLOOKUP($A219,'Annex 2 EHV charges'!$D:$O,10,FALSE)),"")</f>
        <v/>
      </c>
      <c r="G219" s="108" t="str">
        <f>IFERROR(IF(VLOOKUP($A219,'Annex 2 EHV charges'!$D:$O,11,FALSE)=0,"",VLOOKUP($A219,'Annex 2 EHV charges'!$D:$O,11,FALSE)),"")</f>
        <v/>
      </c>
      <c r="H219" s="108" t="str">
        <f>IFERROR(IF(VLOOKUP($A219,'Annex 2 EHV charges'!$D:$O,12,FALSE)=0,"",VLOOKUP($A219,'Annex 2 EHV charges'!$D:$O,12,FALSE)),"")</f>
        <v/>
      </c>
    </row>
    <row r="220" spans="1:8" x14ac:dyDescent="0.2">
      <c r="A220" s="105" t="str">
        <f t="array" ref="A220">IFERROR(INDEX('Annex 2 EHV charges'!$D$11:$D$410, MATCH(0, IF(ISBLANK('Annex 2 EHV charges'!$D$11:$D$410),1, COUNTIF(A$4:$A219, 'Annex 2 EHV charges'!$D$11:$D$410)), 0)),"")</f>
        <v/>
      </c>
      <c r="B220" s="104" t="str">
        <f>IF($A220="","",VLOOKUP($A220,'Annex 2 EHV charges'!$D:$O,2,0))</f>
        <v/>
      </c>
      <c r="C220" s="105" t="str">
        <f>IF($A220="","",VLOOKUP($A220,'Annex 2 EHV charges'!$D:$O,3,0))</f>
        <v/>
      </c>
      <c r="D220" s="104" t="str">
        <f>IF($A220="","",VLOOKUP($A220,'Annex 2 EHV charges'!$D:$O,4,0))</f>
        <v/>
      </c>
      <c r="E220" s="106" t="str">
        <f>IFERROR(IF(VLOOKUP($A220,'Annex 2 EHV charges'!$D:$O,9,FALSE)=0,"",VLOOKUP($A220,'Annex 2 EHV charges'!$D:$O,9,FALSE)),"")</f>
        <v/>
      </c>
      <c r="F220" s="107" t="str">
        <f>IFERROR(IF(VLOOKUP($A220,'Annex 2 EHV charges'!$D:$O,10,FALSE)=0,"",VLOOKUP($A220,'Annex 2 EHV charges'!$D:$O,10,FALSE)),"")</f>
        <v/>
      </c>
      <c r="G220" s="108" t="str">
        <f>IFERROR(IF(VLOOKUP($A220,'Annex 2 EHV charges'!$D:$O,11,FALSE)=0,"",VLOOKUP($A220,'Annex 2 EHV charges'!$D:$O,11,FALSE)),"")</f>
        <v/>
      </c>
      <c r="H220" s="108" t="str">
        <f>IFERROR(IF(VLOOKUP($A220,'Annex 2 EHV charges'!$D:$O,12,FALSE)=0,"",VLOOKUP($A220,'Annex 2 EHV charges'!$D:$O,12,FALSE)),"")</f>
        <v/>
      </c>
    </row>
    <row r="221" spans="1:8" x14ac:dyDescent="0.2">
      <c r="A221" s="105" t="str">
        <f t="array" ref="A221">IFERROR(INDEX('Annex 2 EHV charges'!$D$11:$D$410, MATCH(0, IF(ISBLANK('Annex 2 EHV charges'!$D$11:$D$410),1, COUNTIF(A$4:$A220, 'Annex 2 EHV charges'!$D$11:$D$410)), 0)),"")</f>
        <v/>
      </c>
      <c r="B221" s="104" t="str">
        <f>IF($A221="","",VLOOKUP($A221,'Annex 2 EHV charges'!$D:$O,2,0))</f>
        <v/>
      </c>
      <c r="C221" s="105" t="str">
        <f>IF($A221="","",VLOOKUP($A221,'Annex 2 EHV charges'!$D:$O,3,0))</f>
        <v/>
      </c>
      <c r="D221" s="104" t="str">
        <f>IF($A221="","",VLOOKUP($A221,'Annex 2 EHV charges'!$D:$O,4,0))</f>
        <v/>
      </c>
      <c r="E221" s="106" t="str">
        <f>IFERROR(IF(VLOOKUP($A221,'Annex 2 EHV charges'!$D:$O,9,FALSE)=0,"",VLOOKUP($A221,'Annex 2 EHV charges'!$D:$O,9,FALSE)),"")</f>
        <v/>
      </c>
      <c r="F221" s="107" t="str">
        <f>IFERROR(IF(VLOOKUP($A221,'Annex 2 EHV charges'!$D:$O,10,FALSE)=0,"",VLOOKUP($A221,'Annex 2 EHV charges'!$D:$O,10,FALSE)),"")</f>
        <v/>
      </c>
      <c r="G221" s="108" t="str">
        <f>IFERROR(IF(VLOOKUP($A221,'Annex 2 EHV charges'!$D:$O,11,FALSE)=0,"",VLOOKUP($A221,'Annex 2 EHV charges'!$D:$O,11,FALSE)),"")</f>
        <v/>
      </c>
      <c r="H221" s="108" t="str">
        <f>IFERROR(IF(VLOOKUP($A221,'Annex 2 EHV charges'!$D:$O,12,FALSE)=0,"",VLOOKUP($A221,'Annex 2 EHV charges'!$D:$O,12,FALSE)),"")</f>
        <v/>
      </c>
    </row>
    <row r="222" spans="1:8" x14ac:dyDescent="0.2">
      <c r="A222" s="105" t="str">
        <f t="array" ref="A222">IFERROR(INDEX('Annex 2 EHV charges'!$D$11:$D$410, MATCH(0, IF(ISBLANK('Annex 2 EHV charges'!$D$11:$D$410),1, COUNTIF(A$4:$A221, 'Annex 2 EHV charges'!$D$11:$D$410)), 0)),"")</f>
        <v/>
      </c>
      <c r="B222" s="104" t="str">
        <f>IF($A222="","",VLOOKUP($A222,'Annex 2 EHV charges'!$D:$O,2,0))</f>
        <v/>
      </c>
      <c r="C222" s="105" t="str">
        <f>IF($A222="","",VLOOKUP($A222,'Annex 2 EHV charges'!$D:$O,3,0))</f>
        <v/>
      </c>
      <c r="D222" s="104" t="str">
        <f>IF($A222="","",VLOOKUP($A222,'Annex 2 EHV charges'!$D:$O,4,0))</f>
        <v/>
      </c>
      <c r="E222" s="106" t="str">
        <f>IFERROR(IF(VLOOKUP($A222,'Annex 2 EHV charges'!$D:$O,9,FALSE)=0,"",VLOOKUP($A222,'Annex 2 EHV charges'!$D:$O,9,FALSE)),"")</f>
        <v/>
      </c>
      <c r="F222" s="107" t="str">
        <f>IFERROR(IF(VLOOKUP($A222,'Annex 2 EHV charges'!$D:$O,10,FALSE)=0,"",VLOOKUP($A222,'Annex 2 EHV charges'!$D:$O,10,FALSE)),"")</f>
        <v/>
      </c>
      <c r="G222" s="108" t="str">
        <f>IFERROR(IF(VLOOKUP($A222,'Annex 2 EHV charges'!$D:$O,11,FALSE)=0,"",VLOOKUP($A222,'Annex 2 EHV charges'!$D:$O,11,FALSE)),"")</f>
        <v/>
      </c>
      <c r="H222" s="108" t="str">
        <f>IFERROR(IF(VLOOKUP($A222,'Annex 2 EHV charges'!$D:$O,12,FALSE)=0,"",VLOOKUP($A222,'Annex 2 EHV charges'!$D:$O,12,FALSE)),"")</f>
        <v/>
      </c>
    </row>
    <row r="223" spans="1:8" x14ac:dyDescent="0.2">
      <c r="A223" s="105" t="str">
        <f t="array" ref="A223">IFERROR(INDEX('Annex 2 EHV charges'!$D$11:$D$410, MATCH(0, IF(ISBLANK('Annex 2 EHV charges'!$D$11:$D$410),1, COUNTIF(A$4:$A222, 'Annex 2 EHV charges'!$D$11:$D$410)), 0)),"")</f>
        <v/>
      </c>
      <c r="B223" s="104" t="str">
        <f>IF($A223="","",VLOOKUP($A223,'Annex 2 EHV charges'!$D:$O,2,0))</f>
        <v/>
      </c>
      <c r="C223" s="105" t="str">
        <f>IF($A223="","",VLOOKUP($A223,'Annex 2 EHV charges'!$D:$O,3,0))</f>
        <v/>
      </c>
      <c r="D223" s="104" t="str">
        <f>IF($A223="","",VLOOKUP($A223,'Annex 2 EHV charges'!$D:$O,4,0))</f>
        <v/>
      </c>
      <c r="E223" s="106" t="str">
        <f>IFERROR(IF(VLOOKUP($A223,'Annex 2 EHV charges'!$D:$O,9,FALSE)=0,"",VLOOKUP($A223,'Annex 2 EHV charges'!$D:$O,9,FALSE)),"")</f>
        <v/>
      </c>
      <c r="F223" s="107" t="str">
        <f>IFERROR(IF(VLOOKUP($A223,'Annex 2 EHV charges'!$D:$O,10,FALSE)=0,"",VLOOKUP($A223,'Annex 2 EHV charges'!$D:$O,10,FALSE)),"")</f>
        <v/>
      </c>
      <c r="G223" s="108" t="str">
        <f>IFERROR(IF(VLOOKUP($A223,'Annex 2 EHV charges'!$D:$O,11,FALSE)=0,"",VLOOKUP($A223,'Annex 2 EHV charges'!$D:$O,11,FALSE)),"")</f>
        <v/>
      </c>
      <c r="H223" s="108" t="str">
        <f>IFERROR(IF(VLOOKUP($A223,'Annex 2 EHV charges'!$D:$O,12,FALSE)=0,"",VLOOKUP($A223,'Annex 2 EHV charges'!$D:$O,12,FALSE)),"")</f>
        <v/>
      </c>
    </row>
    <row r="224" spans="1:8" x14ac:dyDescent="0.2">
      <c r="A224" s="105" t="str">
        <f t="array" ref="A224">IFERROR(INDEX('Annex 2 EHV charges'!$D$11:$D$410, MATCH(0, IF(ISBLANK('Annex 2 EHV charges'!$D$11:$D$410),1, COUNTIF(A$4:$A223, 'Annex 2 EHV charges'!$D$11:$D$410)), 0)),"")</f>
        <v/>
      </c>
      <c r="B224" s="104" t="str">
        <f>IF($A224="","",VLOOKUP($A224,'Annex 2 EHV charges'!$D:$O,2,0))</f>
        <v/>
      </c>
      <c r="C224" s="105" t="str">
        <f>IF($A224="","",VLOOKUP($A224,'Annex 2 EHV charges'!$D:$O,3,0))</f>
        <v/>
      </c>
      <c r="D224" s="104" t="str">
        <f>IF($A224="","",VLOOKUP($A224,'Annex 2 EHV charges'!$D:$O,4,0))</f>
        <v/>
      </c>
      <c r="E224" s="106" t="str">
        <f>IFERROR(IF(VLOOKUP($A224,'Annex 2 EHV charges'!$D:$O,9,FALSE)=0,"",VLOOKUP($A224,'Annex 2 EHV charges'!$D:$O,9,FALSE)),"")</f>
        <v/>
      </c>
      <c r="F224" s="107" t="str">
        <f>IFERROR(IF(VLOOKUP($A224,'Annex 2 EHV charges'!$D:$O,10,FALSE)=0,"",VLOOKUP($A224,'Annex 2 EHV charges'!$D:$O,10,FALSE)),"")</f>
        <v/>
      </c>
      <c r="G224" s="108" t="str">
        <f>IFERROR(IF(VLOOKUP($A224,'Annex 2 EHV charges'!$D:$O,11,FALSE)=0,"",VLOOKUP($A224,'Annex 2 EHV charges'!$D:$O,11,FALSE)),"")</f>
        <v/>
      </c>
      <c r="H224" s="108" t="str">
        <f>IFERROR(IF(VLOOKUP($A224,'Annex 2 EHV charges'!$D:$O,12,FALSE)=0,"",VLOOKUP($A224,'Annex 2 EHV charges'!$D:$O,12,FALSE)),"")</f>
        <v/>
      </c>
    </row>
    <row r="225" spans="1:8" x14ac:dyDescent="0.2">
      <c r="A225" s="105" t="str">
        <f t="array" ref="A225">IFERROR(INDEX('Annex 2 EHV charges'!$D$11:$D$410, MATCH(0, IF(ISBLANK('Annex 2 EHV charges'!$D$11:$D$410),1, COUNTIF(A$4:$A224, 'Annex 2 EHV charges'!$D$11:$D$410)), 0)),"")</f>
        <v/>
      </c>
      <c r="B225" s="104" t="str">
        <f>IF($A225="","",VLOOKUP($A225,'Annex 2 EHV charges'!$D:$O,2,0))</f>
        <v/>
      </c>
      <c r="C225" s="105" t="str">
        <f>IF($A225="","",VLOOKUP($A225,'Annex 2 EHV charges'!$D:$O,3,0))</f>
        <v/>
      </c>
      <c r="D225" s="104" t="str">
        <f>IF($A225="","",VLOOKUP($A225,'Annex 2 EHV charges'!$D:$O,4,0))</f>
        <v/>
      </c>
      <c r="E225" s="106" t="str">
        <f>IFERROR(IF(VLOOKUP($A225,'Annex 2 EHV charges'!$D:$O,9,FALSE)=0,"",VLOOKUP($A225,'Annex 2 EHV charges'!$D:$O,9,FALSE)),"")</f>
        <v/>
      </c>
      <c r="F225" s="107" t="str">
        <f>IFERROR(IF(VLOOKUP($A225,'Annex 2 EHV charges'!$D:$O,10,FALSE)=0,"",VLOOKUP($A225,'Annex 2 EHV charges'!$D:$O,10,FALSE)),"")</f>
        <v/>
      </c>
      <c r="G225" s="108" t="str">
        <f>IFERROR(IF(VLOOKUP($A225,'Annex 2 EHV charges'!$D:$O,11,FALSE)=0,"",VLOOKUP($A225,'Annex 2 EHV charges'!$D:$O,11,FALSE)),"")</f>
        <v/>
      </c>
      <c r="H225" s="108" t="str">
        <f>IFERROR(IF(VLOOKUP($A225,'Annex 2 EHV charges'!$D:$O,12,FALSE)=0,"",VLOOKUP($A225,'Annex 2 EHV charges'!$D:$O,12,FALSE)),"")</f>
        <v/>
      </c>
    </row>
    <row r="226" spans="1:8" x14ac:dyDescent="0.2">
      <c r="A226" s="105" t="str">
        <f t="array" ref="A226">IFERROR(INDEX('Annex 2 EHV charges'!$D$11:$D$410, MATCH(0, IF(ISBLANK('Annex 2 EHV charges'!$D$11:$D$410),1, COUNTIF(A$4:$A225, 'Annex 2 EHV charges'!$D$11:$D$410)), 0)),"")</f>
        <v/>
      </c>
      <c r="B226" s="104" t="str">
        <f>IF($A226="","",VLOOKUP($A226,'Annex 2 EHV charges'!$D:$O,2,0))</f>
        <v/>
      </c>
      <c r="C226" s="105" t="str">
        <f>IF($A226="","",VLOOKUP($A226,'Annex 2 EHV charges'!$D:$O,3,0))</f>
        <v/>
      </c>
      <c r="D226" s="104" t="str">
        <f>IF($A226="","",VLOOKUP($A226,'Annex 2 EHV charges'!$D:$O,4,0))</f>
        <v/>
      </c>
      <c r="E226" s="106" t="str">
        <f>IFERROR(IF(VLOOKUP($A226,'Annex 2 EHV charges'!$D:$O,9,FALSE)=0,"",VLOOKUP($A226,'Annex 2 EHV charges'!$D:$O,9,FALSE)),"")</f>
        <v/>
      </c>
      <c r="F226" s="107" t="str">
        <f>IFERROR(IF(VLOOKUP($A226,'Annex 2 EHV charges'!$D:$O,10,FALSE)=0,"",VLOOKUP($A226,'Annex 2 EHV charges'!$D:$O,10,FALSE)),"")</f>
        <v/>
      </c>
      <c r="G226" s="108" t="str">
        <f>IFERROR(IF(VLOOKUP($A226,'Annex 2 EHV charges'!$D:$O,11,FALSE)=0,"",VLOOKUP($A226,'Annex 2 EHV charges'!$D:$O,11,FALSE)),"")</f>
        <v/>
      </c>
      <c r="H226" s="108" t="str">
        <f>IFERROR(IF(VLOOKUP($A226,'Annex 2 EHV charges'!$D:$O,12,FALSE)=0,"",VLOOKUP($A226,'Annex 2 EHV charges'!$D:$O,12,FALSE)),"")</f>
        <v/>
      </c>
    </row>
    <row r="227" spans="1:8" x14ac:dyDescent="0.2">
      <c r="A227" s="105" t="str">
        <f t="array" ref="A227">IFERROR(INDEX('Annex 2 EHV charges'!$D$11:$D$410, MATCH(0, IF(ISBLANK('Annex 2 EHV charges'!$D$11:$D$410),1, COUNTIF(A$4:$A226, 'Annex 2 EHV charges'!$D$11:$D$410)), 0)),"")</f>
        <v/>
      </c>
      <c r="B227" s="104" t="str">
        <f>IF($A227="","",VLOOKUP($A227,'Annex 2 EHV charges'!$D:$O,2,0))</f>
        <v/>
      </c>
      <c r="C227" s="105" t="str">
        <f>IF($A227="","",VLOOKUP($A227,'Annex 2 EHV charges'!$D:$O,3,0))</f>
        <v/>
      </c>
      <c r="D227" s="104" t="str">
        <f>IF($A227="","",VLOOKUP($A227,'Annex 2 EHV charges'!$D:$O,4,0))</f>
        <v/>
      </c>
      <c r="E227" s="106" t="str">
        <f>IFERROR(IF(VLOOKUP($A227,'Annex 2 EHV charges'!$D:$O,9,FALSE)=0,"",VLOOKUP($A227,'Annex 2 EHV charges'!$D:$O,9,FALSE)),"")</f>
        <v/>
      </c>
      <c r="F227" s="107" t="str">
        <f>IFERROR(IF(VLOOKUP($A227,'Annex 2 EHV charges'!$D:$O,10,FALSE)=0,"",VLOOKUP($A227,'Annex 2 EHV charges'!$D:$O,10,FALSE)),"")</f>
        <v/>
      </c>
      <c r="G227" s="108" t="str">
        <f>IFERROR(IF(VLOOKUP($A227,'Annex 2 EHV charges'!$D:$O,11,FALSE)=0,"",VLOOKUP($A227,'Annex 2 EHV charges'!$D:$O,11,FALSE)),"")</f>
        <v/>
      </c>
      <c r="H227" s="108" t="str">
        <f>IFERROR(IF(VLOOKUP($A227,'Annex 2 EHV charges'!$D:$O,12,FALSE)=0,"",VLOOKUP($A227,'Annex 2 EHV charges'!$D:$O,12,FALSE)),"")</f>
        <v/>
      </c>
    </row>
    <row r="228" spans="1:8" x14ac:dyDescent="0.2">
      <c r="A228" s="105" t="str">
        <f t="array" ref="A228">IFERROR(INDEX('Annex 2 EHV charges'!$D$11:$D$410, MATCH(0, IF(ISBLANK('Annex 2 EHV charges'!$D$11:$D$410),1, COUNTIF(A$4:$A227, 'Annex 2 EHV charges'!$D$11:$D$410)), 0)),"")</f>
        <v/>
      </c>
      <c r="B228" s="104" t="str">
        <f>IF($A228="","",VLOOKUP($A228,'Annex 2 EHV charges'!$D:$O,2,0))</f>
        <v/>
      </c>
      <c r="C228" s="105" t="str">
        <f>IF($A228="","",VLOOKUP($A228,'Annex 2 EHV charges'!$D:$O,3,0))</f>
        <v/>
      </c>
      <c r="D228" s="104" t="str">
        <f>IF($A228="","",VLOOKUP($A228,'Annex 2 EHV charges'!$D:$O,4,0))</f>
        <v/>
      </c>
      <c r="E228" s="106" t="str">
        <f>IFERROR(IF(VLOOKUP($A228,'Annex 2 EHV charges'!$D:$O,9,FALSE)=0,"",VLOOKUP($A228,'Annex 2 EHV charges'!$D:$O,9,FALSE)),"")</f>
        <v/>
      </c>
      <c r="F228" s="107" t="str">
        <f>IFERROR(IF(VLOOKUP($A228,'Annex 2 EHV charges'!$D:$O,10,FALSE)=0,"",VLOOKUP($A228,'Annex 2 EHV charges'!$D:$O,10,FALSE)),"")</f>
        <v/>
      </c>
      <c r="G228" s="108" t="str">
        <f>IFERROR(IF(VLOOKUP($A228,'Annex 2 EHV charges'!$D:$O,11,FALSE)=0,"",VLOOKUP($A228,'Annex 2 EHV charges'!$D:$O,11,FALSE)),"")</f>
        <v/>
      </c>
      <c r="H228" s="108" t="str">
        <f>IFERROR(IF(VLOOKUP($A228,'Annex 2 EHV charges'!$D:$O,12,FALSE)=0,"",VLOOKUP($A228,'Annex 2 EHV charges'!$D:$O,12,FALSE)),"")</f>
        <v/>
      </c>
    </row>
    <row r="229" spans="1:8" x14ac:dyDescent="0.2">
      <c r="A229" s="105" t="str">
        <f t="array" ref="A229">IFERROR(INDEX('Annex 2 EHV charges'!$D$11:$D$410, MATCH(0, IF(ISBLANK('Annex 2 EHV charges'!$D$11:$D$410),1, COUNTIF(A$4:$A228, 'Annex 2 EHV charges'!$D$11:$D$410)), 0)),"")</f>
        <v/>
      </c>
      <c r="B229" s="104" t="str">
        <f>IF($A229="","",VLOOKUP($A229,'Annex 2 EHV charges'!$D:$O,2,0))</f>
        <v/>
      </c>
      <c r="C229" s="105" t="str">
        <f>IF($A229="","",VLOOKUP($A229,'Annex 2 EHV charges'!$D:$O,3,0))</f>
        <v/>
      </c>
      <c r="D229" s="104" t="str">
        <f>IF($A229="","",VLOOKUP($A229,'Annex 2 EHV charges'!$D:$O,4,0))</f>
        <v/>
      </c>
      <c r="E229" s="106" t="str">
        <f>IFERROR(IF(VLOOKUP($A229,'Annex 2 EHV charges'!$D:$O,9,FALSE)=0,"",VLOOKUP($A229,'Annex 2 EHV charges'!$D:$O,9,FALSE)),"")</f>
        <v/>
      </c>
      <c r="F229" s="107" t="str">
        <f>IFERROR(IF(VLOOKUP($A229,'Annex 2 EHV charges'!$D:$O,10,FALSE)=0,"",VLOOKUP($A229,'Annex 2 EHV charges'!$D:$O,10,FALSE)),"")</f>
        <v/>
      </c>
      <c r="G229" s="108" t="str">
        <f>IFERROR(IF(VLOOKUP($A229,'Annex 2 EHV charges'!$D:$O,11,FALSE)=0,"",VLOOKUP($A229,'Annex 2 EHV charges'!$D:$O,11,FALSE)),"")</f>
        <v/>
      </c>
      <c r="H229" s="108" t="str">
        <f>IFERROR(IF(VLOOKUP($A229,'Annex 2 EHV charges'!$D:$O,12,FALSE)=0,"",VLOOKUP($A229,'Annex 2 EHV charges'!$D:$O,12,FALSE)),"")</f>
        <v/>
      </c>
    </row>
    <row r="230" spans="1:8" x14ac:dyDescent="0.2">
      <c r="A230" s="105" t="str">
        <f t="array" ref="A230">IFERROR(INDEX('Annex 2 EHV charges'!$D$11:$D$410, MATCH(0, IF(ISBLANK('Annex 2 EHV charges'!$D$11:$D$410),1, COUNTIF(A$4:$A229, 'Annex 2 EHV charges'!$D$11:$D$410)), 0)),"")</f>
        <v/>
      </c>
      <c r="B230" s="104" t="str">
        <f>IF($A230="","",VLOOKUP($A230,'Annex 2 EHV charges'!$D:$O,2,0))</f>
        <v/>
      </c>
      <c r="C230" s="105" t="str">
        <f>IF($A230="","",VLOOKUP($A230,'Annex 2 EHV charges'!$D:$O,3,0))</f>
        <v/>
      </c>
      <c r="D230" s="104" t="str">
        <f>IF($A230="","",VLOOKUP($A230,'Annex 2 EHV charges'!$D:$O,4,0))</f>
        <v/>
      </c>
      <c r="E230" s="106" t="str">
        <f>IFERROR(IF(VLOOKUP($A230,'Annex 2 EHV charges'!$D:$O,9,FALSE)=0,"",VLOOKUP($A230,'Annex 2 EHV charges'!$D:$O,9,FALSE)),"")</f>
        <v/>
      </c>
      <c r="F230" s="107" t="str">
        <f>IFERROR(IF(VLOOKUP($A230,'Annex 2 EHV charges'!$D:$O,10,FALSE)=0,"",VLOOKUP($A230,'Annex 2 EHV charges'!$D:$O,10,FALSE)),"")</f>
        <v/>
      </c>
      <c r="G230" s="108" t="str">
        <f>IFERROR(IF(VLOOKUP($A230,'Annex 2 EHV charges'!$D:$O,11,FALSE)=0,"",VLOOKUP($A230,'Annex 2 EHV charges'!$D:$O,11,FALSE)),"")</f>
        <v/>
      </c>
      <c r="H230" s="108" t="str">
        <f>IFERROR(IF(VLOOKUP($A230,'Annex 2 EHV charges'!$D:$O,12,FALSE)=0,"",VLOOKUP($A230,'Annex 2 EHV charges'!$D:$O,12,FALSE)),"")</f>
        <v/>
      </c>
    </row>
    <row r="231" spans="1:8" x14ac:dyDescent="0.2">
      <c r="A231" s="105" t="str">
        <f t="array" ref="A231">IFERROR(INDEX('Annex 2 EHV charges'!$D$11:$D$410, MATCH(0, IF(ISBLANK('Annex 2 EHV charges'!$D$11:$D$410),1, COUNTIF(A$4:$A230, 'Annex 2 EHV charges'!$D$11:$D$410)), 0)),"")</f>
        <v/>
      </c>
      <c r="B231" s="104" t="str">
        <f>IF($A231="","",VLOOKUP($A231,'Annex 2 EHV charges'!$D:$O,2,0))</f>
        <v/>
      </c>
      <c r="C231" s="105" t="str">
        <f>IF($A231="","",VLOOKUP($A231,'Annex 2 EHV charges'!$D:$O,3,0))</f>
        <v/>
      </c>
      <c r="D231" s="104" t="str">
        <f>IF($A231="","",VLOOKUP($A231,'Annex 2 EHV charges'!$D:$O,4,0))</f>
        <v/>
      </c>
      <c r="E231" s="106" t="str">
        <f>IFERROR(IF(VLOOKUP($A231,'Annex 2 EHV charges'!$D:$O,9,FALSE)=0,"",VLOOKUP($A231,'Annex 2 EHV charges'!$D:$O,9,FALSE)),"")</f>
        <v/>
      </c>
      <c r="F231" s="107" t="str">
        <f>IFERROR(IF(VLOOKUP($A231,'Annex 2 EHV charges'!$D:$O,10,FALSE)=0,"",VLOOKUP($A231,'Annex 2 EHV charges'!$D:$O,10,FALSE)),"")</f>
        <v/>
      </c>
      <c r="G231" s="108" t="str">
        <f>IFERROR(IF(VLOOKUP($A231,'Annex 2 EHV charges'!$D:$O,11,FALSE)=0,"",VLOOKUP($A231,'Annex 2 EHV charges'!$D:$O,11,FALSE)),"")</f>
        <v/>
      </c>
      <c r="H231" s="108" t="str">
        <f>IFERROR(IF(VLOOKUP($A231,'Annex 2 EHV charges'!$D:$O,12,FALSE)=0,"",VLOOKUP($A231,'Annex 2 EHV charges'!$D:$O,12,FALSE)),"")</f>
        <v/>
      </c>
    </row>
    <row r="232" spans="1:8" x14ac:dyDescent="0.2">
      <c r="A232" s="105" t="str">
        <f t="array" ref="A232">IFERROR(INDEX('Annex 2 EHV charges'!$D$11:$D$410, MATCH(0, IF(ISBLANK('Annex 2 EHV charges'!$D$11:$D$410),1, COUNTIF(A$4:$A231, 'Annex 2 EHV charges'!$D$11:$D$410)), 0)),"")</f>
        <v/>
      </c>
      <c r="B232" s="104" t="str">
        <f>IF($A232="","",VLOOKUP($A232,'Annex 2 EHV charges'!$D:$O,2,0))</f>
        <v/>
      </c>
      <c r="C232" s="105" t="str">
        <f>IF($A232="","",VLOOKUP($A232,'Annex 2 EHV charges'!$D:$O,3,0))</f>
        <v/>
      </c>
      <c r="D232" s="104" t="str">
        <f>IF($A232="","",VLOOKUP($A232,'Annex 2 EHV charges'!$D:$O,4,0))</f>
        <v/>
      </c>
      <c r="E232" s="106" t="str">
        <f>IFERROR(IF(VLOOKUP($A232,'Annex 2 EHV charges'!$D:$O,9,FALSE)=0,"",VLOOKUP($A232,'Annex 2 EHV charges'!$D:$O,9,FALSE)),"")</f>
        <v/>
      </c>
      <c r="F232" s="107" t="str">
        <f>IFERROR(IF(VLOOKUP($A232,'Annex 2 EHV charges'!$D:$O,10,FALSE)=0,"",VLOOKUP($A232,'Annex 2 EHV charges'!$D:$O,10,FALSE)),"")</f>
        <v/>
      </c>
      <c r="G232" s="108" t="str">
        <f>IFERROR(IF(VLOOKUP($A232,'Annex 2 EHV charges'!$D:$O,11,FALSE)=0,"",VLOOKUP($A232,'Annex 2 EHV charges'!$D:$O,11,FALSE)),"")</f>
        <v/>
      </c>
      <c r="H232" s="108" t="str">
        <f>IFERROR(IF(VLOOKUP($A232,'Annex 2 EHV charges'!$D:$O,12,FALSE)=0,"",VLOOKUP($A232,'Annex 2 EHV charges'!$D:$O,12,FALSE)),"")</f>
        <v/>
      </c>
    </row>
    <row r="233" spans="1:8" x14ac:dyDescent="0.2">
      <c r="A233" s="105" t="str">
        <f t="array" ref="A233">IFERROR(INDEX('Annex 2 EHV charges'!$D$11:$D$410, MATCH(0, IF(ISBLANK('Annex 2 EHV charges'!$D$11:$D$410),1, COUNTIF(A$4:$A232, 'Annex 2 EHV charges'!$D$11:$D$410)), 0)),"")</f>
        <v/>
      </c>
      <c r="B233" s="104" t="str">
        <f>IF($A233="","",VLOOKUP($A233,'Annex 2 EHV charges'!$D:$O,2,0))</f>
        <v/>
      </c>
      <c r="C233" s="105" t="str">
        <f>IF($A233="","",VLOOKUP($A233,'Annex 2 EHV charges'!$D:$O,3,0))</f>
        <v/>
      </c>
      <c r="D233" s="104" t="str">
        <f>IF($A233="","",VLOOKUP($A233,'Annex 2 EHV charges'!$D:$O,4,0))</f>
        <v/>
      </c>
      <c r="E233" s="106" t="str">
        <f>IFERROR(IF(VLOOKUP($A233,'Annex 2 EHV charges'!$D:$O,9,FALSE)=0,"",VLOOKUP($A233,'Annex 2 EHV charges'!$D:$O,9,FALSE)),"")</f>
        <v/>
      </c>
      <c r="F233" s="107" t="str">
        <f>IFERROR(IF(VLOOKUP($A233,'Annex 2 EHV charges'!$D:$O,10,FALSE)=0,"",VLOOKUP($A233,'Annex 2 EHV charges'!$D:$O,10,FALSE)),"")</f>
        <v/>
      </c>
      <c r="G233" s="108" t="str">
        <f>IFERROR(IF(VLOOKUP($A233,'Annex 2 EHV charges'!$D:$O,11,FALSE)=0,"",VLOOKUP($A233,'Annex 2 EHV charges'!$D:$O,11,FALSE)),"")</f>
        <v/>
      </c>
      <c r="H233" s="108" t="str">
        <f>IFERROR(IF(VLOOKUP($A233,'Annex 2 EHV charges'!$D:$O,12,FALSE)=0,"",VLOOKUP($A233,'Annex 2 EHV charges'!$D:$O,12,FALSE)),"")</f>
        <v/>
      </c>
    </row>
    <row r="234" spans="1:8" x14ac:dyDescent="0.2">
      <c r="A234" s="105" t="str">
        <f t="array" ref="A234">IFERROR(INDEX('Annex 2 EHV charges'!$D$11:$D$410, MATCH(0, IF(ISBLANK('Annex 2 EHV charges'!$D$11:$D$410),1, COUNTIF(A$4:$A233, 'Annex 2 EHV charges'!$D$11:$D$410)), 0)),"")</f>
        <v/>
      </c>
      <c r="B234" s="104" t="str">
        <f>IF($A234="","",VLOOKUP($A234,'Annex 2 EHV charges'!$D:$O,2,0))</f>
        <v/>
      </c>
      <c r="C234" s="105" t="str">
        <f>IF($A234="","",VLOOKUP($A234,'Annex 2 EHV charges'!$D:$O,3,0))</f>
        <v/>
      </c>
      <c r="D234" s="104" t="str">
        <f>IF($A234="","",VLOOKUP($A234,'Annex 2 EHV charges'!$D:$O,4,0))</f>
        <v/>
      </c>
      <c r="E234" s="106" t="str">
        <f>IFERROR(IF(VLOOKUP($A234,'Annex 2 EHV charges'!$D:$O,9,FALSE)=0,"",VLOOKUP($A234,'Annex 2 EHV charges'!$D:$O,9,FALSE)),"")</f>
        <v/>
      </c>
      <c r="F234" s="107" t="str">
        <f>IFERROR(IF(VLOOKUP($A234,'Annex 2 EHV charges'!$D:$O,10,FALSE)=0,"",VLOOKUP($A234,'Annex 2 EHV charges'!$D:$O,10,FALSE)),"")</f>
        <v/>
      </c>
      <c r="G234" s="108" t="str">
        <f>IFERROR(IF(VLOOKUP($A234,'Annex 2 EHV charges'!$D:$O,11,FALSE)=0,"",VLOOKUP($A234,'Annex 2 EHV charges'!$D:$O,11,FALSE)),"")</f>
        <v/>
      </c>
      <c r="H234" s="108" t="str">
        <f>IFERROR(IF(VLOOKUP($A234,'Annex 2 EHV charges'!$D:$O,12,FALSE)=0,"",VLOOKUP($A234,'Annex 2 EHV charges'!$D:$O,12,FALSE)),"")</f>
        <v/>
      </c>
    </row>
    <row r="235" spans="1:8" x14ac:dyDescent="0.2">
      <c r="A235" s="105" t="str">
        <f t="array" ref="A235">IFERROR(INDEX('Annex 2 EHV charges'!$D$11:$D$410, MATCH(0, IF(ISBLANK('Annex 2 EHV charges'!$D$11:$D$410),1, COUNTIF(A$4:$A234, 'Annex 2 EHV charges'!$D$11:$D$410)), 0)),"")</f>
        <v/>
      </c>
      <c r="B235" s="104" t="str">
        <f>IF($A235="","",VLOOKUP($A235,'Annex 2 EHV charges'!$D:$O,2,0))</f>
        <v/>
      </c>
      <c r="C235" s="105" t="str">
        <f>IF($A235="","",VLOOKUP($A235,'Annex 2 EHV charges'!$D:$O,3,0))</f>
        <v/>
      </c>
      <c r="D235" s="104" t="str">
        <f>IF($A235="","",VLOOKUP($A235,'Annex 2 EHV charges'!$D:$O,4,0))</f>
        <v/>
      </c>
      <c r="E235" s="106" t="str">
        <f>IFERROR(IF(VLOOKUP($A235,'Annex 2 EHV charges'!$D:$O,9,FALSE)=0,"",VLOOKUP($A235,'Annex 2 EHV charges'!$D:$O,9,FALSE)),"")</f>
        <v/>
      </c>
      <c r="F235" s="107" t="str">
        <f>IFERROR(IF(VLOOKUP($A235,'Annex 2 EHV charges'!$D:$O,10,FALSE)=0,"",VLOOKUP($A235,'Annex 2 EHV charges'!$D:$O,10,FALSE)),"")</f>
        <v/>
      </c>
      <c r="G235" s="108" t="str">
        <f>IFERROR(IF(VLOOKUP($A235,'Annex 2 EHV charges'!$D:$O,11,FALSE)=0,"",VLOOKUP($A235,'Annex 2 EHV charges'!$D:$O,11,FALSE)),"")</f>
        <v/>
      </c>
      <c r="H235" s="108" t="str">
        <f>IFERROR(IF(VLOOKUP($A235,'Annex 2 EHV charges'!$D:$O,12,FALSE)=0,"",VLOOKUP($A235,'Annex 2 EHV charges'!$D:$O,12,FALSE)),"")</f>
        <v/>
      </c>
    </row>
    <row r="236" spans="1:8" x14ac:dyDescent="0.2">
      <c r="A236" s="105" t="str">
        <f t="array" ref="A236">IFERROR(INDEX('Annex 2 EHV charges'!$D$11:$D$410, MATCH(0, IF(ISBLANK('Annex 2 EHV charges'!$D$11:$D$410),1, COUNTIF(A$4:$A235, 'Annex 2 EHV charges'!$D$11:$D$410)), 0)),"")</f>
        <v/>
      </c>
      <c r="B236" s="104" t="str">
        <f>IF($A236="","",VLOOKUP($A236,'Annex 2 EHV charges'!$D:$O,2,0))</f>
        <v/>
      </c>
      <c r="C236" s="105" t="str">
        <f>IF($A236="","",VLOOKUP($A236,'Annex 2 EHV charges'!$D:$O,3,0))</f>
        <v/>
      </c>
      <c r="D236" s="104" t="str">
        <f>IF($A236="","",VLOOKUP($A236,'Annex 2 EHV charges'!$D:$O,4,0))</f>
        <v/>
      </c>
      <c r="E236" s="106" t="str">
        <f>IFERROR(IF(VLOOKUP($A236,'Annex 2 EHV charges'!$D:$O,9,FALSE)=0,"",VLOOKUP($A236,'Annex 2 EHV charges'!$D:$O,9,FALSE)),"")</f>
        <v/>
      </c>
      <c r="F236" s="107" t="str">
        <f>IFERROR(IF(VLOOKUP($A236,'Annex 2 EHV charges'!$D:$O,10,FALSE)=0,"",VLOOKUP($A236,'Annex 2 EHV charges'!$D:$O,10,FALSE)),"")</f>
        <v/>
      </c>
      <c r="G236" s="108" t="str">
        <f>IFERROR(IF(VLOOKUP($A236,'Annex 2 EHV charges'!$D:$O,11,FALSE)=0,"",VLOOKUP($A236,'Annex 2 EHV charges'!$D:$O,11,FALSE)),"")</f>
        <v/>
      </c>
      <c r="H236" s="108" t="str">
        <f>IFERROR(IF(VLOOKUP($A236,'Annex 2 EHV charges'!$D:$O,12,FALSE)=0,"",VLOOKUP($A236,'Annex 2 EHV charges'!$D:$O,12,FALSE)),"")</f>
        <v/>
      </c>
    </row>
    <row r="237" spans="1:8" x14ac:dyDescent="0.2">
      <c r="A237" s="105" t="str">
        <f t="array" ref="A237">IFERROR(INDEX('Annex 2 EHV charges'!$D$11:$D$410, MATCH(0, IF(ISBLANK('Annex 2 EHV charges'!$D$11:$D$410),1, COUNTIF(A$4:$A236, 'Annex 2 EHV charges'!$D$11:$D$410)), 0)),"")</f>
        <v/>
      </c>
      <c r="B237" s="104" t="str">
        <f>IF($A237="","",VLOOKUP($A237,'Annex 2 EHV charges'!$D:$O,2,0))</f>
        <v/>
      </c>
      <c r="C237" s="105" t="str">
        <f>IF($A237="","",VLOOKUP($A237,'Annex 2 EHV charges'!$D:$O,3,0))</f>
        <v/>
      </c>
      <c r="D237" s="104" t="str">
        <f>IF($A237="","",VLOOKUP($A237,'Annex 2 EHV charges'!$D:$O,4,0))</f>
        <v/>
      </c>
      <c r="E237" s="106" t="str">
        <f>IFERROR(IF(VLOOKUP($A237,'Annex 2 EHV charges'!$D:$O,9,FALSE)=0,"",VLOOKUP($A237,'Annex 2 EHV charges'!$D:$O,9,FALSE)),"")</f>
        <v/>
      </c>
      <c r="F237" s="107" t="str">
        <f>IFERROR(IF(VLOOKUP($A237,'Annex 2 EHV charges'!$D:$O,10,FALSE)=0,"",VLOOKUP($A237,'Annex 2 EHV charges'!$D:$O,10,FALSE)),"")</f>
        <v/>
      </c>
      <c r="G237" s="108" t="str">
        <f>IFERROR(IF(VLOOKUP($A237,'Annex 2 EHV charges'!$D:$O,11,FALSE)=0,"",VLOOKUP($A237,'Annex 2 EHV charges'!$D:$O,11,FALSE)),"")</f>
        <v/>
      </c>
      <c r="H237" s="108" t="str">
        <f>IFERROR(IF(VLOOKUP($A237,'Annex 2 EHV charges'!$D:$O,12,FALSE)=0,"",VLOOKUP($A237,'Annex 2 EHV charges'!$D:$O,12,FALSE)),"")</f>
        <v/>
      </c>
    </row>
    <row r="238" spans="1:8" x14ac:dyDescent="0.2">
      <c r="A238" s="105" t="str">
        <f t="array" ref="A238">IFERROR(INDEX('Annex 2 EHV charges'!$D$11:$D$410, MATCH(0, IF(ISBLANK('Annex 2 EHV charges'!$D$11:$D$410),1, COUNTIF(A$4:$A237, 'Annex 2 EHV charges'!$D$11:$D$410)), 0)),"")</f>
        <v/>
      </c>
      <c r="B238" s="104" t="str">
        <f>IF($A238="","",VLOOKUP($A238,'Annex 2 EHV charges'!$D:$O,2,0))</f>
        <v/>
      </c>
      <c r="C238" s="105" t="str">
        <f>IF($A238="","",VLOOKUP($A238,'Annex 2 EHV charges'!$D:$O,3,0))</f>
        <v/>
      </c>
      <c r="D238" s="104" t="str">
        <f>IF($A238="","",VLOOKUP($A238,'Annex 2 EHV charges'!$D:$O,4,0))</f>
        <v/>
      </c>
      <c r="E238" s="106" t="str">
        <f>IFERROR(IF(VLOOKUP($A238,'Annex 2 EHV charges'!$D:$O,9,FALSE)=0,"",VLOOKUP($A238,'Annex 2 EHV charges'!$D:$O,9,FALSE)),"")</f>
        <v/>
      </c>
      <c r="F238" s="107" t="str">
        <f>IFERROR(IF(VLOOKUP($A238,'Annex 2 EHV charges'!$D:$O,10,FALSE)=0,"",VLOOKUP($A238,'Annex 2 EHV charges'!$D:$O,10,FALSE)),"")</f>
        <v/>
      </c>
      <c r="G238" s="108" t="str">
        <f>IFERROR(IF(VLOOKUP($A238,'Annex 2 EHV charges'!$D:$O,11,FALSE)=0,"",VLOOKUP($A238,'Annex 2 EHV charges'!$D:$O,11,FALSE)),"")</f>
        <v/>
      </c>
      <c r="H238" s="108" t="str">
        <f>IFERROR(IF(VLOOKUP($A238,'Annex 2 EHV charges'!$D:$O,12,FALSE)=0,"",VLOOKUP($A238,'Annex 2 EHV charges'!$D:$O,12,FALSE)),"")</f>
        <v/>
      </c>
    </row>
    <row r="239" spans="1:8" x14ac:dyDescent="0.2">
      <c r="A239" s="105" t="str">
        <f t="array" ref="A239">IFERROR(INDEX('Annex 2 EHV charges'!$D$11:$D$410, MATCH(0, IF(ISBLANK('Annex 2 EHV charges'!$D$11:$D$410),1, COUNTIF(A$4:$A238, 'Annex 2 EHV charges'!$D$11:$D$410)), 0)),"")</f>
        <v/>
      </c>
      <c r="B239" s="104" t="str">
        <f>IF($A239="","",VLOOKUP($A239,'Annex 2 EHV charges'!$D:$O,2,0))</f>
        <v/>
      </c>
      <c r="C239" s="105" t="str">
        <f>IF($A239="","",VLOOKUP($A239,'Annex 2 EHV charges'!$D:$O,3,0))</f>
        <v/>
      </c>
      <c r="D239" s="104" t="str">
        <f>IF($A239="","",VLOOKUP($A239,'Annex 2 EHV charges'!$D:$O,4,0))</f>
        <v/>
      </c>
      <c r="E239" s="106" t="str">
        <f>IFERROR(IF(VLOOKUP($A239,'Annex 2 EHV charges'!$D:$O,9,FALSE)=0,"",VLOOKUP($A239,'Annex 2 EHV charges'!$D:$O,9,FALSE)),"")</f>
        <v/>
      </c>
      <c r="F239" s="107" t="str">
        <f>IFERROR(IF(VLOOKUP($A239,'Annex 2 EHV charges'!$D:$O,10,FALSE)=0,"",VLOOKUP($A239,'Annex 2 EHV charges'!$D:$O,10,FALSE)),"")</f>
        <v/>
      </c>
      <c r="G239" s="108" t="str">
        <f>IFERROR(IF(VLOOKUP($A239,'Annex 2 EHV charges'!$D:$O,11,FALSE)=0,"",VLOOKUP($A239,'Annex 2 EHV charges'!$D:$O,11,FALSE)),"")</f>
        <v/>
      </c>
      <c r="H239" s="108" t="str">
        <f>IFERROR(IF(VLOOKUP($A239,'Annex 2 EHV charges'!$D:$O,12,FALSE)=0,"",VLOOKUP($A239,'Annex 2 EHV charges'!$D:$O,12,FALSE)),"")</f>
        <v/>
      </c>
    </row>
    <row r="240" spans="1:8" x14ac:dyDescent="0.2">
      <c r="A240" s="105" t="str">
        <f t="array" ref="A240">IFERROR(INDEX('Annex 2 EHV charges'!$D$11:$D$410, MATCH(0, IF(ISBLANK('Annex 2 EHV charges'!$D$11:$D$410),1, COUNTIF(A$4:$A239, 'Annex 2 EHV charges'!$D$11:$D$410)), 0)),"")</f>
        <v/>
      </c>
      <c r="B240" s="104" t="str">
        <f>IF($A240="","",VLOOKUP($A240,'Annex 2 EHV charges'!$D:$O,2,0))</f>
        <v/>
      </c>
      <c r="C240" s="105" t="str">
        <f>IF($A240="","",VLOOKUP($A240,'Annex 2 EHV charges'!$D:$O,3,0))</f>
        <v/>
      </c>
      <c r="D240" s="104" t="str">
        <f>IF($A240="","",VLOOKUP($A240,'Annex 2 EHV charges'!$D:$O,4,0))</f>
        <v/>
      </c>
      <c r="E240" s="106" t="str">
        <f>IFERROR(IF(VLOOKUP($A240,'Annex 2 EHV charges'!$D:$O,9,FALSE)=0,"",VLOOKUP($A240,'Annex 2 EHV charges'!$D:$O,9,FALSE)),"")</f>
        <v/>
      </c>
      <c r="F240" s="107" t="str">
        <f>IFERROR(IF(VLOOKUP($A240,'Annex 2 EHV charges'!$D:$O,10,FALSE)=0,"",VLOOKUP($A240,'Annex 2 EHV charges'!$D:$O,10,FALSE)),"")</f>
        <v/>
      </c>
      <c r="G240" s="108" t="str">
        <f>IFERROR(IF(VLOOKUP($A240,'Annex 2 EHV charges'!$D:$O,11,FALSE)=0,"",VLOOKUP($A240,'Annex 2 EHV charges'!$D:$O,11,FALSE)),"")</f>
        <v/>
      </c>
      <c r="H240" s="108" t="str">
        <f>IFERROR(IF(VLOOKUP($A240,'Annex 2 EHV charges'!$D:$O,12,FALSE)=0,"",VLOOKUP($A240,'Annex 2 EHV charges'!$D:$O,12,FALSE)),"")</f>
        <v/>
      </c>
    </row>
    <row r="241" spans="1:8" x14ac:dyDescent="0.2">
      <c r="A241" s="105" t="str">
        <f t="array" ref="A241">IFERROR(INDEX('Annex 2 EHV charges'!$D$11:$D$410, MATCH(0, IF(ISBLANK('Annex 2 EHV charges'!$D$11:$D$410),1, COUNTIF(A$4:$A240, 'Annex 2 EHV charges'!$D$11:$D$410)), 0)),"")</f>
        <v/>
      </c>
      <c r="B241" s="104" t="str">
        <f>IF($A241="","",VLOOKUP($A241,'Annex 2 EHV charges'!$D:$O,2,0))</f>
        <v/>
      </c>
      <c r="C241" s="105" t="str">
        <f>IF($A241="","",VLOOKUP($A241,'Annex 2 EHV charges'!$D:$O,3,0))</f>
        <v/>
      </c>
      <c r="D241" s="104" t="str">
        <f>IF($A241="","",VLOOKUP($A241,'Annex 2 EHV charges'!$D:$O,4,0))</f>
        <v/>
      </c>
      <c r="E241" s="106" t="str">
        <f>IFERROR(IF(VLOOKUP($A241,'Annex 2 EHV charges'!$D:$O,9,FALSE)=0,"",VLOOKUP($A241,'Annex 2 EHV charges'!$D:$O,9,FALSE)),"")</f>
        <v/>
      </c>
      <c r="F241" s="107" t="str">
        <f>IFERROR(IF(VLOOKUP($A241,'Annex 2 EHV charges'!$D:$O,10,FALSE)=0,"",VLOOKUP($A241,'Annex 2 EHV charges'!$D:$O,10,FALSE)),"")</f>
        <v/>
      </c>
      <c r="G241" s="108" t="str">
        <f>IFERROR(IF(VLOOKUP($A241,'Annex 2 EHV charges'!$D:$O,11,FALSE)=0,"",VLOOKUP($A241,'Annex 2 EHV charges'!$D:$O,11,FALSE)),"")</f>
        <v/>
      </c>
      <c r="H241" s="108" t="str">
        <f>IFERROR(IF(VLOOKUP($A241,'Annex 2 EHV charges'!$D:$O,12,FALSE)=0,"",VLOOKUP($A241,'Annex 2 EHV charges'!$D:$O,12,FALSE)),"")</f>
        <v/>
      </c>
    </row>
    <row r="242" spans="1:8" x14ac:dyDescent="0.2">
      <c r="A242" s="105" t="str">
        <f t="array" ref="A242">IFERROR(INDEX('Annex 2 EHV charges'!$D$11:$D$410, MATCH(0, IF(ISBLANK('Annex 2 EHV charges'!$D$11:$D$410),1, COUNTIF(A$4:$A241, 'Annex 2 EHV charges'!$D$11:$D$410)), 0)),"")</f>
        <v/>
      </c>
      <c r="B242" s="104" t="str">
        <f>IF($A242="","",VLOOKUP($A242,'Annex 2 EHV charges'!$D:$O,2,0))</f>
        <v/>
      </c>
      <c r="C242" s="105" t="str">
        <f>IF($A242="","",VLOOKUP($A242,'Annex 2 EHV charges'!$D:$O,3,0))</f>
        <v/>
      </c>
      <c r="D242" s="104" t="str">
        <f>IF($A242="","",VLOOKUP($A242,'Annex 2 EHV charges'!$D:$O,4,0))</f>
        <v/>
      </c>
      <c r="E242" s="106" t="str">
        <f>IFERROR(IF(VLOOKUP($A242,'Annex 2 EHV charges'!$D:$O,9,FALSE)=0,"",VLOOKUP($A242,'Annex 2 EHV charges'!$D:$O,9,FALSE)),"")</f>
        <v/>
      </c>
      <c r="F242" s="107" t="str">
        <f>IFERROR(IF(VLOOKUP($A242,'Annex 2 EHV charges'!$D:$O,10,FALSE)=0,"",VLOOKUP($A242,'Annex 2 EHV charges'!$D:$O,10,FALSE)),"")</f>
        <v/>
      </c>
      <c r="G242" s="108" t="str">
        <f>IFERROR(IF(VLOOKUP($A242,'Annex 2 EHV charges'!$D:$O,11,FALSE)=0,"",VLOOKUP($A242,'Annex 2 EHV charges'!$D:$O,11,FALSE)),"")</f>
        <v/>
      </c>
      <c r="H242" s="108" t="str">
        <f>IFERROR(IF(VLOOKUP($A242,'Annex 2 EHV charges'!$D:$O,12,FALSE)=0,"",VLOOKUP($A242,'Annex 2 EHV charges'!$D:$O,12,FALSE)),"")</f>
        <v/>
      </c>
    </row>
    <row r="243" spans="1:8" x14ac:dyDescent="0.2">
      <c r="A243" s="105" t="str">
        <f t="array" ref="A243">IFERROR(INDEX('Annex 2 EHV charges'!$D$11:$D$410, MATCH(0, IF(ISBLANK('Annex 2 EHV charges'!$D$11:$D$410),1, COUNTIF(A$4:$A242, 'Annex 2 EHV charges'!$D$11:$D$410)), 0)),"")</f>
        <v/>
      </c>
      <c r="B243" s="104" t="str">
        <f>IF($A243="","",VLOOKUP($A243,'Annex 2 EHV charges'!$D:$O,2,0))</f>
        <v/>
      </c>
      <c r="C243" s="105" t="str">
        <f>IF($A243="","",VLOOKUP($A243,'Annex 2 EHV charges'!$D:$O,3,0))</f>
        <v/>
      </c>
      <c r="D243" s="104" t="str">
        <f>IF($A243="","",VLOOKUP($A243,'Annex 2 EHV charges'!$D:$O,4,0))</f>
        <v/>
      </c>
      <c r="E243" s="106" t="str">
        <f>IFERROR(IF(VLOOKUP($A243,'Annex 2 EHV charges'!$D:$O,9,FALSE)=0,"",VLOOKUP($A243,'Annex 2 EHV charges'!$D:$O,9,FALSE)),"")</f>
        <v/>
      </c>
      <c r="F243" s="107" t="str">
        <f>IFERROR(IF(VLOOKUP($A243,'Annex 2 EHV charges'!$D:$O,10,FALSE)=0,"",VLOOKUP($A243,'Annex 2 EHV charges'!$D:$O,10,FALSE)),"")</f>
        <v/>
      </c>
      <c r="G243" s="108" t="str">
        <f>IFERROR(IF(VLOOKUP($A243,'Annex 2 EHV charges'!$D:$O,11,FALSE)=0,"",VLOOKUP($A243,'Annex 2 EHV charges'!$D:$O,11,FALSE)),"")</f>
        <v/>
      </c>
      <c r="H243" s="108" t="str">
        <f>IFERROR(IF(VLOOKUP($A243,'Annex 2 EHV charges'!$D:$O,12,FALSE)=0,"",VLOOKUP($A243,'Annex 2 EHV charges'!$D:$O,12,FALSE)),"")</f>
        <v/>
      </c>
    </row>
    <row r="244" spans="1:8" x14ac:dyDescent="0.2">
      <c r="A244" s="105" t="str">
        <f t="array" ref="A244">IFERROR(INDEX('Annex 2 EHV charges'!$D$11:$D$410, MATCH(0, IF(ISBLANK('Annex 2 EHV charges'!$D$11:$D$410),1, COUNTIF(A$4:$A243, 'Annex 2 EHV charges'!$D$11:$D$410)), 0)),"")</f>
        <v/>
      </c>
      <c r="B244" s="104" t="str">
        <f>IF($A244="","",VLOOKUP($A244,'Annex 2 EHV charges'!$D:$O,2,0))</f>
        <v/>
      </c>
      <c r="C244" s="105" t="str">
        <f>IF($A244="","",VLOOKUP($A244,'Annex 2 EHV charges'!$D:$O,3,0))</f>
        <v/>
      </c>
      <c r="D244" s="104" t="str">
        <f>IF($A244="","",VLOOKUP($A244,'Annex 2 EHV charges'!$D:$O,4,0))</f>
        <v/>
      </c>
      <c r="E244" s="106" t="str">
        <f>IFERROR(IF(VLOOKUP($A244,'Annex 2 EHV charges'!$D:$O,9,FALSE)=0,"",VLOOKUP($A244,'Annex 2 EHV charges'!$D:$O,9,FALSE)),"")</f>
        <v/>
      </c>
      <c r="F244" s="107" t="str">
        <f>IFERROR(IF(VLOOKUP($A244,'Annex 2 EHV charges'!$D:$O,10,FALSE)=0,"",VLOOKUP($A244,'Annex 2 EHV charges'!$D:$O,10,FALSE)),"")</f>
        <v/>
      </c>
      <c r="G244" s="108" t="str">
        <f>IFERROR(IF(VLOOKUP($A244,'Annex 2 EHV charges'!$D:$O,11,FALSE)=0,"",VLOOKUP($A244,'Annex 2 EHV charges'!$D:$O,11,FALSE)),"")</f>
        <v/>
      </c>
      <c r="H244" s="108" t="str">
        <f>IFERROR(IF(VLOOKUP($A244,'Annex 2 EHV charges'!$D:$O,12,FALSE)=0,"",VLOOKUP($A244,'Annex 2 EHV charges'!$D:$O,12,FALSE)),"")</f>
        <v/>
      </c>
    </row>
    <row r="245" spans="1:8" x14ac:dyDescent="0.2">
      <c r="A245" s="105" t="str">
        <f t="array" ref="A245">IFERROR(INDEX('Annex 2 EHV charges'!$D$11:$D$410, MATCH(0, IF(ISBLANK('Annex 2 EHV charges'!$D$11:$D$410),1, COUNTIF(A$4:$A244, 'Annex 2 EHV charges'!$D$11:$D$410)), 0)),"")</f>
        <v/>
      </c>
      <c r="B245" s="104" t="str">
        <f>IF($A245="","",VLOOKUP($A245,'Annex 2 EHV charges'!$D:$O,2,0))</f>
        <v/>
      </c>
      <c r="C245" s="105" t="str">
        <f>IF($A245="","",VLOOKUP($A245,'Annex 2 EHV charges'!$D:$O,3,0))</f>
        <v/>
      </c>
      <c r="D245" s="104" t="str">
        <f>IF($A245="","",VLOOKUP($A245,'Annex 2 EHV charges'!$D:$O,4,0))</f>
        <v/>
      </c>
      <c r="E245" s="106" t="str">
        <f>IFERROR(IF(VLOOKUP($A245,'Annex 2 EHV charges'!$D:$O,9,FALSE)=0,"",VLOOKUP($A245,'Annex 2 EHV charges'!$D:$O,9,FALSE)),"")</f>
        <v/>
      </c>
      <c r="F245" s="107" t="str">
        <f>IFERROR(IF(VLOOKUP($A245,'Annex 2 EHV charges'!$D:$O,10,FALSE)=0,"",VLOOKUP($A245,'Annex 2 EHV charges'!$D:$O,10,FALSE)),"")</f>
        <v/>
      </c>
      <c r="G245" s="108" t="str">
        <f>IFERROR(IF(VLOOKUP($A245,'Annex 2 EHV charges'!$D:$O,11,FALSE)=0,"",VLOOKUP($A245,'Annex 2 EHV charges'!$D:$O,11,FALSE)),"")</f>
        <v/>
      </c>
      <c r="H245" s="108" t="str">
        <f>IFERROR(IF(VLOOKUP($A245,'Annex 2 EHV charges'!$D:$O,12,FALSE)=0,"",VLOOKUP($A245,'Annex 2 EHV charges'!$D:$O,12,FALSE)),"")</f>
        <v/>
      </c>
    </row>
    <row r="246" spans="1:8" x14ac:dyDescent="0.2">
      <c r="A246" s="105" t="str">
        <f t="array" ref="A246">IFERROR(INDEX('Annex 2 EHV charges'!$D$11:$D$410, MATCH(0, IF(ISBLANK('Annex 2 EHV charges'!$D$11:$D$410),1, COUNTIF(A$4:$A245, 'Annex 2 EHV charges'!$D$11:$D$410)), 0)),"")</f>
        <v/>
      </c>
      <c r="B246" s="104" t="str">
        <f>IF($A246="","",VLOOKUP($A246,'Annex 2 EHV charges'!$D:$O,2,0))</f>
        <v/>
      </c>
      <c r="C246" s="105" t="str">
        <f>IF($A246="","",VLOOKUP($A246,'Annex 2 EHV charges'!$D:$O,3,0))</f>
        <v/>
      </c>
      <c r="D246" s="104" t="str">
        <f>IF($A246="","",VLOOKUP($A246,'Annex 2 EHV charges'!$D:$O,4,0))</f>
        <v/>
      </c>
      <c r="E246" s="106" t="str">
        <f>IFERROR(IF(VLOOKUP($A246,'Annex 2 EHV charges'!$D:$O,9,FALSE)=0,"",VLOOKUP($A246,'Annex 2 EHV charges'!$D:$O,9,FALSE)),"")</f>
        <v/>
      </c>
      <c r="F246" s="107" t="str">
        <f>IFERROR(IF(VLOOKUP($A246,'Annex 2 EHV charges'!$D:$O,10,FALSE)=0,"",VLOOKUP($A246,'Annex 2 EHV charges'!$D:$O,10,FALSE)),"")</f>
        <v/>
      </c>
      <c r="G246" s="108" t="str">
        <f>IFERROR(IF(VLOOKUP($A246,'Annex 2 EHV charges'!$D:$O,11,FALSE)=0,"",VLOOKUP($A246,'Annex 2 EHV charges'!$D:$O,11,FALSE)),"")</f>
        <v/>
      </c>
      <c r="H246" s="108" t="str">
        <f>IFERROR(IF(VLOOKUP($A246,'Annex 2 EHV charges'!$D:$O,12,FALSE)=0,"",VLOOKUP($A246,'Annex 2 EHV charges'!$D:$O,12,FALSE)),"")</f>
        <v/>
      </c>
    </row>
    <row r="247" spans="1:8" x14ac:dyDescent="0.2">
      <c r="A247" s="105" t="str">
        <f t="array" ref="A247">IFERROR(INDEX('Annex 2 EHV charges'!$D$11:$D$410, MATCH(0, IF(ISBLANK('Annex 2 EHV charges'!$D$11:$D$410),1, COUNTIF(A$4:$A246, 'Annex 2 EHV charges'!$D$11:$D$410)), 0)),"")</f>
        <v/>
      </c>
      <c r="B247" s="104" t="str">
        <f>IF($A247="","",VLOOKUP($A247,'Annex 2 EHV charges'!$D:$O,2,0))</f>
        <v/>
      </c>
      <c r="C247" s="105" t="str">
        <f>IF($A247="","",VLOOKUP($A247,'Annex 2 EHV charges'!$D:$O,3,0))</f>
        <v/>
      </c>
      <c r="D247" s="104" t="str">
        <f>IF($A247="","",VLOOKUP($A247,'Annex 2 EHV charges'!$D:$O,4,0))</f>
        <v/>
      </c>
      <c r="E247" s="106" t="str">
        <f>IFERROR(IF(VLOOKUP($A247,'Annex 2 EHV charges'!$D:$O,9,FALSE)=0,"",VLOOKUP($A247,'Annex 2 EHV charges'!$D:$O,9,FALSE)),"")</f>
        <v/>
      </c>
      <c r="F247" s="107" t="str">
        <f>IFERROR(IF(VLOOKUP($A247,'Annex 2 EHV charges'!$D:$O,10,FALSE)=0,"",VLOOKUP($A247,'Annex 2 EHV charges'!$D:$O,10,FALSE)),"")</f>
        <v/>
      </c>
      <c r="G247" s="108" t="str">
        <f>IFERROR(IF(VLOOKUP($A247,'Annex 2 EHV charges'!$D:$O,11,FALSE)=0,"",VLOOKUP($A247,'Annex 2 EHV charges'!$D:$O,11,FALSE)),"")</f>
        <v/>
      </c>
      <c r="H247" s="108" t="str">
        <f>IFERROR(IF(VLOOKUP($A247,'Annex 2 EHV charges'!$D:$O,12,FALSE)=0,"",VLOOKUP($A247,'Annex 2 EHV charges'!$D:$O,12,FALSE)),"")</f>
        <v/>
      </c>
    </row>
    <row r="248" spans="1:8" x14ac:dyDescent="0.2">
      <c r="A248" s="105" t="str">
        <f t="array" ref="A248">IFERROR(INDEX('Annex 2 EHV charges'!$D$11:$D$410, MATCH(0, IF(ISBLANK('Annex 2 EHV charges'!$D$11:$D$410),1, COUNTIF(A$4:$A247, 'Annex 2 EHV charges'!$D$11:$D$410)), 0)),"")</f>
        <v/>
      </c>
      <c r="B248" s="104" t="str">
        <f>IF($A248="","",VLOOKUP($A248,'Annex 2 EHV charges'!$D:$O,2,0))</f>
        <v/>
      </c>
      <c r="C248" s="105" t="str">
        <f>IF($A248="","",VLOOKUP($A248,'Annex 2 EHV charges'!$D:$O,3,0))</f>
        <v/>
      </c>
      <c r="D248" s="104" t="str">
        <f>IF($A248="","",VLOOKUP($A248,'Annex 2 EHV charges'!$D:$O,4,0))</f>
        <v/>
      </c>
      <c r="E248" s="106" t="str">
        <f>IFERROR(IF(VLOOKUP($A248,'Annex 2 EHV charges'!$D:$O,9,FALSE)=0,"",VLOOKUP($A248,'Annex 2 EHV charges'!$D:$O,9,FALSE)),"")</f>
        <v/>
      </c>
      <c r="F248" s="107" t="str">
        <f>IFERROR(IF(VLOOKUP($A248,'Annex 2 EHV charges'!$D:$O,10,FALSE)=0,"",VLOOKUP($A248,'Annex 2 EHV charges'!$D:$O,10,FALSE)),"")</f>
        <v/>
      </c>
      <c r="G248" s="108" t="str">
        <f>IFERROR(IF(VLOOKUP($A248,'Annex 2 EHV charges'!$D:$O,11,FALSE)=0,"",VLOOKUP($A248,'Annex 2 EHV charges'!$D:$O,11,FALSE)),"")</f>
        <v/>
      </c>
      <c r="H248" s="108" t="str">
        <f>IFERROR(IF(VLOOKUP($A248,'Annex 2 EHV charges'!$D:$O,12,FALSE)=0,"",VLOOKUP($A248,'Annex 2 EHV charges'!$D:$O,12,FALSE)),"")</f>
        <v/>
      </c>
    </row>
    <row r="249" spans="1:8" x14ac:dyDescent="0.2">
      <c r="A249" s="105" t="str">
        <f t="array" ref="A249">IFERROR(INDEX('Annex 2 EHV charges'!$D$11:$D$410, MATCH(0, IF(ISBLANK('Annex 2 EHV charges'!$D$11:$D$410),1, COUNTIF(A$4:$A248, 'Annex 2 EHV charges'!$D$11:$D$410)), 0)),"")</f>
        <v/>
      </c>
      <c r="B249" s="104" t="str">
        <f>IF($A249="","",VLOOKUP($A249,'Annex 2 EHV charges'!$D:$O,2,0))</f>
        <v/>
      </c>
      <c r="C249" s="105" t="str">
        <f>IF($A249="","",VLOOKUP($A249,'Annex 2 EHV charges'!$D:$O,3,0))</f>
        <v/>
      </c>
      <c r="D249" s="104" t="str">
        <f>IF($A249="","",VLOOKUP($A249,'Annex 2 EHV charges'!$D:$O,4,0))</f>
        <v/>
      </c>
      <c r="E249" s="106" t="str">
        <f>IFERROR(IF(VLOOKUP($A249,'Annex 2 EHV charges'!$D:$O,9,FALSE)=0,"",VLOOKUP($A249,'Annex 2 EHV charges'!$D:$O,9,FALSE)),"")</f>
        <v/>
      </c>
      <c r="F249" s="107" t="str">
        <f>IFERROR(IF(VLOOKUP($A249,'Annex 2 EHV charges'!$D:$O,10,FALSE)=0,"",VLOOKUP($A249,'Annex 2 EHV charges'!$D:$O,10,FALSE)),"")</f>
        <v/>
      </c>
      <c r="G249" s="108" t="str">
        <f>IFERROR(IF(VLOOKUP($A249,'Annex 2 EHV charges'!$D:$O,11,FALSE)=0,"",VLOOKUP($A249,'Annex 2 EHV charges'!$D:$O,11,FALSE)),"")</f>
        <v/>
      </c>
      <c r="H249" s="108" t="str">
        <f>IFERROR(IF(VLOOKUP($A249,'Annex 2 EHV charges'!$D:$O,12,FALSE)=0,"",VLOOKUP($A249,'Annex 2 EHV charges'!$D:$O,12,FALSE)),"")</f>
        <v/>
      </c>
    </row>
    <row r="250" spans="1:8" x14ac:dyDescent="0.2">
      <c r="A250" s="105" t="str">
        <f t="array" ref="A250">IFERROR(INDEX('Annex 2 EHV charges'!$D$11:$D$410, MATCH(0, IF(ISBLANK('Annex 2 EHV charges'!$D$11:$D$410),1, COUNTIF(A$4:$A249, 'Annex 2 EHV charges'!$D$11:$D$410)), 0)),"")</f>
        <v/>
      </c>
      <c r="B250" s="104" t="str">
        <f>IF($A250="","",VLOOKUP($A250,'Annex 2 EHV charges'!$D:$O,2,0))</f>
        <v/>
      </c>
      <c r="C250" s="105" t="str">
        <f>IF($A250="","",VLOOKUP($A250,'Annex 2 EHV charges'!$D:$O,3,0))</f>
        <v/>
      </c>
      <c r="D250" s="104" t="str">
        <f>IF($A250="","",VLOOKUP($A250,'Annex 2 EHV charges'!$D:$O,4,0))</f>
        <v/>
      </c>
      <c r="E250" s="106" t="str">
        <f>IFERROR(IF(VLOOKUP($A250,'Annex 2 EHV charges'!$D:$O,9,FALSE)=0,"",VLOOKUP($A250,'Annex 2 EHV charges'!$D:$O,9,FALSE)),"")</f>
        <v/>
      </c>
      <c r="F250" s="107" t="str">
        <f>IFERROR(IF(VLOOKUP($A250,'Annex 2 EHV charges'!$D:$O,10,FALSE)=0,"",VLOOKUP($A250,'Annex 2 EHV charges'!$D:$O,10,FALSE)),"")</f>
        <v/>
      </c>
      <c r="G250" s="108" t="str">
        <f>IFERROR(IF(VLOOKUP($A250,'Annex 2 EHV charges'!$D:$O,11,FALSE)=0,"",VLOOKUP($A250,'Annex 2 EHV charges'!$D:$O,11,FALSE)),"")</f>
        <v/>
      </c>
      <c r="H250" s="108" t="str">
        <f>IFERROR(IF(VLOOKUP($A250,'Annex 2 EHV charges'!$D:$O,12,FALSE)=0,"",VLOOKUP($A250,'Annex 2 EHV charges'!$D:$O,12,FALSE)),"")</f>
        <v/>
      </c>
    </row>
    <row r="251" spans="1:8" x14ac:dyDescent="0.2">
      <c r="A251" s="105" t="str">
        <f t="array" ref="A251">IFERROR(INDEX('Annex 2 EHV charges'!$D$11:$D$410, MATCH(0, IF(ISBLANK('Annex 2 EHV charges'!$D$11:$D$410),1, COUNTIF(A$4:$A250, 'Annex 2 EHV charges'!$D$11:$D$410)), 0)),"")</f>
        <v/>
      </c>
      <c r="B251" s="104" t="str">
        <f>IF($A251="","",VLOOKUP($A251,'Annex 2 EHV charges'!$D:$O,2,0))</f>
        <v/>
      </c>
      <c r="C251" s="105" t="str">
        <f>IF($A251="","",VLOOKUP($A251,'Annex 2 EHV charges'!$D:$O,3,0))</f>
        <v/>
      </c>
      <c r="D251" s="104" t="str">
        <f>IF($A251="","",VLOOKUP($A251,'Annex 2 EHV charges'!$D:$O,4,0))</f>
        <v/>
      </c>
      <c r="E251" s="106" t="str">
        <f>IFERROR(IF(VLOOKUP($A251,'Annex 2 EHV charges'!$D:$O,9,FALSE)=0,"",VLOOKUP($A251,'Annex 2 EHV charges'!$D:$O,9,FALSE)),"")</f>
        <v/>
      </c>
      <c r="F251" s="107" t="str">
        <f>IFERROR(IF(VLOOKUP($A251,'Annex 2 EHV charges'!$D:$O,10,FALSE)=0,"",VLOOKUP($A251,'Annex 2 EHV charges'!$D:$O,10,FALSE)),"")</f>
        <v/>
      </c>
      <c r="G251" s="108" t="str">
        <f>IFERROR(IF(VLOOKUP($A251,'Annex 2 EHV charges'!$D:$O,11,FALSE)=0,"",VLOOKUP($A251,'Annex 2 EHV charges'!$D:$O,11,FALSE)),"")</f>
        <v/>
      </c>
      <c r="H251" s="108" t="str">
        <f>IFERROR(IF(VLOOKUP($A251,'Annex 2 EHV charges'!$D:$O,12,FALSE)=0,"",VLOOKUP($A251,'Annex 2 EHV charges'!$D:$O,12,FALSE)),"")</f>
        <v/>
      </c>
    </row>
    <row r="252" spans="1:8" x14ac:dyDescent="0.2">
      <c r="A252" s="105" t="str">
        <f t="array" ref="A252">IFERROR(INDEX('Annex 2 EHV charges'!$D$11:$D$410, MATCH(0, IF(ISBLANK('Annex 2 EHV charges'!$D$11:$D$410),1, COUNTIF(A$4:$A251, 'Annex 2 EHV charges'!$D$11:$D$410)), 0)),"")</f>
        <v/>
      </c>
      <c r="B252" s="104" t="str">
        <f>IF($A252="","",VLOOKUP($A252,'Annex 2 EHV charges'!$D:$O,2,0))</f>
        <v/>
      </c>
      <c r="C252" s="105" t="str">
        <f>IF($A252="","",VLOOKUP($A252,'Annex 2 EHV charges'!$D:$O,3,0))</f>
        <v/>
      </c>
      <c r="D252" s="104" t="str">
        <f>IF($A252="","",VLOOKUP($A252,'Annex 2 EHV charges'!$D:$O,4,0))</f>
        <v/>
      </c>
      <c r="E252" s="106" t="str">
        <f>IFERROR(IF(VLOOKUP($A252,'Annex 2 EHV charges'!$D:$O,9,FALSE)=0,"",VLOOKUP($A252,'Annex 2 EHV charges'!$D:$O,9,FALSE)),"")</f>
        <v/>
      </c>
      <c r="F252" s="107" t="str">
        <f>IFERROR(IF(VLOOKUP($A252,'Annex 2 EHV charges'!$D:$O,10,FALSE)=0,"",VLOOKUP($A252,'Annex 2 EHV charges'!$D:$O,10,FALSE)),"")</f>
        <v/>
      </c>
      <c r="G252" s="108" t="str">
        <f>IFERROR(IF(VLOOKUP($A252,'Annex 2 EHV charges'!$D:$O,11,FALSE)=0,"",VLOOKUP($A252,'Annex 2 EHV charges'!$D:$O,11,FALSE)),"")</f>
        <v/>
      </c>
      <c r="H252" s="108" t="str">
        <f>IFERROR(IF(VLOOKUP($A252,'Annex 2 EHV charges'!$D:$O,12,FALSE)=0,"",VLOOKUP($A252,'Annex 2 EHV charges'!$D:$O,12,FALSE)),"")</f>
        <v/>
      </c>
    </row>
    <row r="253" spans="1:8" x14ac:dyDescent="0.2">
      <c r="A253" s="105" t="str">
        <f t="array" ref="A253">IFERROR(INDEX('Annex 2 EHV charges'!$D$11:$D$410, MATCH(0, IF(ISBLANK('Annex 2 EHV charges'!$D$11:$D$410),1, COUNTIF(A$4:$A252, 'Annex 2 EHV charges'!$D$11:$D$410)), 0)),"")</f>
        <v/>
      </c>
      <c r="B253" s="104" t="str">
        <f>IF($A253="","",VLOOKUP($A253,'Annex 2 EHV charges'!$D:$O,2,0))</f>
        <v/>
      </c>
      <c r="C253" s="105" t="str">
        <f>IF($A253="","",VLOOKUP($A253,'Annex 2 EHV charges'!$D:$O,3,0))</f>
        <v/>
      </c>
      <c r="D253" s="104" t="str">
        <f>IF($A253="","",VLOOKUP($A253,'Annex 2 EHV charges'!$D:$O,4,0))</f>
        <v/>
      </c>
      <c r="E253" s="106" t="str">
        <f>IFERROR(IF(VLOOKUP($A253,'Annex 2 EHV charges'!$D:$O,9,FALSE)=0,"",VLOOKUP($A253,'Annex 2 EHV charges'!$D:$O,9,FALSE)),"")</f>
        <v/>
      </c>
      <c r="F253" s="107" t="str">
        <f>IFERROR(IF(VLOOKUP($A253,'Annex 2 EHV charges'!$D:$O,10,FALSE)=0,"",VLOOKUP($A253,'Annex 2 EHV charges'!$D:$O,10,FALSE)),"")</f>
        <v/>
      </c>
      <c r="G253" s="108" t="str">
        <f>IFERROR(IF(VLOOKUP($A253,'Annex 2 EHV charges'!$D:$O,11,FALSE)=0,"",VLOOKUP($A253,'Annex 2 EHV charges'!$D:$O,11,FALSE)),"")</f>
        <v/>
      </c>
      <c r="H253" s="108" t="str">
        <f>IFERROR(IF(VLOOKUP($A253,'Annex 2 EHV charges'!$D:$O,12,FALSE)=0,"",VLOOKUP($A253,'Annex 2 EHV charges'!$D:$O,12,FALSE)),"")</f>
        <v/>
      </c>
    </row>
    <row r="254" spans="1:8" x14ac:dyDescent="0.2">
      <c r="A254" s="105" t="str">
        <f t="array" ref="A254">IFERROR(INDEX('Annex 2 EHV charges'!$D$11:$D$410, MATCH(0, IF(ISBLANK('Annex 2 EHV charges'!$D$11:$D$410),1, COUNTIF(A$4:$A253, 'Annex 2 EHV charges'!$D$11:$D$410)), 0)),"")</f>
        <v/>
      </c>
      <c r="B254" s="104" t="str">
        <f>IF($A254="","",VLOOKUP($A254,'Annex 2 EHV charges'!$D:$O,2,0))</f>
        <v/>
      </c>
      <c r="C254" s="105" t="str">
        <f>IF($A254="","",VLOOKUP($A254,'Annex 2 EHV charges'!$D:$O,3,0))</f>
        <v/>
      </c>
      <c r="D254" s="104" t="str">
        <f>IF($A254="","",VLOOKUP($A254,'Annex 2 EHV charges'!$D:$O,4,0))</f>
        <v/>
      </c>
      <c r="E254" s="106" t="str">
        <f>IFERROR(IF(VLOOKUP($A254,'Annex 2 EHV charges'!$D:$O,9,FALSE)=0,"",VLOOKUP($A254,'Annex 2 EHV charges'!$D:$O,9,FALSE)),"")</f>
        <v/>
      </c>
      <c r="F254" s="107" t="str">
        <f>IFERROR(IF(VLOOKUP($A254,'Annex 2 EHV charges'!$D:$O,10,FALSE)=0,"",VLOOKUP($A254,'Annex 2 EHV charges'!$D:$O,10,FALSE)),"")</f>
        <v/>
      </c>
      <c r="G254" s="108" t="str">
        <f>IFERROR(IF(VLOOKUP($A254,'Annex 2 EHV charges'!$D:$O,11,FALSE)=0,"",VLOOKUP($A254,'Annex 2 EHV charges'!$D:$O,11,FALSE)),"")</f>
        <v/>
      </c>
      <c r="H254" s="108" t="str">
        <f>IFERROR(IF(VLOOKUP($A254,'Annex 2 EHV charges'!$D:$O,12,FALSE)=0,"",VLOOKUP($A254,'Annex 2 EHV charges'!$D:$O,12,FALSE)),"")</f>
        <v/>
      </c>
    </row>
    <row r="255" spans="1:8" x14ac:dyDescent="0.2">
      <c r="A255" s="105" t="str">
        <f t="array" ref="A255">IFERROR(INDEX('Annex 2 EHV charges'!$D$11:$D$410, MATCH(0, IF(ISBLANK('Annex 2 EHV charges'!$D$11:$D$410),1, COUNTIF(A$4:$A254, 'Annex 2 EHV charges'!$D$11:$D$410)), 0)),"")</f>
        <v/>
      </c>
      <c r="B255" s="104" t="str">
        <f>IF($A255="","",VLOOKUP($A255,'Annex 2 EHV charges'!$D:$O,2,0))</f>
        <v/>
      </c>
      <c r="C255" s="105" t="str">
        <f>IF($A255="","",VLOOKUP($A255,'Annex 2 EHV charges'!$D:$O,3,0))</f>
        <v/>
      </c>
      <c r="D255" s="104" t="str">
        <f>IF($A255="","",VLOOKUP($A255,'Annex 2 EHV charges'!$D:$O,4,0))</f>
        <v/>
      </c>
      <c r="E255" s="106" t="str">
        <f>IFERROR(IF(VLOOKUP($A255,'Annex 2 EHV charges'!$D:$O,9,FALSE)=0,"",VLOOKUP($A255,'Annex 2 EHV charges'!$D:$O,9,FALSE)),"")</f>
        <v/>
      </c>
      <c r="F255" s="107" t="str">
        <f>IFERROR(IF(VLOOKUP($A255,'Annex 2 EHV charges'!$D:$O,10,FALSE)=0,"",VLOOKUP($A255,'Annex 2 EHV charges'!$D:$O,10,FALSE)),"")</f>
        <v/>
      </c>
      <c r="G255" s="108" t="str">
        <f>IFERROR(IF(VLOOKUP($A255,'Annex 2 EHV charges'!$D:$O,11,FALSE)=0,"",VLOOKUP($A255,'Annex 2 EHV charges'!$D:$O,11,FALSE)),"")</f>
        <v/>
      </c>
      <c r="H255" s="108" t="str">
        <f>IFERROR(IF(VLOOKUP($A255,'Annex 2 EHV charges'!$D:$O,12,FALSE)=0,"",VLOOKUP($A255,'Annex 2 EHV charges'!$D:$O,12,FALSE)),"")</f>
        <v/>
      </c>
    </row>
    <row r="256" spans="1:8" x14ac:dyDescent="0.2">
      <c r="A256" s="105" t="str">
        <f t="array" ref="A256">IFERROR(INDEX('Annex 2 EHV charges'!$D$11:$D$410, MATCH(0, IF(ISBLANK('Annex 2 EHV charges'!$D$11:$D$410),1, COUNTIF(A$4:$A255, 'Annex 2 EHV charges'!$D$11:$D$410)), 0)),"")</f>
        <v/>
      </c>
      <c r="B256" s="104" t="str">
        <f>IF($A256="","",VLOOKUP($A256,'Annex 2 EHV charges'!$D:$O,2,0))</f>
        <v/>
      </c>
      <c r="C256" s="105" t="str">
        <f>IF($A256="","",VLOOKUP($A256,'Annex 2 EHV charges'!$D:$O,3,0))</f>
        <v/>
      </c>
      <c r="D256" s="104" t="str">
        <f>IF($A256="","",VLOOKUP($A256,'Annex 2 EHV charges'!$D:$O,4,0))</f>
        <v/>
      </c>
      <c r="E256" s="106" t="str">
        <f>IFERROR(IF(VLOOKUP($A256,'Annex 2 EHV charges'!$D:$O,9,FALSE)=0,"",VLOOKUP($A256,'Annex 2 EHV charges'!$D:$O,9,FALSE)),"")</f>
        <v/>
      </c>
      <c r="F256" s="107" t="str">
        <f>IFERROR(IF(VLOOKUP($A256,'Annex 2 EHV charges'!$D:$O,10,FALSE)=0,"",VLOOKUP($A256,'Annex 2 EHV charges'!$D:$O,10,FALSE)),"")</f>
        <v/>
      </c>
      <c r="G256" s="108" t="str">
        <f>IFERROR(IF(VLOOKUP($A256,'Annex 2 EHV charges'!$D:$O,11,FALSE)=0,"",VLOOKUP($A256,'Annex 2 EHV charges'!$D:$O,11,FALSE)),"")</f>
        <v/>
      </c>
      <c r="H256" s="108" t="str">
        <f>IFERROR(IF(VLOOKUP($A256,'Annex 2 EHV charges'!$D:$O,12,FALSE)=0,"",VLOOKUP($A256,'Annex 2 EHV charges'!$D:$O,12,FALSE)),"")</f>
        <v/>
      </c>
    </row>
    <row r="257" spans="1:8" x14ac:dyDescent="0.2">
      <c r="A257" s="105" t="str">
        <f t="array" ref="A257">IFERROR(INDEX('Annex 2 EHV charges'!$D$11:$D$410, MATCH(0, IF(ISBLANK('Annex 2 EHV charges'!$D$11:$D$410),1, COUNTIF(A$4:$A256, 'Annex 2 EHV charges'!$D$11:$D$410)), 0)),"")</f>
        <v/>
      </c>
      <c r="B257" s="104" t="str">
        <f>IF($A257="","",VLOOKUP($A257,'Annex 2 EHV charges'!$D:$O,2,0))</f>
        <v/>
      </c>
      <c r="C257" s="105" t="str">
        <f>IF($A257="","",VLOOKUP($A257,'Annex 2 EHV charges'!$D:$O,3,0))</f>
        <v/>
      </c>
      <c r="D257" s="104" t="str">
        <f>IF($A257="","",VLOOKUP($A257,'Annex 2 EHV charges'!$D:$O,4,0))</f>
        <v/>
      </c>
      <c r="E257" s="106" t="str">
        <f>IFERROR(IF(VLOOKUP($A257,'Annex 2 EHV charges'!$D:$O,9,FALSE)=0,"",VLOOKUP($A257,'Annex 2 EHV charges'!$D:$O,9,FALSE)),"")</f>
        <v/>
      </c>
      <c r="F257" s="107" t="str">
        <f>IFERROR(IF(VLOOKUP($A257,'Annex 2 EHV charges'!$D:$O,10,FALSE)=0,"",VLOOKUP($A257,'Annex 2 EHV charges'!$D:$O,10,FALSE)),"")</f>
        <v/>
      </c>
      <c r="G257" s="108" t="str">
        <f>IFERROR(IF(VLOOKUP($A257,'Annex 2 EHV charges'!$D:$O,11,FALSE)=0,"",VLOOKUP($A257,'Annex 2 EHV charges'!$D:$O,11,FALSE)),"")</f>
        <v/>
      </c>
      <c r="H257" s="108" t="str">
        <f>IFERROR(IF(VLOOKUP($A257,'Annex 2 EHV charges'!$D:$O,12,FALSE)=0,"",VLOOKUP($A257,'Annex 2 EHV charges'!$D:$O,12,FALSE)),"")</f>
        <v/>
      </c>
    </row>
    <row r="258" spans="1:8" x14ac:dyDescent="0.2">
      <c r="A258" s="105" t="str">
        <f t="array" ref="A258">IFERROR(INDEX('Annex 2 EHV charges'!$D$11:$D$410, MATCH(0, IF(ISBLANK('Annex 2 EHV charges'!$D$11:$D$410),1, COUNTIF(A$4:$A257, 'Annex 2 EHV charges'!$D$11:$D$410)), 0)),"")</f>
        <v/>
      </c>
      <c r="B258" s="104" t="str">
        <f>IF($A258="","",VLOOKUP($A258,'Annex 2 EHV charges'!$D:$O,2,0))</f>
        <v/>
      </c>
      <c r="C258" s="105" t="str">
        <f>IF($A258="","",VLOOKUP($A258,'Annex 2 EHV charges'!$D:$O,3,0))</f>
        <v/>
      </c>
      <c r="D258" s="104" t="str">
        <f>IF($A258="","",VLOOKUP($A258,'Annex 2 EHV charges'!$D:$O,4,0))</f>
        <v/>
      </c>
      <c r="E258" s="106" t="str">
        <f>IFERROR(IF(VLOOKUP($A258,'Annex 2 EHV charges'!$D:$O,9,FALSE)=0,"",VLOOKUP($A258,'Annex 2 EHV charges'!$D:$O,9,FALSE)),"")</f>
        <v/>
      </c>
      <c r="F258" s="107" t="str">
        <f>IFERROR(IF(VLOOKUP($A258,'Annex 2 EHV charges'!$D:$O,10,FALSE)=0,"",VLOOKUP($A258,'Annex 2 EHV charges'!$D:$O,10,FALSE)),"")</f>
        <v/>
      </c>
      <c r="G258" s="108" t="str">
        <f>IFERROR(IF(VLOOKUP($A258,'Annex 2 EHV charges'!$D:$O,11,FALSE)=0,"",VLOOKUP($A258,'Annex 2 EHV charges'!$D:$O,11,FALSE)),"")</f>
        <v/>
      </c>
      <c r="H258" s="108" t="str">
        <f>IFERROR(IF(VLOOKUP($A258,'Annex 2 EHV charges'!$D:$O,12,FALSE)=0,"",VLOOKUP($A258,'Annex 2 EHV charges'!$D:$O,12,FALSE)),"")</f>
        <v/>
      </c>
    </row>
    <row r="259" spans="1:8" x14ac:dyDescent="0.2">
      <c r="A259" s="105" t="str">
        <f t="array" ref="A259">IFERROR(INDEX('Annex 2 EHV charges'!$D$11:$D$410, MATCH(0, IF(ISBLANK('Annex 2 EHV charges'!$D$11:$D$410),1, COUNTIF(A$4:$A258, 'Annex 2 EHV charges'!$D$11:$D$410)), 0)),"")</f>
        <v/>
      </c>
      <c r="B259" s="104" t="str">
        <f>IF($A259="","",VLOOKUP($A259,'Annex 2 EHV charges'!$D:$O,2,0))</f>
        <v/>
      </c>
      <c r="C259" s="105" t="str">
        <f>IF($A259="","",VLOOKUP($A259,'Annex 2 EHV charges'!$D:$O,3,0))</f>
        <v/>
      </c>
      <c r="D259" s="104" t="str">
        <f>IF($A259="","",VLOOKUP($A259,'Annex 2 EHV charges'!$D:$O,4,0))</f>
        <v/>
      </c>
      <c r="E259" s="106" t="str">
        <f>IFERROR(IF(VLOOKUP($A259,'Annex 2 EHV charges'!$D:$O,9,FALSE)=0,"",VLOOKUP($A259,'Annex 2 EHV charges'!$D:$O,9,FALSE)),"")</f>
        <v/>
      </c>
      <c r="F259" s="107" t="str">
        <f>IFERROR(IF(VLOOKUP($A259,'Annex 2 EHV charges'!$D:$O,10,FALSE)=0,"",VLOOKUP($A259,'Annex 2 EHV charges'!$D:$O,10,FALSE)),"")</f>
        <v/>
      </c>
      <c r="G259" s="108" t="str">
        <f>IFERROR(IF(VLOOKUP($A259,'Annex 2 EHV charges'!$D:$O,11,FALSE)=0,"",VLOOKUP($A259,'Annex 2 EHV charges'!$D:$O,11,FALSE)),"")</f>
        <v/>
      </c>
      <c r="H259" s="108" t="str">
        <f>IFERROR(IF(VLOOKUP($A259,'Annex 2 EHV charges'!$D:$O,12,FALSE)=0,"",VLOOKUP($A259,'Annex 2 EHV charges'!$D:$O,12,FALSE)),"")</f>
        <v/>
      </c>
    </row>
    <row r="260" spans="1:8" x14ac:dyDescent="0.2">
      <c r="A260" s="105" t="str">
        <f t="array" ref="A260">IFERROR(INDEX('Annex 2 EHV charges'!$D$11:$D$410, MATCH(0, IF(ISBLANK('Annex 2 EHV charges'!$D$11:$D$410),1, COUNTIF(A$4:$A259, 'Annex 2 EHV charges'!$D$11:$D$410)), 0)),"")</f>
        <v/>
      </c>
      <c r="B260" s="104" t="str">
        <f>IF($A260="","",VLOOKUP($A260,'Annex 2 EHV charges'!$D:$O,2,0))</f>
        <v/>
      </c>
      <c r="C260" s="105" t="str">
        <f>IF($A260="","",VLOOKUP($A260,'Annex 2 EHV charges'!$D:$O,3,0))</f>
        <v/>
      </c>
      <c r="D260" s="104" t="str">
        <f>IF($A260="","",VLOOKUP($A260,'Annex 2 EHV charges'!$D:$O,4,0))</f>
        <v/>
      </c>
      <c r="E260" s="106" t="str">
        <f>IFERROR(IF(VLOOKUP($A260,'Annex 2 EHV charges'!$D:$O,9,FALSE)=0,"",VLOOKUP($A260,'Annex 2 EHV charges'!$D:$O,9,FALSE)),"")</f>
        <v/>
      </c>
      <c r="F260" s="107" t="str">
        <f>IFERROR(IF(VLOOKUP($A260,'Annex 2 EHV charges'!$D:$O,10,FALSE)=0,"",VLOOKUP($A260,'Annex 2 EHV charges'!$D:$O,10,FALSE)),"")</f>
        <v/>
      </c>
      <c r="G260" s="108" t="str">
        <f>IFERROR(IF(VLOOKUP($A260,'Annex 2 EHV charges'!$D:$O,11,FALSE)=0,"",VLOOKUP($A260,'Annex 2 EHV charges'!$D:$O,11,FALSE)),"")</f>
        <v/>
      </c>
      <c r="H260" s="108" t="str">
        <f>IFERROR(IF(VLOOKUP($A260,'Annex 2 EHV charges'!$D:$O,12,FALSE)=0,"",VLOOKUP($A260,'Annex 2 EHV charges'!$D:$O,12,FALSE)),"")</f>
        <v/>
      </c>
    </row>
    <row r="261" spans="1:8" x14ac:dyDescent="0.2">
      <c r="A261" s="105" t="str">
        <f t="array" ref="A261">IFERROR(INDEX('Annex 2 EHV charges'!$D$11:$D$410, MATCH(0, IF(ISBLANK('Annex 2 EHV charges'!$D$11:$D$410),1, COUNTIF(A$4:$A260, 'Annex 2 EHV charges'!$D$11:$D$410)), 0)),"")</f>
        <v/>
      </c>
      <c r="B261" s="104" t="str">
        <f>IF($A261="","",VLOOKUP($A261,'Annex 2 EHV charges'!$D:$O,2,0))</f>
        <v/>
      </c>
      <c r="C261" s="105" t="str">
        <f>IF($A261="","",VLOOKUP($A261,'Annex 2 EHV charges'!$D:$O,3,0))</f>
        <v/>
      </c>
      <c r="D261" s="104" t="str">
        <f>IF($A261="","",VLOOKUP($A261,'Annex 2 EHV charges'!$D:$O,4,0))</f>
        <v/>
      </c>
      <c r="E261" s="106" t="str">
        <f>IFERROR(IF(VLOOKUP($A261,'Annex 2 EHV charges'!$D:$O,9,FALSE)=0,"",VLOOKUP($A261,'Annex 2 EHV charges'!$D:$O,9,FALSE)),"")</f>
        <v/>
      </c>
      <c r="F261" s="107" t="str">
        <f>IFERROR(IF(VLOOKUP($A261,'Annex 2 EHV charges'!$D:$O,10,FALSE)=0,"",VLOOKUP($A261,'Annex 2 EHV charges'!$D:$O,10,FALSE)),"")</f>
        <v/>
      </c>
      <c r="G261" s="108" t="str">
        <f>IFERROR(IF(VLOOKUP($A261,'Annex 2 EHV charges'!$D:$O,11,FALSE)=0,"",VLOOKUP($A261,'Annex 2 EHV charges'!$D:$O,11,FALSE)),"")</f>
        <v/>
      </c>
      <c r="H261" s="108" t="str">
        <f>IFERROR(IF(VLOOKUP($A261,'Annex 2 EHV charges'!$D:$O,12,FALSE)=0,"",VLOOKUP($A261,'Annex 2 EHV charges'!$D:$O,12,FALSE)),"")</f>
        <v/>
      </c>
    </row>
    <row r="262" spans="1:8" x14ac:dyDescent="0.2">
      <c r="A262" s="105" t="str">
        <f t="array" ref="A262">IFERROR(INDEX('Annex 2 EHV charges'!$D$11:$D$410, MATCH(0, IF(ISBLANK('Annex 2 EHV charges'!$D$11:$D$410),1, COUNTIF(A$4:$A261, 'Annex 2 EHV charges'!$D$11:$D$410)), 0)),"")</f>
        <v/>
      </c>
      <c r="B262" s="104" t="str">
        <f>IF($A262="","",VLOOKUP($A262,'Annex 2 EHV charges'!$D:$O,2,0))</f>
        <v/>
      </c>
      <c r="C262" s="105" t="str">
        <f>IF($A262="","",VLOOKUP($A262,'Annex 2 EHV charges'!$D:$O,3,0))</f>
        <v/>
      </c>
      <c r="D262" s="104" t="str">
        <f>IF($A262="","",VLOOKUP($A262,'Annex 2 EHV charges'!$D:$O,4,0))</f>
        <v/>
      </c>
      <c r="E262" s="106" t="str">
        <f>IFERROR(IF(VLOOKUP($A262,'Annex 2 EHV charges'!$D:$O,9,FALSE)=0,"",VLOOKUP($A262,'Annex 2 EHV charges'!$D:$O,9,FALSE)),"")</f>
        <v/>
      </c>
      <c r="F262" s="107" t="str">
        <f>IFERROR(IF(VLOOKUP($A262,'Annex 2 EHV charges'!$D:$O,10,FALSE)=0,"",VLOOKUP($A262,'Annex 2 EHV charges'!$D:$O,10,FALSE)),"")</f>
        <v/>
      </c>
      <c r="G262" s="108" t="str">
        <f>IFERROR(IF(VLOOKUP($A262,'Annex 2 EHV charges'!$D:$O,11,FALSE)=0,"",VLOOKUP($A262,'Annex 2 EHV charges'!$D:$O,11,FALSE)),"")</f>
        <v/>
      </c>
      <c r="H262" s="108" t="str">
        <f>IFERROR(IF(VLOOKUP($A262,'Annex 2 EHV charges'!$D:$O,12,FALSE)=0,"",VLOOKUP($A262,'Annex 2 EHV charges'!$D:$O,12,FALSE)),"")</f>
        <v/>
      </c>
    </row>
    <row r="263" spans="1:8" x14ac:dyDescent="0.2">
      <c r="A263" s="105" t="str">
        <f t="array" ref="A263">IFERROR(INDEX('Annex 2 EHV charges'!$D$11:$D$410, MATCH(0, IF(ISBLANK('Annex 2 EHV charges'!$D$11:$D$410),1, COUNTIF(A$4:$A262, 'Annex 2 EHV charges'!$D$11:$D$410)), 0)),"")</f>
        <v/>
      </c>
      <c r="B263" s="104" t="str">
        <f>IF($A263="","",VLOOKUP($A263,'Annex 2 EHV charges'!$D:$O,2,0))</f>
        <v/>
      </c>
      <c r="C263" s="105" t="str">
        <f>IF($A263="","",VLOOKUP($A263,'Annex 2 EHV charges'!$D:$O,3,0))</f>
        <v/>
      </c>
      <c r="D263" s="104" t="str">
        <f>IF($A263="","",VLOOKUP($A263,'Annex 2 EHV charges'!$D:$O,4,0))</f>
        <v/>
      </c>
      <c r="E263" s="106" t="str">
        <f>IFERROR(IF(VLOOKUP($A263,'Annex 2 EHV charges'!$D:$O,9,FALSE)=0,"",VLOOKUP($A263,'Annex 2 EHV charges'!$D:$O,9,FALSE)),"")</f>
        <v/>
      </c>
      <c r="F263" s="107" t="str">
        <f>IFERROR(IF(VLOOKUP($A263,'Annex 2 EHV charges'!$D:$O,10,FALSE)=0,"",VLOOKUP($A263,'Annex 2 EHV charges'!$D:$O,10,FALSE)),"")</f>
        <v/>
      </c>
      <c r="G263" s="108" t="str">
        <f>IFERROR(IF(VLOOKUP($A263,'Annex 2 EHV charges'!$D:$O,11,FALSE)=0,"",VLOOKUP($A263,'Annex 2 EHV charges'!$D:$O,11,FALSE)),"")</f>
        <v/>
      </c>
      <c r="H263" s="108" t="str">
        <f>IFERROR(IF(VLOOKUP($A263,'Annex 2 EHV charges'!$D:$O,12,FALSE)=0,"",VLOOKUP($A263,'Annex 2 EHV charges'!$D:$O,12,FALSE)),"")</f>
        <v/>
      </c>
    </row>
    <row r="264" spans="1:8" x14ac:dyDescent="0.2">
      <c r="A264" s="105" t="str">
        <f t="array" ref="A264">IFERROR(INDEX('Annex 2 EHV charges'!$D$11:$D$410, MATCH(0, IF(ISBLANK('Annex 2 EHV charges'!$D$11:$D$410),1, COUNTIF(A$4:$A263, 'Annex 2 EHV charges'!$D$11:$D$410)), 0)),"")</f>
        <v/>
      </c>
      <c r="B264" s="104" t="str">
        <f>IF($A264="","",VLOOKUP($A264,'Annex 2 EHV charges'!$D:$O,2,0))</f>
        <v/>
      </c>
      <c r="C264" s="105" t="str">
        <f>IF($A264="","",VLOOKUP($A264,'Annex 2 EHV charges'!$D:$O,3,0))</f>
        <v/>
      </c>
      <c r="D264" s="104" t="str">
        <f>IF($A264="","",VLOOKUP($A264,'Annex 2 EHV charges'!$D:$O,4,0))</f>
        <v/>
      </c>
      <c r="E264" s="106" t="str">
        <f>IFERROR(IF(VLOOKUP($A264,'Annex 2 EHV charges'!$D:$O,9,FALSE)=0,"",VLOOKUP($A264,'Annex 2 EHV charges'!$D:$O,9,FALSE)),"")</f>
        <v/>
      </c>
      <c r="F264" s="107" t="str">
        <f>IFERROR(IF(VLOOKUP($A264,'Annex 2 EHV charges'!$D:$O,10,FALSE)=0,"",VLOOKUP($A264,'Annex 2 EHV charges'!$D:$O,10,FALSE)),"")</f>
        <v/>
      </c>
      <c r="G264" s="108" t="str">
        <f>IFERROR(IF(VLOOKUP($A264,'Annex 2 EHV charges'!$D:$O,11,FALSE)=0,"",VLOOKUP($A264,'Annex 2 EHV charges'!$D:$O,11,FALSE)),"")</f>
        <v/>
      </c>
      <c r="H264" s="108" t="str">
        <f>IFERROR(IF(VLOOKUP($A264,'Annex 2 EHV charges'!$D:$O,12,FALSE)=0,"",VLOOKUP($A264,'Annex 2 EHV charges'!$D:$O,12,FALSE)),"")</f>
        <v/>
      </c>
    </row>
    <row r="265" spans="1:8" x14ac:dyDescent="0.2">
      <c r="A265" s="105" t="str">
        <f t="array" ref="A265">IFERROR(INDEX('Annex 2 EHV charges'!$D$11:$D$410, MATCH(0, IF(ISBLANK('Annex 2 EHV charges'!$D$11:$D$410),1, COUNTIF(A$4:$A264, 'Annex 2 EHV charges'!$D$11:$D$410)), 0)),"")</f>
        <v/>
      </c>
      <c r="B265" s="104" t="str">
        <f>IF($A265="","",VLOOKUP($A265,'Annex 2 EHV charges'!$D:$O,2,0))</f>
        <v/>
      </c>
      <c r="C265" s="105" t="str">
        <f>IF($A265="","",VLOOKUP($A265,'Annex 2 EHV charges'!$D:$O,3,0))</f>
        <v/>
      </c>
      <c r="D265" s="104" t="str">
        <f>IF($A265="","",VLOOKUP($A265,'Annex 2 EHV charges'!$D:$O,4,0))</f>
        <v/>
      </c>
      <c r="E265" s="106" t="str">
        <f>IFERROR(IF(VLOOKUP($A265,'Annex 2 EHV charges'!$D:$O,9,FALSE)=0,"",VLOOKUP($A265,'Annex 2 EHV charges'!$D:$O,9,FALSE)),"")</f>
        <v/>
      </c>
      <c r="F265" s="107" t="str">
        <f>IFERROR(IF(VLOOKUP($A265,'Annex 2 EHV charges'!$D:$O,10,FALSE)=0,"",VLOOKUP($A265,'Annex 2 EHV charges'!$D:$O,10,FALSE)),"")</f>
        <v/>
      </c>
      <c r="G265" s="108" t="str">
        <f>IFERROR(IF(VLOOKUP($A265,'Annex 2 EHV charges'!$D:$O,11,FALSE)=0,"",VLOOKUP($A265,'Annex 2 EHV charges'!$D:$O,11,FALSE)),"")</f>
        <v/>
      </c>
      <c r="H265" s="108" t="str">
        <f>IFERROR(IF(VLOOKUP($A265,'Annex 2 EHV charges'!$D:$O,12,FALSE)=0,"",VLOOKUP($A265,'Annex 2 EHV charges'!$D:$O,12,FALSE)),"")</f>
        <v/>
      </c>
    </row>
    <row r="266" spans="1:8" x14ac:dyDescent="0.2">
      <c r="A266" s="105" t="str">
        <f t="array" ref="A266">IFERROR(INDEX('Annex 2 EHV charges'!$D$11:$D$410, MATCH(0, IF(ISBLANK('Annex 2 EHV charges'!$D$11:$D$410),1, COUNTIF(A$4:$A265, 'Annex 2 EHV charges'!$D$11:$D$410)), 0)),"")</f>
        <v/>
      </c>
      <c r="B266" s="104" t="str">
        <f>IF($A266="","",VLOOKUP($A266,'Annex 2 EHV charges'!$D:$O,2,0))</f>
        <v/>
      </c>
      <c r="C266" s="105" t="str">
        <f>IF($A266="","",VLOOKUP($A266,'Annex 2 EHV charges'!$D:$O,3,0))</f>
        <v/>
      </c>
      <c r="D266" s="104" t="str">
        <f>IF($A266="","",VLOOKUP($A266,'Annex 2 EHV charges'!$D:$O,4,0))</f>
        <v/>
      </c>
      <c r="E266" s="106" t="str">
        <f>IFERROR(IF(VLOOKUP($A266,'Annex 2 EHV charges'!$D:$O,9,FALSE)=0,"",VLOOKUP($A266,'Annex 2 EHV charges'!$D:$O,9,FALSE)),"")</f>
        <v/>
      </c>
      <c r="F266" s="107" t="str">
        <f>IFERROR(IF(VLOOKUP($A266,'Annex 2 EHV charges'!$D:$O,10,FALSE)=0,"",VLOOKUP($A266,'Annex 2 EHV charges'!$D:$O,10,FALSE)),"")</f>
        <v/>
      </c>
      <c r="G266" s="108" t="str">
        <f>IFERROR(IF(VLOOKUP($A266,'Annex 2 EHV charges'!$D:$O,11,FALSE)=0,"",VLOOKUP($A266,'Annex 2 EHV charges'!$D:$O,11,FALSE)),"")</f>
        <v/>
      </c>
      <c r="H266" s="108" t="str">
        <f>IFERROR(IF(VLOOKUP($A266,'Annex 2 EHV charges'!$D:$O,12,FALSE)=0,"",VLOOKUP($A266,'Annex 2 EHV charges'!$D:$O,12,FALSE)),"")</f>
        <v/>
      </c>
    </row>
    <row r="267" spans="1:8" x14ac:dyDescent="0.2">
      <c r="A267" s="105" t="str">
        <f t="array" ref="A267">IFERROR(INDEX('Annex 2 EHV charges'!$D$11:$D$410, MATCH(0, IF(ISBLANK('Annex 2 EHV charges'!$D$11:$D$410),1, COUNTIF(A$4:$A266, 'Annex 2 EHV charges'!$D$11:$D$410)), 0)),"")</f>
        <v/>
      </c>
      <c r="B267" s="104" t="str">
        <f>IF($A267="","",VLOOKUP($A267,'Annex 2 EHV charges'!$D:$O,2,0))</f>
        <v/>
      </c>
      <c r="C267" s="105" t="str">
        <f>IF($A267="","",VLOOKUP($A267,'Annex 2 EHV charges'!$D:$O,3,0))</f>
        <v/>
      </c>
      <c r="D267" s="104" t="str">
        <f>IF($A267="","",VLOOKUP($A267,'Annex 2 EHV charges'!$D:$O,4,0))</f>
        <v/>
      </c>
      <c r="E267" s="106" t="str">
        <f>IFERROR(IF(VLOOKUP($A267,'Annex 2 EHV charges'!$D:$O,9,FALSE)=0,"",VLOOKUP($A267,'Annex 2 EHV charges'!$D:$O,9,FALSE)),"")</f>
        <v/>
      </c>
      <c r="F267" s="107" t="str">
        <f>IFERROR(IF(VLOOKUP($A267,'Annex 2 EHV charges'!$D:$O,10,FALSE)=0,"",VLOOKUP($A267,'Annex 2 EHV charges'!$D:$O,10,FALSE)),"")</f>
        <v/>
      </c>
      <c r="G267" s="108" t="str">
        <f>IFERROR(IF(VLOOKUP($A267,'Annex 2 EHV charges'!$D:$O,11,FALSE)=0,"",VLOOKUP($A267,'Annex 2 EHV charges'!$D:$O,11,FALSE)),"")</f>
        <v/>
      </c>
      <c r="H267" s="108" t="str">
        <f>IFERROR(IF(VLOOKUP($A267,'Annex 2 EHV charges'!$D:$O,12,FALSE)=0,"",VLOOKUP($A267,'Annex 2 EHV charges'!$D:$O,12,FALSE)),"")</f>
        <v/>
      </c>
    </row>
    <row r="268" spans="1:8" x14ac:dyDescent="0.2">
      <c r="A268" s="105" t="str">
        <f t="array" ref="A268">IFERROR(INDEX('Annex 2 EHV charges'!$D$11:$D$410, MATCH(0, IF(ISBLANK('Annex 2 EHV charges'!$D$11:$D$410),1, COUNTIF(A$4:$A267, 'Annex 2 EHV charges'!$D$11:$D$410)), 0)),"")</f>
        <v/>
      </c>
      <c r="B268" s="104" t="str">
        <f>IF($A268="","",VLOOKUP($A268,'Annex 2 EHV charges'!$D:$O,2,0))</f>
        <v/>
      </c>
      <c r="C268" s="105" t="str">
        <f>IF($A268="","",VLOOKUP($A268,'Annex 2 EHV charges'!$D:$O,3,0))</f>
        <v/>
      </c>
      <c r="D268" s="104" t="str">
        <f>IF($A268="","",VLOOKUP($A268,'Annex 2 EHV charges'!$D:$O,4,0))</f>
        <v/>
      </c>
      <c r="E268" s="106" t="str">
        <f>IFERROR(IF(VLOOKUP($A268,'Annex 2 EHV charges'!$D:$O,9,FALSE)=0,"",VLOOKUP($A268,'Annex 2 EHV charges'!$D:$O,9,FALSE)),"")</f>
        <v/>
      </c>
      <c r="F268" s="107" t="str">
        <f>IFERROR(IF(VLOOKUP($A268,'Annex 2 EHV charges'!$D:$O,10,FALSE)=0,"",VLOOKUP($A268,'Annex 2 EHV charges'!$D:$O,10,FALSE)),"")</f>
        <v/>
      </c>
      <c r="G268" s="108" t="str">
        <f>IFERROR(IF(VLOOKUP($A268,'Annex 2 EHV charges'!$D:$O,11,FALSE)=0,"",VLOOKUP($A268,'Annex 2 EHV charges'!$D:$O,11,FALSE)),"")</f>
        <v/>
      </c>
      <c r="H268" s="108" t="str">
        <f>IFERROR(IF(VLOOKUP($A268,'Annex 2 EHV charges'!$D:$O,12,FALSE)=0,"",VLOOKUP($A268,'Annex 2 EHV charges'!$D:$O,12,FALSE)),"")</f>
        <v/>
      </c>
    </row>
    <row r="269" spans="1:8" x14ac:dyDescent="0.2">
      <c r="A269" s="105" t="str">
        <f t="array" ref="A269">IFERROR(INDEX('Annex 2 EHV charges'!$D$11:$D$410, MATCH(0, IF(ISBLANK('Annex 2 EHV charges'!$D$11:$D$410),1, COUNTIF(A$4:$A268, 'Annex 2 EHV charges'!$D$11:$D$410)), 0)),"")</f>
        <v/>
      </c>
      <c r="B269" s="104" t="str">
        <f>IF($A269="","",VLOOKUP($A269,'Annex 2 EHV charges'!$D:$O,2,0))</f>
        <v/>
      </c>
      <c r="C269" s="105" t="str">
        <f>IF($A269="","",VLOOKUP($A269,'Annex 2 EHV charges'!$D:$O,3,0))</f>
        <v/>
      </c>
      <c r="D269" s="104" t="str">
        <f>IF($A269="","",VLOOKUP($A269,'Annex 2 EHV charges'!$D:$O,4,0))</f>
        <v/>
      </c>
      <c r="E269" s="106" t="str">
        <f>IFERROR(IF(VLOOKUP($A269,'Annex 2 EHV charges'!$D:$O,9,FALSE)=0,"",VLOOKUP($A269,'Annex 2 EHV charges'!$D:$O,9,FALSE)),"")</f>
        <v/>
      </c>
      <c r="F269" s="107" t="str">
        <f>IFERROR(IF(VLOOKUP($A269,'Annex 2 EHV charges'!$D:$O,10,FALSE)=0,"",VLOOKUP($A269,'Annex 2 EHV charges'!$D:$O,10,FALSE)),"")</f>
        <v/>
      </c>
      <c r="G269" s="108" t="str">
        <f>IFERROR(IF(VLOOKUP($A269,'Annex 2 EHV charges'!$D:$O,11,FALSE)=0,"",VLOOKUP($A269,'Annex 2 EHV charges'!$D:$O,11,FALSE)),"")</f>
        <v/>
      </c>
      <c r="H269" s="108" t="str">
        <f>IFERROR(IF(VLOOKUP($A269,'Annex 2 EHV charges'!$D:$O,12,FALSE)=0,"",VLOOKUP($A269,'Annex 2 EHV charges'!$D:$O,12,FALSE)),"")</f>
        <v/>
      </c>
    </row>
    <row r="270" spans="1:8" x14ac:dyDescent="0.2">
      <c r="A270" s="105" t="str">
        <f t="array" ref="A270">IFERROR(INDEX('Annex 2 EHV charges'!$D$11:$D$410, MATCH(0, IF(ISBLANK('Annex 2 EHV charges'!$D$11:$D$410),1, COUNTIF(A$4:$A269, 'Annex 2 EHV charges'!$D$11:$D$410)), 0)),"")</f>
        <v/>
      </c>
      <c r="B270" s="104" t="str">
        <f>IF($A270="","",VLOOKUP($A270,'Annex 2 EHV charges'!$D:$O,2,0))</f>
        <v/>
      </c>
      <c r="C270" s="105" t="str">
        <f>IF($A270="","",VLOOKUP($A270,'Annex 2 EHV charges'!$D:$O,3,0))</f>
        <v/>
      </c>
      <c r="D270" s="104" t="str">
        <f>IF($A270="","",VLOOKUP($A270,'Annex 2 EHV charges'!$D:$O,4,0))</f>
        <v/>
      </c>
      <c r="E270" s="106" t="str">
        <f>IFERROR(IF(VLOOKUP($A270,'Annex 2 EHV charges'!$D:$O,9,FALSE)=0,"",VLOOKUP($A270,'Annex 2 EHV charges'!$D:$O,9,FALSE)),"")</f>
        <v/>
      </c>
      <c r="F270" s="107" t="str">
        <f>IFERROR(IF(VLOOKUP($A270,'Annex 2 EHV charges'!$D:$O,10,FALSE)=0,"",VLOOKUP($A270,'Annex 2 EHV charges'!$D:$O,10,FALSE)),"")</f>
        <v/>
      </c>
      <c r="G270" s="108" t="str">
        <f>IFERROR(IF(VLOOKUP($A270,'Annex 2 EHV charges'!$D:$O,11,FALSE)=0,"",VLOOKUP($A270,'Annex 2 EHV charges'!$D:$O,11,FALSE)),"")</f>
        <v/>
      </c>
      <c r="H270" s="108" t="str">
        <f>IFERROR(IF(VLOOKUP($A270,'Annex 2 EHV charges'!$D:$O,12,FALSE)=0,"",VLOOKUP($A270,'Annex 2 EHV charges'!$D:$O,12,FALSE)),"")</f>
        <v/>
      </c>
    </row>
    <row r="271" spans="1:8" x14ac:dyDescent="0.2">
      <c r="A271" s="105" t="str">
        <f t="array" ref="A271">IFERROR(INDEX('Annex 2 EHV charges'!$D$11:$D$410, MATCH(0, IF(ISBLANK('Annex 2 EHV charges'!$D$11:$D$410),1, COUNTIF(A$4:$A270, 'Annex 2 EHV charges'!$D$11:$D$410)), 0)),"")</f>
        <v/>
      </c>
      <c r="B271" s="104" t="str">
        <f>IF($A271="","",VLOOKUP($A271,'Annex 2 EHV charges'!$D:$O,2,0))</f>
        <v/>
      </c>
      <c r="C271" s="105" t="str">
        <f>IF($A271="","",VLOOKUP($A271,'Annex 2 EHV charges'!$D:$O,3,0))</f>
        <v/>
      </c>
      <c r="D271" s="104" t="str">
        <f>IF($A271="","",VLOOKUP($A271,'Annex 2 EHV charges'!$D:$O,4,0))</f>
        <v/>
      </c>
      <c r="E271" s="106" t="str">
        <f>IFERROR(IF(VLOOKUP($A271,'Annex 2 EHV charges'!$D:$O,9,FALSE)=0,"",VLOOKUP($A271,'Annex 2 EHV charges'!$D:$O,9,FALSE)),"")</f>
        <v/>
      </c>
      <c r="F271" s="107" t="str">
        <f>IFERROR(IF(VLOOKUP($A271,'Annex 2 EHV charges'!$D:$O,10,FALSE)=0,"",VLOOKUP($A271,'Annex 2 EHV charges'!$D:$O,10,FALSE)),"")</f>
        <v/>
      </c>
      <c r="G271" s="108" t="str">
        <f>IFERROR(IF(VLOOKUP($A271,'Annex 2 EHV charges'!$D:$O,11,FALSE)=0,"",VLOOKUP($A271,'Annex 2 EHV charges'!$D:$O,11,FALSE)),"")</f>
        <v/>
      </c>
      <c r="H271" s="108" t="str">
        <f>IFERROR(IF(VLOOKUP($A271,'Annex 2 EHV charges'!$D:$O,12,FALSE)=0,"",VLOOKUP($A271,'Annex 2 EHV charges'!$D:$O,12,FALSE)),"")</f>
        <v/>
      </c>
    </row>
    <row r="272" spans="1:8" x14ac:dyDescent="0.2">
      <c r="A272" s="105" t="str">
        <f t="array" ref="A272">IFERROR(INDEX('Annex 2 EHV charges'!$D$11:$D$410, MATCH(0, IF(ISBLANK('Annex 2 EHV charges'!$D$11:$D$410),1, COUNTIF(A$4:$A271, 'Annex 2 EHV charges'!$D$11:$D$410)), 0)),"")</f>
        <v/>
      </c>
      <c r="B272" s="104" t="str">
        <f>IF($A272="","",VLOOKUP($A272,'Annex 2 EHV charges'!$D:$O,2,0))</f>
        <v/>
      </c>
      <c r="C272" s="105" t="str">
        <f>IF($A272="","",VLOOKUP($A272,'Annex 2 EHV charges'!$D:$O,3,0))</f>
        <v/>
      </c>
      <c r="D272" s="104" t="str">
        <f>IF($A272="","",VLOOKUP($A272,'Annex 2 EHV charges'!$D:$O,4,0))</f>
        <v/>
      </c>
      <c r="E272" s="106" t="str">
        <f>IFERROR(IF(VLOOKUP($A272,'Annex 2 EHV charges'!$D:$O,9,FALSE)=0,"",VLOOKUP($A272,'Annex 2 EHV charges'!$D:$O,9,FALSE)),"")</f>
        <v/>
      </c>
      <c r="F272" s="107" t="str">
        <f>IFERROR(IF(VLOOKUP($A272,'Annex 2 EHV charges'!$D:$O,10,FALSE)=0,"",VLOOKUP($A272,'Annex 2 EHV charges'!$D:$O,10,FALSE)),"")</f>
        <v/>
      </c>
      <c r="G272" s="108" t="str">
        <f>IFERROR(IF(VLOOKUP($A272,'Annex 2 EHV charges'!$D:$O,11,FALSE)=0,"",VLOOKUP($A272,'Annex 2 EHV charges'!$D:$O,11,FALSE)),"")</f>
        <v/>
      </c>
      <c r="H272" s="108" t="str">
        <f>IFERROR(IF(VLOOKUP($A272,'Annex 2 EHV charges'!$D:$O,12,FALSE)=0,"",VLOOKUP($A272,'Annex 2 EHV charges'!$D:$O,12,FALSE)),"")</f>
        <v/>
      </c>
    </row>
    <row r="273" spans="1:8" x14ac:dyDescent="0.2">
      <c r="A273" s="105" t="str">
        <f t="array" ref="A273">IFERROR(INDEX('Annex 2 EHV charges'!$D$11:$D$410, MATCH(0, IF(ISBLANK('Annex 2 EHV charges'!$D$11:$D$410),1, COUNTIF(A$4:$A272, 'Annex 2 EHV charges'!$D$11:$D$410)), 0)),"")</f>
        <v/>
      </c>
      <c r="B273" s="104" t="str">
        <f>IF($A273="","",VLOOKUP($A273,'Annex 2 EHV charges'!$D:$O,2,0))</f>
        <v/>
      </c>
      <c r="C273" s="105" t="str">
        <f>IF($A273="","",VLOOKUP($A273,'Annex 2 EHV charges'!$D:$O,3,0))</f>
        <v/>
      </c>
      <c r="D273" s="104" t="str">
        <f>IF($A273="","",VLOOKUP($A273,'Annex 2 EHV charges'!$D:$O,4,0))</f>
        <v/>
      </c>
      <c r="E273" s="106" t="str">
        <f>IFERROR(IF(VLOOKUP($A273,'Annex 2 EHV charges'!$D:$O,9,FALSE)=0,"",VLOOKUP($A273,'Annex 2 EHV charges'!$D:$O,9,FALSE)),"")</f>
        <v/>
      </c>
      <c r="F273" s="107" t="str">
        <f>IFERROR(IF(VLOOKUP($A273,'Annex 2 EHV charges'!$D:$O,10,FALSE)=0,"",VLOOKUP($A273,'Annex 2 EHV charges'!$D:$O,10,FALSE)),"")</f>
        <v/>
      </c>
      <c r="G273" s="108" t="str">
        <f>IFERROR(IF(VLOOKUP($A273,'Annex 2 EHV charges'!$D:$O,11,FALSE)=0,"",VLOOKUP($A273,'Annex 2 EHV charges'!$D:$O,11,FALSE)),"")</f>
        <v/>
      </c>
      <c r="H273" s="108" t="str">
        <f>IFERROR(IF(VLOOKUP($A273,'Annex 2 EHV charges'!$D:$O,12,FALSE)=0,"",VLOOKUP($A273,'Annex 2 EHV charges'!$D:$O,12,FALSE)),"")</f>
        <v/>
      </c>
    </row>
    <row r="274" spans="1:8" x14ac:dyDescent="0.2">
      <c r="A274" s="105" t="str">
        <f t="array" ref="A274">IFERROR(INDEX('Annex 2 EHV charges'!$D$11:$D$410, MATCH(0, IF(ISBLANK('Annex 2 EHV charges'!$D$11:$D$410),1, COUNTIF(A$4:$A273, 'Annex 2 EHV charges'!$D$11:$D$410)), 0)),"")</f>
        <v/>
      </c>
      <c r="B274" s="104" t="str">
        <f>IF($A274="","",VLOOKUP($A274,'Annex 2 EHV charges'!$D:$O,2,0))</f>
        <v/>
      </c>
      <c r="C274" s="105" t="str">
        <f>IF($A274="","",VLOOKUP($A274,'Annex 2 EHV charges'!$D:$O,3,0))</f>
        <v/>
      </c>
      <c r="D274" s="104" t="str">
        <f>IF($A274="","",VLOOKUP($A274,'Annex 2 EHV charges'!$D:$O,4,0))</f>
        <v/>
      </c>
      <c r="E274" s="106" t="str">
        <f>IFERROR(IF(VLOOKUP($A274,'Annex 2 EHV charges'!$D:$O,9,FALSE)=0,"",VLOOKUP($A274,'Annex 2 EHV charges'!$D:$O,9,FALSE)),"")</f>
        <v/>
      </c>
      <c r="F274" s="107" t="str">
        <f>IFERROR(IF(VLOOKUP($A274,'Annex 2 EHV charges'!$D:$O,10,FALSE)=0,"",VLOOKUP($A274,'Annex 2 EHV charges'!$D:$O,10,FALSE)),"")</f>
        <v/>
      </c>
      <c r="G274" s="108" t="str">
        <f>IFERROR(IF(VLOOKUP($A274,'Annex 2 EHV charges'!$D:$O,11,FALSE)=0,"",VLOOKUP($A274,'Annex 2 EHV charges'!$D:$O,11,FALSE)),"")</f>
        <v/>
      </c>
      <c r="H274" s="108" t="str">
        <f>IFERROR(IF(VLOOKUP($A274,'Annex 2 EHV charges'!$D:$O,12,FALSE)=0,"",VLOOKUP($A274,'Annex 2 EHV charges'!$D:$O,12,FALSE)),"")</f>
        <v/>
      </c>
    </row>
    <row r="275" spans="1:8" x14ac:dyDescent="0.2">
      <c r="A275" s="105" t="str">
        <f t="array" ref="A275">IFERROR(INDEX('Annex 2 EHV charges'!$D$11:$D$410, MATCH(0, IF(ISBLANK('Annex 2 EHV charges'!$D$11:$D$410),1, COUNTIF(A$4:$A274, 'Annex 2 EHV charges'!$D$11:$D$410)), 0)),"")</f>
        <v/>
      </c>
      <c r="B275" s="104" t="str">
        <f>IF($A275="","",VLOOKUP($A275,'Annex 2 EHV charges'!$D:$O,2,0))</f>
        <v/>
      </c>
      <c r="C275" s="105" t="str">
        <f>IF($A275="","",VLOOKUP($A275,'Annex 2 EHV charges'!$D:$O,3,0))</f>
        <v/>
      </c>
      <c r="D275" s="104" t="str">
        <f>IF($A275="","",VLOOKUP($A275,'Annex 2 EHV charges'!$D:$O,4,0))</f>
        <v/>
      </c>
      <c r="E275" s="106" t="str">
        <f>IFERROR(IF(VLOOKUP($A275,'Annex 2 EHV charges'!$D:$O,9,FALSE)=0,"",VLOOKUP($A275,'Annex 2 EHV charges'!$D:$O,9,FALSE)),"")</f>
        <v/>
      </c>
      <c r="F275" s="107" t="str">
        <f>IFERROR(IF(VLOOKUP($A275,'Annex 2 EHV charges'!$D:$O,10,FALSE)=0,"",VLOOKUP($A275,'Annex 2 EHV charges'!$D:$O,10,FALSE)),"")</f>
        <v/>
      </c>
      <c r="G275" s="108" t="str">
        <f>IFERROR(IF(VLOOKUP($A275,'Annex 2 EHV charges'!$D:$O,11,FALSE)=0,"",VLOOKUP($A275,'Annex 2 EHV charges'!$D:$O,11,FALSE)),"")</f>
        <v/>
      </c>
      <c r="H275" s="108" t="str">
        <f>IFERROR(IF(VLOOKUP($A275,'Annex 2 EHV charges'!$D:$O,12,FALSE)=0,"",VLOOKUP($A275,'Annex 2 EHV charges'!$D:$O,12,FALSE)),"")</f>
        <v/>
      </c>
    </row>
    <row r="276" spans="1:8" x14ac:dyDescent="0.2">
      <c r="A276" s="105" t="str">
        <f t="array" ref="A276">IFERROR(INDEX('Annex 2 EHV charges'!$D$11:$D$410, MATCH(0, IF(ISBLANK('Annex 2 EHV charges'!$D$11:$D$410),1, COUNTIF(A$4:$A275, 'Annex 2 EHV charges'!$D$11:$D$410)), 0)),"")</f>
        <v/>
      </c>
      <c r="B276" s="104" t="str">
        <f>IF($A276="","",VLOOKUP($A276,'Annex 2 EHV charges'!$D:$O,2,0))</f>
        <v/>
      </c>
      <c r="C276" s="105" t="str">
        <f>IF($A276="","",VLOOKUP($A276,'Annex 2 EHV charges'!$D:$O,3,0))</f>
        <v/>
      </c>
      <c r="D276" s="104" t="str">
        <f>IF($A276="","",VLOOKUP($A276,'Annex 2 EHV charges'!$D:$O,4,0))</f>
        <v/>
      </c>
      <c r="E276" s="106" t="str">
        <f>IFERROR(IF(VLOOKUP($A276,'Annex 2 EHV charges'!$D:$O,9,FALSE)=0,"",VLOOKUP($A276,'Annex 2 EHV charges'!$D:$O,9,FALSE)),"")</f>
        <v/>
      </c>
      <c r="F276" s="107" t="str">
        <f>IFERROR(IF(VLOOKUP($A276,'Annex 2 EHV charges'!$D:$O,10,FALSE)=0,"",VLOOKUP($A276,'Annex 2 EHV charges'!$D:$O,10,FALSE)),"")</f>
        <v/>
      </c>
      <c r="G276" s="108" t="str">
        <f>IFERROR(IF(VLOOKUP($A276,'Annex 2 EHV charges'!$D:$O,11,FALSE)=0,"",VLOOKUP($A276,'Annex 2 EHV charges'!$D:$O,11,FALSE)),"")</f>
        <v/>
      </c>
      <c r="H276" s="108" t="str">
        <f>IFERROR(IF(VLOOKUP($A276,'Annex 2 EHV charges'!$D:$O,12,FALSE)=0,"",VLOOKUP($A276,'Annex 2 EHV charges'!$D:$O,12,FALSE)),"")</f>
        <v/>
      </c>
    </row>
    <row r="277" spans="1:8" x14ac:dyDescent="0.2">
      <c r="A277" s="105" t="str">
        <f t="array" ref="A277">IFERROR(INDEX('Annex 2 EHV charges'!$D$11:$D$410, MATCH(0, IF(ISBLANK('Annex 2 EHV charges'!$D$11:$D$410),1, COUNTIF(A$4:$A276, 'Annex 2 EHV charges'!$D$11:$D$410)), 0)),"")</f>
        <v/>
      </c>
      <c r="B277" s="104" t="str">
        <f>IF($A277="","",VLOOKUP($A277,'Annex 2 EHV charges'!$D:$O,2,0))</f>
        <v/>
      </c>
      <c r="C277" s="105" t="str">
        <f>IF($A277="","",VLOOKUP($A277,'Annex 2 EHV charges'!$D:$O,3,0))</f>
        <v/>
      </c>
      <c r="D277" s="104" t="str">
        <f>IF($A277="","",VLOOKUP($A277,'Annex 2 EHV charges'!$D:$O,4,0))</f>
        <v/>
      </c>
      <c r="E277" s="106" t="str">
        <f>IFERROR(IF(VLOOKUP($A277,'Annex 2 EHV charges'!$D:$O,9,FALSE)=0,"",VLOOKUP($A277,'Annex 2 EHV charges'!$D:$O,9,FALSE)),"")</f>
        <v/>
      </c>
      <c r="F277" s="107" t="str">
        <f>IFERROR(IF(VLOOKUP($A277,'Annex 2 EHV charges'!$D:$O,10,FALSE)=0,"",VLOOKUP($A277,'Annex 2 EHV charges'!$D:$O,10,FALSE)),"")</f>
        <v/>
      </c>
      <c r="G277" s="108" t="str">
        <f>IFERROR(IF(VLOOKUP($A277,'Annex 2 EHV charges'!$D:$O,11,FALSE)=0,"",VLOOKUP($A277,'Annex 2 EHV charges'!$D:$O,11,FALSE)),"")</f>
        <v/>
      </c>
      <c r="H277" s="108" t="str">
        <f>IFERROR(IF(VLOOKUP($A277,'Annex 2 EHV charges'!$D:$O,12,FALSE)=0,"",VLOOKUP($A277,'Annex 2 EHV charges'!$D:$O,12,FALSE)),"")</f>
        <v/>
      </c>
    </row>
    <row r="278" spans="1:8" x14ac:dyDescent="0.2">
      <c r="A278" s="105" t="str">
        <f t="array" ref="A278">IFERROR(INDEX('Annex 2 EHV charges'!$D$11:$D$410, MATCH(0, IF(ISBLANK('Annex 2 EHV charges'!$D$11:$D$410),1, COUNTIF(A$4:$A277, 'Annex 2 EHV charges'!$D$11:$D$410)), 0)),"")</f>
        <v/>
      </c>
      <c r="B278" s="104" t="str">
        <f>IF($A278="","",VLOOKUP($A278,'Annex 2 EHV charges'!$D:$O,2,0))</f>
        <v/>
      </c>
      <c r="C278" s="105" t="str">
        <f>IF($A278="","",VLOOKUP($A278,'Annex 2 EHV charges'!$D:$O,3,0))</f>
        <v/>
      </c>
      <c r="D278" s="104" t="str">
        <f>IF($A278="","",VLOOKUP($A278,'Annex 2 EHV charges'!$D:$O,4,0))</f>
        <v/>
      </c>
      <c r="E278" s="106" t="str">
        <f>IFERROR(IF(VLOOKUP($A278,'Annex 2 EHV charges'!$D:$O,9,FALSE)=0,"",VLOOKUP($A278,'Annex 2 EHV charges'!$D:$O,9,FALSE)),"")</f>
        <v/>
      </c>
      <c r="F278" s="107" t="str">
        <f>IFERROR(IF(VLOOKUP($A278,'Annex 2 EHV charges'!$D:$O,10,FALSE)=0,"",VLOOKUP($A278,'Annex 2 EHV charges'!$D:$O,10,FALSE)),"")</f>
        <v/>
      </c>
      <c r="G278" s="108" t="str">
        <f>IFERROR(IF(VLOOKUP($A278,'Annex 2 EHV charges'!$D:$O,11,FALSE)=0,"",VLOOKUP($A278,'Annex 2 EHV charges'!$D:$O,11,FALSE)),"")</f>
        <v/>
      </c>
      <c r="H278" s="108" t="str">
        <f>IFERROR(IF(VLOOKUP($A278,'Annex 2 EHV charges'!$D:$O,12,FALSE)=0,"",VLOOKUP($A278,'Annex 2 EHV charges'!$D:$O,12,FALSE)),"")</f>
        <v/>
      </c>
    </row>
    <row r="279" spans="1:8" x14ac:dyDescent="0.2">
      <c r="A279" s="105" t="str">
        <f t="array" ref="A279">IFERROR(INDEX('Annex 2 EHV charges'!$D$11:$D$410, MATCH(0, IF(ISBLANK('Annex 2 EHV charges'!$D$11:$D$410),1, COUNTIF(A$4:$A278, 'Annex 2 EHV charges'!$D$11:$D$410)), 0)),"")</f>
        <v/>
      </c>
      <c r="B279" s="104" t="str">
        <f>IF($A279="","",VLOOKUP($A279,'Annex 2 EHV charges'!$D:$O,2,0))</f>
        <v/>
      </c>
      <c r="C279" s="105" t="str">
        <f>IF($A279="","",VLOOKUP($A279,'Annex 2 EHV charges'!$D:$O,3,0))</f>
        <v/>
      </c>
      <c r="D279" s="104" t="str">
        <f>IF($A279="","",VLOOKUP($A279,'Annex 2 EHV charges'!$D:$O,4,0))</f>
        <v/>
      </c>
      <c r="E279" s="106" t="str">
        <f>IFERROR(IF(VLOOKUP($A279,'Annex 2 EHV charges'!$D:$O,9,FALSE)=0,"",VLOOKUP($A279,'Annex 2 EHV charges'!$D:$O,9,FALSE)),"")</f>
        <v/>
      </c>
      <c r="F279" s="107" t="str">
        <f>IFERROR(IF(VLOOKUP($A279,'Annex 2 EHV charges'!$D:$O,10,FALSE)=0,"",VLOOKUP($A279,'Annex 2 EHV charges'!$D:$O,10,FALSE)),"")</f>
        <v/>
      </c>
      <c r="G279" s="108" t="str">
        <f>IFERROR(IF(VLOOKUP($A279,'Annex 2 EHV charges'!$D:$O,11,FALSE)=0,"",VLOOKUP($A279,'Annex 2 EHV charges'!$D:$O,11,FALSE)),"")</f>
        <v/>
      </c>
      <c r="H279" s="108" t="str">
        <f>IFERROR(IF(VLOOKUP($A279,'Annex 2 EHV charges'!$D:$O,12,FALSE)=0,"",VLOOKUP($A279,'Annex 2 EHV charges'!$D:$O,12,FALSE)),"")</f>
        <v/>
      </c>
    </row>
    <row r="280" spans="1:8" x14ac:dyDescent="0.2">
      <c r="A280" s="105" t="str">
        <f t="array" ref="A280">IFERROR(INDEX('Annex 2 EHV charges'!$D$11:$D$410, MATCH(0, IF(ISBLANK('Annex 2 EHV charges'!$D$11:$D$410),1, COUNTIF(A$4:$A279, 'Annex 2 EHV charges'!$D$11:$D$410)), 0)),"")</f>
        <v/>
      </c>
      <c r="B280" s="104" t="str">
        <f>IF($A280="","",VLOOKUP($A280,'Annex 2 EHV charges'!$D:$O,2,0))</f>
        <v/>
      </c>
      <c r="C280" s="105" t="str">
        <f>IF($A280="","",VLOOKUP($A280,'Annex 2 EHV charges'!$D:$O,3,0))</f>
        <v/>
      </c>
      <c r="D280" s="104" t="str">
        <f>IF($A280="","",VLOOKUP($A280,'Annex 2 EHV charges'!$D:$O,4,0))</f>
        <v/>
      </c>
      <c r="E280" s="106" t="str">
        <f>IFERROR(IF(VLOOKUP($A280,'Annex 2 EHV charges'!$D:$O,9,FALSE)=0,"",VLOOKUP($A280,'Annex 2 EHV charges'!$D:$O,9,FALSE)),"")</f>
        <v/>
      </c>
      <c r="F280" s="107" t="str">
        <f>IFERROR(IF(VLOOKUP($A280,'Annex 2 EHV charges'!$D:$O,10,FALSE)=0,"",VLOOKUP($A280,'Annex 2 EHV charges'!$D:$O,10,FALSE)),"")</f>
        <v/>
      </c>
      <c r="G280" s="108" t="str">
        <f>IFERROR(IF(VLOOKUP($A280,'Annex 2 EHV charges'!$D:$O,11,FALSE)=0,"",VLOOKUP($A280,'Annex 2 EHV charges'!$D:$O,11,FALSE)),"")</f>
        <v/>
      </c>
      <c r="H280" s="108" t="str">
        <f>IFERROR(IF(VLOOKUP($A280,'Annex 2 EHV charges'!$D:$O,12,FALSE)=0,"",VLOOKUP($A280,'Annex 2 EHV charges'!$D:$O,12,FALSE)),"")</f>
        <v/>
      </c>
    </row>
    <row r="281" spans="1:8" x14ac:dyDescent="0.2">
      <c r="A281" s="105" t="str">
        <f t="array" ref="A281">IFERROR(INDEX('Annex 2 EHV charges'!$D$11:$D$410, MATCH(0, IF(ISBLANK('Annex 2 EHV charges'!$D$11:$D$410),1, COUNTIF(A$4:$A280, 'Annex 2 EHV charges'!$D$11:$D$410)), 0)),"")</f>
        <v/>
      </c>
      <c r="B281" s="104" t="str">
        <f>IF($A281="","",VLOOKUP($A281,'Annex 2 EHV charges'!$D:$O,2,0))</f>
        <v/>
      </c>
      <c r="C281" s="105" t="str">
        <f>IF($A281="","",VLOOKUP($A281,'Annex 2 EHV charges'!$D:$O,3,0))</f>
        <v/>
      </c>
      <c r="D281" s="104" t="str">
        <f>IF($A281="","",VLOOKUP($A281,'Annex 2 EHV charges'!$D:$O,4,0))</f>
        <v/>
      </c>
      <c r="E281" s="106" t="str">
        <f>IFERROR(IF(VLOOKUP($A281,'Annex 2 EHV charges'!$D:$O,9,FALSE)=0,"",VLOOKUP($A281,'Annex 2 EHV charges'!$D:$O,9,FALSE)),"")</f>
        <v/>
      </c>
      <c r="F281" s="107" t="str">
        <f>IFERROR(IF(VLOOKUP($A281,'Annex 2 EHV charges'!$D:$O,10,FALSE)=0,"",VLOOKUP($A281,'Annex 2 EHV charges'!$D:$O,10,FALSE)),"")</f>
        <v/>
      </c>
      <c r="G281" s="108" t="str">
        <f>IFERROR(IF(VLOOKUP($A281,'Annex 2 EHV charges'!$D:$O,11,FALSE)=0,"",VLOOKUP($A281,'Annex 2 EHV charges'!$D:$O,11,FALSE)),"")</f>
        <v/>
      </c>
      <c r="H281" s="108" t="str">
        <f>IFERROR(IF(VLOOKUP($A281,'Annex 2 EHV charges'!$D:$O,12,FALSE)=0,"",VLOOKUP($A281,'Annex 2 EHV charges'!$D:$O,12,FALSE)),"")</f>
        <v/>
      </c>
    </row>
    <row r="282" spans="1:8" x14ac:dyDescent="0.2">
      <c r="A282" s="105" t="str">
        <f t="array" ref="A282">IFERROR(INDEX('Annex 2 EHV charges'!$D$11:$D$410, MATCH(0, IF(ISBLANK('Annex 2 EHV charges'!$D$11:$D$410),1, COUNTIF(A$4:$A281, 'Annex 2 EHV charges'!$D$11:$D$410)), 0)),"")</f>
        <v/>
      </c>
      <c r="B282" s="104" t="str">
        <f>IF($A282="","",VLOOKUP($A282,'Annex 2 EHV charges'!$D:$O,2,0))</f>
        <v/>
      </c>
      <c r="C282" s="105" t="str">
        <f>IF($A282="","",VLOOKUP($A282,'Annex 2 EHV charges'!$D:$O,3,0))</f>
        <v/>
      </c>
      <c r="D282" s="104" t="str">
        <f>IF($A282="","",VLOOKUP($A282,'Annex 2 EHV charges'!$D:$O,4,0))</f>
        <v/>
      </c>
      <c r="E282" s="106" t="str">
        <f>IFERROR(IF(VLOOKUP($A282,'Annex 2 EHV charges'!$D:$O,9,FALSE)=0,"",VLOOKUP($A282,'Annex 2 EHV charges'!$D:$O,9,FALSE)),"")</f>
        <v/>
      </c>
      <c r="F282" s="107" t="str">
        <f>IFERROR(IF(VLOOKUP($A282,'Annex 2 EHV charges'!$D:$O,10,FALSE)=0,"",VLOOKUP($A282,'Annex 2 EHV charges'!$D:$O,10,FALSE)),"")</f>
        <v/>
      </c>
      <c r="G282" s="108" t="str">
        <f>IFERROR(IF(VLOOKUP($A282,'Annex 2 EHV charges'!$D:$O,11,FALSE)=0,"",VLOOKUP($A282,'Annex 2 EHV charges'!$D:$O,11,FALSE)),"")</f>
        <v/>
      </c>
      <c r="H282" s="108" t="str">
        <f>IFERROR(IF(VLOOKUP($A282,'Annex 2 EHV charges'!$D:$O,12,FALSE)=0,"",VLOOKUP($A282,'Annex 2 EHV charges'!$D:$O,12,FALSE)),"")</f>
        <v/>
      </c>
    </row>
    <row r="283" spans="1:8" x14ac:dyDescent="0.2">
      <c r="A283" s="105" t="str">
        <f t="array" ref="A283">IFERROR(INDEX('Annex 2 EHV charges'!$D$11:$D$410, MATCH(0, IF(ISBLANK('Annex 2 EHV charges'!$D$11:$D$410),1, COUNTIF(A$4:$A282, 'Annex 2 EHV charges'!$D$11:$D$410)), 0)),"")</f>
        <v/>
      </c>
      <c r="B283" s="104" t="str">
        <f>IF($A283="","",VLOOKUP($A283,'Annex 2 EHV charges'!$D:$O,2,0))</f>
        <v/>
      </c>
      <c r="C283" s="105" t="str">
        <f>IF($A283="","",VLOOKUP($A283,'Annex 2 EHV charges'!$D:$O,3,0))</f>
        <v/>
      </c>
      <c r="D283" s="104" t="str">
        <f>IF($A283="","",VLOOKUP($A283,'Annex 2 EHV charges'!$D:$O,4,0))</f>
        <v/>
      </c>
      <c r="E283" s="106" t="str">
        <f>IFERROR(IF(VLOOKUP($A283,'Annex 2 EHV charges'!$D:$O,9,FALSE)=0,"",VLOOKUP($A283,'Annex 2 EHV charges'!$D:$O,9,FALSE)),"")</f>
        <v/>
      </c>
      <c r="F283" s="107" t="str">
        <f>IFERROR(IF(VLOOKUP($A283,'Annex 2 EHV charges'!$D:$O,10,FALSE)=0,"",VLOOKUP($A283,'Annex 2 EHV charges'!$D:$O,10,FALSE)),"")</f>
        <v/>
      </c>
      <c r="G283" s="108" t="str">
        <f>IFERROR(IF(VLOOKUP($A283,'Annex 2 EHV charges'!$D:$O,11,FALSE)=0,"",VLOOKUP($A283,'Annex 2 EHV charges'!$D:$O,11,FALSE)),"")</f>
        <v/>
      </c>
      <c r="H283" s="108" t="str">
        <f>IFERROR(IF(VLOOKUP($A283,'Annex 2 EHV charges'!$D:$O,12,FALSE)=0,"",VLOOKUP($A283,'Annex 2 EHV charges'!$D:$O,12,FALSE)),"")</f>
        <v/>
      </c>
    </row>
    <row r="284" spans="1:8" x14ac:dyDescent="0.2">
      <c r="A284" s="105" t="str">
        <f t="array" ref="A284">IFERROR(INDEX('Annex 2 EHV charges'!$D$11:$D$410, MATCH(0, IF(ISBLANK('Annex 2 EHV charges'!$D$11:$D$410),1, COUNTIF(A$4:$A283, 'Annex 2 EHV charges'!$D$11:$D$410)), 0)),"")</f>
        <v/>
      </c>
      <c r="B284" s="104" t="str">
        <f>IF($A284="","",VLOOKUP($A284,'Annex 2 EHV charges'!$D:$O,2,0))</f>
        <v/>
      </c>
      <c r="C284" s="105" t="str">
        <f>IF($A284="","",VLOOKUP($A284,'Annex 2 EHV charges'!$D:$O,3,0))</f>
        <v/>
      </c>
      <c r="D284" s="104" t="str">
        <f>IF($A284="","",VLOOKUP($A284,'Annex 2 EHV charges'!$D:$O,4,0))</f>
        <v/>
      </c>
      <c r="E284" s="106" t="str">
        <f>IFERROR(IF(VLOOKUP($A284,'Annex 2 EHV charges'!$D:$O,9,FALSE)=0,"",VLOOKUP($A284,'Annex 2 EHV charges'!$D:$O,9,FALSE)),"")</f>
        <v/>
      </c>
      <c r="F284" s="107" t="str">
        <f>IFERROR(IF(VLOOKUP($A284,'Annex 2 EHV charges'!$D:$O,10,FALSE)=0,"",VLOOKUP($A284,'Annex 2 EHV charges'!$D:$O,10,FALSE)),"")</f>
        <v/>
      </c>
      <c r="G284" s="108" t="str">
        <f>IFERROR(IF(VLOOKUP($A284,'Annex 2 EHV charges'!$D:$O,11,FALSE)=0,"",VLOOKUP($A284,'Annex 2 EHV charges'!$D:$O,11,FALSE)),"")</f>
        <v/>
      </c>
      <c r="H284" s="108" t="str">
        <f>IFERROR(IF(VLOOKUP($A284,'Annex 2 EHV charges'!$D:$O,12,FALSE)=0,"",VLOOKUP($A284,'Annex 2 EHV charges'!$D:$O,12,FALSE)),"")</f>
        <v/>
      </c>
    </row>
    <row r="285" spans="1:8" x14ac:dyDescent="0.2">
      <c r="A285" s="105" t="str">
        <f t="array" ref="A285">IFERROR(INDEX('Annex 2 EHV charges'!$D$11:$D$410, MATCH(0, IF(ISBLANK('Annex 2 EHV charges'!$D$11:$D$410),1, COUNTIF(A$4:$A284, 'Annex 2 EHV charges'!$D$11:$D$410)), 0)),"")</f>
        <v/>
      </c>
      <c r="B285" s="104" t="str">
        <f>IF($A285="","",VLOOKUP($A285,'Annex 2 EHV charges'!$D:$O,2,0))</f>
        <v/>
      </c>
      <c r="C285" s="105" t="str">
        <f>IF($A285="","",VLOOKUP($A285,'Annex 2 EHV charges'!$D:$O,3,0))</f>
        <v/>
      </c>
      <c r="D285" s="104" t="str">
        <f>IF($A285="","",VLOOKUP($A285,'Annex 2 EHV charges'!$D:$O,4,0))</f>
        <v/>
      </c>
      <c r="E285" s="106" t="str">
        <f>IFERROR(IF(VLOOKUP($A285,'Annex 2 EHV charges'!$D:$O,9,FALSE)=0,"",VLOOKUP($A285,'Annex 2 EHV charges'!$D:$O,9,FALSE)),"")</f>
        <v/>
      </c>
      <c r="F285" s="107" t="str">
        <f>IFERROR(IF(VLOOKUP($A285,'Annex 2 EHV charges'!$D:$O,10,FALSE)=0,"",VLOOKUP($A285,'Annex 2 EHV charges'!$D:$O,10,FALSE)),"")</f>
        <v/>
      </c>
      <c r="G285" s="108" t="str">
        <f>IFERROR(IF(VLOOKUP($A285,'Annex 2 EHV charges'!$D:$O,11,FALSE)=0,"",VLOOKUP($A285,'Annex 2 EHV charges'!$D:$O,11,FALSE)),"")</f>
        <v/>
      </c>
      <c r="H285" s="108" t="str">
        <f>IFERROR(IF(VLOOKUP($A285,'Annex 2 EHV charges'!$D:$O,12,FALSE)=0,"",VLOOKUP($A285,'Annex 2 EHV charges'!$D:$O,12,FALSE)),"")</f>
        <v/>
      </c>
    </row>
    <row r="286" spans="1:8" x14ac:dyDescent="0.2">
      <c r="A286" s="105" t="str">
        <f t="array" ref="A286">IFERROR(INDEX('Annex 2 EHV charges'!$D$11:$D$410, MATCH(0, IF(ISBLANK('Annex 2 EHV charges'!$D$11:$D$410),1, COUNTIF(A$4:$A285, 'Annex 2 EHV charges'!$D$11:$D$410)), 0)),"")</f>
        <v/>
      </c>
      <c r="B286" s="104" t="str">
        <f>IF($A286="","",VLOOKUP($A286,'Annex 2 EHV charges'!$D:$O,2,0))</f>
        <v/>
      </c>
      <c r="C286" s="105" t="str">
        <f>IF($A286="","",VLOOKUP($A286,'Annex 2 EHV charges'!$D:$O,3,0))</f>
        <v/>
      </c>
      <c r="D286" s="104" t="str">
        <f>IF($A286="","",VLOOKUP($A286,'Annex 2 EHV charges'!$D:$O,4,0))</f>
        <v/>
      </c>
      <c r="E286" s="106" t="str">
        <f>IFERROR(IF(VLOOKUP($A286,'Annex 2 EHV charges'!$D:$O,9,FALSE)=0,"",VLOOKUP($A286,'Annex 2 EHV charges'!$D:$O,9,FALSE)),"")</f>
        <v/>
      </c>
      <c r="F286" s="107" t="str">
        <f>IFERROR(IF(VLOOKUP($A286,'Annex 2 EHV charges'!$D:$O,10,FALSE)=0,"",VLOOKUP($A286,'Annex 2 EHV charges'!$D:$O,10,FALSE)),"")</f>
        <v/>
      </c>
      <c r="G286" s="108" t="str">
        <f>IFERROR(IF(VLOOKUP($A286,'Annex 2 EHV charges'!$D:$O,11,FALSE)=0,"",VLOOKUP($A286,'Annex 2 EHV charges'!$D:$O,11,FALSE)),"")</f>
        <v/>
      </c>
      <c r="H286" s="108" t="str">
        <f>IFERROR(IF(VLOOKUP($A286,'Annex 2 EHV charges'!$D:$O,12,FALSE)=0,"",VLOOKUP($A286,'Annex 2 EHV charges'!$D:$O,12,FALSE)),"")</f>
        <v/>
      </c>
    </row>
    <row r="287" spans="1:8" x14ac:dyDescent="0.2">
      <c r="A287" s="105" t="str">
        <f t="array" ref="A287">IFERROR(INDEX('Annex 2 EHV charges'!$D$11:$D$410, MATCH(0, IF(ISBLANK('Annex 2 EHV charges'!$D$11:$D$410),1, COUNTIF(A$4:$A286, 'Annex 2 EHV charges'!$D$11:$D$410)), 0)),"")</f>
        <v/>
      </c>
      <c r="B287" s="104" t="str">
        <f>IF($A287="","",VLOOKUP($A287,'Annex 2 EHV charges'!$D:$O,2,0))</f>
        <v/>
      </c>
      <c r="C287" s="105" t="str">
        <f>IF($A287="","",VLOOKUP($A287,'Annex 2 EHV charges'!$D:$O,3,0))</f>
        <v/>
      </c>
      <c r="D287" s="104" t="str">
        <f>IF($A287="","",VLOOKUP($A287,'Annex 2 EHV charges'!$D:$O,4,0))</f>
        <v/>
      </c>
      <c r="E287" s="106" t="str">
        <f>IFERROR(IF(VLOOKUP($A287,'Annex 2 EHV charges'!$D:$O,9,FALSE)=0,"",VLOOKUP($A287,'Annex 2 EHV charges'!$D:$O,9,FALSE)),"")</f>
        <v/>
      </c>
      <c r="F287" s="107" t="str">
        <f>IFERROR(IF(VLOOKUP($A287,'Annex 2 EHV charges'!$D:$O,10,FALSE)=0,"",VLOOKUP($A287,'Annex 2 EHV charges'!$D:$O,10,FALSE)),"")</f>
        <v/>
      </c>
      <c r="G287" s="108" t="str">
        <f>IFERROR(IF(VLOOKUP($A287,'Annex 2 EHV charges'!$D:$O,11,FALSE)=0,"",VLOOKUP($A287,'Annex 2 EHV charges'!$D:$O,11,FALSE)),"")</f>
        <v/>
      </c>
      <c r="H287" s="108" t="str">
        <f>IFERROR(IF(VLOOKUP($A287,'Annex 2 EHV charges'!$D:$O,12,FALSE)=0,"",VLOOKUP($A287,'Annex 2 EHV charges'!$D:$O,12,FALSE)),"")</f>
        <v/>
      </c>
    </row>
    <row r="288" spans="1:8" x14ac:dyDescent="0.2">
      <c r="A288" s="105" t="str">
        <f t="array" ref="A288">IFERROR(INDEX('Annex 2 EHV charges'!$D$11:$D$410, MATCH(0, IF(ISBLANK('Annex 2 EHV charges'!$D$11:$D$410),1, COUNTIF(A$4:$A287, 'Annex 2 EHV charges'!$D$11:$D$410)), 0)),"")</f>
        <v/>
      </c>
      <c r="B288" s="104" t="str">
        <f>IF($A288="","",VLOOKUP($A288,'Annex 2 EHV charges'!$D:$O,2,0))</f>
        <v/>
      </c>
      <c r="C288" s="105" t="str">
        <f>IF($A288="","",VLOOKUP($A288,'Annex 2 EHV charges'!$D:$O,3,0))</f>
        <v/>
      </c>
      <c r="D288" s="104" t="str">
        <f>IF($A288="","",VLOOKUP($A288,'Annex 2 EHV charges'!$D:$O,4,0))</f>
        <v/>
      </c>
      <c r="E288" s="106" t="str">
        <f>IFERROR(IF(VLOOKUP($A288,'Annex 2 EHV charges'!$D:$O,9,FALSE)=0,"",VLOOKUP($A288,'Annex 2 EHV charges'!$D:$O,9,FALSE)),"")</f>
        <v/>
      </c>
      <c r="F288" s="107" t="str">
        <f>IFERROR(IF(VLOOKUP($A288,'Annex 2 EHV charges'!$D:$O,10,FALSE)=0,"",VLOOKUP($A288,'Annex 2 EHV charges'!$D:$O,10,FALSE)),"")</f>
        <v/>
      </c>
      <c r="G288" s="108" t="str">
        <f>IFERROR(IF(VLOOKUP($A288,'Annex 2 EHV charges'!$D:$O,11,FALSE)=0,"",VLOOKUP($A288,'Annex 2 EHV charges'!$D:$O,11,FALSE)),"")</f>
        <v/>
      </c>
      <c r="H288" s="108" t="str">
        <f>IFERROR(IF(VLOOKUP($A288,'Annex 2 EHV charges'!$D:$O,12,FALSE)=0,"",VLOOKUP($A288,'Annex 2 EHV charges'!$D:$O,12,FALSE)),"")</f>
        <v/>
      </c>
    </row>
    <row r="289" spans="1:8" x14ac:dyDescent="0.2">
      <c r="A289" s="105" t="str">
        <f t="array" ref="A289">IFERROR(INDEX('Annex 2 EHV charges'!$D$11:$D$410, MATCH(0, IF(ISBLANK('Annex 2 EHV charges'!$D$11:$D$410),1, COUNTIF(A$4:$A288, 'Annex 2 EHV charges'!$D$11:$D$410)), 0)),"")</f>
        <v/>
      </c>
      <c r="B289" s="104" t="str">
        <f>IF($A289="","",VLOOKUP($A289,'Annex 2 EHV charges'!$D:$O,2,0))</f>
        <v/>
      </c>
      <c r="C289" s="105" t="str">
        <f>IF($A289="","",VLOOKUP($A289,'Annex 2 EHV charges'!$D:$O,3,0))</f>
        <v/>
      </c>
      <c r="D289" s="104" t="str">
        <f>IF($A289="","",VLOOKUP($A289,'Annex 2 EHV charges'!$D:$O,4,0))</f>
        <v/>
      </c>
      <c r="E289" s="106" t="str">
        <f>IFERROR(IF(VLOOKUP($A289,'Annex 2 EHV charges'!$D:$O,9,FALSE)=0,"",VLOOKUP($A289,'Annex 2 EHV charges'!$D:$O,9,FALSE)),"")</f>
        <v/>
      </c>
      <c r="F289" s="107" t="str">
        <f>IFERROR(IF(VLOOKUP($A289,'Annex 2 EHV charges'!$D:$O,10,FALSE)=0,"",VLOOKUP($A289,'Annex 2 EHV charges'!$D:$O,10,FALSE)),"")</f>
        <v/>
      </c>
      <c r="G289" s="108" t="str">
        <f>IFERROR(IF(VLOOKUP($A289,'Annex 2 EHV charges'!$D:$O,11,FALSE)=0,"",VLOOKUP($A289,'Annex 2 EHV charges'!$D:$O,11,FALSE)),"")</f>
        <v/>
      </c>
      <c r="H289" s="108" t="str">
        <f>IFERROR(IF(VLOOKUP($A289,'Annex 2 EHV charges'!$D:$O,12,FALSE)=0,"",VLOOKUP($A289,'Annex 2 EHV charges'!$D:$O,12,FALSE)),"")</f>
        <v/>
      </c>
    </row>
    <row r="290" spans="1:8" x14ac:dyDescent="0.2">
      <c r="A290" s="105" t="str">
        <f t="array" ref="A290">IFERROR(INDEX('Annex 2 EHV charges'!$D$11:$D$410, MATCH(0, IF(ISBLANK('Annex 2 EHV charges'!$D$11:$D$410),1, COUNTIF(A$4:$A289, 'Annex 2 EHV charges'!$D$11:$D$410)), 0)),"")</f>
        <v/>
      </c>
      <c r="B290" s="104" t="str">
        <f>IF($A290="","",VLOOKUP($A290,'Annex 2 EHV charges'!$D:$O,2,0))</f>
        <v/>
      </c>
      <c r="C290" s="105" t="str">
        <f>IF($A290="","",VLOOKUP($A290,'Annex 2 EHV charges'!$D:$O,3,0))</f>
        <v/>
      </c>
      <c r="D290" s="104" t="str">
        <f>IF($A290="","",VLOOKUP($A290,'Annex 2 EHV charges'!$D:$O,4,0))</f>
        <v/>
      </c>
      <c r="E290" s="106" t="str">
        <f>IFERROR(IF(VLOOKUP($A290,'Annex 2 EHV charges'!$D:$O,9,FALSE)=0,"",VLOOKUP($A290,'Annex 2 EHV charges'!$D:$O,9,FALSE)),"")</f>
        <v/>
      </c>
      <c r="F290" s="107" t="str">
        <f>IFERROR(IF(VLOOKUP($A290,'Annex 2 EHV charges'!$D:$O,10,FALSE)=0,"",VLOOKUP($A290,'Annex 2 EHV charges'!$D:$O,10,FALSE)),"")</f>
        <v/>
      </c>
      <c r="G290" s="108" t="str">
        <f>IFERROR(IF(VLOOKUP($A290,'Annex 2 EHV charges'!$D:$O,11,FALSE)=0,"",VLOOKUP($A290,'Annex 2 EHV charges'!$D:$O,11,FALSE)),"")</f>
        <v/>
      </c>
      <c r="H290" s="108" t="str">
        <f>IFERROR(IF(VLOOKUP($A290,'Annex 2 EHV charges'!$D:$O,12,FALSE)=0,"",VLOOKUP($A290,'Annex 2 EHV charges'!$D:$O,12,FALSE)),"")</f>
        <v/>
      </c>
    </row>
    <row r="291" spans="1:8" x14ac:dyDescent="0.2">
      <c r="A291" s="105" t="str">
        <f t="array" ref="A291">IFERROR(INDEX('Annex 2 EHV charges'!$D$11:$D$410, MATCH(0, IF(ISBLANK('Annex 2 EHV charges'!$D$11:$D$410),1, COUNTIF(A$4:$A290, 'Annex 2 EHV charges'!$D$11:$D$410)), 0)),"")</f>
        <v/>
      </c>
      <c r="B291" s="104" t="str">
        <f>IF($A291="","",VLOOKUP($A291,'Annex 2 EHV charges'!$D:$O,2,0))</f>
        <v/>
      </c>
      <c r="C291" s="105" t="str">
        <f>IF($A291="","",VLOOKUP($A291,'Annex 2 EHV charges'!$D:$O,3,0))</f>
        <v/>
      </c>
      <c r="D291" s="104" t="str">
        <f>IF($A291="","",VLOOKUP($A291,'Annex 2 EHV charges'!$D:$O,4,0))</f>
        <v/>
      </c>
      <c r="E291" s="106" t="str">
        <f>IFERROR(IF(VLOOKUP($A291,'Annex 2 EHV charges'!$D:$O,9,FALSE)=0,"",VLOOKUP($A291,'Annex 2 EHV charges'!$D:$O,9,FALSE)),"")</f>
        <v/>
      </c>
      <c r="F291" s="107" t="str">
        <f>IFERROR(IF(VLOOKUP($A291,'Annex 2 EHV charges'!$D:$O,10,FALSE)=0,"",VLOOKUP($A291,'Annex 2 EHV charges'!$D:$O,10,FALSE)),"")</f>
        <v/>
      </c>
      <c r="G291" s="108" t="str">
        <f>IFERROR(IF(VLOOKUP($A291,'Annex 2 EHV charges'!$D:$O,11,FALSE)=0,"",VLOOKUP($A291,'Annex 2 EHV charges'!$D:$O,11,FALSE)),"")</f>
        <v/>
      </c>
      <c r="H291" s="108" t="str">
        <f>IFERROR(IF(VLOOKUP($A291,'Annex 2 EHV charges'!$D:$O,12,FALSE)=0,"",VLOOKUP($A291,'Annex 2 EHV charges'!$D:$O,12,FALSE)),"")</f>
        <v/>
      </c>
    </row>
    <row r="292" spans="1:8" x14ac:dyDescent="0.2">
      <c r="A292" s="105" t="str">
        <f t="array" ref="A292">IFERROR(INDEX('Annex 2 EHV charges'!$D$11:$D$410, MATCH(0, IF(ISBLANK('Annex 2 EHV charges'!$D$11:$D$410),1, COUNTIF(A$4:$A291, 'Annex 2 EHV charges'!$D$11:$D$410)), 0)),"")</f>
        <v/>
      </c>
      <c r="B292" s="104" t="str">
        <f>IF($A292="","",VLOOKUP($A292,'Annex 2 EHV charges'!$D:$O,2,0))</f>
        <v/>
      </c>
      <c r="C292" s="105" t="str">
        <f>IF($A292="","",VLOOKUP($A292,'Annex 2 EHV charges'!$D:$O,3,0))</f>
        <v/>
      </c>
      <c r="D292" s="104" t="str">
        <f>IF($A292="","",VLOOKUP($A292,'Annex 2 EHV charges'!$D:$O,4,0))</f>
        <v/>
      </c>
      <c r="E292" s="106" t="str">
        <f>IFERROR(IF(VLOOKUP($A292,'Annex 2 EHV charges'!$D:$O,9,FALSE)=0,"",VLOOKUP($A292,'Annex 2 EHV charges'!$D:$O,9,FALSE)),"")</f>
        <v/>
      </c>
      <c r="F292" s="107" t="str">
        <f>IFERROR(IF(VLOOKUP($A292,'Annex 2 EHV charges'!$D:$O,10,FALSE)=0,"",VLOOKUP($A292,'Annex 2 EHV charges'!$D:$O,10,FALSE)),"")</f>
        <v/>
      </c>
      <c r="G292" s="108" t="str">
        <f>IFERROR(IF(VLOOKUP($A292,'Annex 2 EHV charges'!$D:$O,11,FALSE)=0,"",VLOOKUP($A292,'Annex 2 EHV charges'!$D:$O,11,FALSE)),"")</f>
        <v/>
      </c>
      <c r="H292" s="108" t="str">
        <f>IFERROR(IF(VLOOKUP($A292,'Annex 2 EHV charges'!$D:$O,12,FALSE)=0,"",VLOOKUP($A292,'Annex 2 EHV charges'!$D:$O,12,FALSE)),"")</f>
        <v/>
      </c>
    </row>
    <row r="293" spans="1:8" x14ac:dyDescent="0.2">
      <c r="A293" s="105" t="str">
        <f t="array" ref="A293">IFERROR(INDEX('Annex 2 EHV charges'!$D$11:$D$410, MATCH(0, IF(ISBLANK('Annex 2 EHV charges'!$D$11:$D$410),1, COUNTIF(A$4:$A292, 'Annex 2 EHV charges'!$D$11:$D$410)), 0)),"")</f>
        <v/>
      </c>
      <c r="B293" s="104" t="str">
        <f>IF($A293="","",VLOOKUP($A293,'Annex 2 EHV charges'!$D:$O,2,0))</f>
        <v/>
      </c>
      <c r="C293" s="105" t="str">
        <f>IF($A293="","",VLOOKUP($A293,'Annex 2 EHV charges'!$D:$O,3,0))</f>
        <v/>
      </c>
      <c r="D293" s="104" t="str">
        <f>IF($A293="","",VLOOKUP($A293,'Annex 2 EHV charges'!$D:$O,4,0))</f>
        <v/>
      </c>
      <c r="E293" s="106" t="str">
        <f>IFERROR(IF(VLOOKUP($A293,'Annex 2 EHV charges'!$D:$O,9,FALSE)=0,"",VLOOKUP($A293,'Annex 2 EHV charges'!$D:$O,9,FALSE)),"")</f>
        <v/>
      </c>
      <c r="F293" s="107" t="str">
        <f>IFERROR(IF(VLOOKUP($A293,'Annex 2 EHV charges'!$D:$O,10,FALSE)=0,"",VLOOKUP($A293,'Annex 2 EHV charges'!$D:$O,10,FALSE)),"")</f>
        <v/>
      </c>
      <c r="G293" s="108" t="str">
        <f>IFERROR(IF(VLOOKUP($A293,'Annex 2 EHV charges'!$D:$O,11,FALSE)=0,"",VLOOKUP($A293,'Annex 2 EHV charges'!$D:$O,11,FALSE)),"")</f>
        <v/>
      </c>
      <c r="H293" s="108" t="str">
        <f>IFERROR(IF(VLOOKUP($A293,'Annex 2 EHV charges'!$D:$O,12,FALSE)=0,"",VLOOKUP($A293,'Annex 2 EHV charges'!$D:$O,12,FALSE)),"")</f>
        <v/>
      </c>
    </row>
    <row r="294" spans="1:8" x14ac:dyDescent="0.2">
      <c r="A294" s="105" t="str">
        <f t="array" ref="A294">IFERROR(INDEX('Annex 2 EHV charges'!$D$11:$D$410, MATCH(0, IF(ISBLANK('Annex 2 EHV charges'!$D$11:$D$410),1, COUNTIF(A$4:$A293, 'Annex 2 EHV charges'!$D$11:$D$410)), 0)),"")</f>
        <v/>
      </c>
      <c r="B294" s="104" t="str">
        <f>IF($A294="","",VLOOKUP($A294,'Annex 2 EHV charges'!$D:$O,2,0))</f>
        <v/>
      </c>
      <c r="C294" s="105" t="str">
        <f>IF($A294="","",VLOOKUP($A294,'Annex 2 EHV charges'!$D:$O,3,0))</f>
        <v/>
      </c>
      <c r="D294" s="104" t="str">
        <f>IF($A294="","",VLOOKUP($A294,'Annex 2 EHV charges'!$D:$O,4,0))</f>
        <v/>
      </c>
      <c r="E294" s="106" t="str">
        <f>IFERROR(IF(VLOOKUP($A294,'Annex 2 EHV charges'!$D:$O,9,FALSE)=0,"",VLOOKUP($A294,'Annex 2 EHV charges'!$D:$O,9,FALSE)),"")</f>
        <v/>
      </c>
      <c r="F294" s="107" t="str">
        <f>IFERROR(IF(VLOOKUP($A294,'Annex 2 EHV charges'!$D:$O,10,FALSE)=0,"",VLOOKUP($A294,'Annex 2 EHV charges'!$D:$O,10,FALSE)),"")</f>
        <v/>
      </c>
      <c r="G294" s="108" t="str">
        <f>IFERROR(IF(VLOOKUP($A294,'Annex 2 EHV charges'!$D:$O,11,FALSE)=0,"",VLOOKUP($A294,'Annex 2 EHV charges'!$D:$O,11,FALSE)),"")</f>
        <v/>
      </c>
      <c r="H294" s="108" t="str">
        <f>IFERROR(IF(VLOOKUP($A294,'Annex 2 EHV charges'!$D:$O,12,FALSE)=0,"",VLOOKUP($A294,'Annex 2 EHV charges'!$D:$O,12,FALSE)),"")</f>
        <v/>
      </c>
    </row>
    <row r="295" spans="1:8" x14ac:dyDescent="0.2">
      <c r="A295" s="105" t="str">
        <f t="array" ref="A295">IFERROR(INDEX('Annex 2 EHV charges'!$D$11:$D$410, MATCH(0, IF(ISBLANK('Annex 2 EHV charges'!$D$11:$D$410),1, COUNTIF(A$4:$A294, 'Annex 2 EHV charges'!$D$11:$D$410)), 0)),"")</f>
        <v/>
      </c>
      <c r="B295" s="104" t="str">
        <f>IF($A295="","",VLOOKUP($A295,'Annex 2 EHV charges'!$D:$O,2,0))</f>
        <v/>
      </c>
      <c r="C295" s="105" t="str">
        <f>IF($A295="","",VLOOKUP($A295,'Annex 2 EHV charges'!$D:$O,3,0))</f>
        <v/>
      </c>
      <c r="D295" s="104" t="str">
        <f>IF($A295="","",VLOOKUP($A295,'Annex 2 EHV charges'!$D:$O,4,0))</f>
        <v/>
      </c>
      <c r="E295" s="106" t="str">
        <f>IFERROR(IF(VLOOKUP($A295,'Annex 2 EHV charges'!$D:$O,9,FALSE)=0,"",VLOOKUP($A295,'Annex 2 EHV charges'!$D:$O,9,FALSE)),"")</f>
        <v/>
      </c>
      <c r="F295" s="107" t="str">
        <f>IFERROR(IF(VLOOKUP($A295,'Annex 2 EHV charges'!$D:$O,10,FALSE)=0,"",VLOOKUP($A295,'Annex 2 EHV charges'!$D:$O,10,FALSE)),"")</f>
        <v/>
      </c>
      <c r="G295" s="108" t="str">
        <f>IFERROR(IF(VLOOKUP($A295,'Annex 2 EHV charges'!$D:$O,11,FALSE)=0,"",VLOOKUP($A295,'Annex 2 EHV charges'!$D:$O,11,FALSE)),"")</f>
        <v/>
      </c>
      <c r="H295" s="108" t="str">
        <f>IFERROR(IF(VLOOKUP($A295,'Annex 2 EHV charges'!$D:$O,12,FALSE)=0,"",VLOOKUP($A295,'Annex 2 EHV charges'!$D:$O,12,FALSE)),"")</f>
        <v/>
      </c>
    </row>
    <row r="296" spans="1:8" x14ac:dyDescent="0.2">
      <c r="A296" s="105" t="str">
        <f t="array" ref="A296">IFERROR(INDEX('Annex 2 EHV charges'!$D$11:$D$410, MATCH(0, IF(ISBLANK('Annex 2 EHV charges'!$D$11:$D$410),1, COUNTIF(A$4:$A295, 'Annex 2 EHV charges'!$D$11:$D$410)), 0)),"")</f>
        <v/>
      </c>
      <c r="B296" s="104" t="str">
        <f>IF($A296="","",VLOOKUP($A296,'Annex 2 EHV charges'!$D:$O,2,0))</f>
        <v/>
      </c>
      <c r="C296" s="105" t="str">
        <f>IF($A296="","",VLOOKUP($A296,'Annex 2 EHV charges'!$D:$O,3,0))</f>
        <v/>
      </c>
      <c r="D296" s="104" t="str">
        <f>IF($A296="","",VLOOKUP($A296,'Annex 2 EHV charges'!$D:$O,4,0))</f>
        <v/>
      </c>
      <c r="E296" s="106" t="str">
        <f>IFERROR(IF(VLOOKUP($A296,'Annex 2 EHV charges'!$D:$O,9,FALSE)=0,"",VLOOKUP($A296,'Annex 2 EHV charges'!$D:$O,9,FALSE)),"")</f>
        <v/>
      </c>
      <c r="F296" s="107" t="str">
        <f>IFERROR(IF(VLOOKUP($A296,'Annex 2 EHV charges'!$D:$O,10,FALSE)=0,"",VLOOKUP($A296,'Annex 2 EHV charges'!$D:$O,10,FALSE)),"")</f>
        <v/>
      </c>
      <c r="G296" s="108" t="str">
        <f>IFERROR(IF(VLOOKUP($A296,'Annex 2 EHV charges'!$D:$O,11,FALSE)=0,"",VLOOKUP($A296,'Annex 2 EHV charges'!$D:$O,11,FALSE)),"")</f>
        <v/>
      </c>
      <c r="H296" s="108" t="str">
        <f>IFERROR(IF(VLOOKUP($A296,'Annex 2 EHV charges'!$D:$O,12,FALSE)=0,"",VLOOKUP($A296,'Annex 2 EHV charges'!$D:$O,12,FALSE)),"")</f>
        <v/>
      </c>
    </row>
    <row r="297" spans="1:8" x14ac:dyDescent="0.2">
      <c r="A297" s="105" t="str">
        <f t="array" ref="A297">IFERROR(INDEX('Annex 2 EHV charges'!$D$11:$D$410, MATCH(0, IF(ISBLANK('Annex 2 EHV charges'!$D$11:$D$410),1, COUNTIF(A$4:$A296, 'Annex 2 EHV charges'!$D$11:$D$410)), 0)),"")</f>
        <v/>
      </c>
      <c r="B297" s="104" t="str">
        <f>IF($A297="","",VLOOKUP($A297,'Annex 2 EHV charges'!$D:$O,2,0))</f>
        <v/>
      </c>
      <c r="C297" s="105" t="str">
        <f>IF($A297="","",VLOOKUP($A297,'Annex 2 EHV charges'!$D:$O,3,0))</f>
        <v/>
      </c>
      <c r="D297" s="104" t="str">
        <f>IF($A297="","",VLOOKUP($A297,'Annex 2 EHV charges'!$D:$O,4,0))</f>
        <v/>
      </c>
      <c r="E297" s="106" t="str">
        <f>IFERROR(IF(VLOOKUP($A297,'Annex 2 EHV charges'!$D:$O,9,FALSE)=0,"",VLOOKUP($A297,'Annex 2 EHV charges'!$D:$O,9,FALSE)),"")</f>
        <v/>
      </c>
      <c r="F297" s="107" t="str">
        <f>IFERROR(IF(VLOOKUP($A297,'Annex 2 EHV charges'!$D:$O,10,FALSE)=0,"",VLOOKUP($A297,'Annex 2 EHV charges'!$D:$O,10,FALSE)),"")</f>
        <v/>
      </c>
      <c r="G297" s="108" t="str">
        <f>IFERROR(IF(VLOOKUP($A297,'Annex 2 EHV charges'!$D:$O,11,FALSE)=0,"",VLOOKUP($A297,'Annex 2 EHV charges'!$D:$O,11,FALSE)),"")</f>
        <v/>
      </c>
      <c r="H297" s="108" t="str">
        <f>IFERROR(IF(VLOOKUP($A297,'Annex 2 EHV charges'!$D:$O,12,FALSE)=0,"",VLOOKUP($A297,'Annex 2 EHV charges'!$D:$O,12,FALSE)),"")</f>
        <v/>
      </c>
    </row>
    <row r="298" spans="1:8" x14ac:dyDescent="0.2">
      <c r="A298" s="105" t="str">
        <f t="array" ref="A298">IFERROR(INDEX('Annex 2 EHV charges'!$D$11:$D$410, MATCH(0, IF(ISBLANK('Annex 2 EHV charges'!$D$11:$D$410),1, COUNTIF(A$4:$A297, 'Annex 2 EHV charges'!$D$11:$D$410)), 0)),"")</f>
        <v/>
      </c>
      <c r="B298" s="104" t="str">
        <f>IF($A298="","",VLOOKUP($A298,'Annex 2 EHV charges'!$D:$O,2,0))</f>
        <v/>
      </c>
      <c r="C298" s="105" t="str">
        <f>IF($A298="","",VLOOKUP($A298,'Annex 2 EHV charges'!$D:$O,3,0))</f>
        <v/>
      </c>
      <c r="D298" s="104" t="str">
        <f>IF($A298="","",VLOOKUP($A298,'Annex 2 EHV charges'!$D:$O,4,0))</f>
        <v/>
      </c>
      <c r="E298" s="106" t="str">
        <f>IFERROR(IF(VLOOKUP($A298,'Annex 2 EHV charges'!$D:$O,9,FALSE)=0,"",VLOOKUP($A298,'Annex 2 EHV charges'!$D:$O,9,FALSE)),"")</f>
        <v/>
      </c>
      <c r="F298" s="107" t="str">
        <f>IFERROR(IF(VLOOKUP($A298,'Annex 2 EHV charges'!$D:$O,10,FALSE)=0,"",VLOOKUP($A298,'Annex 2 EHV charges'!$D:$O,10,FALSE)),"")</f>
        <v/>
      </c>
      <c r="G298" s="108" t="str">
        <f>IFERROR(IF(VLOOKUP($A298,'Annex 2 EHV charges'!$D:$O,11,FALSE)=0,"",VLOOKUP($A298,'Annex 2 EHV charges'!$D:$O,11,FALSE)),"")</f>
        <v/>
      </c>
      <c r="H298" s="108" t="str">
        <f>IFERROR(IF(VLOOKUP($A298,'Annex 2 EHV charges'!$D:$O,12,FALSE)=0,"",VLOOKUP($A298,'Annex 2 EHV charges'!$D:$O,12,FALSE)),"")</f>
        <v/>
      </c>
    </row>
    <row r="299" spans="1:8" x14ac:dyDescent="0.2">
      <c r="A299" s="105" t="str">
        <f t="array" ref="A299">IFERROR(INDEX('Annex 2 EHV charges'!$D$11:$D$410, MATCH(0, IF(ISBLANK('Annex 2 EHV charges'!$D$11:$D$410),1, COUNTIF(A$4:$A298, 'Annex 2 EHV charges'!$D$11:$D$410)), 0)),"")</f>
        <v/>
      </c>
      <c r="B299" s="104" t="str">
        <f>IF($A299="","",VLOOKUP($A299,'Annex 2 EHV charges'!$D:$O,2,0))</f>
        <v/>
      </c>
      <c r="C299" s="105" t="str">
        <f>IF($A299="","",VLOOKUP($A299,'Annex 2 EHV charges'!$D:$O,3,0))</f>
        <v/>
      </c>
      <c r="D299" s="104" t="str">
        <f>IF($A299="","",VLOOKUP($A299,'Annex 2 EHV charges'!$D:$O,4,0))</f>
        <v/>
      </c>
      <c r="E299" s="106" t="str">
        <f>IFERROR(IF(VLOOKUP($A299,'Annex 2 EHV charges'!$D:$O,9,FALSE)=0,"",VLOOKUP($A299,'Annex 2 EHV charges'!$D:$O,9,FALSE)),"")</f>
        <v/>
      </c>
      <c r="F299" s="107" t="str">
        <f>IFERROR(IF(VLOOKUP($A299,'Annex 2 EHV charges'!$D:$O,10,FALSE)=0,"",VLOOKUP($A299,'Annex 2 EHV charges'!$D:$O,10,FALSE)),"")</f>
        <v/>
      </c>
      <c r="G299" s="108" t="str">
        <f>IFERROR(IF(VLOOKUP($A299,'Annex 2 EHV charges'!$D:$O,11,FALSE)=0,"",VLOOKUP($A299,'Annex 2 EHV charges'!$D:$O,11,FALSE)),"")</f>
        <v/>
      </c>
      <c r="H299" s="108" t="str">
        <f>IFERROR(IF(VLOOKUP($A299,'Annex 2 EHV charges'!$D:$O,12,FALSE)=0,"",VLOOKUP($A299,'Annex 2 EHV charges'!$D:$O,12,FALSE)),"")</f>
        <v/>
      </c>
    </row>
    <row r="300" spans="1:8" x14ac:dyDescent="0.2">
      <c r="A300" s="105" t="str">
        <f t="array" ref="A300">IFERROR(INDEX('Annex 2 EHV charges'!$D$11:$D$410, MATCH(0, IF(ISBLANK('Annex 2 EHV charges'!$D$11:$D$410),1, COUNTIF(A$4:$A299, 'Annex 2 EHV charges'!$D$11:$D$410)), 0)),"")</f>
        <v/>
      </c>
      <c r="B300" s="104" t="str">
        <f>IF($A300="","",VLOOKUP($A300,'Annex 2 EHV charges'!$D:$O,2,0))</f>
        <v/>
      </c>
      <c r="C300" s="105" t="str">
        <f>IF($A300="","",VLOOKUP($A300,'Annex 2 EHV charges'!$D:$O,3,0))</f>
        <v/>
      </c>
      <c r="D300" s="104" t="str">
        <f>IF($A300="","",VLOOKUP($A300,'Annex 2 EHV charges'!$D:$O,4,0))</f>
        <v/>
      </c>
      <c r="E300" s="106" t="str">
        <f>IFERROR(IF(VLOOKUP($A300,'Annex 2 EHV charges'!$D:$O,9,FALSE)=0,"",VLOOKUP($A300,'Annex 2 EHV charges'!$D:$O,9,FALSE)),"")</f>
        <v/>
      </c>
      <c r="F300" s="107" t="str">
        <f>IFERROR(IF(VLOOKUP($A300,'Annex 2 EHV charges'!$D:$O,10,FALSE)=0,"",VLOOKUP($A300,'Annex 2 EHV charges'!$D:$O,10,FALSE)),"")</f>
        <v/>
      </c>
      <c r="G300" s="108" t="str">
        <f>IFERROR(IF(VLOOKUP($A300,'Annex 2 EHV charges'!$D:$O,11,FALSE)=0,"",VLOOKUP($A300,'Annex 2 EHV charges'!$D:$O,11,FALSE)),"")</f>
        <v/>
      </c>
      <c r="H300" s="108" t="str">
        <f>IFERROR(IF(VLOOKUP($A300,'Annex 2 EHV charges'!$D:$O,12,FALSE)=0,"",VLOOKUP($A300,'Annex 2 EHV charges'!$D:$O,12,FALSE)),"")</f>
        <v/>
      </c>
    </row>
    <row r="301" spans="1:8" x14ac:dyDescent="0.2">
      <c r="A301" s="105" t="str">
        <f t="array" ref="A301">IFERROR(INDEX('Annex 2 EHV charges'!$D$11:$D$410, MATCH(0, IF(ISBLANK('Annex 2 EHV charges'!$D$11:$D$410),1, COUNTIF(A$4:$A300, 'Annex 2 EHV charges'!$D$11:$D$410)), 0)),"")</f>
        <v/>
      </c>
      <c r="B301" s="104" t="str">
        <f>IF($A301="","",VLOOKUP($A301,'Annex 2 EHV charges'!$D:$O,2,0))</f>
        <v/>
      </c>
      <c r="C301" s="105" t="str">
        <f>IF($A301="","",VLOOKUP($A301,'Annex 2 EHV charges'!$D:$O,3,0))</f>
        <v/>
      </c>
      <c r="D301" s="104" t="str">
        <f>IF($A301="","",VLOOKUP($A301,'Annex 2 EHV charges'!$D:$O,4,0))</f>
        <v/>
      </c>
      <c r="E301" s="106" t="str">
        <f>IFERROR(IF(VLOOKUP($A301,'Annex 2 EHV charges'!$D:$O,9,FALSE)=0,"",VLOOKUP($A301,'Annex 2 EHV charges'!$D:$O,9,FALSE)),"")</f>
        <v/>
      </c>
      <c r="F301" s="107" t="str">
        <f>IFERROR(IF(VLOOKUP($A301,'Annex 2 EHV charges'!$D:$O,10,FALSE)=0,"",VLOOKUP($A301,'Annex 2 EHV charges'!$D:$O,10,FALSE)),"")</f>
        <v/>
      </c>
      <c r="G301" s="108" t="str">
        <f>IFERROR(IF(VLOOKUP($A301,'Annex 2 EHV charges'!$D:$O,11,FALSE)=0,"",VLOOKUP($A301,'Annex 2 EHV charges'!$D:$O,11,FALSE)),"")</f>
        <v/>
      </c>
      <c r="H301" s="108" t="str">
        <f>IFERROR(IF(VLOOKUP($A301,'Annex 2 EHV charges'!$D:$O,12,FALSE)=0,"",VLOOKUP($A301,'Annex 2 EHV charges'!$D:$O,12,FALSE)),"")</f>
        <v/>
      </c>
    </row>
    <row r="302" spans="1:8" x14ac:dyDescent="0.2">
      <c r="A302" s="105" t="str">
        <f t="array" ref="A302">IFERROR(INDEX('Annex 2 EHV charges'!$D$11:$D$410, MATCH(0, IF(ISBLANK('Annex 2 EHV charges'!$D$11:$D$410),1, COUNTIF(A$4:$A301, 'Annex 2 EHV charges'!$D$11:$D$410)), 0)),"")</f>
        <v/>
      </c>
      <c r="B302" s="104" t="str">
        <f>IF($A302="","",VLOOKUP($A302,'Annex 2 EHV charges'!$D:$O,2,0))</f>
        <v/>
      </c>
      <c r="C302" s="105" t="str">
        <f>IF($A302="","",VLOOKUP($A302,'Annex 2 EHV charges'!$D:$O,3,0))</f>
        <v/>
      </c>
      <c r="D302" s="104" t="str">
        <f>IF($A302="","",VLOOKUP($A302,'Annex 2 EHV charges'!$D:$O,4,0))</f>
        <v/>
      </c>
      <c r="E302" s="106" t="str">
        <f>IFERROR(IF(VLOOKUP($A302,'Annex 2 EHV charges'!$D:$O,9,FALSE)=0,"",VLOOKUP($A302,'Annex 2 EHV charges'!$D:$O,9,FALSE)),"")</f>
        <v/>
      </c>
      <c r="F302" s="107" t="str">
        <f>IFERROR(IF(VLOOKUP($A302,'Annex 2 EHV charges'!$D:$O,10,FALSE)=0,"",VLOOKUP($A302,'Annex 2 EHV charges'!$D:$O,10,FALSE)),"")</f>
        <v/>
      </c>
      <c r="G302" s="108" t="str">
        <f>IFERROR(IF(VLOOKUP($A302,'Annex 2 EHV charges'!$D:$O,11,FALSE)=0,"",VLOOKUP($A302,'Annex 2 EHV charges'!$D:$O,11,FALSE)),"")</f>
        <v/>
      </c>
      <c r="H302" s="108" t="str">
        <f>IFERROR(IF(VLOOKUP($A302,'Annex 2 EHV charges'!$D:$O,12,FALSE)=0,"",VLOOKUP($A302,'Annex 2 EHV charges'!$D:$O,12,FALSE)),"")</f>
        <v/>
      </c>
    </row>
    <row r="303" spans="1:8" x14ac:dyDescent="0.2">
      <c r="A303" s="105" t="str">
        <f t="array" ref="A303">IFERROR(INDEX('Annex 2 EHV charges'!$D$11:$D$410, MATCH(0, IF(ISBLANK('Annex 2 EHV charges'!$D$11:$D$410),1, COUNTIF(A$4:$A302, 'Annex 2 EHV charges'!$D$11:$D$410)), 0)),"")</f>
        <v/>
      </c>
      <c r="B303" s="104" t="str">
        <f>IF($A303="","",VLOOKUP($A303,'Annex 2 EHV charges'!$D:$O,2,0))</f>
        <v/>
      </c>
      <c r="C303" s="105" t="str">
        <f>IF($A303="","",VLOOKUP($A303,'Annex 2 EHV charges'!$D:$O,3,0))</f>
        <v/>
      </c>
      <c r="D303" s="104" t="str">
        <f>IF($A303="","",VLOOKUP($A303,'Annex 2 EHV charges'!$D:$O,4,0))</f>
        <v/>
      </c>
      <c r="E303" s="106" t="str">
        <f>IFERROR(IF(VLOOKUP($A303,'Annex 2 EHV charges'!$D:$O,9,FALSE)=0,"",VLOOKUP($A303,'Annex 2 EHV charges'!$D:$O,9,FALSE)),"")</f>
        <v/>
      </c>
      <c r="F303" s="107" t="str">
        <f>IFERROR(IF(VLOOKUP($A303,'Annex 2 EHV charges'!$D:$O,10,FALSE)=0,"",VLOOKUP($A303,'Annex 2 EHV charges'!$D:$O,10,FALSE)),"")</f>
        <v/>
      </c>
      <c r="G303" s="108" t="str">
        <f>IFERROR(IF(VLOOKUP($A303,'Annex 2 EHV charges'!$D:$O,11,FALSE)=0,"",VLOOKUP($A303,'Annex 2 EHV charges'!$D:$O,11,FALSE)),"")</f>
        <v/>
      </c>
      <c r="H303" s="108" t="str">
        <f>IFERROR(IF(VLOOKUP($A303,'Annex 2 EHV charges'!$D:$O,12,FALSE)=0,"",VLOOKUP($A303,'Annex 2 EHV charges'!$D:$O,12,FALSE)),"")</f>
        <v/>
      </c>
    </row>
    <row r="304" spans="1:8" x14ac:dyDescent="0.2">
      <c r="A304" s="105" t="str">
        <f t="array" ref="A304">IFERROR(INDEX('Annex 2 EHV charges'!$D$11:$D$410, MATCH(0, IF(ISBLANK('Annex 2 EHV charges'!$D$11:$D$410),1, COUNTIF(A$4:$A303, 'Annex 2 EHV charges'!$D$11:$D$410)), 0)),"")</f>
        <v/>
      </c>
      <c r="B304" s="104" t="str">
        <f>IF($A304="","",VLOOKUP($A304,'Annex 2 EHV charges'!$D:$O,2,0))</f>
        <v/>
      </c>
      <c r="C304" s="105" t="str">
        <f>IF($A304="","",VLOOKUP($A304,'Annex 2 EHV charges'!$D:$O,3,0))</f>
        <v/>
      </c>
      <c r="D304" s="104" t="str">
        <f>IF($A304="","",VLOOKUP($A304,'Annex 2 EHV charges'!$D:$O,4,0))</f>
        <v/>
      </c>
      <c r="E304" s="106" t="str">
        <f>IFERROR(IF(VLOOKUP($A304,'Annex 2 EHV charges'!$D:$O,9,FALSE)=0,"",VLOOKUP($A304,'Annex 2 EHV charges'!$D:$O,9,FALSE)),"")</f>
        <v/>
      </c>
      <c r="F304" s="107" t="str">
        <f>IFERROR(IF(VLOOKUP($A304,'Annex 2 EHV charges'!$D:$O,10,FALSE)=0,"",VLOOKUP($A304,'Annex 2 EHV charges'!$D:$O,10,FALSE)),"")</f>
        <v/>
      </c>
      <c r="G304" s="108" t="str">
        <f>IFERROR(IF(VLOOKUP($A304,'Annex 2 EHV charges'!$D:$O,11,FALSE)=0,"",VLOOKUP($A304,'Annex 2 EHV charges'!$D:$O,11,FALSE)),"")</f>
        <v/>
      </c>
      <c r="H304" s="108" t="str">
        <f>IFERROR(IF(VLOOKUP($A304,'Annex 2 EHV charges'!$D:$O,12,FALSE)=0,"",VLOOKUP($A304,'Annex 2 EHV charges'!$D:$O,12,FALSE)),"")</f>
        <v/>
      </c>
    </row>
    <row r="305" spans="1:8" x14ac:dyDescent="0.2">
      <c r="A305" s="105" t="str">
        <f t="array" ref="A305">IFERROR(INDEX('Annex 2 EHV charges'!$D$11:$D$410, MATCH(0, IF(ISBLANK('Annex 2 EHV charges'!$D$11:$D$410),1, COUNTIF(A$4:$A304, 'Annex 2 EHV charges'!$D$11:$D$410)), 0)),"")</f>
        <v/>
      </c>
      <c r="B305" s="104" t="str">
        <f>IF($A305="","",VLOOKUP($A305,'Annex 2 EHV charges'!$D:$O,2,0))</f>
        <v/>
      </c>
      <c r="C305" s="105" t="str">
        <f>IF($A305="","",VLOOKUP($A305,'Annex 2 EHV charges'!$D:$O,3,0))</f>
        <v/>
      </c>
      <c r="D305" s="104" t="str">
        <f>IF($A305="","",VLOOKUP($A305,'Annex 2 EHV charges'!$D:$O,4,0))</f>
        <v/>
      </c>
      <c r="E305" s="106" t="str">
        <f>IFERROR(IF(VLOOKUP($A305,'Annex 2 EHV charges'!$D:$O,9,FALSE)=0,"",VLOOKUP($A305,'Annex 2 EHV charges'!$D:$O,9,FALSE)),"")</f>
        <v/>
      </c>
      <c r="F305" s="107" t="str">
        <f>IFERROR(IF(VLOOKUP($A305,'Annex 2 EHV charges'!$D:$O,10,FALSE)=0,"",VLOOKUP($A305,'Annex 2 EHV charges'!$D:$O,10,FALSE)),"")</f>
        <v/>
      </c>
      <c r="G305" s="108" t="str">
        <f>IFERROR(IF(VLOOKUP($A305,'Annex 2 EHV charges'!$D:$O,11,FALSE)=0,"",VLOOKUP($A305,'Annex 2 EHV charges'!$D:$O,11,FALSE)),"")</f>
        <v/>
      </c>
      <c r="H305" s="108" t="str">
        <f>IFERROR(IF(VLOOKUP($A305,'Annex 2 EHV charges'!$D:$O,12,FALSE)=0,"",VLOOKUP($A305,'Annex 2 EHV charges'!$D:$O,12,FALSE)),"")</f>
        <v/>
      </c>
    </row>
    <row r="306" spans="1:8" x14ac:dyDescent="0.2">
      <c r="A306" s="105" t="str">
        <f t="array" ref="A306">IFERROR(INDEX('Annex 2 EHV charges'!$D$11:$D$410, MATCH(0, IF(ISBLANK('Annex 2 EHV charges'!$D$11:$D$410),1, COUNTIF(A$4:$A305, 'Annex 2 EHV charges'!$D$11:$D$410)), 0)),"")</f>
        <v/>
      </c>
      <c r="B306" s="104" t="str">
        <f>IF($A306="","",VLOOKUP($A306,'Annex 2 EHV charges'!$D:$O,2,0))</f>
        <v/>
      </c>
      <c r="C306" s="105" t="str">
        <f>IF($A306="","",VLOOKUP($A306,'Annex 2 EHV charges'!$D:$O,3,0))</f>
        <v/>
      </c>
      <c r="D306" s="104" t="str">
        <f>IF($A306="","",VLOOKUP($A306,'Annex 2 EHV charges'!$D:$O,4,0))</f>
        <v/>
      </c>
      <c r="E306" s="106" t="str">
        <f>IFERROR(IF(VLOOKUP($A306,'Annex 2 EHV charges'!$D:$O,9,FALSE)=0,"",VLOOKUP($A306,'Annex 2 EHV charges'!$D:$O,9,FALSE)),"")</f>
        <v/>
      </c>
      <c r="F306" s="107" t="str">
        <f>IFERROR(IF(VLOOKUP($A306,'Annex 2 EHV charges'!$D:$O,10,FALSE)=0,"",VLOOKUP($A306,'Annex 2 EHV charges'!$D:$O,10,FALSE)),"")</f>
        <v/>
      </c>
      <c r="G306" s="108" t="str">
        <f>IFERROR(IF(VLOOKUP($A306,'Annex 2 EHV charges'!$D:$O,11,FALSE)=0,"",VLOOKUP($A306,'Annex 2 EHV charges'!$D:$O,11,FALSE)),"")</f>
        <v/>
      </c>
      <c r="H306" s="108" t="str">
        <f>IFERROR(IF(VLOOKUP($A306,'Annex 2 EHV charges'!$D:$O,12,FALSE)=0,"",VLOOKUP($A306,'Annex 2 EHV charges'!$D:$O,12,FALSE)),"")</f>
        <v/>
      </c>
    </row>
    <row r="307" spans="1:8" x14ac:dyDescent="0.2">
      <c r="A307" s="105" t="str">
        <f t="array" ref="A307">IFERROR(INDEX('Annex 2 EHV charges'!$D$11:$D$410, MATCH(0, IF(ISBLANK('Annex 2 EHV charges'!$D$11:$D$410),1, COUNTIF(A$4:$A306, 'Annex 2 EHV charges'!$D$11:$D$410)), 0)),"")</f>
        <v/>
      </c>
      <c r="B307" s="104" t="str">
        <f>IF($A307="","",VLOOKUP($A307,'Annex 2 EHV charges'!$D:$O,2,0))</f>
        <v/>
      </c>
      <c r="C307" s="105" t="str">
        <f>IF($A307="","",VLOOKUP($A307,'Annex 2 EHV charges'!$D:$O,3,0))</f>
        <v/>
      </c>
      <c r="D307" s="104" t="str">
        <f>IF($A307="","",VLOOKUP($A307,'Annex 2 EHV charges'!$D:$O,4,0))</f>
        <v/>
      </c>
      <c r="E307" s="106" t="str">
        <f>IFERROR(IF(VLOOKUP($A307,'Annex 2 EHV charges'!$D:$O,9,FALSE)=0,"",VLOOKUP($A307,'Annex 2 EHV charges'!$D:$O,9,FALSE)),"")</f>
        <v/>
      </c>
      <c r="F307" s="107" t="str">
        <f>IFERROR(IF(VLOOKUP($A307,'Annex 2 EHV charges'!$D:$O,10,FALSE)=0,"",VLOOKUP($A307,'Annex 2 EHV charges'!$D:$O,10,FALSE)),"")</f>
        <v/>
      </c>
      <c r="G307" s="108" t="str">
        <f>IFERROR(IF(VLOOKUP($A307,'Annex 2 EHV charges'!$D:$O,11,FALSE)=0,"",VLOOKUP($A307,'Annex 2 EHV charges'!$D:$O,11,FALSE)),"")</f>
        <v/>
      </c>
      <c r="H307" s="108" t="str">
        <f>IFERROR(IF(VLOOKUP($A307,'Annex 2 EHV charges'!$D:$O,12,FALSE)=0,"",VLOOKUP($A307,'Annex 2 EHV charges'!$D:$O,12,FALSE)),"")</f>
        <v/>
      </c>
    </row>
    <row r="308" spans="1:8" x14ac:dyDescent="0.2">
      <c r="A308" s="105" t="str">
        <f t="array" ref="A308">IFERROR(INDEX('Annex 2 EHV charges'!$D$11:$D$410, MATCH(0, IF(ISBLANK('Annex 2 EHV charges'!$D$11:$D$410),1, COUNTIF(A$4:$A307, 'Annex 2 EHV charges'!$D$11:$D$410)), 0)),"")</f>
        <v/>
      </c>
      <c r="B308" s="104" t="str">
        <f>IF($A308="","",VLOOKUP($A308,'Annex 2 EHV charges'!$D:$O,2,0))</f>
        <v/>
      </c>
      <c r="C308" s="105" t="str">
        <f>IF($A308="","",VLOOKUP($A308,'Annex 2 EHV charges'!$D:$O,3,0))</f>
        <v/>
      </c>
      <c r="D308" s="104" t="str">
        <f>IF($A308="","",VLOOKUP($A308,'Annex 2 EHV charges'!$D:$O,4,0))</f>
        <v/>
      </c>
      <c r="E308" s="106" t="str">
        <f>IFERROR(IF(VLOOKUP($A308,'Annex 2 EHV charges'!$D:$O,9,FALSE)=0,"",VLOOKUP($A308,'Annex 2 EHV charges'!$D:$O,9,FALSE)),"")</f>
        <v/>
      </c>
      <c r="F308" s="107" t="str">
        <f>IFERROR(IF(VLOOKUP($A308,'Annex 2 EHV charges'!$D:$O,10,FALSE)=0,"",VLOOKUP($A308,'Annex 2 EHV charges'!$D:$O,10,FALSE)),"")</f>
        <v/>
      </c>
      <c r="G308" s="108" t="str">
        <f>IFERROR(IF(VLOOKUP($A308,'Annex 2 EHV charges'!$D:$O,11,FALSE)=0,"",VLOOKUP($A308,'Annex 2 EHV charges'!$D:$O,11,FALSE)),"")</f>
        <v/>
      </c>
      <c r="H308" s="108" t="str">
        <f>IFERROR(IF(VLOOKUP($A308,'Annex 2 EHV charges'!$D:$O,12,FALSE)=0,"",VLOOKUP($A308,'Annex 2 EHV charges'!$D:$O,12,FALSE)),"")</f>
        <v/>
      </c>
    </row>
    <row r="309" spans="1:8" x14ac:dyDescent="0.2">
      <c r="A309" s="105" t="str">
        <f t="array" ref="A309">IFERROR(INDEX('Annex 2 EHV charges'!$D$11:$D$410, MATCH(0, IF(ISBLANK('Annex 2 EHV charges'!$D$11:$D$410),1, COUNTIF(A$4:$A308, 'Annex 2 EHV charges'!$D$11:$D$410)), 0)),"")</f>
        <v/>
      </c>
      <c r="B309" s="104" t="str">
        <f>IF($A309="","",VLOOKUP($A309,'Annex 2 EHV charges'!$D:$O,2,0))</f>
        <v/>
      </c>
      <c r="C309" s="105" t="str">
        <f>IF($A309="","",VLOOKUP($A309,'Annex 2 EHV charges'!$D:$O,3,0))</f>
        <v/>
      </c>
      <c r="D309" s="104" t="str">
        <f>IF($A309="","",VLOOKUP($A309,'Annex 2 EHV charges'!$D:$O,4,0))</f>
        <v/>
      </c>
      <c r="E309" s="106" t="str">
        <f>IFERROR(IF(VLOOKUP($A309,'Annex 2 EHV charges'!$D:$O,9,FALSE)=0,"",VLOOKUP($A309,'Annex 2 EHV charges'!$D:$O,9,FALSE)),"")</f>
        <v/>
      </c>
      <c r="F309" s="107" t="str">
        <f>IFERROR(IF(VLOOKUP($A309,'Annex 2 EHV charges'!$D:$O,10,FALSE)=0,"",VLOOKUP($A309,'Annex 2 EHV charges'!$D:$O,10,FALSE)),"")</f>
        <v/>
      </c>
      <c r="G309" s="108" t="str">
        <f>IFERROR(IF(VLOOKUP($A309,'Annex 2 EHV charges'!$D:$O,11,FALSE)=0,"",VLOOKUP($A309,'Annex 2 EHV charges'!$D:$O,11,FALSE)),"")</f>
        <v/>
      </c>
      <c r="H309" s="108" t="str">
        <f>IFERROR(IF(VLOOKUP($A309,'Annex 2 EHV charges'!$D:$O,12,FALSE)=0,"",VLOOKUP($A309,'Annex 2 EHV charges'!$D:$O,12,FALSE)),"")</f>
        <v/>
      </c>
    </row>
    <row r="310" spans="1:8" x14ac:dyDescent="0.2">
      <c r="A310" s="105" t="str">
        <f t="array" ref="A310">IFERROR(INDEX('Annex 2 EHV charges'!$D$11:$D$410, MATCH(0, IF(ISBLANK('Annex 2 EHV charges'!$D$11:$D$410),1, COUNTIF(A$4:$A309, 'Annex 2 EHV charges'!$D$11:$D$410)), 0)),"")</f>
        <v/>
      </c>
      <c r="B310" s="104" t="str">
        <f>IF($A310="","",VLOOKUP($A310,'Annex 2 EHV charges'!$D:$O,2,0))</f>
        <v/>
      </c>
      <c r="C310" s="105" t="str">
        <f>IF($A310="","",VLOOKUP($A310,'Annex 2 EHV charges'!$D:$O,3,0))</f>
        <v/>
      </c>
      <c r="D310" s="104" t="str">
        <f>IF($A310="","",VLOOKUP($A310,'Annex 2 EHV charges'!$D:$O,4,0))</f>
        <v/>
      </c>
      <c r="E310" s="106" t="str">
        <f>IFERROR(IF(VLOOKUP($A310,'Annex 2 EHV charges'!$D:$O,9,FALSE)=0,"",VLOOKUP($A310,'Annex 2 EHV charges'!$D:$O,9,FALSE)),"")</f>
        <v/>
      </c>
      <c r="F310" s="107" t="str">
        <f>IFERROR(IF(VLOOKUP($A310,'Annex 2 EHV charges'!$D:$O,10,FALSE)=0,"",VLOOKUP($A310,'Annex 2 EHV charges'!$D:$O,10,FALSE)),"")</f>
        <v/>
      </c>
      <c r="G310" s="108" t="str">
        <f>IFERROR(IF(VLOOKUP($A310,'Annex 2 EHV charges'!$D:$O,11,FALSE)=0,"",VLOOKUP($A310,'Annex 2 EHV charges'!$D:$O,11,FALSE)),"")</f>
        <v/>
      </c>
      <c r="H310" s="108" t="str">
        <f>IFERROR(IF(VLOOKUP($A310,'Annex 2 EHV charges'!$D:$O,12,FALSE)=0,"",VLOOKUP($A310,'Annex 2 EHV charges'!$D:$O,12,FALSE)),"")</f>
        <v/>
      </c>
    </row>
    <row r="311" spans="1:8" x14ac:dyDescent="0.2">
      <c r="A311" s="105" t="str">
        <f t="array" ref="A311">IFERROR(INDEX('Annex 2 EHV charges'!$D$11:$D$410, MATCH(0, IF(ISBLANK('Annex 2 EHV charges'!$D$11:$D$410),1, COUNTIF(A$4:$A310, 'Annex 2 EHV charges'!$D$11:$D$410)), 0)),"")</f>
        <v/>
      </c>
      <c r="B311" s="104" t="str">
        <f>IF($A311="","",VLOOKUP($A311,'Annex 2 EHV charges'!$D:$O,2,0))</f>
        <v/>
      </c>
      <c r="C311" s="105" t="str">
        <f>IF($A311="","",VLOOKUP($A311,'Annex 2 EHV charges'!$D:$O,3,0))</f>
        <v/>
      </c>
      <c r="D311" s="104" t="str">
        <f>IF($A311="","",VLOOKUP($A311,'Annex 2 EHV charges'!$D:$O,4,0))</f>
        <v/>
      </c>
      <c r="E311" s="106" t="str">
        <f>IFERROR(IF(VLOOKUP($A311,'Annex 2 EHV charges'!$D:$O,9,FALSE)=0,"",VLOOKUP($A311,'Annex 2 EHV charges'!$D:$O,9,FALSE)),"")</f>
        <v/>
      </c>
      <c r="F311" s="107" t="str">
        <f>IFERROR(IF(VLOOKUP($A311,'Annex 2 EHV charges'!$D:$O,10,FALSE)=0,"",VLOOKUP($A311,'Annex 2 EHV charges'!$D:$O,10,FALSE)),"")</f>
        <v/>
      </c>
      <c r="G311" s="108" t="str">
        <f>IFERROR(IF(VLOOKUP($A311,'Annex 2 EHV charges'!$D:$O,11,FALSE)=0,"",VLOOKUP($A311,'Annex 2 EHV charges'!$D:$O,11,FALSE)),"")</f>
        <v/>
      </c>
      <c r="H311" s="108" t="str">
        <f>IFERROR(IF(VLOOKUP($A311,'Annex 2 EHV charges'!$D:$O,12,FALSE)=0,"",VLOOKUP($A311,'Annex 2 EHV charges'!$D:$O,12,FALSE)),"")</f>
        <v/>
      </c>
    </row>
    <row r="312" spans="1:8" x14ac:dyDescent="0.2">
      <c r="A312" s="105" t="str">
        <f t="array" ref="A312">IFERROR(INDEX('Annex 2 EHV charges'!$D$11:$D$410, MATCH(0, IF(ISBLANK('Annex 2 EHV charges'!$D$11:$D$410),1, COUNTIF(A$4:$A311, 'Annex 2 EHV charges'!$D$11:$D$410)), 0)),"")</f>
        <v/>
      </c>
      <c r="B312" s="104" t="str">
        <f>IF($A312="","",VLOOKUP($A312,'Annex 2 EHV charges'!$D:$O,2,0))</f>
        <v/>
      </c>
      <c r="C312" s="105" t="str">
        <f>IF($A312="","",VLOOKUP($A312,'Annex 2 EHV charges'!$D:$O,3,0))</f>
        <v/>
      </c>
      <c r="D312" s="104" t="str">
        <f>IF($A312="","",VLOOKUP($A312,'Annex 2 EHV charges'!$D:$O,4,0))</f>
        <v/>
      </c>
      <c r="E312" s="106" t="str">
        <f>IFERROR(IF(VLOOKUP($A312,'Annex 2 EHV charges'!$D:$O,9,FALSE)=0,"",VLOOKUP($A312,'Annex 2 EHV charges'!$D:$O,9,FALSE)),"")</f>
        <v/>
      </c>
      <c r="F312" s="107" t="str">
        <f>IFERROR(IF(VLOOKUP($A312,'Annex 2 EHV charges'!$D:$O,10,FALSE)=0,"",VLOOKUP($A312,'Annex 2 EHV charges'!$D:$O,10,FALSE)),"")</f>
        <v/>
      </c>
      <c r="G312" s="108" t="str">
        <f>IFERROR(IF(VLOOKUP($A312,'Annex 2 EHV charges'!$D:$O,11,FALSE)=0,"",VLOOKUP($A312,'Annex 2 EHV charges'!$D:$O,11,FALSE)),"")</f>
        <v/>
      </c>
      <c r="H312" s="108" t="str">
        <f>IFERROR(IF(VLOOKUP($A312,'Annex 2 EHV charges'!$D:$O,12,FALSE)=0,"",VLOOKUP($A312,'Annex 2 EHV charges'!$D:$O,12,FALSE)),"")</f>
        <v/>
      </c>
    </row>
    <row r="313" spans="1:8" x14ac:dyDescent="0.2">
      <c r="A313" s="105" t="str">
        <f t="array" ref="A313">IFERROR(INDEX('Annex 2 EHV charges'!$D$11:$D$410, MATCH(0, IF(ISBLANK('Annex 2 EHV charges'!$D$11:$D$410),1, COUNTIF(A$4:$A312, 'Annex 2 EHV charges'!$D$11:$D$410)), 0)),"")</f>
        <v/>
      </c>
      <c r="B313" s="104" t="str">
        <f>IF($A313="","",VLOOKUP($A313,'Annex 2 EHV charges'!$D:$O,2,0))</f>
        <v/>
      </c>
      <c r="C313" s="105" t="str">
        <f>IF($A313="","",VLOOKUP($A313,'Annex 2 EHV charges'!$D:$O,3,0))</f>
        <v/>
      </c>
      <c r="D313" s="104" t="str">
        <f>IF($A313="","",VLOOKUP($A313,'Annex 2 EHV charges'!$D:$O,4,0))</f>
        <v/>
      </c>
      <c r="E313" s="106" t="str">
        <f>IFERROR(IF(VLOOKUP($A313,'Annex 2 EHV charges'!$D:$O,9,FALSE)=0,"",VLOOKUP($A313,'Annex 2 EHV charges'!$D:$O,9,FALSE)),"")</f>
        <v/>
      </c>
      <c r="F313" s="107" t="str">
        <f>IFERROR(IF(VLOOKUP($A313,'Annex 2 EHV charges'!$D:$O,10,FALSE)=0,"",VLOOKUP($A313,'Annex 2 EHV charges'!$D:$O,10,FALSE)),"")</f>
        <v/>
      </c>
      <c r="G313" s="108" t="str">
        <f>IFERROR(IF(VLOOKUP($A313,'Annex 2 EHV charges'!$D:$O,11,FALSE)=0,"",VLOOKUP($A313,'Annex 2 EHV charges'!$D:$O,11,FALSE)),"")</f>
        <v/>
      </c>
      <c r="H313" s="108" t="str">
        <f>IFERROR(IF(VLOOKUP($A313,'Annex 2 EHV charges'!$D:$O,12,FALSE)=0,"",VLOOKUP($A313,'Annex 2 EHV charges'!$D:$O,12,FALSE)),"")</f>
        <v/>
      </c>
    </row>
    <row r="314" spans="1:8" x14ac:dyDescent="0.2">
      <c r="A314" s="105" t="str">
        <f t="array" ref="A314">IFERROR(INDEX('Annex 2 EHV charges'!$D$11:$D$410, MATCH(0, IF(ISBLANK('Annex 2 EHV charges'!$D$11:$D$410),1, COUNTIF(A$4:$A313, 'Annex 2 EHV charges'!$D$11:$D$410)), 0)),"")</f>
        <v/>
      </c>
      <c r="B314" s="104" t="str">
        <f>IF($A314="","",VLOOKUP($A314,'Annex 2 EHV charges'!$D:$O,2,0))</f>
        <v/>
      </c>
      <c r="C314" s="105" t="str">
        <f>IF($A314="","",VLOOKUP($A314,'Annex 2 EHV charges'!$D:$O,3,0))</f>
        <v/>
      </c>
      <c r="D314" s="104" t="str">
        <f>IF($A314="","",VLOOKUP($A314,'Annex 2 EHV charges'!$D:$O,4,0))</f>
        <v/>
      </c>
      <c r="E314" s="106" t="str">
        <f>IFERROR(IF(VLOOKUP($A314,'Annex 2 EHV charges'!$D:$O,9,FALSE)=0,"",VLOOKUP($A314,'Annex 2 EHV charges'!$D:$O,9,FALSE)),"")</f>
        <v/>
      </c>
      <c r="F314" s="107" t="str">
        <f>IFERROR(IF(VLOOKUP($A314,'Annex 2 EHV charges'!$D:$O,10,FALSE)=0,"",VLOOKUP($A314,'Annex 2 EHV charges'!$D:$O,10,FALSE)),"")</f>
        <v/>
      </c>
      <c r="G314" s="108" t="str">
        <f>IFERROR(IF(VLOOKUP($A314,'Annex 2 EHV charges'!$D:$O,11,FALSE)=0,"",VLOOKUP($A314,'Annex 2 EHV charges'!$D:$O,11,FALSE)),"")</f>
        <v/>
      </c>
      <c r="H314" s="108" t="str">
        <f>IFERROR(IF(VLOOKUP($A314,'Annex 2 EHV charges'!$D:$O,12,FALSE)=0,"",VLOOKUP($A314,'Annex 2 EHV charges'!$D:$O,12,FALSE)),"")</f>
        <v/>
      </c>
    </row>
    <row r="315" spans="1:8" x14ac:dyDescent="0.2">
      <c r="A315" s="105" t="str">
        <f t="array" ref="A315">IFERROR(INDEX('Annex 2 EHV charges'!$D$11:$D$410, MATCH(0, IF(ISBLANK('Annex 2 EHV charges'!$D$11:$D$410),1, COUNTIF(A$4:$A314, 'Annex 2 EHV charges'!$D$11:$D$410)), 0)),"")</f>
        <v/>
      </c>
      <c r="B315" s="104" t="str">
        <f>IF($A315="","",VLOOKUP($A315,'Annex 2 EHV charges'!$D:$O,2,0))</f>
        <v/>
      </c>
      <c r="C315" s="105" t="str">
        <f>IF($A315="","",VLOOKUP($A315,'Annex 2 EHV charges'!$D:$O,3,0))</f>
        <v/>
      </c>
      <c r="D315" s="104" t="str">
        <f>IF($A315="","",VLOOKUP($A315,'Annex 2 EHV charges'!$D:$O,4,0))</f>
        <v/>
      </c>
      <c r="E315" s="106" t="str">
        <f>IFERROR(IF(VLOOKUP($A315,'Annex 2 EHV charges'!$D:$O,9,FALSE)=0,"",VLOOKUP($A315,'Annex 2 EHV charges'!$D:$O,9,FALSE)),"")</f>
        <v/>
      </c>
      <c r="F315" s="107" t="str">
        <f>IFERROR(IF(VLOOKUP($A315,'Annex 2 EHV charges'!$D:$O,10,FALSE)=0,"",VLOOKUP($A315,'Annex 2 EHV charges'!$D:$O,10,FALSE)),"")</f>
        <v/>
      </c>
      <c r="G315" s="108" t="str">
        <f>IFERROR(IF(VLOOKUP($A315,'Annex 2 EHV charges'!$D:$O,11,FALSE)=0,"",VLOOKUP($A315,'Annex 2 EHV charges'!$D:$O,11,FALSE)),"")</f>
        <v/>
      </c>
      <c r="H315" s="108" t="str">
        <f>IFERROR(IF(VLOOKUP($A315,'Annex 2 EHV charges'!$D:$O,12,FALSE)=0,"",VLOOKUP($A315,'Annex 2 EHV charges'!$D:$O,12,FALSE)),"")</f>
        <v/>
      </c>
    </row>
    <row r="316" spans="1:8" x14ac:dyDescent="0.2">
      <c r="A316" s="105" t="str">
        <f t="array" ref="A316">IFERROR(INDEX('Annex 2 EHV charges'!$D$11:$D$410, MATCH(0, IF(ISBLANK('Annex 2 EHV charges'!$D$11:$D$410),1, COUNTIF(A$4:$A315, 'Annex 2 EHV charges'!$D$11:$D$410)), 0)),"")</f>
        <v/>
      </c>
      <c r="B316" s="104" t="str">
        <f>IF($A316="","",VLOOKUP($A316,'Annex 2 EHV charges'!$D:$O,2,0))</f>
        <v/>
      </c>
      <c r="C316" s="105" t="str">
        <f>IF($A316="","",VLOOKUP($A316,'Annex 2 EHV charges'!$D:$O,3,0))</f>
        <v/>
      </c>
      <c r="D316" s="104" t="str">
        <f>IF($A316="","",VLOOKUP($A316,'Annex 2 EHV charges'!$D:$O,4,0))</f>
        <v/>
      </c>
      <c r="E316" s="106" t="str">
        <f>IFERROR(IF(VLOOKUP($A316,'Annex 2 EHV charges'!$D:$O,9,FALSE)=0,"",VLOOKUP($A316,'Annex 2 EHV charges'!$D:$O,9,FALSE)),"")</f>
        <v/>
      </c>
      <c r="F316" s="107" t="str">
        <f>IFERROR(IF(VLOOKUP($A316,'Annex 2 EHV charges'!$D:$O,10,FALSE)=0,"",VLOOKUP($A316,'Annex 2 EHV charges'!$D:$O,10,FALSE)),"")</f>
        <v/>
      </c>
      <c r="G316" s="108" t="str">
        <f>IFERROR(IF(VLOOKUP($A316,'Annex 2 EHV charges'!$D:$O,11,FALSE)=0,"",VLOOKUP($A316,'Annex 2 EHV charges'!$D:$O,11,FALSE)),"")</f>
        <v/>
      </c>
      <c r="H316" s="108" t="str">
        <f>IFERROR(IF(VLOOKUP($A316,'Annex 2 EHV charges'!$D:$O,12,FALSE)=0,"",VLOOKUP($A316,'Annex 2 EHV charges'!$D:$O,12,FALSE)),"")</f>
        <v/>
      </c>
    </row>
    <row r="317" spans="1:8" x14ac:dyDescent="0.2">
      <c r="A317" s="105" t="str">
        <f t="array" ref="A317">IFERROR(INDEX('Annex 2 EHV charges'!$D$11:$D$410, MATCH(0, IF(ISBLANK('Annex 2 EHV charges'!$D$11:$D$410),1, COUNTIF(A$4:$A316, 'Annex 2 EHV charges'!$D$11:$D$410)), 0)),"")</f>
        <v/>
      </c>
      <c r="B317" s="104" t="str">
        <f>IF($A317="","",VLOOKUP($A317,'Annex 2 EHV charges'!$D:$O,2,0))</f>
        <v/>
      </c>
      <c r="C317" s="105" t="str">
        <f>IF($A317="","",VLOOKUP($A317,'Annex 2 EHV charges'!$D:$O,3,0))</f>
        <v/>
      </c>
      <c r="D317" s="104" t="str">
        <f>IF($A317="","",VLOOKUP($A317,'Annex 2 EHV charges'!$D:$O,4,0))</f>
        <v/>
      </c>
      <c r="E317" s="106" t="str">
        <f>IFERROR(IF(VLOOKUP($A317,'Annex 2 EHV charges'!$D:$O,9,FALSE)=0,"",VLOOKUP($A317,'Annex 2 EHV charges'!$D:$O,9,FALSE)),"")</f>
        <v/>
      </c>
      <c r="F317" s="107" t="str">
        <f>IFERROR(IF(VLOOKUP($A317,'Annex 2 EHV charges'!$D:$O,10,FALSE)=0,"",VLOOKUP($A317,'Annex 2 EHV charges'!$D:$O,10,FALSE)),"")</f>
        <v/>
      </c>
      <c r="G317" s="108" t="str">
        <f>IFERROR(IF(VLOOKUP($A317,'Annex 2 EHV charges'!$D:$O,11,FALSE)=0,"",VLOOKUP($A317,'Annex 2 EHV charges'!$D:$O,11,FALSE)),"")</f>
        <v/>
      </c>
      <c r="H317" s="108" t="str">
        <f>IFERROR(IF(VLOOKUP($A317,'Annex 2 EHV charges'!$D:$O,12,FALSE)=0,"",VLOOKUP($A317,'Annex 2 EHV charges'!$D:$O,12,FALSE)),"")</f>
        <v/>
      </c>
    </row>
    <row r="318" spans="1:8" x14ac:dyDescent="0.2">
      <c r="A318" s="105" t="str">
        <f t="array" ref="A318">IFERROR(INDEX('Annex 2 EHV charges'!$D$11:$D$410, MATCH(0, IF(ISBLANK('Annex 2 EHV charges'!$D$11:$D$410),1, COUNTIF(A$4:$A317, 'Annex 2 EHV charges'!$D$11:$D$410)), 0)),"")</f>
        <v/>
      </c>
      <c r="B318" s="104" t="str">
        <f>IF($A318="","",VLOOKUP($A318,'Annex 2 EHV charges'!$D:$O,2,0))</f>
        <v/>
      </c>
      <c r="C318" s="105" t="str">
        <f>IF($A318="","",VLOOKUP($A318,'Annex 2 EHV charges'!$D:$O,3,0))</f>
        <v/>
      </c>
      <c r="D318" s="104" t="str">
        <f>IF($A318="","",VLOOKUP($A318,'Annex 2 EHV charges'!$D:$O,4,0))</f>
        <v/>
      </c>
      <c r="E318" s="106" t="str">
        <f>IFERROR(IF(VLOOKUP($A318,'Annex 2 EHV charges'!$D:$O,9,FALSE)=0,"",VLOOKUP($A318,'Annex 2 EHV charges'!$D:$O,9,FALSE)),"")</f>
        <v/>
      </c>
      <c r="F318" s="107" t="str">
        <f>IFERROR(IF(VLOOKUP($A318,'Annex 2 EHV charges'!$D:$O,10,FALSE)=0,"",VLOOKUP($A318,'Annex 2 EHV charges'!$D:$O,10,FALSE)),"")</f>
        <v/>
      </c>
      <c r="G318" s="108" t="str">
        <f>IFERROR(IF(VLOOKUP($A318,'Annex 2 EHV charges'!$D:$O,11,FALSE)=0,"",VLOOKUP($A318,'Annex 2 EHV charges'!$D:$O,11,FALSE)),"")</f>
        <v/>
      </c>
      <c r="H318" s="108" t="str">
        <f>IFERROR(IF(VLOOKUP($A318,'Annex 2 EHV charges'!$D:$O,12,FALSE)=0,"",VLOOKUP($A318,'Annex 2 EHV charges'!$D:$O,12,FALSE)),"")</f>
        <v/>
      </c>
    </row>
    <row r="319" spans="1:8" x14ac:dyDescent="0.2">
      <c r="A319" s="105" t="str">
        <f t="array" ref="A319">IFERROR(INDEX('Annex 2 EHV charges'!$D$11:$D$410, MATCH(0, IF(ISBLANK('Annex 2 EHV charges'!$D$11:$D$410),1, COUNTIF(A$4:$A318, 'Annex 2 EHV charges'!$D$11:$D$410)), 0)),"")</f>
        <v/>
      </c>
      <c r="B319" s="104" t="str">
        <f>IF($A319="","",VLOOKUP($A319,'Annex 2 EHV charges'!$D:$O,2,0))</f>
        <v/>
      </c>
      <c r="C319" s="105" t="str">
        <f>IF($A319="","",VLOOKUP($A319,'Annex 2 EHV charges'!$D:$O,3,0))</f>
        <v/>
      </c>
      <c r="D319" s="104" t="str">
        <f>IF($A319="","",VLOOKUP($A319,'Annex 2 EHV charges'!$D:$O,4,0))</f>
        <v/>
      </c>
      <c r="E319" s="106" t="str">
        <f>IFERROR(IF(VLOOKUP($A319,'Annex 2 EHV charges'!$D:$O,9,FALSE)=0,"",VLOOKUP($A319,'Annex 2 EHV charges'!$D:$O,9,FALSE)),"")</f>
        <v/>
      </c>
      <c r="F319" s="107" t="str">
        <f>IFERROR(IF(VLOOKUP($A319,'Annex 2 EHV charges'!$D:$O,10,FALSE)=0,"",VLOOKUP($A319,'Annex 2 EHV charges'!$D:$O,10,FALSE)),"")</f>
        <v/>
      </c>
      <c r="G319" s="108" t="str">
        <f>IFERROR(IF(VLOOKUP($A319,'Annex 2 EHV charges'!$D:$O,11,FALSE)=0,"",VLOOKUP($A319,'Annex 2 EHV charges'!$D:$O,11,FALSE)),"")</f>
        <v/>
      </c>
      <c r="H319" s="108" t="str">
        <f>IFERROR(IF(VLOOKUP($A319,'Annex 2 EHV charges'!$D:$O,12,FALSE)=0,"",VLOOKUP($A319,'Annex 2 EHV charges'!$D:$O,12,FALSE)),"")</f>
        <v/>
      </c>
    </row>
    <row r="320" spans="1:8" x14ac:dyDescent="0.2">
      <c r="A320" s="105" t="str">
        <f t="array" ref="A320">IFERROR(INDEX('Annex 2 EHV charges'!$D$11:$D$410, MATCH(0, IF(ISBLANK('Annex 2 EHV charges'!$D$11:$D$410),1, COUNTIF(A$4:$A319, 'Annex 2 EHV charges'!$D$11:$D$410)), 0)),"")</f>
        <v/>
      </c>
      <c r="B320" s="104" t="str">
        <f>IF($A320="","",VLOOKUP($A320,'Annex 2 EHV charges'!$D:$O,2,0))</f>
        <v/>
      </c>
      <c r="C320" s="105" t="str">
        <f>IF($A320="","",VLOOKUP($A320,'Annex 2 EHV charges'!$D:$O,3,0))</f>
        <v/>
      </c>
      <c r="D320" s="104" t="str">
        <f>IF($A320="","",VLOOKUP($A320,'Annex 2 EHV charges'!$D:$O,4,0))</f>
        <v/>
      </c>
      <c r="E320" s="106" t="str">
        <f>IFERROR(IF(VLOOKUP($A320,'Annex 2 EHV charges'!$D:$O,9,FALSE)=0,"",VLOOKUP($A320,'Annex 2 EHV charges'!$D:$O,9,FALSE)),"")</f>
        <v/>
      </c>
      <c r="F320" s="107" t="str">
        <f>IFERROR(IF(VLOOKUP($A320,'Annex 2 EHV charges'!$D:$O,10,FALSE)=0,"",VLOOKUP($A320,'Annex 2 EHV charges'!$D:$O,10,FALSE)),"")</f>
        <v/>
      </c>
      <c r="G320" s="108" t="str">
        <f>IFERROR(IF(VLOOKUP($A320,'Annex 2 EHV charges'!$D:$O,11,FALSE)=0,"",VLOOKUP($A320,'Annex 2 EHV charges'!$D:$O,11,FALSE)),"")</f>
        <v/>
      </c>
      <c r="H320" s="108" t="str">
        <f>IFERROR(IF(VLOOKUP($A320,'Annex 2 EHV charges'!$D:$O,12,FALSE)=0,"",VLOOKUP($A320,'Annex 2 EHV charges'!$D:$O,12,FALSE)),"")</f>
        <v/>
      </c>
    </row>
    <row r="321" spans="1:8" x14ac:dyDescent="0.2">
      <c r="A321" s="105" t="str">
        <f t="array" ref="A321">IFERROR(INDEX('Annex 2 EHV charges'!$D$11:$D$410, MATCH(0, IF(ISBLANK('Annex 2 EHV charges'!$D$11:$D$410),1, COUNTIF(A$4:$A320, 'Annex 2 EHV charges'!$D$11:$D$410)), 0)),"")</f>
        <v/>
      </c>
      <c r="B321" s="104" t="str">
        <f>IF($A321="","",VLOOKUP($A321,'Annex 2 EHV charges'!$D:$O,2,0))</f>
        <v/>
      </c>
      <c r="C321" s="105" t="str">
        <f>IF($A321="","",VLOOKUP($A321,'Annex 2 EHV charges'!$D:$O,3,0))</f>
        <v/>
      </c>
      <c r="D321" s="104" t="str">
        <f>IF($A321="","",VLOOKUP($A321,'Annex 2 EHV charges'!$D:$O,4,0))</f>
        <v/>
      </c>
      <c r="E321" s="106" t="str">
        <f>IFERROR(IF(VLOOKUP($A321,'Annex 2 EHV charges'!$D:$O,9,FALSE)=0,"",VLOOKUP($A321,'Annex 2 EHV charges'!$D:$O,9,FALSE)),"")</f>
        <v/>
      </c>
      <c r="F321" s="107" t="str">
        <f>IFERROR(IF(VLOOKUP($A321,'Annex 2 EHV charges'!$D:$O,10,FALSE)=0,"",VLOOKUP($A321,'Annex 2 EHV charges'!$D:$O,10,FALSE)),"")</f>
        <v/>
      </c>
      <c r="G321" s="108" t="str">
        <f>IFERROR(IF(VLOOKUP($A321,'Annex 2 EHV charges'!$D:$O,11,FALSE)=0,"",VLOOKUP($A321,'Annex 2 EHV charges'!$D:$O,11,FALSE)),"")</f>
        <v/>
      </c>
      <c r="H321" s="108" t="str">
        <f>IFERROR(IF(VLOOKUP($A321,'Annex 2 EHV charges'!$D:$O,12,FALSE)=0,"",VLOOKUP($A321,'Annex 2 EHV charges'!$D:$O,12,FALSE)),"")</f>
        <v/>
      </c>
    </row>
    <row r="322" spans="1:8" x14ac:dyDescent="0.2">
      <c r="A322" s="105" t="str">
        <f t="array" ref="A322">IFERROR(INDEX('Annex 2 EHV charges'!$D$11:$D$410, MATCH(0, IF(ISBLANK('Annex 2 EHV charges'!$D$11:$D$410),1, COUNTIF(A$4:$A321, 'Annex 2 EHV charges'!$D$11:$D$410)), 0)),"")</f>
        <v/>
      </c>
      <c r="B322" s="104" t="str">
        <f>IF($A322="","",VLOOKUP($A322,'Annex 2 EHV charges'!$D:$O,2,0))</f>
        <v/>
      </c>
      <c r="C322" s="105" t="str">
        <f>IF($A322="","",VLOOKUP($A322,'Annex 2 EHV charges'!$D:$O,3,0))</f>
        <v/>
      </c>
      <c r="D322" s="104" t="str">
        <f>IF($A322="","",VLOOKUP($A322,'Annex 2 EHV charges'!$D:$O,4,0))</f>
        <v/>
      </c>
      <c r="E322" s="106" t="str">
        <f>IFERROR(IF(VLOOKUP($A322,'Annex 2 EHV charges'!$D:$O,9,FALSE)=0,"",VLOOKUP($A322,'Annex 2 EHV charges'!$D:$O,9,FALSE)),"")</f>
        <v/>
      </c>
      <c r="F322" s="107" t="str">
        <f>IFERROR(IF(VLOOKUP($A322,'Annex 2 EHV charges'!$D:$O,10,FALSE)=0,"",VLOOKUP($A322,'Annex 2 EHV charges'!$D:$O,10,FALSE)),"")</f>
        <v/>
      </c>
      <c r="G322" s="108" t="str">
        <f>IFERROR(IF(VLOOKUP($A322,'Annex 2 EHV charges'!$D:$O,11,FALSE)=0,"",VLOOKUP($A322,'Annex 2 EHV charges'!$D:$O,11,FALSE)),"")</f>
        <v/>
      </c>
      <c r="H322" s="108" t="str">
        <f>IFERROR(IF(VLOOKUP($A322,'Annex 2 EHV charges'!$D:$O,12,FALSE)=0,"",VLOOKUP($A322,'Annex 2 EHV charges'!$D:$O,12,FALSE)),"")</f>
        <v/>
      </c>
    </row>
    <row r="323" spans="1:8" x14ac:dyDescent="0.2">
      <c r="A323" s="105" t="str">
        <f t="array" ref="A323">IFERROR(INDEX('Annex 2 EHV charges'!$D$11:$D$410, MATCH(0, IF(ISBLANK('Annex 2 EHV charges'!$D$11:$D$410),1, COUNTIF(A$4:$A322, 'Annex 2 EHV charges'!$D$11:$D$410)), 0)),"")</f>
        <v/>
      </c>
      <c r="B323" s="104" t="str">
        <f>IF($A323="","",VLOOKUP($A323,'Annex 2 EHV charges'!$D:$O,2,0))</f>
        <v/>
      </c>
      <c r="C323" s="105" t="str">
        <f>IF($A323="","",VLOOKUP($A323,'Annex 2 EHV charges'!$D:$O,3,0))</f>
        <v/>
      </c>
      <c r="D323" s="104" t="str">
        <f>IF($A323="","",VLOOKUP($A323,'Annex 2 EHV charges'!$D:$O,4,0))</f>
        <v/>
      </c>
      <c r="E323" s="106" t="str">
        <f>IFERROR(IF(VLOOKUP($A323,'Annex 2 EHV charges'!$D:$O,9,FALSE)=0,"",VLOOKUP($A323,'Annex 2 EHV charges'!$D:$O,9,FALSE)),"")</f>
        <v/>
      </c>
      <c r="F323" s="107" t="str">
        <f>IFERROR(IF(VLOOKUP($A323,'Annex 2 EHV charges'!$D:$O,10,FALSE)=0,"",VLOOKUP($A323,'Annex 2 EHV charges'!$D:$O,10,FALSE)),"")</f>
        <v/>
      </c>
      <c r="G323" s="108" t="str">
        <f>IFERROR(IF(VLOOKUP($A323,'Annex 2 EHV charges'!$D:$O,11,FALSE)=0,"",VLOOKUP($A323,'Annex 2 EHV charges'!$D:$O,11,FALSE)),"")</f>
        <v/>
      </c>
      <c r="H323" s="108" t="str">
        <f>IFERROR(IF(VLOOKUP($A323,'Annex 2 EHV charges'!$D:$O,12,FALSE)=0,"",VLOOKUP($A323,'Annex 2 EHV charges'!$D:$O,12,FALSE)),"")</f>
        <v/>
      </c>
    </row>
    <row r="324" spans="1:8" x14ac:dyDescent="0.2">
      <c r="A324" s="105" t="str">
        <f t="array" ref="A324">IFERROR(INDEX('Annex 2 EHV charges'!$D$11:$D$410, MATCH(0, IF(ISBLANK('Annex 2 EHV charges'!$D$11:$D$410),1, COUNTIF(A$4:$A323, 'Annex 2 EHV charges'!$D$11:$D$410)), 0)),"")</f>
        <v/>
      </c>
      <c r="B324" s="104" t="str">
        <f>IF($A324="","",VLOOKUP($A324,'Annex 2 EHV charges'!$D:$O,2,0))</f>
        <v/>
      </c>
      <c r="C324" s="105" t="str">
        <f>IF($A324="","",VLOOKUP($A324,'Annex 2 EHV charges'!$D:$O,3,0))</f>
        <v/>
      </c>
      <c r="D324" s="104" t="str">
        <f>IF($A324="","",VLOOKUP($A324,'Annex 2 EHV charges'!$D:$O,4,0))</f>
        <v/>
      </c>
      <c r="E324" s="106" t="str">
        <f>IFERROR(IF(VLOOKUP($A324,'Annex 2 EHV charges'!$D:$O,9,FALSE)=0,"",VLOOKUP($A324,'Annex 2 EHV charges'!$D:$O,9,FALSE)),"")</f>
        <v/>
      </c>
      <c r="F324" s="107" t="str">
        <f>IFERROR(IF(VLOOKUP($A324,'Annex 2 EHV charges'!$D:$O,10,FALSE)=0,"",VLOOKUP($A324,'Annex 2 EHV charges'!$D:$O,10,FALSE)),"")</f>
        <v/>
      </c>
      <c r="G324" s="108" t="str">
        <f>IFERROR(IF(VLOOKUP($A324,'Annex 2 EHV charges'!$D:$O,11,FALSE)=0,"",VLOOKUP($A324,'Annex 2 EHV charges'!$D:$O,11,FALSE)),"")</f>
        <v/>
      </c>
      <c r="H324" s="108" t="str">
        <f>IFERROR(IF(VLOOKUP($A324,'Annex 2 EHV charges'!$D:$O,12,FALSE)=0,"",VLOOKUP($A324,'Annex 2 EHV charges'!$D:$O,12,FALSE)),"")</f>
        <v/>
      </c>
    </row>
    <row r="325" spans="1:8" x14ac:dyDescent="0.2">
      <c r="A325" s="105" t="str">
        <f t="array" ref="A325">IFERROR(INDEX('Annex 2 EHV charges'!$D$11:$D$410, MATCH(0, IF(ISBLANK('Annex 2 EHV charges'!$D$11:$D$410),1, COUNTIF(A$4:$A324, 'Annex 2 EHV charges'!$D$11:$D$410)), 0)),"")</f>
        <v/>
      </c>
      <c r="B325" s="104" t="str">
        <f>IF($A325="","",VLOOKUP($A325,'Annex 2 EHV charges'!$D:$O,2,0))</f>
        <v/>
      </c>
      <c r="C325" s="105" t="str">
        <f>IF($A325="","",VLOOKUP($A325,'Annex 2 EHV charges'!$D:$O,3,0))</f>
        <v/>
      </c>
      <c r="D325" s="104" t="str">
        <f>IF($A325="","",VLOOKUP($A325,'Annex 2 EHV charges'!$D:$O,4,0))</f>
        <v/>
      </c>
      <c r="E325" s="106" t="str">
        <f>IFERROR(IF(VLOOKUP($A325,'Annex 2 EHV charges'!$D:$O,9,FALSE)=0,"",VLOOKUP($A325,'Annex 2 EHV charges'!$D:$O,9,FALSE)),"")</f>
        <v/>
      </c>
      <c r="F325" s="107" t="str">
        <f>IFERROR(IF(VLOOKUP($A325,'Annex 2 EHV charges'!$D:$O,10,FALSE)=0,"",VLOOKUP($A325,'Annex 2 EHV charges'!$D:$O,10,FALSE)),"")</f>
        <v/>
      </c>
      <c r="G325" s="108" t="str">
        <f>IFERROR(IF(VLOOKUP($A325,'Annex 2 EHV charges'!$D:$O,11,FALSE)=0,"",VLOOKUP($A325,'Annex 2 EHV charges'!$D:$O,11,FALSE)),"")</f>
        <v/>
      </c>
      <c r="H325" s="108" t="str">
        <f>IFERROR(IF(VLOOKUP($A325,'Annex 2 EHV charges'!$D:$O,12,FALSE)=0,"",VLOOKUP($A325,'Annex 2 EHV charges'!$D:$O,12,FALSE)),"")</f>
        <v/>
      </c>
    </row>
    <row r="326" spans="1:8" x14ac:dyDescent="0.2">
      <c r="A326" s="105" t="str">
        <f t="array" ref="A326">IFERROR(INDEX('Annex 2 EHV charges'!$D$11:$D$410, MATCH(0, IF(ISBLANK('Annex 2 EHV charges'!$D$11:$D$410),1, COUNTIF(A$4:$A325, 'Annex 2 EHV charges'!$D$11:$D$410)), 0)),"")</f>
        <v/>
      </c>
      <c r="B326" s="104" t="str">
        <f>IF($A326="","",VLOOKUP($A326,'Annex 2 EHV charges'!$D:$O,2,0))</f>
        <v/>
      </c>
      <c r="C326" s="105" t="str">
        <f>IF($A326="","",VLOOKUP($A326,'Annex 2 EHV charges'!$D:$O,3,0))</f>
        <v/>
      </c>
      <c r="D326" s="104" t="str">
        <f>IF($A326="","",VLOOKUP($A326,'Annex 2 EHV charges'!$D:$O,4,0))</f>
        <v/>
      </c>
      <c r="E326" s="106" t="str">
        <f>IFERROR(IF(VLOOKUP($A326,'Annex 2 EHV charges'!$D:$O,9,FALSE)=0,"",VLOOKUP($A326,'Annex 2 EHV charges'!$D:$O,9,FALSE)),"")</f>
        <v/>
      </c>
      <c r="F326" s="107" t="str">
        <f>IFERROR(IF(VLOOKUP($A326,'Annex 2 EHV charges'!$D:$O,10,FALSE)=0,"",VLOOKUP($A326,'Annex 2 EHV charges'!$D:$O,10,FALSE)),"")</f>
        <v/>
      </c>
      <c r="G326" s="108" t="str">
        <f>IFERROR(IF(VLOOKUP($A326,'Annex 2 EHV charges'!$D:$O,11,FALSE)=0,"",VLOOKUP($A326,'Annex 2 EHV charges'!$D:$O,11,FALSE)),"")</f>
        <v/>
      </c>
      <c r="H326" s="108" t="str">
        <f>IFERROR(IF(VLOOKUP($A326,'Annex 2 EHV charges'!$D:$O,12,FALSE)=0,"",VLOOKUP($A326,'Annex 2 EHV charges'!$D:$O,12,FALSE)),"")</f>
        <v/>
      </c>
    </row>
    <row r="327" spans="1:8" x14ac:dyDescent="0.2">
      <c r="A327" s="105" t="str">
        <f t="array" ref="A327">IFERROR(INDEX('Annex 2 EHV charges'!$D$11:$D$410, MATCH(0, IF(ISBLANK('Annex 2 EHV charges'!$D$11:$D$410),1, COUNTIF(A$4:$A326, 'Annex 2 EHV charges'!$D$11:$D$410)), 0)),"")</f>
        <v/>
      </c>
      <c r="B327" s="104" t="str">
        <f>IF($A327="","",VLOOKUP($A327,'Annex 2 EHV charges'!$D:$O,2,0))</f>
        <v/>
      </c>
      <c r="C327" s="105" t="str">
        <f>IF($A327="","",VLOOKUP($A327,'Annex 2 EHV charges'!$D:$O,3,0))</f>
        <v/>
      </c>
      <c r="D327" s="104" t="str">
        <f>IF($A327="","",VLOOKUP($A327,'Annex 2 EHV charges'!$D:$O,4,0))</f>
        <v/>
      </c>
      <c r="E327" s="106" t="str">
        <f>IFERROR(IF(VLOOKUP($A327,'Annex 2 EHV charges'!$D:$O,9,FALSE)=0,"",VLOOKUP($A327,'Annex 2 EHV charges'!$D:$O,9,FALSE)),"")</f>
        <v/>
      </c>
      <c r="F327" s="107" t="str">
        <f>IFERROR(IF(VLOOKUP($A327,'Annex 2 EHV charges'!$D:$O,10,FALSE)=0,"",VLOOKUP($A327,'Annex 2 EHV charges'!$D:$O,10,FALSE)),"")</f>
        <v/>
      </c>
      <c r="G327" s="108" t="str">
        <f>IFERROR(IF(VLOOKUP($A327,'Annex 2 EHV charges'!$D:$O,11,FALSE)=0,"",VLOOKUP($A327,'Annex 2 EHV charges'!$D:$O,11,FALSE)),"")</f>
        <v/>
      </c>
      <c r="H327" s="108" t="str">
        <f>IFERROR(IF(VLOOKUP($A327,'Annex 2 EHV charges'!$D:$O,12,FALSE)=0,"",VLOOKUP($A327,'Annex 2 EHV charges'!$D:$O,12,FALSE)),"")</f>
        <v/>
      </c>
    </row>
    <row r="328" spans="1:8" x14ac:dyDescent="0.2">
      <c r="A328" s="105" t="str">
        <f t="array" ref="A328">IFERROR(INDEX('Annex 2 EHV charges'!$D$11:$D$410, MATCH(0, IF(ISBLANK('Annex 2 EHV charges'!$D$11:$D$410),1, COUNTIF(A$4:$A327, 'Annex 2 EHV charges'!$D$11:$D$410)), 0)),"")</f>
        <v/>
      </c>
      <c r="B328" s="104" t="str">
        <f>IF($A328="","",VLOOKUP($A328,'Annex 2 EHV charges'!$D:$O,2,0))</f>
        <v/>
      </c>
      <c r="C328" s="105" t="str">
        <f>IF($A328="","",VLOOKUP($A328,'Annex 2 EHV charges'!$D:$O,3,0))</f>
        <v/>
      </c>
      <c r="D328" s="104" t="str">
        <f>IF($A328="","",VLOOKUP($A328,'Annex 2 EHV charges'!$D:$O,4,0))</f>
        <v/>
      </c>
      <c r="E328" s="106" t="str">
        <f>IFERROR(IF(VLOOKUP($A328,'Annex 2 EHV charges'!$D:$O,9,FALSE)=0,"",VLOOKUP($A328,'Annex 2 EHV charges'!$D:$O,9,FALSE)),"")</f>
        <v/>
      </c>
      <c r="F328" s="107" t="str">
        <f>IFERROR(IF(VLOOKUP($A328,'Annex 2 EHV charges'!$D:$O,10,FALSE)=0,"",VLOOKUP($A328,'Annex 2 EHV charges'!$D:$O,10,FALSE)),"")</f>
        <v/>
      </c>
      <c r="G328" s="108" t="str">
        <f>IFERROR(IF(VLOOKUP($A328,'Annex 2 EHV charges'!$D:$O,11,FALSE)=0,"",VLOOKUP($A328,'Annex 2 EHV charges'!$D:$O,11,FALSE)),"")</f>
        <v/>
      </c>
      <c r="H328" s="108" t="str">
        <f>IFERROR(IF(VLOOKUP($A328,'Annex 2 EHV charges'!$D:$O,12,FALSE)=0,"",VLOOKUP($A328,'Annex 2 EHV charges'!$D:$O,12,FALSE)),"")</f>
        <v/>
      </c>
    </row>
    <row r="329" spans="1:8" x14ac:dyDescent="0.2">
      <c r="A329" s="105" t="str">
        <f t="array" ref="A329">IFERROR(INDEX('Annex 2 EHV charges'!$D$11:$D$410, MATCH(0, IF(ISBLANK('Annex 2 EHV charges'!$D$11:$D$410),1, COUNTIF(A$4:$A328, 'Annex 2 EHV charges'!$D$11:$D$410)), 0)),"")</f>
        <v/>
      </c>
      <c r="B329" s="104" t="str">
        <f>IF($A329="","",VLOOKUP($A329,'Annex 2 EHV charges'!$D:$O,2,0))</f>
        <v/>
      </c>
      <c r="C329" s="105" t="str">
        <f>IF($A329="","",VLOOKUP($A329,'Annex 2 EHV charges'!$D:$O,3,0))</f>
        <v/>
      </c>
      <c r="D329" s="104" t="str">
        <f>IF($A329="","",VLOOKUP($A329,'Annex 2 EHV charges'!$D:$O,4,0))</f>
        <v/>
      </c>
      <c r="E329" s="106" t="str">
        <f>IFERROR(IF(VLOOKUP($A329,'Annex 2 EHV charges'!$D:$O,9,FALSE)=0,"",VLOOKUP($A329,'Annex 2 EHV charges'!$D:$O,9,FALSE)),"")</f>
        <v/>
      </c>
      <c r="F329" s="107" t="str">
        <f>IFERROR(IF(VLOOKUP($A329,'Annex 2 EHV charges'!$D:$O,10,FALSE)=0,"",VLOOKUP($A329,'Annex 2 EHV charges'!$D:$O,10,FALSE)),"")</f>
        <v/>
      </c>
      <c r="G329" s="108" t="str">
        <f>IFERROR(IF(VLOOKUP($A329,'Annex 2 EHV charges'!$D:$O,11,FALSE)=0,"",VLOOKUP($A329,'Annex 2 EHV charges'!$D:$O,11,FALSE)),"")</f>
        <v/>
      </c>
      <c r="H329" s="108" t="str">
        <f>IFERROR(IF(VLOOKUP($A329,'Annex 2 EHV charges'!$D:$O,12,FALSE)=0,"",VLOOKUP($A329,'Annex 2 EHV charges'!$D:$O,12,FALSE)),"")</f>
        <v/>
      </c>
    </row>
    <row r="330" spans="1:8" x14ac:dyDescent="0.2">
      <c r="A330" s="105" t="str">
        <f t="array" ref="A330">IFERROR(INDEX('Annex 2 EHV charges'!$D$11:$D$410, MATCH(0, IF(ISBLANK('Annex 2 EHV charges'!$D$11:$D$410),1, COUNTIF(A$4:$A329, 'Annex 2 EHV charges'!$D$11:$D$410)), 0)),"")</f>
        <v/>
      </c>
      <c r="B330" s="104" t="str">
        <f>IF($A330="","",VLOOKUP($A330,'Annex 2 EHV charges'!$D:$O,2,0))</f>
        <v/>
      </c>
      <c r="C330" s="105" t="str">
        <f>IF($A330="","",VLOOKUP($A330,'Annex 2 EHV charges'!$D:$O,3,0))</f>
        <v/>
      </c>
      <c r="D330" s="104" t="str">
        <f>IF($A330="","",VLOOKUP($A330,'Annex 2 EHV charges'!$D:$O,4,0))</f>
        <v/>
      </c>
      <c r="E330" s="106" t="str">
        <f>IFERROR(IF(VLOOKUP($A330,'Annex 2 EHV charges'!$D:$O,9,FALSE)=0,"",VLOOKUP($A330,'Annex 2 EHV charges'!$D:$O,9,FALSE)),"")</f>
        <v/>
      </c>
      <c r="F330" s="107" t="str">
        <f>IFERROR(IF(VLOOKUP($A330,'Annex 2 EHV charges'!$D:$O,10,FALSE)=0,"",VLOOKUP($A330,'Annex 2 EHV charges'!$D:$O,10,FALSE)),"")</f>
        <v/>
      </c>
      <c r="G330" s="108" t="str">
        <f>IFERROR(IF(VLOOKUP($A330,'Annex 2 EHV charges'!$D:$O,11,FALSE)=0,"",VLOOKUP($A330,'Annex 2 EHV charges'!$D:$O,11,FALSE)),"")</f>
        <v/>
      </c>
      <c r="H330" s="108" t="str">
        <f>IFERROR(IF(VLOOKUP($A330,'Annex 2 EHV charges'!$D:$O,12,FALSE)=0,"",VLOOKUP($A330,'Annex 2 EHV charges'!$D:$O,12,FALSE)),"")</f>
        <v/>
      </c>
    </row>
    <row r="331" spans="1:8" x14ac:dyDescent="0.2">
      <c r="A331" s="105" t="str">
        <f t="array" ref="A331">IFERROR(INDEX('Annex 2 EHV charges'!$D$11:$D$410, MATCH(0, IF(ISBLANK('Annex 2 EHV charges'!$D$11:$D$410),1, COUNTIF(A$4:$A330, 'Annex 2 EHV charges'!$D$11:$D$410)), 0)),"")</f>
        <v/>
      </c>
      <c r="B331" s="104" t="str">
        <f>IF($A331="","",VLOOKUP($A331,'Annex 2 EHV charges'!$D:$O,2,0))</f>
        <v/>
      </c>
      <c r="C331" s="105" t="str">
        <f>IF($A331="","",VLOOKUP($A331,'Annex 2 EHV charges'!$D:$O,3,0))</f>
        <v/>
      </c>
      <c r="D331" s="104" t="str">
        <f>IF($A331="","",VLOOKUP($A331,'Annex 2 EHV charges'!$D:$O,4,0))</f>
        <v/>
      </c>
      <c r="E331" s="106" t="str">
        <f>IFERROR(IF(VLOOKUP($A331,'Annex 2 EHV charges'!$D:$O,9,FALSE)=0,"",VLOOKUP($A331,'Annex 2 EHV charges'!$D:$O,9,FALSE)),"")</f>
        <v/>
      </c>
      <c r="F331" s="107" t="str">
        <f>IFERROR(IF(VLOOKUP($A331,'Annex 2 EHV charges'!$D:$O,10,FALSE)=0,"",VLOOKUP($A331,'Annex 2 EHV charges'!$D:$O,10,FALSE)),"")</f>
        <v/>
      </c>
      <c r="G331" s="108" t="str">
        <f>IFERROR(IF(VLOOKUP($A331,'Annex 2 EHV charges'!$D:$O,11,FALSE)=0,"",VLOOKUP($A331,'Annex 2 EHV charges'!$D:$O,11,FALSE)),"")</f>
        <v/>
      </c>
      <c r="H331" s="108" t="str">
        <f>IFERROR(IF(VLOOKUP($A331,'Annex 2 EHV charges'!$D:$O,12,FALSE)=0,"",VLOOKUP($A331,'Annex 2 EHV charges'!$D:$O,12,FALSE)),"")</f>
        <v/>
      </c>
    </row>
    <row r="332" spans="1:8" x14ac:dyDescent="0.2">
      <c r="A332" s="105" t="str">
        <f t="array" ref="A332">IFERROR(INDEX('Annex 2 EHV charges'!$D$11:$D$410, MATCH(0, IF(ISBLANK('Annex 2 EHV charges'!$D$11:$D$410),1, COUNTIF(A$4:$A331, 'Annex 2 EHV charges'!$D$11:$D$410)), 0)),"")</f>
        <v/>
      </c>
      <c r="B332" s="104" t="str">
        <f>IF($A332="","",VLOOKUP($A332,'Annex 2 EHV charges'!$D:$O,2,0))</f>
        <v/>
      </c>
      <c r="C332" s="105" t="str">
        <f>IF($A332="","",VLOOKUP($A332,'Annex 2 EHV charges'!$D:$O,3,0))</f>
        <v/>
      </c>
      <c r="D332" s="104" t="str">
        <f>IF($A332="","",VLOOKUP($A332,'Annex 2 EHV charges'!$D:$O,4,0))</f>
        <v/>
      </c>
      <c r="E332" s="106" t="str">
        <f>IFERROR(IF(VLOOKUP($A332,'Annex 2 EHV charges'!$D:$O,9,FALSE)=0,"",VLOOKUP($A332,'Annex 2 EHV charges'!$D:$O,9,FALSE)),"")</f>
        <v/>
      </c>
      <c r="F332" s="107" t="str">
        <f>IFERROR(IF(VLOOKUP($A332,'Annex 2 EHV charges'!$D:$O,10,FALSE)=0,"",VLOOKUP($A332,'Annex 2 EHV charges'!$D:$O,10,FALSE)),"")</f>
        <v/>
      </c>
      <c r="G332" s="108" t="str">
        <f>IFERROR(IF(VLOOKUP($A332,'Annex 2 EHV charges'!$D:$O,11,FALSE)=0,"",VLOOKUP($A332,'Annex 2 EHV charges'!$D:$O,11,FALSE)),"")</f>
        <v/>
      </c>
      <c r="H332" s="108" t="str">
        <f>IFERROR(IF(VLOOKUP($A332,'Annex 2 EHV charges'!$D:$O,12,FALSE)=0,"",VLOOKUP($A332,'Annex 2 EHV charges'!$D:$O,12,FALSE)),"")</f>
        <v/>
      </c>
    </row>
    <row r="333" spans="1:8" x14ac:dyDescent="0.2">
      <c r="A333" s="105" t="str">
        <f t="array" ref="A333">IFERROR(INDEX('Annex 2 EHV charges'!$D$11:$D$410, MATCH(0, IF(ISBLANK('Annex 2 EHV charges'!$D$11:$D$410),1, COUNTIF(A$4:$A332, 'Annex 2 EHV charges'!$D$11:$D$410)), 0)),"")</f>
        <v/>
      </c>
      <c r="B333" s="104" t="str">
        <f>IF($A333="","",VLOOKUP($A333,'Annex 2 EHV charges'!$D:$O,2,0))</f>
        <v/>
      </c>
      <c r="C333" s="105" t="str">
        <f>IF($A333="","",VLOOKUP($A333,'Annex 2 EHV charges'!$D:$O,3,0))</f>
        <v/>
      </c>
      <c r="D333" s="104" t="str">
        <f>IF($A333="","",VLOOKUP($A333,'Annex 2 EHV charges'!$D:$O,4,0))</f>
        <v/>
      </c>
      <c r="E333" s="106" t="str">
        <f>IFERROR(IF(VLOOKUP($A333,'Annex 2 EHV charges'!$D:$O,9,FALSE)=0,"",VLOOKUP($A333,'Annex 2 EHV charges'!$D:$O,9,FALSE)),"")</f>
        <v/>
      </c>
      <c r="F333" s="107" t="str">
        <f>IFERROR(IF(VLOOKUP($A333,'Annex 2 EHV charges'!$D:$O,10,FALSE)=0,"",VLOOKUP($A333,'Annex 2 EHV charges'!$D:$O,10,FALSE)),"")</f>
        <v/>
      </c>
      <c r="G333" s="108" t="str">
        <f>IFERROR(IF(VLOOKUP($A333,'Annex 2 EHV charges'!$D:$O,11,FALSE)=0,"",VLOOKUP($A333,'Annex 2 EHV charges'!$D:$O,11,FALSE)),"")</f>
        <v/>
      </c>
      <c r="H333" s="108" t="str">
        <f>IFERROR(IF(VLOOKUP($A333,'Annex 2 EHV charges'!$D:$O,12,FALSE)=0,"",VLOOKUP($A333,'Annex 2 EHV charges'!$D:$O,12,FALSE)),"")</f>
        <v/>
      </c>
    </row>
    <row r="334" spans="1:8" x14ac:dyDescent="0.2">
      <c r="A334" s="105" t="str">
        <f t="array" ref="A334">IFERROR(INDEX('Annex 2 EHV charges'!$D$11:$D$410, MATCH(0, IF(ISBLANK('Annex 2 EHV charges'!$D$11:$D$410),1, COUNTIF(A$4:$A333, 'Annex 2 EHV charges'!$D$11:$D$410)), 0)),"")</f>
        <v/>
      </c>
      <c r="B334" s="104" t="str">
        <f>IF($A334="","",VLOOKUP($A334,'Annex 2 EHV charges'!$D:$O,2,0))</f>
        <v/>
      </c>
      <c r="C334" s="105" t="str">
        <f>IF($A334="","",VLOOKUP($A334,'Annex 2 EHV charges'!$D:$O,3,0))</f>
        <v/>
      </c>
      <c r="D334" s="104" t="str">
        <f>IF($A334="","",VLOOKUP($A334,'Annex 2 EHV charges'!$D:$O,4,0))</f>
        <v/>
      </c>
      <c r="E334" s="106" t="str">
        <f>IFERROR(IF(VLOOKUP($A334,'Annex 2 EHV charges'!$D:$O,9,FALSE)=0,"",VLOOKUP($A334,'Annex 2 EHV charges'!$D:$O,9,FALSE)),"")</f>
        <v/>
      </c>
      <c r="F334" s="107" t="str">
        <f>IFERROR(IF(VLOOKUP($A334,'Annex 2 EHV charges'!$D:$O,10,FALSE)=0,"",VLOOKUP($A334,'Annex 2 EHV charges'!$D:$O,10,FALSE)),"")</f>
        <v/>
      </c>
      <c r="G334" s="108" t="str">
        <f>IFERROR(IF(VLOOKUP($A334,'Annex 2 EHV charges'!$D:$O,11,FALSE)=0,"",VLOOKUP($A334,'Annex 2 EHV charges'!$D:$O,11,FALSE)),"")</f>
        <v/>
      </c>
      <c r="H334" s="108" t="str">
        <f>IFERROR(IF(VLOOKUP($A334,'Annex 2 EHV charges'!$D:$O,12,FALSE)=0,"",VLOOKUP($A334,'Annex 2 EHV charges'!$D:$O,12,FALSE)),"")</f>
        <v/>
      </c>
    </row>
    <row r="335" spans="1:8" x14ac:dyDescent="0.2">
      <c r="A335" s="105" t="str">
        <f t="array" ref="A335">IFERROR(INDEX('Annex 2 EHV charges'!$D$11:$D$410, MATCH(0, IF(ISBLANK('Annex 2 EHV charges'!$D$11:$D$410),1, COUNTIF(A$4:$A334, 'Annex 2 EHV charges'!$D$11:$D$410)), 0)),"")</f>
        <v/>
      </c>
      <c r="B335" s="104" t="str">
        <f>IF($A335="","",VLOOKUP($A335,'Annex 2 EHV charges'!$D:$O,2,0))</f>
        <v/>
      </c>
      <c r="C335" s="105" t="str">
        <f>IF($A335="","",VLOOKUP($A335,'Annex 2 EHV charges'!$D:$O,3,0))</f>
        <v/>
      </c>
      <c r="D335" s="104" t="str">
        <f>IF($A335="","",VLOOKUP($A335,'Annex 2 EHV charges'!$D:$O,4,0))</f>
        <v/>
      </c>
      <c r="E335" s="106" t="str">
        <f>IFERROR(IF(VLOOKUP($A335,'Annex 2 EHV charges'!$D:$O,9,FALSE)=0,"",VLOOKUP($A335,'Annex 2 EHV charges'!$D:$O,9,FALSE)),"")</f>
        <v/>
      </c>
      <c r="F335" s="107" t="str">
        <f>IFERROR(IF(VLOOKUP($A335,'Annex 2 EHV charges'!$D:$O,10,FALSE)=0,"",VLOOKUP($A335,'Annex 2 EHV charges'!$D:$O,10,FALSE)),"")</f>
        <v/>
      </c>
      <c r="G335" s="108" t="str">
        <f>IFERROR(IF(VLOOKUP($A335,'Annex 2 EHV charges'!$D:$O,11,FALSE)=0,"",VLOOKUP($A335,'Annex 2 EHV charges'!$D:$O,11,FALSE)),"")</f>
        <v/>
      </c>
      <c r="H335" s="108" t="str">
        <f>IFERROR(IF(VLOOKUP($A335,'Annex 2 EHV charges'!$D:$O,12,FALSE)=0,"",VLOOKUP($A335,'Annex 2 EHV charges'!$D:$O,12,FALSE)),"")</f>
        <v/>
      </c>
    </row>
    <row r="336" spans="1:8" x14ac:dyDescent="0.2">
      <c r="A336" s="105" t="str">
        <f t="array" ref="A336">IFERROR(INDEX('Annex 2 EHV charges'!$D$11:$D$410, MATCH(0, IF(ISBLANK('Annex 2 EHV charges'!$D$11:$D$410),1, COUNTIF(A$4:$A335, 'Annex 2 EHV charges'!$D$11:$D$410)), 0)),"")</f>
        <v/>
      </c>
      <c r="B336" s="104" t="str">
        <f>IF($A336="","",VLOOKUP($A336,'Annex 2 EHV charges'!$D:$O,2,0))</f>
        <v/>
      </c>
      <c r="C336" s="105" t="str">
        <f>IF($A336="","",VLOOKUP($A336,'Annex 2 EHV charges'!$D:$O,3,0))</f>
        <v/>
      </c>
      <c r="D336" s="104" t="str">
        <f>IF($A336="","",VLOOKUP($A336,'Annex 2 EHV charges'!$D:$O,4,0))</f>
        <v/>
      </c>
      <c r="E336" s="106" t="str">
        <f>IFERROR(IF(VLOOKUP($A336,'Annex 2 EHV charges'!$D:$O,9,FALSE)=0,"",VLOOKUP($A336,'Annex 2 EHV charges'!$D:$O,9,FALSE)),"")</f>
        <v/>
      </c>
      <c r="F336" s="107" t="str">
        <f>IFERROR(IF(VLOOKUP($A336,'Annex 2 EHV charges'!$D:$O,10,FALSE)=0,"",VLOOKUP($A336,'Annex 2 EHV charges'!$D:$O,10,FALSE)),"")</f>
        <v/>
      </c>
      <c r="G336" s="108" t="str">
        <f>IFERROR(IF(VLOOKUP($A336,'Annex 2 EHV charges'!$D:$O,11,FALSE)=0,"",VLOOKUP($A336,'Annex 2 EHV charges'!$D:$O,11,FALSE)),"")</f>
        <v/>
      </c>
      <c r="H336" s="108" t="str">
        <f>IFERROR(IF(VLOOKUP($A336,'Annex 2 EHV charges'!$D:$O,12,FALSE)=0,"",VLOOKUP($A336,'Annex 2 EHV charges'!$D:$O,12,FALSE)),"")</f>
        <v/>
      </c>
    </row>
    <row r="337" spans="1:8" x14ac:dyDescent="0.2">
      <c r="A337" s="105" t="str">
        <f t="array" ref="A337">IFERROR(INDEX('Annex 2 EHV charges'!$D$11:$D$410, MATCH(0, IF(ISBLANK('Annex 2 EHV charges'!$D$11:$D$410),1, COUNTIF(A$4:$A336, 'Annex 2 EHV charges'!$D$11:$D$410)), 0)),"")</f>
        <v/>
      </c>
      <c r="B337" s="104" t="str">
        <f>IF($A337="","",VLOOKUP($A337,'Annex 2 EHV charges'!$D:$O,2,0))</f>
        <v/>
      </c>
      <c r="C337" s="105" t="str">
        <f>IF($A337="","",VLOOKUP($A337,'Annex 2 EHV charges'!$D:$O,3,0))</f>
        <v/>
      </c>
      <c r="D337" s="104" t="str">
        <f>IF($A337="","",VLOOKUP($A337,'Annex 2 EHV charges'!$D:$O,4,0))</f>
        <v/>
      </c>
      <c r="E337" s="106" t="str">
        <f>IFERROR(IF(VLOOKUP($A337,'Annex 2 EHV charges'!$D:$O,9,FALSE)=0,"",VLOOKUP($A337,'Annex 2 EHV charges'!$D:$O,9,FALSE)),"")</f>
        <v/>
      </c>
      <c r="F337" s="107" t="str">
        <f>IFERROR(IF(VLOOKUP($A337,'Annex 2 EHV charges'!$D:$O,10,FALSE)=0,"",VLOOKUP($A337,'Annex 2 EHV charges'!$D:$O,10,FALSE)),"")</f>
        <v/>
      </c>
      <c r="G337" s="108" t="str">
        <f>IFERROR(IF(VLOOKUP($A337,'Annex 2 EHV charges'!$D:$O,11,FALSE)=0,"",VLOOKUP($A337,'Annex 2 EHV charges'!$D:$O,11,FALSE)),"")</f>
        <v/>
      </c>
      <c r="H337" s="108" t="str">
        <f>IFERROR(IF(VLOOKUP($A337,'Annex 2 EHV charges'!$D:$O,12,FALSE)=0,"",VLOOKUP($A337,'Annex 2 EHV charges'!$D:$O,12,FALSE)),"")</f>
        <v/>
      </c>
    </row>
    <row r="338" spans="1:8" x14ac:dyDescent="0.2">
      <c r="A338" s="105" t="str">
        <f t="array" ref="A338">IFERROR(INDEX('Annex 2 EHV charges'!$D$11:$D$410, MATCH(0, IF(ISBLANK('Annex 2 EHV charges'!$D$11:$D$410),1, COUNTIF(A$4:$A337, 'Annex 2 EHV charges'!$D$11:$D$410)), 0)),"")</f>
        <v/>
      </c>
      <c r="B338" s="104" t="str">
        <f>IF($A338="","",VLOOKUP($A338,'Annex 2 EHV charges'!$D:$O,2,0))</f>
        <v/>
      </c>
      <c r="C338" s="105" t="str">
        <f>IF($A338="","",VLOOKUP($A338,'Annex 2 EHV charges'!$D:$O,3,0))</f>
        <v/>
      </c>
      <c r="D338" s="104" t="str">
        <f>IF($A338="","",VLOOKUP($A338,'Annex 2 EHV charges'!$D:$O,4,0))</f>
        <v/>
      </c>
      <c r="E338" s="106" t="str">
        <f>IFERROR(IF(VLOOKUP($A338,'Annex 2 EHV charges'!$D:$O,9,FALSE)=0,"",VLOOKUP($A338,'Annex 2 EHV charges'!$D:$O,9,FALSE)),"")</f>
        <v/>
      </c>
      <c r="F338" s="107" t="str">
        <f>IFERROR(IF(VLOOKUP($A338,'Annex 2 EHV charges'!$D:$O,10,FALSE)=0,"",VLOOKUP($A338,'Annex 2 EHV charges'!$D:$O,10,FALSE)),"")</f>
        <v/>
      </c>
      <c r="G338" s="108" t="str">
        <f>IFERROR(IF(VLOOKUP($A338,'Annex 2 EHV charges'!$D:$O,11,FALSE)=0,"",VLOOKUP($A338,'Annex 2 EHV charges'!$D:$O,11,FALSE)),"")</f>
        <v/>
      </c>
      <c r="H338" s="108" t="str">
        <f>IFERROR(IF(VLOOKUP($A338,'Annex 2 EHV charges'!$D:$O,12,FALSE)=0,"",VLOOKUP($A338,'Annex 2 EHV charges'!$D:$O,12,FALSE)),"")</f>
        <v/>
      </c>
    </row>
    <row r="339" spans="1:8" x14ac:dyDescent="0.2">
      <c r="A339" s="105" t="str">
        <f t="array" ref="A339">IFERROR(INDEX('Annex 2 EHV charges'!$D$11:$D$410, MATCH(0, IF(ISBLANK('Annex 2 EHV charges'!$D$11:$D$410),1, COUNTIF(A$4:$A338, 'Annex 2 EHV charges'!$D$11:$D$410)), 0)),"")</f>
        <v/>
      </c>
      <c r="B339" s="104" t="str">
        <f>IF($A339="","",VLOOKUP($A339,'Annex 2 EHV charges'!$D:$O,2,0))</f>
        <v/>
      </c>
      <c r="C339" s="105" t="str">
        <f>IF($A339="","",VLOOKUP($A339,'Annex 2 EHV charges'!$D:$O,3,0))</f>
        <v/>
      </c>
      <c r="D339" s="104" t="str">
        <f>IF($A339="","",VLOOKUP($A339,'Annex 2 EHV charges'!$D:$O,4,0))</f>
        <v/>
      </c>
      <c r="E339" s="106" t="str">
        <f>IFERROR(IF(VLOOKUP($A339,'Annex 2 EHV charges'!$D:$O,9,FALSE)=0,"",VLOOKUP($A339,'Annex 2 EHV charges'!$D:$O,9,FALSE)),"")</f>
        <v/>
      </c>
      <c r="F339" s="107" t="str">
        <f>IFERROR(IF(VLOOKUP($A339,'Annex 2 EHV charges'!$D:$O,10,FALSE)=0,"",VLOOKUP($A339,'Annex 2 EHV charges'!$D:$O,10,FALSE)),"")</f>
        <v/>
      </c>
      <c r="G339" s="108" t="str">
        <f>IFERROR(IF(VLOOKUP($A339,'Annex 2 EHV charges'!$D:$O,11,FALSE)=0,"",VLOOKUP($A339,'Annex 2 EHV charges'!$D:$O,11,FALSE)),"")</f>
        <v/>
      </c>
      <c r="H339" s="108" t="str">
        <f>IFERROR(IF(VLOOKUP($A339,'Annex 2 EHV charges'!$D:$O,12,FALSE)=0,"",VLOOKUP($A339,'Annex 2 EHV charges'!$D:$O,12,FALSE)),"")</f>
        <v/>
      </c>
    </row>
    <row r="340" spans="1:8" x14ac:dyDescent="0.2">
      <c r="A340" s="105" t="str">
        <f t="array" ref="A340">IFERROR(INDEX('Annex 2 EHV charges'!$D$11:$D$410, MATCH(0, IF(ISBLANK('Annex 2 EHV charges'!$D$11:$D$410),1, COUNTIF(A$4:$A339, 'Annex 2 EHV charges'!$D$11:$D$410)), 0)),"")</f>
        <v/>
      </c>
      <c r="B340" s="104" t="str">
        <f>IF($A340="","",VLOOKUP($A340,'Annex 2 EHV charges'!$D:$O,2,0))</f>
        <v/>
      </c>
      <c r="C340" s="105" t="str">
        <f>IF($A340="","",VLOOKUP($A340,'Annex 2 EHV charges'!$D:$O,3,0))</f>
        <v/>
      </c>
      <c r="D340" s="104" t="str">
        <f>IF($A340="","",VLOOKUP($A340,'Annex 2 EHV charges'!$D:$O,4,0))</f>
        <v/>
      </c>
      <c r="E340" s="106" t="str">
        <f>IFERROR(IF(VLOOKUP($A340,'Annex 2 EHV charges'!$D:$O,9,FALSE)=0,"",VLOOKUP($A340,'Annex 2 EHV charges'!$D:$O,9,FALSE)),"")</f>
        <v/>
      </c>
      <c r="F340" s="107" t="str">
        <f>IFERROR(IF(VLOOKUP($A340,'Annex 2 EHV charges'!$D:$O,10,FALSE)=0,"",VLOOKUP($A340,'Annex 2 EHV charges'!$D:$O,10,FALSE)),"")</f>
        <v/>
      </c>
      <c r="G340" s="108" t="str">
        <f>IFERROR(IF(VLOOKUP($A340,'Annex 2 EHV charges'!$D:$O,11,FALSE)=0,"",VLOOKUP($A340,'Annex 2 EHV charges'!$D:$O,11,FALSE)),"")</f>
        <v/>
      </c>
      <c r="H340" s="108" t="str">
        <f>IFERROR(IF(VLOOKUP($A340,'Annex 2 EHV charges'!$D:$O,12,FALSE)=0,"",VLOOKUP($A340,'Annex 2 EHV charges'!$D:$O,12,FALSE)),"")</f>
        <v/>
      </c>
    </row>
    <row r="341" spans="1:8" x14ac:dyDescent="0.2">
      <c r="A341" s="105" t="str">
        <f t="array" ref="A341">IFERROR(INDEX('Annex 2 EHV charges'!$D$11:$D$410, MATCH(0, IF(ISBLANK('Annex 2 EHV charges'!$D$11:$D$410),1, COUNTIF(A$4:$A340, 'Annex 2 EHV charges'!$D$11:$D$410)), 0)),"")</f>
        <v/>
      </c>
      <c r="B341" s="104" t="str">
        <f>IF($A341="","",VLOOKUP($A341,'Annex 2 EHV charges'!$D:$O,2,0))</f>
        <v/>
      </c>
      <c r="C341" s="105" t="str">
        <f>IF($A341="","",VLOOKUP($A341,'Annex 2 EHV charges'!$D:$O,3,0))</f>
        <v/>
      </c>
      <c r="D341" s="104" t="str">
        <f>IF($A341="","",VLOOKUP($A341,'Annex 2 EHV charges'!$D:$O,4,0))</f>
        <v/>
      </c>
      <c r="E341" s="106" t="str">
        <f>IFERROR(IF(VLOOKUP($A341,'Annex 2 EHV charges'!$D:$O,9,FALSE)=0,"",VLOOKUP($A341,'Annex 2 EHV charges'!$D:$O,9,FALSE)),"")</f>
        <v/>
      </c>
      <c r="F341" s="107" t="str">
        <f>IFERROR(IF(VLOOKUP($A341,'Annex 2 EHV charges'!$D:$O,10,FALSE)=0,"",VLOOKUP($A341,'Annex 2 EHV charges'!$D:$O,10,FALSE)),"")</f>
        <v/>
      </c>
      <c r="G341" s="108" t="str">
        <f>IFERROR(IF(VLOOKUP($A341,'Annex 2 EHV charges'!$D:$O,11,FALSE)=0,"",VLOOKUP($A341,'Annex 2 EHV charges'!$D:$O,11,FALSE)),"")</f>
        <v/>
      </c>
      <c r="H341" s="108" t="str">
        <f>IFERROR(IF(VLOOKUP($A341,'Annex 2 EHV charges'!$D:$O,12,FALSE)=0,"",VLOOKUP($A341,'Annex 2 EHV charges'!$D:$O,12,FALSE)),"")</f>
        <v/>
      </c>
    </row>
    <row r="342" spans="1:8" x14ac:dyDescent="0.2">
      <c r="A342" s="105" t="str">
        <f t="array" ref="A342">IFERROR(INDEX('Annex 2 EHV charges'!$D$11:$D$410, MATCH(0, IF(ISBLANK('Annex 2 EHV charges'!$D$11:$D$410),1, COUNTIF(A$4:$A341, 'Annex 2 EHV charges'!$D$11:$D$410)), 0)),"")</f>
        <v/>
      </c>
      <c r="B342" s="104" t="str">
        <f>IF($A342="","",VLOOKUP($A342,'Annex 2 EHV charges'!$D:$O,2,0))</f>
        <v/>
      </c>
      <c r="C342" s="105" t="str">
        <f>IF($A342="","",VLOOKUP($A342,'Annex 2 EHV charges'!$D:$O,3,0))</f>
        <v/>
      </c>
      <c r="D342" s="104" t="str">
        <f>IF($A342="","",VLOOKUP($A342,'Annex 2 EHV charges'!$D:$O,4,0))</f>
        <v/>
      </c>
      <c r="E342" s="106" t="str">
        <f>IFERROR(IF(VLOOKUP($A342,'Annex 2 EHV charges'!$D:$O,9,FALSE)=0,"",VLOOKUP($A342,'Annex 2 EHV charges'!$D:$O,9,FALSE)),"")</f>
        <v/>
      </c>
      <c r="F342" s="107" t="str">
        <f>IFERROR(IF(VLOOKUP($A342,'Annex 2 EHV charges'!$D:$O,10,FALSE)=0,"",VLOOKUP($A342,'Annex 2 EHV charges'!$D:$O,10,FALSE)),"")</f>
        <v/>
      </c>
      <c r="G342" s="108" t="str">
        <f>IFERROR(IF(VLOOKUP($A342,'Annex 2 EHV charges'!$D:$O,11,FALSE)=0,"",VLOOKUP($A342,'Annex 2 EHV charges'!$D:$O,11,FALSE)),"")</f>
        <v/>
      </c>
      <c r="H342" s="108" t="str">
        <f>IFERROR(IF(VLOOKUP($A342,'Annex 2 EHV charges'!$D:$O,12,FALSE)=0,"",VLOOKUP($A342,'Annex 2 EHV charges'!$D:$O,12,FALSE)),"")</f>
        <v/>
      </c>
    </row>
    <row r="343" spans="1:8" x14ac:dyDescent="0.2">
      <c r="A343" s="105" t="str">
        <f t="array" ref="A343">IFERROR(INDEX('Annex 2 EHV charges'!$D$11:$D$410, MATCH(0, IF(ISBLANK('Annex 2 EHV charges'!$D$11:$D$410),1, COUNTIF(A$4:$A342, 'Annex 2 EHV charges'!$D$11:$D$410)), 0)),"")</f>
        <v/>
      </c>
      <c r="B343" s="104" t="str">
        <f>IF($A343="","",VLOOKUP($A343,'Annex 2 EHV charges'!$D:$O,2,0))</f>
        <v/>
      </c>
      <c r="C343" s="105" t="str">
        <f>IF($A343="","",VLOOKUP($A343,'Annex 2 EHV charges'!$D:$O,3,0))</f>
        <v/>
      </c>
      <c r="D343" s="104" t="str">
        <f>IF($A343="","",VLOOKUP($A343,'Annex 2 EHV charges'!$D:$O,4,0))</f>
        <v/>
      </c>
      <c r="E343" s="106" t="str">
        <f>IFERROR(IF(VLOOKUP($A343,'Annex 2 EHV charges'!$D:$O,9,FALSE)=0,"",VLOOKUP($A343,'Annex 2 EHV charges'!$D:$O,9,FALSE)),"")</f>
        <v/>
      </c>
      <c r="F343" s="107" t="str">
        <f>IFERROR(IF(VLOOKUP($A343,'Annex 2 EHV charges'!$D:$O,10,FALSE)=0,"",VLOOKUP($A343,'Annex 2 EHV charges'!$D:$O,10,FALSE)),"")</f>
        <v/>
      </c>
      <c r="G343" s="108" t="str">
        <f>IFERROR(IF(VLOOKUP($A343,'Annex 2 EHV charges'!$D:$O,11,FALSE)=0,"",VLOOKUP($A343,'Annex 2 EHV charges'!$D:$O,11,FALSE)),"")</f>
        <v/>
      </c>
      <c r="H343" s="108" t="str">
        <f>IFERROR(IF(VLOOKUP($A343,'Annex 2 EHV charges'!$D:$O,12,FALSE)=0,"",VLOOKUP($A343,'Annex 2 EHV charges'!$D:$O,12,FALSE)),"")</f>
        <v/>
      </c>
    </row>
    <row r="344" spans="1:8" x14ac:dyDescent="0.2">
      <c r="A344" s="105" t="str">
        <f t="array" ref="A344">IFERROR(INDEX('Annex 2 EHV charges'!$D$11:$D$410, MATCH(0, IF(ISBLANK('Annex 2 EHV charges'!$D$11:$D$410),1, COUNTIF(A$4:$A343, 'Annex 2 EHV charges'!$D$11:$D$410)), 0)),"")</f>
        <v/>
      </c>
      <c r="B344" s="104" t="str">
        <f>IF($A344="","",VLOOKUP($A344,'Annex 2 EHV charges'!$D:$O,2,0))</f>
        <v/>
      </c>
      <c r="C344" s="105" t="str">
        <f>IF($A344="","",VLOOKUP($A344,'Annex 2 EHV charges'!$D:$O,3,0))</f>
        <v/>
      </c>
      <c r="D344" s="104" t="str">
        <f>IF($A344="","",VLOOKUP($A344,'Annex 2 EHV charges'!$D:$O,4,0))</f>
        <v/>
      </c>
      <c r="E344" s="106" t="str">
        <f>IFERROR(IF(VLOOKUP($A344,'Annex 2 EHV charges'!$D:$O,9,FALSE)=0,"",VLOOKUP($A344,'Annex 2 EHV charges'!$D:$O,9,FALSE)),"")</f>
        <v/>
      </c>
      <c r="F344" s="107" t="str">
        <f>IFERROR(IF(VLOOKUP($A344,'Annex 2 EHV charges'!$D:$O,10,FALSE)=0,"",VLOOKUP($A344,'Annex 2 EHV charges'!$D:$O,10,FALSE)),"")</f>
        <v/>
      </c>
      <c r="G344" s="108" t="str">
        <f>IFERROR(IF(VLOOKUP($A344,'Annex 2 EHV charges'!$D:$O,11,FALSE)=0,"",VLOOKUP($A344,'Annex 2 EHV charges'!$D:$O,11,FALSE)),"")</f>
        <v/>
      </c>
      <c r="H344" s="108" t="str">
        <f>IFERROR(IF(VLOOKUP($A344,'Annex 2 EHV charges'!$D:$O,12,FALSE)=0,"",VLOOKUP($A344,'Annex 2 EHV charges'!$D:$O,12,FALSE)),"")</f>
        <v/>
      </c>
    </row>
    <row r="345" spans="1:8" x14ac:dyDescent="0.2">
      <c r="A345" s="105" t="str">
        <f t="array" ref="A345">IFERROR(INDEX('Annex 2 EHV charges'!$D$11:$D$410, MATCH(0, IF(ISBLANK('Annex 2 EHV charges'!$D$11:$D$410),1, COUNTIF(A$4:$A344, 'Annex 2 EHV charges'!$D$11:$D$410)), 0)),"")</f>
        <v/>
      </c>
      <c r="B345" s="104" t="str">
        <f>IF($A345="","",VLOOKUP($A345,'Annex 2 EHV charges'!$D:$O,2,0))</f>
        <v/>
      </c>
      <c r="C345" s="105" t="str">
        <f>IF($A345="","",VLOOKUP($A345,'Annex 2 EHV charges'!$D:$O,3,0))</f>
        <v/>
      </c>
      <c r="D345" s="104" t="str">
        <f>IF($A345="","",VLOOKUP($A345,'Annex 2 EHV charges'!$D:$O,4,0))</f>
        <v/>
      </c>
      <c r="E345" s="106" t="str">
        <f>IFERROR(IF(VLOOKUP($A345,'Annex 2 EHV charges'!$D:$O,9,FALSE)=0,"",VLOOKUP($A345,'Annex 2 EHV charges'!$D:$O,9,FALSE)),"")</f>
        <v/>
      </c>
      <c r="F345" s="107" t="str">
        <f>IFERROR(IF(VLOOKUP($A345,'Annex 2 EHV charges'!$D:$O,10,FALSE)=0,"",VLOOKUP($A345,'Annex 2 EHV charges'!$D:$O,10,FALSE)),"")</f>
        <v/>
      </c>
      <c r="G345" s="108" t="str">
        <f>IFERROR(IF(VLOOKUP($A345,'Annex 2 EHV charges'!$D:$O,11,FALSE)=0,"",VLOOKUP($A345,'Annex 2 EHV charges'!$D:$O,11,FALSE)),"")</f>
        <v/>
      </c>
      <c r="H345" s="108" t="str">
        <f>IFERROR(IF(VLOOKUP($A345,'Annex 2 EHV charges'!$D:$O,12,FALSE)=0,"",VLOOKUP($A345,'Annex 2 EHV charges'!$D:$O,12,FALSE)),"")</f>
        <v/>
      </c>
    </row>
    <row r="346" spans="1:8" x14ac:dyDescent="0.2">
      <c r="A346" s="105" t="str">
        <f t="array" ref="A346">IFERROR(INDEX('Annex 2 EHV charges'!$D$11:$D$410, MATCH(0, IF(ISBLANK('Annex 2 EHV charges'!$D$11:$D$410),1, COUNTIF(A$4:$A345, 'Annex 2 EHV charges'!$D$11:$D$410)), 0)),"")</f>
        <v/>
      </c>
      <c r="B346" s="104" t="str">
        <f>IF($A346="","",VLOOKUP($A346,'Annex 2 EHV charges'!$D:$O,2,0))</f>
        <v/>
      </c>
      <c r="C346" s="105" t="str">
        <f>IF($A346="","",VLOOKUP($A346,'Annex 2 EHV charges'!$D:$O,3,0))</f>
        <v/>
      </c>
      <c r="D346" s="104" t="str">
        <f>IF($A346="","",VLOOKUP($A346,'Annex 2 EHV charges'!$D:$O,4,0))</f>
        <v/>
      </c>
      <c r="E346" s="106" t="str">
        <f>IFERROR(IF(VLOOKUP($A346,'Annex 2 EHV charges'!$D:$O,9,FALSE)=0,"",VLOOKUP($A346,'Annex 2 EHV charges'!$D:$O,9,FALSE)),"")</f>
        <v/>
      </c>
      <c r="F346" s="107" t="str">
        <f>IFERROR(IF(VLOOKUP($A346,'Annex 2 EHV charges'!$D:$O,10,FALSE)=0,"",VLOOKUP($A346,'Annex 2 EHV charges'!$D:$O,10,FALSE)),"")</f>
        <v/>
      </c>
      <c r="G346" s="108" t="str">
        <f>IFERROR(IF(VLOOKUP($A346,'Annex 2 EHV charges'!$D:$O,11,FALSE)=0,"",VLOOKUP($A346,'Annex 2 EHV charges'!$D:$O,11,FALSE)),"")</f>
        <v/>
      </c>
      <c r="H346" s="108" t="str">
        <f>IFERROR(IF(VLOOKUP($A346,'Annex 2 EHV charges'!$D:$O,12,FALSE)=0,"",VLOOKUP($A346,'Annex 2 EHV charges'!$D:$O,12,FALSE)),"")</f>
        <v/>
      </c>
    </row>
    <row r="347" spans="1:8" x14ac:dyDescent="0.2">
      <c r="A347" s="105" t="str">
        <f t="array" ref="A347">IFERROR(INDEX('Annex 2 EHV charges'!$D$11:$D$410, MATCH(0, IF(ISBLANK('Annex 2 EHV charges'!$D$11:$D$410),1, COUNTIF(A$4:$A346, 'Annex 2 EHV charges'!$D$11:$D$410)), 0)),"")</f>
        <v/>
      </c>
      <c r="B347" s="104" t="str">
        <f>IF($A347="","",VLOOKUP($A347,'Annex 2 EHV charges'!$D:$O,2,0))</f>
        <v/>
      </c>
      <c r="C347" s="105" t="str">
        <f>IF($A347="","",VLOOKUP($A347,'Annex 2 EHV charges'!$D:$O,3,0))</f>
        <v/>
      </c>
      <c r="D347" s="104" t="str">
        <f>IF($A347="","",VLOOKUP($A347,'Annex 2 EHV charges'!$D:$O,4,0))</f>
        <v/>
      </c>
      <c r="E347" s="106" t="str">
        <f>IFERROR(IF(VLOOKUP($A347,'Annex 2 EHV charges'!$D:$O,9,FALSE)=0,"",VLOOKUP($A347,'Annex 2 EHV charges'!$D:$O,9,FALSE)),"")</f>
        <v/>
      </c>
      <c r="F347" s="107" t="str">
        <f>IFERROR(IF(VLOOKUP($A347,'Annex 2 EHV charges'!$D:$O,10,FALSE)=0,"",VLOOKUP($A347,'Annex 2 EHV charges'!$D:$O,10,FALSE)),"")</f>
        <v/>
      </c>
      <c r="G347" s="108" t="str">
        <f>IFERROR(IF(VLOOKUP($A347,'Annex 2 EHV charges'!$D:$O,11,FALSE)=0,"",VLOOKUP($A347,'Annex 2 EHV charges'!$D:$O,11,FALSE)),"")</f>
        <v/>
      </c>
      <c r="H347" s="108" t="str">
        <f>IFERROR(IF(VLOOKUP($A347,'Annex 2 EHV charges'!$D:$O,12,FALSE)=0,"",VLOOKUP($A347,'Annex 2 EHV charges'!$D:$O,12,FALSE)),"")</f>
        <v/>
      </c>
    </row>
    <row r="348" spans="1:8" x14ac:dyDescent="0.2">
      <c r="A348" s="105" t="str">
        <f t="array" ref="A348">IFERROR(INDEX('Annex 2 EHV charges'!$D$11:$D$410, MATCH(0, IF(ISBLANK('Annex 2 EHV charges'!$D$11:$D$410),1, COUNTIF(A$4:$A347, 'Annex 2 EHV charges'!$D$11:$D$410)), 0)),"")</f>
        <v/>
      </c>
      <c r="B348" s="104" t="str">
        <f>IF($A348="","",VLOOKUP($A348,'Annex 2 EHV charges'!$D:$O,2,0))</f>
        <v/>
      </c>
      <c r="C348" s="105" t="str">
        <f>IF($A348="","",VLOOKUP($A348,'Annex 2 EHV charges'!$D:$O,3,0))</f>
        <v/>
      </c>
      <c r="D348" s="104" t="str">
        <f>IF($A348="","",VLOOKUP($A348,'Annex 2 EHV charges'!$D:$O,4,0))</f>
        <v/>
      </c>
      <c r="E348" s="106" t="str">
        <f>IFERROR(IF(VLOOKUP($A348,'Annex 2 EHV charges'!$D:$O,9,FALSE)=0,"",VLOOKUP($A348,'Annex 2 EHV charges'!$D:$O,9,FALSE)),"")</f>
        <v/>
      </c>
      <c r="F348" s="107" t="str">
        <f>IFERROR(IF(VLOOKUP($A348,'Annex 2 EHV charges'!$D:$O,10,FALSE)=0,"",VLOOKUP($A348,'Annex 2 EHV charges'!$D:$O,10,FALSE)),"")</f>
        <v/>
      </c>
      <c r="G348" s="108" t="str">
        <f>IFERROR(IF(VLOOKUP($A348,'Annex 2 EHV charges'!$D:$O,11,FALSE)=0,"",VLOOKUP($A348,'Annex 2 EHV charges'!$D:$O,11,FALSE)),"")</f>
        <v/>
      </c>
      <c r="H348" s="108" t="str">
        <f>IFERROR(IF(VLOOKUP($A348,'Annex 2 EHV charges'!$D:$O,12,FALSE)=0,"",VLOOKUP($A348,'Annex 2 EHV charges'!$D:$O,12,FALSE)),"")</f>
        <v/>
      </c>
    </row>
    <row r="349" spans="1:8" x14ac:dyDescent="0.2">
      <c r="A349" s="105" t="str">
        <f t="array" ref="A349">IFERROR(INDEX('Annex 2 EHV charges'!$D$11:$D$410, MATCH(0, IF(ISBLANK('Annex 2 EHV charges'!$D$11:$D$410),1, COUNTIF(A$4:$A348, 'Annex 2 EHV charges'!$D$11:$D$410)), 0)),"")</f>
        <v/>
      </c>
      <c r="B349" s="104" t="str">
        <f>IF($A349="","",VLOOKUP($A349,'Annex 2 EHV charges'!$D:$O,2,0))</f>
        <v/>
      </c>
      <c r="C349" s="105" t="str">
        <f>IF($A349="","",VLOOKUP($A349,'Annex 2 EHV charges'!$D:$O,3,0))</f>
        <v/>
      </c>
      <c r="D349" s="104" t="str">
        <f>IF($A349="","",VLOOKUP($A349,'Annex 2 EHV charges'!$D:$O,4,0))</f>
        <v/>
      </c>
      <c r="E349" s="106" t="str">
        <f>IFERROR(IF(VLOOKUP($A349,'Annex 2 EHV charges'!$D:$O,9,FALSE)=0,"",VLOOKUP($A349,'Annex 2 EHV charges'!$D:$O,9,FALSE)),"")</f>
        <v/>
      </c>
      <c r="F349" s="107" t="str">
        <f>IFERROR(IF(VLOOKUP($A349,'Annex 2 EHV charges'!$D:$O,10,FALSE)=0,"",VLOOKUP($A349,'Annex 2 EHV charges'!$D:$O,10,FALSE)),"")</f>
        <v/>
      </c>
      <c r="G349" s="108" t="str">
        <f>IFERROR(IF(VLOOKUP($A349,'Annex 2 EHV charges'!$D:$O,11,FALSE)=0,"",VLOOKUP($A349,'Annex 2 EHV charges'!$D:$O,11,FALSE)),"")</f>
        <v/>
      </c>
      <c r="H349" s="108" t="str">
        <f>IFERROR(IF(VLOOKUP($A349,'Annex 2 EHV charges'!$D:$O,12,FALSE)=0,"",VLOOKUP($A349,'Annex 2 EHV charges'!$D:$O,12,FALSE)),"")</f>
        <v/>
      </c>
    </row>
    <row r="350" spans="1:8" x14ac:dyDescent="0.2">
      <c r="A350" s="105" t="str">
        <f t="array" ref="A350">IFERROR(INDEX('Annex 2 EHV charges'!$D$11:$D$410, MATCH(0, IF(ISBLANK('Annex 2 EHV charges'!$D$11:$D$410),1, COUNTIF(A$4:$A349, 'Annex 2 EHV charges'!$D$11:$D$410)), 0)),"")</f>
        <v/>
      </c>
      <c r="B350" s="104" t="str">
        <f>IF($A350="","",VLOOKUP($A350,'Annex 2 EHV charges'!$D:$O,2,0))</f>
        <v/>
      </c>
      <c r="C350" s="105" t="str">
        <f>IF($A350="","",VLOOKUP($A350,'Annex 2 EHV charges'!$D:$O,3,0))</f>
        <v/>
      </c>
      <c r="D350" s="104" t="str">
        <f>IF($A350="","",VLOOKUP($A350,'Annex 2 EHV charges'!$D:$O,4,0))</f>
        <v/>
      </c>
      <c r="E350" s="106" t="str">
        <f>IFERROR(IF(VLOOKUP($A350,'Annex 2 EHV charges'!$D:$O,9,FALSE)=0,"",VLOOKUP($A350,'Annex 2 EHV charges'!$D:$O,9,FALSE)),"")</f>
        <v/>
      </c>
      <c r="F350" s="107" t="str">
        <f>IFERROR(IF(VLOOKUP($A350,'Annex 2 EHV charges'!$D:$O,10,FALSE)=0,"",VLOOKUP($A350,'Annex 2 EHV charges'!$D:$O,10,FALSE)),"")</f>
        <v/>
      </c>
      <c r="G350" s="108" t="str">
        <f>IFERROR(IF(VLOOKUP($A350,'Annex 2 EHV charges'!$D:$O,11,FALSE)=0,"",VLOOKUP($A350,'Annex 2 EHV charges'!$D:$O,11,FALSE)),"")</f>
        <v/>
      </c>
      <c r="H350" s="108" t="str">
        <f>IFERROR(IF(VLOOKUP($A350,'Annex 2 EHV charges'!$D:$O,12,FALSE)=0,"",VLOOKUP($A350,'Annex 2 EHV charges'!$D:$O,12,FALSE)),"")</f>
        <v/>
      </c>
    </row>
    <row r="351" spans="1:8" x14ac:dyDescent="0.2">
      <c r="A351" s="105" t="str">
        <f t="array" ref="A351">IFERROR(INDEX('Annex 2 EHV charges'!$D$11:$D$410, MATCH(0, IF(ISBLANK('Annex 2 EHV charges'!$D$11:$D$410),1, COUNTIF(A$4:$A350, 'Annex 2 EHV charges'!$D$11:$D$410)), 0)),"")</f>
        <v/>
      </c>
      <c r="B351" s="104" t="str">
        <f>IF($A351="","",VLOOKUP($A351,'Annex 2 EHV charges'!$D:$O,2,0))</f>
        <v/>
      </c>
      <c r="C351" s="105" t="str">
        <f>IF($A351="","",VLOOKUP($A351,'Annex 2 EHV charges'!$D:$O,3,0))</f>
        <v/>
      </c>
      <c r="D351" s="104" t="str">
        <f>IF($A351="","",VLOOKUP($A351,'Annex 2 EHV charges'!$D:$O,4,0))</f>
        <v/>
      </c>
      <c r="E351" s="106" t="str">
        <f>IFERROR(IF(VLOOKUP($A351,'Annex 2 EHV charges'!$D:$O,9,FALSE)=0,"",VLOOKUP($A351,'Annex 2 EHV charges'!$D:$O,9,FALSE)),"")</f>
        <v/>
      </c>
      <c r="F351" s="107" t="str">
        <f>IFERROR(IF(VLOOKUP($A351,'Annex 2 EHV charges'!$D:$O,10,FALSE)=0,"",VLOOKUP($A351,'Annex 2 EHV charges'!$D:$O,10,FALSE)),"")</f>
        <v/>
      </c>
      <c r="G351" s="108" t="str">
        <f>IFERROR(IF(VLOOKUP($A351,'Annex 2 EHV charges'!$D:$O,11,FALSE)=0,"",VLOOKUP($A351,'Annex 2 EHV charges'!$D:$O,11,FALSE)),"")</f>
        <v/>
      </c>
      <c r="H351" s="108" t="str">
        <f>IFERROR(IF(VLOOKUP($A351,'Annex 2 EHV charges'!$D:$O,12,FALSE)=0,"",VLOOKUP($A351,'Annex 2 EHV charges'!$D:$O,12,FALSE)),"")</f>
        <v/>
      </c>
    </row>
    <row r="352" spans="1:8" x14ac:dyDescent="0.2">
      <c r="A352" s="105" t="str">
        <f t="array" ref="A352">IFERROR(INDEX('Annex 2 EHV charges'!$D$11:$D$410, MATCH(0, IF(ISBLANK('Annex 2 EHV charges'!$D$11:$D$410),1, COUNTIF(A$4:$A351, 'Annex 2 EHV charges'!$D$11:$D$410)), 0)),"")</f>
        <v/>
      </c>
      <c r="B352" s="104" t="str">
        <f>IF($A352="","",VLOOKUP($A352,'Annex 2 EHV charges'!$D:$O,2,0))</f>
        <v/>
      </c>
      <c r="C352" s="105" t="str">
        <f>IF($A352="","",VLOOKUP($A352,'Annex 2 EHV charges'!$D:$O,3,0))</f>
        <v/>
      </c>
      <c r="D352" s="104" t="str">
        <f>IF($A352="","",VLOOKUP($A352,'Annex 2 EHV charges'!$D:$O,4,0))</f>
        <v/>
      </c>
      <c r="E352" s="106" t="str">
        <f>IFERROR(IF(VLOOKUP($A352,'Annex 2 EHV charges'!$D:$O,9,FALSE)=0,"",VLOOKUP($A352,'Annex 2 EHV charges'!$D:$O,9,FALSE)),"")</f>
        <v/>
      </c>
      <c r="F352" s="107" t="str">
        <f>IFERROR(IF(VLOOKUP($A352,'Annex 2 EHV charges'!$D:$O,10,FALSE)=0,"",VLOOKUP($A352,'Annex 2 EHV charges'!$D:$O,10,FALSE)),"")</f>
        <v/>
      </c>
      <c r="G352" s="108" t="str">
        <f>IFERROR(IF(VLOOKUP($A352,'Annex 2 EHV charges'!$D:$O,11,FALSE)=0,"",VLOOKUP($A352,'Annex 2 EHV charges'!$D:$O,11,FALSE)),"")</f>
        <v/>
      </c>
      <c r="H352" s="108" t="str">
        <f>IFERROR(IF(VLOOKUP($A352,'Annex 2 EHV charges'!$D:$O,12,FALSE)=0,"",VLOOKUP($A352,'Annex 2 EHV charges'!$D:$O,12,FALSE)),"")</f>
        <v/>
      </c>
    </row>
    <row r="353" spans="1:8" x14ac:dyDescent="0.2">
      <c r="A353" s="105" t="str">
        <f t="array" ref="A353">IFERROR(INDEX('Annex 2 EHV charges'!$D$11:$D$410, MATCH(0, IF(ISBLANK('Annex 2 EHV charges'!$D$11:$D$410),1, COUNTIF(A$4:$A352, 'Annex 2 EHV charges'!$D$11:$D$410)), 0)),"")</f>
        <v/>
      </c>
      <c r="B353" s="104" t="str">
        <f>IF($A353="","",VLOOKUP($A353,'Annex 2 EHV charges'!$D:$O,2,0))</f>
        <v/>
      </c>
      <c r="C353" s="105" t="str">
        <f>IF($A353="","",VLOOKUP($A353,'Annex 2 EHV charges'!$D:$O,3,0))</f>
        <v/>
      </c>
      <c r="D353" s="104" t="str">
        <f>IF($A353="","",VLOOKUP($A353,'Annex 2 EHV charges'!$D:$O,4,0))</f>
        <v/>
      </c>
      <c r="E353" s="106" t="str">
        <f>IFERROR(IF(VLOOKUP($A353,'Annex 2 EHV charges'!$D:$O,9,FALSE)=0,"",VLOOKUP($A353,'Annex 2 EHV charges'!$D:$O,9,FALSE)),"")</f>
        <v/>
      </c>
      <c r="F353" s="107" t="str">
        <f>IFERROR(IF(VLOOKUP($A353,'Annex 2 EHV charges'!$D:$O,10,FALSE)=0,"",VLOOKUP($A353,'Annex 2 EHV charges'!$D:$O,10,FALSE)),"")</f>
        <v/>
      </c>
      <c r="G353" s="108" t="str">
        <f>IFERROR(IF(VLOOKUP($A353,'Annex 2 EHV charges'!$D:$O,11,FALSE)=0,"",VLOOKUP($A353,'Annex 2 EHV charges'!$D:$O,11,FALSE)),"")</f>
        <v/>
      </c>
      <c r="H353" s="108" t="str">
        <f>IFERROR(IF(VLOOKUP($A353,'Annex 2 EHV charges'!$D:$O,12,FALSE)=0,"",VLOOKUP($A353,'Annex 2 EHV charges'!$D:$O,12,FALSE)),"")</f>
        <v/>
      </c>
    </row>
    <row r="354" spans="1:8" x14ac:dyDescent="0.2">
      <c r="A354" s="105" t="str">
        <f t="array" ref="A354">IFERROR(INDEX('Annex 2 EHV charges'!$D$11:$D$410, MATCH(0, IF(ISBLANK('Annex 2 EHV charges'!$D$11:$D$410),1, COUNTIF(A$4:$A353, 'Annex 2 EHV charges'!$D$11:$D$410)), 0)),"")</f>
        <v/>
      </c>
      <c r="B354" s="104" t="str">
        <f>IF($A354="","",VLOOKUP($A354,'Annex 2 EHV charges'!$D:$O,2,0))</f>
        <v/>
      </c>
      <c r="C354" s="105" t="str">
        <f>IF($A354="","",VLOOKUP($A354,'Annex 2 EHV charges'!$D:$O,3,0))</f>
        <v/>
      </c>
      <c r="D354" s="104" t="str">
        <f>IF($A354="","",VLOOKUP($A354,'Annex 2 EHV charges'!$D:$O,4,0))</f>
        <v/>
      </c>
      <c r="E354" s="106" t="str">
        <f>IFERROR(IF(VLOOKUP($A354,'Annex 2 EHV charges'!$D:$O,9,FALSE)=0,"",VLOOKUP($A354,'Annex 2 EHV charges'!$D:$O,9,FALSE)),"")</f>
        <v/>
      </c>
      <c r="F354" s="107" t="str">
        <f>IFERROR(IF(VLOOKUP($A354,'Annex 2 EHV charges'!$D:$O,10,FALSE)=0,"",VLOOKUP($A354,'Annex 2 EHV charges'!$D:$O,10,FALSE)),"")</f>
        <v/>
      </c>
      <c r="G354" s="108" t="str">
        <f>IFERROR(IF(VLOOKUP($A354,'Annex 2 EHV charges'!$D:$O,11,FALSE)=0,"",VLOOKUP($A354,'Annex 2 EHV charges'!$D:$O,11,FALSE)),"")</f>
        <v/>
      </c>
      <c r="H354" s="108" t="str">
        <f>IFERROR(IF(VLOOKUP($A354,'Annex 2 EHV charges'!$D:$O,12,FALSE)=0,"",VLOOKUP($A354,'Annex 2 EHV charges'!$D:$O,12,FALSE)),"")</f>
        <v/>
      </c>
    </row>
    <row r="355" spans="1:8" x14ac:dyDescent="0.2">
      <c r="A355" s="105" t="str">
        <f t="array" ref="A355">IFERROR(INDEX('Annex 2 EHV charges'!$D$11:$D$410, MATCH(0, IF(ISBLANK('Annex 2 EHV charges'!$D$11:$D$410),1, COUNTIF(A$4:$A354, 'Annex 2 EHV charges'!$D$11:$D$410)), 0)),"")</f>
        <v/>
      </c>
      <c r="B355" s="104" t="str">
        <f>IF($A355="","",VLOOKUP($A355,'Annex 2 EHV charges'!$D:$O,2,0))</f>
        <v/>
      </c>
      <c r="C355" s="105" t="str">
        <f>IF($A355="","",VLOOKUP($A355,'Annex 2 EHV charges'!$D:$O,3,0))</f>
        <v/>
      </c>
      <c r="D355" s="104" t="str">
        <f>IF($A355="","",VLOOKUP($A355,'Annex 2 EHV charges'!$D:$O,4,0))</f>
        <v/>
      </c>
      <c r="E355" s="106" t="str">
        <f>IFERROR(IF(VLOOKUP($A355,'Annex 2 EHV charges'!$D:$O,9,FALSE)=0,"",VLOOKUP($A355,'Annex 2 EHV charges'!$D:$O,9,FALSE)),"")</f>
        <v/>
      </c>
      <c r="F355" s="107" t="str">
        <f>IFERROR(IF(VLOOKUP($A355,'Annex 2 EHV charges'!$D:$O,10,FALSE)=0,"",VLOOKUP($A355,'Annex 2 EHV charges'!$D:$O,10,FALSE)),"")</f>
        <v/>
      </c>
      <c r="G355" s="108" t="str">
        <f>IFERROR(IF(VLOOKUP($A355,'Annex 2 EHV charges'!$D:$O,11,FALSE)=0,"",VLOOKUP($A355,'Annex 2 EHV charges'!$D:$O,11,FALSE)),"")</f>
        <v/>
      </c>
      <c r="H355" s="108" t="str">
        <f>IFERROR(IF(VLOOKUP($A355,'Annex 2 EHV charges'!$D:$O,12,FALSE)=0,"",VLOOKUP($A355,'Annex 2 EHV charges'!$D:$O,12,FALSE)),"")</f>
        <v/>
      </c>
    </row>
    <row r="356" spans="1:8" x14ac:dyDescent="0.2">
      <c r="A356" s="105" t="str">
        <f t="array" ref="A356">IFERROR(INDEX('Annex 2 EHV charges'!$D$11:$D$410, MATCH(0, IF(ISBLANK('Annex 2 EHV charges'!$D$11:$D$410),1, COUNTIF(A$4:$A355, 'Annex 2 EHV charges'!$D$11:$D$410)), 0)),"")</f>
        <v/>
      </c>
      <c r="B356" s="104" t="str">
        <f>IF($A356="","",VLOOKUP($A356,'Annex 2 EHV charges'!$D:$O,2,0))</f>
        <v/>
      </c>
      <c r="C356" s="105" t="str">
        <f>IF($A356="","",VLOOKUP($A356,'Annex 2 EHV charges'!$D:$O,3,0))</f>
        <v/>
      </c>
      <c r="D356" s="104" t="str">
        <f>IF($A356="","",VLOOKUP($A356,'Annex 2 EHV charges'!$D:$O,4,0))</f>
        <v/>
      </c>
      <c r="E356" s="106" t="str">
        <f>IFERROR(IF(VLOOKUP($A356,'Annex 2 EHV charges'!$D:$O,9,FALSE)=0,"",VLOOKUP($A356,'Annex 2 EHV charges'!$D:$O,9,FALSE)),"")</f>
        <v/>
      </c>
      <c r="F356" s="107" t="str">
        <f>IFERROR(IF(VLOOKUP($A356,'Annex 2 EHV charges'!$D:$O,10,FALSE)=0,"",VLOOKUP($A356,'Annex 2 EHV charges'!$D:$O,10,FALSE)),"")</f>
        <v/>
      </c>
      <c r="G356" s="108" t="str">
        <f>IFERROR(IF(VLOOKUP($A356,'Annex 2 EHV charges'!$D:$O,11,FALSE)=0,"",VLOOKUP($A356,'Annex 2 EHV charges'!$D:$O,11,FALSE)),"")</f>
        <v/>
      </c>
      <c r="H356" s="108" t="str">
        <f>IFERROR(IF(VLOOKUP($A356,'Annex 2 EHV charges'!$D:$O,12,FALSE)=0,"",VLOOKUP($A356,'Annex 2 EHV charges'!$D:$O,12,FALSE)),"")</f>
        <v/>
      </c>
    </row>
    <row r="357" spans="1:8" x14ac:dyDescent="0.2">
      <c r="A357" s="105" t="str">
        <f t="array" ref="A357">IFERROR(INDEX('Annex 2 EHV charges'!$D$11:$D$410, MATCH(0, IF(ISBLANK('Annex 2 EHV charges'!$D$11:$D$410),1, COUNTIF(A$4:$A356, 'Annex 2 EHV charges'!$D$11:$D$410)), 0)),"")</f>
        <v/>
      </c>
      <c r="B357" s="104" t="str">
        <f>IF($A357="","",VLOOKUP($A357,'Annex 2 EHV charges'!$D:$O,2,0))</f>
        <v/>
      </c>
      <c r="C357" s="105" t="str">
        <f>IF($A357="","",VLOOKUP($A357,'Annex 2 EHV charges'!$D:$O,3,0))</f>
        <v/>
      </c>
      <c r="D357" s="104" t="str">
        <f>IF($A357="","",VLOOKUP($A357,'Annex 2 EHV charges'!$D:$O,4,0))</f>
        <v/>
      </c>
      <c r="E357" s="106" t="str">
        <f>IFERROR(IF(VLOOKUP($A357,'Annex 2 EHV charges'!$D:$O,9,FALSE)=0,"",VLOOKUP($A357,'Annex 2 EHV charges'!$D:$O,9,FALSE)),"")</f>
        <v/>
      </c>
      <c r="F357" s="107" t="str">
        <f>IFERROR(IF(VLOOKUP($A357,'Annex 2 EHV charges'!$D:$O,10,FALSE)=0,"",VLOOKUP($A357,'Annex 2 EHV charges'!$D:$O,10,FALSE)),"")</f>
        <v/>
      </c>
      <c r="G357" s="108" t="str">
        <f>IFERROR(IF(VLOOKUP($A357,'Annex 2 EHV charges'!$D:$O,11,FALSE)=0,"",VLOOKUP($A357,'Annex 2 EHV charges'!$D:$O,11,FALSE)),"")</f>
        <v/>
      </c>
      <c r="H357" s="108" t="str">
        <f>IFERROR(IF(VLOOKUP($A357,'Annex 2 EHV charges'!$D:$O,12,FALSE)=0,"",VLOOKUP($A357,'Annex 2 EHV charges'!$D:$O,12,FALSE)),"")</f>
        <v/>
      </c>
    </row>
    <row r="358" spans="1:8" x14ac:dyDescent="0.2">
      <c r="A358" s="105" t="str">
        <f t="array" ref="A358">IFERROR(INDEX('Annex 2 EHV charges'!$D$11:$D$410, MATCH(0, IF(ISBLANK('Annex 2 EHV charges'!$D$11:$D$410),1, COUNTIF(A$4:$A357, 'Annex 2 EHV charges'!$D$11:$D$410)), 0)),"")</f>
        <v/>
      </c>
      <c r="B358" s="104" t="str">
        <f>IF($A358="","",VLOOKUP($A358,'Annex 2 EHV charges'!$D:$O,2,0))</f>
        <v/>
      </c>
      <c r="C358" s="105" t="str">
        <f>IF($A358="","",VLOOKUP($A358,'Annex 2 EHV charges'!$D:$O,3,0))</f>
        <v/>
      </c>
      <c r="D358" s="104" t="str">
        <f>IF($A358="","",VLOOKUP($A358,'Annex 2 EHV charges'!$D:$O,4,0))</f>
        <v/>
      </c>
      <c r="E358" s="106" t="str">
        <f>IFERROR(IF(VLOOKUP($A358,'Annex 2 EHV charges'!$D:$O,9,FALSE)=0,"",VLOOKUP($A358,'Annex 2 EHV charges'!$D:$O,9,FALSE)),"")</f>
        <v/>
      </c>
      <c r="F358" s="107" t="str">
        <f>IFERROR(IF(VLOOKUP($A358,'Annex 2 EHV charges'!$D:$O,10,FALSE)=0,"",VLOOKUP($A358,'Annex 2 EHV charges'!$D:$O,10,FALSE)),"")</f>
        <v/>
      </c>
      <c r="G358" s="108" t="str">
        <f>IFERROR(IF(VLOOKUP($A358,'Annex 2 EHV charges'!$D:$O,11,FALSE)=0,"",VLOOKUP($A358,'Annex 2 EHV charges'!$D:$O,11,FALSE)),"")</f>
        <v/>
      </c>
      <c r="H358" s="108" t="str">
        <f>IFERROR(IF(VLOOKUP($A358,'Annex 2 EHV charges'!$D:$O,12,FALSE)=0,"",VLOOKUP($A358,'Annex 2 EHV charges'!$D:$O,12,FALSE)),"")</f>
        <v/>
      </c>
    </row>
    <row r="359" spans="1:8" x14ac:dyDescent="0.2">
      <c r="A359" s="105" t="str">
        <f t="array" ref="A359">IFERROR(INDEX('Annex 2 EHV charges'!$D$11:$D$410, MATCH(0, IF(ISBLANK('Annex 2 EHV charges'!$D$11:$D$410),1, COUNTIF(A$4:$A358, 'Annex 2 EHV charges'!$D$11:$D$410)), 0)),"")</f>
        <v/>
      </c>
      <c r="B359" s="104" t="str">
        <f>IF($A359="","",VLOOKUP($A359,'Annex 2 EHV charges'!$D:$O,2,0))</f>
        <v/>
      </c>
      <c r="C359" s="105" t="str">
        <f>IF($A359="","",VLOOKUP($A359,'Annex 2 EHV charges'!$D:$O,3,0))</f>
        <v/>
      </c>
      <c r="D359" s="104" t="str">
        <f>IF($A359="","",VLOOKUP($A359,'Annex 2 EHV charges'!$D:$O,4,0))</f>
        <v/>
      </c>
      <c r="E359" s="106" t="str">
        <f>IFERROR(IF(VLOOKUP($A359,'Annex 2 EHV charges'!$D:$O,9,FALSE)=0,"",VLOOKUP($A359,'Annex 2 EHV charges'!$D:$O,9,FALSE)),"")</f>
        <v/>
      </c>
      <c r="F359" s="107" t="str">
        <f>IFERROR(IF(VLOOKUP($A359,'Annex 2 EHV charges'!$D:$O,10,FALSE)=0,"",VLOOKUP($A359,'Annex 2 EHV charges'!$D:$O,10,FALSE)),"")</f>
        <v/>
      </c>
      <c r="G359" s="108" t="str">
        <f>IFERROR(IF(VLOOKUP($A359,'Annex 2 EHV charges'!$D:$O,11,FALSE)=0,"",VLOOKUP($A359,'Annex 2 EHV charges'!$D:$O,11,FALSE)),"")</f>
        <v/>
      </c>
      <c r="H359" s="108" t="str">
        <f>IFERROR(IF(VLOOKUP($A359,'Annex 2 EHV charges'!$D:$O,12,FALSE)=0,"",VLOOKUP($A359,'Annex 2 EHV charges'!$D:$O,12,FALSE)),"")</f>
        <v/>
      </c>
    </row>
    <row r="360" spans="1:8" x14ac:dyDescent="0.2">
      <c r="A360" s="105" t="str">
        <f t="array" ref="A360">IFERROR(INDEX('Annex 2 EHV charges'!$D$11:$D$410, MATCH(0, IF(ISBLANK('Annex 2 EHV charges'!$D$11:$D$410),1, COUNTIF(A$4:$A359, 'Annex 2 EHV charges'!$D$11:$D$410)), 0)),"")</f>
        <v/>
      </c>
      <c r="B360" s="104" t="str">
        <f>IF($A360="","",VLOOKUP($A360,'Annex 2 EHV charges'!$D:$O,2,0))</f>
        <v/>
      </c>
      <c r="C360" s="105" t="str">
        <f>IF($A360="","",VLOOKUP($A360,'Annex 2 EHV charges'!$D:$O,3,0))</f>
        <v/>
      </c>
      <c r="D360" s="104" t="str">
        <f>IF($A360="","",VLOOKUP($A360,'Annex 2 EHV charges'!$D:$O,4,0))</f>
        <v/>
      </c>
      <c r="E360" s="106" t="str">
        <f>IFERROR(IF(VLOOKUP($A360,'Annex 2 EHV charges'!$D:$O,9,FALSE)=0,"",VLOOKUP($A360,'Annex 2 EHV charges'!$D:$O,9,FALSE)),"")</f>
        <v/>
      </c>
      <c r="F360" s="107" t="str">
        <f>IFERROR(IF(VLOOKUP($A360,'Annex 2 EHV charges'!$D:$O,10,FALSE)=0,"",VLOOKUP($A360,'Annex 2 EHV charges'!$D:$O,10,FALSE)),"")</f>
        <v/>
      </c>
      <c r="G360" s="108" t="str">
        <f>IFERROR(IF(VLOOKUP($A360,'Annex 2 EHV charges'!$D:$O,11,FALSE)=0,"",VLOOKUP($A360,'Annex 2 EHV charges'!$D:$O,11,FALSE)),"")</f>
        <v/>
      </c>
      <c r="H360" s="108" t="str">
        <f>IFERROR(IF(VLOOKUP($A360,'Annex 2 EHV charges'!$D:$O,12,FALSE)=0,"",VLOOKUP($A360,'Annex 2 EHV charges'!$D:$O,12,FALSE)),"")</f>
        <v/>
      </c>
    </row>
    <row r="361" spans="1:8" x14ac:dyDescent="0.2">
      <c r="A361" s="105" t="str">
        <f t="array" ref="A361">IFERROR(INDEX('Annex 2 EHV charges'!$D$11:$D$410, MATCH(0, IF(ISBLANK('Annex 2 EHV charges'!$D$11:$D$410),1, COUNTIF(A$4:$A360, 'Annex 2 EHV charges'!$D$11:$D$410)), 0)),"")</f>
        <v/>
      </c>
      <c r="B361" s="104" t="str">
        <f>IF($A361="","",VLOOKUP($A361,'Annex 2 EHV charges'!$D:$O,2,0))</f>
        <v/>
      </c>
      <c r="C361" s="105" t="str">
        <f>IF($A361="","",VLOOKUP($A361,'Annex 2 EHV charges'!$D:$O,3,0))</f>
        <v/>
      </c>
      <c r="D361" s="104" t="str">
        <f>IF($A361="","",VLOOKUP($A361,'Annex 2 EHV charges'!$D:$O,4,0))</f>
        <v/>
      </c>
      <c r="E361" s="106" t="str">
        <f>IFERROR(IF(VLOOKUP($A361,'Annex 2 EHV charges'!$D:$O,9,FALSE)=0,"",VLOOKUP($A361,'Annex 2 EHV charges'!$D:$O,9,FALSE)),"")</f>
        <v/>
      </c>
      <c r="F361" s="107" t="str">
        <f>IFERROR(IF(VLOOKUP($A361,'Annex 2 EHV charges'!$D:$O,10,FALSE)=0,"",VLOOKUP($A361,'Annex 2 EHV charges'!$D:$O,10,FALSE)),"")</f>
        <v/>
      </c>
      <c r="G361" s="108" t="str">
        <f>IFERROR(IF(VLOOKUP($A361,'Annex 2 EHV charges'!$D:$O,11,FALSE)=0,"",VLOOKUP($A361,'Annex 2 EHV charges'!$D:$O,11,FALSE)),"")</f>
        <v/>
      </c>
      <c r="H361" s="108" t="str">
        <f>IFERROR(IF(VLOOKUP($A361,'Annex 2 EHV charges'!$D:$O,12,FALSE)=0,"",VLOOKUP($A361,'Annex 2 EHV charges'!$D:$O,12,FALSE)),"")</f>
        <v/>
      </c>
    </row>
    <row r="362" spans="1:8" x14ac:dyDescent="0.2">
      <c r="A362" s="105" t="str">
        <f t="array" ref="A362">IFERROR(INDEX('Annex 2 EHV charges'!$D$11:$D$410, MATCH(0, IF(ISBLANK('Annex 2 EHV charges'!$D$11:$D$410),1, COUNTIF(A$4:$A361, 'Annex 2 EHV charges'!$D$11:$D$410)), 0)),"")</f>
        <v/>
      </c>
      <c r="B362" s="104" t="str">
        <f>IF($A362="","",VLOOKUP($A362,'Annex 2 EHV charges'!$D:$O,2,0))</f>
        <v/>
      </c>
      <c r="C362" s="105" t="str">
        <f>IF($A362="","",VLOOKUP($A362,'Annex 2 EHV charges'!$D:$O,3,0))</f>
        <v/>
      </c>
      <c r="D362" s="104" t="str">
        <f>IF($A362="","",VLOOKUP($A362,'Annex 2 EHV charges'!$D:$O,4,0))</f>
        <v/>
      </c>
      <c r="E362" s="106" t="str">
        <f>IFERROR(IF(VLOOKUP($A362,'Annex 2 EHV charges'!$D:$O,9,FALSE)=0,"",VLOOKUP($A362,'Annex 2 EHV charges'!$D:$O,9,FALSE)),"")</f>
        <v/>
      </c>
      <c r="F362" s="107" t="str">
        <f>IFERROR(IF(VLOOKUP($A362,'Annex 2 EHV charges'!$D:$O,10,FALSE)=0,"",VLOOKUP($A362,'Annex 2 EHV charges'!$D:$O,10,FALSE)),"")</f>
        <v/>
      </c>
      <c r="G362" s="108" t="str">
        <f>IFERROR(IF(VLOOKUP($A362,'Annex 2 EHV charges'!$D:$O,11,FALSE)=0,"",VLOOKUP($A362,'Annex 2 EHV charges'!$D:$O,11,FALSE)),"")</f>
        <v/>
      </c>
      <c r="H362" s="108" t="str">
        <f>IFERROR(IF(VLOOKUP($A362,'Annex 2 EHV charges'!$D:$O,12,FALSE)=0,"",VLOOKUP($A362,'Annex 2 EHV charges'!$D:$O,12,FALSE)),"")</f>
        <v/>
      </c>
    </row>
    <row r="363" spans="1:8" x14ac:dyDescent="0.2">
      <c r="A363" s="105" t="str">
        <f t="array" ref="A363">IFERROR(INDEX('Annex 2 EHV charges'!$D$11:$D$410, MATCH(0, IF(ISBLANK('Annex 2 EHV charges'!$D$11:$D$410),1, COUNTIF(A$4:$A362, 'Annex 2 EHV charges'!$D$11:$D$410)), 0)),"")</f>
        <v/>
      </c>
      <c r="B363" s="104" t="str">
        <f>IF($A363="","",VLOOKUP($A363,'Annex 2 EHV charges'!$D:$O,2,0))</f>
        <v/>
      </c>
      <c r="C363" s="105" t="str">
        <f>IF($A363="","",VLOOKUP($A363,'Annex 2 EHV charges'!$D:$O,3,0))</f>
        <v/>
      </c>
      <c r="D363" s="104" t="str">
        <f>IF($A363="","",VLOOKUP($A363,'Annex 2 EHV charges'!$D:$O,4,0))</f>
        <v/>
      </c>
      <c r="E363" s="106" t="str">
        <f>IFERROR(IF(VLOOKUP($A363,'Annex 2 EHV charges'!$D:$O,9,FALSE)=0,"",VLOOKUP($A363,'Annex 2 EHV charges'!$D:$O,9,FALSE)),"")</f>
        <v/>
      </c>
      <c r="F363" s="107" t="str">
        <f>IFERROR(IF(VLOOKUP($A363,'Annex 2 EHV charges'!$D:$O,10,FALSE)=0,"",VLOOKUP($A363,'Annex 2 EHV charges'!$D:$O,10,FALSE)),"")</f>
        <v/>
      </c>
      <c r="G363" s="108" t="str">
        <f>IFERROR(IF(VLOOKUP($A363,'Annex 2 EHV charges'!$D:$O,11,FALSE)=0,"",VLOOKUP($A363,'Annex 2 EHV charges'!$D:$O,11,FALSE)),"")</f>
        <v/>
      </c>
      <c r="H363" s="108" t="str">
        <f>IFERROR(IF(VLOOKUP($A363,'Annex 2 EHV charges'!$D:$O,12,FALSE)=0,"",VLOOKUP($A363,'Annex 2 EHV charges'!$D:$O,12,FALSE)),"")</f>
        <v/>
      </c>
    </row>
    <row r="364" spans="1:8" x14ac:dyDescent="0.2">
      <c r="A364" s="105" t="str">
        <f t="array" ref="A364">IFERROR(INDEX('Annex 2 EHV charges'!$D$11:$D$410, MATCH(0, IF(ISBLANK('Annex 2 EHV charges'!$D$11:$D$410),1, COUNTIF(A$4:$A363, 'Annex 2 EHV charges'!$D$11:$D$410)), 0)),"")</f>
        <v/>
      </c>
      <c r="B364" s="104" t="str">
        <f>IF($A364="","",VLOOKUP($A364,'Annex 2 EHV charges'!$D:$O,2,0))</f>
        <v/>
      </c>
      <c r="C364" s="105" t="str">
        <f>IF($A364="","",VLOOKUP($A364,'Annex 2 EHV charges'!$D:$O,3,0))</f>
        <v/>
      </c>
      <c r="D364" s="104" t="str">
        <f>IF($A364="","",VLOOKUP($A364,'Annex 2 EHV charges'!$D:$O,4,0))</f>
        <v/>
      </c>
      <c r="E364" s="106" t="str">
        <f>IFERROR(IF(VLOOKUP($A364,'Annex 2 EHV charges'!$D:$O,9,FALSE)=0,"",VLOOKUP($A364,'Annex 2 EHV charges'!$D:$O,9,FALSE)),"")</f>
        <v/>
      </c>
      <c r="F364" s="107" t="str">
        <f>IFERROR(IF(VLOOKUP($A364,'Annex 2 EHV charges'!$D:$O,10,FALSE)=0,"",VLOOKUP($A364,'Annex 2 EHV charges'!$D:$O,10,FALSE)),"")</f>
        <v/>
      </c>
      <c r="G364" s="108" t="str">
        <f>IFERROR(IF(VLOOKUP($A364,'Annex 2 EHV charges'!$D:$O,11,FALSE)=0,"",VLOOKUP($A364,'Annex 2 EHV charges'!$D:$O,11,FALSE)),"")</f>
        <v/>
      </c>
      <c r="H364" s="108" t="str">
        <f>IFERROR(IF(VLOOKUP($A364,'Annex 2 EHV charges'!$D:$O,12,FALSE)=0,"",VLOOKUP($A364,'Annex 2 EHV charges'!$D:$O,12,FALSE)),"")</f>
        <v/>
      </c>
    </row>
    <row r="365" spans="1:8" x14ac:dyDescent="0.2">
      <c r="A365" s="105" t="str">
        <f t="array" ref="A365">IFERROR(INDEX('Annex 2 EHV charges'!$D$11:$D$410, MATCH(0, IF(ISBLANK('Annex 2 EHV charges'!$D$11:$D$410),1, COUNTIF(A$4:$A364, 'Annex 2 EHV charges'!$D$11:$D$410)), 0)),"")</f>
        <v/>
      </c>
      <c r="B365" s="104" t="str">
        <f>IF($A365="","",VLOOKUP($A365,'Annex 2 EHV charges'!$D:$O,2,0))</f>
        <v/>
      </c>
      <c r="C365" s="105" t="str">
        <f>IF($A365="","",VLOOKUP($A365,'Annex 2 EHV charges'!$D:$O,3,0))</f>
        <v/>
      </c>
      <c r="D365" s="104" t="str">
        <f>IF($A365="","",VLOOKUP($A365,'Annex 2 EHV charges'!$D:$O,4,0))</f>
        <v/>
      </c>
      <c r="E365" s="106" t="str">
        <f>IFERROR(IF(VLOOKUP($A365,'Annex 2 EHV charges'!$D:$O,9,FALSE)=0,"",VLOOKUP($A365,'Annex 2 EHV charges'!$D:$O,9,FALSE)),"")</f>
        <v/>
      </c>
      <c r="F365" s="107" t="str">
        <f>IFERROR(IF(VLOOKUP($A365,'Annex 2 EHV charges'!$D:$O,10,FALSE)=0,"",VLOOKUP($A365,'Annex 2 EHV charges'!$D:$O,10,FALSE)),"")</f>
        <v/>
      </c>
      <c r="G365" s="108" t="str">
        <f>IFERROR(IF(VLOOKUP($A365,'Annex 2 EHV charges'!$D:$O,11,FALSE)=0,"",VLOOKUP($A365,'Annex 2 EHV charges'!$D:$O,11,FALSE)),"")</f>
        <v/>
      </c>
      <c r="H365" s="108" t="str">
        <f>IFERROR(IF(VLOOKUP($A365,'Annex 2 EHV charges'!$D:$O,12,FALSE)=0,"",VLOOKUP($A365,'Annex 2 EHV charges'!$D:$O,12,FALSE)),"")</f>
        <v/>
      </c>
    </row>
    <row r="366" spans="1:8" x14ac:dyDescent="0.2">
      <c r="A366" s="105" t="str">
        <f t="array" ref="A366">IFERROR(INDEX('Annex 2 EHV charges'!$D$11:$D$410, MATCH(0, IF(ISBLANK('Annex 2 EHV charges'!$D$11:$D$410),1, COUNTIF(A$4:$A365, 'Annex 2 EHV charges'!$D$11:$D$410)), 0)),"")</f>
        <v/>
      </c>
      <c r="B366" s="104" t="str">
        <f>IF($A366="","",VLOOKUP($A366,'Annex 2 EHV charges'!$D:$O,2,0))</f>
        <v/>
      </c>
      <c r="C366" s="105" t="str">
        <f>IF($A366="","",VLOOKUP($A366,'Annex 2 EHV charges'!$D:$O,3,0))</f>
        <v/>
      </c>
      <c r="D366" s="104" t="str">
        <f>IF($A366="","",VLOOKUP($A366,'Annex 2 EHV charges'!$D:$O,4,0))</f>
        <v/>
      </c>
      <c r="E366" s="106" t="str">
        <f>IFERROR(IF(VLOOKUP($A366,'Annex 2 EHV charges'!$D:$O,9,FALSE)=0,"",VLOOKUP($A366,'Annex 2 EHV charges'!$D:$O,9,FALSE)),"")</f>
        <v/>
      </c>
      <c r="F366" s="107" t="str">
        <f>IFERROR(IF(VLOOKUP($A366,'Annex 2 EHV charges'!$D:$O,10,FALSE)=0,"",VLOOKUP($A366,'Annex 2 EHV charges'!$D:$O,10,FALSE)),"")</f>
        <v/>
      </c>
      <c r="G366" s="108" t="str">
        <f>IFERROR(IF(VLOOKUP($A366,'Annex 2 EHV charges'!$D:$O,11,FALSE)=0,"",VLOOKUP($A366,'Annex 2 EHV charges'!$D:$O,11,FALSE)),"")</f>
        <v/>
      </c>
      <c r="H366" s="108" t="str">
        <f>IFERROR(IF(VLOOKUP($A366,'Annex 2 EHV charges'!$D:$O,12,FALSE)=0,"",VLOOKUP($A366,'Annex 2 EHV charges'!$D:$O,12,FALSE)),"")</f>
        <v/>
      </c>
    </row>
    <row r="367" spans="1:8" x14ac:dyDescent="0.2">
      <c r="A367" s="105" t="str">
        <f t="array" ref="A367">IFERROR(INDEX('Annex 2 EHV charges'!$D$11:$D$410, MATCH(0, IF(ISBLANK('Annex 2 EHV charges'!$D$11:$D$410),1, COUNTIF(A$4:$A366, 'Annex 2 EHV charges'!$D$11:$D$410)), 0)),"")</f>
        <v/>
      </c>
      <c r="B367" s="104" t="str">
        <f>IF($A367="","",VLOOKUP($A367,'Annex 2 EHV charges'!$D:$O,2,0))</f>
        <v/>
      </c>
      <c r="C367" s="105" t="str">
        <f>IF($A367="","",VLOOKUP($A367,'Annex 2 EHV charges'!$D:$O,3,0))</f>
        <v/>
      </c>
      <c r="D367" s="104" t="str">
        <f>IF($A367="","",VLOOKUP($A367,'Annex 2 EHV charges'!$D:$O,4,0))</f>
        <v/>
      </c>
      <c r="E367" s="106" t="str">
        <f>IFERROR(IF(VLOOKUP($A367,'Annex 2 EHV charges'!$D:$O,9,FALSE)=0,"",VLOOKUP($A367,'Annex 2 EHV charges'!$D:$O,9,FALSE)),"")</f>
        <v/>
      </c>
      <c r="F367" s="107" t="str">
        <f>IFERROR(IF(VLOOKUP($A367,'Annex 2 EHV charges'!$D:$O,10,FALSE)=0,"",VLOOKUP($A367,'Annex 2 EHV charges'!$D:$O,10,FALSE)),"")</f>
        <v/>
      </c>
      <c r="G367" s="108" t="str">
        <f>IFERROR(IF(VLOOKUP($A367,'Annex 2 EHV charges'!$D:$O,11,FALSE)=0,"",VLOOKUP($A367,'Annex 2 EHV charges'!$D:$O,11,FALSE)),"")</f>
        <v/>
      </c>
      <c r="H367" s="108" t="str">
        <f>IFERROR(IF(VLOOKUP($A367,'Annex 2 EHV charges'!$D:$O,12,FALSE)=0,"",VLOOKUP($A367,'Annex 2 EHV charges'!$D:$O,12,FALSE)),"")</f>
        <v/>
      </c>
    </row>
    <row r="368" spans="1:8" x14ac:dyDescent="0.2">
      <c r="A368" s="105" t="str">
        <f t="array" ref="A368">IFERROR(INDEX('Annex 2 EHV charges'!$D$11:$D$410, MATCH(0, IF(ISBLANK('Annex 2 EHV charges'!$D$11:$D$410),1, COUNTIF(A$4:$A367, 'Annex 2 EHV charges'!$D$11:$D$410)), 0)),"")</f>
        <v/>
      </c>
      <c r="B368" s="104" t="str">
        <f>IF($A368="","",VLOOKUP($A368,'Annex 2 EHV charges'!$D:$O,2,0))</f>
        <v/>
      </c>
      <c r="C368" s="105" t="str">
        <f>IF($A368="","",VLOOKUP($A368,'Annex 2 EHV charges'!$D:$O,3,0))</f>
        <v/>
      </c>
      <c r="D368" s="104" t="str">
        <f>IF($A368="","",VLOOKUP($A368,'Annex 2 EHV charges'!$D:$O,4,0))</f>
        <v/>
      </c>
      <c r="E368" s="106" t="str">
        <f>IFERROR(IF(VLOOKUP($A368,'Annex 2 EHV charges'!$D:$O,9,FALSE)=0,"",VLOOKUP($A368,'Annex 2 EHV charges'!$D:$O,9,FALSE)),"")</f>
        <v/>
      </c>
      <c r="F368" s="107" t="str">
        <f>IFERROR(IF(VLOOKUP($A368,'Annex 2 EHV charges'!$D:$O,10,FALSE)=0,"",VLOOKUP($A368,'Annex 2 EHV charges'!$D:$O,10,FALSE)),"")</f>
        <v/>
      </c>
      <c r="G368" s="108" t="str">
        <f>IFERROR(IF(VLOOKUP($A368,'Annex 2 EHV charges'!$D:$O,11,FALSE)=0,"",VLOOKUP($A368,'Annex 2 EHV charges'!$D:$O,11,FALSE)),"")</f>
        <v/>
      </c>
      <c r="H368" s="108" t="str">
        <f>IFERROR(IF(VLOOKUP($A368,'Annex 2 EHV charges'!$D:$O,12,FALSE)=0,"",VLOOKUP($A368,'Annex 2 EHV charges'!$D:$O,12,FALSE)),"")</f>
        <v/>
      </c>
    </row>
    <row r="369" spans="1:8" x14ac:dyDescent="0.2">
      <c r="A369" s="105" t="str">
        <f t="array" ref="A369">IFERROR(INDEX('Annex 2 EHV charges'!$D$11:$D$410, MATCH(0, IF(ISBLANK('Annex 2 EHV charges'!$D$11:$D$410),1, COUNTIF(A$4:$A368, 'Annex 2 EHV charges'!$D$11:$D$410)), 0)),"")</f>
        <v/>
      </c>
      <c r="B369" s="104" t="str">
        <f>IF($A369="","",VLOOKUP($A369,'Annex 2 EHV charges'!$D:$O,2,0))</f>
        <v/>
      </c>
      <c r="C369" s="105" t="str">
        <f>IF($A369="","",VLOOKUP($A369,'Annex 2 EHV charges'!$D:$O,3,0))</f>
        <v/>
      </c>
      <c r="D369" s="104" t="str">
        <f>IF($A369="","",VLOOKUP($A369,'Annex 2 EHV charges'!$D:$O,4,0))</f>
        <v/>
      </c>
      <c r="E369" s="106" t="str">
        <f>IFERROR(IF(VLOOKUP($A369,'Annex 2 EHV charges'!$D:$O,9,FALSE)=0,"",VLOOKUP($A369,'Annex 2 EHV charges'!$D:$O,9,FALSE)),"")</f>
        <v/>
      </c>
      <c r="F369" s="107" t="str">
        <f>IFERROR(IF(VLOOKUP($A369,'Annex 2 EHV charges'!$D:$O,10,FALSE)=0,"",VLOOKUP($A369,'Annex 2 EHV charges'!$D:$O,10,FALSE)),"")</f>
        <v/>
      </c>
      <c r="G369" s="108" t="str">
        <f>IFERROR(IF(VLOOKUP($A369,'Annex 2 EHV charges'!$D:$O,11,FALSE)=0,"",VLOOKUP($A369,'Annex 2 EHV charges'!$D:$O,11,FALSE)),"")</f>
        <v/>
      </c>
      <c r="H369" s="108" t="str">
        <f>IFERROR(IF(VLOOKUP($A369,'Annex 2 EHV charges'!$D:$O,12,FALSE)=0,"",VLOOKUP($A369,'Annex 2 EHV charges'!$D:$O,12,FALSE)),"")</f>
        <v/>
      </c>
    </row>
    <row r="370" spans="1:8" x14ac:dyDescent="0.2">
      <c r="A370" s="105" t="str">
        <f t="array" ref="A370">IFERROR(INDEX('Annex 2 EHV charges'!$D$11:$D$410, MATCH(0, IF(ISBLANK('Annex 2 EHV charges'!$D$11:$D$410),1, COUNTIF(A$4:$A369, 'Annex 2 EHV charges'!$D$11:$D$410)), 0)),"")</f>
        <v/>
      </c>
      <c r="B370" s="104" t="str">
        <f>IF($A370="","",VLOOKUP($A370,'Annex 2 EHV charges'!$D:$O,2,0))</f>
        <v/>
      </c>
      <c r="C370" s="105" t="str">
        <f>IF($A370="","",VLOOKUP($A370,'Annex 2 EHV charges'!$D:$O,3,0))</f>
        <v/>
      </c>
      <c r="D370" s="104" t="str">
        <f>IF($A370="","",VLOOKUP($A370,'Annex 2 EHV charges'!$D:$O,4,0))</f>
        <v/>
      </c>
      <c r="E370" s="106" t="str">
        <f>IFERROR(IF(VLOOKUP($A370,'Annex 2 EHV charges'!$D:$O,9,FALSE)=0,"",VLOOKUP($A370,'Annex 2 EHV charges'!$D:$O,9,FALSE)),"")</f>
        <v/>
      </c>
      <c r="F370" s="107" t="str">
        <f>IFERROR(IF(VLOOKUP($A370,'Annex 2 EHV charges'!$D:$O,10,FALSE)=0,"",VLOOKUP($A370,'Annex 2 EHV charges'!$D:$O,10,FALSE)),"")</f>
        <v/>
      </c>
      <c r="G370" s="108" t="str">
        <f>IFERROR(IF(VLOOKUP($A370,'Annex 2 EHV charges'!$D:$O,11,FALSE)=0,"",VLOOKUP($A370,'Annex 2 EHV charges'!$D:$O,11,FALSE)),"")</f>
        <v/>
      </c>
      <c r="H370" s="108" t="str">
        <f>IFERROR(IF(VLOOKUP($A370,'Annex 2 EHV charges'!$D:$O,12,FALSE)=0,"",VLOOKUP($A370,'Annex 2 EHV charges'!$D:$O,12,FALSE)),"")</f>
        <v/>
      </c>
    </row>
    <row r="371" spans="1:8" x14ac:dyDescent="0.2">
      <c r="A371" s="105" t="str">
        <f t="array" ref="A371">IFERROR(INDEX('Annex 2 EHV charges'!$D$11:$D$410, MATCH(0, IF(ISBLANK('Annex 2 EHV charges'!$D$11:$D$410),1, COUNTIF(A$4:$A370, 'Annex 2 EHV charges'!$D$11:$D$410)), 0)),"")</f>
        <v/>
      </c>
      <c r="B371" s="104" t="str">
        <f>IF($A371="","",VLOOKUP($A371,'Annex 2 EHV charges'!$D:$O,2,0))</f>
        <v/>
      </c>
      <c r="C371" s="105" t="str">
        <f>IF($A371="","",VLOOKUP($A371,'Annex 2 EHV charges'!$D:$O,3,0))</f>
        <v/>
      </c>
      <c r="D371" s="104" t="str">
        <f>IF($A371="","",VLOOKUP($A371,'Annex 2 EHV charges'!$D:$O,4,0))</f>
        <v/>
      </c>
      <c r="E371" s="106" t="str">
        <f>IFERROR(IF(VLOOKUP($A371,'Annex 2 EHV charges'!$D:$O,9,FALSE)=0,"",VLOOKUP($A371,'Annex 2 EHV charges'!$D:$O,9,FALSE)),"")</f>
        <v/>
      </c>
      <c r="F371" s="107" t="str">
        <f>IFERROR(IF(VLOOKUP($A371,'Annex 2 EHV charges'!$D:$O,10,FALSE)=0,"",VLOOKUP($A371,'Annex 2 EHV charges'!$D:$O,10,FALSE)),"")</f>
        <v/>
      </c>
      <c r="G371" s="108" t="str">
        <f>IFERROR(IF(VLOOKUP($A371,'Annex 2 EHV charges'!$D:$O,11,FALSE)=0,"",VLOOKUP($A371,'Annex 2 EHV charges'!$D:$O,11,FALSE)),"")</f>
        <v/>
      </c>
      <c r="H371" s="108" t="str">
        <f>IFERROR(IF(VLOOKUP($A371,'Annex 2 EHV charges'!$D:$O,12,FALSE)=0,"",VLOOKUP($A371,'Annex 2 EHV charges'!$D:$O,12,FALSE)),"")</f>
        <v/>
      </c>
    </row>
    <row r="372" spans="1:8" x14ac:dyDescent="0.2">
      <c r="A372" s="105" t="str">
        <f t="array" ref="A372">IFERROR(INDEX('Annex 2 EHV charges'!$D$11:$D$410, MATCH(0, IF(ISBLANK('Annex 2 EHV charges'!$D$11:$D$410),1, COUNTIF(A$4:$A371, 'Annex 2 EHV charges'!$D$11:$D$410)), 0)),"")</f>
        <v/>
      </c>
      <c r="B372" s="104" t="str">
        <f>IF($A372="","",VLOOKUP($A372,'Annex 2 EHV charges'!$D:$O,2,0))</f>
        <v/>
      </c>
      <c r="C372" s="105" t="str">
        <f>IF($A372="","",VLOOKUP($A372,'Annex 2 EHV charges'!$D:$O,3,0))</f>
        <v/>
      </c>
      <c r="D372" s="104" t="str">
        <f>IF($A372="","",VLOOKUP($A372,'Annex 2 EHV charges'!$D:$O,4,0))</f>
        <v/>
      </c>
      <c r="E372" s="106" t="str">
        <f>IFERROR(IF(VLOOKUP($A372,'Annex 2 EHV charges'!$D:$O,9,FALSE)=0,"",VLOOKUP($A372,'Annex 2 EHV charges'!$D:$O,9,FALSE)),"")</f>
        <v/>
      </c>
      <c r="F372" s="107" t="str">
        <f>IFERROR(IF(VLOOKUP($A372,'Annex 2 EHV charges'!$D:$O,10,FALSE)=0,"",VLOOKUP($A372,'Annex 2 EHV charges'!$D:$O,10,FALSE)),"")</f>
        <v/>
      </c>
      <c r="G372" s="108" t="str">
        <f>IFERROR(IF(VLOOKUP($A372,'Annex 2 EHV charges'!$D:$O,11,FALSE)=0,"",VLOOKUP($A372,'Annex 2 EHV charges'!$D:$O,11,FALSE)),"")</f>
        <v/>
      </c>
      <c r="H372" s="108" t="str">
        <f>IFERROR(IF(VLOOKUP($A372,'Annex 2 EHV charges'!$D:$O,12,FALSE)=0,"",VLOOKUP($A372,'Annex 2 EHV charges'!$D:$O,12,FALSE)),"")</f>
        <v/>
      </c>
    </row>
    <row r="373" spans="1:8" x14ac:dyDescent="0.2">
      <c r="A373" s="105" t="str">
        <f t="array" ref="A373">IFERROR(INDEX('Annex 2 EHV charges'!$D$11:$D$410, MATCH(0, IF(ISBLANK('Annex 2 EHV charges'!$D$11:$D$410),1, COUNTIF(A$4:$A372, 'Annex 2 EHV charges'!$D$11:$D$410)), 0)),"")</f>
        <v/>
      </c>
      <c r="B373" s="104" t="str">
        <f>IF($A373="","",VLOOKUP($A373,'Annex 2 EHV charges'!$D:$O,2,0))</f>
        <v/>
      </c>
      <c r="C373" s="105" t="str">
        <f>IF($A373="","",VLOOKUP($A373,'Annex 2 EHV charges'!$D:$O,3,0))</f>
        <v/>
      </c>
      <c r="D373" s="104" t="str">
        <f>IF($A373="","",VLOOKUP($A373,'Annex 2 EHV charges'!$D:$O,4,0))</f>
        <v/>
      </c>
      <c r="E373" s="106" t="str">
        <f>IFERROR(IF(VLOOKUP($A373,'Annex 2 EHV charges'!$D:$O,9,FALSE)=0,"",VLOOKUP($A373,'Annex 2 EHV charges'!$D:$O,9,FALSE)),"")</f>
        <v/>
      </c>
      <c r="F373" s="107" t="str">
        <f>IFERROR(IF(VLOOKUP($A373,'Annex 2 EHV charges'!$D:$O,10,FALSE)=0,"",VLOOKUP($A373,'Annex 2 EHV charges'!$D:$O,10,FALSE)),"")</f>
        <v/>
      </c>
      <c r="G373" s="108" t="str">
        <f>IFERROR(IF(VLOOKUP($A373,'Annex 2 EHV charges'!$D:$O,11,FALSE)=0,"",VLOOKUP($A373,'Annex 2 EHV charges'!$D:$O,11,FALSE)),"")</f>
        <v/>
      </c>
      <c r="H373" s="108" t="str">
        <f>IFERROR(IF(VLOOKUP($A373,'Annex 2 EHV charges'!$D:$O,12,FALSE)=0,"",VLOOKUP($A373,'Annex 2 EHV charges'!$D:$O,12,FALSE)),"")</f>
        <v/>
      </c>
    </row>
    <row r="374" spans="1:8" x14ac:dyDescent="0.2">
      <c r="A374" s="105" t="str">
        <f t="array" ref="A374">IFERROR(INDEX('Annex 2 EHV charges'!$D$11:$D$410, MATCH(0, IF(ISBLANK('Annex 2 EHV charges'!$D$11:$D$410),1, COUNTIF(A$4:$A373, 'Annex 2 EHV charges'!$D$11:$D$410)), 0)),"")</f>
        <v/>
      </c>
      <c r="B374" s="104" t="str">
        <f>IF($A374="","",VLOOKUP($A374,'Annex 2 EHV charges'!$D:$O,2,0))</f>
        <v/>
      </c>
      <c r="C374" s="105" t="str">
        <f>IF($A374="","",VLOOKUP($A374,'Annex 2 EHV charges'!$D:$O,3,0))</f>
        <v/>
      </c>
      <c r="D374" s="104" t="str">
        <f>IF($A374="","",VLOOKUP($A374,'Annex 2 EHV charges'!$D:$O,4,0))</f>
        <v/>
      </c>
      <c r="E374" s="106" t="str">
        <f>IFERROR(IF(VLOOKUP($A374,'Annex 2 EHV charges'!$D:$O,9,FALSE)=0,"",VLOOKUP($A374,'Annex 2 EHV charges'!$D:$O,9,FALSE)),"")</f>
        <v/>
      </c>
      <c r="F374" s="107" t="str">
        <f>IFERROR(IF(VLOOKUP($A374,'Annex 2 EHV charges'!$D:$O,10,FALSE)=0,"",VLOOKUP($A374,'Annex 2 EHV charges'!$D:$O,10,FALSE)),"")</f>
        <v/>
      </c>
      <c r="G374" s="108" t="str">
        <f>IFERROR(IF(VLOOKUP($A374,'Annex 2 EHV charges'!$D:$O,11,FALSE)=0,"",VLOOKUP($A374,'Annex 2 EHV charges'!$D:$O,11,FALSE)),"")</f>
        <v/>
      </c>
      <c r="H374" s="108" t="str">
        <f>IFERROR(IF(VLOOKUP($A374,'Annex 2 EHV charges'!$D:$O,12,FALSE)=0,"",VLOOKUP($A374,'Annex 2 EHV charges'!$D:$O,12,FALSE)),"")</f>
        <v/>
      </c>
    </row>
    <row r="375" spans="1:8" x14ac:dyDescent="0.2">
      <c r="A375" s="105" t="str">
        <f t="array" ref="A375">IFERROR(INDEX('Annex 2 EHV charges'!$D$11:$D$410, MATCH(0, IF(ISBLANK('Annex 2 EHV charges'!$D$11:$D$410),1, COUNTIF(A$4:$A374, 'Annex 2 EHV charges'!$D$11:$D$410)), 0)),"")</f>
        <v/>
      </c>
      <c r="B375" s="104" t="str">
        <f>IF($A375="","",VLOOKUP($A375,'Annex 2 EHV charges'!$D:$O,2,0))</f>
        <v/>
      </c>
      <c r="C375" s="105" t="str">
        <f>IF($A375="","",VLOOKUP($A375,'Annex 2 EHV charges'!$D:$O,3,0))</f>
        <v/>
      </c>
      <c r="D375" s="104" t="str">
        <f>IF($A375="","",VLOOKUP($A375,'Annex 2 EHV charges'!$D:$O,4,0))</f>
        <v/>
      </c>
      <c r="E375" s="106" t="str">
        <f>IFERROR(IF(VLOOKUP($A375,'Annex 2 EHV charges'!$D:$O,9,FALSE)=0,"",VLOOKUP($A375,'Annex 2 EHV charges'!$D:$O,9,FALSE)),"")</f>
        <v/>
      </c>
      <c r="F375" s="107" t="str">
        <f>IFERROR(IF(VLOOKUP($A375,'Annex 2 EHV charges'!$D:$O,10,FALSE)=0,"",VLOOKUP($A375,'Annex 2 EHV charges'!$D:$O,10,FALSE)),"")</f>
        <v/>
      </c>
      <c r="G375" s="108" t="str">
        <f>IFERROR(IF(VLOOKUP($A375,'Annex 2 EHV charges'!$D:$O,11,FALSE)=0,"",VLOOKUP($A375,'Annex 2 EHV charges'!$D:$O,11,FALSE)),"")</f>
        <v/>
      </c>
      <c r="H375" s="108" t="str">
        <f>IFERROR(IF(VLOOKUP($A375,'Annex 2 EHV charges'!$D:$O,12,FALSE)=0,"",VLOOKUP($A375,'Annex 2 EHV charges'!$D:$O,12,FALSE)),"")</f>
        <v/>
      </c>
    </row>
    <row r="376" spans="1:8" x14ac:dyDescent="0.2">
      <c r="A376" s="105" t="str">
        <f t="array" ref="A376">IFERROR(INDEX('Annex 2 EHV charges'!$D$11:$D$410, MATCH(0, IF(ISBLANK('Annex 2 EHV charges'!$D$11:$D$410),1, COUNTIF(A$4:$A375, 'Annex 2 EHV charges'!$D$11:$D$410)), 0)),"")</f>
        <v/>
      </c>
      <c r="B376" s="104" t="str">
        <f>IF($A376="","",VLOOKUP($A376,'Annex 2 EHV charges'!$D:$O,2,0))</f>
        <v/>
      </c>
      <c r="C376" s="105" t="str">
        <f>IF($A376="","",VLOOKUP($A376,'Annex 2 EHV charges'!$D:$O,3,0))</f>
        <v/>
      </c>
      <c r="D376" s="104" t="str">
        <f>IF($A376="","",VLOOKUP($A376,'Annex 2 EHV charges'!$D:$O,4,0))</f>
        <v/>
      </c>
      <c r="E376" s="106" t="str">
        <f>IFERROR(IF(VLOOKUP($A376,'Annex 2 EHV charges'!$D:$O,9,FALSE)=0,"",VLOOKUP($A376,'Annex 2 EHV charges'!$D:$O,9,FALSE)),"")</f>
        <v/>
      </c>
      <c r="F376" s="107" t="str">
        <f>IFERROR(IF(VLOOKUP($A376,'Annex 2 EHV charges'!$D:$O,10,FALSE)=0,"",VLOOKUP($A376,'Annex 2 EHV charges'!$D:$O,10,FALSE)),"")</f>
        <v/>
      </c>
      <c r="G376" s="108" t="str">
        <f>IFERROR(IF(VLOOKUP($A376,'Annex 2 EHV charges'!$D:$O,11,FALSE)=0,"",VLOOKUP($A376,'Annex 2 EHV charges'!$D:$O,11,FALSE)),"")</f>
        <v/>
      </c>
      <c r="H376" s="108" t="str">
        <f>IFERROR(IF(VLOOKUP($A376,'Annex 2 EHV charges'!$D:$O,12,FALSE)=0,"",VLOOKUP($A376,'Annex 2 EHV charges'!$D:$O,12,FALSE)),"")</f>
        <v/>
      </c>
    </row>
    <row r="377" spans="1:8" x14ac:dyDescent="0.2">
      <c r="A377" s="105" t="str">
        <f t="array" ref="A377">IFERROR(INDEX('Annex 2 EHV charges'!$D$11:$D$410, MATCH(0, IF(ISBLANK('Annex 2 EHV charges'!$D$11:$D$410),1, COUNTIF(A$4:$A376, 'Annex 2 EHV charges'!$D$11:$D$410)), 0)),"")</f>
        <v/>
      </c>
      <c r="B377" s="104" t="str">
        <f>IF($A377="","",VLOOKUP($A377,'Annex 2 EHV charges'!$D:$O,2,0))</f>
        <v/>
      </c>
      <c r="C377" s="105" t="str">
        <f>IF($A377="","",VLOOKUP($A377,'Annex 2 EHV charges'!$D:$O,3,0))</f>
        <v/>
      </c>
      <c r="D377" s="104" t="str">
        <f>IF($A377="","",VLOOKUP($A377,'Annex 2 EHV charges'!$D:$O,4,0))</f>
        <v/>
      </c>
      <c r="E377" s="106" t="str">
        <f>IFERROR(IF(VLOOKUP($A377,'Annex 2 EHV charges'!$D:$O,9,FALSE)=0,"",VLOOKUP($A377,'Annex 2 EHV charges'!$D:$O,9,FALSE)),"")</f>
        <v/>
      </c>
      <c r="F377" s="107" t="str">
        <f>IFERROR(IF(VLOOKUP($A377,'Annex 2 EHV charges'!$D:$O,10,FALSE)=0,"",VLOOKUP($A377,'Annex 2 EHV charges'!$D:$O,10,FALSE)),"")</f>
        <v/>
      </c>
      <c r="G377" s="108" t="str">
        <f>IFERROR(IF(VLOOKUP($A377,'Annex 2 EHV charges'!$D:$O,11,FALSE)=0,"",VLOOKUP($A377,'Annex 2 EHV charges'!$D:$O,11,FALSE)),"")</f>
        <v/>
      </c>
      <c r="H377" s="108" t="str">
        <f>IFERROR(IF(VLOOKUP($A377,'Annex 2 EHV charges'!$D:$O,12,FALSE)=0,"",VLOOKUP($A377,'Annex 2 EHV charges'!$D:$O,12,FALSE)),"")</f>
        <v/>
      </c>
    </row>
    <row r="378" spans="1:8" x14ac:dyDescent="0.2">
      <c r="A378" s="105" t="str">
        <f t="array" ref="A378">IFERROR(INDEX('Annex 2 EHV charges'!$D$11:$D$410, MATCH(0, IF(ISBLANK('Annex 2 EHV charges'!$D$11:$D$410),1, COUNTIF(A$4:$A377, 'Annex 2 EHV charges'!$D$11:$D$410)), 0)),"")</f>
        <v/>
      </c>
      <c r="B378" s="104" t="str">
        <f>IF($A378="","",VLOOKUP($A378,'Annex 2 EHV charges'!$D:$O,2,0))</f>
        <v/>
      </c>
      <c r="C378" s="105" t="str">
        <f>IF($A378="","",VLOOKUP($A378,'Annex 2 EHV charges'!$D:$O,3,0))</f>
        <v/>
      </c>
      <c r="D378" s="104" t="str">
        <f>IF($A378="","",VLOOKUP($A378,'Annex 2 EHV charges'!$D:$O,4,0))</f>
        <v/>
      </c>
      <c r="E378" s="106" t="str">
        <f>IFERROR(IF(VLOOKUP($A378,'Annex 2 EHV charges'!$D:$O,9,FALSE)=0,"",VLOOKUP($A378,'Annex 2 EHV charges'!$D:$O,9,FALSE)),"")</f>
        <v/>
      </c>
      <c r="F378" s="107" t="str">
        <f>IFERROR(IF(VLOOKUP($A378,'Annex 2 EHV charges'!$D:$O,10,FALSE)=0,"",VLOOKUP($A378,'Annex 2 EHV charges'!$D:$O,10,FALSE)),"")</f>
        <v/>
      </c>
      <c r="G378" s="108" t="str">
        <f>IFERROR(IF(VLOOKUP($A378,'Annex 2 EHV charges'!$D:$O,11,FALSE)=0,"",VLOOKUP($A378,'Annex 2 EHV charges'!$D:$O,11,FALSE)),"")</f>
        <v/>
      </c>
      <c r="H378" s="108" t="str">
        <f>IFERROR(IF(VLOOKUP($A378,'Annex 2 EHV charges'!$D:$O,12,FALSE)=0,"",VLOOKUP($A378,'Annex 2 EHV charges'!$D:$O,12,FALSE)),"")</f>
        <v/>
      </c>
    </row>
    <row r="379" spans="1:8" x14ac:dyDescent="0.2">
      <c r="A379" s="105" t="str">
        <f t="array" ref="A379">IFERROR(INDEX('Annex 2 EHV charges'!$D$11:$D$410, MATCH(0, IF(ISBLANK('Annex 2 EHV charges'!$D$11:$D$410),1, COUNTIF(A$4:$A378, 'Annex 2 EHV charges'!$D$11:$D$410)), 0)),"")</f>
        <v/>
      </c>
      <c r="B379" s="104" t="str">
        <f>IF($A379="","",VLOOKUP($A379,'Annex 2 EHV charges'!$D:$O,2,0))</f>
        <v/>
      </c>
      <c r="C379" s="105" t="str">
        <f>IF($A379="","",VLOOKUP($A379,'Annex 2 EHV charges'!$D:$O,3,0))</f>
        <v/>
      </c>
      <c r="D379" s="104" t="str">
        <f>IF($A379="","",VLOOKUP($A379,'Annex 2 EHV charges'!$D:$O,4,0))</f>
        <v/>
      </c>
      <c r="E379" s="106" t="str">
        <f>IFERROR(IF(VLOOKUP($A379,'Annex 2 EHV charges'!$D:$O,9,FALSE)=0,"",VLOOKUP($A379,'Annex 2 EHV charges'!$D:$O,9,FALSE)),"")</f>
        <v/>
      </c>
      <c r="F379" s="107" t="str">
        <f>IFERROR(IF(VLOOKUP($A379,'Annex 2 EHV charges'!$D:$O,10,FALSE)=0,"",VLOOKUP($A379,'Annex 2 EHV charges'!$D:$O,10,FALSE)),"")</f>
        <v/>
      </c>
      <c r="G379" s="108" t="str">
        <f>IFERROR(IF(VLOOKUP($A379,'Annex 2 EHV charges'!$D:$O,11,FALSE)=0,"",VLOOKUP($A379,'Annex 2 EHV charges'!$D:$O,11,FALSE)),"")</f>
        <v/>
      </c>
      <c r="H379" s="108" t="str">
        <f>IFERROR(IF(VLOOKUP($A379,'Annex 2 EHV charges'!$D:$O,12,FALSE)=0,"",VLOOKUP($A379,'Annex 2 EHV charges'!$D:$O,12,FALSE)),"")</f>
        <v/>
      </c>
    </row>
    <row r="380" spans="1:8" x14ac:dyDescent="0.2">
      <c r="A380" s="105" t="str">
        <f t="array" ref="A380">IFERROR(INDEX('Annex 2 EHV charges'!$D$11:$D$410, MATCH(0, IF(ISBLANK('Annex 2 EHV charges'!$D$11:$D$410),1, COUNTIF(A$4:$A379, 'Annex 2 EHV charges'!$D$11:$D$410)), 0)),"")</f>
        <v/>
      </c>
      <c r="B380" s="104" t="str">
        <f>IF($A380="","",VLOOKUP($A380,'Annex 2 EHV charges'!$D:$O,2,0))</f>
        <v/>
      </c>
      <c r="C380" s="105" t="str">
        <f>IF($A380="","",VLOOKUP($A380,'Annex 2 EHV charges'!$D:$O,3,0))</f>
        <v/>
      </c>
      <c r="D380" s="104" t="str">
        <f>IF($A380="","",VLOOKUP($A380,'Annex 2 EHV charges'!$D:$O,4,0))</f>
        <v/>
      </c>
      <c r="E380" s="106" t="str">
        <f>IFERROR(IF(VLOOKUP($A380,'Annex 2 EHV charges'!$D:$O,9,FALSE)=0,"",VLOOKUP($A380,'Annex 2 EHV charges'!$D:$O,9,FALSE)),"")</f>
        <v/>
      </c>
      <c r="F380" s="107" t="str">
        <f>IFERROR(IF(VLOOKUP($A380,'Annex 2 EHV charges'!$D:$O,10,FALSE)=0,"",VLOOKUP($A380,'Annex 2 EHV charges'!$D:$O,10,FALSE)),"")</f>
        <v/>
      </c>
      <c r="G380" s="108" t="str">
        <f>IFERROR(IF(VLOOKUP($A380,'Annex 2 EHV charges'!$D:$O,11,FALSE)=0,"",VLOOKUP($A380,'Annex 2 EHV charges'!$D:$O,11,FALSE)),"")</f>
        <v/>
      </c>
      <c r="H380" s="108" t="str">
        <f>IFERROR(IF(VLOOKUP($A380,'Annex 2 EHV charges'!$D:$O,12,FALSE)=0,"",VLOOKUP($A380,'Annex 2 EHV charges'!$D:$O,12,FALSE)),"")</f>
        <v/>
      </c>
    </row>
    <row r="381" spans="1:8" x14ac:dyDescent="0.2">
      <c r="A381" s="105" t="str">
        <f t="array" ref="A381">IFERROR(INDEX('Annex 2 EHV charges'!$D$11:$D$410, MATCH(0, IF(ISBLANK('Annex 2 EHV charges'!$D$11:$D$410),1, COUNTIF(A$4:$A380, 'Annex 2 EHV charges'!$D$11:$D$410)), 0)),"")</f>
        <v/>
      </c>
      <c r="B381" s="104" t="str">
        <f>IF($A381="","",VLOOKUP($A381,'Annex 2 EHV charges'!$D:$O,2,0))</f>
        <v/>
      </c>
      <c r="C381" s="105" t="str">
        <f>IF($A381="","",VLOOKUP($A381,'Annex 2 EHV charges'!$D:$O,3,0))</f>
        <v/>
      </c>
      <c r="D381" s="104" t="str">
        <f>IF($A381="","",VLOOKUP($A381,'Annex 2 EHV charges'!$D:$O,4,0))</f>
        <v/>
      </c>
      <c r="E381" s="106" t="str">
        <f>IFERROR(IF(VLOOKUP($A381,'Annex 2 EHV charges'!$D:$O,9,FALSE)=0,"",VLOOKUP($A381,'Annex 2 EHV charges'!$D:$O,9,FALSE)),"")</f>
        <v/>
      </c>
      <c r="F381" s="107" t="str">
        <f>IFERROR(IF(VLOOKUP($A381,'Annex 2 EHV charges'!$D:$O,10,FALSE)=0,"",VLOOKUP($A381,'Annex 2 EHV charges'!$D:$O,10,FALSE)),"")</f>
        <v/>
      </c>
      <c r="G381" s="108" t="str">
        <f>IFERROR(IF(VLOOKUP($A381,'Annex 2 EHV charges'!$D:$O,11,FALSE)=0,"",VLOOKUP($A381,'Annex 2 EHV charges'!$D:$O,11,FALSE)),"")</f>
        <v/>
      </c>
      <c r="H381" s="108" t="str">
        <f>IFERROR(IF(VLOOKUP($A381,'Annex 2 EHV charges'!$D:$O,12,FALSE)=0,"",VLOOKUP($A381,'Annex 2 EHV charges'!$D:$O,12,FALSE)),"")</f>
        <v/>
      </c>
    </row>
    <row r="382" spans="1:8" x14ac:dyDescent="0.2">
      <c r="A382" s="105" t="str">
        <f t="array" ref="A382">IFERROR(INDEX('Annex 2 EHV charges'!$D$11:$D$410, MATCH(0, IF(ISBLANK('Annex 2 EHV charges'!$D$11:$D$410),1, COUNTIF(A$4:$A381, 'Annex 2 EHV charges'!$D$11:$D$410)), 0)),"")</f>
        <v/>
      </c>
      <c r="B382" s="104" t="str">
        <f>IF($A382="","",VLOOKUP($A382,'Annex 2 EHV charges'!$D:$O,2,0))</f>
        <v/>
      </c>
      <c r="C382" s="105" t="str">
        <f>IF($A382="","",VLOOKUP($A382,'Annex 2 EHV charges'!$D:$O,3,0))</f>
        <v/>
      </c>
      <c r="D382" s="104" t="str">
        <f>IF($A382="","",VLOOKUP($A382,'Annex 2 EHV charges'!$D:$O,4,0))</f>
        <v/>
      </c>
      <c r="E382" s="106" t="str">
        <f>IFERROR(IF(VLOOKUP($A382,'Annex 2 EHV charges'!$D:$O,9,FALSE)=0,"",VLOOKUP($A382,'Annex 2 EHV charges'!$D:$O,9,FALSE)),"")</f>
        <v/>
      </c>
      <c r="F382" s="107" t="str">
        <f>IFERROR(IF(VLOOKUP($A382,'Annex 2 EHV charges'!$D:$O,10,FALSE)=0,"",VLOOKUP($A382,'Annex 2 EHV charges'!$D:$O,10,FALSE)),"")</f>
        <v/>
      </c>
      <c r="G382" s="108" t="str">
        <f>IFERROR(IF(VLOOKUP($A382,'Annex 2 EHV charges'!$D:$O,11,FALSE)=0,"",VLOOKUP($A382,'Annex 2 EHV charges'!$D:$O,11,FALSE)),"")</f>
        <v/>
      </c>
      <c r="H382" s="108" t="str">
        <f>IFERROR(IF(VLOOKUP($A382,'Annex 2 EHV charges'!$D:$O,12,FALSE)=0,"",VLOOKUP($A382,'Annex 2 EHV charges'!$D:$O,12,FALSE)),"")</f>
        <v/>
      </c>
    </row>
    <row r="383" spans="1:8" x14ac:dyDescent="0.2">
      <c r="A383" s="105" t="str">
        <f t="array" ref="A383">IFERROR(INDEX('Annex 2 EHV charges'!$D$11:$D$410, MATCH(0, IF(ISBLANK('Annex 2 EHV charges'!$D$11:$D$410),1, COUNTIF(A$4:$A382, 'Annex 2 EHV charges'!$D$11:$D$410)), 0)),"")</f>
        <v/>
      </c>
      <c r="B383" s="104" t="str">
        <f>IF($A383="","",VLOOKUP($A383,'Annex 2 EHV charges'!$D:$O,2,0))</f>
        <v/>
      </c>
      <c r="C383" s="105" t="str">
        <f>IF($A383="","",VLOOKUP($A383,'Annex 2 EHV charges'!$D:$O,3,0))</f>
        <v/>
      </c>
      <c r="D383" s="104" t="str">
        <f>IF($A383="","",VLOOKUP($A383,'Annex 2 EHV charges'!$D:$O,4,0))</f>
        <v/>
      </c>
      <c r="E383" s="106" t="str">
        <f>IFERROR(IF(VLOOKUP($A383,'Annex 2 EHV charges'!$D:$O,9,FALSE)=0,"",VLOOKUP($A383,'Annex 2 EHV charges'!$D:$O,9,FALSE)),"")</f>
        <v/>
      </c>
      <c r="F383" s="107" t="str">
        <f>IFERROR(IF(VLOOKUP($A383,'Annex 2 EHV charges'!$D:$O,10,FALSE)=0,"",VLOOKUP($A383,'Annex 2 EHV charges'!$D:$O,10,FALSE)),"")</f>
        <v/>
      </c>
      <c r="G383" s="108" t="str">
        <f>IFERROR(IF(VLOOKUP($A383,'Annex 2 EHV charges'!$D:$O,11,FALSE)=0,"",VLOOKUP($A383,'Annex 2 EHV charges'!$D:$O,11,FALSE)),"")</f>
        <v/>
      </c>
      <c r="H383" s="108" t="str">
        <f>IFERROR(IF(VLOOKUP($A383,'Annex 2 EHV charges'!$D:$O,12,FALSE)=0,"",VLOOKUP($A383,'Annex 2 EHV charges'!$D:$O,12,FALSE)),"")</f>
        <v/>
      </c>
    </row>
    <row r="384" spans="1:8" x14ac:dyDescent="0.2">
      <c r="A384" s="105" t="str">
        <f t="array" ref="A384">IFERROR(INDEX('Annex 2 EHV charges'!$D$11:$D$410, MATCH(0, IF(ISBLANK('Annex 2 EHV charges'!$D$11:$D$410),1, COUNTIF(A$4:$A383, 'Annex 2 EHV charges'!$D$11:$D$410)), 0)),"")</f>
        <v/>
      </c>
      <c r="B384" s="104" t="str">
        <f>IF($A384="","",VLOOKUP($A384,'Annex 2 EHV charges'!$D:$O,2,0))</f>
        <v/>
      </c>
      <c r="C384" s="105" t="str">
        <f>IF($A384="","",VLOOKUP($A384,'Annex 2 EHV charges'!$D:$O,3,0))</f>
        <v/>
      </c>
      <c r="D384" s="104" t="str">
        <f>IF($A384="","",VLOOKUP($A384,'Annex 2 EHV charges'!$D:$O,4,0))</f>
        <v/>
      </c>
      <c r="E384" s="106" t="str">
        <f>IFERROR(IF(VLOOKUP($A384,'Annex 2 EHV charges'!$D:$O,9,FALSE)=0,"",VLOOKUP($A384,'Annex 2 EHV charges'!$D:$O,9,FALSE)),"")</f>
        <v/>
      </c>
      <c r="F384" s="107" t="str">
        <f>IFERROR(IF(VLOOKUP($A384,'Annex 2 EHV charges'!$D:$O,10,FALSE)=0,"",VLOOKUP($A384,'Annex 2 EHV charges'!$D:$O,10,FALSE)),"")</f>
        <v/>
      </c>
      <c r="G384" s="108" t="str">
        <f>IFERROR(IF(VLOOKUP($A384,'Annex 2 EHV charges'!$D:$O,11,FALSE)=0,"",VLOOKUP($A384,'Annex 2 EHV charges'!$D:$O,11,FALSE)),"")</f>
        <v/>
      </c>
      <c r="H384" s="108" t="str">
        <f>IFERROR(IF(VLOOKUP($A384,'Annex 2 EHV charges'!$D:$O,12,FALSE)=0,"",VLOOKUP($A384,'Annex 2 EHV charges'!$D:$O,12,FALSE)),"")</f>
        <v/>
      </c>
    </row>
    <row r="385" spans="1:8" x14ac:dyDescent="0.2">
      <c r="A385" s="105" t="str">
        <f t="array" ref="A385">IFERROR(INDEX('Annex 2 EHV charges'!$D$11:$D$410, MATCH(0, IF(ISBLANK('Annex 2 EHV charges'!$D$11:$D$410),1, COUNTIF(A$4:$A384, 'Annex 2 EHV charges'!$D$11:$D$410)), 0)),"")</f>
        <v/>
      </c>
      <c r="B385" s="104" t="str">
        <f>IF($A385="","",VLOOKUP($A385,'Annex 2 EHV charges'!$D:$O,2,0))</f>
        <v/>
      </c>
      <c r="C385" s="105" t="str">
        <f>IF($A385="","",VLOOKUP($A385,'Annex 2 EHV charges'!$D:$O,3,0))</f>
        <v/>
      </c>
      <c r="D385" s="104" t="str">
        <f>IF($A385="","",VLOOKUP($A385,'Annex 2 EHV charges'!$D:$O,4,0))</f>
        <v/>
      </c>
      <c r="E385" s="106" t="str">
        <f>IFERROR(IF(VLOOKUP($A385,'Annex 2 EHV charges'!$D:$O,9,FALSE)=0,"",VLOOKUP($A385,'Annex 2 EHV charges'!$D:$O,9,FALSE)),"")</f>
        <v/>
      </c>
      <c r="F385" s="107" t="str">
        <f>IFERROR(IF(VLOOKUP($A385,'Annex 2 EHV charges'!$D:$O,10,FALSE)=0,"",VLOOKUP($A385,'Annex 2 EHV charges'!$D:$O,10,FALSE)),"")</f>
        <v/>
      </c>
      <c r="G385" s="108" t="str">
        <f>IFERROR(IF(VLOOKUP($A385,'Annex 2 EHV charges'!$D:$O,11,FALSE)=0,"",VLOOKUP($A385,'Annex 2 EHV charges'!$D:$O,11,FALSE)),"")</f>
        <v/>
      </c>
      <c r="H385" s="108" t="str">
        <f>IFERROR(IF(VLOOKUP($A385,'Annex 2 EHV charges'!$D:$O,12,FALSE)=0,"",VLOOKUP($A385,'Annex 2 EHV charges'!$D:$O,12,FALSE)),"")</f>
        <v/>
      </c>
    </row>
    <row r="386" spans="1:8" x14ac:dyDescent="0.2">
      <c r="A386" s="105" t="str">
        <f t="array" ref="A386">IFERROR(INDEX('Annex 2 EHV charges'!$D$11:$D$410, MATCH(0, IF(ISBLANK('Annex 2 EHV charges'!$D$11:$D$410),1, COUNTIF(A$4:$A385, 'Annex 2 EHV charges'!$D$11:$D$410)), 0)),"")</f>
        <v/>
      </c>
      <c r="B386" s="104" t="str">
        <f>IF($A386="","",VLOOKUP($A386,'Annex 2 EHV charges'!$D:$O,2,0))</f>
        <v/>
      </c>
      <c r="C386" s="105" t="str">
        <f>IF($A386="","",VLOOKUP($A386,'Annex 2 EHV charges'!$D:$O,3,0))</f>
        <v/>
      </c>
      <c r="D386" s="104" t="str">
        <f>IF($A386="","",VLOOKUP($A386,'Annex 2 EHV charges'!$D:$O,4,0))</f>
        <v/>
      </c>
      <c r="E386" s="106" t="str">
        <f>IFERROR(IF(VLOOKUP($A386,'Annex 2 EHV charges'!$D:$O,9,FALSE)=0,"",VLOOKUP($A386,'Annex 2 EHV charges'!$D:$O,9,FALSE)),"")</f>
        <v/>
      </c>
      <c r="F386" s="107" t="str">
        <f>IFERROR(IF(VLOOKUP($A386,'Annex 2 EHV charges'!$D:$O,10,FALSE)=0,"",VLOOKUP($A386,'Annex 2 EHV charges'!$D:$O,10,FALSE)),"")</f>
        <v/>
      </c>
      <c r="G386" s="108" t="str">
        <f>IFERROR(IF(VLOOKUP($A386,'Annex 2 EHV charges'!$D:$O,11,FALSE)=0,"",VLOOKUP($A386,'Annex 2 EHV charges'!$D:$O,11,FALSE)),"")</f>
        <v/>
      </c>
      <c r="H386" s="108" t="str">
        <f>IFERROR(IF(VLOOKUP($A386,'Annex 2 EHV charges'!$D:$O,12,FALSE)=0,"",VLOOKUP($A386,'Annex 2 EHV charges'!$D:$O,12,FALSE)),"")</f>
        <v/>
      </c>
    </row>
    <row r="387" spans="1:8" x14ac:dyDescent="0.2">
      <c r="A387" s="105" t="str">
        <f t="array" ref="A387">IFERROR(INDEX('Annex 2 EHV charges'!$D$11:$D$410, MATCH(0, IF(ISBLANK('Annex 2 EHV charges'!$D$11:$D$410),1, COUNTIF(A$4:$A386, 'Annex 2 EHV charges'!$D$11:$D$410)), 0)),"")</f>
        <v/>
      </c>
      <c r="B387" s="104" t="str">
        <f>IF($A387="","",VLOOKUP($A387,'Annex 2 EHV charges'!$D:$O,2,0))</f>
        <v/>
      </c>
      <c r="C387" s="105" t="str">
        <f>IF($A387="","",VLOOKUP($A387,'Annex 2 EHV charges'!$D:$O,3,0))</f>
        <v/>
      </c>
      <c r="D387" s="104" t="str">
        <f>IF($A387="","",VLOOKUP($A387,'Annex 2 EHV charges'!$D:$O,4,0))</f>
        <v/>
      </c>
      <c r="E387" s="106" t="str">
        <f>IFERROR(IF(VLOOKUP($A387,'Annex 2 EHV charges'!$D:$O,9,FALSE)=0,"",VLOOKUP($A387,'Annex 2 EHV charges'!$D:$O,9,FALSE)),"")</f>
        <v/>
      </c>
      <c r="F387" s="107" t="str">
        <f>IFERROR(IF(VLOOKUP($A387,'Annex 2 EHV charges'!$D:$O,10,FALSE)=0,"",VLOOKUP($A387,'Annex 2 EHV charges'!$D:$O,10,FALSE)),"")</f>
        <v/>
      </c>
      <c r="G387" s="108" t="str">
        <f>IFERROR(IF(VLOOKUP($A387,'Annex 2 EHV charges'!$D:$O,11,FALSE)=0,"",VLOOKUP($A387,'Annex 2 EHV charges'!$D:$O,11,FALSE)),"")</f>
        <v/>
      </c>
      <c r="H387" s="108" t="str">
        <f>IFERROR(IF(VLOOKUP($A387,'Annex 2 EHV charges'!$D:$O,12,FALSE)=0,"",VLOOKUP($A387,'Annex 2 EHV charges'!$D:$O,12,FALSE)),"")</f>
        <v/>
      </c>
    </row>
    <row r="388" spans="1:8" x14ac:dyDescent="0.2">
      <c r="A388" s="105" t="str">
        <f t="array" ref="A388">IFERROR(INDEX('Annex 2 EHV charges'!$D$11:$D$410, MATCH(0, IF(ISBLANK('Annex 2 EHV charges'!$D$11:$D$410),1, COUNTIF(A$4:$A387, 'Annex 2 EHV charges'!$D$11:$D$410)), 0)),"")</f>
        <v/>
      </c>
      <c r="B388" s="104" t="str">
        <f>IF($A388="","",VLOOKUP($A388,'Annex 2 EHV charges'!$D:$O,2,0))</f>
        <v/>
      </c>
      <c r="C388" s="105" t="str">
        <f>IF($A388="","",VLOOKUP($A388,'Annex 2 EHV charges'!$D:$O,3,0))</f>
        <v/>
      </c>
      <c r="D388" s="104" t="str">
        <f>IF($A388="","",VLOOKUP($A388,'Annex 2 EHV charges'!$D:$O,4,0))</f>
        <v/>
      </c>
      <c r="E388" s="106" t="str">
        <f>IFERROR(IF(VLOOKUP($A388,'Annex 2 EHV charges'!$D:$O,9,FALSE)=0,"",VLOOKUP($A388,'Annex 2 EHV charges'!$D:$O,9,FALSE)),"")</f>
        <v/>
      </c>
      <c r="F388" s="107" t="str">
        <f>IFERROR(IF(VLOOKUP($A388,'Annex 2 EHV charges'!$D:$O,10,FALSE)=0,"",VLOOKUP($A388,'Annex 2 EHV charges'!$D:$O,10,FALSE)),"")</f>
        <v/>
      </c>
      <c r="G388" s="108" t="str">
        <f>IFERROR(IF(VLOOKUP($A388,'Annex 2 EHV charges'!$D:$O,11,FALSE)=0,"",VLOOKUP($A388,'Annex 2 EHV charges'!$D:$O,11,FALSE)),"")</f>
        <v/>
      </c>
      <c r="H388" s="108" t="str">
        <f>IFERROR(IF(VLOOKUP($A388,'Annex 2 EHV charges'!$D:$O,12,FALSE)=0,"",VLOOKUP($A388,'Annex 2 EHV charges'!$D:$O,12,FALSE)),"")</f>
        <v/>
      </c>
    </row>
    <row r="389" spans="1:8" x14ac:dyDescent="0.2">
      <c r="A389" s="105" t="str">
        <f t="array" ref="A389">IFERROR(INDEX('Annex 2 EHV charges'!$D$11:$D$410, MATCH(0, IF(ISBLANK('Annex 2 EHV charges'!$D$11:$D$410),1, COUNTIF(A$4:$A388, 'Annex 2 EHV charges'!$D$11:$D$410)), 0)),"")</f>
        <v/>
      </c>
      <c r="B389" s="104" t="str">
        <f>IF($A389="","",VLOOKUP($A389,'Annex 2 EHV charges'!$D:$O,2,0))</f>
        <v/>
      </c>
      <c r="C389" s="105" t="str">
        <f>IF($A389="","",VLOOKUP($A389,'Annex 2 EHV charges'!$D:$O,3,0))</f>
        <v/>
      </c>
      <c r="D389" s="104" t="str">
        <f>IF($A389="","",VLOOKUP($A389,'Annex 2 EHV charges'!$D:$O,4,0))</f>
        <v/>
      </c>
      <c r="E389" s="106" t="str">
        <f>IFERROR(IF(VLOOKUP($A389,'Annex 2 EHV charges'!$D:$O,9,FALSE)=0,"",VLOOKUP($A389,'Annex 2 EHV charges'!$D:$O,9,FALSE)),"")</f>
        <v/>
      </c>
      <c r="F389" s="107" t="str">
        <f>IFERROR(IF(VLOOKUP($A389,'Annex 2 EHV charges'!$D:$O,10,FALSE)=0,"",VLOOKUP($A389,'Annex 2 EHV charges'!$D:$O,10,FALSE)),"")</f>
        <v/>
      </c>
      <c r="G389" s="108" t="str">
        <f>IFERROR(IF(VLOOKUP($A389,'Annex 2 EHV charges'!$D:$O,11,FALSE)=0,"",VLOOKUP($A389,'Annex 2 EHV charges'!$D:$O,11,FALSE)),"")</f>
        <v/>
      </c>
      <c r="H389" s="108" t="str">
        <f>IFERROR(IF(VLOOKUP($A389,'Annex 2 EHV charges'!$D:$O,12,FALSE)=0,"",VLOOKUP($A389,'Annex 2 EHV charges'!$D:$O,12,FALSE)),"")</f>
        <v/>
      </c>
    </row>
    <row r="390" spans="1:8" x14ac:dyDescent="0.2">
      <c r="A390" s="105" t="str">
        <f t="array" ref="A390">IFERROR(INDEX('Annex 2 EHV charges'!$D$11:$D$410, MATCH(0, IF(ISBLANK('Annex 2 EHV charges'!$D$11:$D$410),1, COUNTIF(A$4:$A389, 'Annex 2 EHV charges'!$D$11:$D$410)), 0)),"")</f>
        <v/>
      </c>
      <c r="B390" s="104" t="str">
        <f>IF($A390="","",VLOOKUP($A390,'Annex 2 EHV charges'!$D:$O,2,0))</f>
        <v/>
      </c>
      <c r="C390" s="105" t="str">
        <f>IF($A390="","",VLOOKUP($A390,'Annex 2 EHV charges'!$D:$O,3,0))</f>
        <v/>
      </c>
      <c r="D390" s="104" t="str">
        <f>IF($A390="","",VLOOKUP($A390,'Annex 2 EHV charges'!$D:$O,4,0))</f>
        <v/>
      </c>
      <c r="E390" s="106" t="str">
        <f>IFERROR(IF(VLOOKUP($A390,'Annex 2 EHV charges'!$D:$O,9,FALSE)=0,"",VLOOKUP($A390,'Annex 2 EHV charges'!$D:$O,9,FALSE)),"")</f>
        <v/>
      </c>
      <c r="F390" s="107" t="str">
        <f>IFERROR(IF(VLOOKUP($A390,'Annex 2 EHV charges'!$D:$O,10,FALSE)=0,"",VLOOKUP($A390,'Annex 2 EHV charges'!$D:$O,10,FALSE)),"")</f>
        <v/>
      </c>
      <c r="G390" s="108" t="str">
        <f>IFERROR(IF(VLOOKUP($A390,'Annex 2 EHV charges'!$D:$O,11,FALSE)=0,"",VLOOKUP($A390,'Annex 2 EHV charges'!$D:$O,11,FALSE)),"")</f>
        <v/>
      </c>
      <c r="H390" s="108" t="str">
        <f>IFERROR(IF(VLOOKUP($A390,'Annex 2 EHV charges'!$D:$O,12,FALSE)=0,"",VLOOKUP($A390,'Annex 2 EHV charges'!$D:$O,12,FALSE)),"")</f>
        <v/>
      </c>
    </row>
    <row r="391" spans="1:8" x14ac:dyDescent="0.2">
      <c r="A391" s="105" t="str">
        <f t="array" ref="A391">IFERROR(INDEX('Annex 2 EHV charges'!$D$11:$D$410, MATCH(0, IF(ISBLANK('Annex 2 EHV charges'!$D$11:$D$410),1, COUNTIF(A$4:$A390, 'Annex 2 EHV charges'!$D$11:$D$410)), 0)),"")</f>
        <v/>
      </c>
      <c r="B391" s="104" t="str">
        <f>IF($A391="","",VLOOKUP($A391,'Annex 2 EHV charges'!$D:$O,2,0))</f>
        <v/>
      </c>
      <c r="C391" s="105" t="str">
        <f>IF($A391="","",VLOOKUP($A391,'Annex 2 EHV charges'!$D:$O,3,0))</f>
        <v/>
      </c>
      <c r="D391" s="104" t="str">
        <f>IF($A391="","",VLOOKUP($A391,'Annex 2 EHV charges'!$D:$O,4,0))</f>
        <v/>
      </c>
      <c r="E391" s="106" t="str">
        <f>IFERROR(IF(VLOOKUP($A391,'Annex 2 EHV charges'!$D:$O,9,FALSE)=0,"",VLOOKUP($A391,'Annex 2 EHV charges'!$D:$O,9,FALSE)),"")</f>
        <v/>
      </c>
      <c r="F391" s="107" t="str">
        <f>IFERROR(IF(VLOOKUP($A391,'Annex 2 EHV charges'!$D:$O,10,FALSE)=0,"",VLOOKUP($A391,'Annex 2 EHV charges'!$D:$O,10,FALSE)),"")</f>
        <v/>
      </c>
      <c r="G391" s="108" t="str">
        <f>IFERROR(IF(VLOOKUP($A391,'Annex 2 EHV charges'!$D:$O,11,FALSE)=0,"",VLOOKUP($A391,'Annex 2 EHV charges'!$D:$O,11,FALSE)),"")</f>
        <v/>
      </c>
      <c r="H391" s="108" t="str">
        <f>IFERROR(IF(VLOOKUP($A391,'Annex 2 EHV charges'!$D:$O,12,FALSE)=0,"",VLOOKUP($A391,'Annex 2 EHV charges'!$D:$O,12,FALSE)),"")</f>
        <v/>
      </c>
    </row>
    <row r="392" spans="1:8" x14ac:dyDescent="0.2">
      <c r="A392" s="105" t="str">
        <f t="array" ref="A392">IFERROR(INDEX('Annex 2 EHV charges'!$D$11:$D$410, MATCH(0, IF(ISBLANK('Annex 2 EHV charges'!$D$11:$D$410),1, COUNTIF(A$4:$A391, 'Annex 2 EHV charges'!$D$11:$D$410)), 0)),"")</f>
        <v/>
      </c>
      <c r="B392" s="104" t="str">
        <f>IF($A392="","",VLOOKUP($A392,'Annex 2 EHV charges'!$D:$O,2,0))</f>
        <v/>
      </c>
      <c r="C392" s="105" t="str">
        <f>IF($A392="","",VLOOKUP($A392,'Annex 2 EHV charges'!$D:$O,3,0))</f>
        <v/>
      </c>
      <c r="D392" s="104" t="str">
        <f>IF($A392="","",VLOOKUP($A392,'Annex 2 EHV charges'!$D:$O,4,0))</f>
        <v/>
      </c>
      <c r="E392" s="106" t="str">
        <f>IFERROR(IF(VLOOKUP($A392,'Annex 2 EHV charges'!$D:$O,9,FALSE)=0,"",VLOOKUP($A392,'Annex 2 EHV charges'!$D:$O,9,FALSE)),"")</f>
        <v/>
      </c>
      <c r="F392" s="107" t="str">
        <f>IFERROR(IF(VLOOKUP($A392,'Annex 2 EHV charges'!$D:$O,10,FALSE)=0,"",VLOOKUP($A392,'Annex 2 EHV charges'!$D:$O,10,FALSE)),"")</f>
        <v/>
      </c>
      <c r="G392" s="108" t="str">
        <f>IFERROR(IF(VLOOKUP($A392,'Annex 2 EHV charges'!$D:$O,11,FALSE)=0,"",VLOOKUP($A392,'Annex 2 EHV charges'!$D:$O,11,FALSE)),"")</f>
        <v/>
      </c>
      <c r="H392" s="108" t="str">
        <f>IFERROR(IF(VLOOKUP($A392,'Annex 2 EHV charges'!$D:$O,12,FALSE)=0,"",VLOOKUP($A392,'Annex 2 EHV charges'!$D:$O,12,FALSE)),"")</f>
        <v/>
      </c>
    </row>
    <row r="393" spans="1:8" x14ac:dyDescent="0.2">
      <c r="A393" s="105" t="str">
        <f t="array" ref="A393">IFERROR(INDEX('Annex 2 EHV charges'!$D$11:$D$410, MATCH(0, IF(ISBLANK('Annex 2 EHV charges'!$D$11:$D$410),1, COUNTIF(A$4:$A392, 'Annex 2 EHV charges'!$D$11:$D$410)), 0)),"")</f>
        <v/>
      </c>
      <c r="B393" s="104" t="str">
        <f>IF($A393="","",VLOOKUP($A393,'Annex 2 EHV charges'!$D:$O,2,0))</f>
        <v/>
      </c>
      <c r="C393" s="105" t="str">
        <f>IF($A393="","",VLOOKUP($A393,'Annex 2 EHV charges'!$D:$O,3,0))</f>
        <v/>
      </c>
      <c r="D393" s="104" t="str">
        <f>IF($A393="","",VLOOKUP($A393,'Annex 2 EHV charges'!$D:$O,4,0))</f>
        <v/>
      </c>
      <c r="E393" s="106" t="str">
        <f>IFERROR(IF(VLOOKUP($A393,'Annex 2 EHV charges'!$D:$O,9,FALSE)=0,"",VLOOKUP($A393,'Annex 2 EHV charges'!$D:$O,9,FALSE)),"")</f>
        <v/>
      </c>
      <c r="F393" s="107" t="str">
        <f>IFERROR(IF(VLOOKUP($A393,'Annex 2 EHV charges'!$D:$O,10,FALSE)=0,"",VLOOKUP($A393,'Annex 2 EHV charges'!$D:$O,10,FALSE)),"")</f>
        <v/>
      </c>
      <c r="G393" s="108" t="str">
        <f>IFERROR(IF(VLOOKUP($A393,'Annex 2 EHV charges'!$D:$O,11,FALSE)=0,"",VLOOKUP($A393,'Annex 2 EHV charges'!$D:$O,11,FALSE)),"")</f>
        <v/>
      </c>
      <c r="H393" s="108" t="str">
        <f>IFERROR(IF(VLOOKUP($A393,'Annex 2 EHV charges'!$D:$O,12,FALSE)=0,"",VLOOKUP($A393,'Annex 2 EHV charges'!$D:$O,12,FALSE)),"")</f>
        <v/>
      </c>
    </row>
    <row r="394" spans="1:8" x14ac:dyDescent="0.2">
      <c r="A394" s="105" t="str">
        <f t="array" ref="A394">IFERROR(INDEX('Annex 2 EHV charges'!$D$11:$D$410, MATCH(0, IF(ISBLANK('Annex 2 EHV charges'!$D$11:$D$410),1, COUNTIF(A$4:$A393, 'Annex 2 EHV charges'!$D$11:$D$410)), 0)),"")</f>
        <v/>
      </c>
      <c r="B394" s="104" t="str">
        <f>IF($A394="","",VLOOKUP($A394,'Annex 2 EHV charges'!$D:$O,2,0))</f>
        <v/>
      </c>
      <c r="C394" s="105" t="str">
        <f>IF($A394="","",VLOOKUP($A394,'Annex 2 EHV charges'!$D:$O,3,0))</f>
        <v/>
      </c>
      <c r="D394" s="104" t="str">
        <f>IF($A394="","",VLOOKUP($A394,'Annex 2 EHV charges'!$D:$O,4,0))</f>
        <v/>
      </c>
      <c r="E394" s="106" t="str">
        <f>IFERROR(IF(VLOOKUP($A394,'Annex 2 EHV charges'!$D:$O,9,FALSE)=0,"",VLOOKUP($A394,'Annex 2 EHV charges'!$D:$O,9,FALSE)),"")</f>
        <v/>
      </c>
      <c r="F394" s="107" t="str">
        <f>IFERROR(IF(VLOOKUP($A394,'Annex 2 EHV charges'!$D:$O,10,FALSE)=0,"",VLOOKUP($A394,'Annex 2 EHV charges'!$D:$O,10,FALSE)),"")</f>
        <v/>
      </c>
      <c r="G394" s="108" t="str">
        <f>IFERROR(IF(VLOOKUP($A394,'Annex 2 EHV charges'!$D:$O,11,FALSE)=0,"",VLOOKUP($A394,'Annex 2 EHV charges'!$D:$O,11,FALSE)),"")</f>
        <v/>
      </c>
      <c r="H394" s="108" t="str">
        <f>IFERROR(IF(VLOOKUP($A394,'Annex 2 EHV charges'!$D:$O,12,FALSE)=0,"",VLOOKUP($A394,'Annex 2 EHV charges'!$D:$O,12,FALSE)),"")</f>
        <v/>
      </c>
    </row>
    <row r="395" spans="1:8" x14ac:dyDescent="0.2">
      <c r="A395" s="105" t="str">
        <f t="array" ref="A395">IFERROR(INDEX('Annex 2 EHV charges'!$D$11:$D$410, MATCH(0, IF(ISBLANK('Annex 2 EHV charges'!$D$11:$D$410),1, COUNTIF(A$4:$A394, 'Annex 2 EHV charges'!$D$11:$D$410)), 0)),"")</f>
        <v/>
      </c>
      <c r="B395" s="104" t="str">
        <f>IF($A395="","",VLOOKUP($A395,'Annex 2 EHV charges'!$D:$O,2,0))</f>
        <v/>
      </c>
      <c r="C395" s="105" t="str">
        <f>IF($A395="","",VLOOKUP($A395,'Annex 2 EHV charges'!$D:$O,3,0))</f>
        <v/>
      </c>
      <c r="D395" s="104" t="str">
        <f>IF($A395="","",VLOOKUP($A395,'Annex 2 EHV charges'!$D:$O,4,0))</f>
        <v/>
      </c>
      <c r="E395" s="106" t="str">
        <f>IFERROR(IF(VLOOKUP($A395,'Annex 2 EHV charges'!$D:$O,9,FALSE)=0,"",VLOOKUP($A395,'Annex 2 EHV charges'!$D:$O,9,FALSE)),"")</f>
        <v/>
      </c>
      <c r="F395" s="107" t="str">
        <f>IFERROR(IF(VLOOKUP($A395,'Annex 2 EHV charges'!$D:$O,10,FALSE)=0,"",VLOOKUP($A395,'Annex 2 EHV charges'!$D:$O,10,FALSE)),"")</f>
        <v/>
      </c>
      <c r="G395" s="108" t="str">
        <f>IFERROR(IF(VLOOKUP($A395,'Annex 2 EHV charges'!$D:$O,11,FALSE)=0,"",VLOOKUP($A395,'Annex 2 EHV charges'!$D:$O,11,FALSE)),"")</f>
        <v/>
      </c>
      <c r="H395" s="108" t="str">
        <f>IFERROR(IF(VLOOKUP($A395,'Annex 2 EHV charges'!$D:$O,12,FALSE)=0,"",VLOOKUP($A395,'Annex 2 EHV charges'!$D:$O,12,FALSE)),"")</f>
        <v/>
      </c>
    </row>
    <row r="396" spans="1:8" x14ac:dyDescent="0.2">
      <c r="A396" s="105" t="str">
        <f t="array" ref="A396">IFERROR(INDEX('Annex 2 EHV charges'!$D$11:$D$410, MATCH(0, IF(ISBLANK('Annex 2 EHV charges'!$D$11:$D$410),1, COUNTIF(A$4:$A395, 'Annex 2 EHV charges'!$D$11:$D$410)), 0)),"")</f>
        <v/>
      </c>
      <c r="B396" s="104" t="str">
        <f>IF($A396="","",VLOOKUP($A396,'Annex 2 EHV charges'!$D:$O,2,0))</f>
        <v/>
      </c>
      <c r="C396" s="105" t="str">
        <f>IF($A396="","",VLOOKUP($A396,'Annex 2 EHV charges'!$D:$O,3,0))</f>
        <v/>
      </c>
      <c r="D396" s="104" t="str">
        <f>IF($A396="","",VLOOKUP($A396,'Annex 2 EHV charges'!$D:$O,4,0))</f>
        <v/>
      </c>
      <c r="E396" s="106" t="str">
        <f>IFERROR(IF(VLOOKUP($A396,'Annex 2 EHV charges'!$D:$O,9,FALSE)=0,"",VLOOKUP($A396,'Annex 2 EHV charges'!$D:$O,9,FALSE)),"")</f>
        <v/>
      </c>
      <c r="F396" s="107" t="str">
        <f>IFERROR(IF(VLOOKUP($A396,'Annex 2 EHV charges'!$D:$O,10,FALSE)=0,"",VLOOKUP($A396,'Annex 2 EHV charges'!$D:$O,10,FALSE)),"")</f>
        <v/>
      </c>
      <c r="G396" s="108" t="str">
        <f>IFERROR(IF(VLOOKUP($A396,'Annex 2 EHV charges'!$D:$O,11,FALSE)=0,"",VLOOKUP($A396,'Annex 2 EHV charges'!$D:$O,11,FALSE)),"")</f>
        <v/>
      </c>
      <c r="H396" s="108" t="str">
        <f>IFERROR(IF(VLOOKUP($A396,'Annex 2 EHV charges'!$D:$O,12,FALSE)=0,"",VLOOKUP($A396,'Annex 2 EHV charges'!$D:$O,12,FALSE)),"")</f>
        <v/>
      </c>
    </row>
    <row r="397" spans="1:8" x14ac:dyDescent="0.2">
      <c r="A397" s="105" t="str">
        <f t="array" ref="A397">IFERROR(INDEX('Annex 2 EHV charges'!$D$11:$D$410, MATCH(0, IF(ISBLANK('Annex 2 EHV charges'!$D$11:$D$410),1, COUNTIF(A$4:$A396, 'Annex 2 EHV charges'!$D$11:$D$410)), 0)),"")</f>
        <v/>
      </c>
      <c r="B397" s="104" t="str">
        <f>IF($A397="","",VLOOKUP($A397,'Annex 2 EHV charges'!$D:$O,2,0))</f>
        <v/>
      </c>
      <c r="C397" s="105" t="str">
        <f>IF($A397="","",VLOOKUP($A397,'Annex 2 EHV charges'!$D:$O,3,0))</f>
        <v/>
      </c>
      <c r="D397" s="104" t="str">
        <f>IF($A397="","",VLOOKUP($A397,'Annex 2 EHV charges'!$D:$O,4,0))</f>
        <v/>
      </c>
      <c r="E397" s="106" t="str">
        <f>IFERROR(IF(VLOOKUP($A397,'Annex 2 EHV charges'!$D:$O,9,FALSE)=0,"",VLOOKUP($A397,'Annex 2 EHV charges'!$D:$O,9,FALSE)),"")</f>
        <v/>
      </c>
      <c r="F397" s="107" t="str">
        <f>IFERROR(IF(VLOOKUP($A397,'Annex 2 EHV charges'!$D:$O,10,FALSE)=0,"",VLOOKUP($A397,'Annex 2 EHV charges'!$D:$O,10,FALSE)),"")</f>
        <v/>
      </c>
      <c r="G397" s="108" t="str">
        <f>IFERROR(IF(VLOOKUP($A397,'Annex 2 EHV charges'!$D:$O,11,FALSE)=0,"",VLOOKUP($A397,'Annex 2 EHV charges'!$D:$O,11,FALSE)),"")</f>
        <v/>
      </c>
      <c r="H397" s="108" t="str">
        <f>IFERROR(IF(VLOOKUP($A397,'Annex 2 EHV charges'!$D:$O,12,FALSE)=0,"",VLOOKUP($A397,'Annex 2 EHV charges'!$D:$O,12,FALSE)),"")</f>
        <v/>
      </c>
    </row>
    <row r="398" spans="1:8" x14ac:dyDescent="0.2">
      <c r="A398" s="105" t="str">
        <f t="array" ref="A398">IFERROR(INDEX('Annex 2 EHV charges'!$D$11:$D$410, MATCH(0, IF(ISBLANK('Annex 2 EHV charges'!$D$11:$D$410),1, COUNTIF(A$4:$A397, 'Annex 2 EHV charges'!$D$11:$D$410)), 0)),"")</f>
        <v/>
      </c>
      <c r="B398" s="104" t="str">
        <f>IF($A398="","",VLOOKUP($A398,'Annex 2 EHV charges'!$D:$O,2,0))</f>
        <v/>
      </c>
      <c r="C398" s="105" t="str">
        <f>IF($A398="","",VLOOKUP($A398,'Annex 2 EHV charges'!$D:$O,3,0))</f>
        <v/>
      </c>
      <c r="D398" s="104" t="str">
        <f>IF($A398="","",VLOOKUP($A398,'Annex 2 EHV charges'!$D:$O,4,0))</f>
        <v/>
      </c>
      <c r="E398" s="106" t="str">
        <f>IFERROR(IF(VLOOKUP($A398,'Annex 2 EHV charges'!$D:$O,9,FALSE)=0,"",VLOOKUP($A398,'Annex 2 EHV charges'!$D:$O,9,FALSE)),"")</f>
        <v/>
      </c>
      <c r="F398" s="107" t="str">
        <f>IFERROR(IF(VLOOKUP($A398,'Annex 2 EHV charges'!$D:$O,10,FALSE)=0,"",VLOOKUP($A398,'Annex 2 EHV charges'!$D:$O,10,FALSE)),"")</f>
        <v/>
      </c>
      <c r="G398" s="108" t="str">
        <f>IFERROR(IF(VLOOKUP($A398,'Annex 2 EHV charges'!$D:$O,11,FALSE)=0,"",VLOOKUP($A398,'Annex 2 EHV charges'!$D:$O,11,FALSE)),"")</f>
        <v/>
      </c>
      <c r="H398" s="108" t="str">
        <f>IFERROR(IF(VLOOKUP($A398,'Annex 2 EHV charges'!$D:$O,12,FALSE)=0,"",VLOOKUP($A398,'Annex 2 EHV charges'!$D:$O,12,FALSE)),"")</f>
        <v/>
      </c>
    </row>
    <row r="399" spans="1:8" x14ac:dyDescent="0.2">
      <c r="A399" s="105" t="str">
        <f t="array" ref="A399">IFERROR(INDEX('Annex 2 EHV charges'!$D$11:$D$410, MATCH(0, IF(ISBLANK('Annex 2 EHV charges'!$D$11:$D$410),1, COUNTIF(A$4:$A398, 'Annex 2 EHV charges'!$D$11:$D$410)), 0)),"")</f>
        <v/>
      </c>
      <c r="B399" s="104" t="str">
        <f>IF($A399="","",VLOOKUP($A399,'Annex 2 EHV charges'!$D:$O,2,0))</f>
        <v/>
      </c>
      <c r="C399" s="105" t="str">
        <f>IF($A399="","",VLOOKUP($A399,'Annex 2 EHV charges'!$D:$O,3,0))</f>
        <v/>
      </c>
      <c r="D399" s="104" t="str">
        <f>IF($A399="","",VLOOKUP($A399,'Annex 2 EHV charges'!$D:$O,4,0))</f>
        <v/>
      </c>
      <c r="E399" s="106" t="str">
        <f>IFERROR(IF(VLOOKUP($A399,'Annex 2 EHV charges'!$D:$O,9,FALSE)=0,"",VLOOKUP($A399,'Annex 2 EHV charges'!$D:$O,9,FALSE)),"")</f>
        <v/>
      </c>
      <c r="F399" s="107" t="str">
        <f>IFERROR(IF(VLOOKUP($A399,'Annex 2 EHV charges'!$D:$O,10,FALSE)=0,"",VLOOKUP($A399,'Annex 2 EHV charges'!$D:$O,10,FALSE)),"")</f>
        <v/>
      </c>
      <c r="G399" s="108" t="str">
        <f>IFERROR(IF(VLOOKUP($A399,'Annex 2 EHV charges'!$D:$O,11,FALSE)=0,"",VLOOKUP($A399,'Annex 2 EHV charges'!$D:$O,11,FALSE)),"")</f>
        <v/>
      </c>
      <c r="H399" s="108" t="str">
        <f>IFERROR(IF(VLOOKUP($A399,'Annex 2 EHV charges'!$D:$O,12,FALSE)=0,"",VLOOKUP($A399,'Annex 2 EHV charges'!$D:$O,12,FALSE)),"")</f>
        <v/>
      </c>
    </row>
    <row r="400" spans="1:8" x14ac:dyDescent="0.2">
      <c r="A400" s="105" t="str">
        <f t="array" ref="A400">IFERROR(INDEX('Annex 2 EHV charges'!$D$11:$D$410, MATCH(0, IF(ISBLANK('Annex 2 EHV charges'!$D$11:$D$410),1, COUNTIF(A$4:$A399, 'Annex 2 EHV charges'!$D$11:$D$410)), 0)),"")</f>
        <v/>
      </c>
      <c r="B400" s="104" t="str">
        <f>IF($A400="","",VLOOKUP($A400,'Annex 2 EHV charges'!$D:$O,2,0))</f>
        <v/>
      </c>
      <c r="C400" s="105" t="str">
        <f>IF($A400="","",VLOOKUP($A400,'Annex 2 EHV charges'!$D:$O,3,0))</f>
        <v/>
      </c>
      <c r="D400" s="104" t="str">
        <f>IF($A400="","",VLOOKUP($A400,'Annex 2 EHV charges'!$D:$O,4,0))</f>
        <v/>
      </c>
      <c r="E400" s="106" t="str">
        <f>IFERROR(IF(VLOOKUP($A400,'Annex 2 EHV charges'!$D:$O,9,FALSE)=0,"",VLOOKUP($A400,'Annex 2 EHV charges'!$D:$O,9,FALSE)),"")</f>
        <v/>
      </c>
      <c r="F400" s="107" t="str">
        <f>IFERROR(IF(VLOOKUP($A400,'Annex 2 EHV charges'!$D:$O,10,FALSE)=0,"",VLOOKUP($A400,'Annex 2 EHV charges'!$D:$O,10,FALSE)),"")</f>
        <v/>
      </c>
      <c r="G400" s="108" t="str">
        <f>IFERROR(IF(VLOOKUP($A400,'Annex 2 EHV charges'!$D:$O,11,FALSE)=0,"",VLOOKUP($A400,'Annex 2 EHV charges'!$D:$O,11,FALSE)),"")</f>
        <v/>
      </c>
      <c r="H400" s="108" t="str">
        <f>IFERROR(IF(VLOOKUP($A400,'Annex 2 EHV charges'!$D:$O,12,FALSE)=0,"",VLOOKUP($A400,'Annex 2 EHV charges'!$D:$O,12,FALSE)),"")</f>
        <v/>
      </c>
    </row>
    <row r="401" spans="1:8" x14ac:dyDescent="0.2">
      <c r="A401" s="105" t="str">
        <f t="array" ref="A401">IFERROR(INDEX('Annex 2 EHV charges'!$D$11:$D$410, MATCH(0, IF(ISBLANK('Annex 2 EHV charges'!$D$11:$D$410),1, COUNTIF(A$4:$A400, 'Annex 2 EHV charges'!$D$11:$D$410)), 0)),"")</f>
        <v/>
      </c>
      <c r="B401" s="104" t="str">
        <f>IF($A401="","",VLOOKUP($A401,'Annex 2 EHV charges'!$D:$O,2,0))</f>
        <v/>
      </c>
      <c r="C401" s="105" t="str">
        <f>IF($A401="","",VLOOKUP($A401,'Annex 2 EHV charges'!$D:$O,3,0))</f>
        <v/>
      </c>
      <c r="D401" s="104" t="str">
        <f>IF($A401="","",VLOOKUP($A401,'Annex 2 EHV charges'!$D:$O,4,0))</f>
        <v/>
      </c>
      <c r="E401" s="106" t="str">
        <f>IFERROR(IF(VLOOKUP($A401,'Annex 2 EHV charges'!$D:$O,9,FALSE)=0,"",VLOOKUP($A401,'Annex 2 EHV charges'!$D:$O,9,FALSE)),"")</f>
        <v/>
      </c>
      <c r="F401" s="107" t="str">
        <f>IFERROR(IF(VLOOKUP($A401,'Annex 2 EHV charges'!$D:$O,10,FALSE)=0,"",VLOOKUP($A401,'Annex 2 EHV charges'!$D:$O,10,FALSE)),"")</f>
        <v/>
      </c>
      <c r="G401" s="108" t="str">
        <f>IFERROR(IF(VLOOKUP($A401,'Annex 2 EHV charges'!$D:$O,11,FALSE)=0,"",VLOOKUP($A401,'Annex 2 EHV charges'!$D:$O,11,FALSE)),"")</f>
        <v/>
      </c>
      <c r="H401" s="108" t="str">
        <f>IFERROR(IF(VLOOKUP($A401,'Annex 2 EHV charges'!$D:$O,12,FALSE)=0,"",VLOOKUP($A401,'Annex 2 EHV charges'!$D:$O,12,FALSE)),"")</f>
        <v/>
      </c>
    </row>
    <row r="402" spans="1:8" x14ac:dyDescent="0.2">
      <c r="A402" s="105" t="str">
        <f t="array" ref="A402">IFERROR(INDEX('Annex 2 EHV charges'!$D$11:$D$410, MATCH(0, IF(ISBLANK('Annex 2 EHV charges'!$D$11:$D$410),1, COUNTIF(A$4:$A401, 'Annex 2 EHV charges'!$D$11:$D$410)), 0)),"")</f>
        <v/>
      </c>
      <c r="B402" s="104" t="str">
        <f>IF($A402="","",VLOOKUP($A402,'Annex 2 EHV charges'!$D:$O,2,0))</f>
        <v/>
      </c>
      <c r="C402" s="105" t="str">
        <f>IF($A402="","",VLOOKUP($A402,'Annex 2 EHV charges'!$D:$O,3,0))</f>
        <v/>
      </c>
      <c r="D402" s="104" t="str">
        <f>IF($A402="","",VLOOKUP($A402,'Annex 2 EHV charges'!$D:$O,4,0))</f>
        <v/>
      </c>
      <c r="E402" s="106" t="str">
        <f>IFERROR(IF(VLOOKUP($A402,'Annex 2 EHV charges'!$D:$O,9,FALSE)=0,"",VLOOKUP($A402,'Annex 2 EHV charges'!$D:$O,9,FALSE)),"")</f>
        <v/>
      </c>
      <c r="F402" s="107" t="str">
        <f>IFERROR(IF(VLOOKUP($A402,'Annex 2 EHV charges'!$D:$O,10,FALSE)=0,"",VLOOKUP($A402,'Annex 2 EHV charges'!$D:$O,10,FALSE)),"")</f>
        <v/>
      </c>
      <c r="G402" s="108" t="str">
        <f>IFERROR(IF(VLOOKUP($A402,'Annex 2 EHV charges'!$D:$O,11,FALSE)=0,"",VLOOKUP($A402,'Annex 2 EHV charges'!$D:$O,11,FALSE)),"")</f>
        <v/>
      </c>
      <c r="H402" s="108" t="str">
        <f>IFERROR(IF(VLOOKUP($A402,'Annex 2 EHV charges'!$D:$O,12,FALSE)=0,"",VLOOKUP($A402,'Annex 2 EHV charges'!$D:$O,12,FALSE)),"")</f>
        <v/>
      </c>
    </row>
    <row r="403" spans="1:8" x14ac:dyDescent="0.2">
      <c r="A403" s="105" t="str">
        <f t="array" ref="A403">IFERROR(INDEX('Annex 2 EHV charges'!$D$11:$D$410, MATCH(0, IF(ISBLANK('Annex 2 EHV charges'!$D$11:$D$410),1, COUNTIF(A$4:$A402, 'Annex 2 EHV charges'!$D$11:$D$410)), 0)),"")</f>
        <v/>
      </c>
      <c r="B403" s="104" t="str">
        <f>IF($A403="","",VLOOKUP($A403,'Annex 2 EHV charges'!$D:$O,2,0))</f>
        <v/>
      </c>
      <c r="C403" s="105" t="str">
        <f>IF($A403="","",VLOOKUP($A403,'Annex 2 EHV charges'!$D:$O,3,0))</f>
        <v/>
      </c>
      <c r="D403" s="104" t="str">
        <f>IF($A403="","",VLOOKUP($A403,'Annex 2 EHV charges'!$D:$O,4,0))</f>
        <v/>
      </c>
      <c r="E403" s="106" t="str">
        <f>IFERROR(IF(VLOOKUP($A403,'Annex 2 EHV charges'!$D:$O,9,FALSE)=0,"",VLOOKUP($A403,'Annex 2 EHV charges'!$D:$O,9,FALSE)),"")</f>
        <v/>
      </c>
      <c r="F403" s="107" t="str">
        <f>IFERROR(IF(VLOOKUP($A403,'Annex 2 EHV charges'!$D:$O,10,FALSE)=0,"",VLOOKUP($A403,'Annex 2 EHV charges'!$D:$O,10,FALSE)),"")</f>
        <v/>
      </c>
      <c r="G403" s="108" t="str">
        <f>IFERROR(IF(VLOOKUP($A403,'Annex 2 EHV charges'!$D:$O,11,FALSE)=0,"",VLOOKUP($A403,'Annex 2 EHV charges'!$D:$O,11,FALSE)),"")</f>
        <v/>
      </c>
      <c r="H403" s="108" t="str">
        <f>IFERROR(IF(VLOOKUP($A403,'Annex 2 EHV charges'!$D:$O,12,FALSE)=0,"",VLOOKUP($A403,'Annex 2 EHV charges'!$D:$O,12,FALSE)),"")</f>
        <v/>
      </c>
    </row>
    <row r="404" spans="1:8" x14ac:dyDescent="0.2">
      <c r="A404" s="105" t="str">
        <f t="array" ref="A404">IFERROR(INDEX('Annex 2 EHV charges'!$D$11:$D$410, MATCH(0, IF(ISBLANK('Annex 2 EHV charges'!$D$11:$D$410),1, COUNTIF(A$4:$A403, 'Annex 2 EHV charges'!$D$11:$D$410)), 0)),"")</f>
        <v/>
      </c>
      <c r="B404" s="104" t="str">
        <f>IF($A404="","",VLOOKUP($A404,'Annex 2 EHV charges'!$D:$O,2,0))</f>
        <v/>
      </c>
      <c r="C404" s="105" t="str">
        <f>IF($A404="","",VLOOKUP($A404,'Annex 2 EHV charges'!$D:$O,3,0))</f>
        <v/>
      </c>
      <c r="D404" s="104" t="str">
        <f>IF($A404="","",VLOOKUP($A404,'Annex 2 EHV charges'!$D:$O,4,0))</f>
        <v/>
      </c>
      <c r="E404" s="106" t="str">
        <f>IFERROR(IF(VLOOKUP($A404,'Annex 2 EHV charges'!$D:$O,9,FALSE)=0,"",VLOOKUP($A404,'Annex 2 EHV charges'!$D:$O,9,FALSE)),"")</f>
        <v/>
      </c>
      <c r="F404" s="107" t="str">
        <f>IFERROR(IF(VLOOKUP($A404,'Annex 2 EHV charges'!$D:$O,10,FALSE)=0,"",VLOOKUP($A404,'Annex 2 EHV charges'!$D:$O,10,FALSE)),"")</f>
        <v/>
      </c>
      <c r="G404" s="108" t="str">
        <f>IFERROR(IF(VLOOKUP($A404,'Annex 2 EHV charges'!$D:$O,11,FALSE)=0,"",VLOOKUP($A404,'Annex 2 EHV charges'!$D:$O,11,FALSE)),"")</f>
        <v/>
      </c>
      <c r="H404" s="108"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28</v>
      </c>
      <c r="B1" s="3"/>
      <c r="D1" s="3"/>
      <c r="E1" s="3"/>
      <c r="F1" s="3"/>
      <c r="G1" s="10"/>
      <c r="H1" s="4"/>
      <c r="I1" s="4"/>
    </row>
    <row r="2" spans="1:12" s="2" customFormat="1" ht="27" customHeight="1" x14ac:dyDescent="0.2">
      <c r="A2" s="238" t="str">
        <f>Overview!B4&amp; " - Effective from "&amp;TEXT(Overview!D4,"D MMMM YYYY")&amp;" - "&amp;Overview!E4&amp;" LV and HV tariffs"</f>
        <v>Western Power Distribution (West Midlands) plc - Effective from 1 April 2021 - Final LV and HV tariffs</v>
      </c>
      <c r="B2" s="238"/>
      <c r="C2" s="238"/>
      <c r="D2" s="238"/>
      <c r="E2" s="238"/>
      <c r="F2" s="238"/>
      <c r="G2" s="238"/>
      <c r="H2" s="238"/>
      <c r="I2" s="238"/>
      <c r="J2" s="238"/>
      <c r="K2" s="4"/>
      <c r="L2" s="4"/>
    </row>
    <row r="3" spans="1:12" s="2" customFormat="1" ht="27" customHeight="1" x14ac:dyDescent="0.2">
      <c r="A3" s="276" t="s">
        <v>296</v>
      </c>
      <c r="B3" s="276"/>
      <c r="C3" s="276"/>
      <c r="D3" s="276"/>
      <c r="E3" s="276"/>
      <c r="F3" s="276"/>
      <c r="G3" s="276"/>
      <c r="H3" s="276"/>
      <c r="I3" s="276"/>
      <c r="J3" s="276"/>
      <c r="K3" s="4"/>
      <c r="L3" s="4"/>
    </row>
    <row r="4" spans="1:12" s="2" customFormat="1" ht="71.25" customHeight="1" x14ac:dyDescent="0.2">
      <c r="A4" s="18"/>
      <c r="B4" s="32" t="s">
        <v>0</v>
      </c>
      <c r="C4" s="17" t="s">
        <v>33</v>
      </c>
      <c r="D4" s="63" t="s">
        <v>297</v>
      </c>
      <c r="E4" s="63" t="s">
        <v>299</v>
      </c>
      <c r="F4" s="63" t="s">
        <v>298</v>
      </c>
      <c r="G4" s="161" t="s">
        <v>34</v>
      </c>
      <c r="H4" s="17"/>
      <c r="I4" s="17"/>
      <c r="J4" s="17"/>
      <c r="K4" s="4"/>
      <c r="L4" s="4"/>
    </row>
    <row r="5" spans="1:12" s="2" customFormat="1" ht="32.25" customHeight="1" x14ac:dyDescent="0.2">
      <c r="A5" s="19"/>
      <c r="B5" s="31"/>
      <c r="C5" s="20"/>
      <c r="D5" s="21"/>
      <c r="E5" s="21"/>
      <c r="F5" s="21"/>
      <c r="G5" s="22"/>
      <c r="H5" s="30"/>
      <c r="I5" s="30"/>
      <c r="J5" s="30"/>
      <c r="K5" s="4"/>
      <c r="L5" s="4"/>
    </row>
    <row r="6" spans="1:12" x14ac:dyDescent="0.2">
      <c r="A6" s="277" t="s">
        <v>2</v>
      </c>
      <c r="B6" s="274"/>
      <c r="C6" s="274"/>
      <c r="D6" s="274"/>
      <c r="E6" s="274"/>
      <c r="F6" s="274"/>
      <c r="G6" s="274"/>
      <c r="H6" s="275"/>
      <c r="I6" s="275"/>
      <c r="J6" s="275"/>
    </row>
    <row r="7" spans="1:12" x14ac:dyDescent="0.2">
      <c r="A7" s="277"/>
      <c r="B7" s="274"/>
      <c r="C7" s="274"/>
      <c r="D7" s="274"/>
      <c r="E7" s="274"/>
      <c r="F7" s="274"/>
      <c r="G7" s="274"/>
      <c r="H7" s="275"/>
      <c r="I7" s="275"/>
      <c r="J7" s="275"/>
    </row>
    <row r="8" spans="1:12" x14ac:dyDescent="0.2">
      <c r="A8" s="277"/>
      <c r="B8" s="274"/>
      <c r="C8" s="274"/>
      <c r="D8" s="274"/>
      <c r="E8" s="274"/>
      <c r="F8" s="274"/>
      <c r="G8" s="274"/>
      <c r="H8" s="275"/>
      <c r="I8" s="275"/>
      <c r="J8" s="275"/>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76" t="s">
        <v>209</v>
      </c>
      <c r="B11" s="276"/>
      <c r="C11" s="276"/>
      <c r="D11" s="276"/>
      <c r="E11" s="276"/>
      <c r="F11" s="276"/>
      <c r="G11" s="276"/>
      <c r="H11" s="276"/>
      <c r="I11" s="276"/>
      <c r="J11" s="276"/>
      <c r="K11" s="4"/>
      <c r="L11" s="4"/>
    </row>
    <row r="12" spans="1:12" s="2" customFormat="1" ht="58.5" customHeight="1" x14ac:dyDescent="0.2">
      <c r="A12" s="18"/>
      <c r="B12" s="32" t="s">
        <v>0</v>
      </c>
      <c r="C12" s="17" t="s">
        <v>33</v>
      </c>
      <c r="D12" s="63" t="s">
        <v>297</v>
      </c>
      <c r="E12" s="63" t="s">
        <v>299</v>
      </c>
      <c r="F12" s="63" t="s">
        <v>298</v>
      </c>
      <c r="G12" s="141" t="s">
        <v>34</v>
      </c>
      <c r="H12" s="141" t="s">
        <v>35</v>
      </c>
      <c r="I12" s="32" t="s">
        <v>179</v>
      </c>
      <c r="J12" s="141" t="s">
        <v>63</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77" t="s">
        <v>2</v>
      </c>
      <c r="B14" s="278"/>
      <c r="C14" s="278"/>
      <c r="D14" s="278"/>
      <c r="E14" s="278"/>
      <c r="F14" s="278"/>
      <c r="G14" s="278"/>
      <c r="H14" s="279"/>
      <c r="I14" s="279"/>
      <c r="J14" s="279"/>
    </row>
    <row r="15" spans="1:12" x14ac:dyDescent="0.2">
      <c r="A15" s="277"/>
      <c r="B15" s="274"/>
      <c r="C15" s="274"/>
      <c r="D15" s="274"/>
      <c r="E15" s="274"/>
      <c r="F15" s="274"/>
      <c r="G15" s="274"/>
      <c r="H15" s="275"/>
      <c r="I15" s="275"/>
      <c r="J15" s="275"/>
    </row>
    <row r="16" spans="1:12" x14ac:dyDescent="0.2">
      <c r="A16" s="277"/>
      <c r="B16" s="274"/>
      <c r="C16" s="274"/>
      <c r="D16" s="274"/>
      <c r="E16" s="274"/>
      <c r="F16" s="274"/>
      <c r="G16" s="274"/>
      <c r="H16" s="275"/>
      <c r="I16" s="275"/>
      <c r="J16" s="275"/>
    </row>
    <row r="17" spans="1:10" x14ac:dyDescent="0.2">
      <c r="A17" s="280"/>
      <c r="B17" s="274"/>
      <c r="C17" s="274"/>
      <c r="D17" s="274"/>
      <c r="E17" s="274"/>
      <c r="F17" s="274"/>
      <c r="G17" s="274"/>
      <c r="H17" s="275"/>
      <c r="I17" s="275"/>
      <c r="J17" s="275"/>
    </row>
    <row r="18" spans="1:10" x14ac:dyDescent="0.2">
      <c r="A18" s="280"/>
      <c r="B18" s="274"/>
      <c r="C18" s="274"/>
      <c r="D18" s="274"/>
      <c r="E18" s="274"/>
      <c r="F18" s="274"/>
      <c r="G18" s="274"/>
      <c r="H18" s="275"/>
      <c r="I18" s="275"/>
      <c r="J18" s="275"/>
    </row>
    <row r="19" spans="1:10" x14ac:dyDescent="0.2">
      <c r="A19" s="280"/>
      <c r="B19" s="274"/>
      <c r="C19" s="274"/>
      <c r="D19" s="274"/>
      <c r="E19" s="274"/>
      <c r="F19" s="274"/>
      <c r="G19" s="274"/>
      <c r="H19" s="275"/>
      <c r="I19" s="275"/>
      <c r="J19" s="275"/>
    </row>
    <row r="20" spans="1:10" x14ac:dyDescent="0.2">
      <c r="A20" s="280"/>
      <c r="B20" s="274"/>
      <c r="C20" s="274"/>
      <c r="D20" s="274"/>
      <c r="E20" s="274"/>
      <c r="F20" s="274"/>
      <c r="G20" s="274"/>
      <c r="H20" s="275"/>
      <c r="I20" s="275"/>
      <c r="J20" s="275"/>
    </row>
    <row r="21" spans="1:10" x14ac:dyDescent="0.2">
      <c r="A21" s="280"/>
      <c r="B21" s="274"/>
      <c r="C21" s="274"/>
      <c r="D21" s="274"/>
      <c r="E21" s="274"/>
      <c r="F21" s="274"/>
      <c r="G21" s="274"/>
      <c r="H21" s="275"/>
      <c r="I21" s="275"/>
      <c r="J21" s="27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19"/>
  <sheetViews>
    <sheetView zoomScaleNormal="100" zoomScaleSheetLayoutView="100" workbookViewId="0"/>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28</v>
      </c>
      <c r="B1" s="288" t="s">
        <v>175</v>
      </c>
      <c r="C1" s="289"/>
      <c r="D1" s="289"/>
      <c r="F1" s="290" t="s">
        <v>178</v>
      </c>
      <c r="G1" s="291"/>
      <c r="H1" s="292"/>
      <c r="I1" s="4"/>
      <c r="J1" s="2"/>
      <c r="K1" s="2"/>
    </row>
    <row r="2" spans="1:14" ht="31.5" customHeight="1" x14ac:dyDescent="0.2">
      <c r="A2" s="293" t="str">
        <f>Overview!B4&amp; " - Effective from "&amp;TEXT(Overview!D4,"D MMMM YYYY")&amp;" - "&amp;Overview!E4&amp;" LDNO tariffs"</f>
        <v>Western Power Distribution (West Midlands) plc - Effective from 1 April 2021 - Final LDNO tariffs</v>
      </c>
      <c r="B2" s="293"/>
      <c r="C2" s="293"/>
      <c r="D2" s="293"/>
      <c r="E2" s="293"/>
      <c r="F2" s="293"/>
      <c r="G2" s="293"/>
      <c r="H2" s="293"/>
      <c r="I2" s="293"/>
      <c r="J2" s="293"/>
    </row>
    <row r="3" spans="1:14" s="94" customFormat="1" ht="15" customHeight="1" x14ac:dyDescent="0.2">
      <c r="A3" s="92"/>
      <c r="B3" s="92"/>
      <c r="C3" s="92"/>
      <c r="D3" s="92"/>
      <c r="E3" s="92"/>
      <c r="F3" s="92"/>
      <c r="G3" s="92"/>
      <c r="H3" s="92"/>
      <c r="I3" s="92"/>
      <c r="J3" s="92"/>
      <c r="K3" s="92"/>
      <c r="L3" s="93"/>
      <c r="M3" s="93"/>
    </row>
    <row r="4" spans="1:14" ht="18" customHeight="1" x14ac:dyDescent="0.2">
      <c r="A4" s="266" t="s">
        <v>797</v>
      </c>
      <c r="B4" s="267"/>
      <c r="C4" s="267"/>
      <c r="D4" s="268"/>
      <c r="E4" s="92"/>
      <c r="F4" s="266" t="s">
        <v>798</v>
      </c>
      <c r="G4" s="267"/>
      <c r="H4" s="267"/>
      <c r="I4" s="267"/>
      <c r="J4" s="268"/>
      <c r="L4" s="4"/>
      <c r="M4" s="4"/>
    </row>
    <row r="5" spans="1:14" ht="30" x14ac:dyDescent="0.2">
      <c r="A5" s="86" t="s">
        <v>17</v>
      </c>
      <c r="B5" s="194" t="s">
        <v>108</v>
      </c>
      <c r="C5" s="100" t="s">
        <v>109</v>
      </c>
      <c r="D5" s="88" t="s">
        <v>110</v>
      </c>
      <c r="E5" s="92"/>
      <c r="F5" s="191"/>
      <c r="G5" s="192"/>
      <c r="H5" s="89" t="s">
        <v>112</v>
      </c>
      <c r="I5" s="90" t="s">
        <v>113</v>
      </c>
      <c r="J5" s="88" t="s">
        <v>110</v>
      </c>
      <c r="L5" s="92"/>
      <c r="M5" s="4"/>
      <c r="N5" s="4"/>
    </row>
    <row r="6" spans="1:14" ht="25.5" x14ac:dyDescent="0.2">
      <c r="A6" s="196" t="s">
        <v>556</v>
      </c>
      <c r="B6" s="25" t="s">
        <v>557</v>
      </c>
      <c r="C6" s="190" t="s">
        <v>558</v>
      </c>
      <c r="D6" s="197" t="s">
        <v>559</v>
      </c>
      <c r="E6" s="92"/>
      <c r="F6" s="198" t="s">
        <v>560</v>
      </c>
      <c r="G6" s="198"/>
      <c r="H6" s="25" t="s">
        <v>557</v>
      </c>
      <c r="I6" s="91" t="s">
        <v>558</v>
      </c>
      <c r="J6" s="91" t="s">
        <v>559</v>
      </c>
      <c r="L6" s="92"/>
      <c r="M6" s="4"/>
      <c r="N6" s="4"/>
    </row>
    <row r="7" spans="1:14" ht="25.5" x14ac:dyDescent="0.2">
      <c r="A7" s="196" t="s">
        <v>561</v>
      </c>
      <c r="B7" s="193"/>
      <c r="C7" s="205"/>
      <c r="D7" s="91" t="s">
        <v>562</v>
      </c>
      <c r="E7" s="92"/>
      <c r="F7" s="198" t="s">
        <v>563</v>
      </c>
      <c r="G7" s="198"/>
      <c r="H7" s="193"/>
      <c r="I7" s="91" t="s">
        <v>564</v>
      </c>
      <c r="J7" s="91" t="s">
        <v>559</v>
      </c>
      <c r="L7" s="92"/>
      <c r="M7" s="4"/>
      <c r="N7" s="4"/>
    </row>
    <row r="8" spans="1:14" ht="18" customHeight="1" x14ac:dyDescent="0.2">
      <c r="A8" s="198" t="s">
        <v>22</v>
      </c>
      <c r="B8" s="252" t="s">
        <v>23</v>
      </c>
      <c r="C8" s="253"/>
      <c r="D8" s="254"/>
      <c r="E8" s="92"/>
      <c r="F8" s="198" t="s">
        <v>561</v>
      </c>
      <c r="G8" s="198"/>
      <c r="H8" s="193"/>
      <c r="I8" s="193"/>
      <c r="J8" s="91" t="s">
        <v>562</v>
      </c>
      <c r="L8" s="92"/>
      <c r="M8" s="4"/>
      <c r="N8" s="4"/>
    </row>
    <row r="9" spans="1:14" s="87" customFormat="1" ht="18" customHeight="1" x14ac:dyDescent="0.2">
      <c r="A9" s="199"/>
      <c r="B9" s="199"/>
      <c r="C9" s="281"/>
      <c r="D9" s="282"/>
      <c r="E9" s="92"/>
      <c r="F9" s="198" t="s">
        <v>22</v>
      </c>
      <c r="G9" s="198"/>
      <c r="H9" s="252" t="s">
        <v>23</v>
      </c>
      <c r="I9" s="253"/>
      <c r="J9" s="254"/>
      <c r="K9" s="4"/>
      <c r="L9" s="92"/>
      <c r="M9" s="58"/>
      <c r="N9" s="58"/>
    </row>
    <row r="10" spans="1:14" s="94" customFormat="1" ht="9" customHeight="1" x14ac:dyDescent="0.2">
      <c r="A10" s="200"/>
      <c r="B10" s="283"/>
      <c r="C10" s="284"/>
      <c r="D10" s="284"/>
      <c r="E10" s="285"/>
      <c r="F10" s="92"/>
      <c r="G10" s="281"/>
      <c r="H10" s="282"/>
      <c r="I10" s="201"/>
      <c r="J10" s="201"/>
      <c r="K10" s="4"/>
      <c r="L10" s="92"/>
      <c r="M10" s="93"/>
      <c r="N10" s="93"/>
    </row>
    <row r="11" spans="1:14" s="94" customFormat="1" ht="9" customHeight="1" x14ac:dyDescent="0.2">
      <c r="A11" s="92"/>
      <c r="B11" s="92"/>
      <c r="C11" s="92"/>
      <c r="D11" s="92"/>
      <c r="E11" s="92"/>
      <c r="F11" s="92"/>
      <c r="G11" s="286"/>
      <c r="H11" s="287"/>
      <c r="I11" s="206"/>
      <c r="J11" s="207"/>
      <c r="K11" s="4"/>
      <c r="L11" s="92"/>
      <c r="M11" s="93"/>
    </row>
    <row r="12" spans="1:14" s="94" customFormat="1" ht="9" customHeight="1" x14ac:dyDescent="0.2">
      <c r="A12" s="92"/>
      <c r="B12" s="92"/>
      <c r="C12" s="92"/>
      <c r="D12" s="92"/>
      <c r="E12" s="92"/>
      <c r="F12" s="92"/>
      <c r="G12" s="92"/>
      <c r="H12" s="92"/>
      <c r="I12" s="92"/>
      <c r="J12" s="92"/>
      <c r="K12" s="4"/>
      <c r="L12" s="92"/>
      <c r="M12" s="93"/>
    </row>
    <row r="13" spans="1:14" ht="66" customHeight="1" x14ac:dyDescent="0.2">
      <c r="A13" s="46" t="s">
        <v>177</v>
      </c>
      <c r="B13" s="46" t="s">
        <v>61</v>
      </c>
      <c r="C13" s="46" t="s">
        <v>33</v>
      </c>
      <c r="D13" s="63" t="s">
        <v>297</v>
      </c>
      <c r="E13" s="63" t="s">
        <v>299</v>
      </c>
      <c r="F13" s="63" t="s">
        <v>298</v>
      </c>
      <c r="G13" s="28" t="s">
        <v>34</v>
      </c>
      <c r="H13" s="28" t="s">
        <v>35</v>
      </c>
      <c r="I13" s="28" t="s">
        <v>179</v>
      </c>
      <c r="J13" s="28" t="s">
        <v>63</v>
      </c>
      <c r="K13" s="2"/>
    </row>
    <row r="14" spans="1:14" ht="31.9" customHeight="1" x14ac:dyDescent="0.2">
      <c r="A14" s="162" t="s">
        <v>210</v>
      </c>
      <c r="B14" s="31" t="s">
        <v>580</v>
      </c>
      <c r="C14" s="31" t="s">
        <v>1143</v>
      </c>
      <c r="D14" s="155">
        <v>5.1040000000000001</v>
      </c>
      <c r="E14" s="156">
        <v>1.2609999999999999</v>
      </c>
      <c r="F14" s="157">
        <v>0.77400000000000002</v>
      </c>
      <c r="G14" s="50">
        <v>3.36</v>
      </c>
      <c r="H14" s="151"/>
      <c r="I14" s="152"/>
      <c r="J14" s="49"/>
      <c r="K14" s="2"/>
    </row>
    <row r="15" spans="1:14" ht="31.9" customHeight="1" x14ac:dyDescent="0.2">
      <c r="A15" s="162" t="s">
        <v>211</v>
      </c>
      <c r="B15" s="31" t="s">
        <v>580</v>
      </c>
      <c r="C15" s="31">
        <v>2</v>
      </c>
      <c r="D15" s="155">
        <v>5.1040000000000001</v>
      </c>
      <c r="E15" s="156">
        <v>1.2609999999999999</v>
      </c>
      <c r="F15" s="157">
        <v>0.77400000000000002</v>
      </c>
      <c r="G15" s="151"/>
      <c r="H15" s="151"/>
      <c r="I15" s="152"/>
      <c r="J15" s="49"/>
      <c r="K15" s="2"/>
    </row>
    <row r="16" spans="1:14" ht="31.9" customHeight="1" x14ac:dyDescent="0.2">
      <c r="A16" s="162" t="s">
        <v>212</v>
      </c>
      <c r="B16" s="31" t="s">
        <v>580</v>
      </c>
      <c r="C16" s="31" t="s">
        <v>1144</v>
      </c>
      <c r="D16" s="155">
        <v>5.6970000000000001</v>
      </c>
      <c r="E16" s="156">
        <v>1.3340000000000001</v>
      </c>
      <c r="F16" s="157">
        <v>0.78100000000000003</v>
      </c>
      <c r="G16" s="50">
        <v>6.07</v>
      </c>
      <c r="H16" s="151"/>
      <c r="I16" s="152"/>
      <c r="J16" s="49"/>
      <c r="K16" s="2"/>
    </row>
    <row r="17" spans="1:11" ht="31.9" customHeight="1" x14ac:dyDescent="0.2">
      <c r="A17" s="162" t="s">
        <v>213</v>
      </c>
      <c r="B17" s="31" t="s">
        <v>580</v>
      </c>
      <c r="C17" s="31">
        <v>4</v>
      </c>
      <c r="D17" s="155">
        <v>5.6970000000000001</v>
      </c>
      <c r="E17" s="156">
        <v>1.3340000000000001</v>
      </c>
      <c r="F17" s="157">
        <v>0.78100000000000003</v>
      </c>
      <c r="G17" s="151"/>
      <c r="H17" s="151"/>
      <c r="I17" s="152"/>
      <c r="J17" s="49"/>
      <c r="K17" s="2"/>
    </row>
    <row r="18" spans="1:11" ht="31.9" customHeight="1" x14ac:dyDescent="0.2">
      <c r="A18" s="162" t="s">
        <v>214</v>
      </c>
      <c r="B18" s="31" t="s">
        <v>580</v>
      </c>
      <c r="C18" s="31">
        <v>0</v>
      </c>
      <c r="D18" s="155">
        <v>3.907</v>
      </c>
      <c r="E18" s="156">
        <v>1.1259999999999999</v>
      </c>
      <c r="F18" s="157">
        <v>0.75600000000000001</v>
      </c>
      <c r="G18" s="50">
        <v>8.42</v>
      </c>
      <c r="H18" s="50">
        <v>2.88</v>
      </c>
      <c r="I18" s="153">
        <v>5.22</v>
      </c>
      <c r="J18" s="48">
        <v>0.13200000000000001</v>
      </c>
      <c r="K18" s="2"/>
    </row>
    <row r="19" spans="1:11" ht="31.9" customHeight="1" x14ac:dyDescent="0.2">
      <c r="A19" s="162" t="s">
        <v>1122</v>
      </c>
      <c r="B19" s="31" t="s">
        <v>580</v>
      </c>
      <c r="C19" s="31">
        <v>0</v>
      </c>
      <c r="D19" s="155">
        <v>3.1850000000000001</v>
      </c>
      <c r="E19" s="156">
        <v>0.40400000000000003</v>
      </c>
      <c r="F19" s="157">
        <v>3.4000000000000002E-2</v>
      </c>
      <c r="G19" s="50">
        <v>8.42</v>
      </c>
      <c r="H19" s="50">
        <v>2.88</v>
      </c>
      <c r="I19" s="153">
        <v>5.22</v>
      </c>
      <c r="J19" s="48">
        <v>0.13200000000000001</v>
      </c>
      <c r="K19" s="2"/>
    </row>
    <row r="20" spans="1:11" ht="31.9" customHeight="1" x14ac:dyDescent="0.2">
      <c r="A20" s="162" t="s">
        <v>215</v>
      </c>
      <c r="B20" s="31" t="s">
        <v>580</v>
      </c>
      <c r="C20" s="31" t="s">
        <v>554</v>
      </c>
      <c r="D20" s="158">
        <v>11.003</v>
      </c>
      <c r="E20" s="159">
        <v>1.663</v>
      </c>
      <c r="F20" s="157">
        <v>1.345</v>
      </c>
      <c r="G20" s="151"/>
      <c r="H20" s="151"/>
      <c r="I20" s="152"/>
      <c r="J20" s="49"/>
      <c r="K20" s="2"/>
    </row>
    <row r="21" spans="1:11" ht="31.9" customHeight="1" x14ac:dyDescent="0.2">
      <c r="A21" s="162" t="s">
        <v>216</v>
      </c>
      <c r="B21" s="31" t="s">
        <v>580</v>
      </c>
      <c r="C21" s="31" t="s">
        <v>1145</v>
      </c>
      <c r="D21" s="155">
        <v>-4.5999999999999996</v>
      </c>
      <c r="E21" s="156">
        <v>-0.56599999999999995</v>
      </c>
      <c r="F21" s="157">
        <v>-5.5E-2</v>
      </c>
      <c r="G21" s="50">
        <v>0</v>
      </c>
      <c r="H21" s="151"/>
      <c r="I21" s="152"/>
      <c r="J21" s="49"/>
      <c r="K21" s="2"/>
    </row>
    <row r="22" spans="1:11" ht="31.9" customHeight="1" x14ac:dyDescent="0.2">
      <c r="A22" s="162" t="s">
        <v>217</v>
      </c>
      <c r="B22" s="31" t="s">
        <v>580</v>
      </c>
      <c r="C22" s="31">
        <v>0</v>
      </c>
      <c r="D22" s="155">
        <v>-4.5999999999999996</v>
      </c>
      <c r="E22" s="156">
        <v>-0.56599999999999995</v>
      </c>
      <c r="F22" s="157">
        <v>-5.5E-2</v>
      </c>
      <c r="G22" s="50">
        <v>0</v>
      </c>
      <c r="H22" s="151"/>
      <c r="I22" s="152"/>
      <c r="J22" s="48">
        <v>0.19900000000000001</v>
      </c>
      <c r="K22" s="2"/>
    </row>
    <row r="23" spans="1:11" ht="31.9" customHeight="1" x14ac:dyDescent="0.2">
      <c r="A23" s="29" t="s">
        <v>218</v>
      </c>
      <c r="B23" s="31" t="s">
        <v>580</v>
      </c>
      <c r="C23" s="31" t="s">
        <v>1143</v>
      </c>
      <c r="D23" s="155">
        <v>3.9670000000000001</v>
      </c>
      <c r="E23" s="156">
        <v>0.98</v>
      </c>
      <c r="F23" s="157">
        <v>0.60199999999999998</v>
      </c>
      <c r="G23" s="50">
        <v>2.65</v>
      </c>
      <c r="H23" s="151"/>
      <c r="I23" s="152"/>
      <c r="J23" s="49"/>
      <c r="K23" s="2"/>
    </row>
    <row r="24" spans="1:11" ht="31.9" customHeight="1" x14ac:dyDescent="0.2">
      <c r="A24" s="29" t="s">
        <v>219</v>
      </c>
      <c r="B24" s="31" t="s">
        <v>580</v>
      </c>
      <c r="C24" s="31">
        <v>2</v>
      </c>
      <c r="D24" s="155">
        <v>3.9670000000000001</v>
      </c>
      <c r="E24" s="156">
        <v>0.98</v>
      </c>
      <c r="F24" s="157">
        <v>0.60199999999999998</v>
      </c>
      <c r="G24" s="151"/>
      <c r="H24" s="151"/>
      <c r="I24" s="152"/>
      <c r="J24" s="49"/>
      <c r="K24" s="2"/>
    </row>
    <row r="25" spans="1:11" ht="31.9" customHeight="1" x14ac:dyDescent="0.2">
      <c r="A25" s="29" t="s">
        <v>220</v>
      </c>
      <c r="B25" s="31" t="s">
        <v>580</v>
      </c>
      <c r="C25" s="31" t="s">
        <v>1144</v>
      </c>
      <c r="D25" s="155">
        <v>4.4290000000000003</v>
      </c>
      <c r="E25" s="156">
        <v>1.0369999999999999</v>
      </c>
      <c r="F25" s="157">
        <v>0.60699999999999998</v>
      </c>
      <c r="G25" s="50">
        <v>4.76</v>
      </c>
      <c r="H25" s="151"/>
      <c r="I25" s="152"/>
      <c r="J25" s="49"/>
      <c r="K25" s="2"/>
    </row>
    <row r="26" spans="1:11" ht="31.9" customHeight="1" x14ac:dyDescent="0.2">
      <c r="A26" s="29" t="s">
        <v>221</v>
      </c>
      <c r="B26" s="31" t="s">
        <v>580</v>
      </c>
      <c r="C26" s="31">
        <v>4</v>
      </c>
      <c r="D26" s="155">
        <v>4.4290000000000003</v>
      </c>
      <c r="E26" s="156">
        <v>1.0369999999999999</v>
      </c>
      <c r="F26" s="157">
        <v>0.60699999999999998</v>
      </c>
      <c r="G26" s="151"/>
      <c r="H26" s="151"/>
      <c r="I26" s="152"/>
      <c r="J26" s="49"/>
      <c r="K26" s="2"/>
    </row>
    <row r="27" spans="1:11" ht="31.9" customHeight="1" x14ac:dyDescent="0.2">
      <c r="A27" s="29" t="s">
        <v>222</v>
      </c>
      <c r="B27" s="31" t="s">
        <v>580</v>
      </c>
      <c r="C27" s="31">
        <v>0</v>
      </c>
      <c r="D27" s="155">
        <v>3.0369999999999999</v>
      </c>
      <c r="E27" s="156">
        <v>0.875</v>
      </c>
      <c r="F27" s="157">
        <v>0.58799999999999997</v>
      </c>
      <c r="G27" s="50">
        <v>6.58</v>
      </c>
      <c r="H27" s="50">
        <v>2.2400000000000002</v>
      </c>
      <c r="I27" s="153">
        <v>4.0599999999999996</v>
      </c>
      <c r="J27" s="48">
        <v>0.10199999999999999</v>
      </c>
      <c r="K27" s="2"/>
    </row>
    <row r="28" spans="1:11" ht="31.9" customHeight="1" x14ac:dyDescent="0.2">
      <c r="A28" s="29" t="s">
        <v>223</v>
      </c>
      <c r="B28" s="31" t="s">
        <v>580</v>
      </c>
      <c r="C28" s="31">
        <v>0</v>
      </c>
      <c r="D28" s="155">
        <v>3.2930000000000001</v>
      </c>
      <c r="E28" s="156">
        <v>1.2030000000000001</v>
      </c>
      <c r="F28" s="157">
        <v>0.88500000000000001</v>
      </c>
      <c r="G28" s="50">
        <v>7.91</v>
      </c>
      <c r="H28" s="50">
        <v>3.88</v>
      </c>
      <c r="I28" s="153">
        <v>5.36</v>
      </c>
      <c r="J28" s="48">
        <v>0.10100000000000001</v>
      </c>
      <c r="K28" s="2"/>
    </row>
    <row r="29" spans="1:11" ht="31.9" customHeight="1" x14ac:dyDescent="0.2">
      <c r="A29" s="29" t="s">
        <v>224</v>
      </c>
      <c r="B29" s="31" t="s">
        <v>580</v>
      </c>
      <c r="C29" s="31">
        <v>0</v>
      </c>
      <c r="D29" s="155">
        <v>2.3220000000000001</v>
      </c>
      <c r="E29" s="156">
        <v>1.1819999999999999</v>
      </c>
      <c r="F29" s="157">
        <v>1.002</v>
      </c>
      <c r="G29" s="50">
        <v>81.94</v>
      </c>
      <c r="H29" s="50">
        <v>4.71</v>
      </c>
      <c r="I29" s="153">
        <v>6.21</v>
      </c>
      <c r="J29" s="48">
        <v>5.0999999999999997E-2</v>
      </c>
      <c r="K29" s="2"/>
    </row>
    <row r="30" spans="1:11" ht="31.9" customHeight="1" x14ac:dyDescent="0.2">
      <c r="A30" s="19" t="s">
        <v>1123</v>
      </c>
      <c r="B30" s="31" t="s">
        <v>580</v>
      </c>
      <c r="C30" s="31">
        <v>0</v>
      </c>
      <c r="D30" s="155">
        <v>2.476</v>
      </c>
      <c r="E30" s="156">
        <v>0.314</v>
      </c>
      <c r="F30" s="157">
        <v>2.7E-2</v>
      </c>
      <c r="G30" s="50">
        <v>6.58</v>
      </c>
      <c r="H30" s="50">
        <v>2.2400000000000002</v>
      </c>
      <c r="I30" s="153">
        <v>4.0599999999999996</v>
      </c>
      <c r="J30" s="48">
        <v>0.10199999999999999</v>
      </c>
      <c r="K30" s="2"/>
    </row>
    <row r="31" spans="1:11" ht="31.9" customHeight="1" x14ac:dyDescent="0.2">
      <c r="A31" s="19" t="s">
        <v>1124</v>
      </c>
      <c r="B31" s="31" t="s">
        <v>580</v>
      </c>
      <c r="C31" s="31">
        <v>0</v>
      </c>
      <c r="D31" s="155">
        <v>2.4249999999999998</v>
      </c>
      <c r="E31" s="156">
        <v>0.33600000000000002</v>
      </c>
      <c r="F31" s="157">
        <v>1.7999999999999999E-2</v>
      </c>
      <c r="G31" s="50">
        <v>7.91</v>
      </c>
      <c r="H31" s="50">
        <v>3.88</v>
      </c>
      <c r="I31" s="153">
        <v>5.36</v>
      </c>
      <c r="J31" s="48">
        <v>0.10100000000000001</v>
      </c>
      <c r="K31" s="2"/>
    </row>
    <row r="32" spans="1:11" ht="31.9" customHeight="1" x14ac:dyDescent="0.2">
      <c r="A32" s="19" t="s">
        <v>1125</v>
      </c>
      <c r="B32" s="31" t="s">
        <v>580</v>
      </c>
      <c r="C32" s="31">
        <v>0</v>
      </c>
      <c r="D32" s="155">
        <v>1.3280000000000001</v>
      </c>
      <c r="E32" s="156">
        <v>0.187</v>
      </c>
      <c r="F32" s="157">
        <v>7.0000000000000001E-3</v>
      </c>
      <c r="G32" s="50">
        <v>81.94</v>
      </c>
      <c r="H32" s="50">
        <v>4.71</v>
      </c>
      <c r="I32" s="153">
        <v>6.21</v>
      </c>
      <c r="J32" s="48">
        <v>5.0999999999999997E-2</v>
      </c>
      <c r="K32" s="2"/>
    </row>
    <row r="33" spans="1:11" ht="31.9" customHeight="1" x14ac:dyDescent="0.2">
      <c r="A33" s="29" t="s">
        <v>225</v>
      </c>
      <c r="B33" s="31" t="s">
        <v>580</v>
      </c>
      <c r="C33" s="31" t="s">
        <v>554</v>
      </c>
      <c r="D33" s="158">
        <v>8.5530000000000008</v>
      </c>
      <c r="E33" s="159">
        <v>1.2929999999999999</v>
      </c>
      <c r="F33" s="157">
        <v>1.046</v>
      </c>
      <c r="G33" s="151"/>
      <c r="H33" s="151"/>
      <c r="I33" s="152"/>
      <c r="J33" s="49"/>
      <c r="K33" s="2"/>
    </row>
    <row r="34" spans="1:11" ht="31.9" customHeight="1" x14ac:dyDescent="0.2">
      <c r="A34" s="29" t="s">
        <v>226</v>
      </c>
      <c r="B34" s="31" t="s">
        <v>580</v>
      </c>
      <c r="C34" s="31" t="s">
        <v>1145</v>
      </c>
      <c r="D34" s="155">
        <v>-4.5999999999999996</v>
      </c>
      <c r="E34" s="156">
        <v>-0.56599999999999995</v>
      </c>
      <c r="F34" s="157">
        <v>-5.5E-2</v>
      </c>
      <c r="G34" s="50">
        <v>0</v>
      </c>
      <c r="H34" s="151"/>
      <c r="I34" s="152"/>
      <c r="J34" s="49"/>
      <c r="K34" s="2"/>
    </row>
    <row r="35" spans="1:11" ht="31.9" customHeight="1" x14ac:dyDescent="0.2">
      <c r="A35" s="29" t="s">
        <v>227</v>
      </c>
      <c r="B35" s="31" t="s">
        <v>580</v>
      </c>
      <c r="C35" s="31">
        <v>0</v>
      </c>
      <c r="D35" s="155">
        <v>-3.8279999999999998</v>
      </c>
      <c r="E35" s="156">
        <v>-0.48</v>
      </c>
      <c r="F35" s="157">
        <v>-4.2999999999999997E-2</v>
      </c>
      <c r="G35" s="50">
        <v>0</v>
      </c>
      <c r="H35" s="151"/>
      <c r="I35" s="152"/>
      <c r="J35" s="49"/>
      <c r="K35" s="2"/>
    </row>
    <row r="36" spans="1:11" ht="31.9" customHeight="1" x14ac:dyDescent="0.2">
      <c r="A36" s="29" t="s">
        <v>228</v>
      </c>
      <c r="B36" s="31" t="s">
        <v>580</v>
      </c>
      <c r="C36" s="31">
        <v>0</v>
      </c>
      <c r="D36" s="155">
        <v>-4.5999999999999996</v>
      </c>
      <c r="E36" s="156">
        <v>-0.56599999999999995</v>
      </c>
      <c r="F36" s="157">
        <v>-5.5E-2</v>
      </c>
      <c r="G36" s="50">
        <v>0</v>
      </c>
      <c r="H36" s="151"/>
      <c r="I36" s="152"/>
      <c r="J36" s="48">
        <v>0.19900000000000001</v>
      </c>
      <c r="K36" s="2"/>
    </row>
    <row r="37" spans="1:11" ht="31.9" customHeight="1" x14ac:dyDescent="0.2">
      <c r="A37" s="29" t="s">
        <v>229</v>
      </c>
      <c r="B37" s="31" t="s">
        <v>580</v>
      </c>
      <c r="C37" s="31">
        <v>0</v>
      </c>
      <c r="D37" s="155">
        <v>-3.8279999999999998</v>
      </c>
      <c r="E37" s="156">
        <v>-0.48</v>
      </c>
      <c r="F37" s="157">
        <v>-4.2999999999999997E-2</v>
      </c>
      <c r="G37" s="50">
        <v>0</v>
      </c>
      <c r="H37" s="151"/>
      <c r="I37" s="152"/>
      <c r="J37" s="48">
        <v>0.155</v>
      </c>
      <c r="K37" s="2"/>
    </row>
    <row r="38" spans="1:11" ht="31.9" customHeight="1" x14ac:dyDescent="0.2">
      <c r="A38" s="29" t="s">
        <v>230</v>
      </c>
      <c r="B38" s="31" t="s">
        <v>580</v>
      </c>
      <c r="C38" s="31">
        <v>0</v>
      </c>
      <c r="D38" s="155">
        <v>-1.976</v>
      </c>
      <c r="E38" s="156">
        <v>-0.27400000000000002</v>
      </c>
      <c r="F38" s="157">
        <v>-1.4E-2</v>
      </c>
      <c r="G38" s="50">
        <v>0</v>
      </c>
      <c r="H38" s="151"/>
      <c r="I38" s="152"/>
      <c r="J38" s="48">
        <v>0.121</v>
      </c>
      <c r="K38" s="2"/>
    </row>
    <row r="39" spans="1:11" ht="31.9" customHeight="1" x14ac:dyDescent="0.2">
      <c r="A39" s="162" t="s">
        <v>231</v>
      </c>
      <c r="B39" s="31" t="s">
        <v>580</v>
      </c>
      <c r="C39" s="31" t="s">
        <v>1143</v>
      </c>
      <c r="D39" s="155">
        <v>3.1589999999999998</v>
      </c>
      <c r="E39" s="156">
        <v>0.78</v>
      </c>
      <c r="F39" s="157">
        <v>0.47899999999999998</v>
      </c>
      <c r="G39" s="50">
        <v>2.15</v>
      </c>
      <c r="H39" s="151"/>
      <c r="I39" s="152"/>
      <c r="J39" s="49"/>
      <c r="K39" s="2"/>
    </row>
    <row r="40" spans="1:11" ht="31.9" customHeight="1" x14ac:dyDescent="0.2">
      <c r="A40" s="162" t="s">
        <v>232</v>
      </c>
      <c r="B40" s="31" t="s">
        <v>580</v>
      </c>
      <c r="C40" s="31">
        <v>2</v>
      </c>
      <c r="D40" s="155">
        <v>3.1589999999999998</v>
      </c>
      <c r="E40" s="156">
        <v>0.78</v>
      </c>
      <c r="F40" s="157">
        <v>0.47899999999999998</v>
      </c>
      <c r="G40" s="151"/>
      <c r="H40" s="151"/>
      <c r="I40" s="152"/>
      <c r="J40" s="49"/>
      <c r="K40" s="2"/>
    </row>
    <row r="41" spans="1:11" ht="31.9" customHeight="1" x14ac:dyDescent="0.2">
      <c r="A41" s="162" t="s">
        <v>233</v>
      </c>
      <c r="B41" s="31" t="s">
        <v>580</v>
      </c>
      <c r="C41" s="31" t="s">
        <v>1144</v>
      </c>
      <c r="D41" s="155">
        <v>3.5259999999999998</v>
      </c>
      <c r="E41" s="156">
        <v>0.82499999999999996</v>
      </c>
      <c r="F41" s="157">
        <v>0.48399999999999999</v>
      </c>
      <c r="G41" s="50">
        <v>3.83</v>
      </c>
      <c r="H41" s="151"/>
      <c r="I41" s="152"/>
      <c r="J41" s="49"/>
      <c r="K41" s="2"/>
    </row>
    <row r="42" spans="1:11" ht="31.9" customHeight="1" x14ac:dyDescent="0.2">
      <c r="A42" s="162" t="s">
        <v>234</v>
      </c>
      <c r="B42" s="31" t="s">
        <v>580</v>
      </c>
      <c r="C42" s="31">
        <v>4</v>
      </c>
      <c r="D42" s="155">
        <v>3.5259999999999998</v>
      </c>
      <c r="E42" s="156">
        <v>0.82499999999999996</v>
      </c>
      <c r="F42" s="157">
        <v>0.48399999999999999</v>
      </c>
      <c r="G42" s="151"/>
      <c r="H42" s="151"/>
      <c r="I42" s="152"/>
      <c r="J42" s="49"/>
      <c r="K42" s="2"/>
    </row>
    <row r="43" spans="1:11" ht="31.9" customHeight="1" x14ac:dyDescent="0.2">
      <c r="A43" s="162" t="s">
        <v>235</v>
      </c>
      <c r="B43" s="31" t="s">
        <v>580</v>
      </c>
      <c r="C43" s="31">
        <v>0</v>
      </c>
      <c r="D43" s="155">
        <v>2.4180000000000001</v>
      </c>
      <c r="E43" s="156">
        <v>0.69699999999999995</v>
      </c>
      <c r="F43" s="157">
        <v>0.46800000000000003</v>
      </c>
      <c r="G43" s="50">
        <v>5.28</v>
      </c>
      <c r="H43" s="50">
        <v>1.78</v>
      </c>
      <c r="I43" s="153">
        <v>3.23</v>
      </c>
      <c r="J43" s="48">
        <v>8.2000000000000003E-2</v>
      </c>
      <c r="K43" s="2"/>
    </row>
    <row r="44" spans="1:11" ht="31.9" customHeight="1" x14ac:dyDescent="0.2">
      <c r="A44" s="162" t="s">
        <v>236</v>
      </c>
      <c r="B44" s="31" t="s">
        <v>580</v>
      </c>
      <c r="C44" s="31">
        <v>0</v>
      </c>
      <c r="D44" s="155">
        <v>2.5840000000000001</v>
      </c>
      <c r="E44" s="156">
        <v>0.94399999999999995</v>
      </c>
      <c r="F44" s="157">
        <v>0.69499999999999995</v>
      </c>
      <c r="G44" s="50">
        <v>6.24</v>
      </c>
      <c r="H44" s="50">
        <v>3.04</v>
      </c>
      <c r="I44" s="153">
        <v>4.2</v>
      </c>
      <c r="J44" s="48">
        <v>7.9000000000000001E-2</v>
      </c>
      <c r="K44" s="2"/>
    </row>
    <row r="45" spans="1:11" ht="31.9" customHeight="1" x14ac:dyDescent="0.2">
      <c r="A45" s="162" t="s">
        <v>237</v>
      </c>
      <c r="B45" s="31" t="s">
        <v>580</v>
      </c>
      <c r="C45" s="31">
        <v>0</v>
      </c>
      <c r="D45" s="155">
        <v>1.8109999999999999</v>
      </c>
      <c r="E45" s="156">
        <v>0.92200000000000004</v>
      </c>
      <c r="F45" s="157">
        <v>0.78100000000000003</v>
      </c>
      <c r="G45" s="50">
        <v>63.95</v>
      </c>
      <c r="H45" s="50">
        <v>3.67</v>
      </c>
      <c r="I45" s="153">
        <v>4.84</v>
      </c>
      <c r="J45" s="48">
        <v>0.04</v>
      </c>
      <c r="K45" s="2"/>
    </row>
    <row r="46" spans="1:11" ht="31.9" customHeight="1" x14ac:dyDescent="0.2">
      <c r="A46" s="19" t="s">
        <v>1126</v>
      </c>
      <c r="B46" s="31" t="s">
        <v>580</v>
      </c>
      <c r="C46" s="31">
        <v>0</v>
      </c>
      <c r="D46" s="155">
        <v>1.9710000000000001</v>
      </c>
      <c r="E46" s="156">
        <v>0.25</v>
      </c>
      <c r="F46" s="157">
        <v>2.1000000000000001E-2</v>
      </c>
      <c r="G46" s="50">
        <v>5.28</v>
      </c>
      <c r="H46" s="50">
        <v>1.78</v>
      </c>
      <c r="I46" s="153">
        <v>3.23</v>
      </c>
      <c r="J46" s="48">
        <v>8.2000000000000003E-2</v>
      </c>
      <c r="K46" s="2"/>
    </row>
    <row r="47" spans="1:11" ht="31.9" customHeight="1" x14ac:dyDescent="0.2">
      <c r="A47" s="19" t="s">
        <v>1127</v>
      </c>
      <c r="B47" s="31" t="s">
        <v>580</v>
      </c>
      <c r="C47" s="31">
        <v>0</v>
      </c>
      <c r="D47" s="155">
        <v>1.903</v>
      </c>
      <c r="E47" s="156">
        <v>0.26300000000000001</v>
      </c>
      <c r="F47" s="157">
        <v>1.4E-2</v>
      </c>
      <c r="G47" s="50">
        <v>6.24</v>
      </c>
      <c r="H47" s="50">
        <v>3.04</v>
      </c>
      <c r="I47" s="153">
        <v>4.2</v>
      </c>
      <c r="J47" s="48">
        <v>7.9000000000000001E-2</v>
      </c>
      <c r="K47" s="2"/>
    </row>
    <row r="48" spans="1:11" ht="31.9" customHeight="1" x14ac:dyDescent="0.2">
      <c r="A48" s="19" t="s">
        <v>1128</v>
      </c>
      <c r="B48" s="31" t="s">
        <v>580</v>
      </c>
      <c r="C48" s="31">
        <v>0</v>
      </c>
      <c r="D48" s="155">
        <v>1.036</v>
      </c>
      <c r="E48" s="156">
        <v>0.14599999999999999</v>
      </c>
      <c r="F48" s="157">
        <v>5.0000000000000001E-3</v>
      </c>
      <c r="G48" s="50">
        <v>63.95</v>
      </c>
      <c r="H48" s="50">
        <v>3.67</v>
      </c>
      <c r="I48" s="153">
        <v>4.84</v>
      </c>
      <c r="J48" s="48">
        <v>0.04</v>
      </c>
      <c r="K48" s="2"/>
    </row>
    <row r="49" spans="1:11" ht="31.9" customHeight="1" x14ac:dyDescent="0.2">
      <c r="A49" s="162" t="s">
        <v>238</v>
      </c>
      <c r="B49" s="31" t="s">
        <v>580</v>
      </c>
      <c r="C49" s="31" t="s">
        <v>554</v>
      </c>
      <c r="D49" s="158">
        <v>6.81</v>
      </c>
      <c r="E49" s="159">
        <v>1.0289999999999999</v>
      </c>
      <c r="F49" s="157">
        <v>0.83199999999999996</v>
      </c>
      <c r="G49" s="151"/>
      <c r="H49" s="151"/>
      <c r="I49" s="152"/>
      <c r="J49" s="49"/>
      <c r="K49" s="2"/>
    </row>
    <row r="50" spans="1:11" ht="31.9" customHeight="1" x14ac:dyDescent="0.2">
      <c r="A50" s="162" t="s">
        <v>239</v>
      </c>
      <c r="B50" s="31" t="s">
        <v>580</v>
      </c>
      <c r="C50" s="31" t="s">
        <v>1145</v>
      </c>
      <c r="D50" s="155">
        <v>-2.8740000000000001</v>
      </c>
      <c r="E50" s="156">
        <v>-0.35299999999999998</v>
      </c>
      <c r="F50" s="157">
        <v>-3.4000000000000002E-2</v>
      </c>
      <c r="G50" s="50">
        <v>0</v>
      </c>
      <c r="H50" s="151"/>
      <c r="I50" s="152"/>
      <c r="J50" s="49"/>
      <c r="K50" s="2"/>
    </row>
    <row r="51" spans="1:11" ht="31.9" customHeight="1" x14ac:dyDescent="0.2">
      <c r="A51" s="162" t="s">
        <v>240</v>
      </c>
      <c r="B51" s="31" t="s">
        <v>580</v>
      </c>
      <c r="C51" s="31">
        <v>0</v>
      </c>
      <c r="D51" s="155">
        <v>-2.726</v>
      </c>
      <c r="E51" s="156">
        <v>-0.34200000000000003</v>
      </c>
      <c r="F51" s="157">
        <v>-3.1E-2</v>
      </c>
      <c r="G51" s="50">
        <v>0</v>
      </c>
      <c r="H51" s="151"/>
      <c r="I51" s="152"/>
      <c r="J51" s="49"/>
      <c r="K51" s="2"/>
    </row>
    <row r="52" spans="1:11" ht="31.9" customHeight="1" x14ac:dyDescent="0.2">
      <c r="A52" s="162" t="s">
        <v>241</v>
      </c>
      <c r="B52" s="31" t="s">
        <v>580</v>
      </c>
      <c r="C52" s="31">
        <v>0</v>
      </c>
      <c r="D52" s="155">
        <v>-2.8740000000000001</v>
      </c>
      <c r="E52" s="156">
        <v>-0.35299999999999998</v>
      </c>
      <c r="F52" s="157">
        <v>-3.4000000000000002E-2</v>
      </c>
      <c r="G52" s="50">
        <v>0</v>
      </c>
      <c r="H52" s="151"/>
      <c r="I52" s="152"/>
      <c r="J52" s="48">
        <v>0.124</v>
      </c>
      <c r="K52" s="2"/>
    </row>
    <row r="53" spans="1:11" ht="31.9" customHeight="1" x14ac:dyDescent="0.2">
      <c r="A53" s="162" t="s">
        <v>242</v>
      </c>
      <c r="B53" s="31" t="s">
        <v>580</v>
      </c>
      <c r="C53" s="31">
        <v>0</v>
      </c>
      <c r="D53" s="155">
        <v>-2.726</v>
      </c>
      <c r="E53" s="156">
        <v>-0.34200000000000003</v>
      </c>
      <c r="F53" s="157">
        <v>-3.1E-2</v>
      </c>
      <c r="G53" s="50">
        <v>0</v>
      </c>
      <c r="H53" s="151"/>
      <c r="I53" s="152"/>
      <c r="J53" s="48">
        <v>0.11</v>
      </c>
      <c r="K53" s="2"/>
    </row>
    <row r="54" spans="1:11" ht="31.9" customHeight="1" x14ac:dyDescent="0.2">
      <c r="A54" s="162" t="s">
        <v>243</v>
      </c>
      <c r="B54" s="31" t="s">
        <v>580</v>
      </c>
      <c r="C54" s="31">
        <v>0</v>
      </c>
      <c r="D54" s="155">
        <v>-1.976</v>
      </c>
      <c r="E54" s="156">
        <v>-0.27400000000000002</v>
      </c>
      <c r="F54" s="157">
        <v>-1.4E-2</v>
      </c>
      <c r="G54" s="50">
        <v>56.05</v>
      </c>
      <c r="H54" s="151"/>
      <c r="I54" s="152"/>
      <c r="J54" s="48">
        <v>0.121</v>
      </c>
      <c r="K54" s="2"/>
    </row>
    <row r="55" spans="1:11" ht="31.9" customHeight="1" x14ac:dyDescent="0.2">
      <c r="A55" s="162" t="s">
        <v>244</v>
      </c>
      <c r="B55" s="31" t="s">
        <v>580</v>
      </c>
      <c r="C55" s="31" t="s">
        <v>1143</v>
      </c>
      <c r="D55" s="155">
        <v>2.552</v>
      </c>
      <c r="E55" s="156">
        <v>0.63</v>
      </c>
      <c r="F55" s="157">
        <v>0.38700000000000001</v>
      </c>
      <c r="G55" s="50">
        <v>1.78</v>
      </c>
      <c r="H55" s="151"/>
      <c r="I55" s="152"/>
      <c r="J55" s="49"/>
      <c r="K55" s="2"/>
    </row>
    <row r="56" spans="1:11" ht="31.9" customHeight="1" x14ac:dyDescent="0.2">
      <c r="A56" s="162" t="s">
        <v>245</v>
      </c>
      <c r="B56" s="31" t="s">
        <v>580</v>
      </c>
      <c r="C56" s="31">
        <v>2</v>
      </c>
      <c r="D56" s="155">
        <v>2.552</v>
      </c>
      <c r="E56" s="156">
        <v>0.63</v>
      </c>
      <c r="F56" s="157">
        <v>0.38700000000000001</v>
      </c>
      <c r="G56" s="151"/>
      <c r="H56" s="151"/>
      <c r="I56" s="152"/>
      <c r="J56" s="49"/>
      <c r="K56" s="2"/>
    </row>
    <row r="57" spans="1:11" ht="31.9" customHeight="1" x14ac:dyDescent="0.2">
      <c r="A57" s="162" t="s">
        <v>246</v>
      </c>
      <c r="B57" s="31" t="s">
        <v>580</v>
      </c>
      <c r="C57" s="31" t="s">
        <v>1144</v>
      </c>
      <c r="D57" s="155">
        <v>2.8490000000000002</v>
      </c>
      <c r="E57" s="156">
        <v>0.66700000000000004</v>
      </c>
      <c r="F57" s="157">
        <v>0.39100000000000001</v>
      </c>
      <c r="G57" s="50">
        <v>3.13</v>
      </c>
      <c r="H57" s="151"/>
      <c r="I57" s="152"/>
      <c r="J57" s="49"/>
      <c r="K57" s="2"/>
    </row>
    <row r="58" spans="1:11" ht="31.9" customHeight="1" x14ac:dyDescent="0.2">
      <c r="A58" s="162" t="s">
        <v>247</v>
      </c>
      <c r="B58" s="31" t="s">
        <v>580</v>
      </c>
      <c r="C58" s="31">
        <v>4</v>
      </c>
      <c r="D58" s="155">
        <v>2.8490000000000002</v>
      </c>
      <c r="E58" s="156">
        <v>0.66700000000000004</v>
      </c>
      <c r="F58" s="157">
        <v>0.39100000000000001</v>
      </c>
      <c r="G58" s="151"/>
      <c r="H58" s="151"/>
      <c r="I58" s="152"/>
      <c r="J58" s="49"/>
      <c r="K58" s="2"/>
    </row>
    <row r="59" spans="1:11" ht="31.9" customHeight="1" x14ac:dyDescent="0.2">
      <c r="A59" s="162" t="s">
        <v>248</v>
      </c>
      <c r="B59" s="31" t="s">
        <v>580</v>
      </c>
      <c r="C59" s="31">
        <v>0</v>
      </c>
      <c r="D59" s="155">
        <v>1.9530000000000001</v>
      </c>
      <c r="E59" s="156">
        <v>0.56299999999999994</v>
      </c>
      <c r="F59" s="157">
        <v>0.378</v>
      </c>
      <c r="G59" s="50">
        <v>4.3</v>
      </c>
      <c r="H59" s="50">
        <v>1.44</v>
      </c>
      <c r="I59" s="153">
        <v>2.61</v>
      </c>
      <c r="J59" s="48">
        <v>6.6000000000000003E-2</v>
      </c>
      <c r="K59" s="2"/>
    </row>
    <row r="60" spans="1:11" ht="31.9" customHeight="1" x14ac:dyDescent="0.2">
      <c r="A60" s="162" t="s">
        <v>249</v>
      </c>
      <c r="B60" s="31" t="s">
        <v>580</v>
      </c>
      <c r="C60" s="31">
        <v>0</v>
      </c>
      <c r="D60" s="155">
        <v>2.0870000000000002</v>
      </c>
      <c r="E60" s="156">
        <v>0.76300000000000001</v>
      </c>
      <c r="F60" s="157">
        <v>0.56100000000000005</v>
      </c>
      <c r="G60" s="50">
        <v>5.08</v>
      </c>
      <c r="H60" s="50">
        <v>2.46</v>
      </c>
      <c r="I60" s="153">
        <v>3.4</v>
      </c>
      <c r="J60" s="48">
        <v>6.4000000000000001E-2</v>
      </c>
      <c r="K60" s="2"/>
    </row>
    <row r="61" spans="1:11" ht="31.9" customHeight="1" x14ac:dyDescent="0.2">
      <c r="A61" s="162" t="s">
        <v>250</v>
      </c>
      <c r="B61" s="31" t="s">
        <v>580</v>
      </c>
      <c r="C61" s="31">
        <v>0</v>
      </c>
      <c r="D61" s="155">
        <v>1.4630000000000001</v>
      </c>
      <c r="E61" s="156">
        <v>0.745</v>
      </c>
      <c r="F61" s="157">
        <v>0.63100000000000001</v>
      </c>
      <c r="G61" s="50">
        <v>51.7</v>
      </c>
      <c r="H61" s="50">
        <v>2.97</v>
      </c>
      <c r="I61" s="153">
        <v>3.91</v>
      </c>
      <c r="J61" s="48">
        <v>3.2000000000000001E-2</v>
      </c>
      <c r="K61" s="2"/>
    </row>
    <row r="62" spans="1:11" ht="31.9" customHeight="1" x14ac:dyDescent="0.2">
      <c r="A62" s="19" t="s">
        <v>1129</v>
      </c>
      <c r="B62" s="31" t="s">
        <v>580</v>
      </c>
      <c r="C62" s="31">
        <v>0</v>
      </c>
      <c r="D62" s="155">
        <v>1.593</v>
      </c>
      <c r="E62" s="156">
        <v>0.20200000000000001</v>
      </c>
      <c r="F62" s="157">
        <v>1.7000000000000001E-2</v>
      </c>
      <c r="G62" s="50">
        <v>4.3</v>
      </c>
      <c r="H62" s="50">
        <v>1.44</v>
      </c>
      <c r="I62" s="153">
        <v>2.61</v>
      </c>
      <c r="J62" s="48">
        <v>6.6000000000000003E-2</v>
      </c>
      <c r="K62" s="2"/>
    </row>
    <row r="63" spans="1:11" ht="31.9" customHeight="1" x14ac:dyDescent="0.2">
      <c r="A63" s="19" t="s">
        <v>1130</v>
      </c>
      <c r="B63" s="31" t="s">
        <v>580</v>
      </c>
      <c r="C63" s="31">
        <v>0</v>
      </c>
      <c r="D63" s="155">
        <v>1.5369999999999999</v>
      </c>
      <c r="E63" s="156">
        <v>0.21299999999999999</v>
      </c>
      <c r="F63" s="157">
        <v>1.0999999999999999E-2</v>
      </c>
      <c r="G63" s="50">
        <v>5.08</v>
      </c>
      <c r="H63" s="50">
        <v>2.46</v>
      </c>
      <c r="I63" s="153">
        <v>3.4</v>
      </c>
      <c r="J63" s="48">
        <v>6.4000000000000001E-2</v>
      </c>
      <c r="K63" s="2"/>
    </row>
    <row r="64" spans="1:11" ht="31.9" customHeight="1" x14ac:dyDescent="0.2">
      <c r="A64" s="19" t="s">
        <v>1131</v>
      </c>
      <c r="B64" s="31" t="s">
        <v>580</v>
      </c>
      <c r="C64" s="31">
        <v>0</v>
      </c>
      <c r="D64" s="155">
        <v>0.83599999999999997</v>
      </c>
      <c r="E64" s="156">
        <v>0.11799999999999999</v>
      </c>
      <c r="F64" s="157">
        <v>4.0000000000000001E-3</v>
      </c>
      <c r="G64" s="50">
        <v>51.7</v>
      </c>
      <c r="H64" s="50">
        <v>2.97</v>
      </c>
      <c r="I64" s="153">
        <v>3.91</v>
      </c>
      <c r="J64" s="48">
        <v>3.2000000000000001E-2</v>
      </c>
      <c r="K64" s="2"/>
    </row>
    <row r="65" spans="1:11" ht="31.9" customHeight="1" x14ac:dyDescent="0.2">
      <c r="A65" s="162" t="s">
        <v>251</v>
      </c>
      <c r="B65" s="31" t="s">
        <v>580</v>
      </c>
      <c r="C65" s="31" t="s">
        <v>554</v>
      </c>
      <c r="D65" s="158">
        <v>5.5010000000000003</v>
      </c>
      <c r="E65" s="159">
        <v>0.83199999999999996</v>
      </c>
      <c r="F65" s="157">
        <v>0.67200000000000004</v>
      </c>
      <c r="G65" s="151"/>
      <c r="H65" s="151"/>
      <c r="I65" s="152"/>
      <c r="J65" s="49"/>
      <c r="K65" s="2"/>
    </row>
    <row r="66" spans="1:11" ht="31.9" customHeight="1" x14ac:dyDescent="0.2">
      <c r="A66" s="162" t="s">
        <v>252</v>
      </c>
      <c r="B66" s="31" t="s">
        <v>580</v>
      </c>
      <c r="C66" s="31" t="s">
        <v>1145</v>
      </c>
      <c r="D66" s="155">
        <v>-2.3210000000000002</v>
      </c>
      <c r="E66" s="156">
        <v>-0.28499999999999998</v>
      </c>
      <c r="F66" s="157">
        <v>-2.8000000000000001E-2</v>
      </c>
      <c r="G66" s="50">
        <v>0</v>
      </c>
      <c r="H66" s="151"/>
      <c r="I66" s="152"/>
      <c r="J66" s="49"/>
      <c r="K66" s="2"/>
    </row>
    <row r="67" spans="1:11" ht="31.9" customHeight="1" x14ac:dyDescent="0.2">
      <c r="A67" s="162" t="s">
        <v>253</v>
      </c>
      <c r="B67" s="31" t="s">
        <v>580</v>
      </c>
      <c r="C67" s="31">
        <v>0</v>
      </c>
      <c r="D67" s="155">
        <v>-2.202</v>
      </c>
      <c r="E67" s="156">
        <v>-0.27600000000000002</v>
      </c>
      <c r="F67" s="157">
        <v>-2.5000000000000001E-2</v>
      </c>
      <c r="G67" s="50">
        <v>0</v>
      </c>
      <c r="H67" s="151"/>
      <c r="I67" s="152"/>
      <c r="J67" s="49"/>
      <c r="K67" s="2"/>
    </row>
    <row r="68" spans="1:11" ht="31.9" customHeight="1" x14ac:dyDescent="0.2">
      <c r="A68" s="162" t="s">
        <v>254</v>
      </c>
      <c r="B68" s="31" t="s">
        <v>580</v>
      </c>
      <c r="C68" s="31">
        <v>0</v>
      </c>
      <c r="D68" s="155">
        <v>-2.3210000000000002</v>
      </c>
      <c r="E68" s="156">
        <v>-0.28499999999999998</v>
      </c>
      <c r="F68" s="157">
        <v>-2.8000000000000001E-2</v>
      </c>
      <c r="G68" s="50">
        <v>0</v>
      </c>
      <c r="H68" s="151"/>
      <c r="I68" s="152"/>
      <c r="J68" s="48">
        <v>0.1</v>
      </c>
      <c r="K68" s="2"/>
    </row>
    <row r="69" spans="1:11" ht="31.9" customHeight="1" x14ac:dyDescent="0.2">
      <c r="A69" s="162" t="s">
        <v>255</v>
      </c>
      <c r="B69" s="31" t="s">
        <v>580</v>
      </c>
      <c r="C69" s="31">
        <v>0</v>
      </c>
      <c r="D69" s="155">
        <v>-2.202</v>
      </c>
      <c r="E69" s="156">
        <v>-0.27600000000000002</v>
      </c>
      <c r="F69" s="157">
        <v>-2.5000000000000001E-2</v>
      </c>
      <c r="G69" s="50">
        <v>0</v>
      </c>
      <c r="H69" s="151"/>
      <c r="I69" s="152"/>
      <c r="J69" s="48">
        <v>8.8999999999999996E-2</v>
      </c>
      <c r="K69" s="2"/>
    </row>
    <row r="70" spans="1:11" ht="31.9" customHeight="1" x14ac:dyDescent="0.2">
      <c r="A70" s="162" t="s">
        <v>256</v>
      </c>
      <c r="B70" s="31" t="s">
        <v>580</v>
      </c>
      <c r="C70" s="31">
        <v>0</v>
      </c>
      <c r="D70" s="155">
        <v>-1.5960000000000001</v>
      </c>
      <c r="E70" s="156">
        <v>-0.221</v>
      </c>
      <c r="F70" s="157">
        <v>-1.0999999999999999E-2</v>
      </c>
      <c r="G70" s="50">
        <v>45.28</v>
      </c>
      <c r="H70" s="151"/>
      <c r="I70" s="152"/>
      <c r="J70" s="48">
        <v>9.7000000000000003E-2</v>
      </c>
      <c r="K70" s="2"/>
    </row>
    <row r="71" spans="1:11" ht="31.9" customHeight="1" x14ac:dyDescent="0.2">
      <c r="A71" s="162" t="s">
        <v>257</v>
      </c>
      <c r="B71" s="31" t="s">
        <v>580</v>
      </c>
      <c r="C71" s="31" t="s">
        <v>1143</v>
      </c>
      <c r="D71" s="155">
        <v>2.4460000000000002</v>
      </c>
      <c r="E71" s="156">
        <v>0.60399999999999998</v>
      </c>
      <c r="F71" s="157">
        <v>0.371</v>
      </c>
      <c r="G71" s="50">
        <v>1.71</v>
      </c>
      <c r="H71" s="151"/>
      <c r="I71" s="152"/>
      <c r="J71" s="49"/>
      <c r="K71" s="2"/>
    </row>
    <row r="72" spans="1:11" ht="31.9" customHeight="1" x14ac:dyDescent="0.2">
      <c r="A72" s="162" t="s">
        <v>258</v>
      </c>
      <c r="B72" s="31" t="s">
        <v>580</v>
      </c>
      <c r="C72" s="31">
        <v>2</v>
      </c>
      <c r="D72" s="155">
        <v>2.4460000000000002</v>
      </c>
      <c r="E72" s="156">
        <v>0.60399999999999998</v>
      </c>
      <c r="F72" s="157">
        <v>0.371</v>
      </c>
      <c r="G72" s="151"/>
      <c r="H72" s="151"/>
      <c r="I72" s="152"/>
      <c r="J72" s="49"/>
      <c r="K72" s="2"/>
    </row>
    <row r="73" spans="1:11" ht="31.9" customHeight="1" x14ac:dyDescent="0.2">
      <c r="A73" s="162" t="s">
        <v>259</v>
      </c>
      <c r="B73" s="31" t="s">
        <v>580</v>
      </c>
      <c r="C73" s="31" t="s">
        <v>1144</v>
      </c>
      <c r="D73" s="155">
        <v>2.73</v>
      </c>
      <c r="E73" s="156">
        <v>0.63900000000000001</v>
      </c>
      <c r="F73" s="157">
        <v>0.374</v>
      </c>
      <c r="G73" s="50">
        <v>3</v>
      </c>
      <c r="H73" s="151"/>
      <c r="I73" s="152"/>
      <c r="J73" s="49"/>
      <c r="K73" s="2"/>
    </row>
    <row r="74" spans="1:11" ht="31.9" customHeight="1" x14ac:dyDescent="0.2">
      <c r="A74" s="162" t="s">
        <v>260</v>
      </c>
      <c r="B74" s="31" t="s">
        <v>580</v>
      </c>
      <c r="C74" s="31">
        <v>4</v>
      </c>
      <c r="D74" s="155">
        <v>2.73</v>
      </c>
      <c r="E74" s="156">
        <v>0.63900000000000001</v>
      </c>
      <c r="F74" s="157">
        <v>0.374</v>
      </c>
      <c r="G74" s="151"/>
      <c r="H74" s="151"/>
      <c r="I74" s="152"/>
      <c r="J74" s="49"/>
      <c r="K74" s="2"/>
    </row>
    <row r="75" spans="1:11" ht="31.9" customHeight="1" x14ac:dyDescent="0.2">
      <c r="A75" s="162" t="s">
        <v>261</v>
      </c>
      <c r="B75" s="31" t="s">
        <v>580</v>
      </c>
      <c r="C75" s="31">
        <v>0</v>
      </c>
      <c r="D75" s="155">
        <v>1.8720000000000001</v>
      </c>
      <c r="E75" s="156">
        <v>0.54</v>
      </c>
      <c r="F75" s="157">
        <v>0.36199999999999999</v>
      </c>
      <c r="G75" s="50">
        <v>4.13</v>
      </c>
      <c r="H75" s="50">
        <v>1.38</v>
      </c>
      <c r="I75" s="153">
        <v>2.5</v>
      </c>
      <c r="J75" s="48">
        <v>6.3E-2</v>
      </c>
      <c r="K75" s="2"/>
    </row>
    <row r="76" spans="1:11" ht="31.9" customHeight="1" x14ac:dyDescent="0.2">
      <c r="A76" s="162" t="s">
        <v>262</v>
      </c>
      <c r="B76" s="31" t="s">
        <v>580</v>
      </c>
      <c r="C76" s="31">
        <v>0</v>
      </c>
      <c r="D76" s="155">
        <v>2</v>
      </c>
      <c r="E76" s="156">
        <v>0.73099999999999998</v>
      </c>
      <c r="F76" s="157">
        <v>0.53800000000000003</v>
      </c>
      <c r="G76" s="50">
        <v>4.87</v>
      </c>
      <c r="H76" s="50">
        <v>2.36</v>
      </c>
      <c r="I76" s="153">
        <v>3.26</v>
      </c>
      <c r="J76" s="48">
        <v>6.2E-2</v>
      </c>
      <c r="K76" s="2"/>
    </row>
    <row r="77" spans="1:11" ht="31.9" customHeight="1" x14ac:dyDescent="0.2">
      <c r="A77" s="162" t="s">
        <v>263</v>
      </c>
      <c r="B77" s="31" t="s">
        <v>580</v>
      </c>
      <c r="C77" s="31">
        <v>0</v>
      </c>
      <c r="D77" s="155">
        <v>1.4019999999999999</v>
      </c>
      <c r="E77" s="156">
        <v>0.71399999999999997</v>
      </c>
      <c r="F77" s="157">
        <v>0.60499999999999998</v>
      </c>
      <c r="G77" s="50">
        <v>49.55</v>
      </c>
      <c r="H77" s="50">
        <v>2.84</v>
      </c>
      <c r="I77" s="153">
        <v>3.75</v>
      </c>
      <c r="J77" s="48">
        <v>3.1E-2</v>
      </c>
      <c r="K77" s="2"/>
    </row>
    <row r="78" spans="1:11" ht="31.9" customHeight="1" x14ac:dyDescent="0.2">
      <c r="A78" s="19" t="s">
        <v>1132</v>
      </c>
      <c r="B78" s="31" t="s">
        <v>580</v>
      </c>
      <c r="C78" s="31">
        <v>0</v>
      </c>
      <c r="D78" s="155">
        <v>1.526</v>
      </c>
      <c r="E78" s="156">
        <v>0.19400000000000001</v>
      </c>
      <c r="F78" s="157">
        <v>1.6E-2</v>
      </c>
      <c r="G78" s="50">
        <v>4.13</v>
      </c>
      <c r="H78" s="50">
        <v>1.38</v>
      </c>
      <c r="I78" s="153">
        <v>2.5</v>
      </c>
      <c r="J78" s="48">
        <v>6.3E-2</v>
      </c>
      <c r="K78" s="2"/>
    </row>
    <row r="79" spans="1:11" ht="31.9" customHeight="1" x14ac:dyDescent="0.2">
      <c r="A79" s="19" t="s">
        <v>1133</v>
      </c>
      <c r="B79" s="31" t="s">
        <v>580</v>
      </c>
      <c r="C79" s="31">
        <v>0</v>
      </c>
      <c r="D79" s="155">
        <v>1.4730000000000001</v>
      </c>
      <c r="E79" s="156">
        <v>0.20399999999999999</v>
      </c>
      <c r="F79" s="157">
        <v>1.0999999999999999E-2</v>
      </c>
      <c r="G79" s="50">
        <v>4.87</v>
      </c>
      <c r="H79" s="50">
        <v>2.36</v>
      </c>
      <c r="I79" s="153">
        <v>3.26</v>
      </c>
      <c r="J79" s="48">
        <v>6.2E-2</v>
      </c>
      <c r="K79" s="2"/>
    </row>
    <row r="80" spans="1:11" ht="31.9" customHeight="1" x14ac:dyDescent="0.2">
      <c r="A80" s="19" t="s">
        <v>1134</v>
      </c>
      <c r="B80" s="31" t="s">
        <v>580</v>
      </c>
      <c r="C80" s="31">
        <v>0</v>
      </c>
      <c r="D80" s="155">
        <v>0.80200000000000005</v>
      </c>
      <c r="E80" s="156">
        <v>0.113</v>
      </c>
      <c r="F80" s="157">
        <v>4.0000000000000001E-3</v>
      </c>
      <c r="G80" s="50">
        <v>49.55</v>
      </c>
      <c r="H80" s="50">
        <v>2.84</v>
      </c>
      <c r="I80" s="153">
        <v>3.75</v>
      </c>
      <c r="J80" s="48">
        <v>3.1E-2</v>
      </c>
      <c r="K80" s="2"/>
    </row>
    <row r="81" spans="1:11" ht="31.9" customHeight="1" x14ac:dyDescent="0.2">
      <c r="A81" s="162" t="s">
        <v>264</v>
      </c>
      <c r="B81" s="31" t="s">
        <v>580</v>
      </c>
      <c r="C81" s="31" t="s">
        <v>554</v>
      </c>
      <c r="D81" s="158">
        <v>5.2720000000000002</v>
      </c>
      <c r="E81" s="159">
        <v>0.79700000000000004</v>
      </c>
      <c r="F81" s="157">
        <v>0.64400000000000002</v>
      </c>
      <c r="G81" s="151"/>
      <c r="H81" s="151"/>
      <c r="I81" s="152"/>
      <c r="J81" s="49"/>
      <c r="K81" s="2"/>
    </row>
    <row r="82" spans="1:11" ht="31.9" customHeight="1" x14ac:dyDescent="0.2">
      <c r="A82" s="162" t="s">
        <v>265</v>
      </c>
      <c r="B82" s="31" t="s">
        <v>580</v>
      </c>
      <c r="C82" s="31" t="s">
        <v>1145</v>
      </c>
      <c r="D82" s="155">
        <v>-2.2250000000000001</v>
      </c>
      <c r="E82" s="156">
        <v>-0.27400000000000002</v>
      </c>
      <c r="F82" s="157">
        <v>-2.7E-2</v>
      </c>
      <c r="G82" s="50">
        <v>0</v>
      </c>
      <c r="H82" s="151"/>
      <c r="I82" s="152"/>
      <c r="J82" s="49"/>
      <c r="K82" s="2"/>
    </row>
    <row r="83" spans="1:11" ht="31.9" customHeight="1" x14ac:dyDescent="0.2">
      <c r="A83" s="162" t="s">
        <v>266</v>
      </c>
      <c r="B83" s="31" t="s">
        <v>580</v>
      </c>
      <c r="C83" s="31">
        <v>0</v>
      </c>
      <c r="D83" s="155">
        <v>-2.11</v>
      </c>
      <c r="E83" s="156">
        <v>-0.26500000000000001</v>
      </c>
      <c r="F83" s="157">
        <v>-2.4E-2</v>
      </c>
      <c r="G83" s="50">
        <v>0</v>
      </c>
      <c r="H83" s="151"/>
      <c r="I83" s="152"/>
      <c r="J83" s="49"/>
      <c r="K83" s="2"/>
    </row>
    <row r="84" spans="1:11" ht="31.9" customHeight="1" x14ac:dyDescent="0.2">
      <c r="A84" s="162" t="s">
        <v>267</v>
      </c>
      <c r="B84" s="31" t="s">
        <v>580</v>
      </c>
      <c r="C84" s="31">
        <v>0</v>
      </c>
      <c r="D84" s="155">
        <v>-2.2250000000000001</v>
      </c>
      <c r="E84" s="156">
        <v>-0.27400000000000002</v>
      </c>
      <c r="F84" s="157">
        <v>-2.7E-2</v>
      </c>
      <c r="G84" s="50">
        <v>0</v>
      </c>
      <c r="H84" s="151"/>
      <c r="I84" s="152"/>
      <c r="J84" s="48">
        <v>9.6000000000000002E-2</v>
      </c>
      <c r="K84" s="2"/>
    </row>
    <row r="85" spans="1:11" ht="31.9" customHeight="1" x14ac:dyDescent="0.2">
      <c r="A85" s="162" t="s">
        <v>268</v>
      </c>
      <c r="B85" s="31" t="s">
        <v>580</v>
      </c>
      <c r="C85" s="31">
        <v>0</v>
      </c>
      <c r="D85" s="155">
        <v>-2.11</v>
      </c>
      <c r="E85" s="156">
        <v>-0.26500000000000001</v>
      </c>
      <c r="F85" s="157">
        <v>-2.4E-2</v>
      </c>
      <c r="G85" s="50">
        <v>0</v>
      </c>
      <c r="H85" s="151"/>
      <c r="I85" s="152"/>
      <c r="J85" s="48">
        <v>8.5000000000000006E-2</v>
      </c>
      <c r="K85" s="2"/>
    </row>
    <row r="86" spans="1:11" ht="31.9" customHeight="1" x14ac:dyDescent="0.2">
      <c r="A86" s="162" t="s">
        <v>269</v>
      </c>
      <c r="B86" s="31" t="s">
        <v>580</v>
      </c>
      <c r="C86" s="31">
        <v>0</v>
      </c>
      <c r="D86" s="155">
        <v>-1.53</v>
      </c>
      <c r="E86" s="156">
        <v>-0.21199999999999999</v>
      </c>
      <c r="F86" s="157">
        <v>-1.0999999999999999E-2</v>
      </c>
      <c r="G86" s="50">
        <v>43.39</v>
      </c>
      <c r="H86" s="151"/>
      <c r="I86" s="152"/>
      <c r="J86" s="48">
        <v>9.2999999999999999E-2</v>
      </c>
      <c r="K86" s="2"/>
    </row>
    <row r="87" spans="1:11" ht="31.9" customHeight="1" x14ac:dyDescent="0.2">
      <c r="A87" s="162" t="s">
        <v>270</v>
      </c>
      <c r="B87" s="31" t="s">
        <v>580</v>
      </c>
      <c r="C87" s="31" t="s">
        <v>1143</v>
      </c>
      <c r="D87" s="155">
        <v>1.601</v>
      </c>
      <c r="E87" s="156">
        <v>0.39500000000000002</v>
      </c>
      <c r="F87" s="157">
        <v>0.24299999999999999</v>
      </c>
      <c r="G87" s="50">
        <v>1.19</v>
      </c>
      <c r="H87" s="151"/>
      <c r="I87" s="152"/>
      <c r="J87" s="49"/>
      <c r="K87" s="2"/>
    </row>
    <row r="88" spans="1:11" ht="31.9" customHeight="1" x14ac:dyDescent="0.2">
      <c r="A88" s="162" t="s">
        <v>271</v>
      </c>
      <c r="B88" s="31" t="s">
        <v>580</v>
      </c>
      <c r="C88" s="31">
        <v>2</v>
      </c>
      <c r="D88" s="155">
        <v>1.601</v>
      </c>
      <c r="E88" s="156">
        <v>0.39500000000000002</v>
      </c>
      <c r="F88" s="157">
        <v>0.24299999999999999</v>
      </c>
      <c r="G88" s="151"/>
      <c r="H88" s="151"/>
      <c r="I88" s="152"/>
      <c r="J88" s="49"/>
      <c r="K88" s="2"/>
    </row>
    <row r="89" spans="1:11" ht="31.9" customHeight="1" x14ac:dyDescent="0.2">
      <c r="A89" s="162" t="s">
        <v>272</v>
      </c>
      <c r="B89" s="31" t="s">
        <v>580</v>
      </c>
      <c r="C89" s="31" t="s">
        <v>1144</v>
      </c>
      <c r="D89" s="155">
        <v>1.7869999999999999</v>
      </c>
      <c r="E89" s="156">
        <v>0.41799999999999998</v>
      </c>
      <c r="F89" s="157">
        <v>0.245</v>
      </c>
      <c r="G89" s="50">
        <v>2.0299999999999998</v>
      </c>
      <c r="H89" s="151"/>
      <c r="I89" s="152"/>
      <c r="J89" s="49"/>
      <c r="K89" s="2"/>
    </row>
    <row r="90" spans="1:11" ht="31.9" customHeight="1" x14ac:dyDescent="0.2">
      <c r="A90" s="162" t="s">
        <v>273</v>
      </c>
      <c r="B90" s="31" t="s">
        <v>580</v>
      </c>
      <c r="C90" s="31">
        <v>4</v>
      </c>
      <c r="D90" s="155">
        <v>1.7869999999999999</v>
      </c>
      <c r="E90" s="156">
        <v>0.41799999999999998</v>
      </c>
      <c r="F90" s="157">
        <v>0.245</v>
      </c>
      <c r="G90" s="151"/>
      <c r="H90" s="151"/>
      <c r="I90" s="152"/>
      <c r="J90" s="49"/>
      <c r="K90" s="2"/>
    </row>
    <row r="91" spans="1:11" ht="31.9" customHeight="1" x14ac:dyDescent="0.2">
      <c r="A91" s="162" t="s">
        <v>274</v>
      </c>
      <c r="B91" s="31" t="s">
        <v>580</v>
      </c>
      <c r="C91" s="31">
        <v>0</v>
      </c>
      <c r="D91" s="155">
        <v>1.226</v>
      </c>
      <c r="E91" s="156">
        <v>0.35299999999999998</v>
      </c>
      <c r="F91" s="157">
        <v>0.23699999999999999</v>
      </c>
      <c r="G91" s="50">
        <v>2.77</v>
      </c>
      <c r="H91" s="50">
        <v>0.9</v>
      </c>
      <c r="I91" s="153">
        <v>1.64</v>
      </c>
      <c r="J91" s="48">
        <v>4.1000000000000002E-2</v>
      </c>
      <c r="K91" s="2"/>
    </row>
    <row r="92" spans="1:11" ht="31.9" customHeight="1" x14ac:dyDescent="0.2">
      <c r="A92" s="162" t="s">
        <v>275</v>
      </c>
      <c r="B92" s="31" t="s">
        <v>580</v>
      </c>
      <c r="C92" s="31">
        <v>0</v>
      </c>
      <c r="D92" s="155">
        <v>1.31</v>
      </c>
      <c r="E92" s="156">
        <v>0.47799999999999998</v>
      </c>
      <c r="F92" s="157">
        <v>0.35199999999999998</v>
      </c>
      <c r="G92" s="50">
        <v>3.25</v>
      </c>
      <c r="H92" s="50">
        <v>1.54</v>
      </c>
      <c r="I92" s="153">
        <v>2.13</v>
      </c>
      <c r="J92" s="48">
        <v>0.04</v>
      </c>
      <c r="K92" s="2"/>
    </row>
    <row r="93" spans="1:11" ht="31.9" customHeight="1" x14ac:dyDescent="0.2">
      <c r="A93" s="162" t="s">
        <v>276</v>
      </c>
      <c r="B93" s="31" t="s">
        <v>580</v>
      </c>
      <c r="C93" s="31">
        <v>0</v>
      </c>
      <c r="D93" s="155">
        <v>0.91800000000000004</v>
      </c>
      <c r="E93" s="156">
        <v>0.46700000000000003</v>
      </c>
      <c r="F93" s="157">
        <v>0.39600000000000002</v>
      </c>
      <c r="G93" s="50">
        <v>32.5</v>
      </c>
      <c r="H93" s="50">
        <v>1.86</v>
      </c>
      <c r="I93" s="153">
        <v>2.46</v>
      </c>
      <c r="J93" s="48">
        <v>0.02</v>
      </c>
      <c r="K93" s="2"/>
    </row>
    <row r="94" spans="1:11" ht="31.9" customHeight="1" x14ac:dyDescent="0.2">
      <c r="A94" s="19" t="s">
        <v>1135</v>
      </c>
      <c r="B94" s="31" t="s">
        <v>580</v>
      </c>
      <c r="C94" s="31">
        <v>0</v>
      </c>
      <c r="D94" s="155">
        <v>0.999</v>
      </c>
      <c r="E94" s="156">
        <v>0.127</v>
      </c>
      <c r="F94" s="157">
        <v>1.0999999999999999E-2</v>
      </c>
      <c r="G94" s="50">
        <v>2.77</v>
      </c>
      <c r="H94" s="50">
        <v>0.9</v>
      </c>
      <c r="I94" s="153">
        <v>1.64</v>
      </c>
      <c r="J94" s="48">
        <v>4.1000000000000002E-2</v>
      </c>
      <c r="K94" s="2"/>
    </row>
    <row r="95" spans="1:11" ht="31.9" customHeight="1" x14ac:dyDescent="0.2">
      <c r="A95" s="19" t="s">
        <v>1136</v>
      </c>
      <c r="B95" s="31" t="s">
        <v>580</v>
      </c>
      <c r="C95" s="31">
        <v>0</v>
      </c>
      <c r="D95" s="155">
        <v>0.96499999999999997</v>
      </c>
      <c r="E95" s="156">
        <v>0.13300000000000001</v>
      </c>
      <c r="F95" s="157">
        <v>7.0000000000000001E-3</v>
      </c>
      <c r="G95" s="50">
        <v>3.25</v>
      </c>
      <c r="H95" s="50">
        <v>1.54</v>
      </c>
      <c r="I95" s="153">
        <v>2.13</v>
      </c>
      <c r="J95" s="48">
        <v>0.04</v>
      </c>
      <c r="K95" s="2"/>
    </row>
    <row r="96" spans="1:11" ht="31.9" customHeight="1" x14ac:dyDescent="0.2">
      <c r="A96" s="19" t="s">
        <v>1137</v>
      </c>
      <c r="B96" s="31" t="s">
        <v>580</v>
      </c>
      <c r="C96" s="31">
        <v>0</v>
      </c>
      <c r="D96" s="155">
        <v>0.52500000000000002</v>
      </c>
      <c r="E96" s="156">
        <v>7.3999999999999996E-2</v>
      </c>
      <c r="F96" s="157">
        <v>3.0000000000000001E-3</v>
      </c>
      <c r="G96" s="50">
        <v>32.5</v>
      </c>
      <c r="H96" s="50">
        <v>1.86</v>
      </c>
      <c r="I96" s="153">
        <v>2.46</v>
      </c>
      <c r="J96" s="48">
        <v>0.02</v>
      </c>
      <c r="K96" s="2"/>
    </row>
    <row r="97" spans="1:11" ht="31.9" customHeight="1" x14ac:dyDescent="0.2">
      <c r="A97" s="162" t="s">
        <v>277</v>
      </c>
      <c r="B97" s="31" t="s">
        <v>580</v>
      </c>
      <c r="C97" s="31" t="s">
        <v>554</v>
      </c>
      <c r="D97" s="158">
        <v>3.452</v>
      </c>
      <c r="E97" s="159">
        <v>0.52200000000000002</v>
      </c>
      <c r="F97" s="157">
        <v>0.42199999999999999</v>
      </c>
      <c r="G97" s="151"/>
      <c r="H97" s="151"/>
      <c r="I97" s="152"/>
      <c r="J97" s="49"/>
      <c r="K97" s="2"/>
    </row>
    <row r="98" spans="1:11" ht="31.9" customHeight="1" x14ac:dyDescent="0.2">
      <c r="A98" s="162" t="s">
        <v>278</v>
      </c>
      <c r="B98" s="31" t="s">
        <v>580</v>
      </c>
      <c r="C98" s="31" t="s">
        <v>1145</v>
      </c>
      <c r="D98" s="155">
        <v>-1.4570000000000001</v>
      </c>
      <c r="E98" s="156">
        <v>-0.17899999999999999</v>
      </c>
      <c r="F98" s="157">
        <v>-1.7000000000000001E-2</v>
      </c>
      <c r="G98" s="50">
        <v>0</v>
      </c>
      <c r="H98" s="151"/>
      <c r="I98" s="152"/>
      <c r="J98" s="49"/>
      <c r="K98" s="2"/>
    </row>
    <row r="99" spans="1:11" ht="31.9" customHeight="1" x14ac:dyDescent="0.2">
      <c r="A99" s="162" t="s">
        <v>279</v>
      </c>
      <c r="B99" s="31" t="s">
        <v>580</v>
      </c>
      <c r="C99" s="31">
        <v>0</v>
      </c>
      <c r="D99" s="155">
        <v>-1.3819999999999999</v>
      </c>
      <c r="E99" s="156">
        <v>-0.17299999999999999</v>
      </c>
      <c r="F99" s="157">
        <v>-1.6E-2</v>
      </c>
      <c r="G99" s="50">
        <v>0</v>
      </c>
      <c r="H99" s="151"/>
      <c r="I99" s="152"/>
      <c r="J99" s="49"/>
      <c r="K99" s="2"/>
    </row>
    <row r="100" spans="1:11" ht="31.9" customHeight="1" x14ac:dyDescent="0.2">
      <c r="A100" s="162" t="s">
        <v>280</v>
      </c>
      <c r="B100" s="31" t="s">
        <v>580</v>
      </c>
      <c r="C100" s="31">
        <v>0</v>
      </c>
      <c r="D100" s="155">
        <v>-1.4570000000000001</v>
      </c>
      <c r="E100" s="156">
        <v>-0.17899999999999999</v>
      </c>
      <c r="F100" s="157">
        <v>-1.7000000000000001E-2</v>
      </c>
      <c r="G100" s="50">
        <v>0</v>
      </c>
      <c r="H100" s="151"/>
      <c r="I100" s="152"/>
      <c r="J100" s="48">
        <v>6.3E-2</v>
      </c>
      <c r="K100" s="2"/>
    </row>
    <row r="101" spans="1:11" ht="31.9" customHeight="1" x14ac:dyDescent="0.2">
      <c r="A101" s="162" t="s">
        <v>281</v>
      </c>
      <c r="B101" s="31" t="s">
        <v>580</v>
      </c>
      <c r="C101" s="31">
        <v>0</v>
      </c>
      <c r="D101" s="155">
        <v>-1.3819999999999999</v>
      </c>
      <c r="E101" s="156">
        <v>-0.17299999999999999</v>
      </c>
      <c r="F101" s="157">
        <v>-1.6E-2</v>
      </c>
      <c r="G101" s="50">
        <v>0</v>
      </c>
      <c r="H101" s="151"/>
      <c r="I101" s="152"/>
      <c r="J101" s="48">
        <v>5.6000000000000001E-2</v>
      </c>
      <c r="K101" s="2"/>
    </row>
    <row r="102" spans="1:11" ht="31.9" customHeight="1" x14ac:dyDescent="0.2">
      <c r="A102" s="162" t="s">
        <v>282</v>
      </c>
      <c r="B102" s="31" t="s">
        <v>580</v>
      </c>
      <c r="C102" s="31">
        <v>0</v>
      </c>
      <c r="D102" s="155">
        <v>-1.0009999999999999</v>
      </c>
      <c r="E102" s="156">
        <v>-0.13900000000000001</v>
      </c>
      <c r="F102" s="157">
        <v>-7.0000000000000001E-3</v>
      </c>
      <c r="G102" s="50">
        <v>28.41</v>
      </c>
      <c r="H102" s="151"/>
      <c r="I102" s="152"/>
      <c r="J102" s="48">
        <v>6.0999999999999999E-2</v>
      </c>
      <c r="K102" s="2"/>
    </row>
    <row r="103" spans="1:11" ht="31.9" customHeight="1" x14ac:dyDescent="0.2">
      <c r="A103" s="162" t="s">
        <v>283</v>
      </c>
      <c r="B103" s="31" t="s">
        <v>580</v>
      </c>
      <c r="C103" s="31" t="s">
        <v>1143</v>
      </c>
      <c r="D103" s="155">
        <v>0.33400000000000002</v>
      </c>
      <c r="E103" s="156">
        <v>8.3000000000000004E-2</v>
      </c>
      <c r="F103" s="157">
        <v>5.0999999999999997E-2</v>
      </c>
      <c r="G103" s="50">
        <v>0.4</v>
      </c>
      <c r="H103" s="151"/>
      <c r="I103" s="152"/>
      <c r="J103" s="49"/>
      <c r="K103" s="2"/>
    </row>
    <row r="104" spans="1:11" ht="31.9" customHeight="1" x14ac:dyDescent="0.2">
      <c r="A104" s="162" t="s">
        <v>284</v>
      </c>
      <c r="B104" s="31" t="s">
        <v>580</v>
      </c>
      <c r="C104" s="31">
        <v>2</v>
      </c>
      <c r="D104" s="155">
        <v>0.33400000000000002</v>
      </c>
      <c r="E104" s="156">
        <v>8.3000000000000004E-2</v>
      </c>
      <c r="F104" s="157">
        <v>5.0999999999999997E-2</v>
      </c>
      <c r="G104" s="151"/>
      <c r="H104" s="151"/>
      <c r="I104" s="152"/>
      <c r="J104" s="49"/>
      <c r="K104" s="2"/>
    </row>
    <row r="105" spans="1:11" ht="31.9" customHeight="1" x14ac:dyDescent="0.2">
      <c r="A105" s="162" t="s">
        <v>285</v>
      </c>
      <c r="B105" s="31" t="s">
        <v>580</v>
      </c>
      <c r="C105" s="31" t="s">
        <v>1144</v>
      </c>
      <c r="D105" s="155">
        <v>0.373</v>
      </c>
      <c r="E105" s="156">
        <v>8.6999999999999994E-2</v>
      </c>
      <c r="F105" s="157">
        <v>5.0999999999999997E-2</v>
      </c>
      <c r="G105" s="50">
        <v>0.56999999999999995</v>
      </c>
      <c r="H105" s="151"/>
      <c r="I105" s="152"/>
      <c r="J105" s="49"/>
      <c r="K105" s="2"/>
    </row>
    <row r="106" spans="1:11" ht="31.9" customHeight="1" x14ac:dyDescent="0.2">
      <c r="A106" s="162" t="s">
        <v>286</v>
      </c>
      <c r="B106" s="31" t="s">
        <v>580</v>
      </c>
      <c r="C106" s="31">
        <v>4</v>
      </c>
      <c r="D106" s="155">
        <v>0.373</v>
      </c>
      <c r="E106" s="156">
        <v>8.6999999999999994E-2</v>
      </c>
      <c r="F106" s="157">
        <v>5.0999999999999997E-2</v>
      </c>
      <c r="G106" s="151"/>
      <c r="H106" s="151"/>
      <c r="I106" s="152"/>
      <c r="J106" s="49"/>
      <c r="K106" s="2"/>
    </row>
    <row r="107" spans="1:11" ht="31.9" customHeight="1" x14ac:dyDescent="0.2">
      <c r="A107" s="162" t="s">
        <v>287</v>
      </c>
      <c r="B107" s="31" t="s">
        <v>580</v>
      </c>
      <c r="C107" s="31">
        <v>0</v>
      </c>
      <c r="D107" s="155">
        <v>0.25600000000000001</v>
      </c>
      <c r="E107" s="156">
        <v>7.3999999999999996E-2</v>
      </c>
      <c r="F107" s="157">
        <v>0.05</v>
      </c>
      <c r="G107" s="50">
        <v>0.72</v>
      </c>
      <c r="H107" s="50">
        <v>0.19</v>
      </c>
      <c r="I107" s="153">
        <v>0.34</v>
      </c>
      <c r="J107" s="48">
        <v>8.9999999999999993E-3</v>
      </c>
      <c r="K107" s="2"/>
    </row>
    <row r="108" spans="1:11" ht="31.9" customHeight="1" x14ac:dyDescent="0.2">
      <c r="A108" s="162" t="s">
        <v>288</v>
      </c>
      <c r="B108" s="31" t="s">
        <v>580</v>
      </c>
      <c r="C108" s="31">
        <v>0</v>
      </c>
      <c r="D108" s="155">
        <v>0.27400000000000002</v>
      </c>
      <c r="E108" s="156">
        <v>0.1</v>
      </c>
      <c r="F108" s="157">
        <v>7.3999999999999996E-2</v>
      </c>
      <c r="G108" s="50">
        <v>0.82</v>
      </c>
      <c r="H108" s="50">
        <v>0.32</v>
      </c>
      <c r="I108" s="153">
        <v>0.45</v>
      </c>
      <c r="J108" s="48">
        <v>8.0000000000000002E-3</v>
      </c>
      <c r="K108" s="2"/>
    </row>
    <row r="109" spans="1:11" ht="31.9" customHeight="1" x14ac:dyDescent="0.2">
      <c r="A109" s="162" t="s">
        <v>289</v>
      </c>
      <c r="B109" s="31" t="s">
        <v>580</v>
      </c>
      <c r="C109" s="31">
        <v>0</v>
      </c>
      <c r="D109" s="155">
        <v>0.192</v>
      </c>
      <c r="E109" s="156">
        <v>9.8000000000000004E-2</v>
      </c>
      <c r="F109" s="157">
        <v>8.3000000000000004E-2</v>
      </c>
      <c r="G109" s="50">
        <v>6.94</v>
      </c>
      <c r="H109" s="50">
        <v>0.39</v>
      </c>
      <c r="I109" s="153">
        <v>0.51</v>
      </c>
      <c r="J109" s="48">
        <v>4.0000000000000001E-3</v>
      </c>
      <c r="K109" s="2"/>
    </row>
    <row r="110" spans="1:11" ht="31.9" customHeight="1" x14ac:dyDescent="0.2">
      <c r="A110" s="19" t="s">
        <v>1138</v>
      </c>
      <c r="B110" s="31" t="s">
        <v>580</v>
      </c>
      <c r="C110" s="31">
        <v>0</v>
      </c>
      <c r="D110" s="155">
        <v>0.20899999999999999</v>
      </c>
      <c r="E110" s="156">
        <v>2.5999999999999999E-2</v>
      </c>
      <c r="F110" s="157">
        <v>2E-3</v>
      </c>
      <c r="G110" s="50">
        <v>0.72</v>
      </c>
      <c r="H110" s="50">
        <v>0.19</v>
      </c>
      <c r="I110" s="153">
        <v>0.34</v>
      </c>
      <c r="J110" s="48">
        <v>8.9999999999999993E-3</v>
      </c>
      <c r="K110" s="2"/>
    </row>
    <row r="111" spans="1:11" ht="31.9" customHeight="1" x14ac:dyDescent="0.2">
      <c r="A111" s="19" t="s">
        <v>1139</v>
      </c>
      <c r="B111" s="31" t="s">
        <v>580</v>
      </c>
      <c r="C111" s="31">
        <v>0</v>
      </c>
      <c r="D111" s="155">
        <v>0.20200000000000001</v>
      </c>
      <c r="E111" s="156">
        <v>2.8000000000000001E-2</v>
      </c>
      <c r="F111" s="157">
        <v>1E-3</v>
      </c>
      <c r="G111" s="50">
        <v>0.82</v>
      </c>
      <c r="H111" s="50">
        <v>0.32</v>
      </c>
      <c r="I111" s="153">
        <v>0.45</v>
      </c>
      <c r="J111" s="48">
        <v>8.0000000000000002E-3</v>
      </c>
      <c r="K111" s="2"/>
    </row>
    <row r="112" spans="1:11" ht="31.9" customHeight="1" x14ac:dyDescent="0.2">
      <c r="A112" s="19" t="s">
        <v>1140</v>
      </c>
      <c r="B112" s="31" t="s">
        <v>580</v>
      </c>
      <c r="C112" s="31">
        <v>0</v>
      </c>
      <c r="D112" s="155">
        <v>0.11</v>
      </c>
      <c r="E112" s="156">
        <v>1.4999999999999999E-2</v>
      </c>
      <c r="F112" s="157">
        <v>1E-3</v>
      </c>
      <c r="G112" s="50">
        <v>6.94</v>
      </c>
      <c r="H112" s="50">
        <v>0.39</v>
      </c>
      <c r="I112" s="153">
        <v>0.51</v>
      </c>
      <c r="J112" s="48">
        <v>4.0000000000000001E-3</v>
      </c>
      <c r="K112" s="2"/>
    </row>
    <row r="113" spans="1:11" ht="31.9" customHeight="1" x14ac:dyDescent="0.2">
      <c r="A113" s="162" t="s">
        <v>290</v>
      </c>
      <c r="B113" s="31" t="s">
        <v>580</v>
      </c>
      <c r="C113" s="31" t="s">
        <v>554</v>
      </c>
      <c r="D113" s="158">
        <v>0.72099999999999997</v>
      </c>
      <c r="E113" s="159">
        <v>0.109</v>
      </c>
      <c r="F113" s="157">
        <v>8.7999999999999995E-2</v>
      </c>
      <c r="G113" s="151"/>
      <c r="H113" s="151"/>
      <c r="I113" s="152"/>
      <c r="J113" s="49"/>
      <c r="K113" s="2"/>
    </row>
    <row r="114" spans="1:11" ht="31.9" customHeight="1" x14ac:dyDescent="0.2">
      <c r="A114" s="162" t="s">
        <v>291</v>
      </c>
      <c r="B114" s="31" t="s">
        <v>580</v>
      </c>
      <c r="C114" s="31" t="s">
        <v>1145</v>
      </c>
      <c r="D114" s="155">
        <v>-0.30399999999999999</v>
      </c>
      <c r="E114" s="156">
        <v>-3.6999999999999998E-2</v>
      </c>
      <c r="F114" s="157">
        <v>-4.0000000000000001E-3</v>
      </c>
      <c r="G114" s="50">
        <v>0</v>
      </c>
      <c r="H114" s="151"/>
      <c r="I114" s="152"/>
      <c r="J114" s="49"/>
      <c r="K114" s="2"/>
    </row>
    <row r="115" spans="1:11" ht="31.9" customHeight="1" x14ac:dyDescent="0.2">
      <c r="A115" s="162" t="s">
        <v>292</v>
      </c>
      <c r="B115" s="31" t="s">
        <v>580</v>
      </c>
      <c r="C115" s="31">
        <v>0</v>
      </c>
      <c r="D115" s="155">
        <v>-0.28899999999999998</v>
      </c>
      <c r="E115" s="156">
        <v>-3.5999999999999997E-2</v>
      </c>
      <c r="F115" s="157">
        <v>-3.0000000000000001E-3</v>
      </c>
      <c r="G115" s="50">
        <v>0</v>
      </c>
      <c r="H115" s="151"/>
      <c r="I115" s="152"/>
      <c r="J115" s="49"/>
      <c r="K115" s="2"/>
    </row>
    <row r="116" spans="1:11" ht="31.9" customHeight="1" x14ac:dyDescent="0.2">
      <c r="A116" s="162" t="s">
        <v>293</v>
      </c>
      <c r="B116" s="31" t="s">
        <v>580</v>
      </c>
      <c r="C116" s="31">
        <v>0</v>
      </c>
      <c r="D116" s="155">
        <v>-0.30399999999999999</v>
      </c>
      <c r="E116" s="156">
        <v>-3.6999999999999998E-2</v>
      </c>
      <c r="F116" s="157">
        <v>-4.0000000000000001E-3</v>
      </c>
      <c r="G116" s="50">
        <v>0</v>
      </c>
      <c r="H116" s="151"/>
      <c r="I116" s="152"/>
      <c r="J116" s="48">
        <v>1.2999999999999999E-2</v>
      </c>
      <c r="K116" s="2"/>
    </row>
    <row r="117" spans="1:11" ht="31.9" customHeight="1" x14ac:dyDescent="0.2">
      <c r="A117" s="162" t="s">
        <v>294</v>
      </c>
      <c r="B117" s="31" t="s">
        <v>580</v>
      </c>
      <c r="C117" s="31">
        <v>0</v>
      </c>
      <c r="D117" s="155">
        <v>-0.28899999999999998</v>
      </c>
      <c r="E117" s="156">
        <v>-3.5999999999999997E-2</v>
      </c>
      <c r="F117" s="157">
        <v>-3.0000000000000001E-3</v>
      </c>
      <c r="G117" s="50">
        <v>0</v>
      </c>
      <c r="H117" s="151"/>
      <c r="I117" s="152"/>
      <c r="J117" s="48">
        <v>1.2E-2</v>
      </c>
      <c r="K117" s="2"/>
    </row>
    <row r="118" spans="1:11" ht="31.9" customHeight="1" x14ac:dyDescent="0.2">
      <c r="A118" s="162" t="s">
        <v>295</v>
      </c>
      <c r="B118" s="31" t="s">
        <v>580</v>
      </c>
      <c r="C118" s="31">
        <v>0</v>
      </c>
      <c r="D118" s="155">
        <v>-0.20899999999999999</v>
      </c>
      <c r="E118" s="156">
        <v>-2.9000000000000001E-2</v>
      </c>
      <c r="F118" s="157">
        <v>-1E-3</v>
      </c>
      <c r="G118" s="50">
        <v>5.94</v>
      </c>
      <c r="H118" s="151"/>
      <c r="I118" s="152"/>
      <c r="J118" s="48">
        <v>1.2999999999999999E-2</v>
      </c>
      <c r="K118" s="2"/>
    </row>
    <row r="119" spans="1:11" ht="27.75" customHeight="1" x14ac:dyDescent="0.2">
      <c r="C119"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B8:D8"/>
    <mergeCell ref="A4:D4"/>
    <mergeCell ref="C9:D9"/>
    <mergeCell ref="H9:J9"/>
    <mergeCell ref="B10:E10"/>
    <mergeCell ref="G10:H10"/>
    <mergeCell ref="G11:H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2" manualBreakCount="2">
    <brk id="54" max="16383" man="1"/>
    <brk id="8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Normal="100" zoomScaleSheetLayoutView="100" workbookViewId="0"/>
  </sheetViews>
  <sheetFormatPr defaultRowHeight="12.75" x14ac:dyDescent="0.2"/>
  <cols>
    <col min="1" max="6" width="24" customWidth="1"/>
  </cols>
  <sheetData>
    <row r="1" spans="1:16384" s="2" customFormat="1" ht="27.75" customHeight="1" x14ac:dyDescent="0.2">
      <c r="A1" s="149" t="s">
        <v>28</v>
      </c>
      <c r="B1"/>
      <c r="C1" s="14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94" t="s">
        <v>187</v>
      </c>
      <c r="B2" s="295"/>
      <c r="C2" s="295"/>
      <c r="D2" s="295"/>
      <c r="E2" s="29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38" t="str">
        <f>Overview!B4&amp; " - Illustrative LLFs for year beginning "&amp;TEXT(Overview!D4,"D MMMM YYYY")</f>
        <v>Western Power Distribution (West Midlands) plc - Illustrative LLFs for year beginning 1 April 2021</v>
      </c>
      <c r="B3" s="238"/>
      <c r="C3" s="238"/>
      <c r="D3" s="238"/>
      <c r="E3" s="238"/>
    </row>
    <row r="4" spans="1:16384" ht="19.5" customHeight="1" x14ac:dyDescent="0.2">
      <c r="A4" s="299" t="s">
        <v>17</v>
      </c>
      <c r="B4" s="23" t="s">
        <v>4</v>
      </c>
      <c r="C4" s="23" t="s">
        <v>5</v>
      </c>
      <c r="D4" s="23" t="s">
        <v>6</v>
      </c>
      <c r="E4" s="23" t="s">
        <v>7</v>
      </c>
    </row>
    <row r="5" spans="1:16384" ht="19.5" customHeight="1" x14ac:dyDescent="0.2">
      <c r="A5" s="300"/>
      <c r="B5" s="23" t="s">
        <v>18</v>
      </c>
      <c r="C5" s="23" t="s">
        <v>19</v>
      </c>
      <c r="D5" s="23" t="s">
        <v>20</v>
      </c>
      <c r="E5" s="23" t="s">
        <v>21</v>
      </c>
    </row>
    <row r="6" spans="1:16384" ht="25.5" x14ac:dyDescent="0.2">
      <c r="A6" s="208" t="s">
        <v>565</v>
      </c>
      <c r="B6" s="193"/>
      <c r="C6" s="193"/>
      <c r="D6" s="25" t="s">
        <v>566</v>
      </c>
      <c r="E6" s="25" t="s">
        <v>567</v>
      </c>
    </row>
    <row r="7" spans="1:16384" ht="25.5" x14ac:dyDescent="0.2">
      <c r="A7" s="208" t="s">
        <v>568</v>
      </c>
      <c r="B7" s="25" t="s">
        <v>569</v>
      </c>
      <c r="C7" s="24" t="s">
        <v>570</v>
      </c>
      <c r="D7" s="25" t="s">
        <v>566</v>
      </c>
      <c r="E7" s="25" t="s">
        <v>571</v>
      </c>
    </row>
    <row r="8" spans="1:16384" ht="25.5" x14ac:dyDescent="0.2">
      <c r="A8" s="208" t="s">
        <v>24</v>
      </c>
      <c r="B8" s="193"/>
      <c r="C8" s="193"/>
      <c r="D8" s="25" t="s">
        <v>566</v>
      </c>
      <c r="E8" s="25" t="s">
        <v>567</v>
      </c>
    </row>
    <row r="9" spans="1:16384" ht="25.5" customHeight="1" x14ac:dyDescent="0.2">
      <c r="A9" s="209" t="s">
        <v>22</v>
      </c>
      <c r="B9" s="296" t="s">
        <v>23</v>
      </c>
      <c r="C9" s="297"/>
      <c r="D9" s="297"/>
      <c r="E9" s="298"/>
    </row>
    <row r="10" spans="1:16384" s="15" customFormat="1" x14ac:dyDescent="0.2">
      <c r="A10" s="14"/>
      <c r="B10" s="13"/>
      <c r="C10" s="13"/>
      <c r="D10" s="13"/>
      <c r="E10" s="13"/>
    </row>
    <row r="11" spans="1:16384" x14ac:dyDescent="0.2">
      <c r="B11" s="13"/>
      <c r="C11" s="13"/>
      <c r="D11" s="13"/>
      <c r="E11" s="13"/>
    </row>
    <row r="12" spans="1:16384" ht="22.5" customHeight="1" x14ac:dyDescent="0.2">
      <c r="A12" s="242" t="s">
        <v>73</v>
      </c>
      <c r="B12" s="259"/>
      <c r="C12" s="259"/>
      <c r="D12" s="259"/>
      <c r="E12" s="259"/>
      <c r="F12" s="243"/>
    </row>
    <row r="13" spans="1:16384" ht="22.5" customHeight="1" x14ac:dyDescent="0.2">
      <c r="A13" s="242" t="s">
        <v>3</v>
      </c>
      <c r="B13" s="259"/>
      <c r="C13" s="259"/>
      <c r="D13" s="259"/>
      <c r="E13" s="259"/>
      <c r="F13" s="243"/>
    </row>
    <row r="14" spans="1:16384" ht="33" customHeight="1" x14ac:dyDescent="0.2">
      <c r="A14" s="23" t="s">
        <v>74</v>
      </c>
      <c r="B14" s="23" t="s">
        <v>4</v>
      </c>
      <c r="C14" s="23" t="s">
        <v>5</v>
      </c>
      <c r="D14" s="23" t="s">
        <v>6</v>
      </c>
      <c r="E14" s="23" t="s">
        <v>7</v>
      </c>
      <c r="F14" s="23" t="s">
        <v>8</v>
      </c>
    </row>
    <row r="15" spans="1:16384" ht="22.5" customHeight="1" x14ac:dyDescent="0.2">
      <c r="A15" s="1" t="s">
        <v>75</v>
      </c>
      <c r="B15" s="12"/>
      <c r="C15" s="12"/>
      <c r="D15" s="12"/>
      <c r="E15" s="12"/>
      <c r="F15" s="12"/>
    </row>
    <row r="16" spans="1:16384" ht="22.5" customHeight="1" x14ac:dyDescent="0.2">
      <c r="A16" s="1" t="s">
        <v>76</v>
      </c>
      <c r="B16" s="12"/>
      <c r="C16" s="12"/>
      <c r="D16" s="12"/>
      <c r="E16" s="12"/>
      <c r="F16" s="12"/>
    </row>
    <row r="17" spans="1:6" ht="22.5" customHeight="1" x14ac:dyDescent="0.2">
      <c r="A17" s="1" t="s">
        <v>77</v>
      </c>
      <c r="B17" s="12"/>
      <c r="C17" s="12"/>
      <c r="D17" s="12"/>
      <c r="E17" s="12"/>
      <c r="F17" s="12"/>
    </row>
    <row r="18" spans="1:6" ht="22.5" customHeight="1" x14ac:dyDescent="0.2">
      <c r="A18" s="1" t="s">
        <v>78</v>
      </c>
      <c r="B18" s="12"/>
      <c r="C18" s="12"/>
      <c r="D18" s="12"/>
      <c r="E18" s="12"/>
      <c r="F18" s="12"/>
    </row>
    <row r="19" spans="1:6" ht="22.5" customHeight="1" x14ac:dyDescent="0.2">
      <c r="A19" s="1" t="s">
        <v>79</v>
      </c>
      <c r="B19" s="12"/>
      <c r="C19" s="12"/>
      <c r="D19" s="12"/>
      <c r="E19" s="12"/>
      <c r="F19" s="12"/>
    </row>
    <row r="20" spans="1:6" ht="22.5" customHeight="1" x14ac:dyDescent="0.2">
      <c r="A20" s="1" t="s">
        <v>79</v>
      </c>
      <c r="B20" s="12"/>
      <c r="C20" s="12"/>
      <c r="D20" s="12"/>
      <c r="E20" s="12"/>
      <c r="F20" s="12"/>
    </row>
    <row r="21" spans="1:6" ht="22.5" customHeight="1" x14ac:dyDescent="0.2">
      <c r="A21" s="1" t="s">
        <v>80</v>
      </c>
      <c r="B21" s="12"/>
      <c r="C21" s="12"/>
      <c r="D21" s="12"/>
      <c r="E21" s="12"/>
      <c r="F21" s="12"/>
    </row>
    <row r="22" spans="1:6" ht="22.5" customHeight="1" x14ac:dyDescent="0.2">
      <c r="A22" s="1" t="s">
        <v>80</v>
      </c>
      <c r="B22" s="12"/>
      <c r="C22" s="12"/>
      <c r="D22" s="12"/>
      <c r="E22" s="12"/>
      <c r="F22" s="12"/>
    </row>
    <row r="24" spans="1:6" ht="22.5" customHeight="1" x14ac:dyDescent="0.2">
      <c r="A24" s="242" t="s">
        <v>81</v>
      </c>
      <c r="B24" s="259"/>
      <c r="C24" s="259"/>
      <c r="D24" s="259"/>
      <c r="E24" s="259"/>
      <c r="F24" s="243"/>
    </row>
    <row r="25" spans="1:6" ht="22.5" customHeight="1" x14ac:dyDescent="0.2">
      <c r="A25" s="242" t="s">
        <v>15</v>
      </c>
      <c r="B25" s="259"/>
      <c r="C25" s="259"/>
      <c r="D25" s="259"/>
      <c r="E25" s="259"/>
      <c r="F25" s="243"/>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42" t="s">
        <v>81</v>
      </c>
      <c r="B33" s="259"/>
      <c r="C33" s="259"/>
      <c r="D33" s="259"/>
      <c r="E33" s="259"/>
      <c r="F33" s="243"/>
    </row>
    <row r="34" spans="1:6" ht="22.5" customHeight="1" x14ac:dyDescent="0.2">
      <c r="A34" s="242" t="s">
        <v>16</v>
      </c>
      <c r="B34" s="259"/>
      <c r="C34" s="259"/>
      <c r="D34" s="259"/>
      <c r="E34" s="259"/>
      <c r="F34" s="243"/>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zoomScaleNormal="100" zoomScaleSheetLayoutView="10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28</v>
      </c>
      <c r="B1" s="16"/>
      <c r="C1" s="16"/>
      <c r="D1" s="16"/>
      <c r="G1" s="26"/>
      <c r="H1" s="301" t="s">
        <v>189</v>
      </c>
      <c r="I1" s="302"/>
    </row>
    <row r="2" spans="1:16" ht="27.75" customHeight="1" x14ac:dyDescent="0.2">
      <c r="A2" s="266" t="s">
        <v>188</v>
      </c>
      <c r="B2" s="267"/>
      <c r="C2" s="267"/>
      <c r="D2" s="267"/>
      <c r="E2" s="267"/>
      <c r="F2" s="267"/>
      <c r="G2" s="267"/>
      <c r="H2" s="267"/>
      <c r="I2" s="267"/>
      <c r="J2" s="267"/>
      <c r="K2" s="267"/>
      <c r="L2" s="267"/>
      <c r="M2" s="267"/>
      <c r="N2" s="267"/>
      <c r="O2" s="267"/>
      <c r="P2" s="268"/>
    </row>
    <row r="3" spans="1:16" ht="17.25" customHeight="1" x14ac:dyDescent="0.2">
      <c r="A3" s="16"/>
      <c r="B3" s="16"/>
      <c r="C3" s="16"/>
      <c r="D3" s="16"/>
      <c r="G3" s="26"/>
    </row>
    <row r="4" spans="1:16" s="11" customFormat="1" ht="25.5" customHeight="1" x14ac:dyDescent="0.2">
      <c r="A4" s="266" t="str">
        <f>Overview!B4&amp; " - Effective from "&amp;TEXT(Overview!D4,"D MMMM YYYY")&amp;" - "&amp;Overview!E4&amp;" new designated EHV charges"</f>
        <v>Western Power Distribution (West Midlands) plc - Effective from 1 April 2021 - Final new designated EHV charges</v>
      </c>
      <c r="B4" s="267"/>
      <c r="C4" s="267"/>
      <c r="D4" s="267"/>
      <c r="E4" s="267"/>
      <c r="F4" s="267"/>
      <c r="G4" s="267"/>
      <c r="H4" s="267"/>
      <c r="I4" s="267"/>
      <c r="J4" s="267"/>
      <c r="K4" s="267"/>
      <c r="L4" s="267"/>
      <c r="M4" s="267"/>
      <c r="N4" s="267"/>
      <c r="O4" s="267"/>
      <c r="P4" s="268"/>
    </row>
    <row r="5" spans="1:16" ht="69.75" customHeight="1" x14ac:dyDescent="0.2">
      <c r="A5" s="32" t="s">
        <v>192</v>
      </c>
      <c r="B5" s="32" t="s">
        <v>103</v>
      </c>
      <c r="C5" s="32" t="s">
        <v>66</v>
      </c>
      <c r="D5" s="32" t="s">
        <v>67</v>
      </c>
      <c r="E5" s="32" t="s">
        <v>104</v>
      </c>
      <c r="F5" s="32" t="s">
        <v>66</v>
      </c>
      <c r="G5" s="32" t="s">
        <v>68</v>
      </c>
      <c r="H5" s="84" t="s">
        <v>59</v>
      </c>
      <c r="I5" s="84" t="str">
        <f>'Annex 2 EHV charges'!H10</f>
        <v>Import
Super Red
unit charge
(p/kWh)</v>
      </c>
      <c r="J5" s="84" t="str">
        <f>'Annex 2 EHV charges'!I10</f>
        <v>Import
fixed charge
(p/day)</v>
      </c>
      <c r="K5" s="84" t="str">
        <f>'Annex 2 EHV charges'!J10</f>
        <v>Import
capacity charge
(p/kVA/day)</v>
      </c>
      <c r="L5" s="84" t="str">
        <f>'Annex 2 EHV charges'!K10</f>
        <v>Import
exceeded capacity charge
(p/kVA/day)</v>
      </c>
      <c r="M5" s="84" t="str">
        <f>'Annex 2 EHV charges'!L10</f>
        <v>Export
Super Red
unit charge
(p/kWh)</v>
      </c>
      <c r="N5" s="84" t="str">
        <f>'Annex 2 EHV charges'!M10</f>
        <v>Export
fixed charge
(p/day)</v>
      </c>
      <c r="O5" s="84" t="str">
        <f>'Annex 2 EHV charges'!N10</f>
        <v>Export
capacity charge
(p/kVA/day)</v>
      </c>
      <c r="P5" s="84" t="str">
        <f>'Annex 2 EHV charges'!O10</f>
        <v>Export
exceeded capacity charge
(p/kVA/day)</v>
      </c>
    </row>
    <row r="6" spans="1:16" ht="22.5" customHeight="1" x14ac:dyDescent="0.2">
      <c r="A6" s="55"/>
      <c r="B6" s="55" t="s">
        <v>82</v>
      </c>
      <c r="C6" s="55"/>
      <c r="D6" s="55"/>
      <c r="E6" s="56" t="s">
        <v>83</v>
      </c>
      <c r="F6" s="56"/>
      <c r="G6" s="56"/>
      <c r="H6" s="57"/>
      <c r="I6" s="34"/>
      <c r="J6" s="35"/>
      <c r="K6" s="35"/>
      <c r="L6" s="35"/>
      <c r="M6" s="43"/>
      <c r="N6" s="44"/>
      <c r="O6" s="44"/>
      <c r="P6" s="44"/>
    </row>
    <row r="7" spans="1:16" ht="22.5" customHeight="1" x14ac:dyDescent="0.2">
      <c r="A7" s="55"/>
      <c r="B7" s="55" t="s">
        <v>84</v>
      </c>
      <c r="C7" s="55"/>
      <c r="D7" s="55"/>
      <c r="E7" s="56" t="s">
        <v>93</v>
      </c>
      <c r="F7" s="56"/>
      <c r="G7" s="56"/>
      <c r="H7" s="57"/>
      <c r="I7" s="34"/>
      <c r="J7" s="35"/>
      <c r="K7" s="35"/>
      <c r="L7" s="35"/>
      <c r="M7" s="43"/>
      <c r="N7" s="44"/>
      <c r="O7" s="44"/>
      <c r="P7" s="44"/>
    </row>
    <row r="8" spans="1:16" ht="22.5" customHeight="1" x14ac:dyDescent="0.2">
      <c r="A8" s="55"/>
      <c r="B8" s="55" t="s">
        <v>85</v>
      </c>
      <c r="C8" s="55"/>
      <c r="D8" s="55"/>
      <c r="E8" s="56" t="s">
        <v>94</v>
      </c>
      <c r="F8" s="56"/>
      <c r="G8" s="56"/>
      <c r="H8" s="57"/>
      <c r="I8" s="34"/>
      <c r="J8" s="35"/>
      <c r="K8" s="35"/>
      <c r="L8" s="35"/>
      <c r="M8" s="43"/>
      <c r="N8" s="44"/>
      <c r="O8" s="44"/>
      <c r="P8" s="44"/>
    </row>
    <row r="9" spans="1:16" ht="22.5" customHeight="1" x14ac:dyDescent="0.2">
      <c r="A9" s="55"/>
      <c r="B9" s="55" t="s">
        <v>86</v>
      </c>
      <c r="C9" s="55"/>
      <c r="D9" s="55"/>
      <c r="E9" s="56" t="s">
        <v>95</v>
      </c>
      <c r="F9" s="56"/>
      <c r="G9" s="56"/>
      <c r="H9" s="57"/>
      <c r="I9" s="34"/>
      <c r="J9" s="35"/>
      <c r="K9" s="35"/>
      <c r="L9" s="35"/>
      <c r="M9" s="43"/>
      <c r="N9" s="44"/>
      <c r="O9" s="44"/>
      <c r="P9" s="44"/>
    </row>
    <row r="10" spans="1:16" ht="22.5" customHeight="1" x14ac:dyDescent="0.2">
      <c r="A10" s="55"/>
      <c r="B10" s="55" t="s">
        <v>87</v>
      </c>
      <c r="C10" s="55"/>
      <c r="D10" s="55"/>
      <c r="E10" s="56" t="s">
        <v>96</v>
      </c>
      <c r="F10" s="56"/>
      <c r="G10" s="56"/>
      <c r="H10" s="57"/>
      <c r="I10" s="34"/>
      <c r="J10" s="35"/>
      <c r="K10" s="35"/>
      <c r="L10" s="35"/>
      <c r="M10" s="43"/>
      <c r="N10" s="44"/>
      <c r="O10" s="44"/>
      <c r="P10" s="44"/>
    </row>
    <row r="11" spans="1:16" ht="22.5" customHeight="1" x14ac:dyDescent="0.2">
      <c r="A11" s="55"/>
      <c r="B11" s="55" t="s">
        <v>88</v>
      </c>
      <c r="C11" s="55"/>
      <c r="D11" s="55"/>
      <c r="E11" s="56" t="s">
        <v>97</v>
      </c>
      <c r="F11" s="56"/>
      <c r="G11" s="56"/>
      <c r="H11" s="57"/>
      <c r="I11" s="34"/>
      <c r="J11" s="35"/>
      <c r="K11" s="35"/>
      <c r="L11" s="35"/>
      <c r="M11" s="43"/>
      <c r="N11" s="44"/>
      <c r="O11" s="44"/>
      <c r="P11" s="44"/>
    </row>
    <row r="12" spans="1:16" ht="22.5" customHeight="1" x14ac:dyDescent="0.2">
      <c r="A12" s="55"/>
      <c r="B12" s="55" t="s">
        <v>89</v>
      </c>
      <c r="C12" s="55"/>
      <c r="D12" s="55"/>
      <c r="E12" s="56" t="s">
        <v>98</v>
      </c>
      <c r="F12" s="56"/>
      <c r="G12" s="56"/>
      <c r="H12" s="57"/>
      <c r="I12" s="34"/>
      <c r="J12" s="35"/>
      <c r="K12" s="35"/>
      <c r="L12" s="35"/>
      <c r="M12" s="43"/>
      <c r="N12" s="44"/>
      <c r="O12" s="44"/>
      <c r="P12" s="44"/>
    </row>
    <row r="13" spans="1:16" ht="22.5" customHeight="1" x14ac:dyDescent="0.2">
      <c r="A13" s="55"/>
      <c r="B13" s="55" t="s">
        <v>90</v>
      </c>
      <c r="C13" s="55"/>
      <c r="D13" s="55"/>
      <c r="E13" s="56" t="s">
        <v>99</v>
      </c>
      <c r="F13" s="56"/>
      <c r="G13" s="56"/>
      <c r="H13" s="57"/>
      <c r="I13" s="34"/>
      <c r="J13" s="35"/>
      <c r="K13" s="35"/>
      <c r="L13" s="35"/>
      <c r="M13" s="43"/>
      <c r="N13" s="44"/>
      <c r="O13" s="44"/>
      <c r="P13" s="44"/>
    </row>
    <row r="14" spans="1:16" ht="22.5" customHeight="1" x14ac:dyDescent="0.2">
      <c r="A14" s="55"/>
      <c r="B14" s="55" t="s">
        <v>91</v>
      </c>
      <c r="C14" s="55"/>
      <c r="D14" s="55"/>
      <c r="E14" s="56" t="s">
        <v>100</v>
      </c>
      <c r="F14" s="56"/>
      <c r="G14" s="56"/>
      <c r="H14" s="57"/>
      <c r="I14" s="34"/>
      <c r="J14" s="35"/>
      <c r="K14" s="35"/>
      <c r="L14" s="35"/>
      <c r="M14" s="43"/>
      <c r="N14" s="44"/>
      <c r="O14" s="44"/>
      <c r="P14" s="44"/>
    </row>
    <row r="15" spans="1:16" ht="22.5" customHeight="1" x14ac:dyDescent="0.2">
      <c r="A15" s="55"/>
      <c r="B15" s="55" t="s">
        <v>92</v>
      </c>
      <c r="C15" s="55"/>
      <c r="D15" s="55"/>
      <c r="E15" s="56" t="s">
        <v>101</v>
      </c>
      <c r="F15" s="56"/>
      <c r="G15" s="56"/>
      <c r="H15" s="57"/>
      <c r="I15" s="34"/>
      <c r="J15" s="35"/>
      <c r="K15" s="35"/>
      <c r="L15" s="35"/>
      <c r="M15" s="43"/>
      <c r="N15" s="44"/>
      <c r="O15" s="44"/>
      <c r="P15" s="44"/>
    </row>
    <row r="17" spans="1:16" ht="27.75" customHeight="1" x14ac:dyDescent="0.2">
      <c r="A17" s="266" t="str">
        <f>Overview!B4&amp; " - Effective from "&amp;TEXT(Overview!D4,"D MMMM YYYY")&amp;" - "&amp;Overview!E4&amp;" new designated EHV line loss factors"</f>
        <v>Western Power Distribution (West Midlands) plc - Effective from 1 April 2021 - Final new designated EHV line loss factors</v>
      </c>
      <c r="B17" s="267"/>
      <c r="C17" s="267"/>
      <c r="D17" s="267"/>
      <c r="E17" s="267"/>
      <c r="F17" s="267"/>
      <c r="G17" s="267"/>
      <c r="H17" s="267"/>
      <c r="I17" s="267"/>
      <c r="J17" s="267"/>
      <c r="K17" s="267"/>
      <c r="L17" s="267"/>
      <c r="M17" s="267"/>
      <c r="N17" s="267"/>
      <c r="O17" s="267"/>
      <c r="P17" s="268"/>
    </row>
    <row r="18" spans="1:16" ht="62.25" customHeight="1" x14ac:dyDescent="0.2">
      <c r="A18" s="32" t="s">
        <v>192</v>
      </c>
      <c r="B18" s="32" t="s">
        <v>103</v>
      </c>
      <c r="C18" s="32" t="s">
        <v>66</v>
      </c>
      <c r="D18" s="32" t="s">
        <v>67</v>
      </c>
      <c r="E18" s="32" t="s">
        <v>104</v>
      </c>
      <c r="F18" s="32" t="s">
        <v>66</v>
      </c>
      <c r="G18" s="32" t="s">
        <v>68</v>
      </c>
      <c r="H18" s="84" t="s">
        <v>59</v>
      </c>
      <c r="I18" s="38" t="s">
        <v>159</v>
      </c>
      <c r="J18" s="38" t="s">
        <v>158</v>
      </c>
      <c r="K18" s="38" t="s">
        <v>160</v>
      </c>
      <c r="L18" s="38" t="s">
        <v>161</v>
      </c>
      <c r="M18" s="40" t="s">
        <v>162</v>
      </c>
      <c r="N18" s="40" t="s">
        <v>163</v>
      </c>
      <c r="O18" s="40" t="s">
        <v>164</v>
      </c>
      <c r="P18" s="40" t="s">
        <v>165</v>
      </c>
    </row>
    <row r="19" spans="1:16" ht="22.5" customHeight="1" x14ac:dyDescent="0.2">
      <c r="A19" s="55"/>
      <c r="B19" s="55" t="s">
        <v>38</v>
      </c>
      <c r="C19" s="55"/>
      <c r="D19" s="55"/>
      <c r="E19" s="56" t="s">
        <v>49</v>
      </c>
      <c r="F19" s="41"/>
      <c r="G19" s="41"/>
      <c r="H19" s="42"/>
      <c r="I19" s="45"/>
      <c r="J19" s="45"/>
      <c r="K19" s="36"/>
      <c r="L19" s="37"/>
      <c r="M19" s="39"/>
      <c r="N19" s="39"/>
      <c r="O19" s="39"/>
      <c r="P19" s="39"/>
    </row>
    <row r="20" spans="1:16" ht="22.5" customHeight="1" x14ac:dyDescent="0.2">
      <c r="A20" s="55"/>
      <c r="B20" s="55" t="s">
        <v>39</v>
      </c>
      <c r="C20" s="55"/>
      <c r="D20" s="55"/>
      <c r="E20" s="56" t="s">
        <v>50</v>
      </c>
      <c r="F20" s="41"/>
      <c r="G20" s="41"/>
      <c r="H20" s="42"/>
      <c r="I20" s="45"/>
      <c r="J20" s="45"/>
      <c r="K20" s="36"/>
      <c r="L20" s="37"/>
      <c r="M20" s="39"/>
      <c r="N20" s="39"/>
      <c r="O20" s="39"/>
      <c r="P20" s="39"/>
    </row>
    <row r="21" spans="1:16" ht="22.5" customHeight="1" x14ac:dyDescent="0.2">
      <c r="A21" s="55"/>
      <c r="B21" s="55" t="s">
        <v>40</v>
      </c>
      <c r="C21" s="55"/>
      <c r="D21" s="55"/>
      <c r="E21" s="56" t="s">
        <v>51</v>
      </c>
      <c r="F21" s="41"/>
      <c r="G21" s="41"/>
      <c r="H21" s="42"/>
      <c r="I21" s="45"/>
      <c r="J21" s="45"/>
      <c r="K21" s="36"/>
      <c r="L21" s="37"/>
      <c r="M21" s="39"/>
      <c r="N21" s="39"/>
      <c r="O21" s="39"/>
      <c r="P21" s="39"/>
    </row>
    <row r="22" spans="1:16" ht="22.5" customHeight="1" x14ac:dyDescent="0.2">
      <c r="A22" s="55"/>
      <c r="B22" s="55" t="s">
        <v>41</v>
      </c>
      <c r="C22" s="55"/>
      <c r="D22" s="55"/>
      <c r="E22" s="56" t="s">
        <v>52</v>
      </c>
      <c r="F22" s="41"/>
      <c r="G22" s="41"/>
      <c r="H22" s="42"/>
      <c r="I22" s="45"/>
      <c r="J22" s="45"/>
      <c r="K22" s="36"/>
      <c r="L22" s="37"/>
      <c r="M22" s="39"/>
      <c r="N22" s="39"/>
      <c r="O22" s="39"/>
      <c r="P22" s="39"/>
    </row>
    <row r="23" spans="1:16" ht="22.5" customHeight="1" x14ac:dyDescent="0.2">
      <c r="A23" s="55"/>
      <c r="B23" s="55" t="s">
        <v>42</v>
      </c>
      <c r="C23" s="55"/>
      <c r="D23" s="55"/>
      <c r="E23" s="56" t="s">
        <v>53</v>
      </c>
      <c r="F23" s="41"/>
      <c r="G23" s="41"/>
      <c r="H23" s="42"/>
      <c r="I23" s="45"/>
      <c r="J23" s="45"/>
      <c r="K23" s="36"/>
      <c r="L23" s="37"/>
      <c r="M23" s="39"/>
      <c r="N23" s="39"/>
      <c r="O23" s="39"/>
      <c r="P23" s="39"/>
    </row>
    <row r="24" spans="1:16" ht="22.5" customHeight="1" x14ac:dyDescent="0.2">
      <c r="A24" s="55"/>
      <c r="B24" s="55" t="s">
        <v>43</v>
      </c>
      <c r="C24" s="55"/>
      <c r="D24" s="55"/>
      <c r="E24" s="56" t="s">
        <v>54</v>
      </c>
      <c r="F24" s="41"/>
      <c r="G24" s="41"/>
      <c r="H24" s="42"/>
      <c r="I24" s="45"/>
      <c r="J24" s="45"/>
      <c r="K24" s="36"/>
      <c r="L24" s="37"/>
      <c r="M24" s="39"/>
      <c r="N24" s="39"/>
      <c r="O24" s="39"/>
      <c r="P24" s="39"/>
    </row>
    <row r="25" spans="1:16" ht="22.5" customHeight="1" x14ac:dyDescent="0.2">
      <c r="A25" s="55"/>
      <c r="B25" s="55" t="s">
        <v>44</v>
      </c>
      <c r="C25" s="55"/>
      <c r="D25" s="55"/>
      <c r="E25" s="56" t="s">
        <v>55</v>
      </c>
      <c r="F25" s="41"/>
      <c r="G25" s="41"/>
      <c r="H25" s="42"/>
      <c r="I25" s="45"/>
      <c r="J25" s="45"/>
      <c r="K25" s="36"/>
      <c r="L25" s="37"/>
      <c r="M25" s="39"/>
      <c r="N25" s="39"/>
      <c r="O25" s="39"/>
      <c r="P25" s="39"/>
    </row>
    <row r="26" spans="1:16" ht="22.5" customHeight="1" x14ac:dyDescent="0.2">
      <c r="A26" s="55"/>
      <c r="B26" s="55" t="s">
        <v>45</v>
      </c>
      <c r="C26" s="55"/>
      <c r="D26" s="55"/>
      <c r="E26" s="56" t="s">
        <v>56</v>
      </c>
      <c r="F26" s="41"/>
      <c r="G26" s="41"/>
      <c r="H26" s="42"/>
      <c r="I26" s="45"/>
      <c r="J26" s="45"/>
      <c r="K26" s="36"/>
      <c r="L26" s="37"/>
      <c r="M26" s="39"/>
      <c r="N26" s="39"/>
      <c r="O26" s="39"/>
      <c r="P26" s="39"/>
    </row>
    <row r="27" spans="1:16" ht="22.5" customHeight="1" x14ac:dyDescent="0.2">
      <c r="A27" s="55"/>
      <c r="B27" s="55" t="s">
        <v>46</v>
      </c>
      <c r="C27" s="55"/>
      <c r="D27" s="55"/>
      <c r="E27" s="56" t="s">
        <v>57</v>
      </c>
      <c r="F27" s="41"/>
      <c r="G27" s="41"/>
      <c r="H27" s="42"/>
      <c r="I27" s="45"/>
      <c r="J27" s="45"/>
      <c r="K27" s="36"/>
      <c r="L27" s="37"/>
      <c r="M27" s="39"/>
      <c r="N27" s="39"/>
      <c r="O27" s="39"/>
      <c r="P27" s="39"/>
    </row>
    <row r="28" spans="1:16" ht="22.5" customHeight="1" x14ac:dyDescent="0.2">
      <c r="A28" s="55"/>
      <c r="B28" s="55" t="s">
        <v>47</v>
      </c>
      <c r="C28" s="55"/>
      <c r="D28" s="55"/>
      <c r="E28" s="56" t="s">
        <v>58</v>
      </c>
      <c r="F28" s="41"/>
      <c r="G28" s="41"/>
      <c r="H28" s="42"/>
      <c r="I28" s="45"/>
      <c r="J28" s="45"/>
      <c r="K28" s="36"/>
      <c r="L28" s="37"/>
      <c r="M28" s="39"/>
      <c r="N28" s="39"/>
      <c r="O28" s="39"/>
      <c r="P28" s="39"/>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2020-08-17T10:41:28Z</cp:lastPrinted>
  <dcterms:created xsi:type="dcterms:W3CDTF">2009-11-12T11:38:00Z</dcterms:created>
  <dcterms:modified xsi:type="dcterms:W3CDTF">2020-08-18T09:11:22Z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