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15" yWindow="-15" windowWidth="19200" windowHeight="11535" tabRatio="916"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charges'!$A$2:$O$296</definedName>
    <definedName name="_xlnm.Print_Area" localSheetId="3">'Annex 2a Import'!$A$2:$H$288</definedName>
    <definedName name="_xlnm.Print_Area" localSheetId="4">'Annex 2b Export'!$A$2:$H$249</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5" i="13" a="1"/>
  <c r="A5" i="13" s="1"/>
  <c r="A6" i="14" l="1" a="1"/>
  <c r="A6" i="14" s="1"/>
  <c r="A6" i="13" a="1"/>
  <c r="A6" i="13" s="1"/>
  <c r="A7" i="13" s="1" a="1"/>
  <c r="A7" i="13" s="1"/>
  <c r="A7" i="14" l="1" a="1"/>
  <c r="A7" i="14" s="1"/>
  <c r="A8" i="13" a="1"/>
  <c r="A8" i="13" s="1"/>
  <c r="A9" i="13" s="1" a="1"/>
  <c r="A9" i="13" s="1"/>
  <c r="A3" i="6"/>
  <c r="A8" i="14" l="1" a="1"/>
  <c r="A8" i="14" s="1"/>
  <c r="A9" i="14" s="1" a="1"/>
  <c r="A9" i="14" s="1"/>
  <c r="A10" i="13" a="1"/>
  <c r="A10" i="13" s="1"/>
  <c r="A11" i="13" s="1" a="1"/>
  <c r="A11" i="13" s="1"/>
  <c r="B2" i="15"/>
  <c r="A2" i="7"/>
  <c r="A17" i="8"/>
  <c r="A4" i="8"/>
  <c r="A2" i="5"/>
  <c r="A2" i="4"/>
  <c r="A2" i="14"/>
  <c r="A2" i="13"/>
  <c r="A2" i="12"/>
  <c r="A2" i="2"/>
  <c r="A10" i="14" l="1" a="1"/>
  <c r="A10" i="14" s="1"/>
  <c r="A12" i="13" a="1"/>
  <c r="A12" i="13" s="1"/>
  <c r="A13" i="13" s="1" a="1"/>
  <c r="A13" i="13" s="1"/>
  <c r="B13" i="1"/>
  <c r="A11" i="14" l="1" a="1"/>
  <c r="A11" i="14" s="1"/>
  <c r="A14" i="13" a="1"/>
  <c r="A14" i="13" s="1"/>
  <c r="I14" i="15"/>
  <c r="H14" i="15"/>
  <c r="A12" i="14" l="1" a="1"/>
  <c r="A12" i="14" s="1"/>
  <c r="A13" i="14" s="1" a="1"/>
  <c r="A13" i="14" s="1"/>
  <c r="A15" i="13" a="1"/>
  <c r="A15" i="13" s="1"/>
  <c r="A16" i="13" s="1" a="1"/>
  <c r="A16" i="13" s="1"/>
  <c r="A17" i="13" s="1" a="1"/>
  <c r="A17" i="13" s="1"/>
  <c r="A18" i="13" s="1" a="1"/>
  <c r="A18" i="13" s="1"/>
  <c r="I10" i="15"/>
  <c r="H10" i="15"/>
  <c r="B11" i="1"/>
  <c r="B9" i="1"/>
  <c r="A14" i="14" l="1" a="1"/>
  <c r="A14" i="14" s="1"/>
  <c r="A15" i="14" s="1" a="1"/>
  <c r="A15" i="14" s="1"/>
  <c r="A16" i="14" s="1" a="1"/>
  <c r="A16" i="14" s="1"/>
  <c r="A17" i="14" s="1" a="1"/>
  <c r="A17" i="14" s="1"/>
  <c r="A18" i="14" s="1" a="1"/>
  <c r="A18" i="14" s="1"/>
  <c r="A19" i="14" s="1" a="1"/>
  <c r="A19" i="14" s="1"/>
  <c r="A19" i="13"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A281" i="13" s="1" a="1"/>
  <c r="A281" i="13" s="1"/>
  <c r="A282" i="13" s="1" a="1"/>
  <c r="A282" i="13" s="1"/>
  <c r="A283" i="13" s="1" a="1"/>
  <c r="A283" i="13" s="1"/>
  <c r="A284" i="13" s="1" a="1"/>
  <c r="A284" i="13" s="1"/>
  <c r="A285" i="13" s="1" a="1"/>
  <c r="A285" i="13" s="1"/>
  <c r="A286" i="13" s="1" a="1"/>
  <c r="A286" i="13" s="1"/>
  <c r="A287" i="13" s="1" a="1"/>
  <c r="A287" i="13" s="1"/>
  <c r="A288" i="13" s="1" a="1"/>
  <c r="A288" i="13" s="1"/>
  <c r="A289" i="13" s="1" a="1"/>
  <c r="A289" i="13" s="1"/>
  <c r="A290" i="13" s="1" a="1"/>
  <c r="A290" i="13" s="1"/>
  <c r="A291" i="13" s="1" a="1"/>
  <c r="A291" i="13" s="1"/>
  <c r="A292" i="13" s="1" a="1"/>
  <c r="A292" i="13" s="1"/>
  <c r="A293" i="13" s="1" a="1"/>
  <c r="A293" i="13" s="1"/>
  <c r="A294" i="13" s="1" a="1"/>
  <c r="A294" i="13" s="1"/>
  <c r="A295" i="13" s="1" a="1"/>
  <c r="A295" i="13" s="1"/>
  <c r="A296" i="13" s="1" a="1"/>
  <c r="A296" i="13" s="1"/>
  <c r="A297" i="13" s="1" a="1"/>
  <c r="A297" i="13" s="1"/>
  <c r="A298" i="13" s="1" a="1"/>
  <c r="A298" i="13" s="1"/>
  <c r="A299" i="13" s="1" a="1"/>
  <c r="A299" i="13" s="1"/>
  <c r="H17" i="15"/>
  <c r="H18" i="15"/>
  <c r="R9" i="15"/>
  <c r="S9" i="15"/>
  <c r="T9" i="15"/>
  <c r="Q9" i="15"/>
  <c r="N9" i="15"/>
  <c r="O9" i="15"/>
  <c r="P9" i="15"/>
  <c r="M9" i="15"/>
  <c r="D9" i="15"/>
  <c r="E9" i="15"/>
  <c r="F9" i="15"/>
  <c r="G9" i="15"/>
  <c r="I9" i="15"/>
  <c r="H9" i="15"/>
  <c r="C9" i="15"/>
  <c r="A20" i="14" l="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P5" i="8"/>
  <c r="J5" i="8"/>
  <c r="K5" i="8"/>
  <c r="L5" i="8"/>
  <c r="M5" i="8"/>
  <c r="N5" i="8"/>
  <c r="O5" i="8"/>
  <c r="I5" i="8"/>
  <c r="F4" i="14"/>
  <c r="G4" i="14"/>
  <c r="H4" i="14"/>
  <c r="E4" i="14"/>
  <c r="F4" i="13"/>
  <c r="G4" i="13"/>
  <c r="H4" i="13"/>
  <c r="E4" i="13"/>
  <c r="H13" i="5"/>
  <c r="J13" i="5"/>
  <c r="I13" i="5"/>
  <c r="G13" i="5"/>
  <c r="F13" i="5"/>
  <c r="E13" i="5"/>
  <c r="D13" i="5"/>
  <c r="A82" i="14" l="1" a="1"/>
  <c r="A82" i="14" s="1"/>
  <c r="C81" i="14"/>
  <c r="B255" i="13"/>
  <c r="H255" i="13"/>
  <c r="F255" i="13"/>
  <c r="D255" i="13"/>
  <c r="E255" i="13"/>
  <c r="G255" i="13"/>
  <c r="C255" i="13"/>
  <c r="N10" i="15"/>
  <c r="A83" i="14" l="1" a="1"/>
  <c r="A83" i="14" s="1"/>
  <c r="C82" i="14"/>
  <c r="C256" i="13"/>
  <c r="B285" i="13"/>
  <c r="D285" i="13"/>
  <c r="E285" i="13"/>
  <c r="F285" i="13"/>
  <c r="G285" i="13"/>
  <c r="H285" i="13"/>
  <c r="C285" i="13"/>
  <c r="B256" i="13"/>
  <c r="H256" i="13"/>
  <c r="G256" i="13"/>
  <c r="F256" i="13"/>
  <c r="E256" i="13"/>
  <c r="D256" i="13"/>
  <c r="B257" i="13"/>
  <c r="C14" i="15"/>
  <c r="G5" i="14"/>
  <c r="A84" i="14" l="1" a="1"/>
  <c r="A84" i="14" s="1"/>
  <c r="C83" i="14"/>
  <c r="F286" i="13"/>
  <c r="G286" i="13"/>
  <c r="H286" i="13"/>
  <c r="B286" i="13"/>
  <c r="C286" i="13"/>
  <c r="D286" i="13"/>
  <c r="E286" i="13"/>
  <c r="H257" i="13"/>
  <c r="G257" i="13"/>
  <c r="E258" i="13"/>
  <c r="F257" i="13"/>
  <c r="E257" i="13"/>
  <c r="D257" i="13"/>
  <c r="C257" i="13"/>
  <c r="D5" i="14"/>
  <c r="F5" i="14"/>
  <c r="B5" i="14"/>
  <c r="E5" i="14"/>
  <c r="H5" i="14"/>
  <c r="C5" i="14"/>
  <c r="D5" i="13"/>
  <c r="C5" i="13"/>
  <c r="B5" i="13"/>
  <c r="A85" i="14" l="1" a="1"/>
  <c r="A85" i="14" s="1"/>
  <c r="C84" i="14"/>
  <c r="H287" i="13"/>
  <c r="D287" i="13"/>
  <c r="E287" i="13"/>
  <c r="F287" i="13"/>
  <c r="G287" i="13"/>
  <c r="B287" i="13"/>
  <c r="C287" i="13"/>
  <c r="C258" i="13"/>
  <c r="B258" i="13"/>
  <c r="F259" i="13"/>
  <c r="D258" i="13"/>
  <c r="H258" i="13"/>
  <c r="G258" i="13"/>
  <c r="F258" i="13"/>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A86" i="14" l="1" a="1"/>
  <c r="A86" i="14" s="1"/>
  <c r="C85" i="14"/>
  <c r="H288" i="13"/>
  <c r="B288" i="13"/>
  <c r="C288" i="13"/>
  <c r="D288" i="13"/>
  <c r="E288" i="13"/>
  <c r="F288" i="13"/>
  <c r="G288" i="13"/>
  <c r="C259" i="13"/>
  <c r="G259" i="13"/>
  <c r="B259" i="13"/>
  <c r="D259" i="13"/>
  <c r="H259" i="13"/>
  <c r="E259" i="13"/>
  <c r="B260" i="13"/>
  <c r="C7" i="14"/>
  <c r="G7" i="14"/>
  <c r="D7" i="14"/>
  <c r="H7" i="14"/>
  <c r="E7" i="14"/>
  <c r="F7" i="14"/>
  <c r="B7" i="14"/>
  <c r="C7" i="13"/>
  <c r="D7" i="13"/>
  <c r="B7" i="13"/>
  <c r="S17" i="15"/>
  <c r="T18" i="15"/>
  <c r="R17" i="15"/>
  <c r="P18" i="15"/>
  <c r="M21" i="15"/>
  <c r="T17" i="15"/>
  <c r="M18" i="15"/>
  <c r="Q18" i="15"/>
  <c r="N18" i="15"/>
  <c r="S18" i="15"/>
  <c r="O18" i="15"/>
  <c r="R18" i="15"/>
  <c r="H7" i="13"/>
  <c r="A87" i="14" l="1" a="1"/>
  <c r="A87" i="14" s="1"/>
  <c r="C86" i="14"/>
  <c r="F289" i="13"/>
  <c r="E289" i="13"/>
  <c r="B289" i="13"/>
  <c r="G289" i="13"/>
  <c r="H289" i="13"/>
  <c r="D289" i="13"/>
  <c r="C289" i="13"/>
  <c r="C261" i="13"/>
  <c r="C260" i="13"/>
  <c r="E260" i="13"/>
  <c r="G260" i="13"/>
  <c r="F260" i="13"/>
  <c r="H260" i="13"/>
  <c r="D260" i="13"/>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G10" i="15"/>
  <c r="C10" i="15"/>
  <c r="C17" i="15" s="1"/>
  <c r="F10" i="15"/>
  <c r="D10" i="15"/>
  <c r="A88" i="14" l="1" a="1"/>
  <c r="A88" i="14" s="1"/>
  <c r="C87" i="14"/>
  <c r="E290" i="13"/>
  <c r="H290" i="13"/>
  <c r="D290" i="13"/>
  <c r="G290" i="13"/>
  <c r="C290" i="13"/>
  <c r="F290" i="13"/>
  <c r="B290" i="13"/>
  <c r="H262" i="13"/>
  <c r="B261" i="13"/>
  <c r="H261" i="13"/>
  <c r="G261" i="13"/>
  <c r="F261" i="13"/>
  <c r="E261" i="13"/>
  <c r="D261" i="13"/>
  <c r="E9" i="14"/>
  <c r="B9" i="14"/>
  <c r="F9" i="14"/>
  <c r="G9" i="14"/>
  <c r="H9" i="14"/>
  <c r="C9" i="14"/>
  <c r="D9" i="14"/>
  <c r="B9" i="13"/>
  <c r="D9" i="13"/>
  <c r="H9" i="13"/>
  <c r="C9" i="13"/>
  <c r="E9" i="13"/>
  <c r="G9" i="13"/>
  <c r="F9" i="13"/>
  <c r="B10" i="13"/>
  <c r="C18" i="15"/>
  <c r="G17" i="15"/>
  <c r="G18" i="15"/>
  <c r="D17" i="15"/>
  <c r="D18" i="15"/>
  <c r="E18" i="15"/>
  <c r="E17" i="15"/>
  <c r="F17" i="15"/>
  <c r="F18" i="15"/>
  <c r="I17" i="15"/>
  <c r="I18" i="15"/>
  <c r="A89" i="14" l="1" a="1"/>
  <c r="A89" i="14" s="1"/>
  <c r="C88" i="14"/>
  <c r="G262" i="13"/>
  <c r="F262" i="13"/>
  <c r="E262" i="13"/>
  <c r="D262" i="13"/>
  <c r="C262" i="13"/>
  <c r="B262" i="13"/>
  <c r="G263" i="13"/>
  <c r="C21" i="15"/>
  <c r="C22" i="15"/>
  <c r="B10" i="14"/>
  <c r="F10" i="14"/>
  <c r="C10" i="14"/>
  <c r="G10" i="14"/>
  <c r="H10" i="14"/>
  <c r="D10" i="14"/>
  <c r="E10" i="14"/>
  <c r="C10" i="13"/>
  <c r="G10" i="13"/>
  <c r="E10" i="13"/>
  <c r="D10" i="13"/>
  <c r="F10" i="13"/>
  <c r="H10" i="13"/>
  <c r="A90" i="14" l="1" a="1"/>
  <c r="A90" i="14" s="1"/>
  <c r="C89" i="14"/>
  <c r="F263" i="13"/>
  <c r="E263" i="13"/>
  <c r="D263" i="13"/>
  <c r="C263" i="13"/>
  <c r="B263" i="13"/>
  <c r="H263" i="13"/>
  <c r="G264" i="13"/>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A91" i="14" l="1" a="1"/>
  <c r="A91" i="14" s="1"/>
  <c r="C90" i="14"/>
  <c r="E264" i="13"/>
  <c r="D264" i="13"/>
  <c r="F265" i="13"/>
  <c r="F264" i="13"/>
  <c r="C264" i="13"/>
  <c r="B264" i="13"/>
  <c r="H264" i="13"/>
  <c r="E13" i="14"/>
  <c r="B13" i="14"/>
  <c r="F13" i="14"/>
  <c r="C13" i="14"/>
  <c r="D13" i="14"/>
  <c r="G13" i="14"/>
  <c r="H13" i="14"/>
  <c r="D13" i="13"/>
  <c r="H13" i="13"/>
  <c r="E13" i="13"/>
  <c r="C13" i="13"/>
  <c r="G13" i="13"/>
  <c r="F13" i="13"/>
  <c r="B13" i="13"/>
  <c r="A92" i="14" l="1" a="1"/>
  <c r="A92" i="14" s="1"/>
  <c r="C91" i="14"/>
  <c r="H265" i="13"/>
  <c r="E265" i="13"/>
  <c r="D265" i="13"/>
  <c r="G265" i="13"/>
  <c r="C265" i="13"/>
  <c r="B265" i="13"/>
  <c r="E266" i="13"/>
  <c r="B14" i="14"/>
  <c r="F14" i="14"/>
  <c r="C14" i="14"/>
  <c r="G14" i="14"/>
  <c r="D14" i="14"/>
  <c r="E14" i="14"/>
  <c r="H14" i="14"/>
  <c r="C14" i="13"/>
  <c r="G14" i="13"/>
  <c r="E14" i="13"/>
  <c r="F14" i="13"/>
  <c r="D14" i="13"/>
  <c r="H14" i="13"/>
  <c r="B14" i="13"/>
  <c r="A93" i="14" l="1" a="1"/>
  <c r="A93" i="14" s="1"/>
  <c r="C92" i="14"/>
  <c r="G267" i="13"/>
  <c r="D266" i="13"/>
  <c r="H266" i="13"/>
  <c r="B266" i="13"/>
  <c r="F266" i="13"/>
  <c r="G266" i="13"/>
  <c r="C266" i="13"/>
  <c r="C15" i="14"/>
  <c r="G15" i="14"/>
  <c r="D15" i="14"/>
  <c r="H15" i="14"/>
  <c r="E15" i="14"/>
  <c r="F15" i="14"/>
  <c r="B15" i="14"/>
  <c r="C15" i="13"/>
  <c r="F15" i="13"/>
  <c r="E15" i="13"/>
  <c r="H15" i="13"/>
  <c r="G15" i="13"/>
  <c r="D15" i="13"/>
  <c r="B15" i="13"/>
  <c r="A94" i="14" l="1" a="1"/>
  <c r="A94" i="14" s="1"/>
  <c r="C93" i="14"/>
  <c r="H267" i="13"/>
  <c r="E267" i="13"/>
  <c r="E268" i="13"/>
  <c r="F267" i="13"/>
  <c r="B267" i="13"/>
  <c r="D267" i="13"/>
  <c r="C267" i="13"/>
  <c r="D16" i="14"/>
  <c r="H16" i="14"/>
  <c r="E16" i="14"/>
  <c r="F16" i="14"/>
  <c r="G16" i="14"/>
  <c r="B16" i="14"/>
  <c r="C16" i="14"/>
  <c r="B16" i="13"/>
  <c r="E16" i="13"/>
  <c r="C16" i="13"/>
  <c r="F16" i="13"/>
  <c r="H16" i="13"/>
  <c r="D16" i="13"/>
  <c r="G16" i="13"/>
  <c r="A95" i="14" l="1" a="1"/>
  <c r="A95" i="14" s="1"/>
  <c r="A96" i="14" s="1" a="1"/>
  <c r="A96" i="14" s="1"/>
  <c r="A97" i="14" s="1" a="1"/>
  <c r="A97" i="14" s="1"/>
  <c r="A98" i="14" s="1" a="1"/>
  <c r="A98" i="14" s="1"/>
  <c r="A99" i="14" s="1" a="1"/>
  <c r="A99" i="14" s="1"/>
  <c r="A100" i="14" s="1" a="1"/>
  <c r="A100" i="14" s="1"/>
  <c r="A101" i="14" s="1" a="1"/>
  <c r="A101" i="14" s="1"/>
  <c r="A102" i="14" s="1" a="1"/>
  <c r="A102" i="14" s="1"/>
  <c r="C94" i="14"/>
  <c r="D268" i="13"/>
  <c r="C268" i="13"/>
  <c r="B268" i="13"/>
  <c r="H268" i="13"/>
  <c r="G268" i="13"/>
  <c r="D269" i="13"/>
  <c r="F268" i="13"/>
  <c r="E17" i="14"/>
  <c r="B17" i="14"/>
  <c r="F17" i="14"/>
  <c r="G17" i="14"/>
  <c r="H17" i="14"/>
  <c r="C17" i="14"/>
  <c r="D17" i="14"/>
  <c r="B17" i="13"/>
  <c r="D17" i="13"/>
  <c r="H17" i="13"/>
  <c r="C17" i="13"/>
  <c r="F17" i="13"/>
  <c r="E17" i="13"/>
  <c r="G17" i="13"/>
  <c r="A103" i="14" l="1" a="1"/>
  <c r="A103" i="14" s="1"/>
  <c r="C102" i="14"/>
  <c r="C269" i="13"/>
  <c r="B269" i="13"/>
  <c r="H269" i="13"/>
  <c r="G269" i="13"/>
  <c r="D270" i="13"/>
  <c r="F269" i="13"/>
  <c r="E269" i="13"/>
  <c r="B18" i="14"/>
  <c r="F18" i="14"/>
  <c r="C18" i="14"/>
  <c r="G18" i="14"/>
  <c r="H18" i="14"/>
  <c r="D18" i="14"/>
  <c r="E18" i="14"/>
  <c r="B18" i="13"/>
  <c r="C18" i="13"/>
  <c r="G18" i="13"/>
  <c r="F18" i="13"/>
  <c r="H18" i="13"/>
  <c r="E18" i="13"/>
  <c r="D18" i="13"/>
  <c r="A104" i="14" l="1" a="1"/>
  <c r="A104" i="14" s="1"/>
  <c r="A105" i="14" s="1" a="1"/>
  <c r="A105" i="14" s="1"/>
  <c r="C103" i="14"/>
  <c r="F270" i="13"/>
  <c r="B270" i="13"/>
  <c r="E271" i="13"/>
  <c r="G270" i="13"/>
  <c r="C270" i="13"/>
  <c r="E270" i="13"/>
  <c r="H270" i="13"/>
  <c r="C19" i="14"/>
  <c r="G19" i="14"/>
  <c r="D19" i="14"/>
  <c r="H19" i="14"/>
  <c r="B19" i="14"/>
  <c r="E19" i="14"/>
  <c r="F19" i="14"/>
  <c r="B19" i="13"/>
  <c r="C19" i="13"/>
  <c r="F19" i="13"/>
  <c r="G19" i="13"/>
  <c r="H19" i="13"/>
  <c r="E19" i="13"/>
  <c r="D19" i="13"/>
  <c r="A106" i="14" l="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C105" i="14"/>
  <c r="C271" i="13"/>
  <c r="D271" i="13"/>
  <c r="G271" i="13"/>
  <c r="H271" i="13"/>
  <c r="D272" i="13"/>
  <c r="B271" i="13"/>
  <c r="F271" i="13"/>
  <c r="D20" i="14"/>
  <c r="H20" i="14"/>
  <c r="E20" i="14"/>
  <c r="B20" i="14"/>
  <c r="C20" i="14"/>
  <c r="F20" i="14"/>
  <c r="G20" i="14"/>
  <c r="E20" i="13"/>
  <c r="G20" i="13"/>
  <c r="D20" i="13"/>
  <c r="H20" i="13"/>
  <c r="C20" i="13"/>
  <c r="F20" i="13"/>
  <c r="B20" i="13"/>
  <c r="A240" i="14" l="1" a="1"/>
  <c r="A240" i="14" s="1"/>
  <c r="B239" i="14"/>
  <c r="F239" i="14"/>
  <c r="G239" i="14"/>
  <c r="H239" i="14"/>
  <c r="E239" i="14"/>
  <c r="D239" i="14"/>
  <c r="C239" i="14"/>
  <c r="C273" i="13"/>
  <c r="E272" i="13"/>
  <c r="C272" i="13"/>
  <c r="F272" i="13"/>
  <c r="H272" i="13"/>
  <c r="G272" i="13"/>
  <c r="B272" i="13"/>
  <c r="E21" i="14"/>
  <c r="B21" i="14"/>
  <c r="F21" i="14"/>
  <c r="C21" i="14"/>
  <c r="D21" i="14"/>
  <c r="G21" i="14"/>
  <c r="H21" i="14"/>
  <c r="B21" i="13"/>
  <c r="D21" i="13"/>
  <c r="H21" i="13"/>
  <c r="G21" i="13"/>
  <c r="F21" i="13"/>
  <c r="E21" i="13"/>
  <c r="C21" i="13"/>
  <c r="A241" i="14" l="1" a="1"/>
  <c r="A241" i="14" s="1"/>
  <c r="B240" i="14"/>
  <c r="F240" i="14"/>
  <c r="C240" i="14"/>
  <c r="G240" i="14"/>
  <c r="E240" i="14"/>
  <c r="D240" i="14"/>
  <c r="H240" i="14"/>
  <c r="F274" i="13"/>
  <c r="B273" i="13"/>
  <c r="D273" i="13"/>
  <c r="G273" i="13"/>
  <c r="F273" i="13"/>
  <c r="H273" i="13"/>
  <c r="E273" i="13"/>
  <c r="B22" i="14"/>
  <c r="F22" i="14"/>
  <c r="C22" i="14"/>
  <c r="G22" i="14"/>
  <c r="D22" i="14"/>
  <c r="E22" i="14"/>
  <c r="H22" i="14"/>
  <c r="C22" i="13"/>
  <c r="G22" i="13"/>
  <c r="H22" i="13"/>
  <c r="F22" i="13"/>
  <c r="D22" i="13"/>
  <c r="E22" i="13"/>
  <c r="B22" i="13"/>
  <c r="A242" i="14" l="1" a="1"/>
  <c r="A242" i="14" s="1"/>
  <c r="C241" i="14"/>
  <c r="F241" i="14"/>
  <c r="D241" i="14"/>
  <c r="G241" i="14"/>
  <c r="E241" i="14"/>
  <c r="B241" i="14"/>
  <c r="H241" i="14"/>
  <c r="E274" i="13"/>
  <c r="D274" i="13"/>
  <c r="C274" i="13"/>
  <c r="B274" i="13"/>
  <c r="H274" i="13"/>
  <c r="B275" i="13"/>
  <c r="G274" i="13"/>
  <c r="C23" i="14"/>
  <c r="G23" i="14"/>
  <c r="D23" i="14"/>
  <c r="H23" i="14"/>
  <c r="E23" i="14"/>
  <c r="F23" i="14"/>
  <c r="B23" i="14"/>
  <c r="B23" i="13"/>
  <c r="C23" i="13"/>
  <c r="F23" i="13"/>
  <c r="H23" i="13"/>
  <c r="D23" i="13"/>
  <c r="G23" i="13"/>
  <c r="E23" i="13"/>
  <c r="A243" i="14" l="1" a="1"/>
  <c r="A243" i="14" s="1"/>
  <c r="D242" i="14"/>
  <c r="F242" i="14"/>
  <c r="E242" i="14"/>
  <c r="B242" i="14"/>
  <c r="C242" i="14"/>
  <c r="H242" i="14"/>
  <c r="G242" i="14"/>
  <c r="F275" i="13"/>
  <c r="D275" i="13"/>
  <c r="F276" i="13"/>
  <c r="H275" i="13"/>
  <c r="C275" i="13"/>
  <c r="G275" i="13"/>
  <c r="E275" i="13"/>
  <c r="D24" i="14"/>
  <c r="H24" i="14"/>
  <c r="E24" i="14"/>
  <c r="F24" i="14"/>
  <c r="G24" i="14"/>
  <c r="B24" i="14"/>
  <c r="C24" i="14"/>
  <c r="E26" i="13"/>
  <c r="C25" i="13"/>
  <c r="F25" i="13"/>
  <c r="E25" i="13"/>
  <c r="D25" i="13"/>
  <c r="H25" i="13"/>
  <c r="G25" i="13"/>
  <c r="B25" i="13"/>
  <c r="C24" i="13"/>
  <c r="G24" i="13"/>
  <c r="E24" i="13"/>
  <c r="D24" i="13"/>
  <c r="H24" i="13"/>
  <c r="F24" i="13"/>
  <c r="B24" i="13"/>
  <c r="A244" i="14" l="1" a="1"/>
  <c r="A244" i="14" s="1"/>
  <c r="C243" i="14"/>
  <c r="D243" i="14"/>
  <c r="F243" i="14"/>
  <c r="E243" i="14"/>
  <c r="G243" i="14"/>
  <c r="B243" i="14"/>
  <c r="H243" i="14"/>
  <c r="C277" i="13"/>
  <c r="C276" i="13"/>
  <c r="E276" i="13"/>
  <c r="D276" i="13"/>
  <c r="B276" i="13"/>
  <c r="H276" i="13"/>
  <c r="G276" i="13"/>
  <c r="G26" i="13"/>
  <c r="D26" i="13"/>
  <c r="C26" i="13"/>
  <c r="E25" i="14"/>
  <c r="B25" i="14"/>
  <c r="F25" i="14"/>
  <c r="G25" i="14"/>
  <c r="H25" i="14"/>
  <c r="C25" i="14"/>
  <c r="D25" i="14"/>
  <c r="F27" i="13"/>
  <c r="B26" i="13"/>
  <c r="F26" i="13"/>
  <c r="H26" i="13"/>
  <c r="A245" i="14" l="1" a="1"/>
  <c r="A245" i="14" s="1"/>
  <c r="D244" i="14"/>
  <c r="C244" i="14"/>
  <c r="E244" i="14"/>
  <c r="H244" i="14"/>
  <c r="F244" i="14"/>
  <c r="B244" i="14"/>
  <c r="G244" i="14"/>
  <c r="C278" i="13"/>
  <c r="E277" i="13"/>
  <c r="B277" i="13"/>
  <c r="H277" i="13"/>
  <c r="G277" i="13"/>
  <c r="F277" i="13"/>
  <c r="D277" i="13"/>
  <c r="C27" i="13"/>
  <c r="B26" i="14"/>
  <c r="F26" i="14"/>
  <c r="C26" i="14"/>
  <c r="G26" i="14"/>
  <c r="H26" i="14"/>
  <c r="D26" i="14"/>
  <c r="E26" i="14"/>
  <c r="E27" i="13"/>
  <c r="B27" i="13"/>
  <c r="G27" i="13"/>
  <c r="D27" i="13"/>
  <c r="H27" i="13"/>
  <c r="A246" i="14" l="1" a="1"/>
  <c r="A246" i="14" s="1"/>
  <c r="C245" i="14"/>
  <c r="D245" i="14"/>
  <c r="G245" i="14"/>
  <c r="F245" i="14"/>
  <c r="E245" i="14"/>
  <c r="B245" i="14"/>
  <c r="H245" i="14"/>
  <c r="E279" i="13"/>
  <c r="E278" i="13"/>
  <c r="B278" i="13"/>
  <c r="H278" i="13"/>
  <c r="G278" i="13"/>
  <c r="F278" i="13"/>
  <c r="D278" i="13"/>
  <c r="C27" i="14"/>
  <c r="G27" i="14"/>
  <c r="D27" i="14"/>
  <c r="H27" i="14"/>
  <c r="B27" i="14"/>
  <c r="E27" i="14"/>
  <c r="F27" i="14"/>
  <c r="G28" i="13"/>
  <c r="D28" i="13"/>
  <c r="B28" i="13"/>
  <c r="E28" i="13"/>
  <c r="F28" i="13"/>
  <c r="H28" i="13"/>
  <c r="C28" i="13"/>
  <c r="A247" i="14" l="1" a="1"/>
  <c r="A247" i="14" s="1"/>
  <c r="D246" i="14"/>
  <c r="G246" i="14"/>
  <c r="E246" i="14"/>
  <c r="B246" i="14"/>
  <c r="H246" i="14"/>
  <c r="C246" i="14"/>
  <c r="F246" i="14"/>
  <c r="B279" i="13"/>
  <c r="H279" i="13"/>
  <c r="B280" i="13"/>
  <c r="G279" i="13"/>
  <c r="D279" i="13"/>
  <c r="C279" i="13"/>
  <c r="F279" i="13"/>
  <c r="D28" i="14"/>
  <c r="H28" i="14"/>
  <c r="E28" i="14"/>
  <c r="B28" i="14"/>
  <c r="C28" i="14"/>
  <c r="F28" i="14"/>
  <c r="G28" i="14"/>
  <c r="E29" i="13"/>
  <c r="B29" i="13"/>
  <c r="F29" i="13"/>
  <c r="H29" i="13"/>
  <c r="C29" i="13"/>
  <c r="D29" i="13"/>
  <c r="G29" i="13"/>
  <c r="A248" i="14" l="1" a="1"/>
  <c r="A248" i="14" s="1"/>
  <c r="G247" i="14"/>
  <c r="D247" i="14"/>
  <c r="C247" i="14"/>
  <c r="E247" i="14"/>
  <c r="H247" i="14"/>
  <c r="F247" i="14"/>
  <c r="B247" i="14"/>
  <c r="H280" i="13"/>
  <c r="G280" i="13"/>
  <c r="B281" i="13"/>
  <c r="F280" i="13"/>
  <c r="E280" i="13"/>
  <c r="D280" i="13"/>
  <c r="C280" i="13"/>
  <c r="E29" i="14"/>
  <c r="B29" i="14"/>
  <c r="F29" i="14"/>
  <c r="C29" i="14"/>
  <c r="D29" i="14"/>
  <c r="G29" i="14"/>
  <c r="H29" i="14"/>
  <c r="C30" i="13"/>
  <c r="D30" i="13"/>
  <c r="E30" i="13"/>
  <c r="H30" i="13"/>
  <c r="G30" i="13"/>
  <c r="F30" i="13"/>
  <c r="B30" i="13"/>
  <c r="A249" i="14" l="1" a="1"/>
  <c r="A249" i="14" s="1"/>
  <c r="H248" i="14"/>
  <c r="B248" i="14"/>
  <c r="E248" i="14"/>
  <c r="F248" i="14"/>
  <c r="C248" i="14"/>
  <c r="G248" i="14"/>
  <c r="D248" i="14"/>
  <c r="B282" i="13"/>
  <c r="H281" i="13"/>
  <c r="G281" i="13"/>
  <c r="F281" i="13"/>
  <c r="E281" i="13"/>
  <c r="D281" i="13"/>
  <c r="C281" i="13"/>
  <c r="B30" i="14"/>
  <c r="F30" i="14"/>
  <c r="C30" i="14"/>
  <c r="G30" i="14"/>
  <c r="D30" i="14"/>
  <c r="E30" i="14"/>
  <c r="H30" i="14"/>
  <c r="H31" i="13"/>
  <c r="G31" i="13"/>
  <c r="B31" i="13"/>
  <c r="C31" i="13"/>
  <c r="F31" i="13"/>
  <c r="D31" i="13"/>
  <c r="E31" i="13"/>
  <c r="A250" i="14" l="1" a="1"/>
  <c r="A250" i="14" s="1"/>
  <c r="E249" i="14"/>
  <c r="B249" i="14"/>
  <c r="F249" i="14"/>
  <c r="C249" i="14"/>
  <c r="G249" i="14"/>
  <c r="D249" i="14"/>
  <c r="H249" i="14"/>
  <c r="F282" i="13"/>
  <c r="E282" i="13"/>
  <c r="G283" i="13"/>
  <c r="D282" i="13"/>
  <c r="H282" i="13"/>
  <c r="G282" i="13"/>
  <c r="C282" i="13"/>
  <c r="C31" i="14"/>
  <c r="G31" i="14"/>
  <c r="D31" i="14"/>
  <c r="H31" i="14"/>
  <c r="E31" i="14"/>
  <c r="F31" i="14"/>
  <c r="B31" i="14"/>
  <c r="C32" i="13"/>
  <c r="E32" i="13"/>
  <c r="G32" i="13"/>
  <c r="D32" i="13"/>
  <c r="H32" i="13"/>
  <c r="F32" i="13"/>
  <c r="B32" i="13"/>
  <c r="A251" i="14" l="1" a="1"/>
  <c r="A251" i="14" s="1"/>
  <c r="H250" i="14"/>
  <c r="C250" i="14"/>
  <c r="F250" i="14"/>
  <c r="E250" i="14"/>
  <c r="B250" i="14"/>
  <c r="D250" i="14"/>
  <c r="G250" i="14"/>
  <c r="H284" i="13"/>
  <c r="D283" i="13"/>
  <c r="C283" i="13"/>
  <c r="B283" i="13"/>
  <c r="F283" i="13"/>
  <c r="E283" i="13"/>
  <c r="H283" i="13"/>
  <c r="D32" i="14"/>
  <c r="H32" i="14"/>
  <c r="E32" i="14"/>
  <c r="F32" i="14"/>
  <c r="G32" i="14"/>
  <c r="B32" i="14"/>
  <c r="C32" i="14"/>
  <c r="H33" i="13"/>
  <c r="G33" i="13"/>
  <c r="B33" i="13"/>
  <c r="C33" i="13"/>
  <c r="E33" i="13"/>
  <c r="F33" i="13"/>
  <c r="D33" i="13"/>
  <c r="A252" i="14" l="1" a="1"/>
  <c r="A252" i="14" s="1"/>
  <c r="G251" i="14"/>
  <c r="E251" i="14"/>
  <c r="D251" i="14"/>
  <c r="C251" i="14"/>
  <c r="B251" i="14"/>
  <c r="H251" i="14"/>
  <c r="F251" i="14"/>
  <c r="C284" i="13"/>
  <c r="E284" i="13"/>
  <c r="F284" i="13"/>
  <c r="B284" i="13"/>
  <c r="D284" i="13"/>
  <c r="G284" i="13"/>
  <c r="E33" i="14"/>
  <c r="B33" i="14"/>
  <c r="F33" i="14"/>
  <c r="G33" i="14"/>
  <c r="H33" i="14"/>
  <c r="C33" i="14"/>
  <c r="D33" i="14"/>
  <c r="C34" i="13"/>
  <c r="F34" i="13"/>
  <c r="E34" i="13"/>
  <c r="D34" i="13"/>
  <c r="H34" i="13"/>
  <c r="G34" i="13"/>
  <c r="B34" i="13"/>
  <c r="A253" i="14" l="1" a="1"/>
  <c r="A253" i="14" s="1"/>
  <c r="G252" i="14"/>
  <c r="E252" i="14"/>
  <c r="B252" i="14"/>
  <c r="C252" i="14"/>
  <c r="D252" i="14"/>
  <c r="F252" i="14"/>
  <c r="H252" i="14"/>
  <c r="B34" i="14"/>
  <c r="F34" i="14"/>
  <c r="C34" i="14"/>
  <c r="G34" i="14"/>
  <c r="H34" i="14"/>
  <c r="D34" i="14"/>
  <c r="E34" i="14"/>
  <c r="H35" i="13"/>
  <c r="G35" i="13"/>
  <c r="B35" i="13"/>
  <c r="C35" i="13"/>
  <c r="E35" i="13"/>
  <c r="D35" i="13"/>
  <c r="F35" i="13"/>
  <c r="A254" i="14" l="1" a="1"/>
  <c r="A254" i="14" s="1"/>
  <c r="C253" i="14"/>
  <c r="F253" i="14"/>
  <c r="H253" i="14"/>
  <c r="G253" i="14"/>
  <c r="B253" i="14"/>
  <c r="E253" i="14"/>
  <c r="D253" i="14"/>
  <c r="C35" i="14"/>
  <c r="G35" i="14"/>
  <c r="D35" i="14"/>
  <c r="H35" i="14"/>
  <c r="B35" i="14"/>
  <c r="E35" i="14"/>
  <c r="F35" i="14"/>
  <c r="G36" i="13"/>
  <c r="E36" i="13"/>
  <c r="D36" i="13"/>
  <c r="C36" i="13"/>
  <c r="H36" i="13"/>
  <c r="F36" i="13"/>
  <c r="B36" i="13"/>
  <c r="A255" i="14" l="1" a="1"/>
  <c r="A255" i="14" s="1"/>
  <c r="C254" i="14"/>
  <c r="G254" i="14"/>
  <c r="H254" i="14"/>
  <c r="D254" i="14"/>
  <c r="F254" i="14"/>
  <c r="E254" i="14"/>
  <c r="B254" i="14"/>
  <c r="D36" i="14"/>
  <c r="H36" i="14"/>
  <c r="E36" i="14"/>
  <c r="B36" i="14"/>
  <c r="C36" i="14"/>
  <c r="F36" i="14"/>
  <c r="G36" i="14"/>
  <c r="H38" i="13"/>
  <c r="B38" i="13"/>
  <c r="C38" i="13"/>
  <c r="G38" i="13"/>
  <c r="D38" i="13"/>
  <c r="D39" i="13"/>
  <c r="E38" i="13"/>
  <c r="F38" i="13"/>
  <c r="C37" i="13"/>
  <c r="B37" i="13"/>
  <c r="F37" i="13"/>
  <c r="G37" i="13"/>
  <c r="D37" i="13"/>
  <c r="E37" i="13"/>
  <c r="H37" i="13"/>
  <c r="A256" i="14" l="1" a="1"/>
  <c r="A256" i="14" s="1"/>
  <c r="E255" i="14"/>
  <c r="G255" i="14"/>
  <c r="C255" i="14"/>
  <c r="F255" i="14"/>
  <c r="B255" i="14"/>
  <c r="D255" i="14"/>
  <c r="H255" i="14"/>
  <c r="B39" i="13"/>
  <c r="F39" i="13"/>
  <c r="E39" i="13"/>
  <c r="C39" i="13"/>
  <c r="E37" i="14"/>
  <c r="B37" i="14"/>
  <c r="F37" i="14"/>
  <c r="C37" i="14"/>
  <c r="D37" i="14"/>
  <c r="G37" i="14"/>
  <c r="H37" i="14"/>
  <c r="G40" i="13"/>
  <c r="H39" i="13"/>
  <c r="G39" i="13"/>
  <c r="A257" i="14" l="1" a="1"/>
  <c r="A257" i="14" s="1"/>
  <c r="C256" i="14"/>
  <c r="G256" i="14"/>
  <c r="E256" i="14"/>
  <c r="F256" i="14"/>
  <c r="H256" i="14"/>
  <c r="D256" i="14"/>
  <c r="B256" i="14"/>
  <c r="D40" i="13"/>
  <c r="B40" i="13"/>
  <c r="B38" i="14"/>
  <c r="F38" i="14"/>
  <c r="C38" i="14"/>
  <c r="G38" i="14"/>
  <c r="D38" i="14"/>
  <c r="E38" i="14"/>
  <c r="H38" i="14"/>
  <c r="H40" i="13"/>
  <c r="C40" i="13"/>
  <c r="D41" i="13"/>
  <c r="E40" i="13"/>
  <c r="F40" i="13"/>
  <c r="A258" i="14" l="1" a="1"/>
  <c r="A258" i="14" s="1"/>
  <c r="C257" i="14"/>
  <c r="G257" i="14"/>
  <c r="E257" i="14"/>
  <c r="B257" i="14"/>
  <c r="F257" i="14"/>
  <c r="D257" i="14"/>
  <c r="H257" i="14"/>
  <c r="C39" i="14"/>
  <c r="G39" i="14"/>
  <c r="D39" i="14"/>
  <c r="H39" i="14"/>
  <c r="E39" i="14"/>
  <c r="F39" i="14"/>
  <c r="B39" i="14"/>
  <c r="G41" i="13"/>
  <c r="F41" i="13"/>
  <c r="E42" i="13"/>
  <c r="E41" i="13"/>
  <c r="H41" i="13"/>
  <c r="C41" i="13"/>
  <c r="B41" i="13"/>
  <c r="A259" i="14" l="1" a="1"/>
  <c r="A259" i="14" s="1"/>
  <c r="E258" i="14"/>
  <c r="C258" i="14"/>
  <c r="G258" i="14"/>
  <c r="D258" i="14"/>
  <c r="H258" i="14"/>
  <c r="B258" i="14"/>
  <c r="F258" i="14"/>
  <c r="D40" i="14"/>
  <c r="H40" i="14"/>
  <c r="E40" i="14"/>
  <c r="F40" i="14"/>
  <c r="G40" i="14"/>
  <c r="B40" i="14"/>
  <c r="C40" i="14"/>
  <c r="H42" i="13"/>
  <c r="C42" i="13"/>
  <c r="B42" i="13"/>
  <c r="D42" i="13"/>
  <c r="H43" i="13"/>
  <c r="F42" i="13"/>
  <c r="G42" i="13"/>
  <c r="A260" i="14" l="1" a="1"/>
  <c r="A260" i="14" s="1"/>
  <c r="D259" i="14"/>
  <c r="C259" i="14"/>
  <c r="B259" i="14"/>
  <c r="H259" i="14"/>
  <c r="E259" i="14"/>
  <c r="F259" i="14"/>
  <c r="G259" i="14"/>
  <c r="E41" i="14"/>
  <c r="B41" i="14"/>
  <c r="F41" i="14"/>
  <c r="G41" i="14"/>
  <c r="H41" i="14"/>
  <c r="C41" i="14"/>
  <c r="D41" i="14"/>
  <c r="G43" i="13"/>
  <c r="D43" i="13"/>
  <c r="E43" i="13"/>
  <c r="C43" i="13"/>
  <c r="B43" i="13"/>
  <c r="F43" i="13"/>
  <c r="F44" i="13"/>
  <c r="A261" i="14" l="1" a="1"/>
  <c r="A261" i="14" s="1"/>
  <c r="H260" i="14"/>
  <c r="B260" i="14"/>
  <c r="E260" i="14"/>
  <c r="F260" i="14"/>
  <c r="G260" i="14"/>
  <c r="C260" i="14"/>
  <c r="D260" i="14"/>
  <c r="C42" i="14"/>
  <c r="G42" i="14"/>
  <c r="E42" i="14"/>
  <c r="F42" i="14"/>
  <c r="H42" i="14"/>
  <c r="B42" i="14"/>
  <c r="D42" i="14"/>
  <c r="H44" i="13"/>
  <c r="G44" i="13"/>
  <c r="B44" i="13"/>
  <c r="E44" i="13"/>
  <c r="C45" i="13"/>
  <c r="C44" i="13"/>
  <c r="D44" i="13"/>
  <c r="E261" i="14" l="1"/>
  <c r="F261" i="14"/>
  <c r="D261" i="14"/>
  <c r="G261" i="14"/>
  <c r="C261" i="14"/>
  <c r="B261" i="14"/>
  <c r="H261" i="14"/>
  <c r="A262" i="14" a="1"/>
  <c r="A262" i="14" s="1"/>
  <c r="E45" i="13"/>
  <c r="B45" i="13"/>
  <c r="D43" i="14"/>
  <c r="H43" i="14"/>
  <c r="C43" i="14"/>
  <c r="E43" i="14"/>
  <c r="B43" i="14"/>
  <c r="F43" i="14"/>
  <c r="G43" i="14"/>
  <c r="D45" i="13"/>
  <c r="F45" i="13"/>
  <c r="F46" i="13"/>
  <c r="G45" i="13"/>
  <c r="H45" i="13"/>
  <c r="B262" i="14" l="1"/>
  <c r="F262" i="14"/>
  <c r="D262" i="14"/>
  <c r="C262" i="14"/>
  <c r="G262" i="14"/>
  <c r="H262" i="14"/>
  <c r="E262" i="14"/>
  <c r="A263" i="14" a="1"/>
  <c r="A263" i="14" s="1"/>
  <c r="E44" i="14"/>
  <c r="B44" i="14"/>
  <c r="G44" i="14"/>
  <c r="C44" i="14"/>
  <c r="H44" i="14"/>
  <c r="D44" i="14"/>
  <c r="F44" i="14"/>
  <c r="H46" i="13"/>
  <c r="C46" i="13"/>
  <c r="D47" i="13"/>
  <c r="G46" i="13"/>
  <c r="D46" i="13"/>
  <c r="E46" i="13"/>
  <c r="B46" i="13"/>
  <c r="C263" i="14" l="1"/>
  <c r="G263" i="14"/>
  <c r="E263" i="14"/>
  <c r="B263" i="14"/>
  <c r="D263" i="14"/>
  <c r="H263" i="14"/>
  <c r="F263" i="14"/>
  <c r="A264" i="14" a="1"/>
  <c r="A264" i="14" s="1"/>
  <c r="B45" i="14"/>
  <c r="F45" i="14"/>
  <c r="E45" i="14"/>
  <c r="G45" i="14"/>
  <c r="H45" i="14"/>
  <c r="C45" i="14"/>
  <c r="D45" i="14"/>
  <c r="B47" i="13"/>
  <c r="G47" i="13"/>
  <c r="G48" i="13"/>
  <c r="H47" i="13"/>
  <c r="F47" i="13"/>
  <c r="C47" i="13"/>
  <c r="E47" i="13"/>
  <c r="G264" i="14" l="1"/>
  <c r="D264" i="14"/>
  <c r="H264" i="14"/>
  <c r="E264" i="14"/>
  <c r="B264" i="14"/>
  <c r="F264" i="14"/>
  <c r="C264" i="14"/>
  <c r="A265" i="14" a="1"/>
  <c r="A265" i="14" s="1"/>
  <c r="C48" i="13"/>
  <c r="D48" i="13"/>
  <c r="C46" i="14"/>
  <c r="G46" i="14"/>
  <c r="D46" i="14"/>
  <c r="E46" i="14"/>
  <c r="B46" i="14"/>
  <c r="F46" i="14"/>
  <c r="H46" i="14"/>
  <c r="B48" i="13"/>
  <c r="F48" i="13"/>
  <c r="G49" i="13"/>
  <c r="H48" i="13"/>
  <c r="E48" i="13"/>
  <c r="A266" i="14" l="1" a="1"/>
  <c r="A266" i="14" s="1"/>
  <c r="D266" i="14" s="1"/>
  <c r="C265" i="14"/>
  <c r="F265" i="14"/>
  <c r="G265" i="14"/>
  <c r="H265" i="14"/>
  <c r="D265" i="14"/>
  <c r="E265" i="14"/>
  <c r="B265" i="14"/>
  <c r="D47" i="14"/>
  <c r="H47" i="14"/>
  <c r="B47" i="14"/>
  <c r="G47" i="14"/>
  <c r="C47" i="14"/>
  <c r="E47" i="14"/>
  <c r="F47" i="14"/>
  <c r="D49" i="13"/>
  <c r="F49" i="13"/>
  <c r="E50" i="13"/>
  <c r="H49" i="13"/>
  <c r="E49" i="13"/>
  <c r="C49" i="13"/>
  <c r="B49" i="13"/>
  <c r="H266" i="14" l="1"/>
  <c r="G266" i="14"/>
  <c r="A267" i="14" a="1"/>
  <c r="A267" i="14" s="1"/>
  <c r="A268" i="14" s="1" a="1"/>
  <c r="A268" i="14" s="1"/>
  <c r="F268" i="14" s="1"/>
  <c r="E266" i="14"/>
  <c r="B266" i="14"/>
  <c r="C266" i="14"/>
  <c r="F266" i="14"/>
  <c r="C50" i="13"/>
  <c r="B50" i="13"/>
  <c r="F50" i="13"/>
  <c r="E48" i="14"/>
  <c r="F48" i="14"/>
  <c r="B48" i="14"/>
  <c r="G48" i="14"/>
  <c r="H48" i="14"/>
  <c r="C48" i="14"/>
  <c r="D48" i="14"/>
  <c r="G50" i="13"/>
  <c r="C51" i="13"/>
  <c r="H50" i="13"/>
  <c r="D50" i="13"/>
  <c r="H267" i="14" l="1"/>
  <c r="E267" i="14"/>
  <c r="C267" i="14"/>
  <c r="E268" i="14"/>
  <c r="D268" i="14"/>
  <c r="A269" i="14" a="1"/>
  <c r="A269" i="14" s="1"/>
  <c r="C269" i="14" s="1"/>
  <c r="C268" i="14"/>
  <c r="B268" i="14"/>
  <c r="F267" i="14"/>
  <c r="D267" i="14"/>
  <c r="H268" i="14"/>
  <c r="B267" i="14"/>
  <c r="G267" i="14"/>
  <c r="G268" i="14"/>
  <c r="B49" i="14"/>
  <c r="F49" i="14"/>
  <c r="D49" i="14"/>
  <c r="E49" i="14"/>
  <c r="C49" i="14"/>
  <c r="G49" i="14"/>
  <c r="H49" i="14"/>
  <c r="H52" i="13"/>
  <c r="H51" i="13"/>
  <c r="E51" i="13"/>
  <c r="D51" i="13"/>
  <c r="B51" i="13"/>
  <c r="G51" i="13"/>
  <c r="F51" i="13"/>
  <c r="B269" i="14" l="1"/>
  <c r="H269" i="14"/>
  <c r="A270" i="14" a="1"/>
  <c r="A270" i="14" s="1"/>
  <c r="B270" i="14" s="1"/>
  <c r="G269" i="14"/>
  <c r="F269" i="14"/>
  <c r="E269" i="14"/>
  <c r="D269" i="14"/>
  <c r="F52" i="13"/>
  <c r="G52" i="13"/>
  <c r="E52" i="13"/>
  <c r="C52" i="13"/>
  <c r="B52" i="13"/>
  <c r="D52" i="13"/>
  <c r="C50" i="14"/>
  <c r="G50" i="14"/>
  <c r="B50" i="14"/>
  <c r="H50" i="14"/>
  <c r="D50" i="14"/>
  <c r="E50" i="14"/>
  <c r="F50" i="14"/>
  <c r="F53" i="13"/>
  <c r="A271" i="14" l="1" a="1"/>
  <c r="A271" i="14" s="1"/>
  <c r="E271" i="14" s="1"/>
  <c r="G270" i="14"/>
  <c r="F270" i="14"/>
  <c r="E270" i="14"/>
  <c r="D270" i="14"/>
  <c r="H270" i="14"/>
  <c r="C270" i="14"/>
  <c r="C53" i="13"/>
  <c r="D51" i="14"/>
  <c r="H51" i="14"/>
  <c r="F51" i="14"/>
  <c r="B51" i="14"/>
  <c r="G51" i="14"/>
  <c r="C51" i="14"/>
  <c r="E51" i="14"/>
  <c r="B53" i="13"/>
  <c r="C54" i="13"/>
  <c r="H53" i="13"/>
  <c r="E53" i="13"/>
  <c r="D53" i="13"/>
  <c r="G53" i="13"/>
  <c r="A272" i="14" l="1" a="1"/>
  <c r="A272" i="14" s="1"/>
  <c r="A273" i="14" s="1" a="1"/>
  <c r="A273" i="14" s="1"/>
  <c r="F273" i="14" s="1"/>
  <c r="H271" i="14"/>
  <c r="C271" i="14"/>
  <c r="G271" i="14"/>
  <c r="B271" i="14"/>
  <c r="F271" i="14"/>
  <c r="D271" i="14"/>
  <c r="H54" i="13"/>
  <c r="E52" i="14"/>
  <c r="D52" i="14"/>
  <c r="F52" i="14"/>
  <c r="B52" i="14"/>
  <c r="C52" i="14"/>
  <c r="G52" i="14"/>
  <c r="H52" i="14"/>
  <c r="B54" i="13"/>
  <c r="C55" i="13"/>
  <c r="D54" i="13"/>
  <c r="F54" i="13"/>
  <c r="E54" i="13"/>
  <c r="G54" i="13"/>
  <c r="A274" i="14" l="1" a="1"/>
  <c r="A274" i="14" s="1"/>
  <c r="E274" i="14" s="1"/>
  <c r="G272" i="14"/>
  <c r="G273" i="14"/>
  <c r="H273" i="14"/>
  <c r="E272" i="14"/>
  <c r="C272" i="14"/>
  <c r="C273" i="14"/>
  <c r="B273" i="14"/>
  <c r="H272" i="14"/>
  <c r="F272" i="14"/>
  <c r="D273" i="14"/>
  <c r="E273" i="14"/>
  <c r="D272" i="14"/>
  <c r="B272" i="14"/>
  <c r="E55" i="13"/>
  <c r="B53" i="14"/>
  <c r="F53" i="14"/>
  <c r="C53" i="14"/>
  <c r="H53" i="14"/>
  <c r="D53" i="14"/>
  <c r="E53" i="14"/>
  <c r="G53" i="14"/>
  <c r="B55" i="13"/>
  <c r="C56" i="13"/>
  <c r="H55" i="13"/>
  <c r="F55" i="13"/>
  <c r="D55" i="13"/>
  <c r="G55" i="13"/>
  <c r="F274" i="14" l="1"/>
  <c r="C274" i="14"/>
  <c r="H274" i="14"/>
  <c r="G274" i="14"/>
  <c r="A275" i="14" a="1"/>
  <c r="A275" i="14" s="1"/>
  <c r="A276" i="14" s="1" a="1"/>
  <c r="A276" i="14" s="1"/>
  <c r="D274" i="14"/>
  <c r="B274" i="14"/>
  <c r="D56" i="13"/>
  <c r="C54" i="14"/>
  <c r="F54" i="14"/>
  <c r="B54" i="14"/>
  <c r="G54" i="14"/>
  <c r="H54" i="14"/>
  <c r="D54" i="14"/>
  <c r="E54" i="14"/>
  <c r="B56" i="13"/>
  <c r="C57" i="13"/>
  <c r="E56" i="13"/>
  <c r="H56" i="13"/>
  <c r="G56" i="13"/>
  <c r="F56" i="13"/>
  <c r="D276" i="14" l="1"/>
  <c r="F276" i="14"/>
  <c r="H276" i="14"/>
  <c r="C276" i="14"/>
  <c r="E276" i="14"/>
  <c r="G276" i="14"/>
  <c r="B276" i="14"/>
  <c r="G275" i="14"/>
  <c r="H275" i="14"/>
  <c r="F275" i="14"/>
  <c r="A277" i="14" a="1"/>
  <c r="A277" i="14" s="1"/>
  <c r="A278" i="14" s="1" a="1"/>
  <c r="A278" i="14" s="1"/>
  <c r="H278" i="14" s="1"/>
  <c r="C275" i="14"/>
  <c r="B275" i="14"/>
  <c r="D275" i="14"/>
  <c r="E275" i="14"/>
  <c r="D57" i="13"/>
  <c r="C55" i="14"/>
  <c r="G55" i="14"/>
  <c r="D55" i="14"/>
  <c r="H55" i="14"/>
  <c r="B55" i="14"/>
  <c r="E55" i="14"/>
  <c r="F55" i="14"/>
  <c r="B57" i="13"/>
  <c r="C58" i="13"/>
  <c r="E57" i="13"/>
  <c r="G57" i="13"/>
  <c r="F57" i="13"/>
  <c r="H57" i="13"/>
  <c r="A279" i="14" l="1" a="1"/>
  <c r="A279" i="14" s="1"/>
  <c r="A280" i="14" s="1" a="1"/>
  <c r="A280" i="14" s="1"/>
  <c r="B280" i="14" s="1"/>
  <c r="B278" i="14"/>
  <c r="G278" i="14"/>
  <c r="D277" i="14"/>
  <c r="E277" i="14"/>
  <c r="E278" i="14"/>
  <c r="F278" i="14"/>
  <c r="G277" i="14"/>
  <c r="B277" i="14"/>
  <c r="D278" i="14"/>
  <c r="C278" i="14"/>
  <c r="C277" i="14"/>
  <c r="F277" i="14"/>
  <c r="H277" i="14"/>
  <c r="D58" i="13"/>
  <c r="D56" i="14"/>
  <c r="H56" i="14"/>
  <c r="E56" i="14"/>
  <c r="B56" i="14"/>
  <c r="C56" i="14"/>
  <c r="F56" i="14"/>
  <c r="G56" i="14"/>
  <c r="B58" i="13"/>
  <c r="D59" i="13"/>
  <c r="F58" i="13"/>
  <c r="G58" i="13"/>
  <c r="E58" i="13"/>
  <c r="H58" i="13"/>
  <c r="A281" i="14" l="1" a="1"/>
  <c r="A281" i="14" s="1"/>
  <c r="H281" i="14" s="1"/>
  <c r="F279" i="14"/>
  <c r="G280" i="14"/>
  <c r="C280" i="14"/>
  <c r="G279" i="14"/>
  <c r="B279" i="14"/>
  <c r="F280" i="14"/>
  <c r="H280" i="14"/>
  <c r="D279" i="14"/>
  <c r="E279" i="14"/>
  <c r="E280" i="14"/>
  <c r="D280" i="14"/>
  <c r="H279" i="14"/>
  <c r="C279" i="14"/>
  <c r="C59" i="13"/>
  <c r="E57" i="14"/>
  <c r="B57" i="14"/>
  <c r="F57" i="14"/>
  <c r="C57" i="14"/>
  <c r="D57" i="14"/>
  <c r="G57" i="14"/>
  <c r="H57" i="14"/>
  <c r="B59" i="13"/>
  <c r="G60" i="13"/>
  <c r="F59" i="13"/>
  <c r="G59" i="13"/>
  <c r="H59" i="13"/>
  <c r="E59" i="13"/>
  <c r="E281" i="14" l="1"/>
  <c r="G281" i="14"/>
  <c r="B281" i="14"/>
  <c r="D281" i="14"/>
  <c r="A282" i="14" a="1"/>
  <c r="A282" i="14" s="1"/>
  <c r="E282" i="14" s="1"/>
  <c r="F281" i="14"/>
  <c r="C281" i="14"/>
  <c r="E60" i="13"/>
  <c r="B58" i="14"/>
  <c r="F58" i="14"/>
  <c r="C58" i="14"/>
  <c r="G58" i="14"/>
  <c r="D58" i="14"/>
  <c r="E58" i="14"/>
  <c r="H58" i="14"/>
  <c r="B60" i="13"/>
  <c r="C61" i="13"/>
  <c r="F60" i="13"/>
  <c r="H60" i="13"/>
  <c r="C60" i="13"/>
  <c r="D60" i="13"/>
  <c r="B282" i="14" l="1"/>
  <c r="F282" i="14"/>
  <c r="D282" i="14"/>
  <c r="C282" i="14"/>
  <c r="H282" i="14"/>
  <c r="G282" i="14"/>
  <c r="A283" i="14" a="1"/>
  <c r="A283" i="14" s="1"/>
  <c r="G283" i="14" s="1"/>
  <c r="E61" i="13"/>
  <c r="C59" i="14"/>
  <c r="G59" i="14"/>
  <c r="D59" i="14"/>
  <c r="H59" i="14"/>
  <c r="E59" i="14"/>
  <c r="F59" i="14"/>
  <c r="B59" i="14"/>
  <c r="B61" i="13"/>
  <c r="C62" i="13"/>
  <c r="G61" i="13"/>
  <c r="D61" i="13"/>
  <c r="F61" i="13"/>
  <c r="H61" i="13"/>
  <c r="A284" i="14" l="1" a="1"/>
  <c r="A284" i="14" s="1"/>
  <c r="F284" i="14" s="1"/>
  <c r="F283" i="14"/>
  <c r="E283" i="14"/>
  <c r="H283" i="14"/>
  <c r="B283" i="14"/>
  <c r="C283" i="14"/>
  <c r="D283" i="14"/>
  <c r="F62" i="13"/>
  <c r="D60" i="14"/>
  <c r="H60" i="14"/>
  <c r="E60" i="14"/>
  <c r="F60" i="14"/>
  <c r="G60" i="14"/>
  <c r="B60" i="14"/>
  <c r="C60" i="14"/>
  <c r="B62" i="13"/>
  <c r="C63" i="13"/>
  <c r="G62" i="13"/>
  <c r="H62" i="13"/>
  <c r="E62" i="13"/>
  <c r="D62" i="13"/>
  <c r="A285" i="14" l="1" a="1"/>
  <c r="A285" i="14" s="1"/>
  <c r="E285" i="14" s="1"/>
  <c r="C284" i="14"/>
  <c r="G284" i="14"/>
  <c r="E284" i="14"/>
  <c r="B284" i="14"/>
  <c r="D284" i="14"/>
  <c r="H284" i="14"/>
  <c r="B63" i="13"/>
  <c r="G63" i="13"/>
  <c r="E61" i="14"/>
  <c r="B61" i="14"/>
  <c r="F61" i="14"/>
  <c r="G61" i="14"/>
  <c r="H61" i="14"/>
  <c r="C61" i="14"/>
  <c r="D61" i="14"/>
  <c r="G64" i="13"/>
  <c r="H63" i="13"/>
  <c r="E63" i="13"/>
  <c r="D63" i="13"/>
  <c r="F63" i="13"/>
  <c r="B285" i="14" l="1"/>
  <c r="F285" i="14"/>
  <c r="D285" i="14"/>
  <c r="C285" i="14"/>
  <c r="H285" i="14"/>
  <c r="G285" i="14"/>
  <c r="A286" i="14" a="1"/>
  <c r="A286" i="14" s="1"/>
  <c r="E286" i="14" s="1"/>
  <c r="B62" i="14"/>
  <c r="F62" i="14"/>
  <c r="C62" i="14"/>
  <c r="G62" i="14"/>
  <c r="H62" i="14"/>
  <c r="D62" i="14"/>
  <c r="E62" i="14"/>
  <c r="E64" i="13"/>
  <c r="B64" i="13"/>
  <c r="F65" i="13"/>
  <c r="F64" i="13"/>
  <c r="C64" i="13"/>
  <c r="H64" i="13"/>
  <c r="D64" i="13"/>
  <c r="A287" i="14" l="1" a="1"/>
  <c r="A287" i="14" s="1"/>
  <c r="D287" i="14" s="1"/>
  <c r="G286" i="14"/>
  <c r="B286" i="14"/>
  <c r="D286" i="14"/>
  <c r="C286" i="14"/>
  <c r="F286" i="14"/>
  <c r="H286" i="14"/>
  <c r="B65" i="13"/>
  <c r="D65" i="13"/>
  <c r="C63" i="14"/>
  <c r="G63" i="14"/>
  <c r="D63" i="14"/>
  <c r="H63" i="14"/>
  <c r="B63" i="14"/>
  <c r="E63" i="14"/>
  <c r="F63" i="14"/>
  <c r="C66" i="13"/>
  <c r="G65" i="13"/>
  <c r="E65" i="13"/>
  <c r="H65" i="13"/>
  <c r="C65" i="13"/>
  <c r="A288" i="14" l="1" a="1"/>
  <c r="A288" i="14" s="1"/>
  <c r="F288" i="14" s="1"/>
  <c r="F287" i="14"/>
  <c r="B287" i="14"/>
  <c r="H287" i="14"/>
  <c r="C287" i="14"/>
  <c r="E287" i="14"/>
  <c r="G287" i="14"/>
  <c r="D64" i="14"/>
  <c r="H64" i="14"/>
  <c r="E64" i="14"/>
  <c r="B64" i="14"/>
  <c r="C64" i="14"/>
  <c r="F64" i="14"/>
  <c r="G64" i="14"/>
  <c r="B66" i="13"/>
  <c r="G66" i="13"/>
  <c r="C67" i="13"/>
  <c r="H66" i="13"/>
  <c r="D66" i="13"/>
  <c r="E66" i="13"/>
  <c r="F66" i="13"/>
  <c r="A289" i="14" l="1" a="1"/>
  <c r="A289" i="14" s="1"/>
  <c r="C289" i="14" s="1"/>
  <c r="D288" i="14"/>
  <c r="B288" i="14"/>
  <c r="C288" i="14"/>
  <c r="E288" i="14"/>
  <c r="G288" i="14"/>
  <c r="H288" i="14"/>
  <c r="B67" i="13"/>
  <c r="G67" i="13"/>
  <c r="E65" i="14"/>
  <c r="B65" i="14"/>
  <c r="F65" i="14"/>
  <c r="C65" i="14"/>
  <c r="D65" i="14"/>
  <c r="G65" i="14"/>
  <c r="H65" i="14"/>
  <c r="C68" i="13"/>
  <c r="H67" i="13"/>
  <c r="F67" i="13"/>
  <c r="D67" i="13"/>
  <c r="E67" i="13"/>
  <c r="A290" i="14" l="1" a="1"/>
  <c r="A290" i="14" s="1"/>
  <c r="B290" i="14" s="1"/>
  <c r="F289" i="14"/>
  <c r="E289" i="14"/>
  <c r="G289" i="14"/>
  <c r="H289" i="14"/>
  <c r="D289" i="14"/>
  <c r="B289" i="14"/>
  <c r="B66" i="14"/>
  <c r="F66" i="14"/>
  <c r="C66" i="14"/>
  <c r="G66" i="14"/>
  <c r="D66" i="14"/>
  <c r="E66" i="14"/>
  <c r="H66" i="14"/>
  <c r="H68" i="13"/>
  <c r="B68" i="13"/>
  <c r="F69" i="13"/>
  <c r="D68" i="13"/>
  <c r="E68" i="13"/>
  <c r="G68" i="13"/>
  <c r="F68" i="13"/>
  <c r="A291" i="14" l="1" a="1"/>
  <c r="A291" i="14" s="1"/>
  <c r="B291" i="14" s="1"/>
  <c r="D290" i="14"/>
  <c r="H290" i="14"/>
  <c r="G290" i="14"/>
  <c r="E290" i="14"/>
  <c r="F290" i="14"/>
  <c r="C290" i="14"/>
  <c r="B69" i="13"/>
  <c r="H69" i="13"/>
  <c r="C67" i="14"/>
  <c r="G67" i="14"/>
  <c r="D67" i="14"/>
  <c r="H67" i="14"/>
  <c r="E67" i="14"/>
  <c r="F67" i="14"/>
  <c r="B67" i="14"/>
  <c r="C70" i="13"/>
  <c r="C69" i="13"/>
  <c r="G69" i="13"/>
  <c r="D69" i="13"/>
  <c r="E69" i="13"/>
  <c r="D291" i="14" l="1"/>
  <c r="G291" i="14"/>
  <c r="F291" i="14"/>
  <c r="C291" i="14"/>
  <c r="E291" i="14"/>
  <c r="H291" i="14"/>
  <c r="A292" i="14" a="1"/>
  <c r="A292" i="14" s="1"/>
  <c r="G292" i="14" s="1"/>
  <c r="D68" i="14"/>
  <c r="H68" i="14"/>
  <c r="E68" i="14"/>
  <c r="F68" i="14"/>
  <c r="G68" i="14"/>
  <c r="B68" i="14"/>
  <c r="C68" i="14"/>
  <c r="H70" i="13"/>
  <c r="B70" i="13"/>
  <c r="D71" i="13"/>
  <c r="D70" i="13"/>
  <c r="F70" i="13"/>
  <c r="E70" i="13"/>
  <c r="G70" i="13"/>
  <c r="A293" i="14" l="1" a="1"/>
  <c r="A293" i="14" s="1"/>
  <c r="F293" i="14" s="1"/>
  <c r="H292" i="14"/>
  <c r="B292" i="14"/>
  <c r="E292" i="14"/>
  <c r="F292" i="14"/>
  <c r="D292" i="14"/>
  <c r="C292" i="14"/>
  <c r="B71" i="13"/>
  <c r="E71" i="13"/>
  <c r="E69" i="14"/>
  <c r="B69" i="14"/>
  <c r="F69" i="14"/>
  <c r="G69" i="14"/>
  <c r="H69" i="14"/>
  <c r="C69" i="14"/>
  <c r="D69" i="14"/>
  <c r="C72" i="13"/>
  <c r="C71" i="13"/>
  <c r="F71" i="13"/>
  <c r="H71" i="13"/>
  <c r="G71" i="13"/>
  <c r="A294" i="14" l="1" a="1"/>
  <c r="A294" i="14" s="1"/>
  <c r="G294" i="14" s="1"/>
  <c r="B293" i="14"/>
  <c r="H293" i="14"/>
  <c r="D293" i="14"/>
  <c r="G293" i="14"/>
  <c r="C293" i="14"/>
  <c r="E293" i="14"/>
  <c r="B70" i="14"/>
  <c r="F70" i="14"/>
  <c r="C70" i="14"/>
  <c r="G70" i="14"/>
  <c r="H70" i="14"/>
  <c r="D70" i="14"/>
  <c r="E70" i="14"/>
  <c r="D72" i="13"/>
  <c r="B72" i="13"/>
  <c r="C73" i="13"/>
  <c r="E72" i="13"/>
  <c r="F72" i="13"/>
  <c r="G72" i="13"/>
  <c r="H72" i="13"/>
  <c r="C294" i="14" l="1"/>
  <c r="E294" i="14"/>
  <c r="H294" i="14"/>
  <c r="B294" i="14"/>
  <c r="D294" i="14"/>
  <c r="A295" i="14" a="1"/>
  <c r="A295" i="14" s="1"/>
  <c r="D295" i="14" s="1"/>
  <c r="F294" i="14"/>
  <c r="B73" i="13"/>
  <c r="D73" i="13"/>
  <c r="C71" i="14"/>
  <c r="G71" i="14"/>
  <c r="D71" i="14"/>
  <c r="H71" i="14"/>
  <c r="B71" i="14"/>
  <c r="E71" i="14"/>
  <c r="F71" i="14"/>
  <c r="C74" i="13"/>
  <c r="E73" i="13"/>
  <c r="H73" i="13"/>
  <c r="F73" i="13"/>
  <c r="G73" i="13"/>
  <c r="A296" i="14" l="1" a="1"/>
  <c r="A296" i="14" s="1"/>
  <c r="H296" i="14" s="1"/>
  <c r="G295" i="14"/>
  <c r="B295" i="14"/>
  <c r="H295" i="14"/>
  <c r="F295" i="14"/>
  <c r="E295" i="14"/>
  <c r="C295" i="14"/>
  <c r="D72" i="14"/>
  <c r="H72" i="14"/>
  <c r="E72" i="14"/>
  <c r="B72" i="14"/>
  <c r="C72" i="14"/>
  <c r="F72" i="14"/>
  <c r="G72" i="14"/>
  <c r="D74" i="13"/>
  <c r="B74" i="13"/>
  <c r="D75" i="13"/>
  <c r="F74" i="13"/>
  <c r="G74" i="13"/>
  <c r="E74" i="13"/>
  <c r="H74" i="13"/>
  <c r="C296" i="14" l="1"/>
  <c r="B296" i="14"/>
  <c r="F296" i="14"/>
  <c r="D296" i="14"/>
  <c r="E296" i="14"/>
  <c r="G296" i="14"/>
  <c r="A297" i="14" a="1"/>
  <c r="A297" i="14" s="1"/>
  <c r="C297" i="14" s="1"/>
  <c r="B75" i="13"/>
  <c r="E75" i="13"/>
  <c r="E73" i="14"/>
  <c r="B73" i="14"/>
  <c r="F73" i="14"/>
  <c r="C73" i="14"/>
  <c r="D73" i="14"/>
  <c r="G73" i="14"/>
  <c r="H73" i="14"/>
  <c r="G76" i="13"/>
  <c r="F75" i="13"/>
  <c r="G75" i="13"/>
  <c r="H75" i="13"/>
  <c r="C75" i="13"/>
  <c r="A298" i="14" l="1" a="1"/>
  <c r="A298" i="14" s="1"/>
  <c r="B298" i="14" s="1"/>
  <c r="H297" i="14"/>
  <c r="B297" i="14"/>
  <c r="F297" i="14"/>
  <c r="G297" i="14"/>
  <c r="D297" i="14"/>
  <c r="E297" i="14"/>
  <c r="B74" i="14"/>
  <c r="F74" i="14"/>
  <c r="C74" i="14"/>
  <c r="G74" i="14"/>
  <c r="D74" i="14"/>
  <c r="E74" i="14"/>
  <c r="H74" i="14"/>
  <c r="C76" i="13"/>
  <c r="B76" i="13"/>
  <c r="C77" i="13"/>
  <c r="E76" i="13"/>
  <c r="D76" i="13"/>
  <c r="F76" i="13"/>
  <c r="H76" i="13"/>
  <c r="C298" i="14" l="1"/>
  <c r="H298" i="14"/>
  <c r="G298" i="14"/>
  <c r="E298" i="14"/>
  <c r="F298" i="14"/>
  <c r="D298" i="14"/>
  <c r="A299" i="14" a="1"/>
  <c r="A299" i="14" s="1"/>
  <c r="H299" i="14" s="1"/>
  <c r="B77" i="13"/>
  <c r="E77" i="13"/>
  <c r="C75" i="14"/>
  <c r="D75" i="14"/>
  <c r="H75" i="14"/>
  <c r="E75" i="14"/>
  <c r="F75" i="14"/>
  <c r="G75" i="14"/>
  <c r="B75" i="14"/>
  <c r="C78" i="13"/>
  <c r="G77" i="13"/>
  <c r="H77" i="13"/>
  <c r="F77" i="13"/>
  <c r="D77" i="13"/>
  <c r="A300" i="14" l="1" a="1"/>
  <c r="A300" i="14" s="1"/>
  <c r="G300" i="14" s="1"/>
  <c r="D299" i="14"/>
  <c r="E299" i="14"/>
  <c r="C299" i="14"/>
  <c r="F299" i="14"/>
  <c r="B299" i="14"/>
  <c r="G299" i="14"/>
  <c r="B78" i="13"/>
  <c r="F78" i="13"/>
  <c r="E76" i="14"/>
  <c r="C76" i="14"/>
  <c r="H76" i="14"/>
  <c r="D76" i="14"/>
  <c r="B76" i="14"/>
  <c r="F76" i="14"/>
  <c r="G76" i="14"/>
  <c r="C79" i="13"/>
  <c r="G78" i="13"/>
  <c r="D78" i="13"/>
  <c r="E78" i="13"/>
  <c r="H78" i="13"/>
  <c r="A301" i="14" l="1" a="1"/>
  <c r="A301" i="14" s="1"/>
  <c r="G301" i="14" s="1"/>
  <c r="C300" i="14"/>
  <c r="H300" i="14"/>
  <c r="D300" i="14"/>
  <c r="F300" i="14"/>
  <c r="E300" i="14"/>
  <c r="B300" i="14"/>
  <c r="B77" i="14"/>
  <c r="F77" i="14"/>
  <c r="G77" i="14"/>
  <c r="C77" i="14"/>
  <c r="H77" i="14"/>
  <c r="D77" i="14"/>
  <c r="E77" i="14"/>
  <c r="F79" i="13"/>
  <c r="B79" i="13"/>
  <c r="G80" i="13"/>
  <c r="H79" i="13"/>
  <c r="G79" i="13"/>
  <c r="D79" i="13"/>
  <c r="E79" i="13"/>
  <c r="H301" i="14" l="1"/>
  <c r="F301" i="14"/>
  <c r="E301" i="14"/>
  <c r="C301" i="14"/>
  <c r="D301" i="14"/>
  <c r="B301" i="14"/>
  <c r="A302" i="14" a="1"/>
  <c r="A302" i="14" s="1"/>
  <c r="E302" i="14" s="1"/>
  <c r="B80" i="13"/>
  <c r="H80" i="13"/>
  <c r="C78" i="14"/>
  <c r="G78" i="14"/>
  <c r="E78" i="14"/>
  <c r="F78" i="14"/>
  <c r="H78" i="14"/>
  <c r="B78" i="14"/>
  <c r="D78" i="14"/>
  <c r="F81" i="13"/>
  <c r="F80" i="13"/>
  <c r="D80" i="13"/>
  <c r="C80" i="13"/>
  <c r="E80" i="13"/>
  <c r="A303" i="14" l="1" a="1"/>
  <c r="A303" i="14" s="1"/>
  <c r="H303" i="14" s="1"/>
  <c r="B302" i="14"/>
  <c r="G302" i="14"/>
  <c r="D302" i="14"/>
  <c r="C302" i="14"/>
  <c r="H302" i="14"/>
  <c r="F302" i="14"/>
  <c r="D79" i="14"/>
  <c r="H79" i="14"/>
  <c r="C79" i="14"/>
  <c r="E79" i="14"/>
  <c r="B79" i="14"/>
  <c r="F79" i="14"/>
  <c r="G79" i="14"/>
  <c r="B81" i="13"/>
  <c r="H81" i="13"/>
  <c r="E82" i="13"/>
  <c r="G81" i="13"/>
  <c r="E81" i="13"/>
  <c r="C81" i="13"/>
  <c r="D81" i="13"/>
  <c r="E303" i="14" l="1"/>
  <c r="B303" i="14"/>
  <c r="D303" i="14"/>
  <c r="F303" i="14"/>
  <c r="C303" i="14"/>
  <c r="G303" i="14"/>
  <c r="E80" i="14"/>
  <c r="B80" i="14"/>
  <c r="G80" i="14"/>
  <c r="C80" i="14"/>
  <c r="H80" i="14"/>
  <c r="D80" i="14"/>
  <c r="F80" i="14"/>
  <c r="G83" i="13"/>
  <c r="G82" i="13"/>
  <c r="F82" i="13"/>
  <c r="C82" i="13"/>
  <c r="B82" i="13"/>
  <c r="D82" i="13"/>
  <c r="H82" i="13"/>
  <c r="B81" i="14" l="1"/>
  <c r="F81" i="14"/>
  <c r="E81" i="14"/>
  <c r="G81" i="14"/>
  <c r="H81" i="14"/>
  <c r="D81" i="14"/>
  <c r="H84" i="13"/>
  <c r="H83" i="13"/>
  <c r="E83" i="13"/>
  <c r="D83" i="13"/>
  <c r="F83" i="13"/>
  <c r="C83" i="13"/>
  <c r="B83" i="13"/>
  <c r="G82" i="14" l="1"/>
  <c r="D82" i="14"/>
  <c r="E82" i="14"/>
  <c r="B82" i="14"/>
  <c r="F82" i="14"/>
  <c r="H82" i="14"/>
  <c r="E84" i="13"/>
  <c r="G84" i="13"/>
  <c r="D84" i="13"/>
  <c r="C84" i="13"/>
  <c r="B84" i="13"/>
  <c r="F84" i="13"/>
  <c r="H85" i="13"/>
  <c r="D83" i="14" l="1"/>
  <c r="H83" i="14"/>
  <c r="B83" i="14"/>
  <c r="G83" i="14"/>
  <c r="E83" i="14"/>
  <c r="F83" i="14"/>
  <c r="H86" i="13"/>
  <c r="D85" i="13"/>
  <c r="E85" i="13"/>
  <c r="F85" i="13"/>
  <c r="B85" i="13"/>
  <c r="G85" i="13"/>
  <c r="C85" i="13"/>
  <c r="E84" i="14" l="1"/>
  <c r="F84" i="14"/>
  <c r="B84" i="14"/>
  <c r="G84" i="14"/>
  <c r="H84" i="14"/>
  <c r="D84" i="14"/>
  <c r="G86" i="13"/>
  <c r="E86" i="13"/>
  <c r="D86" i="13"/>
  <c r="C86" i="13"/>
  <c r="B86" i="13"/>
  <c r="F86" i="13"/>
  <c r="H87" i="13"/>
  <c r="B85" i="14" l="1"/>
  <c r="F85" i="14"/>
  <c r="D85" i="14"/>
  <c r="E85" i="14"/>
  <c r="G85" i="14"/>
  <c r="H85" i="14"/>
  <c r="C87" i="13"/>
  <c r="D87" i="13"/>
  <c r="B87" i="13"/>
  <c r="F87" i="13"/>
  <c r="G88" i="13"/>
  <c r="G87" i="13"/>
  <c r="E87" i="13"/>
  <c r="G86" i="14" l="1"/>
  <c r="B86" i="14"/>
  <c r="H86" i="14"/>
  <c r="D86" i="14"/>
  <c r="E86" i="14"/>
  <c r="F86" i="14"/>
  <c r="E88" i="13"/>
  <c r="C88" i="13"/>
  <c r="B88" i="13"/>
  <c r="H88" i="13"/>
  <c r="D89" i="13"/>
  <c r="D88" i="13"/>
  <c r="F88" i="13"/>
  <c r="D87" i="14" l="1"/>
  <c r="H87" i="14"/>
  <c r="F87" i="14"/>
  <c r="B87" i="14"/>
  <c r="G87" i="14"/>
  <c r="E87" i="14"/>
  <c r="H89" i="13"/>
  <c r="F89" i="13"/>
  <c r="G89" i="13"/>
  <c r="C89" i="13"/>
  <c r="B89" i="13"/>
  <c r="E89" i="13"/>
  <c r="E90" i="13"/>
  <c r="E88" i="14" l="1"/>
  <c r="D88" i="14"/>
  <c r="F88" i="14"/>
  <c r="B88" i="14"/>
  <c r="G88" i="14"/>
  <c r="H88" i="14"/>
  <c r="F90" i="13"/>
  <c r="C90" i="13"/>
  <c r="B90" i="13"/>
  <c r="G90" i="13"/>
  <c r="C91" i="13"/>
  <c r="D90" i="13"/>
  <c r="H90" i="13"/>
  <c r="B89" i="14" l="1"/>
  <c r="F89" i="14"/>
  <c r="H89" i="14"/>
  <c r="D89" i="14"/>
  <c r="E89" i="14"/>
  <c r="G89" i="14"/>
  <c r="F91" i="13"/>
  <c r="H91" i="13"/>
  <c r="G91" i="13"/>
  <c r="D91" i="13"/>
  <c r="B91" i="13"/>
  <c r="E91" i="13"/>
  <c r="C92" i="13"/>
  <c r="G90" i="14" l="1"/>
  <c r="F90" i="14"/>
  <c r="B90" i="14"/>
  <c r="H90" i="14"/>
  <c r="D90" i="14"/>
  <c r="E90" i="14"/>
  <c r="F92" i="13"/>
  <c r="G92" i="13"/>
  <c r="B92" i="13"/>
  <c r="D92" i="13"/>
  <c r="F93" i="13"/>
  <c r="E92" i="13"/>
  <c r="H92" i="13"/>
  <c r="D91" i="14" l="1"/>
  <c r="H91" i="14"/>
  <c r="E91" i="14"/>
  <c r="F91" i="14"/>
  <c r="B91" i="14"/>
  <c r="G91" i="14"/>
  <c r="D93" i="13"/>
  <c r="C93" i="13"/>
  <c r="B93" i="13"/>
  <c r="G93" i="13"/>
  <c r="F94" i="13"/>
  <c r="E93" i="13"/>
  <c r="H93" i="13"/>
  <c r="E92" i="14" l="1"/>
  <c r="H92" i="14"/>
  <c r="D92" i="14"/>
  <c r="F92" i="14"/>
  <c r="G92" i="14"/>
  <c r="B92" i="14"/>
  <c r="D94" i="13"/>
  <c r="E94" i="13"/>
  <c r="G94" i="13"/>
  <c r="C94" i="13"/>
  <c r="B94" i="13"/>
  <c r="H94" i="13"/>
  <c r="D95" i="13"/>
  <c r="B93" i="14" l="1"/>
  <c r="F93" i="14"/>
  <c r="G93" i="14"/>
  <c r="H93" i="14"/>
  <c r="D93" i="14"/>
  <c r="E93" i="14"/>
  <c r="E95" i="13"/>
  <c r="C95" i="13"/>
  <c r="B95" i="13"/>
  <c r="F95" i="13"/>
  <c r="F96" i="13"/>
  <c r="H95" i="13"/>
  <c r="G95" i="13"/>
  <c r="G94" i="14" l="1"/>
  <c r="E94" i="14"/>
  <c r="F94" i="14"/>
  <c r="B94" i="14"/>
  <c r="D94" i="14"/>
  <c r="H94" i="14"/>
  <c r="D96" i="13"/>
  <c r="G96" i="13"/>
  <c r="B96" i="13"/>
  <c r="C96" i="13"/>
  <c r="C97" i="13"/>
  <c r="E96" i="13"/>
  <c r="H96" i="13"/>
  <c r="D95" i="14" l="1"/>
  <c r="H95" i="14"/>
  <c r="E95" i="14"/>
  <c r="C95" i="14"/>
  <c r="F95" i="14"/>
  <c r="G95" i="14"/>
  <c r="B95" i="14"/>
  <c r="D97" i="13"/>
  <c r="G97" i="13"/>
  <c r="E97" i="13"/>
  <c r="F97" i="13"/>
  <c r="B97" i="13"/>
  <c r="H97" i="13"/>
  <c r="E98" i="13"/>
  <c r="E96" i="14" l="1"/>
  <c r="C96" i="14"/>
  <c r="H96" i="14"/>
  <c r="D96" i="14"/>
  <c r="F96" i="14"/>
  <c r="G96" i="14"/>
  <c r="B96" i="14"/>
  <c r="D98" i="13"/>
  <c r="C98" i="13"/>
  <c r="B98" i="13"/>
  <c r="H98" i="13"/>
  <c r="D99" i="13"/>
  <c r="G98" i="13"/>
  <c r="F98" i="13"/>
  <c r="B97" i="14" l="1"/>
  <c r="F97" i="14"/>
  <c r="G97" i="14"/>
  <c r="D97" i="14"/>
  <c r="E97" i="14"/>
  <c r="H97" i="14"/>
  <c r="C97" i="14"/>
  <c r="E99" i="13"/>
  <c r="C99" i="13"/>
  <c r="B99" i="13"/>
  <c r="G99" i="13"/>
  <c r="F100" i="13"/>
  <c r="H99" i="13"/>
  <c r="F99" i="13"/>
  <c r="C98" i="14" l="1"/>
  <c r="G98" i="14"/>
  <c r="E98" i="14"/>
  <c r="D98" i="14"/>
  <c r="F98" i="14"/>
  <c r="H98" i="14"/>
  <c r="B98" i="14"/>
  <c r="G101" i="13"/>
  <c r="H100" i="13"/>
  <c r="D100" i="13"/>
  <c r="G100" i="13"/>
  <c r="E100" i="13"/>
  <c r="C100" i="13"/>
  <c r="B100" i="13"/>
  <c r="D99" i="14" l="1"/>
  <c r="H99" i="14"/>
  <c r="C99" i="14"/>
  <c r="E99" i="14"/>
  <c r="F99" i="14"/>
  <c r="G99" i="14"/>
  <c r="B99" i="14"/>
  <c r="H102" i="13"/>
  <c r="H101" i="13"/>
  <c r="E101" i="13"/>
  <c r="C101" i="13"/>
  <c r="D101" i="13"/>
  <c r="F101" i="13"/>
  <c r="B101" i="13"/>
  <c r="E100" i="14" l="1"/>
  <c r="B100" i="14"/>
  <c r="G100" i="14"/>
  <c r="D100" i="14"/>
  <c r="F100" i="14"/>
  <c r="H100" i="14"/>
  <c r="C100" i="14"/>
  <c r="G102" i="13"/>
  <c r="E102" i="13"/>
  <c r="F102" i="13"/>
  <c r="C102" i="13"/>
  <c r="B102" i="13"/>
  <c r="D102" i="13"/>
  <c r="H103" i="13"/>
  <c r="B101" i="14" l="1"/>
  <c r="F101" i="14"/>
  <c r="E101" i="14"/>
  <c r="D101" i="14"/>
  <c r="G101" i="14"/>
  <c r="H101" i="14"/>
  <c r="C101" i="14"/>
  <c r="B103" i="13"/>
  <c r="F103" i="13"/>
  <c r="E103" i="13"/>
  <c r="D103" i="13"/>
  <c r="D104" i="13"/>
  <c r="C103" i="13"/>
  <c r="G103" i="13"/>
  <c r="G102" i="14" l="1"/>
  <c r="D102" i="14"/>
  <c r="E102" i="14"/>
  <c r="F102" i="14"/>
  <c r="H102" i="14"/>
  <c r="B102" i="14"/>
  <c r="E104" i="13"/>
  <c r="G104" i="13"/>
  <c r="F104" i="13"/>
  <c r="C104" i="13"/>
  <c r="B104" i="13"/>
  <c r="H104" i="13"/>
  <c r="F105" i="13"/>
  <c r="D103" i="14" l="1"/>
  <c r="H103" i="14"/>
  <c r="B103" i="14"/>
  <c r="G103" i="14"/>
  <c r="E103" i="14"/>
  <c r="F103" i="14"/>
  <c r="D106" i="13"/>
  <c r="D105" i="13"/>
  <c r="E105" i="13"/>
  <c r="C105" i="13"/>
  <c r="B105" i="13"/>
  <c r="H105" i="13"/>
  <c r="G105" i="13"/>
  <c r="E104" i="14" l="1"/>
  <c r="F104" i="14"/>
  <c r="D104" i="14"/>
  <c r="G104" i="14"/>
  <c r="B104" i="14"/>
  <c r="H104" i="14"/>
  <c r="C104" i="14"/>
  <c r="H106" i="13"/>
  <c r="E106" i="13"/>
  <c r="G106" i="13"/>
  <c r="C106" i="13"/>
  <c r="B106" i="13"/>
  <c r="F106" i="13"/>
  <c r="H107" i="13"/>
  <c r="B105" i="14" l="1"/>
  <c r="F105" i="14"/>
  <c r="D105" i="14"/>
  <c r="E105" i="14"/>
  <c r="G105" i="14"/>
  <c r="H105" i="14"/>
  <c r="H108" i="13"/>
  <c r="E107" i="13"/>
  <c r="F107" i="13"/>
  <c r="D107" i="13"/>
  <c r="B107" i="13"/>
  <c r="G107" i="13"/>
  <c r="C107" i="13"/>
  <c r="C106" i="14" l="1"/>
  <c r="G106" i="14"/>
  <c r="B106" i="14"/>
  <c r="H106" i="14"/>
  <c r="E106" i="14"/>
  <c r="F106" i="14"/>
  <c r="D106" i="14"/>
  <c r="C108" i="13"/>
  <c r="E108" i="13"/>
  <c r="D108" i="13"/>
  <c r="G108" i="13"/>
  <c r="B108" i="13"/>
  <c r="F108" i="13"/>
  <c r="F109" i="13"/>
  <c r="D107" i="14" l="1"/>
  <c r="H107" i="14"/>
  <c r="F107" i="14"/>
  <c r="E107" i="14"/>
  <c r="G107" i="14"/>
  <c r="B107" i="14"/>
  <c r="C107" i="14"/>
  <c r="G109" i="13"/>
  <c r="C109" i="13"/>
  <c r="B109" i="13"/>
  <c r="D109" i="13"/>
  <c r="E110" i="13"/>
  <c r="E109" i="13"/>
  <c r="H109" i="13"/>
  <c r="E108" i="14" l="1"/>
  <c r="D108" i="14"/>
  <c r="F108" i="14"/>
  <c r="G108" i="14"/>
  <c r="B108" i="14"/>
  <c r="H108" i="14"/>
  <c r="C108" i="14"/>
  <c r="D110" i="13"/>
  <c r="C110" i="13"/>
  <c r="B110" i="13"/>
  <c r="G110" i="13"/>
  <c r="D111" i="13"/>
  <c r="F110" i="13"/>
  <c r="H110" i="13"/>
  <c r="B109" i="14" l="1"/>
  <c r="F109" i="14"/>
  <c r="C109" i="14"/>
  <c r="H109" i="14"/>
  <c r="E109" i="14"/>
  <c r="G109" i="14"/>
  <c r="D109" i="14"/>
  <c r="G111" i="13"/>
  <c r="C111" i="13"/>
  <c r="B111" i="13"/>
  <c r="H111" i="13"/>
  <c r="H112" i="13"/>
  <c r="F111" i="13"/>
  <c r="E111" i="13"/>
  <c r="C110" i="14" l="1"/>
  <c r="G110" i="14"/>
  <c r="F110" i="14"/>
  <c r="E110" i="14"/>
  <c r="H110" i="14"/>
  <c r="B110" i="14"/>
  <c r="D110" i="14"/>
  <c r="F112" i="13"/>
  <c r="E112" i="13"/>
  <c r="D112" i="13"/>
  <c r="C112" i="13"/>
  <c r="B112" i="13"/>
  <c r="G112" i="13"/>
  <c r="D113" i="13"/>
  <c r="D111" i="14" l="1"/>
  <c r="H111" i="14"/>
  <c r="E111" i="14"/>
  <c r="F111" i="14"/>
  <c r="G111" i="14"/>
  <c r="B111" i="14"/>
  <c r="C111" i="14"/>
  <c r="E113" i="13"/>
  <c r="C113" i="13"/>
  <c r="B113" i="13"/>
  <c r="G113" i="13"/>
  <c r="D114" i="13"/>
  <c r="H113" i="13"/>
  <c r="F113" i="13"/>
  <c r="E112" i="14" l="1"/>
  <c r="C112" i="14"/>
  <c r="H112" i="14"/>
  <c r="F112" i="14"/>
  <c r="G112" i="14"/>
  <c r="B112" i="14"/>
  <c r="D112" i="14"/>
  <c r="F114" i="13"/>
  <c r="G114" i="13"/>
  <c r="E114" i="13"/>
  <c r="C114" i="13"/>
  <c r="B114" i="13"/>
  <c r="H114" i="13"/>
  <c r="F115" i="13"/>
  <c r="B113" i="14" l="1"/>
  <c r="F113" i="14"/>
  <c r="G113" i="14"/>
  <c r="E113" i="14"/>
  <c r="H113" i="14"/>
  <c r="C113" i="14"/>
  <c r="D113" i="14"/>
  <c r="E115" i="13"/>
  <c r="C115" i="13"/>
  <c r="B115" i="13"/>
  <c r="H115" i="13"/>
  <c r="D115" i="13"/>
  <c r="H116" i="13"/>
  <c r="G115" i="13"/>
  <c r="C114" i="14" l="1"/>
  <c r="G114" i="14"/>
  <c r="E114" i="14"/>
  <c r="F114" i="14"/>
  <c r="H114" i="14"/>
  <c r="B114" i="14"/>
  <c r="D114" i="14"/>
  <c r="E117" i="13"/>
  <c r="D116" i="13"/>
  <c r="G116" i="13"/>
  <c r="E116" i="13"/>
  <c r="F116" i="13"/>
  <c r="C116" i="13"/>
  <c r="B116" i="13"/>
  <c r="D115" i="14" l="1"/>
  <c r="H115" i="14"/>
  <c r="C115" i="14"/>
  <c r="F115" i="14"/>
  <c r="G115" i="14"/>
  <c r="B115" i="14"/>
  <c r="E115" i="14"/>
  <c r="F117" i="13"/>
  <c r="H117" i="13"/>
  <c r="G117" i="13"/>
  <c r="D117" i="13"/>
  <c r="B117" i="13"/>
  <c r="C117" i="13"/>
  <c r="G118" i="13"/>
  <c r="E116" i="14" l="1"/>
  <c r="B116" i="14"/>
  <c r="G116" i="14"/>
  <c r="F116" i="14"/>
  <c r="H116" i="14"/>
  <c r="C116" i="14"/>
  <c r="D116" i="14"/>
  <c r="E118" i="13"/>
  <c r="F118" i="13"/>
  <c r="C118" i="13"/>
  <c r="B118" i="13"/>
  <c r="D118" i="13"/>
  <c r="H118" i="13"/>
  <c r="B117" i="14" l="1"/>
  <c r="F117" i="14"/>
  <c r="E117" i="14"/>
  <c r="G117" i="14"/>
  <c r="H117" i="14"/>
  <c r="C117" i="14"/>
  <c r="D117" i="14"/>
  <c r="E119" i="13"/>
  <c r="G119" i="13"/>
  <c r="C119" i="13"/>
  <c r="H119" i="13"/>
  <c r="F119" i="13"/>
  <c r="B119" i="13"/>
  <c r="D119" i="13"/>
  <c r="C120" i="13"/>
  <c r="E120" i="13"/>
  <c r="F120" i="13"/>
  <c r="D120" i="13"/>
  <c r="G120" i="13"/>
  <c r="H120" i="13"/>
  <c r="B120" i="13"/>
  <c r="C118" i="14" l="1"/>
  <c r="G118" i="14"/>
  <c r="E118" i="14"/>
  <c r="F118" i="14"/>
  <c r="B118" i="14"/>
  <c r="H118" i="14"/>
  <c r="D118" i="14"/>
  <c r="C121" i="13"/>
  <c r="D121" i="13"/>
  <c r="H121" i="13"/>
  <c r="F121" i="13"/>
  <c r="E121" i="13"/>
  <c r="G121" i="13"/>
  <c r="B121" i="13"/>
  <c r="D119" i="14" l="1"/>
  <c r="H119" i="14"/>
  <c r="C119" i="14"/>
  <c r="E119" i="14"/>
  <c r="F119" i="14"/>
  <c r="G119" i="14"/>
  <c r="B119" i="14"/>
  <c r="C122" i="13"/>
  <c r="G122" i="13"/>
  <c r="F122" i="13"/>
  <c r="E122" i="13"/>
  <c r="H122" i="13"/>
  <c r="D122" i="13"/>
  <c r="B122" i="13"/>
  <c r="E120" i="14" l="1"/>
  <c r="B120" i="14"/>
  <c r="G120" i="14"/>
  <c r="C120" i="14"/>
  <c r="H120" i="14"/>
  <c r="D120" i="14"/>
  <c r="F120" i="14"/>
  <c r="C123" i="13"/>
  <c r="F123" i="13"/>
  <c r="G123" i="13"/>
  <c r="E123" i="13"/>
  <c r="H123" i="13"/>
  <c r="D123" i="13"/>
  <c r="B123" i="13"/>
  <c r="B121" i="14" l="1"/>
  <c r="F121" i="14"/>
  <c r="E121" i="14"/>
  <c r="G121" i="14"/>
  <c r="C121" i="14"/>
  <c r="H121" i="14"/>
  <c r="D121" i="14"/>
  <c r="C124" i="13"/>
  <c r="E124" i="13"/>
  <c r="G124" i="13"/>
  <c r="F124" i="13"/>
  <c r="H124" i="13"/>
  <c r="D124" i="13"/>
  <c r="B124" i="13"/>
  <c r="C122" i="14" l="1"/>
  <c r="G122" i="14"/>
  <c r="D122" i="14"/>
  <c r="E122" i="14"/>
  <c r="F122" i="14"/>
  <c r="H122" i="14"/>
  <c r="B122" i="14"/>
  <c r="C125" i="13"/>
  <c r="D125" i="13"/>
  <c r="H125" i="13"/>
  <c r="G125" i="13"/>
  <c r="F125" i="13"/>
  <c r="E125" i="13"/>
  <c r="B125" i="13"/>
  <c r="D123" i="14" l="1"/>
  <c r="H123" i="14"/>
  <c r="B123" i="14"/>
  <c r="G123" i="14"/>
  <c r="C123" i="14"/>
  <c r="E123" i="14"/>
  <c r="F123" i="14"/>
  <c r="C126" i="13"/>
  <c r="G126" i="13"/>
  <c r="H126" i="13"/>
  <c r="F126" i="13"/>
  <c r="E126" i="13"/>
  <c r="D126" i="13"/>
  <c r="B126" i="13"/>
  <c r="E124" i="14" l="1"/>
  <c r="F124" i="14"/>
  <c r="B124" i="14"/>
  <c r="G124" i="14"/>
  <c r="C124" i="14"/>
  <c r="H124" i="14"/>
  <c r="D124" i="14"/>
  <c r="C127" i="13"/>
  <c r="F127" i="13"/>
  <c r="H127" i="13"/>
  <c r="G127" i="13"/>
  <c r="D127" i="13"/>
  <c r="E127" i="13"/>
  <c r="B127" i="13"/>
  <c r="B125" i="14" l="1"/>
  <c r="F125" i="14"/>
  <c r="D125" i="14"/>
  <c r="E125" i="14"/>
  <c r="G125" i="14"/>
  <c r="H125" i="14"/>
  <c r="C125" i="14"/>
  <c r="E128" i="13"/>
  <c r="H128" i="13"/>
  <c r="G128" i="13"/>
  <c r="C128" i="13"/>
  <c r="F128" i="13"/>
  <c r="D128" i="13"/>
  <c r="B128" i="13"/>
  <c r="C126" i="14" l="1"/>
  <c r="G126" i="14"/>
  <c r="B126" i="14"/>
  <c r="H126" i="14"/>
  <c r="D126" i="14"/>
  <c r="E126" i="14"/>
  <c r="F126" i="14"/>
  <c r="D129" i="13"/>
  <c r="H129" i="13"/>
  <c r="G129" i="13"/>
  <c r="C129" i="13"/>
  <c r="E129" i="13"/>
  <c r="F129" i="13"/>
  <c r="B129" i="13"/>
  <c r="D127" i="14" l="1"/>
  <c r="H127" i="14"/>
  <c r="F127" i="14"/>
  <c r="B127" i="14"/>
  <c r="G127" i="14"/>
  <c r="C127" i="14"/>
  <c r="E127" i="14"/>
  <c r="C130" i="13"/>
  <c r="G130" i="13"/>
  <c r="D130" i="13"/>
  <c r="H130" i="13"/>
  <c r="E130" i="13"/>
  <c r="F130" i="13"/>
  <c r="B130" i="13"/>
  <c r="E128" i="14" l="1"/>
  <c r="D128" i="14"/>
  <c r="F128" i="14"/>
  <c r="G128" i="14"/>
  <c r="B128" i="14"/>
  <c r="H128" i="14"/>
  <c r="C128" i="14"/>
  <c r="C131" i="13"/>
  <c r="F131" i="13"/>
  <c r="D131" i="13"/>
  <c r="H131" i="13"/>
  <c r="E131" i="13"/>
  <c r="G131" i="13"/>
  <c r="B131" i="13"/>
  <c r="B129" i="14" l="1"/>
  <c r="F129" i="14"/>
  <c r="C129" i="14"/>
  <c r="H129" i="14"/>
  <c r="D129" i="14"/>
  <c r="E129" i="14"/>
  <c r="G129" i="14"/>
  <c r="C132" i="13"/>
  <c r="E132" i="13"/>
  <c r="D132" i="13"/>
  <c r="H132" i="13"/>
  <c r="F132" i="13"/>
  <c r="G132" i="13"/>
  <c r="B132" i="13"/>
  <c r="C130" i="14" l="1"/>
  <c r="G130" i="14"/>
  <c r="F130" i="14"/>
  <c r="B130" i="14"/>
  <c r="H130" i="14"/>
  <c r="D130" i="14"/>
  <c r="E130" i="14"/>
  <c r="C133" i="13"/>
  <c r="D133" i="13"/>
  <c r="H133" i="13"/>
  <c r="E133" i="13"/>
  <c r="F133" i="13"/>
  <c r="G133" i="13"/>
  <c r="B133" i="13"/>
  <c r="D131" i="14" l="1"/>
  <c r="H131" i="14"/>
  <c r="E131" i="14"/>
  <c r="F131" i="14"/>
  <c r="G131" i="14"/>
  <c r="B131" i="14"/>
  <c r="C131" i="14"/>
  <c r="C134" i="13"/>
  <c r="G134" i="13"/>
  <c r="E134" i="13"/>
  <c r="D134" i="13"/>
  <c r="H134" i="13"/>
  <c r="F134" i="13"/>
  <c r="B134" i="13"/>
  <c r="E132" i="14" l="1"/>
  <c r="C132" i="14"/>
  <c r="H132" i="14"/>
  <c r="D132" i="14"/>
  <c r="F132" i="14"/>
  <c r="B132" i="14"/>
  <c r="G132" i="14"/>
  <c r="C135" i="13"/>
  <c r="F135" i="13"/>
  <c r="E135" i="13"/>
  <c r="D135" i="13"/>
  <c r="G135" i="13"/>
  <c r="H135" i="13"/>
  <c r="B135" i="13"/>
  <c r="B133" i="14" l="1"/>
  <c r="F133" i="14"/>
  <c r="G133" i="14"/>
  <c r="C133" i="14"/>
  <c r="H133" i="14"/>
  <c r="D133" i="14"/>
  <c r="E133" i="14"/>
  <c r="C136" i="13"/>
  <c r="E136" i="13"/>
  <c r="F136" i="13"/>
  <c r="D136" i="13"/>
  <c r="G136" i="13"/>
  <c r="H136" i="13"/>
  <c r="B136" i="13"/>
  <c r="C134" i="14" l="1"/>
  <c r="G134" i="14"/>
  <c r="E134" i="14"/>
  <c r="F134" i="14"/>
  <c r="H134" i="14"/>
  <c r="B134" i="14"/>
  <c r="D134" i="14"/>
  <c r="C137" i="13"/>
  <c r="D137" i="13"/>
  <c r="H137" i="13"/>
  <c r="F137" i="13"/>
  <c r="E137" i="13"/>
  <c r="G137" i="13"/>
  <c r="B137" i="13"/>
  <c r="D135" i="14" l="1"/>
  <c r="H135" i="14"/>
  <c r="C135" i="14"/>
  <c r="E135" i="14"/>
  <c r="F135" i="14"/>
  <c r="B135" i="14"/>
  <c r="G135" i="14"/>
  <c r="C138" i="13"/>
  <c r="G138" i="13"/>
  <c r="F138" i="13"/>
  <c r="E138" i="13"/>
  <c r="D138" i="13"/>
  <c r="H138" i="13"/>
  <c r="B138" i="13"/>
  <c r="E136" i="14" l="1"/>
  <c r="B136" i="14"/>
  <c r="G136" i="14"/>
  <c r="C136" i="14"/>
  <c r="H136" i="14"/>
  <c r="D136" i="14"/>
  <c r="F136" i="14"/>
  <c r="F139" i="13"/>
  <c r="G139" i="13"/>
  <c r="C139" i="13"/>
  <c r="E139" i="13"/>
  <c r="H139" i="13"/>
  <c r="D139" i="13"/>
  <c r="B139" i="13"/>
  <c r="B137" i="14" l="1"/>
  <c r="F137" i="14"/>
  <c r="E137" i="14"/>
  <c r="G137" i="14"/>
  <c r="H137" i="14"/>
  <c r="C137" i="14"/>
  <c r="D137" i="14"/>
  <c r="E140" i="13"/>
  <c r="C140" i="13"/>
  <c r="G140" i="13"/>
  <c r="F140" i="13"/>
  <c r="H140" i="13"/>
  <c r="D140" i="13"/>
  <c r="B140" i="13"/>
  <c r="C138" i="14" l="1"/>
  <c r="G138" i="14"/>
  <c r="D138" i="14"/>
  <c r="E138" i="14"/>
  <c r="F138" i="14"/>
  <c r="B138" i="14"/>
  <c r="H138" i="14"/>
  <c r="C141" i="13"/>
  <c r="D141" i="13"/>
  <c r="H141" i="13"/>
  <c r="G141" i="13"/>
  <c r="F141" i="13"/>
  <c r="E141" i="13"/>
  <c r="B141" i="13"/>
  <c r="D139" i="14" l="1"/>
  <c r="H139" i="14"/>
  <c r="B139" i="14"/>
  <c r="G139" i="14"/>
  <c r="C139" i="14"/>
  <c r="E139" i="14"/>
  <c r="F139" i="14"/>
  <c r="C142" i="13"/>
  <c r="G142" i="13"/>
  <c r="H142" i="13"/>
  <c r="F142" i="13"/>
  <c r="D142" i="13"/>
  <c r="E142" i="13"/>
  <c r="B142" i="13"/>
  <c r="E140" i="14" l="1"/>
  <c r="F140" i="14"/>
  <c r="B140" i="14"/>
  <c r="G140" i="14"/>
  <c r="H140" i="14"/>
  <c r="C140" i="14"/>
  <c r="D140" i="14"/>
  <c r="C143" i="13"/>
  <c r="F143" i="13"/>
  <c r="H143" i="13"/>
  <c r="G143" i="13"/>
  <c r="E143" i="13"/>
  <c r="D143" i="13"/>
  <c r="B143" i="13"/>
  <c r="B141" i="14" l="1"/>
  <c r="F141" i="14"/>
  <c r="D141" i="14"/>
  <c r="E141" i="14"/>
  <c r="G141" i="14"/>
  <c r="C141" i="14"/>
  <c r="H141" i="14"/>
  <c r="C144" i="13"/>
  <c r="E144" i="13"/>
  <c r="H144" i="13"/>
  <c r="G144" i="13"/>
  <c r="D144" i="13"/>
  <c r="F144" i="13"/>
  <c r="B144" i="13"/>
  <c r="C142" i="14" l="1"/>
  <c r="G142" i="14"/>
  <c r="B142" i="14"/>
  <c r="H142" i="14"/>
  <c r="D142" i="14"/>
  <c r="E142" i="14"/>
  <c r="F142" i="14"/>
  <c r="C145" i="13"/>
  <c r="D145" i="13"/>
  <c r="H145" i="13"/>
  <c r="G145" i="13"/>
  <c r="F145" i="13"/>
  <c r="E145" i="13"/>
  <c r="B145" i="13"/>
  <c r="D143" i="14" l="1"/>
  <c r="H143" i="14"/>
  <c r="F143" i="14"/>
  <c r="B143" i="14"/>
  <c r="G143" i="14"/>
  <c r="C143" i="14"/>
  <c r="E143" i="14"/>
  <c r="C146" i="13"/>
  <c r="G146" i="13"/>
  <c r="D146" i="13"/>
  <c r="H146" i="13"/>
  <c r="E146" i="13"/>
  <c r="F146" i="13"/>
  <c r="B146" i="13"/>
  <c r="E144" i="14" l="1"/>
  <c r="D144" i="14"/>
  <c r="F144" i="14"/>
  <c r="B144" i="14"/>
  <c r="G144" i="14"/>
  <c r="C144" i="14"/>
  <c r="H144" i="14"/>
  <c r="C147" i="13"/>
  <c r="F147" i="13"/>
  <c r="D147" i="13"/>
  <c r="H147" i="13"/>
  <c r="E147" i="13"/>
  <c r="G147" i="13"/>
  <c r="B147" i="13"/>
  <c r="B145" i="14" l="1"/>
  <c r="F145" i="14"/>
  <c r="C145" i="14"/>
  <c r="H145" i="14"/>
  <c r="D145" i="14"/>
  <c r="E145" i="14"/>
  <c r="G145" i="14"/>
  <c r="C148" i="13"/>
  <c r="E148" i="13"/>
  <c r="D148" i="13"/>
  <c r="H148" i="13"/>
  <c r="F148" i="13"/>
  <c r="G148" i="13"/>
  <c r="B148" i="13"/>
  <c r="C146" i="14" l="1"/>
  <c r="G146" i="14"/>
  <c r="F146" i="14"/>
  <c r="B146" i="14"/>
  <c r="H146" i="14"/>
  <c r="D146" i="14"/>
  <c r="E146" i="14"/>
  <c r="D149" i="13"/>
  <c r="H149" i="13"/>
  <c r="E149" i="13"/>
  <c r="C149" i="13"/>
  <c r="F149" i="13"/>
  <c r="G149" i="13"/>
  <c r="B149" i="13"/>
  <c r="D147" i="14" l="1"/>
  <c r="H147" i="14"/>
  <c r="E147" i="14"/>
  <c r="F147" i="14"/>
  <c r="B147" i="14"/>
  <c r="G147" i="14"/>
  <c r="C147" i="14"/>
  <c r="C150" i="13"/>
  <c r="G150" i="13"/>
  <c r="E150" i="13"/>
  <c r="D150" i="13"/>
  <c r="F150" i="13"/>
  <c r="H150" i="13"/>
  <c r="B150" i="13"/>
  <c r="E148" i="14" l="1"/>
  <c r="C148" i="14"/>
  <c r="H148" i="14"/>
  <c r="D148" i="14"/>
  <c r="F148" i="14"/>
  <c r="G148" i="14"/>
  <c r="B148" i="14"/>
  <c r="F151" i="13"/>
  <c r="E151" i="13"/>
  <c r="D151" i="13"/>
  <c r="C151" i="13"/>
  <c r="H151" i="13"/>
  <c r="G151" i="13"/>
  <c r="B151" i="13"/>
  <c r="B149" i="14" l="1"/>
  <c r="F149" i="14"/>
  <c r="G149" i="14"/>
  <c r="C149" i="14"/>
  <c r="H149" i="14"/>
  <c r="D149" i="14"/>
  <c r="E149" i="14"/>
  <c r="C152" i="13"/>
  <c r="E152" i="13"/>
  <c r="F152" i="13"/>
  <c r="D152" i="13"/>
  <c r="G152" i="13"/>
  <c r="H152" i="13"/>
  <c r="B152" i="13"/>
  <c r="C150" i="14" l="1"/>
  <c r="G150" i="14"/>
  <c r="E150" i="14"/>
  <c r="F150" i="14"/>
  <c r="B150" i="14"/>
  <c r="H150" i="14"/>
  <c r="D150" i="14"/>
  <c r="C153" i="13"/>
  <c r="D153" i="13"/>
  <c r="H153" i="13"/>
  <c r="F153" i="13"/>
  <c r="E153" i="13"/>
  <c r="G153" i="13"/>
  <c r="B153" i="13"/>
  <c r="D151" i="14" l="1"/>
  <c r="H151" i="14"/>
  <c r="C151" i="14"/>
  <c r="E151" i="14"/>
  <c r="F151" i="14"/>
  <c r="G151" i="14"/>
  <c r="B151" i="14"/>
  <c r="C154" i="13"/>
  <c r="G154" i="13"/>
  <c r="F154" i="13"/>
  <c r="E154" i="13"/>
  <c r="H154" i="13"/>
  <c r="D154" i="13"/>
  <c r="B154" i="13"/>
  <c r="E152" i="14" l="1"/>
  <c r="B152" i="14"/>
  <c r="G152" i="14"/>
  <c r="C152" i="14"/>
  <c r="H152" i="14"/>
  <c r="D152" i="14"/>
  <c r="F152" i="14"/>
  <c r="C155" i="13"/>
  <c r="F155" i="13"/>
  <c r="G155" i="13"/>
  <c r="E155" i="13"/>
  <c r="D155" i="13"/>
  <c r="H155" i="13"/>
  <c r="B155" i="13"/>
  <c r="B153" i="14" l="1"/>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C242" i="13" l="1"/>
  <c r="G242" i="13"/>
  <c r="H242" i="13"/>
  <c r="E242" i="13"/>
  <c r="D242" i="13"/>
  <c r="F242" i="13"/>
  <c r="B242" i="13"/>
  <c r="C243" i="13" l="1"/>
  <c r="F243" i="13"/>
  <c r="H243" i="13"/>
  <c r="D243" i="13"/>
  <c r="E243" i="13"/>
  <c r="G243" i="13"/>
  <c r="B243" i="13"/>
  <c r="C244" i="13" l="1"/>
  <c r="E244" i="13"/>
  <c r="H244" i="13"/>
  <c r="F244" i="13"/>
  <c r="D244" i="13"/>
  <c r="G244" i="13"/>
  <c r="B244" i="13"/>
  <c r="C245" i="13" l="1"/>
  <c r="D245" i="13"/>
  <c r="H245" i="13"/>
  <c r="E245" i="13"/>
  <c r="F245" i="13"/>
  <c r="G245" i="13"/>
  <c r="B245" i="13"/>
  <c r="C246" i="13" l="1"/>
  <c r="G246" i="13"/>
  <c r="D246" i="13"/>
  <c r="F246" i="13"/>
  <c r="E246" i="13"/>
  <c r="H246" i="13"/>
  <c r="B246" i="13"/>
  <c r="C247" i="13" l="1"/>
  <c r="F247" i="13"/>
  <c r="D247" i="13"/>
  <c r="E247" i="13"/>
  <c r="G247" i="13"/>
  <c r="H247" i="13"/>
  <c r="B247" i="13"/>
  <c r="C248" i="13" l="1"/>
  <c r="E248" i="13"/>
  <c r="D248" i="13"/>
  <c r="G248" i="13"/>
  <c r="F248" i="13"/>
  <c r="H248" i="13"/>
  <c r="B248" i="13"/>
  <c r="C249" i="13" l="1"/>
  <c r="D249" i="13"/>
  <c r="H249" i="13"/>
  <c r="E249" i="13"/>
  <c r="F249" i="13"/>
  <c r="G249" i="13"/>
  <c r="B249" i="13"/>
  <c r="C250" i="13" l="1"/>
  <c r="G250" i="13"/>
  <c r="E250" i="13"/>
  <c r="H250" i="13"/>
  <c r="F250" i="13"/>
  <c r="D250" i="13"/>
  <c r="B250" i="13"/>
  <c r="C251" i="13" l="1"/>
  <c r="F251" i="13"/>
  <c r="E251" i="13"/>
  <c r="G251" i="13"/>
  <c r="H251" i="13"/>
  <c r="D251" i="13"/>
  <c r="B251" i="13"/>
  <c r="C252" i="13" l="1"/>
  <c r="E252" i="13"/>
  <c r="F252" i="13"/>
  <c r="H252" i="13"/>
  <c r="G252" i="13"/>
  <c r="D252" i="13"/>
  <c r="B252" i="13"/>
  <c r="C253" i="13" l="1"/>
  <c r="D253" i="13"/>
  <c r="H253" i="13"/>
  <c r="F253" i="13"/>
  <c r="G253" i="13"/>
  <c r="E253" i="13"/>
  <c r="B253" i="13"/>
  <c r="C254" i="13" l="1"/>
  <c r="G254" i="13"/>
  <c r="F254" i="13"/>
  <c r="H254" i="13"/>
  <c r="D254" i="13"/>
  <c r="E254" i="13"/>
  <c r="B254" i="13"/>
  <c r="C294" i="13"/>
  <c r="D294" i="13"/>
  <c r="E294" i="13"/>
  <c r="F294" i="13"/>
  <c r="G294" i="13"/>
  <c r="H294" i="13"/>
  <c r="B294" i="13"/>
  <c r="E292" i="13"/>
  <c r="F292" i="13"/>
  <c r="G292" i="13"/>
  <c r="H292" i="13"/>
  <c r="B292" i="13"/>
  <c r="C292" i="13"/>
  <c r="D292" i="13"/>
  <c r="B291" i="13"/>
  <c r="C291" i="13"/>
  <c r="D291" i="13"/>
  <c r="E291" i="13"/>
  <c r="F291" i="13"/>
  <c r="G291" i="13"/>
  <c r="H291" i="13"/>
  <c r="E295" i="13"/>
  <c r="F295" i="13"/>
  <c r="B295" i="13"/>
  <c r="H295" i="13"/>
  <c r="G295" i="13"/>
  <c r="C295" i="13"/>
  <c r="D295" i="13"/>
  <c r="B293" i="13"/>
  <c r="C293" i="13"/>
  <c r="D293" i="13"/>
  <c r="E293" i="13"/>
  <c r="F293" i="13"/>
  <c r="H293" i="13"/>
  <c r="G293" i="13"/>
  <c r="C298" i="13"/>
  <c r="H298" i="13"/>
  <c r="E298" i="13"/>
  <c r="D298" i="13"/>
  <c r="G298" i="13"/>
  <c r="F298" i="13"/>
  <c r="B298" i="13"/>
  <c r="D297" i="13"/>
  <c r="E297" i="13"/>
  <c r="F297" i="13"/>
  <c r="G297" i="13"/>
  <c r="H297" i="13"/>
  <c r="B297" i="13"/>
  <c r="C297" i="13"/>
  <c r="B299" i="13"/>
  <c r="C299" i="13"/>
  <c r="D299" i="13"/>
  <c r="E299" i="13"/>
  <c r="F299" i="13"/>
  <c r="H299" i="13"/>
  <c r="G299" i="13"/>
  <c r="H296" i="13"/>
  <c r="E296" i="13"/>
  <c r="B296" i="13"/>
  <c r="G296" i="13"/>
  <c r="D296" i="13"/>
  <c r="C296" i="13"/>
  <c r="F296" i="13"/>
</calcChain>
</file>

<file path=xl/sharedStrings.xml><?xml version="1.0" encoding="utf-8"?>
<sst xmlns="http://schemas.openxmlformats.org/spreadsheetml/2006/main" count="4275" uniqueCount="1844">
  <si>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</si>
  <si>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</si>
  <si>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</si>
  <si>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</si>
  <si>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</si>
  <si>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</si>
  <si>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</si>
  <si>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</si>
  <si>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</si>
  <si>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</si>
  <si>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</si>
  <si>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</si>
  <si>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</si>
  <si>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</si>
  <si>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</si>
  <si>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</si>
  <si>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</si>
  <si>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</si>
  <si>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</si>
  <si>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</si>
  <si>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</si>
  <si>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</si>
  <si>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</si>
  <si>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</si>
  <si>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</si>
  <si>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</si>
  <si>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</si>
  <si>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</si>
  <si>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</si>
  <si>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</si>
  <si>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</si>
  <si>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</si>
  <si>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</si>
  <si>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</si>
  <si>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</si>
  <si>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</si>
  <si>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</si>
  <si>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</si>
  <si>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</si>
  <si>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</si>
  <si>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</si>
  <si>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</si>
  <si>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</si>
  <si>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</si>
  <si>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</si>
  <si>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</si>
  <si>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</si>
  <si>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</si>
  <si>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</si>
  <si>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</si>
  <si>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</si>
  <si>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</si>
  <si>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</si>
  <si>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</si>
  <si>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</si>
  <si>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</si>
  <si>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</si>
  <si>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</si>
  <si>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</si>
  <si>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</si>
  <si>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</si>
  <si>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</si>
  <si>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</si>
  <si>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</si>
  <si>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</si>
  <si>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</si>
  <si>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</si>
  <si>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</si>
  <si>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</si>
  <si>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</si>
  <si>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</si>
  <si>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</si>
  <si>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</si>
  <si>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</si>
  <si>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</si>
  <si>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</si>
  <si>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</si>
  <si>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</si>
  <si>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</si>
  <si>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</si>
  <si>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</si>
  <si>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</si>
  <si>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</si>
  <si>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</si>
  <si>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</si>
  <si>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</si>
  <si>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</si>
  <si>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</si>
  <si>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</si>
  <si>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</si>
  <si>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</si>
  <si>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</si>
  <si>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</si>
  <si>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</si>
  <si>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</si>
  <si>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</si>
  <si>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</si>
  <si>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</si>
  <si>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</si>
  <si>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</si>
  <si>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</si>
  <si>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</si>
  <si>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</si>
  <si>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</si>
  <si>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</si>
  <si>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</si>
  <si>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</si>
  <si>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</si>
  <si>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</si>
  <si>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</si>
  <si>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</si>
  <si>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</si>
  <si>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</si>
  <si>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</si>
  <si>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</si>
  <si>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</si>
  <si>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</si>
  <si>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</si>
  <si>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</si>
  <si>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</si>
  <si>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</si>
  <si>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</si>
  <si>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</si>
  <si>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</si>
  <si>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</si>
  <si>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</si>
  <si>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</si>
  <si>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</si>
  <si>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</si>
  <si>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</si>
  <si>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</si>
  <si>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</si>
  <si>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</si>
  <si>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</si>
  <si>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</si>
  <si>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</si>
  <si>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</si>
  <si>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</si>
  <si>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</si>
  <si>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</si>
  <si>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</si>
  <si>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</si>
  <si>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</si>
  <si>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</si>
  <si>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</si>
  <si>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</si>
  <si>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</si>
  <si>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</si>
  <si>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</si>
  <si>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</si>
  <si>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</si>
  <si>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</si>
  <si>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</si>
  <si>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</si>
  <si>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</si>
  <si>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</si>
  <si>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</si>
  <si>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</si>
  <si>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</si>
  <si>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</si>
  <si>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</si>
  <si>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</si>
  <si>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</si>
  <si>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</si>
  <si>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</si>
  <si>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</si>
  <si>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</si>
  <si>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</si>
  <si>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</si>
  <si>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</si>
  <si>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</si>
  <si>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</si>
  <si>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</si>
  <si>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</si>
  <si>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</si>
  <si>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</si>
  <si>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</si>
  <si>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</si>
  <si>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</si>
  <si>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</si>
  <si>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</si>
  <si>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</si>
  <si>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</si>
  <si>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</si>
  <si>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</si>
  <si>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</si>
  <si>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</si>
  <si>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</si>
  <si>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</si>
  <si>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</si>
  <si>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</si>
  <si>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</si>
  <si>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</si>
  <si>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</si>
  <si>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</si>
  <si>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</si>
  <si>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</si>
  <si>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</si>
  <si>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</si>
  <si>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</si>
  <si>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</si>
  <si>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</si>
  <si>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</si>
  <si>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</si>
  <si>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</si>
  <si>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</si>
  <si>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</si>
  <si>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</si>
  <si>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</si>
  <si>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</si>
  <si>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</si>
  <si>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</si>
  <si>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</si>
  <si>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</si>
  <si>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</si>
  <si>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</si>
  <si>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</si>
  <si>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</si>
  <si>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</si>
  <si>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</si>
  <si>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</si>
  <si>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</si>
  <si>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</si>
  <si>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</si>
  <si>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</si>
  <si>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</si>
  <si>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</si>
  <si>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</si>
  <si>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</si>
  <si>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</si>
  <si>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</si>
  <si>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</si>
  <si>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</si>
  <si>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</si>
  <si>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</si>
  <si>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</si>
  <si>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</si>
  <si>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</si>
  <si>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</si>
  <si>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</si>
  <si>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</si>
  <si>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</si>
  <si>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</si>
  <si>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</si>
  <si>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</si>
  <si>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</si>
  <si>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</si>
  <si>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</si>
  <si>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</si>
  <si>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</si>
  <si>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</si>
  <si>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</si>
  <si>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</si>
  <si>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</si>
  <si>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</si>
  <si>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</si>
  <si>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</si>
  <si>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</si>
  <si>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</si>
  <si>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</si>
  <si>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</si>
  <si>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</si>
  <si>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</si>
  <si>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</si>
  <si>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</si>
  <si>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</si>
  <si>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</si>
  <si>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</si>
  <si>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</si>
  <si>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</si>
  <si>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</si>
  <si>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</si>
  <si>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</si>
  <si>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</si>
  <si>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</si>
  <si>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</si>
  <si>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</si>
  <si>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</si>
  <si>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</si>
  <si>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</si>
  <si>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</si>
  <si>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</si>
  <si>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</si>
  <si>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</si>
  <si>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</si>
  <si>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</si>
  <si>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</si>
  <si>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</si>
  <si>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</si>
  <si>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</si>
  <si>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</si>
  <si>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</si>
  <si>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</si>
  <si>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</si>
  <si>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</si>
  <si>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</si>
  <si>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</si>
  <si>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</si>
  <si>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</si>
  <si>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</si>
  <si>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</si>
  <si>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</si>
  <si>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</si>
  <si>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</si>
  <si>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</si>
  <si>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</si>
  <si>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</si>
  <si>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</si>
  <si>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</si>
  <si>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</si>
  <si>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</si>
  <si>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</si>
  <si>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</si>
  <si>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</si>
  <si>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</si>
  <si>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</si>
  <si>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</si>
  <si>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</si>
  <si>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</si>
  <si>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</si>
  <si>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</si>
  <si>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</si>
  <si>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</si>
  <si>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</si>
  <si>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</si>
  <si>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</si>
  <si>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</si>
  <si>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</si>
  <si>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</si>
  <si>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</si>
  <si>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</si>
  <si>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</si>
  <si>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</si>
  <si>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</si>
  <si>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</si>
  <si>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</si>
  <si>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</si>
  <si>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</si>
  <si>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</si>
  <si>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</si>
  <si>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</si>
  <si>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</si>
  <si>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</si>
  <si>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</si>
  <si>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</si>
  <si>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</si>
  <si>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</si>
  <si>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</si>
  <si>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</si>
  <si>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</si>
  <si>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</si>
  <si>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</si>
  <si>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</si>
  <si>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</si>
  <si>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</si>
  <si>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</si>
  <si>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</si>
  <si>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</si>
  <si>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</si>
  <si>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</si>
  <si>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</si>
  <si>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</si>
  <si>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</si>
  <si>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</si>
  <si>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</si>
  <si>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</si>
  <si>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</si>
  <si>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</si>
  <si>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</si>
  <si>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</si>
  <si>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</si>
  <si>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</si>
  <si>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</si>
  <si>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</si>
  <si>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</si>
  <si>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</si>
  <si>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</si>
  <si>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</si>
  <si>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</si>
  <si>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</si>
  <si>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</si>
  <si>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</si>
  <si>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</si>
  <si>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</si>
  <si>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</si>
  <si>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</si>
  <si>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</si>
  <si>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</si>
  <si>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</si>
  <si>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</si>
  <si>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</si>
  <si>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</si>
  <si>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</si>
  <si>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</si>
  <si>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</si>
  <si>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</si>
  <si>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</si>
  <si>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</si>
  <si>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</si>
  <si>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</si>
  <si>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</si>
  <si>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</si>
  <si>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</si>
  <si>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</si>
  <si>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</si>
  <si>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</si>
  <si>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</si>
  <si>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</si>
  <si>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</si>
  <si>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</si>
  <si>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</si>
  <si>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</si>
  <si>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</si>
  <si>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</si>
  <si>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</si>
  <si>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</si>
  <si>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</si>
  <si>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</si>
  <si>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</si>
  <si>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</si>
  <si>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</si>
  <si>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</si>
  <si>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</si>
  <si>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</si>
  <si>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</si>
  <si>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</si>
  <si>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</si>
  <si>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</si>
  <si>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</si>
  <si>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</si>
  <si>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</si>
  <si>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</si>
  <si>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</si>
  <si>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</si>
  <si>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</si>
  <si>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</si>
  <si>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</si>
  <si>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</si>
  <si>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</si>
  <si>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</si>
  <si>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</si>
  <si>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</si>
  <si>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</si>
  <si>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</si>
  <si>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</si>
  <si>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</si>
  <si>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</si>
  <si>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</si>
  <si>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</si>
  <si>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</si>
  <si>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</si>
  <si>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</si>
  <si>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</si>
  <si>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</si>
  <si>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</si>
  <si>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</si>
  <si>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</si>
  <si>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</si>
  <si>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</si>
  <si>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</si>
  <si>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</si>
  <si>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</si>
  <si>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</si>
  <si>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</si>
  <si>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</si>
  <si>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</si>
  <si>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</si>
  <si>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</si>
  <si>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</si>
  <si>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</si>
  <si>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</si>
  <si>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</si>
  <si>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</si>
  <si>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</si>
  <si>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</si>
  <si>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</si>
  <si>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</si>
  <si>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</si>
  <si>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</si>
  <si>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</si>
  <si>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</si>
  <si>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</si>
  <si>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</si>
  <si>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</si>
  <si>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</si>
  <si>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</si>
  <si>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</si>
  <si>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</si>
  <si>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</si>
  <si>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</si>
  <si>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</si>
  <si>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</si>
  <si>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</si>
  <si>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</si>
  <si>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</si>
  <si>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</si>
  <si>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</si>
  <si>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</si>
  <si>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</si>
  <si>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</si>
  <si>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</si>
  <si>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</si>
  <si>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</si>
  <si>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</si>
  <si>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</si>
  <si>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</si>
  <si>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</si>
  <si>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</si>
  <si>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</si>
  <si>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</si>
  <si>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</si>
  <si>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</si>
  <si>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</si>
  <si>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</si>
  <si>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</si>
  <si>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</si>
  <si>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</si>
  <si>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</si>
  <si>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</si>
  <si>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</si>
  <si>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</si>
  <si>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</si>
  <si>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</si>
  <si>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</si>
  <si>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</si>
  <si>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</si>
  <si>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</si>
  <si>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</si>
  <si>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</si>
  <si>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</si>
  <si>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</si>
  <si>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</si>
  <si>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</si>
  <si>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</si>
  <si>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</si>
  <si>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</si>
  <si>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</si>
  <si>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</si>
  <si>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</si>
  <si>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</si>
  <si>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</si>
  <si>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</si>
  <si>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</si>
  <si>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</si>
  <si>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</si>
  <si>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</si>
  <si>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</si>
  <si>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</si>
  <si>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</si>
  <si>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</si>
  <si>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</si>
  <si>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</si>
  <si>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</si>
  <si>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</si>
  <si>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</si>
  <si>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</si>
  <si>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</si>
  <si>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</si>
  <si>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</si>
  <si>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</si>
  <si>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</si>
  <si>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</si>
  <si>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</si>
  <si>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</si>
  <si>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</si>
  <si>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</si>
  <si>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</si>
  <si>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</si>
  <si>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</si>
  <si>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</si>
  <si>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</si>
  <si>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</si>
  <si>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</si>
  <si>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</si>
  <si>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</si>
  <si>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</si>
  <si>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</si>
  <si>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</si>
  <si>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</si>
  <si>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</si>
  <si>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</si>
  <si>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</si>
  <si>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</si>
  <si>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</si>
  <si>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</si>
  <si>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</si>
  <si>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</si>
  <si>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</si>
  <si>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</si>
  <si>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</si>
  <si>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</si>
  <si>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</si>
  <si>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</si>
  <si>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</si>
  <si>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</si>
  <si>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</si>
  <si>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</si>
  <si>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</si>
  <si>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</si>
  <si>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</si>
  <si>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</si>
  <si>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</si>
  <si>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</si>
  <si>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</si>
  <si>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</si>
  <si>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</si>
  <si>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</si>
  <si>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</si>
  <si>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</si>
  <si>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</si>
  <si>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</si>
  <si>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</si>
  <si>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</si>
  <si>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</si>
  <si>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</si>
  <si>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</si>
  <si>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</si>
  <si>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</si>
  <si>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</si>
  <si>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</si>
  <si>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</si>
  <si>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</si>
  <si>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</si>
  <si>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</si>
  <si>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</si>
  <si>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</si>
  <si>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</si>
  <si>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</si>
  <si>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</si>
  <si>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</si>
  <si>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</si>
  <si>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</si>
  <si>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</si>
  <si>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</si>
  <si>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</si>
  <si>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</si>
  <si>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</si>
  <si>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</si>
  <si>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</si>
  <si>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</si>
  <si>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</si>
  <si>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</si>
  <si>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</si>
  <si>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</si>
  <si>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</si>
  <si>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</si>
  <si>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</si>
  <si>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</si>
  <si>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</si>
  <si>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</si>
  <si>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</si>
  <si>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</si>
  <si>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</si>
  <si>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</si>
  <si>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</si>
  <si>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</si>
  <si>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</si>
  <si>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</si>
  <si>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</si>
  <si>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</si>
  <si>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</si>
  <si>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</si>
  <si>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</si>
  <si>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</si>
  <si>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</si>
  <si>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</si>
  <si>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</si>
  <si>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</si>
  <si>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</si>
  <si>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</si>
  <si>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</si>
  <si>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</si>
  <si>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</si>
  <si>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</si>
  <si>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</si>
  <si>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</si>
  <si>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</si>
  <si>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</si>
  <si>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</si>
  <si>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</si>
  <si>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</si>
  <si>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</si>
  <si>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</si>
  <si>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</si>
  <si>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</si>
  <si>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</si>
  <si>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</si>
  <si>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</si>
  <si>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</si>
  <si>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</si>
  <si>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</si>
  <si>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</si>
  <si>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</si>
  <si>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</si>
  <si>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</si>
  <si>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</si>
  <si>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</si>
  <si>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</si>
  <si>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</si>
  <si>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</si>
  <si>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</si>
  <si>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</si>
  <si>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</si>
  <si>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</si>
  <si>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</si>
  <si>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</si>
  <si>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</si>
  <si>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</si>
  <si>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</si>
  <si>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</si>
  <si>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</si>
  <si>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</si>
  <si>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</si>
  <si>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</si>
  <si>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</si>
  <si>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</si>
  <si>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</si>
  <si>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</si>
  <si>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</si>
  <si>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</si>
  <si>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</si>
  <si>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</si>
  <si>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</si>
  <si>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</si>
  <si>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</si>
  <si>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</si>
  <si>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</si>
  <si>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</si>
  <si>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</si>
  <si>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</si>
  <si>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</si>
  <si>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</si>
  <si>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</si>
  <si>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</si>
  <si>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</si>
  <si>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</si>
  <si>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</si>
  <si>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</si>
  <si>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</si>
  <si>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</si>
  <si>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</si>
  <si>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</si>
  <si>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</si>
  <si>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</si>
  <si>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</si>
  <si>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</si>
  <si>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</si>
  <si>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</si>
  <si>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</si>
  <si>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</si>
  <si>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</si>
  <si>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</si>
  <si>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</si>
  <si>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</si>
  <si>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</si>
  <si>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</si>
  <si>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</si>
  <si>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</si>
  <si>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</si>
  <si>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</si>
  <si>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Western Power Distribution (East Midlands) plc</t>
  </si>
  <si>
    <t xml:space="preserve">Monday to Friday </t>
  </si>
  <si>
    <t>16:00 to 19:00</t>
  </si>
  <si>
    <t>07:30 to 16:00
19:00 to 21:00</t>
  </si>
  <si>
    <t>00:00 to 07:30
21:00 to 24:00</t>
  </si>
  <si>
    <t>Monday to Friday Nov to Feb</t>
  </si>
  <si>
    <t>Weekends</t>
  </si>
  <si>
    <t>00:00 to 24:00</t>
  </si>
  <si>
    <t>Monday to Friday Mar to Oct</t>
  </si>
  <si>
    <t>07:30 to 21:00</t>
  </si>
  <si>
    <t>Refer to main text in LC14 Statement Of Charges</t>
  </si>
  <si>
    <t>Peak</t>
  </si>
  <si>
    <t>Winter</t>
  </si>
  <si>
    <t>Night</t>
  </si>
  <si>
    <t>Other</t>
  </si>
  <si>
    <t>Monday to Friday 
Mar to Oct</t>
  </si>
  <si>
    <t>00:30 – 07:30</t>
  </si>
  <si>
    <t>07:30 – 00:30</t>
  </si>
  <si>
    <t>Monday to Friday 
Nov to Feb</t>
  </si>
  <si>
    <t>16:00 – 19:00</t>
  </si>
  <si>
    <t>07:30 – 16:00
19:00 – 20:00</t>
  </si>
  <si>
    <t>20:00 – 00:30</t>
  </si>
  <si>
    <t>8 &amp; 0</t>
  </si>
  <si>
    <t>58, 990</t>
  </si>
  <si>
    <t>60, 991</t>
  </si>
  <si>
    <t>8&amp;0</t>
  </si>
  <si>
    <t>4,  8,  10</t>
  </si>
  <si>
    <t>22, 34, 43</t>
  </si>
  <si>
    <t>16, 19, 28, 31, 49, 52</t>
  </si>
  <si>
    <t>83, 85</t>
  </si>
  <si>
    <t>Berkswell 132kV</t>
  </si>
  <si>
    <t>Berkswell 132kV_Coventry Central__</t>
  </si>
  <si>
    <t>Berkswell 132kV_Coventry Central_Courtaulds 6.6</t>
  </si>
  <si>
    <t>Berkswell 132kV_Coventry Central_Courthouse Green 11</t>
  </si>
  <si>
    <t>Berkswell 132kV_Coventry Central_Courthouse Green 6.6</t>
  </si>
  <si>
    <t>Berkswell 132kV_Coventry Central_Cox Street 6.6</t>
  </si>
  <si>
    <t>Berkswell 132kV_Coventry Central_Dunlop 6.6</t>
  </si>
  <si>
    <t>Berkswell 132kV_Coventry Central_Holbrook Lane 6.6</t>
  </si>
  <si>
    <t>Berkswell 132kV_Coventry Central_Sandy Lane 6.6</t>
  </si>
  <si>
    <t>Berkswell 132kV_Coventry South__</t>
  </si>
  <si>
    <t>Berkswell 132kV_Coventry South_Holyhead Road</t>
  </si>
  <si>
    <t>Berkswell 132kV_Coventry South_JLRWhit T1&amp;T2</t>
  </si>
  <si>
    <t>Berkswell 132kV_Coventry South_Spon Street 6.6 (T1 &amp; T2)</t>
  </si>
  <si>
    <t>Berkswell 132kV_Coventry South_Warwick University</t>
  </si>
  <si>
    <t>Berkswell 132kV_Coventry West__</t>
  </si>
  <si>
    <t>Berkswell 132kV_Coventry West_Coventry West 6.6</t>
  </si>
  <si>
    <t>Berkswell 132kV_Coventry West_Hawkesmill Lane 6.6</t>
  </si>
  <si>
    <t>Berkswell 132kV_Coventry West_Jaguar Cars Brown Lane</t>
  </si>
  <si>
    <t>Berkswell 132kV_Coventry West_Torrington Avenue</t>
  </si>
  <si>
    <t>Berkswell 132kV_Harbury__</t>
  </si>
  <si>
    <t>Berkswell 132kV_Harbury_Gaydon</t>
  </si>
  <si>
    <t>Berkswell 132kV_Harbury_Harbury 11</t>
  </si>
  <si>
    <t>Berkswell 132kV_Harbury_JLRGAYDEN T1&amp;T2</t>
  </si>
  <si>
    <t>Berkswell 132kV_Harbury_Southam</t>
  </si>
  <si>
    <t>Berkswell 132kV_Warwick 132 11__</t>
  </si>
  <si>
    <t>Berkswell 132kV_Warwick 33__</t>
  </si>
  <si>
    <t>Berkswell 132kV_Warwick 33_Banbury Road</t>
  </si>
  <si>
    <t>Berkswell 132kV_Warwick 33_Campion Hills</t>
  </si>
  <si>
    <t>Berkswell 132kV_Warwick 33_Claverdon</t>
  </si>
  <si>
    <t>Berkswell 132kV_Warwick 33_Kenilworth (T1 &amp; T2)</t>
  </si>
  <si>
    <t>HYB:[Berkswell 132kV_Warwick 33__] &amp; [Berkswell 132kV_Coventry West__]-&gt;Berkswell 132kV_Warwick 33_Kenilworth (T1 &amp; T2)</t>
  </si>
  <si>
    <t>Berkswell 132kV_Warwick 33_Lockheed</t>
  </si>
  <si>
    <t>Berkswell 132kV_Warwick 33_Princethorpe</t>
  </si>
  <si>
    <t>Berkswell 132kV_Warwick 33_Wise Street</t>
  </si>
  <si>
    <t>Bicker Fen 132kV</t>
  </si>
  <si>
    <t>Bicker Fen 132kV_Grantham__</t>
  </si>
  <si>
    <t>Bicker Fen 132kV_Grantham_Billingborough</t>
  </si>
  <si>
    <t>HYB:[Bicker Fen 132kV_Sleaford__] &amp; [Bicker Fen 132kV_Grantham__]-&gt;Bicker Fen 132kV_Grantham_Billingborough</t>
  </si>
  <si>
    <t>Bicker Fen 132kV_Grantham_Easton</t>
  </si>
  <si>
    <t>Bicker Fen 132kV_Grantham_Market Overton (T2)</t>
  </si>
  <si>
    <t>Bicker Fen 132kV_Grantham_New Beacon Road</t>
  </si>
  <si>
    <t>Bicker Fen 132kV_Grantham_Skillington</t>
  </si>
  <si>
    <t>Bicker Fen 132kV_Network Rail Grantham (GT1 &amp; GT2)__</t>
  </si>
  <si>
    <t>Bicker Fen 132kV_Skegness__</t>
  </si>
  <si>
    <t>Bicker Fen 132kV_Skegness_Alford</t>
  </si>
  <si>
    <t>Bicker Fen 132kV_Skegness_Chapel St. Leonards</t>
  </si>
  <si>
    <t>Bicker Fen 132kV_Skegness_Horncastle (T1 &amp; T2)</t>
  </si>
  <si>
    <t>HYB:[Bicker Fen 132kV_Skegness__] &amp; [Bicker Fen 132kV_Sleaford__]-&gt;Bicker Fen 132kV_Skegness_Horncastle (T1 &amp; T2)</t>
  </si>
  <si>
    <t>Bicker Fen 132kV_Skegness_Ingoldmells</t>
  </si>
  <si>
    <t>Bicker Fen 132kV_Skegness_Spilsby</t>
  </si>
  <si>
    <t>Bicker Fen 132kV_Skegness_Trusthorpe</t>
  </si>
  <si>
    <t>Bicker Fen 132kV_Skegness_Warth Lane</t>
  </si>
  <si>
    <t>Bicker Fen 132kV_Sleaford__</t>
  </si>
  <si>
    <t>Bicker Fen 132kV_Sleaford_Cranwell (RAF)</t>
  </si>
  <si>
    <t>Bicker Fen 132kV_Sleaford_Great Hale</t>
  </si>
  <si>
    <t>Bicker Fen 132kV_Sleaford_Leadenham (T1 &amp; T2)</t>
  </si>
  <si>
    <t>HYB:[Bicker Fen 132kV_Sleaford__] &amp; [Bicker Fen 132kV_Grantham__]-&gt;Bicker Fen 132kV_Sleaford_Leadenham (T1 &amp; T2)</t>
  </si>
  <si>
    <t>Bicker Fen 132kV_Sleaford_Ruskington</t>
  </si>
  <si>
    <t>Bicker Fen 132kV_Sleaford_Sleaford 11</t>
  </si>
  <si>
    <t>Bicker Fen 132kV_Sleaford_Tattershall</t>
  </si>
  <si>
    <t>Bicker Fen 132kV_Sleaford_Woodhall Spa</t>
  </si>
  <si>
    <t>Chesterfield 132kV</t>
  </si>
  <si>
    <t>Chesterfield 132kV_Alfreton__</t>
  </si>
  <si>
    <t>Chesterfield 132kV_Alfreton_Ambergate</t>
  </si>
  <si>
    <t>Chesterfield 132kV_Alfreton_Blackwell</t>
  </si>
  <si>
    <t>Chesterfield 132kV_Alfreton_Meadow Lane</t>
  </si>
  <si>
    <t>Chesterfield 132kV_Alfreton_Ravensdale Park</t>
  </si>
  <si>
    <t>Chesterfield 132kV_Alfreton_Somercotes</t>
  </si>
  <si>
    <t>Chesterfield 132kV_Alfreton_Wessington</t>
  </si>
  <si>
    <t>Chesterfield 132kV_Annesley (1 &amp; 2)__</t>
  </si>
  <si>
    <t>Chesterfield 132kV_Annesley (1 &amp; 2)_Blidworth</t>
  </si>
  <si>
    <t>HYB:[Chesterfield 132kV_Annesley (1 &amp; 2)__] &amp; [Chesterfield 132kV_Annesley (3 &amp; 4)__]-&gt;Chesterfield 132kV_Annesley (1 &amp; 2)_Blidworth</t>
  </si>
  <si>
    <t>Chesterfield 132kV_Annesley (1 &amp; 2)_Calverton</t>
  </si>
  <si>
    <t>HYB:[Chesterfield 132kV_Annesley (1 &amp; 2)__] &amp; [Chesterfield 132kV_Annesley (3 &amp; 4)__]-&gt;Chesterfield 132kV_Annesley (1 &amp; 2)_Calverton</t>
  </si>
  <si>
    <t>Chesterfield 132kV_Annesley (1 &amp; 2)_Farnsfield</t>
  </si>
  <si>
    <t>Chesterfield 132kV_Annesley (1 &amp; 2)_Hucknall</t>
  </si>
  <si>
    <t>HYB:[Chesterfield 132kV_Annesley (1 &amp; 2)__] &amp; [Chesterfield 132kV_Annesley (3 &amp; 4)__]-&gt;Chesterfield 132kV_Annesley (1 &amp; 2)_Hucknall</t>
  </si>
  <si>
    <t>Chesterfield 132kV_Annesley (1 &amp; 2)_Sherwood Park</t>
  </si>
  <si>
    <t>HYB:[Chesterfield 132kV_Annesley (1 &amp; 2)__] &amp; [Chesterfield 132kV_Annesley (3 &amp; 4)__]-&gt;Chesterfield 132kV_Annesley (1 &amp; 2)_Sherwood Park</t>
  </si>
  <si>
    <t>Chesterfield 132kV_Annesley (3 &amp; 4)__</t>
  </si>
  <si>
    <t>Chesterfield 132kV_Annesley (3 &amp; 4)_Annesley (Kirkby)</t>
  </si>
  <si>
    <t>HYB:[Chesterfield 132kV_Annesley (1 &amp; 2)__] &amp; [Chesterfield 132kV_Annesley (3 &amp; 4)__]-&gt;Chesterfield 132kV_Annesley (3 &amp; 4)_Annesley (Kirkby)</t>
  </si>
  <si>
    <t>Chesterfield 132kV_Annesley (3 &amp; 4)_Huthwaite</t>
  </si>
  <si>
    <t>HYB:[Chesterfield 132kV_Annesley (1 &amp; 2)__] &amp; [Chesterfield 132kV_Annesley (3 &amp; 4)__]-&gt;Chesterfield 132kV_Annesley (3 &amp; 4)_Huthwaite</t>
  </si>
  <si>
    <t>Chesterfield 132kV_Annesley (3 &amp; 4)_Sutton Junction (T1 T2 &amp; T3)</t>
  </si>
  <si>
    <t>HYB:[Chesterfield 132kV_Mansfield__] &amp; [Chesterfield 132kV_Annesley (1 &amp; 2)__] &amp; [Chesterfield 132kV_Annesley (3 &amp; 4)__]-&gt;Chesterfield 132kV_Annesley (3 &amp; 4)_Sutton Junction (T1 T2 &amp; T3)</t>
  </si>
  <si>
    <t>Chesterfield 132kV_Chesterfield 33__</t>
  </si>
  <si>
    <t>Chesterfield 132kV_Chesterfield 33_Biwaters</t>
  </si>
  <si>
    <t>Chesterfield 132kV_Chesterfield 33_Bolsover</t>
  </si>
  <si>
    <t>Chesterfield 132kV_Chesterfield 33_Danesmoor</t>
  </si>
  <si>
    <t>Chesterfield 132kV_Chesterfield 33_Grassmoor</t>
  </si>
  <si>
    <t>Chesterfield 132kV_Chesterfield 33_Robert Hyde</t>
  </si>
  <si>
    <t>Chesterfield 132kV_Chesterfield 33_Sheepbridge</t>
  </si>
  <si>
    <t>Chesterfield 132kV_Clipstone__</t>
  </si>
  <si>
    <t>Chesterfield 132kV_Clipstone_Bilsthorpe</t>
  </si>
  <si>
    <t>Chesterfield 132kV_Clipstone_Budby</t>
  </si>
  <si>
    <t>Chesterfield 132kV_Clipstone_Clipstone 11</t>
  </si>
  <si>
    <t>Chesterfield 132kV_Clipstone_Crown Farm</t>
  </si>
  <si>
    <t>Chesterfield 132kV_Clipstone_Ollerton</t>
  </si>
  <si>
    <t>Chesterfield 132kV_Clipstone_Rufford</t>
  </si>
  <si>
    <t>Chesterfield 132kV_Clipstone_Thoresby</t>
  </si>
  <si>
    <t>Chesterfield 132kV_Clipstone_Warsop</t>
  </si>
  <si>
    <t>Chesterfield 132kV_Goitside__</t>
  </si>
  <si>
    <t>Chesterfield 132kV_Goitside_Goitside 6.6</t>
  </si>
  <si>
    <t>Chesterfield 132kV_Goitside_Queens Park</t>
  </si>
  <si>
    <t>Chesterfield 132kV_Goitside_Robin Hood</t>
  </si>
  <si>
    <t>Chesterfield 132kV_Goitside_Sheffield Road 11</t>
  </si>
  <si>
    <t>Chesterfield 132kV_Goitside_Sheffield Road 6.6</t>
  </si>
  <si>
    <t>Chesterfield 132kV_Goitside_Walton</t>
  </si>
  <si>
    <t>Chesterfield 132kV_Goitside_Wingerworth</t>
  </si>
  <si>
    <t>Chesterfield 132kV_Mansfield__</t>
  </si>
  <si>
    <t>Chesterfield 132kV_Mansfield_Acreage Lane</t>
  </si>
  <si>
    <t>Chesterfield 132kV_Mansfield_Lime Tree Place</t>
  </si>
  <si>
    <t>Chesterfield 132kV_Mansfield_Mansfield 11</t>
  </si>
  <si>
    <t>Chesterfield 132kV_Mansfield_Skegby Lane</t>
  </si>
  <si>
    <t>Chesterfield 132kV_Mansfield_Teversal</t>
  </si>
  <si>
    <t>Chesterfield 132kV_Pinxton 132 11__</t>
  </si>
  <si>
    <t>Chesterfield 132kV_Staveley__</t>
  </si>
  <si>
    <t>Chesterfield 132kV_Staveley_Eckington</t>
  </si>
  <si>
    <t>Chesterfield 132kV_Staveley_Staveley 11</t>
  </si>
  <si>
    <t>Chesterfield 132kV_Staveley_Staveley Works</t>
  </si>
  <si>
    <t>Chesterfield 132kV_Whitwell__</t>
  </si>
  <si>
    <t>Chesterfield 132kV_Whitwell_Clowne</t>
  </si>
  <si>
    <t>Chesterfield 132kV_Whitwell_Craggs Lane</t>
  </si>
  <si>
    <t>Chesterfield 132kV_Whitwell_Halfway (TA &amp; TB)</t>
  </si>
  <si>
    <t>HYB:[Chesterfield 132kV_Whitwell__] &amp; [Chesterfield 132kV_Staveley__]-&gt;Chesterfield 132kV_Whitwell_Halfway (TA &amp; TB)</t>
  </si>
  <si>
    <t>Chesterfield 132kV_Whitwell_Holme Carr</t>
  </si>
  <si>
    <t>Chesterfield 132kV_Whitwell_Shirebrook</t>
  </si>
  <si>
    <t>Chesterfield 132kV_Whitwell_Westhorpe (TA &amp; TB)</t>
  </si>
  <si>
    <t>HYB:[Chesterfield 132kV_Whitwell__] &amp; [Chesterfield 132kV_Staveley__]-&gt;Chesterfield 132kV_Whitwell_Westhorpe (TA &amp; TB)</t>
  </si>
  <si>
    <t>Coventry 132kV</t>
  </si>
  <si>
    <t>Coventry 132kV_Coventry North__</t>
  </si>
  <si>
    <t>Coventry 132kV_Coventry North_Ansty</t>
  </si>
  <si>
    <t>Coventry 132kV_Coventry North_Coventry Arena</t>
  </si>
  <si>
    <t>Coventry 132kV_Coventry North_Coventry Colliery (Prologis)</t>
  </si>
  <si>
    <t>Coventry 132kV_Coventry North_Coventry North 11</t>
  </si>
  <si>
    <t>Coventry 132kV_Coventry North_Newdigate</t>
  </si>
  <si>
    <t>HYB:[Coventry 132kV_Coventry North__] &amp; [Coventry 132kV_Nuneaton__]-&gt;Coventry 132kV_Coventry North_Newdigate</t>
  </si>
  <si>
    <t>Coventry 132kV_Coventry North_Walsgrave</t>
  </si>
  <si>
    <t>Coventry 132kV_Coventry South 132 11__</t>
  </si>
  <si>
    <t>Coventry 132kV_Daventry__</t>
  </si>
  <si>
    <t>Coventry 132kV_Daventry_Braunston Road</t>
  </si>
  <si>
    <t>Coventry 132kV_Daventry_Crick (T1 &amp; T2 T3)</t>
  </si>
  <si>
    <t>HYB:[Coventry 132kV_Daventry__] &amp; [Coventry 132kV_Pailton__]-&gt;Coventry 132kV_Daventry_Crick (T1 &amp; T2 T3)</t>
  </si>
  <si>
    <t>Coventry 132kV_Daventry_Daventry 11</t>
  </si>
  <si>
    <t>Coventry 132kV_Daventry_Weedon</t>
  </si>
  <si>
    <t>Coventry 132kV_Daventry_Welton</t>
  </si>
  <si>
    <t>Coventry 132kV_Daventry_West Haddon</t>
  </si>
  <si>
    <t>Coventry 132kV_Daventry_Woodford Halse</t>
  </si>
  <si>
    <t>Coventry 132kV_Hinckley 33__</t>
  </si>
  <si>
    <t>Coventry 132kV_Hinckley 33_Barwell</t>
  </si>
  <si>
    <t>Coventry 132kV_Hinckley 33_Middlefield</t>
  </si>
  <si>
    <t>Coventry 132kV_Hinckley 33_Wood Lane</t>
  </si>
  <si>
    <t>Coventry 132kV_Nuneaton__</t>
  </si>
  <si>
    <t>Coventry 132kV_Nuneaton_Arley</t>
  </si>
  <si>
    <t>Coventry 132kV_Nuneaton_Coton Road 11</t>
  </si>
  <si>
    <t>Coventry 132kV_Nuneaton_Gipsy Lane</t>
  </si>
  <si>
    <t>Coventry 132kV_Nuneaton_Langdale Drive</t>
  </si>
  <si>
    <t>Coventry 132kV_Nuneaton_Nuneaton 11</t>
  </si>
  <si>
    <t>Coventry 132kV_Nuneaton_Whittleford</t>
  </si>
  <si>
    <t>Coventry 132kV_Pailton__</t>
  </si>
  <si>
    <t>Coventry 132kV_Pailton_Churchover</t>
  </si>
  <si>
    <t>Coventry 132kV_Pailton_Lutterworth</t>
  </si>
  <si>
    <t>Coventry 132kV_Pailton_Magna Park</t>
  </si>
  <si>
    <t>Coventry 132kV_Pailton_Sapcote (T1 &amp; T2)</t>
  </si>
  <si>
    <t>HYB:[Coventry 132kV_Hinckley 33__] &amp; [Coventry 132kV_Pailton__]-&gt;Coventry 132kV_Pailton_Sapcote (T1 &amp; T2)</t>
  </si>
  <si>
    <t>Coventry 132kV_Rugby 132 11__</t>
  </si>
  <si>
    <t>Coventry 132kV_Rugby_Brownsover</t>
  </si>
  <si>
    <t>Coventry 132kV_Rugby_English Electric</t>
  </si>
  <si>
    <t>Coventry 132kV_Rugby_Hillmorton</t>
  </si>
  <si>
    <t>Coventry 132kV_Rugby_Lawford</t>
  </si>
  <si>
    <t>Coventry 132kV_Rugby_Rugby Cement</t>
  </si>
  <si>
    <t>Coventry 132kV_Rugby_Rugby Gateway</t>
  </si>
  <si>
    <t>Coventry 132kV_Rugby_Union Street</t>
  </si>
  <si>
    <t>Coventry 132kV_Whitley__</t>
  </si>
  <si>
    <t>Coventry 132kV_Whitley_Copsewood</t>
  </si>
  <si>
    <t>Coventry 132kV_Whitley_Gulson Road 6.6</t>
  </si>
  <si>
    <t>Coventry 132kV_Whitley_London Road 6.6</t>
  </si>
  <si>
    <t>Coventry 132kV_Whitley_Ryton (Peugeot-Talbot)</t>
  </si>
  <si>
    <t>Coventry 132kV_Whitley_Whitley 11</t>
  </si>
  <si>
    <t>Drakelow 132kV</t>
  </si>
  <si>
    <t>Drakelow 132kV_Burton 132 11__</t>
  </si>
  <si>
    <t>Drakelow 132kV_Burton 33__</t>
  </si>
  <si>
    <t>Drakelow 132kV_Burton 33_Bretby</t>
  </si>
  <si>
    <t>Drakelow 132kV_Burton 33_Hatton</t>
  </si>
  <si>
    <t>Drakelow 132kV_Burton 33_Trent Alloys</t>
  </si>
  <si>
    <t>Drakelow 132kV_Burton 33_Woodville</t>
  </si>
  <si>
    <t>Drakelow 132kV_Burton South__</t>
  </si>
  <si>
    <t>Drakelow 132kV_Burton South_Barton Under Needwood</t>
  </si>
  <si>
    <t>Drakelow 132kV_Burton South_Station Street (T1 &amp; T2)</t>
  </si>
  <si>
    <t>HYB:[Drakelow 132kV_Burton 33__] &amp; [Drakelow 132kV_Burton South__]-&gt;Drakelow 132kV_Burton South_Station Street (T1 &amp; T2)</t>
  </si>
  <si>
    <t>Drakelow 132kV_Burton South_Wellington Street (T1 T2 &amp; T3)</t>
  </si>
  <si>
    <t>HYB:[Drakelow 132kV_Burton 33__] &amp; [Drakelow 132kV_Burton South__]-&gt;Drakelow 132kV_Burton South_Wellington Street (T1 T2 &amp; T3)</t>
  </si>
  <si>
    <t>Drakelow 132kV_Gresley__</t>
  </si>
  <si>
    <t>Drakelow 132kV_Gresley_Ashby-De-La-Zouch</t>
  </si>
  <si>
    <t>Drakelow 132kV_Gresley_Gresley (T1 T2 &amp; T3)</t>
  </si>
  <si>
    <t>HYB:[Drakelow 132kV_Gresley__] &amp; [Drakelow 132kV_Burton South__]-&gt;Drakelow 132kV_Gresley_Gresley (T1 T2 &amp; T3)</t>
  </si>
  <si>
    <t>Drakelow 132kV_Gresley_Moira</t>
  </si>
  <si>
    <t>Drakelow 132kV_Gresley_Willesley</t>
  </si>
  <si>
    <t>East Claydon 132kV</t>
  </si>
  <si>
    <t>East Claydon 132kV_Banbury 132 11__</t>
  </si>
  <si>
    <t>East Claydon 132kV_Bletchley__</t>
  </si>
  <si>
    <t>East Claydon 132kV_Bletchley_Bletchley 11</t>
  </si>
  <si>
    <t>East Claydon 132kV_Bletchley_Childs Way (T1 &amp; T2 T3)</t>
  </si>
  <si>
    <t>HYB:[East Claydon 132kV_Bletchley__] &amp; [East Claydon 132kV_Bradwell Abbey__]-&gt;East Claydon 132kV_Bletchley_Childs Way (T1 &amp; T2 T3)</t>
  </si>
  <si>
    <t>East Claydon 132kV_Bletchley_Fen Farm</t>
  </si>
  <si>
    <t>East Claydon 132kV_Bletchley_Fox Milne (T1 &amp; T2)</t>
  </si>
  <si>
    <t>HYB:[East Claydon 132kV_Bletchley__] &amp; [East Claydon 132kV_Bradwell Abbey__]-&gt;East Claydon 132kV_Bletchley_Fox Milne (T1 &amp; T2)</t>
  </si>
  <si>
    <t>East Claydon 132kV_Bletchley_Kingston</t>
  </si>
  <si>
    <t>East Claydon 132kV_Bletchley_Maxwell House Data Centre</t>
  </si>
  <si>
    <t>East Claydon 132kV_Bletchley_Newton Road</t>
  </si>
  <si>
    <t>East Claydon 132kV_Bletchley_Secklow Gate</t>
  </si>
  <si>
    <t>East Claydon 132kV_Bletchley_Victoria Road</t>
  </si>
  <si>
    <t>East Claydon 132kV_Bletchley_Wavendon Gate</t>
  </si>
  <si>
    <t>East Claydon 132kV_Brackley__</t>
  </si>
  <si>
    <t>East Claydon 132kV_Brackley_Brackley 11</t>
  </si>
  <si>
    <t>East Claydon 132kV_Brackley_Brackley Town</t>
  </si>
  <si>
    <t>East Claydon 132kV_Brackley_Silverstone</t>
  </si>
  <si>
    <t>East Claydon 132kV_Brackley_Thenford</t>
  </si>
  <si>
    <t>East Claydon 132kV_Brackley_Towcester (T1 &amp; T2)</t>
  </si>
  <si>
    <t>HYB:[East Claydon 132kV_Stony Stratford__] &amp; [East Claydon 132kV_Brackley__]-&gt;East Claydon 132kV_Brackley_Towcester (T1 &amp; T2)</t>
  </si>
  <si>
    <t>East Claydon 132kV_Bradwell Abbey__</t>
  </si>
  <si>
    <t>East Claydon 132kV_Bradwell Abbey_CLPK55J__</t>
  </si>
  <si>
    <t>East Claydon 132kV_Bradwell Abbey_Hanslope Park (T1 &amp; T2 OS)</t>
  </si>
  <si>
    <t>East Claydon 132kV_Bradwell Abbey_Marlborough Street</t>
  </si>
  <si>
    <t>East Claydon 132kV_Bradwell Abbey_Newport Pagnell</t>
  </si>
  <si>
    <t>East Claydon 132kV_Bradwell Abbey_Portway</t>
  </si>
  <si>
    <t>East Claydon 132kV_Bradwell Abbey_Wolverton</t>
  </si>
  <si>
    <t>East Claydon 132kV_Stony Stratford__</t>
  </si>
  <si>
    <t>East Claydon 132kV_Stony Stratford_Buckingham</t>
  </si>
  <si>
    <t>East Claydon 132kV_Stony Stratford_Calvert</t>
  </si>
  <si>
    <t>East Claydon 132kV_Stony Stratford_Eldergate</t>
  </si>
  <si>
    <t>East Claydon 132kV_Stony Stratford_Kiln Farm</t>
  </si>
  <si>
    <t>East Claydon 132kV_Stony Stratford_Shenley Wood</t>
  </si>
  <si>
    <t>East Claydon 132kV_Stony Stratford_Wicken</t>
  </si>
  <si>
    <t>East Claydon 132kV_Stony Stratford_Winslow</t>
  </si>
  <si>
    <t>Enderby 132kV</t>
  </si>
  <si>
    <t>Enderby 132kV_Carlton Park 132 11__</t>
  </si>
  <si>
    <t>Enderby 132kV_Coalville__</t>
  </si>
  <si>
    <t>Enderby 132kV_Coalville_Bardon Road</t>
  </si>
  <si>
    <t>Enderby 132kV_Coalville_Coalville 11</t>
  </si>
  <si>
    <t>Enderby 132kV_Coalville_Desford</t>
  </si>
  <si>
    <t>Enderby 132kV_Coalville_Interlink Park</t>
  </si>
  <si>
    <t>Enderby 132kV_Coalville_Mantle Lane</t>
  </si>
  <si>
    <t>Enderby 132kV_Coalville_Nailstone</t>
  </si>
  <si>
    <t>Enderby 132kV_Coalville_Osbaston</t>
  </si>
  <si>
    <t>Enderby 132kV_Coalville_Worthington</t>
  </si>
  <si>
    <t>Enderby 132kV_Hinckley 132 11__</t>
  </si>
  <si>
    <t>Enderby 132kV_Leicester East__</t>
  </si>
  <si>
    <t>Enderby 132kV_Leicester East_Hamilton</t>
  </si>
  <si>
    <t>Enderby 132kV_Leicester East_Highfields</t>
  </si>
  <si>
    <t>Enderby 132kV_Leicester East_Leicester East 6.6</t>
  </si>
  <si>
    <t>Enderby 132kV_Leicester East_Salutation 6.6</t>
  </si>
  <si>
    <t>Enderby 132kV_Leicester East_Stoneygate 6.6</t>
  </si>
  <si>
    <t>Enderby 132kV_Leicester East_Thurmaston</t>
  </si>
  <si>
    <t>Enderby 132kV_Leicester East_Thurnby</t>
  </si>
  <si>
    <t>Enderby 132kV_Leicester North__</t>
  </si>
  <si>
    <t>Enderby 132kV_Leicester North_Beaumont Leys</t>
  </si>
  <si>
    <t>Enderby 132kV_Leicester North_Birstall</t>
  </si>
  <si>
    <t>Enderby 132kV_Leicester North_Groby Road</t>
  </si>
  <si>
    <t>Enderby 132kV_Leicester North_Leicester North 11</t>
  </si>
  <si>
    <t>Enderby 132kV_Leicester North_Lero 6.6</t>
  </si>
  <si>
    <t>Enderby 132kV_Leicester__</t>
  </si>
  <si>
    <t>Enderby 132kV_Leicester_Braunstone</t>
  </si>
  <si>
    <t>Enderby 132kV_Leicester_Hockley Farm Road</t>
  </si>
  <si>
    <t>HYB:[Enderby 132kV_Leicester North__] &amp; [Enderby 132kV_Leicester__]-&gt;Enderby 132kV_Leicester_Hockley Farm Road</t>
  </si>
  <si>
    <t>Enderby 132kV_Leicester_Jupiter</t>
  </si>
  <si>
    <t>Enderby 132kV_Leicester_Leicester 11</t>
  </si>
  <si>
    <t>Enderby 132kV_Leicester_Mansfield Street</t>
  </si>
  <si>
    <t>Enderby 132kV_Leicester_Redcross Street</t>
  </si>
  <si>
    <t>Enderby 132kV_Wigston 132 11__</t>
  </si>
  <si>
    <t>Enderby 132kV_Wigston 33__</t>
  </si>
  <si>
    <t>Enderby 132kV_Wigston 33_Alliance and Leicester</t>
  </si>
  <si>
    <t>Enderby 132kV_Wigston 33_Whetstone</t>
  </si>
  <si>
    <t>Enderby 132kV_Wigston 33_Wigston Magna</t>
  </si>
  <si>
    <t>Grendon 132kV</t>
  </si>
  <si>
    <t>Grendon 132kV_ARA5J__</t>
  </si>
  <si>
    <t>Grendon 132kV_Corby North PS__</t>
  </si>
  <si>
    <t>Grendon 132kV_Corby__</t>
  </si>
  <si>
    <t>Grendon 132kV_Corby_Corby Central</t>
  </si>
  <si>
    <t>Grendon 132kV_Corby_Corby No. 2</t>
  </si>
  <si>
    <t>Grendon 132kV_Corby_Corby North Dem</t>
  </si>
  <si>
    <t>Grendon 132kV_Corby_Earlstrees</t>
  </si>
  <si>
    <t>Grendon 132kV_Corby_Hazelwood</t>
  </si>
  <si>
    <t>Grendon 132kV_Corby_Oakley</t>
  </si>
  <si>
    <t>Grendon 132kV_Corby_Oundle</t>
  </si>
  <si>
    <t>HYB:[Grendon 132kV_Corby__] &amp; [Grendon 132kV_Irthlingborough__]-&gt;Grendon 132kV_Corby_Oundle</t>
  </si>
  <si>
    <t>Grendon 132kV_Corby_Rockingham</t>
  </si>
  <si>
    <t>Grendon 132kV_Huntingdon11__</t>
  </si>
  <si>
    <t>HYB:[_NO NAME_ [HUNT1J-PFZ124/1]] &amp; [_NO NAME_ [HUNT1K-PFZ124/2]]-&gt;Grendon 132kV_Huntingdon11__</t>
  </si>
  <si>
    <t>Grendon 132kV_Huntingdon33__</t>
  </si>
  <si>
    <t>HYB:[_NO NAME_ [HUNT1J-PFZ124/1]] &amp; [_NO NAME_ [HUNT1K-PFZ124/2]]-&gt;Grendon 132kV_Huntingdon33__</t>
  </si>
  <si>
    <t>Grendon 132kV_Irthlingborough__</t>
  </si>
  <si>
    <t>Grendon 132kV_Irthlingborough_Irthlingborough 11</t>
  </si>
  <si>
    <t>Grendon 132kV_Irthlingborough_Pytchley Road (T1 &amp; T2)</t>
  </si>
  <si>
    <t>HYB:[Grendon 132kV_Kettering__] &amp; [Grendon 132kV_Irthlingborough__]-&gt;Grendon 132kV_Irthlingborough_Pytchley Road (T1 &amp; T2)</t>
  </si>
  <si>
    <t>Grendon 132kV_Irthlingborough_Raunds</t>
  </si>
  <si>
    <t>Grendon 132kV_Irthlingborough_Rushden</t>
  </si>
  <si>
    <t>Grendon 132kV_Irthlingborough_Thrapston</t>
  </si>
  <si>
    <t>Grendon 132kV_Kettering__</t>
  </si>
  <si>
    <t>Grendon 132kV_Kettering_Burton Latimer (T1 &amp; T2)</t>
  </si>
  <si>
    <t>HYB:[Grendon 132kV_Kettering__] &amp; [Grendon 132kV_Irthlingborough__]-&gt;Grendon 132kV_Kettering_Burton Latimer (T1 &amp; T2)</t>
  </si>
  <si>
    <t>Grendon 132kV_Kettering_Desborough</t>
  </si>
  <si>
    <t>Grendon 132kV_Kettering_Field Street</t>
  </si>
  <si>
    <t>Grendon 132kV_Kettering_Kettering North</t>
  </si>
  <si>
    <t>Grendon 132kV_Kibworth__</t>
  </si>
  <si>
    <t>Grendon 132kV_Kibworth_Bruntingthorpe</t>
  </si>
  <si>
    <t>Grendon 132kV_Kibworth_Farndon Road (T1 &amp; T2)</t>
  </si>
  <si>
    <t>Grendon 132kV_Kibworth_Kibworth 11</t>
  </si>
  <si>
    <t>Grendon 132kV_Kibworth_Market Harborough</t>
  </si>
  <si>
    <t>Grendon 132kV_Melton Mowbray__</t>
  </si>
  <si>
    <t>Grendon 132kV_Melton Mowbray_Holwell</t>
  </si>
  <si>
    <t>Grendon 132kV_Melton Mowbray_Melton Mowbray 11</t>
  </si>
  <si>
    <t>Grendon 132kV_Melton Mowbray_Old Dalby (T1)</t>
  </si>
  <si>
    <t>Grendon 132kV_Melton Mowbray_Regent Street</t>
  </si>
  <si>
    <t>Grendon 132kV_Northampton East__</t>
  </si>
  <si>
    <t>Grendon 132kV_Northampton East_Boothville</t>
  </si>
  <si>
    <t>Grendon 132kV_Northampton East_Denton</t>
  </si>
  <si>
    <t>Grendon 132kV_Northampton East_Earls Barton</t>
  </si>
  <si>
    <t>Grendon 132kV_Northampton East_Northampton East 11</t>
  </si>
  <si>
    <t>Grendon 132kV_Northampton East_Olney</t>
  </si>
  <si>
    <t>Grendon 132kV_Northampton East_Wellingborough Road</t>
  </si>
  <si>
    <t>Grendon 132kV_Northampton West__</t>
  </si>
  <si>
    <t>Grendon 132kV_Northampton West_Banbury Lane (T1 &amp; T2)</t>
  </si>
  <si>
    <t>HYB:[Grendon 132kV_Northampton West__] &amp; [Grendon 132kV_Northampton__]-&gt;Grendon 132kV_Northampton West_Banbury Lane (T1 &amp; T2)</t>
  </si>
  <si>
    <t>Grendon 132kV_Northampton West_Bugbrooke</t>
  </si>
  <si>
    <t>Grendon 132kV_Northampton West_Chapel Brampton (T1 &amp; T2)</t>
  </si>
  <si>
    <t>HYB:[Grendon 132kV_Northampton West__] &amp; [Grendon 132kV_Kettering__]-&gt;Grendon 132kV_Northampton West_Chapel Brampton (T1 &amp; T2)</t>
  </si>
  <si>
    <t>Grendon 132kV_Northampton West_Ellesmere Avenue</t>
  </si>
  <si>
    <t>Grendon 132kV_Northampton West_Kingsthorpe</t>
  </si>
  <si>
    <t>Grendon 132kV_Northampton West_Northampton West 11</t>
  </si>
  <si>
    <t>Grendon 132kV_Northampton__</t>
  </si>
  <si>
    <t>Grendon 132kV_Northampton_Abington (T1 &amp; T2)</t>
  </si>
  <si>
    <t>HYB:[Grendon 132kV_Northampton West__] &amp; [Grendon 132kV_Northampton__]-&gt;Grendon 132kV_Northampton_Abington (T1 &amp; T2)</t>
  </si>
  <si>
    <t>Grendon 132kV_Northampton_Brackmills (T1 &amp; T2)</t>
  </si>
  <si>
    <t>HYB:[Grendon 132kV_Northampton__] &amp; [Grendon 132kV_Northampton East__]-&gt;Grendon 132kV_Northampton_Brackmills (T1 &amp; T2)</t>
  </si>
  <si>
    <t>Grendon 132kV_Northampton_Campbell Street</t>
  </si>
  <si>
    <t>Grendon 132kV_Northampton_Northampton 11</t>
  </si>
  <si>
    <t>Grendon 132kV_Northampton_Pineham (T1 &amp; T2)</t>
  </si>
  <si>
    <t>HYB:[Grendon 132kV_Northampton West__] &amp; [Grendon 132kV_Northampton__]-&gt;Grendon 132kV_Northampton_Pineham (T1 &amp; T2)</t>
  </si>
  <si>
    <t>Grendon 132kV_Northampton_Roade</t>
  </si>
  <si>
    <t>Grendon 132kV_Northampton_Wootton</t>
  </si>
  <si>
    <t>Grendon 132kV_Oakham__</t>
  </si>
  <si>
    <t>Grendon 132kV_Oakham_Empingham</t>
  </si>
  <si>
    <t>Grendon 132kV_Oakham_Exton</t>
  </si>
  <si>
    <t>Grendon 132kV_Oakham_Market Overton (T1)</t>
  </si>
  <si>
    <t>Grendon 132kV_Oakham_Oakham 11</t>
  </si>
  <si>
    <t>Grendon 132kV_Oakham_Uppingham</t>
  </si>
  <si>
    <t>Grendon 132kV_RAE3J__</t>
  </si>
  <si>
    <t>Grendon 132kV_Wellingborough 132 11__</t>
  </si>
  <si>
    <t>Grendon 132kV_Wellingborough__</t>
  </si>
  <si>
    <t>Grendon 132kV_Wellingborough_Cannon Street</t>
  </si>
  <si>
    <t>Grendon 132kV_Wellingborough_Harrold</t>
  </si>
  <si>
    <t>Grendon 132kV_Wellingborough_Little Irchester</t>
  </si>
  <si>
    <t>Grendon 132kV_Wellingborough_Park Farm</t>
  </si>
  <si>
    <t>Grendon 132kV_Wellingborough_Sharnbrook</t>
  </si>
  <si>
    <t>HYB:[Staythorpe 132kV] &amp; [Walpole 132kV]-&gt;Staythorpe 132kV_Network Rail Bytham (GT1 &amp; GT2)__</t>
  </si>
  <si>
    <t>HYB:[Staythorpe 132kV_Checkerhouse__] &amp; [Staythorpe 132kV_Hawton__]-&gt;Staythorpe 132kV_Hawton_Carlton-on-Trent (T1 &amp; T2)</t>
  </si>
  <si>
    <t>Staythorpe 132kV</t>
  </si>
  <si>
    <t>Stoke Bardolph 132kV</t>
  </si>
  <si>
    <t>HYB:[Walpole 132kV_Bourne__] &amp; [Walpole 132kV_Stamford__]-&gt;Walpole 132kV_Stamford_Market Deeping (T1 &amp; T2)</t>
  </si>
  <si>
    <t>Walpole 132kV</t>
  </si>
  <si>
    <t>HYB:[Walpole 132kV_Bourne__] &amp; [Walpole 132kV_Stamford__]-&gt;Walpole 132kV_Stamford_West Deeping (T1 &amp; T2)</t>
  </si>
  <si>
    <t>HYB:[Willington 132kV_Spondon__] &amp; [Willington 132kV_Derby South__]-&gt;Willington 132kV_Spondon_Melbourne (T1 &amp; T2)</t>
  </si>
  <si>
    <t>Willington 132kV</t>
  </si>
  <si>
    <t>HYB:[Willington 132kV_Spondon__] &amp; [Willington 132kV_Heanor__]-&gt;Willington 132kV_Heanor_Morley (T1 &amp; T2)</t>
  </si>
  <si>
    <t>Lea Marston 132kV</t>
  </si>
  <si>
    <t>Lea Marston 132kV_Tamworth and Tamworth Town__</t>
  </si>
  <si>
    <t>Ratcliffe 132kV</t>
  </si>
  <si>
    <t>Ratcliffe 132kV_Loughborough 132 11__</t>
  </si>
  <si>
    <t>Ratcliffe 132kV_Loughborough 33__</t>
  </si>
  <si>
    <t>Ratcliffe 132kV_Loughborough 33_Astrazeneca</t>
  </si>
  <si>
    <t>Ratcliffe 132kV_Loughborough 33_Brush</t>
  </si>
  <si>
    <t>Ratcliffe 132kV_Loughborough 33_Quorn</t>
  </si>
  <si>
    <t>Ratcliffe 132kV_Loughborough 33_Shepshed</t>
  </si>
  <si>
    <t>Ratcliffe 132kV_Loughborough 33_Wymeswold Solar Park</t>
  </si>
  <si>
    <t>Ratcliffe 132kV_Nottingham__</t>
  </si>
  <si>
    <t>Ratcliffe 132kV_Nottingham_Beeston</t>
  </si>
  <si>
    <t>Ratcliffe 132kV_Nottingham_Boots (T1) (Load)</t>
  </si>
  <si>
    <t>Ratcliffe 132kV_Nottingham_Castle Road</t>
  </si>
  <si>
    <t>Ratcliffe 132kV_Nottingham_Clifton</t>
  </si>
  <si>
    <t>Ratcliffe 132kV_Nottingham_Cotgrave</t>
  </si>
  <si>
    <t>Ratcliffe 132kV_Nottingham_Generation (Boots (T2))</t>
  </si>
  <si>
    <t>Ratcliffe 132kV_Nottingham_Lenton</t>
  </si>
  <si>
    <t>Ratcliffe 132kV_Nottingham_North Wilford</t>
  </si>
  <si>
    <t>Ratcliffe 132kV_Nottingham_Sneinton</t>
  </si>
  <si>
    <t>Ratcliffe 132kV_Nottingham_Talbot Street</t>
  </si>
  <si>
    <t>Ratcliffe 132kV_Nottingham_West Bridgford</t>
  </si>
  <si>
    <t>Ratcliffe 132kV_Nottingham_Wollaton Road</t>
  </si>
  <si>
    <t>Ratcliffe 132kV_Ratcliffe PS Dem__</t>
  </si>
  <si>
    <t>Ratcliffe 132kV_Toton__</t>
  </si>
  <si>
    <t>Ratcliffe 132kV_Toton_Chilwell</t>
  </si>
  <si>
    <t>Ratcliffe 132kV_Toton_Long Eaton (T1, T2)</t>
  </si>
  <si>
    <t>Ratcliffe 132kV_Toton_Toton 11</t>
  </si>
  <si>
    <t>Ratcliffe 132kV_Willoughby__</t>
  </si>
  <si>
    <t>Ratcliffe 132kV_Willoughby_Bingham (T1)</t>
  </si>
  <si>
    <t>Ratcliffe 132kV_Willoughby_British Gypsum</t>
  </si>
  <si>
    <t>Ratcliffe 132kV_Willoughby_East Leake</t>
  </si>
  <si>
    <t>Ratcliffe 132kV_Willoughby_Keyworth</t>
  </si>
  <si>
    <t>Ratcliffe 132kV_Willoughby_Mountsorrel</t>
  </si>
  <si>
    <t>Ratcliffe 132kV_Willoughby_Old Dalby (T2)</t>
  </si>
  <si>
    <t>Ratcliffe 132kV_Willoughby_South Croxton</t>
  </si>
  <si>
    <t>Ratcliffe 132kV_Willoughby_Syston</t>
  </si>
  <si>
    <t>Ratcliffe 132kV_Willoughby_Wide Lane Solar Farm generation</t>
  </si>
  <si>
    <t>Ratcliffe 132kV_Willoughby_Willoughby 11</t>
  </si>
  <si>
    <t>Stalybridge 132kV_Buxton (Part)__</t>
  </si>
  <si>
    <t>Stalybridge 132kV_Buxton (Part)_Flagg</t>
  </si>
  <si>
    <t>Stalybridge 132kV_Buxton (Part)_Hindlow</t>
  </si>
  <si>
    <t>Staythorpe 132kV_Asfordby 132 11__</t>
  </si>
  <si>
    <t>Staythorpe 132kV_Checkerhouse__</t>
  </si>
  <si>
    <t>Staythorpe 132kV_Checkerhouse_Bevercotes</t>
  </si>
  <si>
    <t>Staythorpe 132kV_Checkerhouse_Checkerhouse 11</t>
  </si>
  <si>
    <t>Staythorpe 132kV_Checkerhouse_Misson</t>
  </si>
  <si>
    <t>Staythorpe 132kV_Checkerhouse_Misterton</t>
  </si>
  <si>
    <t>Staythorpe 132kV_Checkerhouse_North Wheatley</t>
  </si>
  <si>
    <t>Staythorpe 132kV_Checkerhouse_Ordsall Road</t>
  </si>
  <si>
    <t>Staythorpe 132kV_Checkerhouse_Tuxford</t>
  </si>
  <si>
    <t>Staythorpe 132kV_Checkerhouse_Woodbeck</t>
  </si>
  <si>
    <t>Staythorpe 132kV_Grantham North 132 11__</t>
  </si>
  <si>
    <t>Staythorpe 132kV_Grantham South 132 11__</t>
  </si>
  <si>
    <t>Staythorpe 132kV_Hawton__</t>
  </si>
  <si>
    <t>Staythorpe 132kV_Hawton_Bingham (T2)</t>
  </si>
  <si>
    <t>Staythorpe 132kV_Hawton_Bottesford</t>
  </si>
  <si>
    <t>Staythorpe 132kV_Hawton_Carlton-on-Trent (T1 &amp; T2)</t>
  </si>
  <si>
    <t>Staythorpe 132kV_Hawton_Caythorpe</t>
  </si>
  <si>
    <t>Staythorpe 132kV_Hawton_Fernwood</t>
  </si>
  <si>
    <t>Staythorpe 132kV_Hawton_Hawton 11</t>
  </si>
  <si>
    <t>Staythorpe 132kV_Hawton_Newark Junction</t>
  </si>
  <si>
    <t>Staythorpe 132kV_Hawton_Sibthorpe</t>
  </si>
  <si>
    <t>Staythorpe 132kV_Hawton_Southwell</t>
  </si>
  <si>
    <t>Staythorpe 132kV_Hawton_Swinderby</t>
  </si>
  <si>
    <t>Staythorpe 132kV_Hawton_Westborough</t>
  </si>
  <si>
    <t>Staythorpe 132kV_Network Rail Bytham (GT1 &amp; GT2)__</t>
  </si>
  <si>
    <t>Staythorpe 132kV_Network Rail Retford (GT1 &amp; GT2)__</t>
  </si>
  <si>
    <t>West Burton 132kV____</t>
  </si>
  <si>
    <t>Staythorpe 132kV_Worksop__</t>
  </si>
  <si>
    <t>Staythorpe 132kV_Worksop_Kilton Road</t>
  </si>
  <si>
    <t>Staythorpe 132kV_Worksop_Manton</t>
  </si>
  <si>
    <t>Staythorpe 132kV_Worksop_Worksop West</t>
  </si>
  <si>
    <t>Stoke Bardolph 132kV_Nottingham East__</t>
  </si>
  <si>
    <t>Stoke Bardolph 132kV_Nottingham East_Arnold (T1 &amp; T2)</t>
  </si>
  <si>
    <t>Stoke Bardolph 132kV_Nottingham East_Colwick</t>
  </si>
  <si>
    <t>Stoke Bardolph 132kV_Nottingham East_Gedling</t>
  </si>
  <si>
    <t>Stoke Bardolph 132kV_Nottingham East_Mapperley</t>
  </si>
  <si>
    <t>Stoke Bardolph 132kV_Nottingham North 132 11__</t>
  </si>
  <si>
    <t>Stoke Bardolph 132kV_Nottingham North 33__</t>
  </si>
  <si>
    <t>Stoke Bardolph 132kV_Nottingham North 33_Bulwell</t>
  </si>
  <si>
    <t>Stoke Bardolph 132kV_Nottingham North 33_Cinderhill</t>
  </si>
  <si>
    <t>Stoke Bardolph 132kV_Nottingham North 33_Marlborough Road</t>
  </si>
  <si>
    <t>Walpole 132kV_Boston__</t>
  </si>
  <si>
    <t>Walpole 132kV_Boston_Donington</t>
  </si>
  <si>
    <t>Walpole 132kV_Boston_Kirton</t>
  </si>
  <si>
    <t>Walpole 132kV_Boston_Langrick</t>
  </si>
  <si>
    <t>Walpole 132kV_Boston_Marsh Lane</t>
  </si>
  <si>
    <t>Walpole 132kV_Boston_Mount Bridge</t>
  </si>
  <si>
    <t>Walpole 132kV_Boston_Sleaford Road</t>
  </si>
  <si>
    <t>Walpole 132kV_Boston_Stickney</t>
  </si>
  <si>
    <t>Walpole 132kV_Bourne__</t>
  </si>
  <si>
    <t>Walpole 132kV_Bourne_Bourne 11</t>
  </si>
  <si>
    <t>Walpole 132kV_Bourne_Dowsby Fen</t>
  </si>
  <si>
    <t>Walpole 132kV_Bourne_Tunnel Bank</t>
  </si>
  <si>
    <t>Walpole 132kV_HEMP3J__</t>
  </si>
  <si>
    <t>Walpole 132kV_KINL3J__</t>
  </si>
  <si>
    <t>Walpole 132kV_KLBR8J__</t>
  </si>
  <si>
    <t>Walpole 132kV_Network Rail Bretton__</t>
  </si>
  <si>
    <t>Walpole 132kV_PEEA5J__</t>
  </si>
  <si>
    <t>Walpole 132kV_PEEA5K__</t>
  </si>
  <si>
    <t>Walpole 132kV_PETC3J__</t>
  </si>
  <si>
    <t>Walpole 132kV_PETC5J__</t>
  </si>
  <si>
    <t>Walpole 132kV_PETN5J__</t>
  </si>
  <si>
    <t>Walpole 132kV_PETN5K__</t>
  </si>
  <si>
    <t>Walpole 132kV_PETR8J__</t>
  </si>
  <si>
    <t>Walpole 132kV_Spalding &amp; South Holland__</t>
  </si>
  <si>
    <t>Walpole 132kV_Spalding &amp; South Holland_Crowland</t>
  </si>
  <si>
    <t>Walpole 132kV_Spalding &amp; South Holland_Holbeach (T1 &amp; T2)</t>
  </si>
  <si>
    <t>Walpole 132kV_Spalding &amp; South Holland_Long Sutton</t>
  </si>
  <si>
    <t>Walpole 132kV_Spalding &amp; South Holland_Park Road Spalding</t>
  </si>
  <si>
    <t>Walpole 132kV_Spalding &amp; South Holland_Spalding 11</t>
  </si>
  <si>
    <t>Walpole 132kV_Spalding &amp; South Holland_Wardentree Park</t>
  </si>
  <si>
    <t>Walpole 132kV_Spalding &amp; South Holland_Whaplode Drove</t>
  </si>
  <si>
    <t>Walpole 132kV_Stamford__</t>
  </si>
  <si>
    <t>Walpole 132kV_Stamford_Ketton Cement</t>
  </si>
  <si>
    <t>Walpole 132kV_Stamford_Market Deeping (T1 &amp; T2)</t>
  </si>
  <si>
    <t>Walpole 132kV_Stamford_Stamford (T3 T4)</t>
  </si>
  <si>
    <t>Walpole 132kV_Stamford_Tinwell Road</t>
  </si>
  <si>
    <t>Walpole 132kV_Stamford_West Deeping (T1 &amp; T2)</t>
  </si>
  <si>
    <t>Walpole 132kV_Stamford_Wittering</t>
  </si>
  <si>
    <t>Walpole 132kV_SWAF3J__</t>
  </si>
  <si>
    <t>West Burton 132kV_Lincoln 132 11 (GT5)__</t>
  </si>
  <si>
    <t>West Burton 132kV_Lincoln 132 11__</t>
  </si>
  <si>
    <t>West Burton 132kV_Lincoln 33__</t>
  </si>
  <si>
    <t>West Burton 132kV_Lincoln 33_Anderson Lane</t>
  </si>
  <si>
    <t>West Burton 132kV_Lincoln 33_Beevor Street</t>
  </si>
  <si>
    <t>West Burton 132kV_Lincoln 33_Doddington Park</t>
  </si>
  <si>
    <t>West Burton 132kV_Lincoln 33_Fiskerton</t>
  </si>
  <si>
    <t>West Burton 132kV_Lincoln 33_Metheringham (T1 &amp; T2 OS)</t>
  </si>
  <si>
    <t>West Burton 132kV_Lincoln 33_North Hykeham</t>
  </si>
  <si>
    <t>West Burton 132kV_Lincoln 33_Rookery Lane</t>
  </si>
  <si>
    <t>West Burton 132kV_Lincoln 33_Ruston and Hornsby</t>
  </si>
  <si>
    <t>West Burton 132kV_Lincoln 33_South Carlton</t>
  </si>
  <si>
    <t>West Burton 132kV_Lincoln 33_Waddington</t>
  </si>
  <si>
    <t>West Burton 132kV_Lincoln 33_Wragby</t>
  </si>
  <si>
    <t>West Burton 132kV_WBUR5J__</t>
  </si>
  <si>
    <t>Willington 132kV_Burnaston 132 11 (Toyota)__</t>
  </si>
  <si>
    <t>Willington 132kV_Derby 132 11 (Board 1 &amp; 2)__</t>
  </si>
  <si>
    <t>Willington 132kV_Derby 33__</t>
  </si>
  <si>
    <t>Willington 132kV_Derby 33_Chaddesden</t>
  </si>
  <si>
    <t>Willington 132kV_Derby 33_Darley Abbey</t>
  </si>
  <si>
    <t>Willington 132kV_Derby 33_Eagle Centre</t>
  </si>
  <si>
    <t>Willington 132kV_Derby South__</t>
  </si>
  <si>
    <t>Willington 132kV_Derby 33_Mackworth</t>
  </si>
  <si>
    <t>Willington 132kV_Derby South_Allenton</t>
  </si>
  <si>
    <t>Willington 132kV_Derby South_Normanton</t>
  </si>
  <si>
    <t>Willington 132kV_Derby South_Rolls Royce ABE</t>
  </si>
  <si>
    <t>Willington 132kV_Derby South_Sinfin Lane</t>
  </si>
  <si>
    <t>Willington 132kV_Heanor__</t>
  </si>
  <si>
    <t>Willington 132kV_Heanor_Denby</t>
  </si>
  <si>
    <t>Willington 132kV_Heanor_Heanor 11</t>
  </si>
  <si>
    <t>Willington 132kV_Heanor_Moorgreen</t>
  </si>
  <si>
    <t>Willington 132kV_Heanor_Morley (T1 &amp; T2)</t>
  </si>
  <si>
    <t>Willington 132kV_Heanor_Ripley</t>
  </si>
  <si>
    <t>Willington 132kV_Heanor_Watnall</t>
  </si>
  <si>
    <t>Willington 132kV_Heanor_Westwood</t>
  </si>
  <si>
    <t>Willington 132kV_Spondon__</t>
  </si>
  <si>
    <t>Willington 132kV_Spondon_Belper</t>
  </si>
  <si>
    <t>Willington 132kV_Spondon_Castle Donington</t>
  </si>
  <si>
    <t>Willington 132kV_Spondon_Long Eaton (T3)</t>
  </si>
  <si>
    <t>Willington 132kV_Spondon_Melbourne (T1 &amp; T2)</t>
  </si>
  <si>
    <t>Willington 132kV_Spondon_Ratcliffe On Soar</t>
  </si>
  <si>
    <t>Willington 132kV_Spondon_Spondon 11</t>
  </si>
  <si>
    <t>Willington 132kV_Spondon_Trent Lane</t>
  </si>
  <si>
    <t>Willington 132kV_Stanton__</t>
  </si>
  <si>
    <t>Willington 132kV_Stanton_Ilkeston</t>
  </si>
  <si>
    <t>Willington 132kV_Stanton_Little Hallam</t>
  </si>
  <si>
    <t>Willington 132kV_Stanton_Sandiacre</t>
  </si>
  <si>
    <t>Willington 132kV_Uttoxeter__</t>
  </si>
  <si>
    <t>Willington 132kV_Uttoxeter_Church Street</t>
  </si>
  <si>
    <t>Willington 132kV_Uttoxeter_Marchington</t>
  </si>
  <si>
    <t>Willington 132kV_Uttoxeter_Rocester</t>
  </si>
  <si>
    <t>Willington 132kV_Winster__</t>
  </si>
  <si>
    <t>Willington 132kV_Winster_Ashbourne</t>
  </si>
  <si>
    <t>Willington 132kV_Winster_Bakewell</t>
  </si>
  <si>
    <t>Willington 132kV_Winster_Cromford</t>
  </si>
  <si>
    <t>Willington 132kV_Winster_Longcliffe</t>
  </si>
  <si>
    <t>Willington 132kV_Winster_Matlock</t>
  </si>
  <si>
    <t>Willington 132kV_Winster_Millclose</t>
  </si>
  <si>
    <t>2020/2021</t>
  </si>
  <si>
    <t>1100039676983
1100039676992</t>
  </si>
  <si>
    <t>1100039676690
1100039676706</t>
  </si>
  <si>
    <t>1100039676965
1100039676974</t>
  </si>
  <si>
    <t>1170000817007
1170000817025</t>
  </si>
  <si>
    <t>1160001030330
1160001139525</t>
  </si>
  <si>
    <t>1100050311185
1100050311194</t>
  </si>
  <si>
    <t>1100039600060
1100050311167</t>
  </si>
  <si>
    <t>1100050013290
1100050314594</t>
  </si>
  <si>
    <t>1160000116234
1160000135185</t>
  </si>
  <si>
    <t>1170000352384
1170000352409</t>
  </si>
  <si>
    <t>1100039601923
1100039601932</t>
  </si>
  <si>
    <t>1100039605139
1100039605148</t>
  </si>
  <si>
    <t>1100039601116
1100050484817</t>
  </si>
  <si>
    <t>1100039603647
1100039603656</t>
  </si>
  <si>
    <t>1100050674421
1100050677575</t>
  </si>
  <si>
    <t>1160000002893
1160000065918</t>
  </si>
  <si>
    <t>1160001007100
1160001122717</t>
  </si>
  <si>
    <t/>
  </si>
  <si>
    <t>1170000086612
1170000091783
1170000091792
1170000091808</t>
  </si>
  <si>
    <t>1170000586508
1170000591702</t>
  </si>
  <si>
    <t>1100050314637
1100770450945</t>
  </si>
  <si>
    <t>1100770095541
1130000014463</t>
  </si>
  <si>
    <t>1130000079897
1160000745066</t>
  </si>
  <si>
    <t>Jaguar Land Rover Gaydon</t>
  </si>
  <si>
    <t>Lyon Road Gas Gen</t>
  </si>
  <si>
    <t>Asher Lane 33kV STOR</t>
  </si>
  <si>
    <t>Spondon Peaking STOR</t>
  </si>
  <si>
    <t xml:space="preserve">Rhodia STOR </t>
  </si>
  <si>
    <t>Jaguar Land Rover Whitley</t>
  </si>
  <si>
    <t>Yew Tree Farm PV</t>
  </si>
  <si>
    <t>Cobb Farm Egmanton PV</t>
  </si>
  <si>
    <t>Kelmarsh Wind Farm</t>
  </si>
  <si>
    <t xml:space="preserve">Pebble Hall Farm AD </t>
  </si>
  <si>
    <t>Copley Farm PV Claypole</t>
  </si>
  <si>
    <t>Greatmoor EFW Calvert</t>
  </si>
  <si>
    <t>Lodge Farm (Calow) PV</t>
  </si>
  <si>
    <t>Arkwright Solar PV</t>
  </si>
  <si>
    <t>Langar PV Imports</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</si>
  <si>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</si>
  <si>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</si>
  <si>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</si>
  <si>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</si>
  <si>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</si>
  <si>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</si>
  <si>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</si>
  <si>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</si>
  <si>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</si>
  <si>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</si>
  <si>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</si>
  <si>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</si>
  <si>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</si>
  <si>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</si>
  <si>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</si>
  <si>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</si>
  <si>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</si>
  <si>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</si>
  <si>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</si>
  <si>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</si>
  <si>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</si>
  <si>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</si>
  <si>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</si>
  <si>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</si>
  <si>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</si>
  <si>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Mill Fm Gt Ponton PV</t>
  </si>
  <si>
    <t>Deepdale Solar Fm PV</t>
  </si>
  <si>
    <t>Burton Wolds South WF</t>
  </si>
  <si>
    <t>Gawcott Flds PV Commercial</t>
  </si>
  <si>
    <t>Gawcott Flds PV Community</t>
  </si>
  <si>
    <t>John Brookes Sawmill BIO</t>
  </si>
  <si>
    <t>Hawton Wind Farm WF</t>
  </si>
  <si>
    <t>Blackbridge Farm BIO</t>
  </si>
  <si>
    <t>Garnham Close STOR</t>
  </si>
  <si>
    <t>RAF Cranwell High G</t>
  </si>
  <si>
    <t>Hermitage Lane STOR</t>
  </si>
  <si>
    <t>Fosse Way Radford Sem PV</t>
  </si>
  <si>
    <t>Meadow Fm Thorpe Lang PV</t>
  </si>
  <si>
    <t>Olney Hyde Farm PV</t>
  </si>
  <si>
    <t>Dayfields Farm PV</t>
  </si>
  <si>
    <t>Bolsovermoor Quarry PV</t>
  </si>
  <si>
    <t>Bilsthorpe PV</t>
  </si>
  <si>
    <t>Carlton Forest STOR</t>
  </si>
  <si>
    <t>Sutton Bonnington PV</t>
  </si>
  <si>
    <t>Alfreton Diesel Power</t>
  </si>
  <si>
    <t>Green Lane Marchington PV</t>
  </si>
  <si>
    <t>Baddesley Park PV</t>
  </si>
  <si>
    <t>Taylor Lane 33kV STOR</t>
  </si>
  <si>
    <t>Hill Farm ESS</t>
  </si>
  <si>
    <t>Leverton ESS</t>
  </si>
  <si>
    <t>Nottingham Rd STOR</t>
  </si>
  <si>
    <t>Breach Farm ESS</t>
  </si>
  <si>
    <t>Boston Biomass Gen AD</t>
  </si>
  <si>
    <t>Twin Oaks Diesel STOR</t>
  </si>
  <si>
    <t>Colwick Private Rd STOR</t>
  </si>
  <si>
    <t>Mill Fm Caythorpe ESS</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</si>
  <si>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</si>
  <si>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</si>
  <si>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</si>
  <si>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</si>
  <si>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</si>
  <si>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</si>
  <si>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</si>
  <si>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</si>
  <si>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</si>
  <si>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</si>
  <si>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</si>
  <si>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</si>
  <si>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</si>
  <si>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</si>
  <si>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</si>
  <si>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</si>
  <si>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</si>
  <si>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</si>
  <si>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</si>
  <si>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</si>
  <si>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</si>
  <si>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</si>
  <si>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</si>
  <si>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Derwent</t>
  </si>
  <si>
    <t>GEC Alsthom</t>
  </si>
  <si>
    <t>St Gobain</t>
  </si>
  <si>
    <t>Toyota</t>
  </si>
  <si>
    <t>Derby Co-Generation</t>
  </si>
  <si>
    <t>Rolls Royce Sinfin C</t>
  </si>
  <si>
    <t>ABR Foods</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</si>
  <si>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</si>
  <si>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</si>
  <si>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</si>
  <si>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</si>
  <si>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</si>
  <si>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</si>
  <si>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</si>
  <si>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</si>
  <si>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</si>
  <si>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</si>
  <si>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</si>
  <si>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</si>
  <si>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</si>
  <si>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</si>
  <si>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</si>
  <si>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</si>
  <si>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</si>
  <si>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</si>
  <si>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</si>
  <si>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</si>
  <si>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</si>
  <si>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</si>
  <si>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</si>
  <si>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</si>
  <si>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Staveley Works</t>
  </si>
  <si>
    <t>AP Drivelines</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</si>
  <si>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</si>
  <si>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</si>
  <si>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</si>
  <si>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</si>
  <si>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</si>
  <si>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</si>
  <si>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</si>
  <si>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</si>
  <si>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</si>
  <si>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</si>
  <si>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</si>
  <si>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</si>
  <si>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</si>
  <si>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</si>
  <si>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</si>
  <si>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</si>
  <si>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</si>
  <si>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</si>
  <si>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</si>
  <si>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</si>
  <si>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</si>
  <si>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</si>
  <si>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</si>
  <si>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</si>
  <si>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</si>
  <si>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</si>
  <si>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</si>
  <si>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</si>
  <si>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</si>
  <si>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</si>
  <si>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</si>
  <si>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</si>
  <si>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</si>
  <si>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</si>
  <si>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</si>
  <si>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</si>
  <si>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</si>
  <si>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</si>
  <si>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</si>
  <si>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</si>
  <si>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</si>
  <si>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</si>
  <si>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</si>
  <si>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</si>
  <si>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</si>
  <si>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</si>
  <si>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</si>
  <si>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</si>
  <si>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</si>
  <si>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</si>
  <si>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</si>
  <si>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</si>
  <si>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</si>
  <si>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</si>
  <si>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</si>
  <si>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</si>
  <si>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</si>
  <si>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</si>
  <si>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</si>
  <si>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</si>
  <si>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</si>
  <si>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</si>
  <si>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</si>
  <si>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</si>
  <si>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</si>
  <si>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</si>
  <si>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</si>
  <si>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</si>
  <si>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</si>
  <si>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</si>
  <si>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</si>
  <si>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</si>
  <si>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</si>
  <si>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</si>
  <si>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</si>
  <si>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</si>
  <si>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</si>
  <si>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</si>
  <si>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</si>
  <si>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</si>
  <si>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</si>
  <si>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Langar Commercial PV</t>
  </si>
  <si>
    <t>Langar PV Community</t>
  </si>
  <si>
    <t>Grendon/Huntingdon Interconnector</t>
  </si>
  <si>
    <t>Corby Power generation</t>
  </si>
  <si>
    <t>Redfield Road 1 STOR</t>
  </si>
  <si>
    <t>Trafalgar Pk Gas STOR</t>
  </si>
  <si>
    <t>Redfield Road B STOR</t>
  </si>
  <si>
    <t>Watnall Brickworks</t>
  </si>
  <si>
    <t>Ansty Park EES</t>
  </si>
  <si>
    <t>Asfordby B STOR</t>
  </si>
  <si>
    <t>Ashland Farm PV</t>
  </si>
  <si>
    <t>Attfields Farm Generation</t>
  </si>
  <si>
    <t>Back Lane ESS</t>
  </si>
  <si>
    <t>Battery Ln Boston ESS</t>
  </si>
  <si>
    <t>Branston Potato Farm</t>
  </si>
  <si>
    <t>Breach Farm 132</t>
  </si>
  <si>
    <t>Burton Pedwardine Ph1</t>
  </si>
  <si>
    <t>Church Field ESS &amp; PV</t>
  </si>
  <si>
    <t>Churchover solar farm new</t>
  </si>
  <si>
    <t>Churchover Solar Farm</t>
  </si>
  <si>
    <t>Clay Cross EFW</t>
  </si>
  <si>
    <t>Cogenhoe Road 1 ESS</t>
  </si>
  <si>
    <t>Coney Grey</t>
  </si>
  <si>
    <t>Decoy Farm Crowland WF</t>
  </si>
  <si>
    <t>Denby Transport</t>
  </si>
  <si>
    <t>Desford Road ESS</t>
  </si>
  <si>
    <t>Dunsby STOR</t>
  </si>
  <si>
    <t xml:space="preserve">Eakring Road, Bilsthorpe </t>
  </si>
  <si>
    <t>East Wood End PV</t>
  </si>
  <si>
    <t>Falcon Works Gas Farm</t>
  </si>
  <si>
    <t>Fiskerton Gas Gen</t>
  </si>
  <si>
    <t>Grafton Underwood PV</t>
  </si>
  <si>
    <t>Grendon Lakes ESS</t>
  </si>
  <si>
    <t xml:space="preserve">Halfway  Ind Est,  Sheffield </t>
  </si>
  <si>
    <t>Heckington Fen</t>
  </si>
  <si>
    <t>Highgrounds STOR</t>
  </si>
  <si>
    <t>Hill Farm Radford Semele STOR</t>
  </si>
  <si>
    <t>Horsemoor Drove Wind Farm</t>
  </si>
  <si>
    <t>Judds lane STOR</t>
  </si>
  <si>
    <t>Ladywood Farm</t>
  </si>
  <si>
    <t>Land at Newhall</t>
  </si>
  <si>
    <t>Green Lane Phase 2</t>
  </si>
  <si>
    <t>Weldon PV</t>
  </si>
  <si>
    <t>Litchlake Farm</t>
  </si>
  <si>
    <t>Long Itchington Northern Portal</t>
  </si>
  <si>
    <t>Marsh Lane Boston BIO</t>
  </si>
  <si>
    <t>Mead Phase1</t>
  </si>
  <si>
    <t>Mill Farm 2, Great Ponton</t>
  </si>
  <si>
    <t>Newton Wood Farm ESS</t>
  </si>
  <si>
    <t>Portway Newport P GAS</t>
  </si>
  <si>
    <t>Ranksborough Farm PV</t>
  </si>
  <si>
    <t>Red House Solar farm</t>
  </si>
  <si>
    <t>Retford Road Gas Gen</t>
  </si>
  <si>
    <t>Sheepbridge Lane ESS</t>
  </si>
  <si>
    <t>Shirebrook Wind Farm</t>
  </si>
  <si>
    <t>South Wheatley PV</t>
  </si>
  <si>
    <t>Spring Ridge WF</t>
  </si>
  <si>
    <t>Stoke Heights Wind Farm</t>
  </si>
  <si>
    <t>Streetfield STOR</t>
  </si>
  <si>
    <t>Stud Farm, Sutton-on-Trent</t>
  </si>
  <si>
    <t>Sutton Elms STOR</t>
  </si>
  <si>
    <t>Swift Wind Farm</t>
  </si>
  <si>
    <t>Tathall End Solar Farm</t>
  </si>
  <si>
    <t>Thornton Estate STOR</t>
  </si>
  <si>
    <t>Thornton Solar Farm</t>
  </si>
  <si>
    <t>Thurlaston Estate Solar Farm</t>
  </si>
  <si>
    <t>Tuckey Farm PV</t>
  </si>
  <si>
    <t>Tutbury Solar Farm</t>
  </si>
  <si>
    <t>Walworth farm EES</t>
  </si>
  <si>
    <t>Whaddon 2872</t>
  </si>
  <si>
    <t>Whitecross Lane PV Park</t>
  </si>
  <si>
    <t>Whitfield Hs Fm STOR</t>
  </si>
  <si>
    <t>Whitsundoles Solar Farm</t>
  </si>
  <si>
    <t>Wide Lane Solar Farm</t>
  </si>
  <si>
    <t>Willow Park Farm Generation</t>
  </si>
  <si>
    <t>Wilsthorpe Farm</t>
  </si>
  <si>
    <t>Potash Farm A ESS</t>
  </si>
  <si>
    <t>Potash Farm B ESS</t>
  </si>
  <si>
    <t>New Import 1</t>
  </si>
  <si>
    <t>New Import 2</t>
  </si>
  <si>
    <t>New Import 3</t>
  </si>
  <si>
    <t>New Import 4</t>
  </si>
  <si>
    <t>New Import 5</t>
  </si>
  <si>
    <t>New Import 6</t>
  </si>
  <si>
    <t>New Import 7</t>
  </si>
  <si>
    <t>New Import 8</t>
  </si>
  <si>
    <t>New Import 9</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</si>
  <si>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</si>
  <si>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</si>
  <si>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</si>
  <si>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</si>
  <si>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</si>
  <si>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</si>
  <si>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</si>
  <si>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</si>
  <si>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</si>
  <si>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</si>
  <si>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</si>
  <si>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</si>
  <si>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</si>
  <si>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</si>
  <si>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</si>
  <si>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</si>
  <si>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</si>
  <si>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</si>
  <si>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</si>
  <si>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</si>
  <si>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</si>
  <si>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</si>
  <si>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</si>
  <si>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</si>
  <si>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</si>
  <si>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</si>
  <si>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</si>
  <si>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</si>
  <si>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</si>
  <si>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</si>
  <si>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</si>
  <si>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</si>
  <si>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</si>
  <si>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</si>
  <si>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</si>
  <si>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47</t>
  </si>
  <si>
    <t>New Import 48</t>
  </si>
  <si>
    <t>New Import 49</t>
  </si>
  <si>
    <t>New Import 50</t>
  </si>
  <si>
    <t>New Import 51</t>
  </si>
  <si>
    <t>New Import 52</t>
  </si>
  <si>
    <t>New Import 53</t>
  </si>
  <si>
    <t>New Import 54</t>
  </si>
  <si>
    <t>New Import 55</t>
  </si>
  <si>
    <t>New Import 56</t>
  </si>
  <si>
    <t>New Import 57</t>
  </si>
  <si>
    <t>New Import 58</t>
  </si>
  <si>
    <t>New Import 59</t>
  </si>
  <si>
    <t>New Import 60</t>
  </si>
  <si>
    <t>New Import 61</t>
  </si>
  <si>
    <t>New Import 62</t>
  </si>
  <si>
    <t>New Import 63</t>
  </si>
  <si>
    <t>New Import 64</t>
  </si>
  <si>
    <t>New Import 65</t>
  </si>
  <si>
    <t>New Import 66</t>
  </si>
  <si>
    <t>New Import 67</t>
  </si>
  <si>
    <t>New Import 68</t>
  </si>
  <si>
    <t>New Import 69</t>
  </si>
  <si>
    <t>New Import 70</t>
  </si>
  <si>
    <t>New Import 71</t>
  </si>
  <si>
    <t>New Import 72</t>
  </si>
  <si>
    <t>New Export 1</t>
  </si>
  <si>
    <t>New Export 2</t>
  </si>
  <si>
    <t>New Export 3</t>
  </si>
  <si>
    <t>New Export 4</t>
  </si>
  <si>
    <t>New Export 5</t>
  </si>
  <si>
    <t>New Export 6</t>
  </si>
  <si>
    <t>New Export 7</t>
  </si>
  <si>
    <t>New Export 8</t>
  </si>
  <si>
    <t>New Export 9</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</si>
  <si>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</si>
  <si>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</si>
  <si>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</si>
  <si>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</si>
  <si>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</si>
  <si>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</si>
  <si>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</si>
  <si>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</si>
  <si>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</si>
  <si>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</si>
  <si>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</si>
  <si>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</si>
  <si>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</si>
  <si>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</si>
  <si>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</si>
  <si>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</si>
  <si>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</si>
  <si>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</si>
  <si>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</si>
  <si>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</si>
  <si>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</si>
  <si>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</si>
  <si>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</si>
  <si>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</si>
  <si>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</si>
  <si>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</si>
  <si>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</si>
  <si>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39</t>
  </si>
  <si>
    <t>New Export 40</t>
  </si>
  <si>
    <t>New Export 41</t>
  </si>
  <si>
    <t>New Export 42</t>
  </si>
  <si>
    <t>New Export 43</t>
  </si>
  <si>
    <t>New Export 44</t>
  </si>
  <si>
    <t>New Export 45</t>
  </si>
  <si>
    <t>New Export 47</t>
  </si>
  <si>
    <t>New Export 48</t>
  </si>
  <si>
    <t>New Export 49</t>
  </si>
  <si>
    <t>New Export 50</t>
  </si>
  <si>
    <t>New Export 51</t>
  </si>
  <si>
    <t>New Export 52</t>
  </si>
  <si>
    <t>New Export 53</t>
  </si>
  <si>
    <t>New Export 54</t>
  </si>
  <si>
    <t>New Export 55</t>
  </si>
  <si>
    <t>New Export 56</t>
  </si>
  <si>
    <t>New Export 57</t>
  </si>
  <si>
    <t>New Export 58</t>
  </si>
  <si>
    <t>New Export 59</t>
  </si>
  <si>
    <t>New Export 60</t>
  </si>
  <si>
    <t>New Export 61</t>
  </si>
  <si>
    <t>New Export 62</t>
  </si>
  <si>
    <t>New Export 63</t>
  </si>
  <si>
    <t>New Export 64</t>
  </si>
  <si>
    <t>New Export 65</t>
  </si>
  <si>
    <t>New Export 66</t>
  </si>
  <si>
    <t>New Export 67</t>
  </si>
  <si>
    <t>New Export 68</t>
  </si>
  <si>
    <t>New Export 69</t>
  </si>
  <si>
    <t>New Export 70</t>
  </si>
  <si>
    <t>New Export 71</t>
  </si>
  <si>
    <t>New Export 72</t>
  </si>
  <si>
    <t>Coventry 132kV_Network Rail Rugby__</t>
  </si>
  <si>
    <t>_NO NAME_ [CWRU5J]</t>
  </si>
  <si>
    <t>Berkswell 132kV_Harbury_LOIT 1</t>
  </si>
  <si>
    <t>_NO NAME_ [SUTELMLVSTOR]</t>
  </si>
  <si>
    <t>_NO NAME_ [WALWFMLVESS]</t>
  </si>
  <si>
    <t>_NO NAME_ [ANN3STOR]</t>
  </si>
  <si>
    <t>_NO NAME_ [Busbar10-Busbar17]</t>
  </si>
  <si>
    <t>_NO NAME_ [ANDP9GE]</t>
  </si>
  <si>
    <t>_NO NAME_ [ANN9STOR]</t>
  </si>
  <si>
    <t>_NO NAME_ [BACL9ESS]</t>
  </si>
  <si>
    <t>_NO NAME_ [Busbar16]</t>
  </si>
  <si>
    <t>_NO NAME_ [CCE 5]</t>
  </si>
  <si>
    <t>_NO NAME_ [HIND9GE]</t>
  </si>
  <si>
    <t>_NO NAME_ [SHEL5GEN]</t>
  </si>
  <si>
    <t>_NO NAME_ [THES9GE]</t>
  </si>
  <si>
    <t>Willington 132kV_Derby South (GT5) (R.R Sinfin 'C')__</t>
  </si>
  <si>
    <t>_NO NAME_ [BREF9ESS]</t>
  </si>
  <si>
    <t>_NO NAME_ [CAL5J]</t>
  </si>
  <si>
    <t>_NO NAME_ [DEWT 5]</t>
  </si>
  <si>
    <t>_NO NAME_ [TALA9GEN]</t>
  </si>
  <si>
    <t>_NO NAME_ [Busbar19]</t>
  </si>
  <si>
    <t>_NO NAME_ [Busbar21]</t>
  </si>
  <si>
    <t>_NO NAME_ [ECLA3-GREM3EF]</t>
  </si>
  <si>
    <t>HYB:[East Claydon 132kV_Stony Stratford__] &amp; [East Claydon 132kV_Bletchley__]-&gt;East Claydon 132kV_Bletchley_Tattenhoe</t>
  </si>
  <si>
    <t>_NO NAME_ [BLEL5GE-BLEL9GE]</t>
  </si>
  <si>
    <t>_NO NAME_ [Busbar1]</t>
  </si>
  <si>
    <t>_NO NAME_ [Busbar20]</t>
  </si>
  <si>
    <t>_NO NAME_ [Busbar22]</t>
  </si>
  <si>
    <t>_NO NAME_ [Busbar5]</t>
  </si>
  <si>
    <t>_NO NAME_ [GREM5EF]</t>
  </si>
  <si>
    <t>_NO NAME_ [LR 5]</t>
  </si>
  <si>
    <t>_NO NAME_ [SHAM5J]</t>
  </si>
  <si>
    <t>East Claydon 132kV_Bletchley_Tattenhoe</t>
  </si>
  <si>
    <t>HYB:[Stoke Bardolph 132kV_Nottingham North 33__] &amp; [Stoke Bardolph 132kV_Nottingham East__]-&gt;Stoke Bardolph 132kV_Nottingham East_Arnold (T1 &amp; T2)</t>
  </si>
  <si>
    <t>Enderby 132kV_Coalville_Caterpillar_Caterpillar UK</t>
  </si>
  <si>
    <t>_NO NAME_ [LRHS55J]</t>
  </si>
  <si>
    <t>_NO NAME_ [NOTR5GEN]</t>
  </si>
  <si>
    <t>_NO NAME_ [PRIR5]</t>
  </si>
  <si>
    <t>_NO NAME_ [REDS9G]</t>
  </si>
  <si>
    <t>_NO NAME_ [WILP9GE]</t>
  </si>
  <si>
    <t>_NO NAME_ [WIST5GE-WIST9GE]</t>
  </si>
  <si>
    <t>_NO NAME_ [HUNT1J-PFZ124/1]</t>
  </si>
  <si>
    <t>_NO NAME_ [HUNT1K-PFZ124/2]</t>
  </si>
  <si>
    <t>HYB:[Grendon 132kV_Kettering__] &amp; [Grendon 132kV_Kibworth__]-&gt;Grendon 132kV_Kibworth_Farndon Road (T1 &amp; T2)</t>
  </si>
  <si>
    <t>_NO NAME_ [ABRF55J-ABRF5GE1-ABRF5GE2]</t>
  </si>
  <si>
    <t>_NO NAME_ [BATL9ESS]</t>
  </si>
  <si>
    <t>_NO NAME_ [BLST5HV-BLST9LV]</t>
  </si>
  <si>
    <t>_NO NAME_ [Boston Biomass  2 -LV]</t>
  </si>
  <si>
    <t>_NO NAME_ [CAYTH9]</t>
  </si>
  <si>
    <t>_NO NAME_ [CLAL5J-CLAL9J]</t>
  </si>
  <si>
    <t>_NO NAME_ [CNFW5GE-CNFW9GE]</t>
  </si>
  <si>
    <t>_NO NAME_ [DENBT9GEN]</t>
  </si>
  <si>
    <t>_NO NAME_ [ECO25GE]</t>
  </si>
  <si>
    <t>_NO NAME_ [EFWG5HV]</t>
  </si>
  <si>
    <t>_NO NAME_ [FISK9GAS]</t>
  </si>
  <si>
    <t>_NO NAME_ [HIGHIE GEN LV]</t>
  </si>
  <si>
    <t>_NO NAME_ [LEVT9]</t>
  </si>
  <si>
    <t>_NO NAME_ [MARL5GEN]</t>
  </si>
  <si>
    <t>_NO NAME_ [RET5GAS]</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</si>
</sst>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28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0" fontId="5" fillId="4" borderId="1" xfId="0" applyFont="1" applyFill="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6" fillId="0" borderId="1" xfId="0" applyFont="1" applyBorder="1" applyAlignment="1">
      <alignment horizontal="center"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14" fillId="8" borderId="1" xfId="0" applyNumberFormat="1" applyFont="1" applyFill="1" applyBorder="1" applyAlignment="1" applyProtection="1">
      <alignment horizontal="center" vertical="center" wrapText="1"/>
      <protection locked="0"/>
    </xf>
    <xf numFmtId="0" fontId="20" fillId="8" borderId="1" xfId="0" applyNumberFormat="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4" borderId="3" xfId="0"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wrapText="1"/>
      <protection locked="0"/>
    </xf>
    <xf numFmtId="1" fontId="16" fillId="17" borderId="0" xfId="2" applyNumberFormat="1" applyFont="1" applyFill="1" applyBorder="1" applyAlignment="1">
      <alignment horizontal="center" vertical="center" wrapText="1"/>
    </xf>
    <xf numFmtId="1" fontId="6" fillId="7" borderId="1" xfId="7" quotePrefix="1" applyNumberFormat="1" applyFont="1" applyFill="1" applyBorder="1" applyAlignment="1">
      <alignment horizontal="center" vertical="center" wrapText="1"/>
    </xf>
    <xf numFmtId="1" fontId="5" fillId="2" borderId="0" xfId="7" applyNumberFormat="1" applyFont="1" applyFill="1" applyAlignment="1">
      <alignment vertical="center"/>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14"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49" fontId="10" fillId="6" borderId="0" xfId="2" applyNumberFormat="1" applyFont="1" applyFill="1" applyAlignment="1" applyProtection="1">
      <alignment horizontal="left" vertical="center" wrapText="1"/>
      <protection locked="0"/>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174" fontId="20" fillId="19" borderId="3" xfId="0" applyNumberFormat="1" applyFont="1" applyFill="1" applyBorder="1" applyAlignment="1" applyProtection="1">
      <alignment horizontal="center" vertical="center"/>
      <protection locked="0"/>
    </xf>
    <xf numFmtId="174" fontId="20" fillId="19" borderId="5" xfId="0" applyNumberFormat="1"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7"/>
      <c r="B1" s="27"/>
      <c r="C1" s="27"/>
      <c r="D1" s="27"/>
      <c r="E1" s="27"/>
    </row>
    <row r="2" spans="1:8" ht="16.5" x14ac:dyDescent="0.2">
      <c r="A2" s="164" t="s">
        <v>688</v>
      </c>
      <c r="B2" s="80"/>
      <c r="C2" s="80"/>
      <c r="D2" s="80"/>
      <c r="E2" s="80"/>
    </row>
    <row r="3" spans="1:8" ht="15" x14ac:dyDescent="0.2">
      <c r="A3" s="84"/>
      <c r="B3" s="157" t="s">
        <v>689</v>
      </c>
      <c r="C3" s="156" t="s">
        <v>735</v>
      </c>
      <c r="D3" s="156" t="s">
        <v>95</v>
      </c>
      <c r="E3" s="156" t="s">
        <v>94</v>
      </c>
    </row>
    <row r="4" spans="1:8" ht="15" x14ac:dyDescent="0.2">
      <c r="A4" s="81" t="s">
        <v>688</v>
      </c>
      <c r="B4" s="33" t="s">
        <v>760</v>
      </c>
      <c r="C4" s="33" t="s">
        <v>1336</v>
      </c>
      <c r="D4" s="177">
        <v>43922</v>
      </c>
      <c r="E4" s="33" t="s">
        <v>687</v>
      </c>
    </row>
    <row r="5" spans="1:8" x14ac:dyDescent="0.2">
      <c r="A5" s="80"/>
      <c r="B5" s="80"/>
      <c r="C5" s="80"/>
      <c r="D5" s="80"/>
      <c r="E5" s="80"/>
    </row>
    <row r="6" spans="1:8" ht="16.5" x14ac:dyDescent="0.2">
      <c r="A6" s="83" t="s">
        <v>89</v>
      </c>
      <c r="B6" s="80"/>
      <c r="C6" s="80"/>
      <c r="D6" s="80"/>
      <c r="E6" s="80"/>
    </row>
    <row r="7" spans="1:8" ht="15" x14ac:dyDescent="0.2">
      <c r="A7" s="85" t="s">
        <v>90</v>
      </c>
      <c r="B7" s="209" t="s">
        <v>91</v>
      </c>
      <c r="C7" s="209"/>
      <c r="D7" s="209"/>
      <c r="E7" s="209"/>
    </row>
    <row r="8" spans="1:8" ht="30" customHeight="1" x14ac:dyDescent="0.2">
      <c r="A8" s="90" t="s">
        <v>497</v>
      </c>
      <c r="B8" s="204" t="s">
        <v>753</v>
      </c>
      <c r="C8" s="204"/>
      <c r="D8" s="204"/>
      <c r="E8" s="204"/>
    </row>
    <row r="9" spans="1:8" ht="30" customHeight="1" x14ac:dyDescent="0.2">
      <c r="A9" s="90" t="s">
        <v>498</v>
      </c>
      <c r="B9" s="204"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(East Midlands) plc Licence area.</v>
      </c>
      <c r="C9" s="204"/>
      <c r="D9" s="204"/>
      <c r="E9" s="204"/>
    </row>
    <row r="10" spans="1:8" ht="30" customHeight="1" x14ac:dyDescent="0.2">
      <c r="A10" s="90" t="s">
        <v>499</v>
      </c>
      <c r="B10" s="204" t="s">
        <v>93</v>
      </c>
      <c r="C10" s="204"/>
      <c r="D10" s="204"/>
      <c r="E10" s="204"/>
    </row>
    <row r="11" spans="1:8" ht="61.5" customHeight="1" x14ac:dyDescent="0.2">
      <c r="A11" s="90" t="s">
        <v>500</v>
      </c>
      <c r="B11" s="204"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4"/>
      <c r="D11" s="204"/>
      <c r="E11" s="204"/>
      <c r="F11" s="203"/>
      <c r="G11" s="203"/>
      <c r="H11" s="203"/>
    </row>
    <row r="12" spans="1:8" ht="86.25" customHeight="1" x14ac:dyDescent="0.2">
      <c r="A12" s="90" t="s">
        <v>194</v>
      </c>
      <c r="B12" s="207" t="s">
        <v>757</v>
      </c>
      <c r="C12" s="207"/>
      <c r="D12" s="207"/>
      <c r="E12" s="207"/>
    </row>
    <row r="13" spans="1:8" ht="33.75" customHeight="1" x14ac:dyDescent="0.2">
      <c r="A13" s="90" t="s">
        <v>758</v>
      </c>
      <c r="B13" s="204"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(East Midlands) plc Licence area.</v>
      </c>
      <c r="C13" s="204"/>
      <c r="D13" s="204"/>
      <c r="E13" s="204"/>
    </row>
    <row r="14" spans="1:8" ht="29.25" customHeight="1" x14ac:dyDescent="0.2">
      <c r="A14" s="90" t="s">
        <v>477</v>
      </c>
      <c r="B14" s="204" t="s">
        <v>632</v>
      </c>
      <c r="C14" s="204"/>
      <c r="D14" s="204"/>
      <c r="E14" s="204"/>
    </row>
    <row r="15" spans="1:8" ht="30" customHeight="1" x14ac:dyDescent="0.2">
      <c r="A15" s="90" t="s">
        <v>472</v>
      </c>
      <c r="B15" s="204" t="s">
        <v>473</v>
      </c>
      <c r="C15" s="204"/>
      <c r="D15" s="204"/>
      <c r="E15" s="204"/>
    </row>
    <row r="16" spans="1:8" ht="30" customHeight="1" x14ac:dyDescent="0.2">
      <c r="A16" s="90" t="s">
        <v>575</v>
      </c>
      <c r="B16" s="204" t="s">
        <v>574</v>
      </c>
      <c r="C16" s="204"/>
      <c r="D16" s="204"/>
      <c r="E16" s="204"/>
    </row>
    <row r="17" spans="1:5" x14ac:dyDescent="0.2">
      <c r="A17" s="80"/>
      <c r="B17" s="80"/>
      <c r="C17" s="80"/>
      <c r="D17" s="80"/>
      <c r="E17" s="80"/>
    </row>
    <row r="18" spans="1:5" ht="15" x14ac:dyDescent="0.2">
      <c r="A18" s="86" t="s">
        <v>100</v>
      </c>
      <c r="B18" s="80"/>
      <c r="C18" s="80"/>
      <c r="D18" s="80"/>
      <c r="E18" s="80"/>
    </row>
    <row r="19" spans="1:5" ht="15" x14ac:dyDescent="0.2">
      <c r="A19" s="85"/>
      <c r="B19" s="208"/>
      <c r="C19" s="208"/>
      <c r="D19" s="208"/>
      <c r="E19" s="208"/>
    </row>
    <row r="20" spans="1:5" ht="32.25" customHeight="1" x14ac:dyDescent="0.2">
      <c r="A20" s="205" t="s">
        <v>554</v>
      </c>
      <c r="B20" s="206"/>
      <c r="C20" s="206"/>
      <c r="D20" s="206"/>
      <c r="E20" s="206"/>
    </row>
    <row r="21" spans="1:5" x14ac:dyDescent="0.2">
      <c r="A21" s="80"/>
      <c r="B21" s="80"/>
      <c r="C21" s="80"/>
      <c r="D21" s="80"/>
      <c r="E21" s="80"/>
    </row>
    <row r="22" spans="1:5" ht="15" x14ac:dyDescent="0.2">
      <c r="A22" s="87" t="s">
        <v>101</v>
      </c>
      <c r="B22" s="80"/>
      <c r="C22" s="80"/>
      <c r="D22" s="80"/>
      <c r="E22" s="80"/>
    </row>
    <row r="23" spans="1:5" ht="15" x14ac:dyDescent="0.2">
      <c r="A23" s="82"/>
      <c r="B23" s="208"/>
      <c r="C23" s="208"/>
      <c r="D23" s="208"/>
      <c r="E23" s="208"/>
    </row>
    <row r="24" spans="1:5" ht="28.5" customHeight="1" x14ac:dyDescent="0.2">
      <c r="A24" s="205" t="s">
        <v>501</v>
      </c>
      <c r="B24" s="206"/>
      <c r="C24" s="206"/>
      <c r="D24" s="206"/>
      <c r="E24" s="206"/>
    </row>
    <row r="25" spans="1:5" ht="28.5" customHeight="1" x14ac:dyDescent="0.2">
      <c r="A25" s="202" t="s">
        <v>686</v>
      </c>
      <c r="B25" s="202"/>
      <c r="C25" s="202"/>
      <c r="D25" s="202"/>
      <c r="E25" s="202"/>
    </row>
  </sheetData>
  <customSheetViews>
    <customSheetView guid="{5032A364-B81A-48DA-88DA-AB3B86B47EE9}">
      <selection activeCell="A12" sqref="A12"/>
      <pageMargins left="0.7" right="0.7" top="0.75" bottom="0.75" header="0.3" footer="0.3"/>
    </customSheetView>
  </customSheetViews>
  <mergeCells count="16">
    <mergeCell ref="B8:E8"/>
    <mergeCell ref="B9:E9"/>
    <mergeCell ref="B10:E10"/>
    <mergeCell ref="B11:E11"/>
    <mergeCell ref="B7:E7"/>
    <mergeCell ref="A25:E25"/>
    <mergeCell ref="F11:H11"/>
    <mergeCell ref="B15:E15"/>
    <mergeCell ref="A20:E20"/>
    <mergeCell ref="A24:E24"/>
    <mergeCell ref="B12:E12"/>
    <mergeCell ref="B14:E14"/>
    <mergeCell ref="B13:E13"/>
    <mergeCell ref="B16:E16"/>
    <mergeCell ref="B19:E19"/>
    <mergeCell ref="B23:E23"/>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610"/>
  <sheetViews>
    <sheetView zoomScale="85" zoomScaleNormal="85" zoomScaleSheetLayoutView="100" workbookViewId="0">
      <selection activeCell="A4" sqref="A4"/>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92</v>
      </c>
      <c r="B1" s="3"/>
      <c r="C1" s="2"/>
      <c r="E1" s="10"/>
      <c r="F1" s="4"/>
      <c r="G1" s="4"/>
    </row>
    <row r="2" spans="1:7" s="11" customFormat="1" ht="18" x14ac:dyDescent="0.2">
      <c r="A2" s="230" t="str">
        <f>Overview!B4&amp; " - Effective from "&amp;TEXT(Overview!D4,"D MMMM YYYY")&amp;" - "&amp;Overview!E4&amp;" Nodal/Zonal charges"</f>
        <v>Western Power Distribution (East Midlands) plc - Effective from 1 April 2020 - Final Nodal/Zonal charges</v>
      </c>
      <c r="B2" s="231"/>
      <c r="C2" s="231"/>
      <c r="D2" s="232"/>
    </row>
    <row r="3" spans="1:7" ht="60.75" customHeight="1" x14ac:dyDescent="0.2">
      <c r="A3" s="23" t="s">
        <v>531</v>
      </c>
      <c r="B3" s="23" t="s">
        <v>51</v>
      </c>
      <c r="C3" s="23" t="s">
        <v>481</v>
      </c>
      <c r="D3" s="23" t="s">
        <v>482</v>
      </c>
    </row>
    <row r="4" spans="1:7" ht="21.75" customHeight="1" x14ac:dyDescent="0.2">
      <c r="A4" s="7" t="s">
        <v>790</v>
      </c>
      <c r="B4" s="7">
        <v>0</v>
      </c>
      <c r="C4" s="7">
        <v>0</v>
      </c>
      <c r="D4" s="8"/>
    </row>
    <row r="5" spans="1:7" ht="21.75" customHeight="1" x14ac:dyDescent="0.2">
      <c r="A5" s="7" t="s">
        <v>920</v>
      </c>
      <c r="B5" s="7">
        <v>0</v>
      </c>
      <c r="C5" s="7">
        <v>0</v>
      </c>
      <c r="D5" s="8"/>
    </row>
    <row r="6" spans="1:7" ht="21.75" customHeight="1" x14ac:dyDescent="0.2">
      <c r="A6" s="7" t="s">
        <v>921</v>
      </c>
      <c r="B6" s="7" t="s">
        <v>920</v>
      </c>
      <c r="C6" s="7">
        <v>0</v>
      </c>
      <c r="D6" s="8"/>
    </row>
    <row r="7" spans="1:7" ht="21.75" customHeight="1" x14ac:dyDescent="0.2">
      <c r="A7" s="7" t="s">
        <v>943</v>
      </c>
      <c r="B7" s="7" t="s">
        <v>920</v>
      </c>
      <c r="C7" s="7">
        <v>0</v>
      </c>
      <c r="D7" s="8"/>
    </row>
    <row r="8" spans="1:7" ht="21.75" customHeight="1" x14ac:dyDescent="0.2">
      <c r="A8" s="7" t="s">
        <v>815</v>
      </c>
      <c r="B8" s="7" t="s">
        <v>790</v>
      </c>
      <c r="C8" s="7">
        <v>1.3185999961843746</v>
      </c>
      <c r="D8" s="8"/>
    </row>
    <row r="9" spans="1:7" ht="21.75" customHeight="1" x14ac:dyDescent="0.2">
      <c r="A9" s="7" t="s">
        <v>939</v>
      </c>
      <c r="B9" s="7" t="s">
        <v>920</v>
      </c>
      <c r="C9" s="7">
        <v>0</v>
      </c>
      <c r="D9" s="8"/>
    </row>
    <row r="10" spans="1:7" ht="21.75" customHeight="1" x14ac:dyDescent="0.2">
      <c r="A10" s="7" t="s">
        <v>930</v>
      </c>
      <c r="B10" s="7" t="s">
        <v>920</v>
      </c>
      <c r="C10" s="7">
        <v>0</v>
      </c>
      <c r="D10" s="8"/>
    </row>
    <row r="11" spans="1:7" ht="21.75" customHeight="1" x14ac:dyDescent="0.2">
      <c r="A11" s="7" t="s">
        <v>950</v>
      </c>
      <c r="B11" s="7" t="s">
        <v>920</v>
      </c>
      <c r="C11" s="7">
        <v>0</v>
      </c>
      <c r="D11" s="8"/>
    </row>
    <row r="12" spans="1:7" ht="21.75" customHeight="1" x14ac:dyDescent="0.2">
      <c r="A12" s="7" t="s">
        <v>964</v>
      </c>
      <c r="B12" s="7" t="s">
        <v>920</v>
      </c>
      <c r="C12" s="7">
        <v>0</v>
      </c>
      <c r="D12" s="8"/>
    </row>
    <row r="13" spans="1:7" ht="21.75" customHeight="1" x14ac:dyDescent="0.2">
      <c r="A13" s="7" t="s">
        <v>791</v>
      </c>
      <c r="B13" s="7" t="s">
        <v>790</v>
      </c>
      <c r="C13" s="7">
        <v>0</v>
      </c>
      <c r="D13" s="8"/>
    </row>
    <row r="14" spans="1:7" ht="21.75" customHeight="1" x14ac:dyDescent="0.2">
      <c r="A14" s="7" t="s">
        <v>799</v>
      </c>
      <c r="B14" s="7" t="s">
        <v>790</v>
      </c>
      <c r="C14" s="7">
        <v>0</v>
      </c>
      <c r="D14" s="8"/>
    </row>
    <row r="15" spans="1:7" ht="21.75" customHeight="1" x14ac:dyDescent="0.2">
      <c r="A15" s="7" t="s">
        <v>804</v>
      </c>
      <c r="B15" s="7" t="s">
        <v>790</v>
      </c>
      <c r="C15" s="7">
        <v>0</v>
      </c>
      <c r="D15" s="8"/>
    </row>
    <row r="16" spans="1:7" ht="21.75" customHeight="1" x14ac:dyDescent="0.2">
      <c r="A16" s="7" t="s">
        <v>809</v>
      </c>
      <c r="B16" s="7" t="s">
        <v>790</v>
      </c>
      <c r="C16" s="7">
        <v>0</v>
      </c>
      <c r="D16" s="8"/>
    </row>
    <row r="17" spans="1:4" ht="21.75" customHeight="1" x14ac:dyDescent="0.2">
      <c r="A17" s="7" t="s">
        <v>1785</v>
      </c>
      <c r="B17" s="7" t="s">
        <v>920</v>
      </c>
      <c r="C17" s="7">
        <v>0</v>
      </c>
      <c r="D17" s="8"/>
    </row>
    <row r="18" spans="1:4" ht="21.75" customHeight="1" x14ac:dyDescent="0.2">
      <c r="A18" s="7" t="s">
        <v>927</v>
      </c>
      <c r="B18" s="7" t="s">
        <v>920</v>
      </c>
      <c r="C18" s="7">
        <v>0</v>
      </c>
      <c r="D18" s="8"/>
    </row>
    <row r="19" spans="1:4" ht="21.75" customHeight="1" x14ac:dyDescent="0.2">
      <c r="A19" s="7" t="s">
        <v>820</v>
      </c>
      <c r="B19" s="7" t="s">
        <v>790</v>
      </c>
      <c r="C19" s="7">
        <v>0.68136843313820972</v>
      </c>
      <c r="D19" s="8"/>
    </row>
    <row r="20" spans="1:4" ht="21.75" customHeight="1" x14ac:dyDescent="0.2">
      <c r="A20" s="7" t="s">
        <v>955</v>
      </c>
      <c r="B20" s="7" t="s">
        <v>920</v>
      </c>
      <c r="C20" s="7">
        <v>0</v>
      </c>
      <c r="D20" s="8"/>
    </row>
    <row r="21" spans="1:4" ht="21.75" customHeight="1" x14ac:dyDescent="0.2">
      <c r="A21" s="7" t="s">
        <v>933</v>
      </c>
      <c r="B21" s="7" t="s">
        <v>920</v>
      </c>
      <c r="C21" s="7">
        <v>0</v>
      </c>
      <c r="D21" s="8"/>
    </row>
    <row r="22" spans="1:4" ht="21.75" customHeight="1" x14ac:dyDescent="0.2">
      <c r="A22" s="7" t="s">
        <v>968</v>
      </c>
      <c r="B22" s="7" t="s">
        <v>964</v>
      </c>
      <c r="C22" s="7">
        <v>0</v>
      </c>
      <c r="D22" s="8"/>
    </row>
    <row r="23" spans="1:4" ht="21.75" customHeight="1" x14ac:dyDescent="0.2">
      <c r="A23" s="7" t="s">
        <v>798</v>
      </c>
      <c r="B23" s="7" t="s">
        <v>791</v>
      </c>
      <c r="C23" s="7">
        <v>0</v>
      </c>
      <c r="D23" s="8"/>
    </row>
    <row r="24" spans="1:4" ht="21.75" customHeight="1" x14ac:dyDescent="0.2">
      <c r="A24" s="7" t="s">
        <v>969</v>
      </c>
      <c r="B24" s="7" t="s">
        <v>964</v>
      </c>
      <c r="C24" s="7">
        <v>0</v>
      </c>
      <c r="D24" s="8"/>
    </row>
    <row r="25" spans="1:4" ht="21.75" customHeight="1" x14ac:dyDescent="0.2">
      <c r="A25" s="7" t="s">
        <v>945</v>
      </c>
      <c r="B25" s="7" t="s">
        <v>943</v>
      </c>
      <c r="C25" s="7">
        <v>0</v>
      </c>
      <c r="D25" s="8"/>
    </row>
    <row r="26" spans="1:4" ht="21.75" customHeight="1" x14ac:dyDescent="0.2">
      <c r="A26" s="7" t="s">
        <v>963</v>
      </c>
      <c r="B26" s="7" t="s">
        <v>950</v>
      </c>
      <c r="C26" s="7">
        <v>0</v>
      </c>
      <c r="D26" s="8"/>
    </row>
    <row r="27" spans="1:4" ht="27.75" customHeight="1" x14ac:dyDescent="0.2">
      <c r="A27" s="7" t="s">
        <v>813</v>
      </c>
      <c r="B27" s="7" t="s">
        <v>809</v>
      </c>
      <c r="C27" s="7">
        <v>0</v>
      </c>
      <c r="D27" s="8"/>
    </row>
    <row r="28" spans="1:4" ht="27.75" customHeight="1" x14ac:dyDescent="0.2">
      <c r="A28" s="7" t="s">
        <v>922</v>
      </c>
      <c r="B28" s="7" t="s">
        <v>921</v>
      </c>
      <c r="C28" s="7">
        <v>0</v>
      </c>
      <c r="D28" s="8"/>
    </row>
    <row r="29" spans="1:4" ht="27.75" customHeight="1" x14ac:dyDescent="0.2">
      <c r="A29" s="7" t="s">
        <v>944</v>
      </c>
      <c r="B29" s="7" t="s">
        <v>943</v>
      </c>
      <c r="C29" s="7">
        <v>0</v>
      </c>
      <c r="D29" s="8"/>
    </row>
    <row r="30" spans="1:4" ht="27.75" customHeight="1" x14ac:dyDescent="0.2">
      <c r="A30" s="7" t="s">
        <v>816</v>
      </c>
      <c r="B30" s="7" t="s">
        <v>815</v>
      </c>
      <c r="C30" s="7">
        <v>0</v>
      </c>
      <c r="D30" s="8"/>
    </row>
    <row r="31" spans="1:4" ht="27.75" customHeight="1" x14ac:dyDescent="0.2">
      <c r="A31" s="7" t="s">
        <v>940</v>
      </c>
      <c r="B31" s="7" t="s">
        <v>939</v>
      </c>
      <c r="C31" s="7">
        <v>0</v>
      </c>
      <c r="D31" s="8"/>
    </row>
    <row r="32" spans="1:4" ht="27.75" customHeight="1" x14ac:dyDescent="0.2">
      <c r="A32" s="7" t="s">
        <v>931</v>
      </c>
      <c r="B32" s="7" t="s">
        <v>930</v>
      </c>
      <c r="C32" s="7">
        <v>0</v>
      </c>
      <c r="D32" s="8"/>
    </row>
    <row r="33" spans="1:4" ht="27.75" customHeight="1" x14ac:dyDescent="0.2">
      <c r="A33" s="7" t="s">
        <v>957</v>
      </c>
      <c r="B33" s="7" t="s">
        <v>950</v>
      </c>
      <c r="C33" s="7">
        <v>0</v>
      </c>
      <c r="D33" s="8"/>
    </row>
    <row r="34" spans="1:4" ht="27.75" customHeight="1" x14ac:dyDescent="0.2">
      <c r="A34" s="7" t="s">
        <v>817</v>
      </c>
      <c r="B34" s="7" t="s">
        <v>815</v>
      </c>
      <c r="C34" s="7">
        <v>0</v>
      </c>
      <c r="D34" s="8"/>
    </row>
    <row r="35" spans="1:4" ht="27.75" customHeight="1" x14ac:dyDescent="0.2">
      <c r="A35" s="7" t="s">
        <v>951</v>
      </c>
      <c r="B35" s="7" t="s">
        <v>950</v>
      </c>
      <c r="C35" s="7">
        <v>0</v>
      </c>
      <c r="D35" s="8"/>
    </row>
    <row r="36" spans="1:4" ht="27.75" customHeight="1" x14ac:dyDescent="0.2">
      <c r="A36" s="7" t="s">
        <v>818</v>
      </c>
      <c r="B36" s="7" t="s">
        <v>815</v>
      </c>
      <c r="C36" s="7">
        <v>0</v>
      </c>
      <c r="D36" s="8"/>
    </row>
    <row r="37" spans="1:4" ht="27.75" customHeight="1" x14ac:dyDescent="0.2">
      <c r="A37" s="7" t="s">
        <v>923</v>
      </c>
      <c r="B37" s="7" t="s">
        <v>921</v>
      </c>
      <c r="C37" s="7">
        <v>0</v>
      </c>
      <c r="D37" s="8"/>
    </row>
    <row r="38" spans="1:4" ht="27.75" customHeight="1" x14ac:dyDescent="0.2">
      <c r="A38" s="7" t="s">
        <v>924</v>
      </c>
      <c r="B38" s="7" t="s">
        <v>921</v>
      </c>
      <c r="C38" s="7">
        <v>0</v>
      </c>
      <c r="D38" s="8"/>
    </row>
    <row r="39" spans="1:4" ht="27.75" customHeight="1" x14ac:dyDescent="0.2">
      <c r="A39" s="7" t="s">
        <v>965</v>
      </c>
      <c r="B39" s="7" t="s">
        <v>964</v>
      </c>
      <c r="C39" s="7">
        <v>0</v>
      </c>
      <c r="D39" s="8"/>
    </row>
    <row r="40" spans="1:4" ht="27.75" customHeight="1" x14ac:dyDescent="0.2">
      <c r="A40" s="7" t="s">
        <v>953</v>
      </c>
      <c r="B40" s="7" t="s">
        <v>950</v>
      </c>
      <c r="C40" s="7">
        <v>0</v>
      </c>
      <c r="D40" s="8"/>
    </row>
    <row r="41" spans="1:4" ht="27.75" customHeight="1" x14ac:dyDescent="0.2">
      <c r="A41" s="7" t="s">
        <v>956</v>
      </c>
      <c r="B41" s="7" t="s">
        <v>920</v>
      </c>
      <c r="C41" s="7">
        <v>0</v>
      </c>
      <c r="D41" s="8"/>
    </row>
    <row r="42" spans="1:4" ht="27.75" customHeight="1" x14ac:dyDescent="0.2">
      <c r="A42" s="7" t="s">
        <v>793</v>
      </c>
      <c r="B42" s="7" t="s">
        <v>791</v>
      </c>
      <c r="C42" s="7">
        <v>0</v>
      </c>
      <c r="D42" s="8"/>
    </row>
    <row r="43" spans="1:4" ht="27.75" customHeight="1" x14ac:dyDescent="0.2">
      <c r="A43" s="7" t="s">
        <v>794</v>
      </c>
      <c r="B43" s="7" t="s">
        <v>791</v>
      </c>
      <c r="C43" s="7">
        <v>0</v>
      </c>
      <c r="D43" s="8"/>
    </row>
    <row r="44" spans="1:4" ht="27.75" customHeight="1" x14ac:dyDescent="0.2">
      <c r="A44" s="7" t="s">
        <v>792</v>
      </c>
      <c r="B44" s="7" t="s">
        <v>791</v>
      </c>
      <c r="C44" s="7">
        <v>0</v>
      </c>
      <c r="D44" s="8"/>
    </row>
    <row r="45" spans="1:4" ht="27.75" customHeight="1" x14ac:dyDescent="0.2">
      <c r="A45" s="7" t="s">
        <v>925</v>
      </c>
      <c r="B45" s="7" t="s">
        <v>921</v>
      </c>
      <c r="C45" s="7">
        <v>0</v>
      </c>
      <c r="D45" s="8"/>
    </row>
    <row r="46" spans="1:4" ht="27.75" customHeight="1" x14ac:dyDescent="0.2">
      <c r="A46" s="7" t="s">
        <v>929</v>
      </c>
      <c r="B46" s="7" t="s">
        <v>920</v>
      </c>
      <c r="C46" s="7">
        <v>0</v>
      </c>
      <c r="D46" s="8"/>
    </row>
    <row r="47" spans="1:4" ht="27.75" customHeight="1" x14ac:dyDescent="0.2">
      <c r="A47" s="7" t="s">
        <v>805</v>
      </c>
      <c r="B47" s="7" t="s">
        <v>804</v>
      </c>
      <c r="C47" s="7">
        <v>0</v>
      </c>
      <c r="D47" s="8"/>
    </row>
    <row r="48" spans="1:4" ht="27.75" customHeight="1" x14ac:dyDescent="0.2">
      <c r="A48" s="7" t="s">
        <v>795</v>
      </c>
      <c r="B48" s="7" t="s">
        <v>791</v>
      </c>
      <c r="C48" s="7">
        <v>0</v>
      </c>
      <c r="D48" s="8"/>
    </row>
    <row r="49" spans="1:4" ht="27.75" customHeight="1" x14ac:dyDescent="0.2">
      <c r="A49" s="7" t="s">
        <v>932</v>
      </c>
      <c r="B49" s="7" t="s">
        <v>933</v>
      </c>
      <c r="C49" s="7">
        <v>0</v>
      </c>
      <c r="D49" s="8"/>
    </row>
    <row r="50" spans="1:4" ht="27.75" customHeight="1" x14ac:dyDescent="0.2">
      <c r="A50" s="7" t="s">
        <v>808</v>
      </c>
      <c r="B50" s="7" t="s">
        <v>804</v>
      </c>
      <c r="C50" s="7">
        <v>0</v>
      </c>
      <c r="D50" s="8"/>
    </row>
    <row r="51" spans="1:4" ht="27.75" customHeight="1" x14ac:dyDescent="0.2">
      <c r="A51" s="7" t="s">
        <v>1786</v>
      </c>
      <c r="B51" s="7" t="s">
        <v>964</v>
      </c>
      <c r="C51" s="7">
        <v>0</v>
      </c>
      <c r="D51" s="8"/>
    </row>
    <row r="52" spans="1:4" ht="27.75" customHeight="1" x14ac:dyDescent="0.2">
      <c r="A52" s="7" t="s">
        <v>934</v>
      </c>
      <c r="B52" s="7" t="s">
        <v>930</v>
      </c>
      <c r="C52" s="7">
        <v>0</v>
      </c>
      <c r="D52" s="8"/>
    </row>
    <row r="53" spans="1:4" ht="27.75" customHeight="1" x14ac:dyDescent="0.2">
      <c r="A53" s="7" t="s">
        <v>796</v>
      </c>
      <c r="B53" s="7" t="s">
        <v>791</v>
      </c>
      <c r="C53" s="7">
        <v>0</v>
      </c>
      <c r="D53" s="8"/>
    </row>
    <row r="54" spans="1:4" ht="27.75" customHeight="1" x14ac:dyDescent="0.2">
      <c r="A54" s="7" t="s">
        <v>958</v>
      </c>
      <c r="B54" s="7" t="s">
        <v>950</v>
      </c>
      <c r="C54" s="7">
        <v>0</v>
      </c>
      <c r="D54" s="8"/>
    </row>
    <row r="55" spans="1:4" ht="27.75" customHeight="1" x14ac:dyDescent="0.2">
      <c r="A55" s="7" t="s">
        <v>810</v>
      </c>
      <c r="B55" s="7" t="s">
        <v>809</v>
      </c>
      <c r="C55" s="7">
        <v>0</v>
      </c>
      <c r="D55" s="8"/>
    </row>
    <row r="56" spans="1:4" ht="27.75" customHeight="1" x14ac:dyDescent="0.2">
      <c r="A56" s="7" t="s">
        <v>946</v>
      </c>
      <c r="B56" s="7" t="s">
        <v>943</v>
      </c>
      <c r="C56" s="7">
        <v>0</v>
      </c>
      <c r="D56" s="8"/>
    </row>
    <row r="57" spans="1:4" ht="27.75" customHeight="1" x14ac:dyDescent="0.2">
      <c r="A57" s="7" t="s">
        <v>966</v>
      </c>
      <c r="B57" s="7" t="s">
        <v>964</v>
      </c>
      <c r="C57" s="7">
        <v>0</v>
      </c>
      <c r="D57" s="8"/>
    </row>
    <row r="58" spans="1:4" ht="27.75" customHeight="1" x14ac:dyDescent="0.2">
      <c r="A58" s="7" t="s">
        <v>811</v>
      </c>
      <c r="B58" s="7" t="s">
        <v>809</v>
      </c>
      <c r="C58" s="7">
        <v>0</v>
      </c>
      <c r="D58" s="8"/>
    </row>
    <row r="59" spans="1:4" ht="27.75" customHeight="1" x14ac:dyDescent="0.2">
      <c r="A59" s="7" t="s">
        <v>806</v>
      </c>
      <c r="B59" s="7" t="s">
        <v>804</v>
      </c>
      <c r="C59" s="7">
        <v>0</v>
      </c>
      <c r="D59" s="8"/>
    </row>
    <row r="60" spans="1:4" ht="27.75" customHeight="1" x14ac:dyDescent="0.2">
      <c r="A60" s="7" t="s">
        <v>959</v>
      </c>
      <c r="B60" s="7" t="s">
        <v>950</v>
      </c>
      <c r="C60" s="7">
        <v>0</v>
      </c>
      <c r="D60" s="8"/>
    </row>
    <row r="61" spans="1:4" ht="27.75" customHeight="1" x14ac:dyDescent="0.2">
      <c r="A61" s="7" t="s">
        <v>797</v>
      </c>
      <c r="B61" s="7" t="s">
        <v>791</v>
      </c>
      <c r="C61" s="7">
        <v>0</v>
      </c>
      <c r="D61" s="8"/>
    </row>
    <row r="62" spans="1:4" ht="27.75" customHeight="1" x14ac:dyDescent="0.2">
      <c r="A62" s="7" t="s">
        <v>800</v>
      </c>
      <c r="B62" s="7" t="s">
        <v>799</v>
      </c>
      <c r="C62" s="7">
        <v>0</v>
      </c>
      <c r="D62" s="8"/>
    </row>
    <row r="63" spans="1:4" ht="27.75" customHeight="1" x14ac:dyDescent="0.2">
      <c r="A63" s="7" t="s">
        <v>949</v>
      </c>
      <c r="B63" s="7" t="s">
        <v>943</v>
      </c>
      <c r="C63" s="7">
        <v>0</v>
      </c>
      <c r="D63" s="8"/>
    </row>
    <row r="64" spans="1:4" ht="27.75" customHeight="1" x14ac:dyDescent="0.2">
      <c r="A64" s="7" t="s">
        <v>807</v>
      </c>
      <c r="B64" s="7" t="s">
        <v>804</v>
      </c>
      <c r="C64" s="7">
        <v>0</v>
      </c>
      <c r="D64" s="8"/>
    </row>
    <row r="65" spans="1:4" ht="27.75" customHeight="1" x14ac:dyDescent="0.2">
      <c r="A65" s="7" t="s">
        <v>812</v>
      </c>
      <c r="B65" s="7" t="s">
        <v>809</v>
      </c>
      <c r="C65" s="7">
        <v>0</v>
      </c>
      <c r="D65" s="8"/>
    </row>
    <row r="66" spans="1:4" ht="27.75" customHeight="1" x14ac:dyDescent="0.2">
      <c r="A66" s="7" t="s">
        <v>801</v>
      </c>
      <c r="B66" s="7" t="s">
        <v>799</v>
      </c>
      <c r="C66" s="7">
        <v>0</v>
      </c>
      <c r="D66" s="8"/>
    </row>
    <row r="67" spans="1:4" ht="27.75" customHeight="1" x14ac:dyDescent="0.2">
      <c r="A67" s="7" t="s">
        <v>819</v>
      </c>
      <c r="B67" s="7" t="s">
        <v>820</v>
      </c>
      <c r="C67" s="7">
        <v>0</v>
      </c>
      <c r="D67" s="8"/>
    </row>
    <row r="68" spans="1:4" ht="27.75" customHeight="1" x14ac:dyDescent="0.2">
      <c r="A68" s="7" t="s">
        <v>936</v>
      </c>
      <c r="B68" s="7" t="s">
        <v>930</v>
      </c>
      <c r="C68" s="7">
        <v>0</v>
      </c>
      <c r="D68" s="8"/>
    </row>
    <row r="69" spans="1:4" ht="27.75" customHeight="1" x14ac:dyDescent="0.2">
      <c r="A69" s="7" t="s">
        <v>947</v>
      </c>
      <c r="B69" s="7" t="s">
        <v>943</v>
      </c>
      <c r="C69" s="7">
        <v>0</v>
      </c>
      <c r="D69" s="8"/>
    </row>
    <row r="70" spans="1:4" ht="27.75" customHeight="1" x14ac:dyDescent="0.2">
      <c r="A70" s="7" t="s">
        <v>960</v>
      </c>
      <c r="B70" s="7" t="s">
        <v>950</v>
      </c>
      <c r="C70" s="7">
        <v>0</v>
      </c>
      <c r="D70" s="8"/>
    </row>
    <row r="71" spans="1:4" ht="27.75" customHeight="1" x14ac:dyDescent="0.2">
      <c r="A71" s="7" t="s">
        <v>821</v>
      </c>
      <c r="B71" s="7" t="s">
        <v>815</v>
      </c>
      <c r="C71" s="7">
        <v>0</v>
      </c>
      <c r="D71" s="8"/>
    </row>
    <row r="72" spans="1:4" ht="27.75" customHeight="1" x14ac:dyDescent="0.2">
      <c r="A72" s="7" t="s">
        <v>1787</v>
      </c>
      <c r="B72" s="7" t="s">
        <v>809</v>
      </c>
      <c r="C72" s="7">
        <v>0</v>
      </c>
      <c r="D72" s="8"/>
    </row>
    <row r="73" spans="1:4" ht="27.75" customHeight="1" x14ac:dyDescent="0.2">
      <c r="A73" s="7" t="s">
        <v>967</v>
      </c>
      <c r="B73" s="7" t="s">
        <v>964</v>
      </c>
      <c r="C73" s="7">
        <v>0</v>
      </c>
      <c r="D73" s="8"/>
    </row>
    <row r="74" spans="1:4" ht="27.75" customHeight="1" x14ac:dyDescent="0.2">
      <c r="A74" s="7" t="s">
        <v>952</v>
      </c>
      <c r="B74" s="7" t="s">
        <v>950</v>
      </c>
      <c r="C74" s="7">
        <v>0</v>
      </c>
      <c r="D74" s="8"/>
    </row>
    <row r="75" spans="1:4" ht="27.75" customHeight="1" x14ac:dyDescent="0.2">
      <c r="A75" s="7" t="s">
        <v>941</v>
      </c>
      <c r="B75" s="7" t="s">
        <v>939</v>
      </c>
      <c r="C75" s="7">
        <v>0</v>
      </c>
      <c r="D75" s="8"/>
    </row>
    <row r="76" spans="1:4" ht="27.75" customHeight="1" x14ac:dyDescent="0.2">
      <c r="A76" s="7" t="s">
        <v>926</v>
      </c>
      <c r="B76" s="7" t="s">
        <v>927</v>
      </c>
      <c r="C76" s="7">
        <v>0</v>
      </c>
      <c r="D76" s="8"/>
    </row>
    <row r="77" spans="1:4" ht="27.75" customHeight="1" x14ac:dyDescent="0.2">
      <c r="A77" s="7" t="s">
        <v>948</v>
      </c>
      <c r="B77" s="7" t="s">
        <v>943</v>
      </c>
      <c r="C77" s="7">
        <v>0</v>
      </c>
      <c r="D77" s="8"/>
    </row>
    <row r="78" spans="1:4" ht="27.75" customHeight="1" x14ac:dyDescent="0.2">
      <c r="A78" s="7" t="s">
        <v>822</v>
      </c>
      <c r="B78" s="7" t="s">
        <v>815</v>
      </c>
      <c r="C78" s="7">
        <v>0</v>
      </c>
      <c r="D78" s="8"/>
    </row>
    <row r="79" spans="1:4" ht="27.75" customHeight="1" x14ac:dyDescent="0.2">
      <c r="A79" s="7" t="s">
        <v>961</v>
      </c>
      <c r="B79" s="7" t="s">
        <v>950</v>
      </c>
      <c r="C79" s="7">
        <v>0</v>
      </c>
      <c r="D79" s="8"/>
    </row>
    <row r="80" spans="1:4" ht="27.75" customHeight="1" x14ac:dyDescent="0.2">
      <c r="A80" s="7" t="s">
        <v>962</v>
      </c>
      <c r="B80" s="7" t="s">
        <v>950</v>
      </c>
      <c r="C80" s="7">
        <v>0</v>
      </c>
      <c r="D80" s="8"/>
    </row>
    <row r="81" spans="1:4" ht="27.75" customHeight="1" x14ac:dyDescent="0.2">
      <c r="A81" s="7" t="s">
        <v>954</v>
      </c>
      <c r="B81" s="7" t="s">
        <v>955</v>
      </c>
      <c r="C81" s="7">
        <v>0</v>
      </c>
      <c r="D81" s="8"/>
    </row>
    <row r="82" spans="1:4" ht="27.75" customHeight="1" x14ac:dyDescent="0.2">
      <c r="A82" s="7" t="s">
        <v>802</v>
      </c>
      <c r="B82" s="7" t="s">
        <v>799</v>
      </c>
      <c r="C82" s="7">
        <v>0</v>
      </c>
      <c r="D82" s="8"/>
    </row>
    <row r="83" spans="1:4" ht="27.75" customHeight="1" x14ac:dyDescent="0.2">
      <c r="A83" s="7" t="s">
        <v>1788</v>
      </c>
      <c r="B83" s="7" t="s">
        <v>939</v>
      </c>
      <c r="C83" s="7">
        <v>0</v>
      </c>
      <c r="D83" s="8"/>
    </row>
    <row r="84" spans="1:4" ht="27.75" customHeight="1" x14ac:dyDescent="0.2">
      <c r="A84" s="7" t="s">
        <v>928</v>
      </c>
      <c r="B84" s="7" t="s">
        <v>921</v>
      </c>
      <c r="C84" s="7">
        <v>0</v>
      </c>
      <c r="D84" s="8"/>
    </row>
    <row r="85" spans="1:4" ht="27.75" customHeight="1" x14ac:dyDescent="0.2">
      <c r="A85" s="7" t="s">
        <v>1789</v>
      </c>
      <c r="B85" s="7" t="s">
        <v>809</v>
      </c>
      <c r="C85" s="7">
        <v>0</v>
      </c>
      <c r="D85" s="8"/>
    </row>
    <row r="86" spans="1:4" ht="27.75" customHeight="1" x14ac:dyDescent="0.2">
      <c r="A86" s="7" t="s">
        <v>803</v>
      </c>
      <c r="B86" s="7" t="s">
        <v>799</v>
      </c>
      <c r="C86" s="7">
        <v>0</v>
      </c>
      <c r="D86" s="8"/>
    </row>
    <row r="87" spans="1:4" ht="27.75" customHeight="1" x14ac:dyDescent="0.2">
      <c r="A87" s="7" t="s">
        <v>814</v>
      </c>
      <c r="B87" s="7" t="s">
        <v>790</v>
      </c>
      <c r="C87" s="7">
        <v>0</v>
      </c>
      <c r="D87" s="8"/>
    </row>
    <row r="88" spans="1:4" ht="27.75" customHeight="1" x14ac:dyDescent="0.2">
      <c r="A88" s="7" t="s">
        <v>935</v>
      </c>
      <c r="B88" s="7" t="s">
        <v>930</v>
      </c>
      <c r="C88" s="7">
        <v>0</v>
      </c>
      <c r="D88" s="8"/>
    </row>
    <row r="89" spans="1:4" ht="27.75" customHeight="1" x14ac:dyDescent="0.2">
      <c r="A89" s="7" t="s">
        <v>937</v>
      </c>
      <c r="B89" s="7" t="s">
        <v>930</v>
      </c>
      <c r="C89" s="7">
        <v>0</v>
      </c>
      <c r="D89" s="8"/>
    </row>
    <row r="90" spans="1:4" ht="27.75" customHeight="1" x14ac:dyDescent="0.2">
      <c r="A90" s="7" t="s">
        <v>823</v>
      </c>
      <c r="B90" s="7" t="s">
        <v>815</v>
      </c>
      <c r="C90" s="7">
        <v>0</v>
      </c>
      <c r="D90" s="8"/>
    </row>
    <row r="91" spans="1:4" ht="27.75" customHeight="1" x14ac:dyDescent="0.2">
      <c r="A91" s="7" t="s">
        <v>938</v>
      </c>
      <c r="B91" s="7" t="s">
        <v>930</v>
      </c>
      <c r="C91" s="7">
        <v>0</v>
      </c>
      <c r="D91" s="8"/>
    </row>
    <row r="92" spans="1:4" ht="27.75" customHeight="1" x14ac:dyDescent="0.2">
      <c r="A92" s="7" t="s">
        <v>942</v>
      </c>
      <c r="B92" s="7" t="s">
        <v>939</v>
      </c>
      <c r="C92" s="7">
        <v>0</v>
      </c>
      <c r="D92" s="8"/>
    </row>
    <row r="93" spans="1:4" ht="27.75" customHeight="1" x14ac:dyDescent="0.2">
      <c r="A93" s="7" t="s">
        <v>851</v>
      </c>
      <c r="B93" s="7">
        <v>0</v>
      </c>
      <c r="C93" s="7">
        <v>0</v>
      </c>
      <c r="D93" s="8"/>
    </row>
    <row r="94" spans="1:4" ht="27.75" customHeight="1" x14ac:dyDescent="0.2">
      <c r="A94" s="7" t="s">
        <v>900</v>
      </c>
      <c r="B94" s="7" t="s">
        <v>851</v>
      </c>
      <c r="C94" s="7">
        <v>0</v>
      </c>
      <c r="D94" s="8"/>
    </row>
    <row r="95" spans="1:4" ht="27.75" customHeight="1" x14ac:dyDescent="0.2">
      <c r="A95" s="7" t="s">
        <v>852</v>
      </c>
      <c r="B95" s="7" t="s">
        <v>851</v>
      </c>
      <c r="C95" s="7">
        <v>0</v>
      </c>
      <c r="D95" s="8"/>
    </row>
    <row r="96" spans="1:4" ht="27.75" customHeight="1" x14ac:dyDescent="0.2">
      <c r="A96" s="7" t="s">
        <v>1790</v>
      </c>
      <c r="B96" s="7" t="s">
        <v>851</v>
      </c>
      <c r="C96" s="7">
        <v>0</v>
      </c>
      <c r="D96" s="8"/>
    </row>
    <row r="97" spans="1:4" ht="27.75" customHeight="1" x14ac:dyDescent="0.2">
      <c r="A97" s="7" t="s">
        <v>859</v>
      </c>
      <c r="B97" s="7" t="s">
        <v>851</v>
      </c>
      <c r="C97" s="7">
        <v>0</v>
      </c>
      <c r="D97" s="8"/>
    </row>
    <row r="98" spans="1:4" ht="27.75" customHeight="1" x14ac:dyDescent="0.2">
      <c r="A98" s="7" t="s">
        <v>869</v>
      </c>
      <c r="B98" s="7" t="s">
        <v>851</v>
      </c>
      <c r="C98" s="7">
        <v>0</v>
      </c>
      <c r="D98" s="8"/>
    </row>
    <row r="99" spans="1:4" ht="27.75" customHeight="1" x14ac:dyDescent="0.2">
      <c r="A99" s="7" t="s">
        <v>876</v>
      </c>
      <c r="B99" s="7" t="s">
        <v>851</v>
      </c>
      <c r="C99" s="7">
        <v>0</v>
      </c>
      <c r="D99" s="8"/>
    </row>
    <row r="100" spans="1:4" ht="27.75" customHeight="1" x14ac:dyDescent="0.2">
      <c r="A100" s="7" t="s">
        <v>883</v>
      </c>
      <c r="B100" s="7" t="s">
        <v>851</v>
      </c>
      <c r="C100" s="7">
        <v>0</v>
      </c>
      <c r="D100" s="8"/>
    </row>
    <row r="101" spans="1:4" ht="27.75" customHeight="1" x14ac:dyDescent="0.2">
      <c r="A101" s="7" t="s">
        <v>911</v>
      </c>
      <c r="B101" s="7" t="s">
        <v>851</v>
      </c>
      <c r="C101" s="7">
        <v>0</v>
      </c>
      <c r="D101" s="8"/>
    </row>
    <row r="102" spans="1:4" ht="27.75" customHeight="1" x14ac:dyDescent="0.2">
      <c r="A102" s="7" t="s">
        <v>907</v>
      </c>
      <c r="B102" s="7" t="s">
        <v>851</v>
      </c>
      <c r="C102" s="7">
        <v>0</v>
      </c>
      <c r="D102" s="8"/>
    </row>
    <row r="103" spans="1:4" ht="27.75" customHeight="1" x14ac:dyDescent="0.2">
      <c r="A103" s="7" t="s">
        <v>1195</v>
      </c>
      <c r="B103" s="7">
        <v>0</v>
      </c>
      <c r="C103" s="7">
        <v>0</v>
      </c>
      <c r="D103" s="8"/>
    </row>
    <row r="104" spans="1:4" ht="27.75" customHeight="1" x14ac:dyDescent="0.2">
      <c r="A104" s="7" t="s">
        <v>1791</v>
      </c>
      <c r="B104" s="7" t="s">
        <v>851</v>
      </c>
      <c r="C104" s="7">
        <v>0</v>
      </c>
      <c r="D104" s="8"/>
    </row>
    <row r="105" spans="1:4" ht="27.75" customHeight="1" x14ac:dyDescent="0.2">
      <c r="A105" s="7" t="s">
        <v>892</v>
      </c>
      <c r="B105" s="7" t="s">
        <v>851</v>
      </c>
      <c r="C105" s="7">
        <v>0</v>
      </c>
      <c r="D105" s="8"/>
    </row>
    <row r="106" spans="1:4" ht="27.75" customHeight="1" x14ac:dyDescent="0.2">
      <c r="A106" s="7" t="s">
        <v>875</v>
      </c>
      <c r="B106" s="7" t="s">
        <v>851</v>
      </c>
      <c r="C106" s="7">
        <v>0</v>
      </c>
      <c r="D106" s="8"/>
    </row>
    <row r="107" spans="1:4" ht="27.75" customHeight="1" x14ac:dyDescent="0.2">
      <c r="A107" s="7" t="s">
        <v>871</v>
      </c>
      <c r="B107" s="7" t="s">
        <v>851</v>
      </c>
      <c r="C107" s="7">
        <v>0</v>
      </c>
      <c r="D107" s="8"/>
    </row>
    <row r="108" spans="1:4" ht="27.75" customHeight="1" x14ac:dyDescent="0.2">
      <c r="A108" s="7" t="s">
        <v>868</v>
      </c>
      <c r="B108" s="7" t="s">
        <v>851</v>
      </c>
      <c r="C108" s="7">
        <v>0</v>
      </c>
      <c r="D108" s="8"/>
    </row>
    <row r="109" spans="1:4" ht="27.75" customHeight="1" x14ac:dyDescent="0.2">
      <c r="A109" s="7" t="s">
        <v>873</v>
      </c>
      <c r="B109" s="7" t="s">
        <v>851</v>
      </c>
      <c r="C109" s="7">
        <v>0</v>
      </c>
      <c r="D109" s="8"/>
    </row>
    <row r="110" spans="1:4" ht="27.75" customHeight="1" x14ac:dyDescent="0.2">
      <c r="A110" s="7" t="s">
        <v>866</v>
      </c>
      <c r="B110" s="7" t="s">
        <v>851</v>
      </c>
      <c r="C110" s="7">
        <v>0</v>
      </c>
      <c r="D110" s="8"/>
    </row>
    <row r="111" spans="1:4" ht="27.75" customHeight="1" x14ac:dyDescent="0.2">
      <c r="A111" s="7" t="s">
        <v>863</v>
      </c>
      <c r="B111" s="7" t="s">
        <v>851</v>
      </c>
      <c r="C111" s="7">
        <v>0</v>
      </c>
      <c r="D111" s="8"/>
    </row>
    <row r="112" spans="1:4" ht="27.75" customHeight="1" x14ac:dyDescent="0.2">
      <c r="A112" s="7" t="s">
        <v>861</v>
      </c>
      <c r="B112" s="7" t="s">
        <v>851</v>
      </c>
      <c r="C112" s="7">
        <v>0</v>
      </c>
      <c r="D112" s="8"/>
    </row>
    <row r="113" spans="1:4" ht="27.75" customHeight="1" x14ac:dyDescent="0.2">
      <c r="A113" s="7" t="s">
        <v>919</v>
      </c>
      <c r="B113" s="7" t="s">
        <v>851</v>
      </c>
      <c r="C113" s="7">
        <v>0</v>
      </c>
      <c r="D113" s="8"/>
    </row>
    <row r="114" spans="1:4" ht="27.75" customHeight="1" x14ac:dyDescent="0.2">
      <c r="A114" s="7" t="s">
        <v>915</v>
      </c>
      <c r="B114" s="7" t="s">
        <v>851</v>
      </c>
      <c r="C114" s="7">
        <v>0</v>
      </c>
      <c r="D114" s="8"/>
    </row>
    <row r="115" spans="1:4" ht="27.75" customHeight="1" x14ac:dyDescent="0.2">
      <c r="A115" s="7" t="s">
        <v>882</v>
      </c>
      <c r="B115" s="7" t="s">
        <v>876</v>
      </c>
      <c r="C115" s="7">
        <v>0</v>
      </c>
      <c r="D115" s="8"/>
    </row>
    <row r="116" spans="1:4" ht="27.75" customHeight="1" x14ac:dyDescent="0.2">
      <c r="A116" s="7" t="s">
        <v>879</v>
      </c>
      <c r="B116" s="7" t="s">
        <v>876</v>
      </c>
      <c r="C116" s="7">
        <v>0</v>
      </c>
      <c r="D116" s="8"/>
    </row>
    <row r="117" spans="1:4" ht="27.75" customHeight="1" x14ac:dyDescent="0.2">
      <c r="A117" s="7" t="s">
        <v>903</v>
      </c>
      <c r="B117" s="7" t="s">
        <v>900</v>
      </c>
      <c r="C117" s="7">
        <v>0</v>
      </c>
      <c r="D117" s="8"/>
    </row>
    <row r="118" spans="1:4" ht="27.75" customHeight="1" x14ac:dyDescent="0.2">
      <c r="A118" s="7" t="s">
        <v>901</v>
      </c>
      <c r="B118" s="7" t="s">
        <v>900</v>
      </c>
      <c r="C118" s="7">
        <v>0</v>
      </c>
      <c r="D118" s="8"/>
    </row>
    <row r="119" spans="1:4" ht="27.75" customHeight="1" x14ac:dyDescent="0.2">
      <c r="A119" s="7" t="s">
        <v>855</v>
      </c>
      <c r="B119" s="7" t="s">
        <v>852</v>
      </c>
      <c r="C119" s="7">
        <v>0</v>
      </c>
      <c r="D119" s="8"/>
    </row>
    <row r="120" spans="1:4" ht="27.75" customHeight="1" x14ac:dyDescent="0.2">
      <c r="A120" s="7" t="s">
        <v>887</v>
      </c>
      <c r="B120" s="7" t="s">
        <v>883</v>
      </c>
      <c r="C120" s="7">
        <v>0</v>
      </c>
      <c r="D120" s="8"/>
    </row>
    <row r="121" spans="1:4" ht="27.75" customHeight="1" x14ac:dyDescent="0.2">
      <c r="A121" s="7" t="s">
        <v>904</v>
      </c>
      <c r="B121" s="7" t="s">
        <v>900</v>
      </c>
      <c r="C121" s="7">
        <v>0</v>
      </c>
      <c r="D121" s="8"/>
    </row>
    <row r="122" spans="1:4" ht="27.75" customHeight="1" x14ac:dyDescent="0.2">
      <c r="A122" s="7" t="s">
        <v>853</v>
      </c>
      <c r="B122" s="7" t="s">
        <v>852</v>
      </c>
      <c r="C122" s="7">
        <v>0</v>
      </c>
      <c r="D122" s="8"/>
    </row>
    <row r="123" spans="1:4" ht="27.75" customHeight="1" x14ac:dyDescent="0.2">
      <c r="A123" s="7" t="s">
        <v>1792</v>
      </c>
      <c r="B123" s="7" t="s">
        <v>852</v>
      </c>
      <c r="C123" s="7">
        <v>0</v>
      </c>
      <c r="D123" s="8"/>
    </row>
    <row r="124" spans="1:4" ht="27.75" customHeight="1" x14ac:dyDescent="0.2">
      <c r="A124" s="7" t="s">
        <v>1793</v>
      </c>
      <c r="B124" s="7" t="s">
        <v>1790</v>
      </c>
      <c r="C124" s="7">
        <v>0</v>
      </c>
      <c r="D124" s="8"/>
    </row>
    <row r="125" spans="1:4" ht="27.75" customHeight="1" x14ac:dyDescent="0.2">
      <c r="A125" s="7" t="s">
        <v>870</v>
      </c>
      <c r="B125" s="7" t="s">
        <v>871</v>
      </c>
      <c r="C125" s="7">
        <v>0</v>
      </c>
      <c r="D125" s="8"/>
    </row>
    <row r="126" spans="1:4" ht="27.75" customHeight="1" x14ac:dyDescent="0.2">
      <c r="A126" s="7" t="s">
        <v>1794</v>
      </c>
      <c r="B126" s="7" t="s">
        <v>876</v>
      </c>
      <c r="C126" s="7">
        <v>0</v>
      </c>
      <c r="D126" s="8"/>
    </row>
    <row r="127" spans="1:4" ht="27.75" customHeight="1" x14ac:dyDescent="0.2">
      <c r="A127" s="7" t="s">
        <v>884</v>
      </c>
      <c r="B127" s="7" t="s">
        <v>883</v>
      </c>
      <c r="C127" s="7">
        <v>0</v>
      </c>
      <c r="D127" s="8"/>
    </row>
    <row r="128" spans="1:4" ht="27.75" customHeight="1" x14ac:dyDescent="0.2">
      <c r="A128" s="7" t="s">
        <v>877</v>
      </c>
      <c r="B128" s="7" t="s">
        <v>876</v>
      </c>
      <c r="C128" s="7">
        <v>0</v>
      </c>
      <c r="D128" s="8"/>
    </row>
    <row r="129" spans="1:4" ht="27.75" customHeight="1" x14ac:dyDescent="0.2">
      <c r="A129" s="7" t="s">
        <v>854</v>
      </c>
      <c r="B129" s="7" t="s">
        <v>852</v>
      </c>
      <c r="C129" s="7">
        <v>0</v>
      </c>
      <c r="D129" s="8"/>
    </row>
    <row r="130" spans="1:4" ht="27.75" customHeight="1" x14ac:dyDescent="0.2">
      <c r="A130" s="7" t="s">
        <v>860</v>
      </c>
      <c r="B130" s="7" t="s">
        <v>861</v>
      </c>
      <c r="C130" s="7">
        <v>0</v>
      </c>
      <c r="D130" s="8"/>
    </row>
    <row r="131" spans="1:4" ht="27.75" customHeight="1" x14ac:dyDescent="0.2">
      <c r="A131" s="7" t="s">
        <v>878</v>
      </c>
      <c r="B131" s="7" t="s">
        <v>876</v>
      </c>
      <c r="C131" s="7">
        <v>0</v>
      </c>
      <c r="D131" s="8"/>
    </row>
    <row r="132" spans="1:4" ht="27.75" customHeight="1" x14ac:dyDescent="0.2">
      <c r="A132" s="7" t="s">
        <v>906</v>
      </c>
      <c r="B132" s="7" t="s">
        <v>851</v>
      </c>
      <c r="C132" s="7">
        <v>0</v>
      </c>
      <c r="D132" s="8"/>
    </row>
    <row r="133" spans="1:4" ht="27.75" customHeight="1" x14ac:dyDescent="0.2">
      <c r="A133" s="7" t="s">
        <v>885</v>
      </c>
      <c r="B133" s="7" t="s">
        <v>883</v>
      </c>
      <c r="C133" s="7">
        <v>0</v>
      </c>
      <c r="D133" s="8"/>
    </row>
    <row r="134" spans="1:4" ht="27.75" customHeight="1" x14ac:dyDescent="0.2">
      <c r="A134" s="7" t="s">
        <v>1795</v>
      </c>
      <c r="B134" s="7" t="s">
        <v>1791</v>
      </c>
      <c r="C134" s="7">
        <v>0</v>
      </c>
      <c r="D134" s="8"/>
    </row>
    <row r="135" spans="1:4" ht="27.75" customHeight="1" x14ac:dyDescent="0.2">
      <c r="A135" s="7" t="s">
        <v>862</v>
      </c>
      <c r="B135" s="7" t="s">
        <v>863</v>
      </c>
      <c r="C135" s="7">
        <v>0</v>
      </c>
      <c r="D135" s="8"/>
    </row>
    <row r="136" spans="1:4" ht="27.75" customHeight="1" x14ac:dyDescent="0.2">
      <c r="A136" s="7" t="s">
        <v>1796</v>
      </c>
      <c r="B136" s="7" t="s">
        <v>876</v>
      </c>
      <c r="C136" s="7">
        <v>0</v>
      </c>
      <c r="D136" s="8"/>
    </row>
    <row r="137" spans="1:4" ht="27.75" customHeight="1" x14ac:dyDescent="0.2">
      <c r="A137" s="7" t="s">
        <v>886</v>
      </c>
      <c r="B137" s="7" t="s">
        <v>883</v>
      </c>
      <c r="C137" s="7">
        <v>0</v>
      </c>
      <c r="D137" s="8"/>
    </row>
    <row r="138" spans="1:4" ht="27.75" customHeight="1" x14ac:dyDescent="0.2">
      <c r="A138" s="7" t="s">
        <v>912</v>
      </c>
      <c r="B138" s="7" t="s">
        <v>911</v>
      </c>
      <c r="C138" s="7">
        <v>0</v>
      </c>
      <c r="D138" s="8"/>
    </row>
    <row r="139" spans="1:4" ht="27.75" customHeight="1" x14ac:dyDescent="0.2">
      <c r="A139" s="7" t="s">
        <v>913</v>
      </c>
      <c r="B139" s="7" t="s">
        <v>911</v>
      </c>
      <c r="C139" s="7">
        <v>0</v>
      </c>
      <c r="D139" s="8"/>
    </row>
    <row r="140" spans="1:4" ht="27.75" customHeight="1" x14ac:dyDescent="0.2">
      <c r="A140" s="7" t="s">
        <v>908</v>
      </c>
      <c r="B140" s="7" t="s">
        <v>907</v>
      </c>
      <c r="C140" s="7">
        <v>0</v>
      </c>
      <c r="D140" s="8"/>
    </row>
    <row r="141" spans="1:4" ht="27.75" customHeight="1" x14ac:dyDescent="0.2">
      <c r="A141" s="7" t="s">
        <v>864</v>
      </c>
      <c r="B141" s="7" t="s">
        <v>859</v>
      </c>
      <c r="C141" s="7">
        <v>0</v>
      </c>
      <c r="D141" s="8"/>
    </row>
    <row r="142" spans="1:4" ht="27.75" customHeight="1" x14ac:dyDescent="0.2">
      <c r="A142" s="7" t="s">
        <v>1196</v>
      </c>
      <c r="B142" s="7" t="s">
        <v>1195</v>
      </c>
      <c r="C142" s="7">
        <v>0</v>
      </c>
      <c r="D142" s="8"/>
    </row>
    <row r="143" spans="1:4" ht="27.75" customHeight="1" x14ac:dyDescent="0.2">
      <c r="A143" s="7" t="s">
        <v>893</v>
      </c>
      <c r="B143" s="7" t="s">
        <v>892</v>
      </c>
      <c r="C143" s="7">
        <v>0</v>
      </c>
      <c r="D143" s="8"/>
    </row>
    <row r="144" spans="1:4" ht="27.75" customHeight="1" x14ac:dyDescent="0.2">
      <c r="A144" s="7" t="s">
        <v>880</v>
      </c>
      <c r="B144" s="7" t="s">
        <v>876</v>
      </c>
      <c r="C144" s="7">
        <v>0</v>
      </c>
      <c r="D144" s="8"/>
    </row>
    <row r="145" spans="1:4" ht="27.75" customHeight="1" x14ac:dyDescent="0.2">
      <c r="A145" s="7" t="s">
        <v>914</v>
      </c>
      <c r="B145" s="7" t="s">
        <v>915</v>
      </c>
      <c r="C145" s="7">
        <v>0</v>
      </c>
      <c r="D145" s="8"/>
    </row>
    <row r="146" spans="1:4" ht="27.75" customHeight="1" x14ac:dyDescent="0.2">
      <c r="A146" s="7" t="s">
        <v>1797</v>
      </c>
      <c r="B146" s="7" t="s">
        <v>907</v>
      </c>
      <c r="C146" s="7">
        <v>0</v>
      </c>
      <c r="D146" s="8"/>
    </row>
    <row r="147" spans="1:4" ht="27.75" customHeight="1" x14ac:dyDescent="0.2">
      <c r="A147" s="7" t="s">
        <v>1197</v>
      </c>
      <c r="B147" s="7" t="s">
        <v>1195</v>
      </c>
      <c r="C147" s="7">
        <v>0</v>
      </c>
      <c r="D147" s="8"/>
    </row>
    <row r="148" spans="1:4" ht="27.75" customHeight="1" x14ac:dyDescent="0.2">
      <c r="A148" s="7" t="s">
        <v>916</v>
      </c>
      <c r="B148" s="7" t="s">
        <v>911</v>
      </c>
      <c r="C148" s="7">
        <v>0</v>
      </c>
      <c r="D148" s="8"/>
    </row>
    <row r="149" spans="1:4" ht="27.75" customHeight="1" x14ac:dyDescent="0.2">
      <c r="A149" s="7" t="s">
        <v>865</v>
      </c>
      <c r="B149" s="7" t="s">
        <v>866</v>
      </c>
      <c r="C149" s="7">
        <v>0</v>
      </c>
      <c r="D149" s="8"/>
    </row>
    <row r="150" spans="1:4" ht="27.75" customHeight="1" x14ac:dyDescent="0.2">
      <c r="A150" s="7" t="s">
        <v>872</v>
      </c>
      <c r="B150" s="7" t="s">
        <v>873</v>
      </c>
      <c r="C150" s="7">
        <v>0</v>
      </c>
      <c r="D150" s="8"/>
    </row>
    <row r="151" spans="1:4" ht="27.75" customHeight="1" x14ac:dyDescent="0.2">
      <c r="A151" s="7" t="s">
        <v>902</v>
      </c>
      <c r="B151" s="7" t="s">
        <v>900</v>
      </c>
      <c r="C151" s="7">
        <v>0</v>
      </c>
      <c r="D151" s="8"/>
    </row>
    <row r="152" spans="1:4" ht="27.75" customHeight="1" x14ac:dyDescent="0.2">
      <c r="A152" s="7" t="s">
        <v>888</v>
      </c>
      <c r="B152" s="7" t="s">
        <v>883</v>
      </c>
      <c r="C152" s="7">
        <v>0</v>
      </c>
      <c r="D152" s="8"/>
    </row>
    <row r="153" spans="1:4" ht="27.75" customHeight="1" x14ac:dyDescent="0.2">
      <c r="A153" s="7" t="s">
        <v>894</v>
      </c>
      <c r="B153" s="7" t="s">
        <v>892</v>
      </c>
      <c r="C153" s="7">
        <v>0</v>
      </c>
      <c r="D153" s="8"/>
    </row>
    <row r="154" spans="1:4" ht="27.75" customHeight="1" x14ac:dyDescent="0.2">
      <c r="A154" s="7" t="s">
        <v>856</v>
      </c>
      <c r="B154" s="7" t="s">
        <v>852</v>
      </c>
      <c r="C154" s="7">
        <v>0</v>
      </c>
      <c r="D154" s="8"/>
    </row>
    <row r="155" spans="1:4" ht="27.75" customHeight="1" x14ac:dyDescent="0.2">
      <c r="A155" s="7" t="s">
        <v>895</v>
      </c>
      <c r="B155" s="7" t="s">
        <v>892</v>
      </c>
      <c r="C155" s="7">
        <v>0</v>
      </c>
      <c r="D155" s="8"/>
    </row>
    <row r="156" spans="1:4" ht="27.75" customHeight="1" x14ac:dyDescent="0.2">
      <c r="A156" s="7" t="s">
        <v>881</v>
      </c>
      <c r="B156" s="7" t="s">
        <v>876</v>
      </c>
      <c r="C156" s="7">
        <v>0</v>
      </c>
      <c r="D156" s="8"/>
    </row>
    <row r="157" spans="1:4" ht="27.75" customHeight="1" x14ac:dyDescent="0.2">
      <c r="A157" s="7" t="s">
        <v>889</v>
      </c>
      <c r="B157" s="7" t="s">
        <v>883</v>
      </c>
      <c r="C157" s="7">
        <v>0</v>
      </c>
      <c r="D157" s="8"/>
    </row>
    <row r="158" spans="1:4" ht="27.75" customHeight="1" x14ac:dyDescent="0.2">
      <c r="A158" s="7" t="s">
        <v>1798</v>
      </c>
      <c r="B158" s="7" t="s">
        <v>892</v>
      </c>
      <c r="C158" s="7">
        <v>0</v>
      </c>
      <c r="D158" s="8"/>
    </row>
    <row r="159" spans="1:4" ht="27.75" customHeight="1" x14ac:dyDescent="0.2">
      <c r="A159" s="7" t="s">
        <v>917</v>
      </c>
      <c r="B159" s="7" t="s">
        <v>911</v>
      </c>
      <c r="C159" s="7">
        <v>0</v>
      </c>
      <c r="D159" s="8"/>
    </row>
    <row r="160" spans="1:4" ht="27.75" customHeight="1" x14ac:dyDescent="0.2">
      <c r="A160" s="7" t="s">
        <v>867</v>
      </c>
      <c r="B160" s="7" t="s">
        <v>868</v>
      </c>
      <c r="C160" s="7">
        <v>0</v>
      </c>
      <c r="D160" s="8"/>
    </row>
    <row r="161" spans="1:4" ht="27.75" customHeight="1" x14ac:dyDescent="0.2">
      <c r="A161" s="7" t="s">
        <v>896</v>
      </c>
      <c r="B161" s="7" t="s">
        <v>892</v>
      </c>
      <c r="C161" s="7">
        <v>0</v>
      </c>
      <c r="D161" s="8"/>
    </row>
    <row r="162" spans="1:4" ht="27.75" customHeight="1" x14ac:dyDescent="0.2">
      <c r="A162" s="7" t="s">
        <v>897</v>
      </c>
      <c r="B162" s="7" t="s">
        <v>892</v>
      </c>
      <c r="C162" s="7">
        <v>0</v>
      </c>
      <c r="D162" s="8"/>
    </row>
    <row r="163" spans="1:4" ht="27.75" customHeight="1" x14ac:dyDescent="0.2">
      <c r="A163" s="7" t="s">
        <v>874</v>
      </c>
      <c r="B163" s="7" t="s">
        <v>875</v>
      </c>
      <c r="C163" s="7">
        <v>0</v>
      </c>
      <c r="D163" s="8"/>
    </row>
    <row r="164" spans="1:4" ht="27.75" customHeight="1" x14ac:dyDescent="0.2">
      <c r="A164" s="7" t="s">
        <v>857</v>
      </c>
      <c r="B164" s="7" t="s">
        <v>852</v>
      </c>
      <c r="C164" s="7">
        <v>0</v>
      </c>
      <c r="D164" s="8"/>
    </row>
    <row r="165" spans="1:4" ht="27.75" customHeight="1" x14ac:dyDescent="0.2">
      <c r="A165" s="7" t="s">
        <v>909</v>
      </c>
      <c r="B165" s="7" t="s">
        <v>907</v>
      </c>
      <c r="C165" s="7">
        <v>0</v>
      </c>
      <c r="D165" s="8"/>
    </row>
    <row r="166" spans="1:4" ht="27.75" customHeight="1" x14ac:dyDescent="0.2">
      <c r="A166" s="7" t="s">
        <v>910</v>
      </c>
      <c r="B166" s="7" t="s">
        <v>907</v>
      </c>
      <c r="C166" s="7">
        <v>0</v>
      </c>
      <c r="D166" s="8"/>
    </row>
    <row r="167" spans="1:4" ht="27.75" customHeight="1" x14ac:dyDescent="0.2">
      <c r="A167" s="7" t="s">
        <v>905</v>
      </c>
      <c r="B167" s="7" t="s">
        <v>900</v>
      </c>
      <c r="C167" s="7">
        <v>0</v>
      </c>
      <c r="D167" s="8"/>
    </row>
    <row r="168" spans="1:4" ht="27.75" customHeight="1" x14ac:dyDescent="0.2">
      <c r="A168" s="7" t="s">
        <v>1799</v>
      </c>
      <c r="B168" s="7" t="s">
        <v>900</v>
      </c>
      <c r="C168" s="7">
        <v>0</v>
      </c>
      <c r="D168" s="8"/>
    </row>
    <row r="169" spans="1:4" ht="27.75" customHeight="1" x14ac:dyDescent="0.2">
      <c r="A169" s="7" t="s">
        <v>890</v>
      </c>
      <c r="B169" s="7" t="s">
        <v>883</v>
      </c>
      <c r="C169" s="7">
        <v>0</v>
      </c>
      <c r="D169" s="8"/>
    </row>
    <row r="170" spans="1:4" ht="27.75" customHeight="1" x14ac:dyDescent="0.2">
      <c r="A170" s="7" t="s">
        <v>898</v>
      </c>
      <c r="B170" s="7" t="s">
        <v>892</v>
      </c>
      <c r="C170" s="7">
        <v>0</v>
      </c>
      <c r="D170" s="8"/>
    </row>
    <row r="171" spans="1:4" ht="27.75" customHeight="1" x14ac:dyDescent="0.2">
      <c r="A171" s="7" t="s">
        <v>891</v>
      </c>
      <c r="B171" s="7" t="s">
        <v>883</v>
      </c>
      <c r="C171" s="7">
        <v>0</v>
      </c>
      <c r="D171" s="8"/>
    </row>
    <row r="172" spans="1:4" ht="27.75" customHeight="1" x14ac:dyDescent="0.2">
      <c r="A172" s="7" t="s">
        <v>858</v>
      </c>
      <c r="B172" s="7" t="s">
        <v>852</v>
      </c>
      <c r="C172" s="7">
        <v>0</v>
      </c>
      <c r="D172" s="8"/>
    </row>
    <row r="173" spans="1:4" ht="27.75" customHeight="1" x14ac:dyDescent="0.2">
      <c r="A173" s="7" t="s">
        <v>918</v>
      </c>
      <c r="B173" s="7" t="s">
        <v>919</v>
      </c>
      <c r="C173" s="7">
        <v>0</v>
      </c>
      <c r="D173" s="8"/>
    </row>
    <row r="174" spans="1:4" ht="27.75" customHeight="1" x14ac:dyDescent="0.2">
      <c r="A174" s="7" t="s">
        <v>899</v>
      </c>
      <c r="B174" s="7" t="s">
        <v>892</v>
      </c>
      <c r="C174" s="7">
        <v>0</v>
      </c>
      <c r="D174" s="8"/>
    </row>
    <row r="175" spans="1:4" ht="27.75" customHeight="1" x14ac:dyDescent="0.2">
      <c r="A175" s="7" t="s">
        <v>970</v>
      </c>
      <c r="B175" s="7">
        <v>0</v>
      </c>
      <c r="C175" s="7">
        <v>0</v>
      </c>
      <c r="D175" s="8"/>
    </row>
    <row r="176" spans="1:4" ht="27.75" customHeight="1" x14ac:dyDescent="0.2">
      <c r="A176" s="7" t="s">
        <v>1154</v>
      </c>
      <c r="B176" s="7">
        <v>0</v>
      </c>
      <c r="C176" s="7">
        <v>0</v>
      </c>
      <c r="D176" s="8"/>
    </row>
    <row r="177" spans="1:4" ht="27.75" customHeight="1" x14ac:dyDescent="0.2">
      <c r="A177" s="7" t="s">
        <v>1313</v>
      </c>
      <c r="B177" s="7" t="s">
        <v>1154</v>
      </c>
      <c r="C177" s="7">
        <v>0</v>
      </c>
      <c r="D177" s="8"/>
    </row>
    <row r="178" spans="1:4" ht="27.75" customHeight="1" x14ac:dyDescent="0.2">
      <c r="A178" s="7" t="s">
        <v>1299</v>
      </c>
      <c r="B178" s="7" t="s">
        <v>1154</v>
      </c>
      <c r="C178" s="7">
        <v>0</v>
      </c>
      <c r="D178" s="8"/>
    </row>
    <row r="179" spans="1:4" ht="27.75" customHeight="1" x14ac:dyDescent="0.2">
      <c r="A179" s="7" t="s">
        <v>1329</v>
      </c>
      <c r="B179" s="7" t="s">
        <v>1154</v>
      </c>
      <c r="C179" s="7">
        <v>0</v>
      </c>
      <c r="D179" s="8"/>
    </row>
    <row r="180" spans="1:4" ht="27.75" customHeight="1" x14ac:dyDescent="0.2">
      <c r="A180" s="7" t="s">
        <v>983</v>
      </c>
      <c r="B180" s="7" t="s">
        <v>970</v>
      </c>
      <c r="C180" s="7">
        <v>0</v>
      </c>
      <c r="D180" s="8"/>
    </row>
    <row r="181" spans="1:4" ht="27.75" customHeight="1" x14ac:dyDescent="0.2">
      <c r="A181" s="7" t="s">
        <v>972</v>
      </c>
      <c r="B181" s="7" t="s">
        <v>970</v>
      </c>
      <c r="C181" s="7">
        <v>0</v>
      </c>
      <c r="D181" s="8"/>
    </row>
    <row r="182" spans="1:4" ht="27.75" customHeight="1" x14ac:dyDescent="0.2">
      <c r="A182" s="7" t="s">
        <v>977</v>
      </c>
      <c r="B182" s="7" t="s">
        <v>970</v>
      </c>
      <c r="C182" s="7">
        <v>0</v>
      </c>
      <c r="D182" s="8"/>
    </row>
    <row r="183" spans="1:4" ht="27.75" customHeight="1" x14ac:dyDescent="0.2">
      <c r="A183" s="7" t="s">
        <v>1321</v>
      </c>
      <c r="B183" s="7" t="s">
        <v>1154</v>
      </c>
      <c r="C183" s="7">
        <v>0</v>
      </c>
      <c r="D183" s="8"/>
    </row>
    <row r="184" spans="1:4" ht="27.75" customHeight="1" x14ac:dyDescent="0.2">
      <c r="A184" s="7" t="s">
        <v>1295</v>
      </c>
      <c r="B184" s="7" t="s">
        <v>1154</v>
      </c>
      <c r="C184" s="7">
        <v>0</v>
      </c>
      <c r="D184" s="8"/>
    </row>
    <row r="185" spans="1:4" ht="27.75" customHeight="1" x14ac:dyDescent="0.2">
      <c r="A185" s="7" t="s">
        <v>1325</v>
      </c>
      <c r="B185" s="7" t="s">
        <v>1154</v>
      </c>
      <c r="C185" s="7">
        <v>0</v>
      </c>
      <c r="D185" s="8"/>
    </row>
    <row r="186" spans="1:4" ht="27.75" customHeight="1" x14ac:dyDescent="0.2">
      <c r="A186" s="7" t="s">
        <v>1305</v>
      </c>
      <c r="B186" s="7" t="s">
        <v>1154</v>
      </c>
      <c r="C186" s="7">
        <v>0</v>
      </c>
      <c r="D186" s="8"/>
    </row>
    <row r="187" spans="1:4" ht="27.75" customHeight="1" x14ac:dyDescent="0.2">
      <c r="A187" s="7" t="s">
        <v>1800</v>
      </c>
      <c r="B187" s="7" t="s">
        <v>1154</v>
      </c>
      <c r="C187" s="7">
        <v>0</v>
      </c>
      <c r="D187" s="8"/>
    </row>
    <row r="188" spans="1:4" ht="27.75" customHeight="1" x14ac:dyDescent="0.2">
      <c r="A188" s="7" t="s">
        <v>1155</v>
      </c>
      <c r="B188" s="7" t="s">
        <v>1154</v>
      </c>
      <c r="C188" s="7">
        <v>0</v>
      </c>
      <c r="D188" s="8"/>
    </row>
    <row r="189" spans="1:4" ht="27.75" customHeight="1" x14ac:dyDescent="0.2">
      <c r="A189" s="7" t="s">
        <v>1153</v>
      </c>
      <c r="B189" s="7" t="s">
        <v>1154</v>
      </c>
      <c r="C189" s="7">
        <v>0</v>
      </c>
      <c r="D189" s="8"/>
    </row>
    <row r="190" spans="1:4" ht="27.75" customHeight="1" x14ac:dyDescent="0.2">
      <c r="A190" s="7" t="s">
        <v>986</v>
      </c>
      <c r="B190" s="7" t="s">
        <v>970</v>
      </c>
      <c r="C190" s="7">
        <v>0</v>
      </c>
      <c r="D190" s="8"/>
    </row>
    <row r="191" spans="1:4" ht="27.75" customHeight="1" x14ac:dyDescent="0.2">
      <c r="A191" s="7" t="s">
        <v>982</v>
      </c>
      <c r="B191" s="7" t="s">
        <v>970</v>
      </c>
      <c r="C191" s="7">
        <v>0</v>
      </c>
      <c r="D191" s="8"/>
    </row>
    <row r="192" spans="1:4" ht="27.75" customHeight="1" x14ac:dyDescent="0.2">
      <c r="A192" s="7" t="s">
        <v>980</v>
      </c>
      <c r="B192" s="7" t="s">
        <v>970</v>
      </c>
      <c r="C192" s="7">
        <v>0</v>
      </c>
      <c r="D192" s="8"/>
    </row>
    <row r="193" spans="1:4" ht="27.75" customHeight="1" x14ac:dyDescent="0.2">
      <c r="A193" s="7" t="s">
        <v>1328</v>
      </c>
      <c r="B193" s="7" t="s">
        <v>1325</v>
      </c>
      <c r="C193" s="7">
        <v>0</v>
      </c>
      <c r="D193" s="8"/>
    </row>
    <row r="194" spans="1:4" ht="27.75" customHeight="1" x14ac:dyDescent="0.2">
      <c r="A194" s="7" t="s">
        <v>1315</v>
      </c>
      <c r="B194" s="7" t="s">
        <v>1313</v>
      </c>
      <c r="C194" s="7">
        <v>0</v>
      </c>
      <c r="D194" s="8"/>
    </row>
    <row r="195" spans="1:4" ht="27.75" customHeight="1" x14ac:dyDescent="0.2">
      <c r="A195" s="7" t="s">
        <v>971</v>
      </c>
      <c r="B195" s="7" t="s">
        <v>970</v>
      </c>
      <c r="C195" s="7">
        <v>0</v>
      </c>
      <c r="D195" s="8"/>
    </row>
    <row r="196" spans="1:4" ht="27.75" customHeight="1" x14ac:dyDescent="0.2">
      <c r="A196" s="7" t="s">
        <v>987</v>
      </c>
      <c r="B196" s="7" t="s">
        <v>983</v>
      </c>
      <c r="C196" s="7">
        <v>0</v>
      </c>
      <c r="D196" s="8"/>
    </row>
    <row r="197" spans="1:4" ht="27.75" customHeight="1" x14ac:dyDescent="0.2">
      <c r="A197" s="7" t="s">
        <v>1301</v>
      </c>
      <c r="B197" s="7" t="s">
        <v>1299</v>
      </c>
      <c r="C197" s="7">
        <v>0</v>
      </c>
      <c r="D197" s="8"/>
    </row>
    <row r="198" spans="1:4" ht="27.75" customHeight="1" x14ac:dyDescent="0.2">
      <c r="A198" s="7" t="s">
        <v>1330</v>
      </c>
      <c r="B198" s="7" t="s">
        <v>1329</v>
      </c>
      <c r="C198" s="7">
        <v>0</v>
      </c>
      <c r="D198" s="8"/>
    </row>
    <row r="199" spans="1:4" ht="27.75" customHeight="1" x14ac:dyDescent="0.2">
      <c r="A199" s="7" t="s">
        <v>984</v>
      </c>
      <c r="B199" s="7" t="s">
        <v>983</v>
      </c>
      <c r="C199" s="7">
        <v>0</v>
      </c>
      <c r="D199" s="8"/>
    </row>
    <row r="200" spans="1:4" ht="27.75" customHeight="1" x14ac:dyDescent="0.2">
      <c r="A200" s="7" t="s">
        <v>1331</v>
      </c>
      <c r="B200" s="7" t="s">
        <v>1329</v>
      </c>
      <c r="C200" s="7">
        <v>0</v>
      </c>
      <c r="D200" s="8"/>
    </row>
    <row r="201" spans="1:4" ht="27.75" customHeight="1" x14ac:dyDescent="0.2">
      <c r="A201" s="7" t="s">
        <v>978</v>
      </c>
      <c r="B201" s="7" t="s">
        <v>977</v>
      </c>
      <c r="C201" s="7">
        <v>0</v>
      </c>
      <c r="D201" s="8"/>
    </row>
    <row r="202" spans="1:4" ht="27.75" customHeight="1" x14ac:dyDescent="0.2">
      <c r="A202" s="7" t="s">
        <v>1314</v>
      </c>
      <c r="B202" s="7" t="s">
        <v>1313</v>
      </c>
      <c r="C202" s="7">
        <v>0</v>
      </c>
      <c r="D202" s="8"/>
    </row>
    <row r="203" spans="1:4" ht="27.75" customHeight="1" x14ac:dyDescent="0.2">
      <c r="A203" s="7" t="s">
        <v>1801</v>
      </c>
      <c r="B203" s="7" t="s">
        <v>977</v>
      </c>
      <c r="C203" s="7">
        <v>0</v>
      </c>
      <c r="D203" s="8"/>
    </row>
    <row r="204" spans="1:4" ht="27.75" customHeight="1" x14ac:dyDescent="0.2">
      <c r="A204" s="7" t="s">
        <v>973</v>
      </c>
      <c r="B204" s="7" t="s">
        <v>972</v>
      </c>
      <c r="C204" s="7">
        <v>0</v>
      </c>
      <c r="D204" s="8"/>
    </row>
    <row r="205" spans="1:4" ht="27.75" customHeight="1" x14ac:dyDescent="0.2">
      <c r="A205" s="7" t="s">
        <v>975</v>
      </c>
      <c r="B205" s="7" t="s">
        <v>972</v>
      </c>
      <c r="C205" s="7">
        <v>0</v>
      </c>
      <c r="D205" s="8"/>
    </row>
    <row r="206" spans="1:4" ht="27.75" customHeight="1" x14ac:dyDescent="0.2">
      <c r="A206" s="7" t="s">
        <v>1802</v>
      </c>
      <c r="B206" s="7" t="s">
        <v>1313</v>
      </c>
      <c r="C206" s="7">
        <v>0</v>
      </c>
      <c r="D206" s="8"/>
    </row>
    <row r="207" spans="1:4" ht="27.75" customHeight="1" x14ac:dyDescent="0.2">
      <c r="A207" s="7" t="s">
        <v>1332</v>
      </c>
      <c r="B207" s="7" t="s">
        <v>1329</v>
      </c>
      <c r="C207" s="7">
        <v>0</v>
      </c>
      <c r="D207" s="8"/>
    </row>
    <row r="208" spans="1:4" ht="27.75" customHeight="1" x14ac:dyDescent="0.2">
      <c r="A208" s="7" t="s">
        <v>1296</v>
      </c>
      <c r="B208" s="7" t="s">
        <v>1295</v>
      </c>
      <c r="C208" s="7">
        <v>0</v>
      </c>
      <c r="D208" s="8"/>
    </row>
    <row r="209" spans="1:4" ht="27.75" customHeight="1" x14ac:dyDescent="0.2">
      <c r="A209" s="7" t="s">
        <v>1326</v>
      </c>
      <c r="B209" s="7" t="s">
        <v>1325</v>
      </c>
      <c r="C209" s="7">
        <v>0</v>
      </c>
      <c r="D209" s="8"/>
    </row>
    <row r="210" spans="1:4" ht="27.75" customHeight="1" x14ac:dyDescent="0.2">
      <c r="A210" s="7" t="s">
        <v>1297</v>
      </c>
      <c r="B210" s="7" t="s">
        <v>1295</v>
      </c>
      <c r="C210" s="7">
        <v>3.0937473030510705</v>
      </c>
      <c r="D210" s="8"/>
    </row>
    <row r="211" spans="1:4" ht="27.75" customHeight="1" x14ac:dyDescent="0.2">
      <c r="A211" s="7" t="s">
        <v>1306</v>
      </c>
      <c r="B211" s="7" t="s">
        <v>1305</v>
      </c>
      <c r="C211" s="7">
        <v>0</v>
      </c>
      <c r="D211" s="8"/>
    </row>
    <row r="212" spans="1:4" ht="27.75" customHeight="1" x14ac:dyDescent="0.2">
      <c r="A212" s="7" t="s">
        <v>1294</v>
      </c>
      <c r="B212" s="7" t="s">
        <v>1154</v>
      </c>
      <c r="C212" s="7">
        <v>0</v>
      </c>
      <c r="D212" s="8"/>
    </row>
    <row r="213" spans="1:4" ht="27.75" customHeight="1" x14ac:dyDescent="0.2">
      <c r="A213" s="7" t="s">
        <v>1803</v>
      </c>
      <c r="B213" s="7" t="s">
        <v>1299</v>
      </c>
      <c r="C213" s="7">
        <v>0</v>
      </c>
      <c r="D213" s="8"/>
    </row>
    <row r="214" spans="1:4" ht="27.75" customHeight="1" x14ac:dyDescent="0.2">
      <c r="A214" s="7" t="s">
        <v>1319</v>
      </c>
      <c r="B214" s="7" t="s">
        <v>1313</v>
      </c>
      <c r="C214" s="7">
        <v>0</v>
      </c>
      <c r="D214" s="8"/>
    </row>
    <row r="215" spans="1:4" ht="27.75" customHeight="1" x14ac:dyDescent="0.2">
      <c r="A215" s="7" t="s">
        <v>1298</v>
      </c>
      <c r="B215" s="7" t="s">
        <v>1299</v>
      </c>
      <c r="C215" s="7">
        <v>0</v>
      </c>
      <c r="D215" s="8"/>
    </row>
    <row r="216" spans="1:4" ht="27.75" customHeight="1" x14ac:dyDescent="0.2">
      <c r="A216" s="7" t="s">
        <v>985</v>
      </c>
      <c r="B216" s="7" t="s">
        <v>986</v>
      </c>
      <c r="C216" s="7">
        <v>0</v>
      </c>
      <c r="D216" s="8"/>
    </row>
    <row r="217" spans="1:4" ht="27.75" customHeight="1" x14ac:dyDescent="0.2">
      <c r="A217" s="7" t="s">
        <v>974</v>
      </c>
      <c r="B217" s="7" t="s">
        <v>972</v>
      </c>
      <c r="C217" s="7">
        <v>0</v>
      </c>
      <c r="D217" s="8"/>
    </row>
    <row r="218" spans="1:4" ht="27.75" customHeight="1" x14ac:dyDescent="0.2">
      <c r="A218" s="7" t="s">
        <v>1307</v>
      </c>
      <c r="B218" s="7" t="s">
        <v>1305</v>
      </c>
      <c r="C218" s="7">
        <v>0</v>
      </c>
      <c r="D218" s="8"/>
    </row>
    <row r="219" spans="1:4" ht="27.75" customHeight="1" x14ac:dyDescent="0.2">
      <c r="A219" s="7" t="s">
        <v>1322</v>
      </c>
      <c r="B219" s="7" t="s">
        <v>1321</v>
      </c>
      <c r="C219" s="7">
        <v>0</v>
      </c>
      <c r="D219" s="8"/>
    </row>
    <row r="220" spans="1:4" ht="27.75" customHeight="1" x14ac:dyDescent="0.2">
      <c r="A220" s="7" t="s">
        <v>1323</v>
      </c>
      <c r="B220" s="7" t="s">
        <v>1321</v>
      </c>
      <c r="C220" s="7">
        <v>0</v>
      </c>
      <c r="D220" s="8"/>
    </row>
    <row r="221" spans="1:4" ht="27.75" customHeight="1" x14ac:dyDescent="0.2">
      <c r="A221" s="7" t="s">
        <v>1333</v>
      </c>
      <c r="B221" s="7" t="s">
        <v>1329</v>
      </c>
      <c r="C221" s="7">
        <v>0</v>
      </c>
      <c r="D221" s="8"/>
    </row>
    <row r="222" spans="1:4" ht="27.75" customHeight="1" x14ac:dyDescent="0.2">
      <c r="A222" s="7" t="s">
        <v>1316</v>
      </c>
      <c r="B222" s="7" t="s">
        <v>1313</v>
      </c>
      <c r="C222" s="7">
        <v>0</v>
      </c>
      <c r="D222" s="8"/>
    </row>
    <row r="223" spans="1:4" ht="27.75" customHeight="1" x14ac:dyDescent="0.2">
      <c r="A223" s="7" t="s">
        <v>1300</v>
      </c>
      <c r="B223" s="7" t="s">
        <v>1295</v>
      </c>
      <c r="C223" s="7">
        <v>0</v>
      </c>
      <c r="D223" s="8"/>
    </row>
    <row r="224" spans="1:4" ht="27.75" customHeight="1" x14ac:dyDescent="0.2">
      <c r="A224" s="7" t="s">
        <v>1327</v>
      </c>
      <c r="B224" s="7" t="s">
        <v>1325</v>
      </c>
      <c r="C224" s="7">
        <v>0</v>
      </c>
      <c r="D224" s="8"/>
    </row>
    <row r="225" spans="1:4" ht="27.75" customHeight="1" x14ac:dyDescent="0.2">
      <c r="A225" s="7" t="s">
        <v>1334</v>
      </c>
      <c r="B225" s="7" t="s">
        <v>1329</v>
      </c>
      <c r="C225" s="7">
        <v>0</v>
      </c>
      <c r="D225" s="8"/>
    </row>
    <row r="226" spans="1:4" ht="27.75" customHeight="1" x14ac:dyDescent="0.2">
      <c r="A226" s="7" t="s">
        <v>1317</v>
      </c>
      <c r="B226" s="7" t="s">
        <v>1153</v>
      </c>
      <c r="C226" s="7">
        <v>0</v>
      </c>
      <c r="D226" s="8"/>
    </row>
    <row r="227" spans="1:4" ht="27.75" customHeight="1" x14ac:dyDescent="0.2">
      <c r="A227" s="7" t="s">
        <v>1335</v>
      </c>
      <c r="B227" s="7" t="s">
        <v>1329</v>
      </c>
      <c r="C227" s="7">
        <v>0</v>
      </c>
      <c r="D227" s="8"/>
    </row>
    <row r="228" spans="1:4" ht="27.75" customHeight="1" x14ac:dyDescent="0.2">
      <c r="A228" s="7" t="s">
        <v>1308</v>
      </c>
      <c r="B228" s="7" t="s">
        <v>1305</v>
      </c>
      <c r="C228" s="7">
        <v>0</v>
      </c>
      <c r="D228" s="8"/>
    </row>
    <row r="229" spans="1:4" ht="27.75" customHeight="1" x14ac:dyDescent="0.2">
      <c r="A229" s="7" t="s">
        <v>1309</v>
      </c>
      <c r="B229" s="7" t="s">
        <v>1155</v>
      </c>
      <c r="C229" s="7">
        <v>0</v>
      </c>
      <c r="D229" s="8"/>
    </row>
    <row r="230" spans="1:4" ht="27.75" customHeight="1" x14ac:dyDescent="0.2">
      <c r="A230" s="7" t="s">
        <v>1302</v>
      </c>
      <c r="B230" s="7" t="s">
        <v>1299</v>
      </c>
      <c r="C230" s="7">
        <v>0</v>
      </c>
      <c r="D230" s="8"/>
    </row>
    <row r="231" spans="1:4" ht="27.75" customHeight="1" x14ac:dyDescent="0.2">
      <c r="A231" s="7" t="s">
        <v>1318</v>
      </c>
      <c r="B231" s="7" t="s">
        <v>1313</v>
      </c>
      <c r="C231" s="7">
        <v>0</v>
      </c>
      <c r="D231" s="8"/>
    </row>
    <row r="232" spans="1:4" ht="27.75" customHeight="1" x14ac:dyDescent="0.2">
      <c r="A232" s="7" t="s">
        <v>1310</v>
      </c>
      <c r="B232" s="7" t="s">
        <v>1305</v>
      </c>
      <c r="C232" s="7">
        <v>0</v>
      </c>
      <c r="D232" s="8"/>
    </row>
    <row r="233" spans="1:4" ht="27.75" customHeight="1" x14ac:dyDescent="0.2">
      <c r="A233" s="7" t="s">
        <v>1324</v>
      </c>
      <c r="B233" s="7" t="s">
        <v>1321</v>
      </c>
      <c r="C233" s="7">
        <v>0</v>
      </c>
      <c r="D233" s="8"/>
    </row>
    <row r="234" spans="1:4" ht="27.75" customHeight="1" x14ac:dyDescent="0.2">
      <c r="A234" s="7" t="s">
        <v>1303</v>
      </c>
      <c r="B234" s="7" t="s">
        <v>1299</v>
      </c>
      <c r="C234" s="7">
        <v>0</v>
      </c>
      <c r="D234" s="8"/>
    </row>
    <row r="235" spans="1:4" ht="27.75" customHeight="1" x14ac:dyDescent="0.2">
      <c r="A235" s="7" t="s">
        <v>1303</v>
      </c>
      <c r="B235" s="7" t="s">
        <v>1299</v>
      </c>
      <c r="C235" s="7">
        <v>0</v>
      </c>
      <c r="D235" s="8"/>
    </row>
    <row r="236" spans="1:4" ht="27.75" customHeight="1" x14ac:dyDescent="0.2">
      <c r="A236" s="7" t="s">
        <v>1304</v>
      </c>
      <c r="B236" s="7" t="s">
        <v>1299</v>
      </c>
      <c r="C236" s="7">
        <v>0</v>
      </c>
      <c r="D236" s="8"/>
    </row>
    <row r="237" spans="1:4" ht="27.75" customHeight="1" x14ac:dyDescent="0.2">
      <c r="A237" s="7" t="s">
        <v>979</v>
      </c>
      <c r="B237" s="7" t="s">
        <v>980</v>
      </c>
      <c r="C237" s="7">
        <v>0</v>
      </c>
      <c r="D237" s="8"/>
    </row>
    <row r="238" spans="1:4" ht="27.75" customHeight="1" x14ac:dyDescent="0.2">
      <c r="A238" s="7" t="s">
        <v>1804</v>
      </c>
      <c r="B238" s="7" t="s">
        <v>1305</v>
      </c>
      <c r="C238" s="7">
        <v>0</v>
      </c>
      <c r="D238" s="8"/>
    </row>
    <row r="239" spans="1:4" ht="27.75" customHeight="1" x14ac:dyDescent="0.2">
      <c r="A239" s="7" t="s">
        <v>1293</v>
      </c>
      <c r="B239" s="7" t="s">
        <v>1154</v>
      </c>
      <c r="C239" s="7">
        <v>0</v>
      </c>
      <c r="D239" s="8"/>
    </row>
    <row r="240" spans="1:4" ht="27.75" customHeight="1" x14ac:dyDescent="0.2">
      <c r="A240" s="7" t="s">
        <v>1320</v>
      </c>
      <c r="B240" s="7" t="s">
        <v>1313</v>
      </c>
      <c r="C240" s="7">
        <v>0</v>
      </c>
      <c r="D240" s="8"/>
    </row>
    <row r="241" spans="1:4" ht="27.75" customHeight="1" x14ac:dyDescent="0.2">
      <c r="A241" s="7" t="s">
        <v>1311</v>
      </c>
      <c r="B241" s="7" t="s">
        <v>1305</v>
      </c>
      <c r="C241" s="7">
        <v>0</v>
      </c>
      <c r="D241" s="8"/>
    </row>
    <row r="242" spans="1:4" ht="27.75" customHeight="1" x14ac:dyDescent="0.2">
      <c r="A242" s="7" t="s">
        <v>981</v>
      </c>
      <c r="B242" s="7" t="s">
        <v>982</v>
      </c>
      <c r="C242" s="7">
        <v>0</v>
      </c>
      <c r="D242" s="8"/>
    </row>
    <row r="243" spans="1:4" ht="27.75" customHeight="1" x14ac:dyDescent="0.2">
      <c r="A243" s="7" t="s">
        <v>1312</v>
      </c>
      <c r="B243" s="7" t="s">
        <v>1305</v>
      </c>
      <c r="C243" s="7">
        <v>0</v>
      </c>
      <c r="D243" s="8"/>
    </row>
    <row r="244" spans="1:4" ht="27.75" customHeight="1" x14ac:dyDescent="0.2">
      <c r="A244" s="7" t="s">
        <v>988</v>
      </c>
      <c r="B244" s="7" t="s">
        <v>983</v>
      </c>
      <c r="C244" s="7">
        <v>0</v>
      </c>
      <c r="D244" s="8"/>
    </row>
    <row r="245" spans="1:4" ht="27.75" customHeight="1" x14ac:dyDescent="0.2">
      <c r="A245" s="7" t="s">
        <v>976</v>
      </c>
      <c r="B245" s="7" t="s">
        <v>972</v>
      </c>
      <c r="C245" s="7">
        <v>0</v>
      </c>
      <c r="D245" s="8"/>
    </row>
    <row r="246" spans="1:4" ht="27.75" customHeight="1" x14ac:dyDescent="0.2">
      <c r="A246" s="7" t="s">
        <v>989</v>
      </c>
      <c r="B246" s="7">
        <v>0</v>
      </c>
      <c r="C246" s="7">
        <v>0</v>
      </c>
      <c r="D246" s="8"/>
    </row>
    <row r="247" spans="1:4" ht="27.75" customHeight="1" x14ac:dyDescent="0.2">
      <c r="A247" s="7" t="s">
        <v>1018</v>
      </c>
      <c r="B247" s="7" t="s">
        <v>989</v>
      </c>
      <c r="C247" s="7">
        <v>0</v>
      </c>
      <c r="D247" s="8"/>
    </row>
    <row r="248" spans="1:4" ht="27.75" customHeight="1" x14ac:dyDescent="0.2">
      <c r="A248" s="7" t="s">
        <v>991</v>
      </c>
      <c r="B248" s="7" t="s">
        <v>989</v>
      </c>
      <c r="C248" s="7">
        <v>4.8116474994895864</v>
      </c>
      <c r="D248" s="8"/>
    </row>
    <row r="249" spans="1:4" ht="27.75" customHeight="1" x14ac:dyDescent="0.2">
      <c r="A249" s="7" t="s">
        <v>1011</v>
      </c>
      <c r="B249" s="7" t="s">
        <v>989</v>
      </c>
      <c r="C249" s="7">
        <v>1.3211539438190165</v>
      </c>
      <c r="D249" s="8"/>
    </row>
    <row r="250" spans="1:4" ht="27.75" customHeight="1" x14ac:dyDescent="0.2">
      <c r="A250" s="7" t="s">
        <v>1004</v>
      </c>
      <c r="B250" s="7" t="s">
        <v>989</v>
      </c>
      <c r="C250" s="7">
        <v>0</v>
      </c>
      <c r="D250" s="8"/>
    </row>
    <row r="251" spans="1:4" ht="27.75" customHeight="1" x14ac:dyDescent="0.2">
      <c r="A251" s="7" t="s">
        <v>1805</v>
      </c>
      <c r="B251" s="7" t="s">
        <v>989</v>
      </c>
      <c r="C251" s="7">
        <v>0</v>
      </c>
      <c r="D251" s="8"/>
    </row>
    <row r="252" spans="1:4" ht="27.75" customHeight="1" x14ac:dyDescent="0.2">
      <c r="A252" s="7" t="s">
        <v>1806</v>
      </c>
      <c r="B252" s="7" t="s">
        <v>989</v>
      </c>
      <c r="C252" s="7">
        <v>0</v>
      </c>
      <c r="D252" s="8"/>
    </row>
    <row r="253" spans="1:4" ht="27.75" customHeight="1" x14ac:dyDescent="0.2">
      <c r="A253" s="7" t="s">
        <v>1807</v>
      </c>
      <c r="B253" s="7" t="s">
        <v>989</v>
      </c>
      <c r="C253" s="7">
        <v>0</v>
      </c>
      <c r="D253" s="8"/>
    </row>
    <row r="254" spans="1:4" ht="27.75" customHeight="1" x14ac:dyDescent="0.2">
      <c r="A254" s="7" t="s">
        <v>1010</v>
      </c>
      <c r="B254" s="7" t="s">
        <v>989</v>
      </c>
      <c r="C254" s="7">
        <v>0</v>
      </c>
      <c r="D254" s="8"/>
    </row>
    <row r="255" spans="1:4" ht="27.75" customHeight="1" x14ac:dyDescent="0.2">
      <c r="A255" s="7" t="s">
        <v>1808</v>
      </c>
      <c r="B255" s="7" t="s">
        <v>989</v>
      </c>
      <c r="C255" s="7">
        <v>2.9049386728390512</v>
      </c>
      <c r="D255" s="8"/>
    </row>
    <row r="256" spans="1:4" ht="27.75" customHeight="1" x14ac:dyDescent="0.2">
      <c r="A256" s="7" t="s">
        <v>994</v>
      </c>
      <c r="B256" s="7" t="s">
        <v>989</v>
      </c>
      <c r="C256" s="7">
        <v>4.2539658960530895</v>
      </c>
      <c r="D256" s="8"/>
    </row>
    <row r="257" spans="1:4" ht="27.75" customHeight="1" x14ac:dyDescent="0.2">
      <c r="A257" s="7" t="s">
        <v>997</v>
      </c>
      <c r="B257" s="7" t="s">
        <v>989</v>
      </c>
      <c r="C257" s="7">
        <v>3.8795665276887754</v>
      </c>
      <c r="D257" s="8"/>
    </row>
    <row r="258" spans="1:4" ht="27.75" customHeight="1" x14ac:dyDescent="0.2">
      <c r="A258" s="7" t="s">
        <v>1017</v>
      </c>
      <c r="B258" s="7" t="s">
        <v>1011</v>
      </c>
      <c r="C258" s="7">
        <v>0</v>
      </c>
      <c r="D258" s="8"/>
    </row>
    <row r="259" spans="1:4" ht="27.75" customHeight="1" x14ac:dyDescent="0.2">
      <c r="A259" s="7" t="s">
        <v>992</v>
      </c>
      <c r="B259" s="7" t="s">
        <v>991</v>
      </c>
      <c r="C259" s="7">
        <v>0</v>
      </c>
      <c r="D259" s="8"/>
    </row>
    <row r="260" spans="1:4" ht="27.75" customHeight="1" x14ac:dyDescent="0.2">
      <c r="A260" s="7" t="s">
        <v>1002</v>
      </c>
      <c r="B260" s="7" t="s">
        <v>991</v>
      </c>
      <c r="C260" s="7">
        <v>0</v>
      </c>
      <c r="D260" s="8"/>
    </row>
    <row r="261" spans="1:4" ht="27.75" customHeight="1" x14ac:dyDescent="0.2">
      <c r="A261" s="7" t="s">
        <v>995</v>
      </c>
      <c r="B261" s="7" t="s">
        <v>991</v>
      </c>
      <c r="C261" s="7">
        <v>0</v>
      </c>
      <c r="D261" s="8"/>
    </row>
    <row r="262" spans="1:4" ht="27.75" customHeight="1" x14ac:dyDescent="0.2">
      <c r="A262" s="7" t="s">
        <v>1000</v>
      </c>
      <c r="B262" s="7" t="s">
        <v>991</v>
      </c>
      <c r="C262" s="7">
        <v>0</v>
      </c>
      <c r="D262" s="8"/>
    </row>
    <row r="263" spans="1:4" ht="27.75" customHeight="1" x14ac:dyDescent="0.2">
      <c r="A263" s="7" t="s">
        <v>990</v>
      </c>
      <c r="B263" s="7" t="s">
        <v>989</v>
      </c>
      <c r="C263" s="7">
        <v>0</v>
      </c>
      <c r="D263" s="8"/>
    </row>
    <row r="264" spans="1:4" ht="27.75" customHeight="1" x14ac:dyDescent="0.2">
      <c r="A264" s="7" t="s">
        <v>1809</v>
      </c>
      <c r="B264" s="7" t="s">
        <v>991</v>
      </c>
      <c r="C264" s="7">
        <v>0</v>
      </c>
      <c r="D264" s="8"/>
    </row>
    <row r="265" spans="1:4" ht="27.75" customHeight="1" x14ac:dyDescent="0.2">
      <c r="A265" s="7" t="s">
        <v>1005</v>
      </c>
      <c r="B265" s="7" t="s">
        <v>1004</v>
      </c>
      <c r="C265" s="7">
        <v>0</v>
      </c>
      <c r="D265" s="8"/>
    </row>
    <row r="266" spans="1:4" ht="27.75" customHeight="1" x14ac:dyDescent="0.2">
      <c r="A266" s="7" t="s">
        <v>1006</v>
      </c>
      <c r="B266" s="7" t="s">
        <v>1004</v>
      </c>
      <c r="C266" s="7">
        <v>0</v>
      </c>
      <c r="D266" s="8"/>
    </row>
    <row r="267" spans="1:4" ht="27.75" customHeight="1" x14ac:dyDescent="0.2">
      <c r="A267" s="7" t="s">
        <v>1019</v>
      </c>
      <c r="B267" s="7" t="s">
        <v>1018</v>
      </c>
      <c r="C267" s="7">
        <v>0</v>
      </c>
      <c r="D267" s="8"/>
    </row>
    <row r="268" spans="1:4" ht="27.75" customHeight="1" x14ac:dyDescent="0.2">
      <c r="A268" s="7" t="s">
        <v>1810</v>
      </c>
      <c r="B268" s="7" t="s">
        <v>991</v>
      </c>
      <c r="C268" s="7">
        <v>0</v>
      </c>
      <c r="D268" s="8"/>
    </row>
    <row r="269" spans="1:4" ht="27.75" customHeight="1" x14ac:dyDescent="0.2">
      <c r="A269" s="7" t="s">
        <v>1009</v>
      </c>
      <c r="B269" s="7" t="s">
        <v>1010</v>
      </c>
      <c r="C269" s="7">
        <v>0</v>
      </c>
      <c r="D269" s="8"/>
    </row>
    <row r="270" spans="1:4" ht="27.75" customHeight="1" x14ac:dyDescent="0.2">
      <c r="A270" s="7" t="s">
        <v>1811</v>
      </c>
      <c r="B270" s="7" t="s">
        <v>1805</v>
      </c>
      <c r="C270" s="7">
        <v>0</v>
      </c>
      <c r="D270" s="8"/>
    </row>
    <row r="271" spans="1:4" ht="27.75" customHeight="1" x14ac:dyDescent="0.2">
      <c r="A271" s="7" t="s">
        <v>1812</v>
      </c>
      <c r="B271" s="7" t="s">
        <v>1806</v>
      </c>
      <c r="C271" s="7">
        <v>0</v>
      </c>
      <c r="D271" s="8"/>
    </row>
    <row r="272" spans="1:4" ht="27.75" customHeight="1" x14ac:dyDescent="0.2">
      <c r="A272" s="7" t="s">
        <v>1813</v>
      </c>
      <c r="B272" s="7" t="s">
        <v>991</v>
      </c>
      <c r="C272" s="7">
        <v>0</v>
      </c>
      <c r="D272" s="8"/>
    </row>
    <row r="273" spans="1:4" ht="27.75" customHeight="1" x14ac:dyDescent="0.2">
      <c r="A273" s="7" t="s">
        <v>1020</v>
      </c>
      <c r="B273" s="7" t="s">
        <v>1018</v>
      </c>
      <c r="C273" s="7">
        <v>0</v>
      </c>
      <c r="D273" s="8"/>
    </row>
    <row r="274" spans="1:4" ht="27.75" customHeight="1" x14ac:dyDescent="0.2">
      <c r="A274" s="7" t="s">
        <v>993</v>
      </c>
      <c r="B274" s="7" t="s">
        <v>994</v>
      </c>
      <c r="C274" s="7">
        <v>0</v>
      </c>
      <c r="D274" s="8"/>
    </row>
    <row r="275" spans="1:4" ht="27.75" customHeight="1" x14ac:dyDescent="0.2">
      <c r="A275" s="7" t="s">
        <v>1012</v>
      </c>
      <c r="B275" s="7" t="s">
        <v>1011</v>
      </c>
      <c r="C275" s="7">
        <v>0</v>
      </c>
      <c r="D275" s="8"/>
    </row>
    <row r="276" spans="1:4" ht="27.75" customHeight="1" x14ac:dyDescent="0.2">
      <c r="A276" s="7" t="s">
        <v>996</v>
      </c>
      <c r="B276" s="7" t="s">
        <v>997</v>
      </c>
      <c r="C276" s="7">
        <v>0</v>
      </c>
      <c r="D276" s="8"/>
    </row>
    <row r="277" spans="1:4" ht="27.75" customHeight="1" x14ac:dyDescent="0.2">
      <c r="A277" s="7" t="s">
        <v>1021</v>
      </c>
      <c r="B277" s="7" t="s">
        <v>1018</v>
      </c>
      <c r="C277" s="7">
        <v>0</v>
      </c>
      <c r="D277" s="8"/>
    </row>
    <row r="278" spans="1:4" ht="27.75" customHeight="1" x14ac:dyDescent="0.2">
      <c r="A278" s="7" t="s">
        <v>1814</v>
      </c>
      <c r="B278" s="7" t="s">
        <v>1807</v>
      </c>
      <c r="C278" s="7">
        <v>0</v>
      </c>
      <c r="D278" s="8"/>
    </row>
    <row r="279" spans="1:4" ht="27.75" customHeight="1" x14ac:dyDescent="0.2">
      <c r="A279" s="7" t="s">
        <v>1013</v>
      </c>
      <c r="B279" s="7" t="s">
        <v>1011</v>
      </c>
      <c r="C279" s="7">
        <v>4.1692991805265578</v>
      </c>
      <c r="D279" s="8"/>
    </row>
    <row r="280" spans="1:4" ht="27.75" customHeight="1" x14ac:dyDescent="0.2">
      <c r="A280" s="7" t="s">
        <v>1022</v>
      </c>
      <c r="B280" s="7" t="s">
        <v>1018</v>
      </c>
      <c r="C280" s="7">
        <v>0</v>
      </c>
      <c r="D280" s="8"/>
    </row>
    <row r="281" spans="1:4" ht="27.75" customHeight="1" x14ac:dyDescent="0.2">
      <c r="A281" s="7" t="s">
        <v>998</v>
      </c>
      <c r="B281" s="7" t="s">
        <v>991</v>
      </c>
      <c r="C281" s="7">
        <v>0</v>
      </c>
      <c r="D281" s="8"/>
    </row>
    <row r="282" spans="1:4" ht="27.75" customHeight="1" x14ac:dyDescent="0.2">
      <c r="A282" s="7" t="s">
        <v>1815</v>
      </c>
      <c r="B282" s="7" t="s">
        <v>991</v>
      </c>
      <c r="C282" s="7">
        <v>0</v>
      </c>
      <c r="D282" s="8"/>
    </row>
    <row r="283" spans="1:4" ht="27.75" customHeight="1" x14ac:dyDescent="0.2">
      <c r="A283" s="7" t="s">
        <v>1014</v>
      </c>
      <c r="B283" s="7" t="s">
        <v>1011</v>
      </c>
      <c r="C283" s="7">
        <v>0</v>
      </c>
      <c r="D283" s="8"/>
    </row>
    <row r="284" spans="1:4" ht="27.75" customHeight="1" x14ac:dyDescent="0.2">
      <c r="A284" s="7" t="s">
        <v>999</v>
      </c>
      <c r="B284" s="7" t="s">
        <v>991</v>
      </c>
      <c r="C284" s="7">
        <v>0</v>
      </c>
      <c r="D284" s="8"/>
    </row>
    <row r="285" spans="1:4" ht="27.75" customHeight="1" x14ac:dyDescent="0.2">
      <c r="A285" s="7" t="s">
        <v>1015</v>
      </c>
      <c r="B285" s="7" t="s">
        <v>1011</v>
      </c>
      <c r="C285" s="7">
        <v>0</v>
      </c>
      <c r="D285" s="8"/>
    </row>
    <row r="286" spans="1:4" ht="27.75" customHeight="1" x14ac:dyDescent="0.2">
      <c r="A286" s="7" t="s">
        <v>1016</v>
      </c>
      <c r="B286" s="7" t="s">
        <v>1011</v>
      </c>
      <c r="C286" s="7">
        <v>0</v>
      </c>
      <c r="D286" s="8"/>
    </row>
    <row r="287" spans="1:4" ht="27.75" customHeight="1" x14ac:dyDescent="0.2">
      <c r="A287" s="7" t="s">
        <v>1001</v>
      </c>
      <c r="B287" s="7" t="s">
        <v>991</v>
      </c>
      <c r="C287" s="7">
        <v>0</v>
      </c>
      <c r="D287" s="8"/>
    </row>
    <row r="288" spans="1:4" ht="27.75" customHeight="1" x14ac:dyDescent="0.2">
      <c r="A288" s="7" t="s">
        <v>1816</v>
      </c>
      <c r="B288" s="7" t="s">
        <v>1018</v>
      </c>
      <c r="C288" s="7">
        <v>0</v>
      </c>
      <c r="D288" s="8"/>
    </row>
    <row r="289" spans="1:4" ht="27.75" customHeight="1" x14ac:dyDescent="0.2">
      <c r="A289" s="7" t="s">
        <v>1023</v>
      </c>
      <c r="B289" s="7" t="s">
        <v>1018</v>
      </c>
      <c r="C289" s="7">
        <v>0</v>
      </c>
      <c r="D289" s="8"/>
    </row>
    <row r="290" spans="1:4" ht="27.75" customHeight="1" x14ac:dyDescent="0.2">
      <c r="A290" s="7" t="s">
        <v>1007</v>
      </c>
      <c r="B290" s="7" t="s">
        <v>1004</v>
      </c>
      <c r="C290" s="7">
        <v>0</v>
      </c>
      <c r="D290" s="8"/>
    </row>
    <row r="291" spans="1:4" ht="27.75" customHeight="1" x14ac:dyDescent="0.2">
      <c r="A291" s="7" t="s">
        <v>1817</v>
      </c>
      <c r="B291" s="7" t="s">
        <v>1808</v>
      </c>
      <c r="C291" s="7">
        <v>0</v>
      </c>
      <c r="D291" s="8"/>
    </row>
    <row r="292" spans="1:4" ht="27.75" customHeight="1" x14ac:dyDescent="0.2">
      <c r="A292" s="7" t="s">
        <v>1008</v>
      </c>
      <c r="B292" s="7" t="s">
        <v>1004</v>
      </c>
      <c r="C292" s="7">
        <v>0</v>
      </c>
      <c r="D292" s="8"/>
    </row>
    <row r="293" spans="1:4" ht="27.75" customHeight="1" x14ac:dyDescent="0.2">
      <c r="A293" s="7" t="s">
        <v>1003</v>
      </c>
      <c r="B293" s="7" t="s">
        <v>991</v>
      </c>
      <c r="C293" s="7">
        <v>0</v>
      </c>
      <c r="D293" s="8"/>
    </row>
    <row r="294" spans="1:4" ht="27.75" customHeight="1" x14ac:dyDescent="0.2">
      <c r="A294" s="7" t="s">
        <v>1024</v>
      </c>
      <c r="B294" s="7" t="s">
        <v>1018</v>
      </c>
      <c r="C294" s="7">
        <v>0</v>
      </c>
      <c r="D294" s="8"/>
    </row>
    <row r="295" spans="1:4" ht="27.75" customHeight="1" x14ac:dyDescent="0.2">
      <c r="A295" s="7" t="s">
        <v>1025</v>
      </c>
      <c r="B295" s="7" t="s">
        <v>1018</v>
      </c>
      <c r="C295" s="7">
        <v>0</v>
      </c>
      <c r="D295" s="8"/>
    </row>
    <row r="296" spans="1:4" ht="27.75" customHeight="1" x14ac:dyDescent="0.2">
      <c r="A296" s="7" t="s">
        <v>1026</v>
      </c>
      <c r="B296" s="7">
        <v>0</v>
      </c>
      <c r="C296" s="7">
        <v>0</v>
      </c>
      <c r="D296" s="8"/>
    </row>
    <row r="297" spans="1:4" ht="27.75" customHeight="1" x14ac:dyDescent="0.2">
      <c r="A297" s="7" t="s">
        <v>1158</v>
      </c>
      <c r="B297" s="7">
        <v>0</v>
      </c>
      <c r="C297" s="7">
        <v>0</v>
      </c>
      <c r="D297" s="8"/>
    </row>
    <row r="298" spans="1:4" ht="27.75" customHeight="1" x14ac:dyDescent="0.2">
      <c r="A298" s="7" t="s">
        <v>1149</v>
      </c>
      <c r="B298" s="7">
        <v>0</v>
      </c>
      <c r="C298" s="7">
        <v>0</v>
      </c>
      <c r="D298" s="8"/>
    </row>
    <row r="299" spans="1:4" ht="27.75" customHeight="1" x14ac:dyDescent="0.2">
      <c r="A299" s="7" t="s">
        <v>1184</v>
      </c>
      <c r="B299" s="7" t="s">
        <v>1158</v>
      </c>
      <c r="C299" s="7">
        <v>0</v>
      </c>
      <c r="D299" s="8"/>
    </row>
    <row r="300" spans="1:4" ht="27.75" customHeight="1" x14ac:dyDescent="0.2">
      <c r="A300" s="7" t="s">
        <v>1061</v>
      </c>
      <c r="B300" s="7" t="s">
        <v>1026</v>
      </c>
      <c r="C300" s="7">
        <v>0</v>
      </c>
      <c r="D300" s="8"/>
    </row>
    <row r="301" spans="1:4" ht="27.75" customHeight="1" x14ac:dyDescent="0.2">
      <c r="A301" s="7" t="s">
        <v>1235</v>
      </c>
      <c r="B301" s="7" t="s">
        <v>1149</v>
      </c>
      <c r="C301" s="7">
        <v>0</v>
      </c>
      <c r="D301" s="8"/>
    </row>
    <row r="302" spans="1:4" ht="27.75" customHeight="1" x14ac:dyDescent="0.2">
      <c r="A302" s="7" t="s">
        <v>1229</v>
      </c>
      <c r="B302" s="7" t="s">
        <v>1149</v>
      </c>
      <c r="C302" s="7">
        <v>0</v>
      </c>
      <c r="D302" s="8"/>
    </row>
    <row r="303" spans="1:4" ht="27.75" customHeight="1" x14ac:dyDescent="0.2">
      <c r="A303" s="7" t="s">
        <v>1160</v>
      </c>
      <c r="B303" s="7" t="s">
        <v>1158</v>
      </c>
      <c r="C303" s="7">
        <v>0</v>
      </c>
      <c r="D303" s="8"/>
    </row>
    <row r="304" spans="1:4" ht="27.75" customHeight="1" x14ac:dyDescent="0.2">
      <c r="A304" s="7" t="s">
        <v>1028</v>
      </c>
      <c r="B304" s="7" t="s">
        <v>1026</v>
      </c>
      <c r="C304" s="7">
        <v>1.0858169903651598</v>
      </c>
      <c r="D304" s="8"/>
    </row>
    <row r="305" spans="1:4" ht="27.75" customHeight="1" x14ac:dyDescent="0.2">
      <c r="A305" s="7" t="s">
        <v>1046</v>
      </c>
      <c r="B305" s="7" t="s">
        <v>1026</v>
      </c>
      <c r="C305" s="7">
        <v>0</v>
      </c>
      <c r="D305" s="8"/>
    </row>
    <row r="306" spans="1:4" ht="27.75" customHeight="1" x14ac:dyDescent="0.2">
      <c r="A306" s="7" t="s">
        <v>1166</v>
      </c>
      <c r="B306" s="7" t="s">
        <v>1158</v>
      </c>
      <c r="C306" s="7">
        <v>0</v>
      </c>
      <c r="D306" s="8"/>
    </row>
    <row r="307" spans="1:4" ht="27.75" customHeight="1" x14ac:dyDescent="0.2">
      <c r="A307" s="7" t="s">
        <v>1052</v>
      </c>
      <c r="B307" s="7" t="s">
        <v>1026</v>
      </c>
      <c r="C307" s="7">
        <v>0</v>
      </c>
      <c r="D307" s="8"/>
    </row>
    <row r="308" spans="1:4" ht="27.75" customHeight="1" x14ac:dyDescent="0.2">
      <c r="A308" s="7" t="s">
        <v>1180</v>
      </c>
      <c r="B308" s="7" t="s">
        <v>1158</v>
      </c>
      <c r="C308" s="7">
        <v>0</v>
      </c>
      <c r="D308" s="8"/>
    </row>
    <row r="309" spans="1:4" ht="27.75" customHeight="1" x14ac:dyDescent="0.2">
      <c r="A309" s="7" t="s">
        <v>1038</v>
      </c>
      <c r="B309" s="7" t="s">
        <v>1026</v>
      </c>
      <c r="C309" s="7">
        <v>0</v>
      </c>
      <c r="D309" s="8"/>
    </row>
    <row r="310" spans="1:4" ht="27.75" customHeight="1" x14ac:dyDescent="0.2">
      <c r="A310" s="7" t="s">
        <v>1818</v>
      </c>
      <c r="B310" s="7" t="s">
        <v>1149</v>
      </c>
      <c r="C310" s="7">
        <v>0</v>
      </c>
      <c r="D310" s="8"/>
    </row>
    <row r="311" spans="1:4" ht="27.75" customHeight="1" x14ac:dyDescent="0.2">
      <c r="A311" s="7" t="s">
        <v>1055</v>
      </c>
      <c r="B311" s="7" t="s">
        <v>1026</v>
      </c>
      <c r="C311" s="7">
        <v>0</v>
      </c>
      <c r="D311" s="8"/>
    </row>
    <row r="312" spans="1:4" ht="27.75" customHeight="1" x14ac:dyDescent="0.2">
      <c r="A312" s="7" t="s">
        <v>1173</v>
      </c>
      <c r="B312" s="7" t="s">
        <v>1166</v>
      </c>
      <c r="C312" s="7">
        <v>0</v>
      </c>
      <c r="D312" s="8"/>
    </row>
    <row r="313" spans="1:4" ht="27.75" customHeight="1" x14ac:dyDescent="0.2">
      <c r="A313" s="7" t="s">
        <v>1167</v>
      </c>
      <c r="B313" s="7" t="s">
        <v>1166</v>
      </c>
      <c r="C313" s="7">
        <v>0</v>
      </c>
      <c r="D313" s="8"/>
    </row>
    <row r="314" spans="1:4" ht="27.75" customHeight="1" x14ac:dyDescent="0.2">
      <c r="A314" s="7" t="s">
        <v>1175</v>
      </c>
      <c r="B314" s="7" t="s">
        <v>1166</v>
      </c>
      <c r="C314" s="7">
        <v>0</v>
      </c>
      <c r="D314" s="8"/>
    </row>
    <row r="315" spans="1:4" ht="27.75" customHeight="1" x14ac:dyDescent="0.2">
      <c r="A315" s="7" t="s">
        <v>1059</v>
      </c>
      <c r="B315" s="7" t="s">
        <v>1052</v>
      </c>
      <c r="C315" s="7">
        <v>0</v>
      </c>
      <c r="D315" s="8"/>
    </row>
    <row r="316" spans="1:4" ht="27.75" customHeight="1" x14ac:dyDescent="0.2">
      <c r="A316" s="7" t="s">
        <v>1057</v>
      </c>
      <c r="B316" s="7" t="s">
        <v>1052</v>
      </c>
      <c r="C316" s="7">
        <v>0</v>
      </c>
      <c r="D316" s="8"/>
    </row>
    <row r="317" spans="1:4" ht="27.75" customHeight="1" x14ac:dyDescent="0.2">
      <c r="A317" s="7" t="s">
        <v>1040</v>
      </c>
      <c r="B317" s="7" t="s">
        <v>1038</v>
      </c>
      <c r="C317" s="7">
        <v>0</v>
      </c>
      <c r="D317" s="8"/>
    </row>
    <row r="318" spans="1:4" ht="27.75" customHeight="1" x14ac:dyDescent="0.2">
      <c r="A318" s="7" t="s">
        <v>1042</v>
      </c>
      <c r="B318" s="7" t="s">
        <v>1038</v>
      </c>
      <c r="C318" s="7">
        <v>0</v>
      </c>
      <c r="D318" s="8"/>
    </row>
    <row r="319" spans="1:4" ht="27.75" customHeight="1" x14ac:dyDescent="0.2">
      <c r="A319" s="7" t="s">
        <v>1043</v>
      </c>
      <c r="B319" s="7" t="s">
        <v>1038</v>
      </c>
      <c r="C319" s="7">
        <v>0</v>
      </c>
      <c r="D319" s="8"/>
    </row>
    <row r="320" spans="1:4" ht="27.75" customHeight="1" x14ac:dyDescent="0.2">
      <c r="A320" s="7" t="s">
        <v>1041</v>
      </c>
      <c r="B320" s="7" t="s">
        <v>1038</v>
      </c>
      <c r="C320" s="7">
        <v>0</v>
      </c>
      <c r="D320" s="8"/>
    </row>
    <row r="321" spans="1:4" ht="27.75" customHeight="1" x14ac:dyDescent="0.2">
      <c r="A321" s="7" t="s">
        <v>1054</v>
      </c>
      <c r="B321" s="7" t="s">
        <v>1055</v>
      </c>
      <c r="C321" s="7">
        <v>0</v>
      </c>
      <c r="D321" s="8"/>
    </row>
    <row r="322" spans="1:4" ht="27.75" customHeight="1" x14ac:dyDescent="0.2">
      <c r="A322" s="7" t="s">
        <v>1044</v>
      </c>
      <c r="B322" s="7" t="s">
        <v>1038</v>
      </c>
      <c r="C322" s="7">
        <v>0</v>
      </c>
      <c r="D322" s="8"/>
    </row>
    <row r="323" spans="1:4" ht="27.75" customHeight="1" x14ac:dyDescent="0.2">
      <c r="A323" s="7" t="s">
        <v>1062</v>
      </c>
      <c r="B323" s="7" t="s">
        <v>1061</v>
      </c>
      <c r="C323" s="7">
        <v>0</v>
      </c>
      <c r="D323" s="8"/>
    </row>
    <row r="324" spans="1:4" ht="27.75" customHeight="1" x14ac:dyDescent="0.2">
      <c r="A324" s="7" t="s">
        <v>1063</v>
      </c>
      <c r="B324" s="7" t="s">
        <v>1061</v>
      </c>
      <c r="C324" s="7">
        <v>0</v>
      </c>
      <c r="D324" s="8"/>
    </row>
    <row r="325" spans="1:4" ht="27.75" customHeight="1" x14ac:dyDescent="0.2">
      <c r="A325" s="7" t="s">
        <v>1036</v>
      </c>
      <c r="B325" s="7" t="s">
        <v>1028</v>
      </c>
      <c r="C325" s="7">
        <v>0</v>
      </c>
      <c r="D325" s="8"/>
    </row>
    <row r="326" spans="1:4" ht="27.75" customHeight="1" x14ac:dyDescent="0.2">
      <c r="A326" s="7" t="s">
        <v>1034</v>
      </c>
      <c r="B326" s="7" t="s">
        <v>1028</v>
      </c>
      <c r="C326" s="7">
        <v>0</v>
      </c>
      <c r="D326" s="8"/>
    </row>
    <row r="327" spans="1:4" ht="27.75" customHeight="1" x14ac:dyDescent="0.2">
      <c r="A327" s="7" t="s">
        <v>1031</v>
      </c>
      <c r="B327" s="7" t="s">
        <v>1028</v>
      </c>
      <c r="C327" s="7">
        <v>0</v>
      </c>
      <c r="D327" s="8"/>
    </row>
    <row r="328" spans="1:4" ht="27.75" customHeight="1" x14ac:dyDescent="0.2">
      <c r="A328" s="7" t="s">
        <v>1035</v>
      </c>
      <c r="B328" s="7" t="s">
        <v>1028</v>
      </c>
      <c r="C328" s="7">
        <v>0</v>
      </c>
      <c r="D328" s="8"/>
    </row>
    <row r="329" spans="1:4" ht="27.75" customHeight="1" x14ac:dyDescent="0.2">
      <c r="A329" s="7" t="s">
        <v>1030</v>
      </c>
      <c r="B329" s="7" t="s">
        <v>1028</v>
      </c>
      <c r="C329" s="7">
        <v>0</v>
      </c>
      <c r="D329" s="8"/>
    </row>
    <row r="330" spans="1:4" ht="27.75" customHeight="1" x14ac:dyDescent="0.2">
      <c r="A330" s="7" t="s">
        <v>1033</v>
      </c>
      <c r="B330" s="7" t="s">
        <v>1028</v>
      </c>
      <c r="C330" s="7">
        <v>0</v>
      </c>
      <c r="D330" s="8"/>
    </row>
    <row r="331" spans="1:4" ht="27.75" customHeight="1" x14ac:dyDescent="0.2">
      <c r="A331" s="7" t="s">
        <v>1230</v>
      </c>
      <c r="B331" s="7" t="s">
        <v>1818</v>
      </c>
      <c r="C331" s="7">
        <v>0</v>
      </c>
      <c r="D331" s="8"/>
    </row>
    <row r="332" spans="1:4" ht="27.75" customHeight="1" x14ac:dyDescent="0.2">
      <c r="A332" s="7" t="s">
        <v>1161</v>
      </c>
      <c r="B332" s="7" t="s">
        <v>1160</v>
      </c>
      <c r="C332" s="7">
        <v>0</v>
      </c>
      <c r="D332" s="8"/>
    </row>
    <row r="333" spans="1:4" ht="27.75" customHeight="1" x14ac:dyDescent="0.2">
      <c r="A333" s="7" t="s">
        <v>1029</v>
      </c>
      <c r="B333" s="7" t="s">
        <v>1028</v>
      </c>
      <c r="C333" s="7">
        <v>0</v>
      </c>
      <c r="D333" s="8"/>
    </row>
    <row r="334" spans="1:4" ht="27.75" customHeight="1" x14ac:dyDescent="0.2">
      <c r="A334" s="7" t="s">
        <v>1047</v>
      </c>
      <c r="B334" s="7" t="s">
        <v>1046</v>
      </c>
      <c r="C334" s="7">
        <v>0</v>
      </c>
      <c r="D334" s="8"/>
    </row>
    <row r="335" spans="1:4" ht="27.75" customHeight="1" x14ac:dyDescent="0.2">
      <c r="A335" s="7" t="s">
        <v>1186</v>
      </c>
      <c r="B335" s="7" t="s">
        <v>1184</v>
      </c>
      <c r="C335" s="7">
        <v>0</v>
      </c>
      <c r="D335" s="8"/>
    </row>
    <row r="336" spans="1:4" ht="27.75" customHeight="1" x14ac:dyDescent="0.2">
      <c r="A336" s="7" t="s">
        <v>1185</v>
      </c>
      <c r="B336" s="7" t="s">
        <v>1184</v>
      </c>
      <c r="C336" s="7">
        <v>0</v>
      </c>
      <c r="D336" s="8"/>
    </row>
    <row r="337" spans="1:4" ht="27.75" customHeight="1" x14ac:dyDescent="0.2">
      <c r="A337" s="7" t="s">
        <v>1048</v>
      </c>
      <c r="B337" s="7" t="s">
        <v>1046</v>
      </c>
      <c r="C337" s="7">
        <v>0</v>
      </c>
      <c r="D337" s="8"/>
    </row>
    <row r="338" spans="1:4" ht="27.75" customHeight="1" x14ac:dyDescent="0.2">
      <c r="A338" s="7" t="s">
        <v>1172</v>
      </c>
      <c r="B338" s="7" t="s">
        <v>1166</v>
      </c>
      <c r="C338" s="7">
        <v>0</v>
      </c>
      <c r="D338" s="8"/>
    </row>
    <row r="339" spans="1:4" ht="27.75" customHeight="1" x14ac:dyDescent="0.2">
      <c r="A339" s="7" t="s">
        <v>1168</v>
      </c>
      <c r="B339" s="7" t="s">
        <v>1166</v>
      </c>
      <c r="C339" s="7">
        <v>0</v>
      </c>
      <c r="D339" s="8"/>
    </row>
    <row r="340" spans="1:4" ht="27.75" customHeight="1" x14ac:dyDescent="0.2">
      <c r="A340" s="7" t="s">
        <v>1053</v>
      </c>
      <c r="B340" s="7" t="s">
        <v>1052</v>
      </c>
      <c r="C340" s="7">
        <v>0</v>
      </c>
      <c r="D340" s="8"/>
    </row>
    <row r="341" spans="1:4" ht="27.75" customHeight="1" x14ac:dyDescent="0.2">
      <c r="A341" s="7" t="s">
        <v>1162</v>
      </c>
      <c r="B341" s="7" t="s">
        <v>1160</v>
      </c>
      <c r="C341" s="7">
        <v>0</v>
      </c>
      <c r="D341" s="8"/>
    </row>
    <row r="342" spans="1:4" ht="27.75" customHeight="1" x14ac:dyDescent="0.2">
      <c r="A342" s="7" t="s">
        <v>1236</v>
      </c>
      <c r="B342" s="7" t="s">
        <v>1235</v>
      </c>
      <c r="C342" s="7">
        <v>0</v>
      </c>
      <c r="D342" s="8"/>
    </row>
    <row r="343" spans="1:4" ht="27.75" customHeight="1" x14ac:dyDescent="0.2">
      <c r="A343" s="7" t="s">
        <v>1027</v>
      </c>
      <c r="B343" s="7" t="s">
        <v>1026</v>
      </c>
      <c r="C343" s="7">
        <v>0</v>
      </c>
      <c r="D343" s="8"/>
    </row>
    <row r="344" spans="1:4" ht="27.75" customHeight="1" x14ac:dyDescent="0.2">
      <c r="A344" s="7" t="s">
        <v>1169</v>
      </c>
      <c r="B344" s="7" t="s">
        <v>1166</v>
      </c>
      <c r="C344" s="7">
        <v>0</v>
      </c>
      <c r="D344" s="8"/>
    </row>
    <row r="345" spans="1:4" ht="27.75" customHeight="1" x14ac:dyDescent="0.2">
      <c r="A345" s="7" t="s">
        <v>1819</v>
      </c>
      <c r="B345" s="7" t="s">
        <v>1028</v>
      </c>
      <c r="C345" s="7">
        <v>0</v>
      </c>
      <c r="D345" s="8"/>
    </row>
    <row r="346" spans="1:4" ht="27.75" customHeight="1" x14ac:dyDescent="0.2">
      <c r="A346" s="7" t="s">
        <v>1181</v>
      </c>
      <c r="B346" s="7" t="s">
        <v>1180</v>
      </c>
      <c r="C346" s="7">
        <v>0</v>
      </c>
      <c r="D346" s="8"/>
    </row>
    <row r="347" spans="1:4" ht="27.75" customHeight="1" x14ac:dyDescent="0.2">
      <c r="A347" s="7" t="s">
        <v>1237</v>
      </c>
      <c r="B347" s="7" t="s">
        <v>1235</v>
      </c>
      <c r="C347" s="7">
        <v>0</v>
      </c>
      <c r="D347" s="8"/>
    </row>
    <row r="348" spans="1:4" ht="27.75" customHeight="1" x14ac:dyDescent="0.2">
      <c r="A348" s="7" t="s">
        <v>1170</v>
      </c>
      <c r="B348" s="7" t="s">
        <v>1166</v>
      </c>
      <c r="C348" s="7">
        <v>0</v>
      </c>
      <c r="D348" s="8"/>
    </row>
    <row r="349" spans="1:4" ht="27.75" customHeight="1" x14ac:dyDescent="0.2">
      <c r="A349" s="7" t="s">
        <v>1231</v>
      </c>
      <c r="B349" s="7" t="s">
        <v>1229</v>
      </c>
      <c r="C349" s="7">
        <v>0</v>
      </c>
      <c r="D349" s="8"/>
    </row>
    <row r="350" spans="1:4" ht="27.75" customHeight="1" x14ac:dyDescent="0.2">
      <c r="A350" s="7" t="s">
        <v>1171</v>
      </c>
      <c r="B350" s="7" t="s">
        <v>1166</v>
      </c>
      <c r="C350" s="7">
        <v>0</v>
      </c>
      <c r="D350" s="8"/>
    </row>
    <row r="351" spans="1:4" ht="27.75" customHeight="1" x14ac:dyDescent="0.2">
      <c r="A351" s="7" t="s">
        <v>1187</v>
      </c>
      <c r="B351" s="7" t="s">
        <v>1184</v>
      </c>
      <c r="C351" s="7">
        <v>0</v>
      </c>
      <c r="D351" s="8"/>
    </row>
    <row r="352" spans="1:4" ht="27.75" customHeight="1" x14ac:dyDescent="0.2">
      <c r="A352" s="7" t="s">
        <v>1232</v>
      </c>
      <c r="B352" s="7" t="s">
        <v>1229</v>
      </c>
      <c r="C352" s="7">
        <v>0</v>
      </c>
      <c r="D352" s="8"/>
    </row>
    <row r="353" spans="1:4" ht="27.75" customHeight="1" x14ac:dyDescent="0.2">
      <c r="A353" s="7" t="s">
        <v>1049</v>
      </c>
      <c r="B353" s="7" t="s">
        <v>1046</v>
      </c>
      <c r="C353" s="7">
        <v>0</v>
      </c>
      <c r="D353" s="8"/>
    </row>
    <row r="354" spans="1:4" ht="27.75" customHeight="1" x14ac:dyDescent="0.2">
      <c r="A354" s="7" t="s">
        <v>1039</v>
      </c>
      <c r="B354" s="7" t="s">
        <v>1038</v>
      </c>
      <c r="C354" s="7">
        <v>0</v>
      </c>
      <c r="D354" s="8"/>
    </row>
    <row r="355" spans="1:4" ht="27.75" customHeight="1" x14ac:dyDescent="0.2">
      <c r="A355" s="7" t="s">
        <v>1037</v>
      </c>
      <c r="B355" s="7" t="s">
        <v>1026</v>
      </c>
      <c r="C355" s="7">
        <v>0</v>
      </c>
      <c r="D355" s="8"/>
    </row>
    <row r="356" spans="1:4" ht="27.75" customHeight="1" x14ac:dyDescent="0.2">
      <c r="A356" s="7" t="s">
        <v>1164</v>
      </c>
      <c r="B356" s="7" t="s">
        <v>1160</v>
      </c>
      <c r="C356" s="7">
        <v>0</v>
      </c>
      <c r="D356" s="8"/>
    </row>
    <row r="357" spans="1:4" ht="27.75" customHeight="1" x14ac:dyDescent="0.2">
      <c r="A357" s="7" t="s">
        <v>1032</v>
      </c>
      <c r="B357" s="7" t="s">
        <v>1028</v>
      </c>
      <c r="C357" s="7">
        <v>0</v>
      </c>
      <c r="D357" s="8"/>
    </row>
    <row r="358" spans="1:4" ht="27.75" customHeight="1" x14ac:dyDescent="0.2">
      <c r="A358" s="7" t="s">
        <v>1056</v>
      </c>
      <c r="B358" s="7" t="s">
        <v>1052</v>
      </c>
      <c r="C358" s="7">
        <v>0</v>
      </c>
      <c r="D358" s="8"/>
    </row>
    <row r="359" spans="1:4" ht="27.75" customHeight="1" x14ac:dyDescent="0.2">
      <c r="A359" s="7" t="s">
        <v>1188</v>
      </c>
      <c r="B359" s="7" t="s">
        <v>1184</v>
      </c>
      <c r="C359" s="7">
        <v>0</v>
      </c>
      <c r="D359" s="8"/>
    </row>
    <row r="360" spans="1:4" ht="27.75" customHeight="1" x14ac:dyDescent="0.2">
      <c r="A360" s="7" t="s">
        <v>1050</v>
      </c>
      <c r="B360" s="7" t="s">
        <v>1046</v>
      </c>
      <c r="C360" s="7">
        <v>0</v>
      </c>
      <c r="D360" s="8"/>
    </row>
    <row r="361" spans="1:4" ht="27.75" customHeight="1" x14ac:dyDescent="0.2">
      <c r="A361" s="7" t="s">
        <v>1051</v>
      </c>
      <c r="B361" s="7" t="s">
        <v>1046</v>
      </c>
      <c r="C361" s="7">
        <v>0</v>
      </c>
      <c r="D361" s="8"/>
    </row>
    <row r="362" spans="1:4" ht="27.75" customHeight="1" x14ac:dyDescent="0.2">
      <c r="A362" s="7" t="s">
        <v>1182</v>
      </c>
      <c r="B362" s="7" t="s">
        <v>1180</v>
      </c>
      <c r="C362" s="7">
        <v>0</v>
      </c>
      <c r="D362" s="8"/>
    </row>
    <row r="363" spans="1:4" ht="27.75" customHeight="1" x14ac:dyDescent="0.2">
      <c r="A363" s="7" t="s">
        <v>1159</v>
      </c>
      <c r="B363" s="7" t="s">
        <v>1158</v>
      </c>
      <c r="C363" s="7">
        <v>0</v>
      </c>
      <c r="D363" s="8"/>
    </row>
    <row r="364" spans="1:4" ht="27.75" customHeight="1" x14ac:dyDescent="0.2">
      <c r="A364" s="7" t="s">
        <v>1820</v>
      </c>
      <c r="B364" s="7" t="s">
        <v>1166</v>
      </c>
      <c r="C364" s="7">
        <v>0</v>
      </c>
      <c r="D364" s="8"/>
    </row>
    <row r="365" spans="1:4" ht="27.75" customHeight="1" x14ac:dyDescent="0.2">
      <c r="A365" s="7" t="s">
        <v>1233</v>
      </c>
      <c r="B365" s="7" t="s">
        <v>1229</v>
      </c>
      <c r="C365" s="7">
        <v>0</v>
      </c>
      <c r="D365" s="8"/>
    </row>
    <row r="366" spans="1:4" ht="27.75" customHeight="1" x14ac:dyDescent="0.2">
      <c r="A366" s="7" t="s">
        <v>1238</v>
      </c>
      <c r="B366" s="7" t="s">
        <v>1235</v>
      </c>
      <c r="C366" s="7">
        <v>0</v>
      </c>
      <c r="D366" s="8"/>
    </row>
    <row r="367" spans="1:4" ht="27.75" customHeight="1" x14ac:dyDescent="0.2">
      <c r="A367" s="7" t="s">
        <v>1058</v>
      </c>
      <c r="B367" s="7" t="s">
        <v>1052</v>
      </c>
      <c r="C367" s="7">
        <v>0</v>
      </c>
      <c r="D367" s="8"/>
    </row>
    <row r="368" spans="1:4" ht="27.75" customHeight="1" x14ac:dyDescent="0.2">
      <c r="A368" s="7" t="s">
        <v>1189</v>
      </c>
      <c r="B368" s="7" t="s">
        <v>1184</v>
      </c>
      <c r="C368" s="7">
        <v>0</v>
      </c>
      <c r="D368" s="8"/>
    </row>
    <row r="369" spans="1:4" ht="27.75" customHeight="1" x14ac:dyDescent="0.2">
      <c r="A369" s="7" t="s">
        <v>1176</v>
      </c>
      <c r="B369" s="7" t="s">
        <v>1166</v>
      </c>
      <c r="C369" s="7">
        <v>0</v>
      </c>
      <c r="D369" s="8"/>
    </row>
    <row r="370" spans="1:4" ht="27.75" customHeight="1" x14ac:dyDescent="0.2">
      <c r="A370" s="7" t="s">
        <v>1234</v>
      </c>
      <c r="B370" s="7" t="s">
        <v>1158</v>
      </c>
      <c r="C370" s="7">
        <v>0</v>
      </c>
      <c r="D370" s="8"/>
    </row>
    <row r="371" spans="1:4" ht="27.75" customHeight="1" x14ac:dyDescent="0.2">
      <c r="A371" s="7" t="s">
        <v>1821</v>
      </c>
      <c r="B371" s="7" t="s">
        <v>1180</v>
      </c>
      <c r="C371" s="7">
        <v>0</v>
      </c>
      <c r="D371" s="8"/>
    </row>
    <row r="372" spans="1:4" ht="27.75" customHeight="1" x14ac:dyDescent="0.2">
      <c r="A372" s="7" t="s">
        <v>1174</v>
      </c>
      <c r="B372" s="7" t="s">
        <v>1166</v>
      </c>
      <c r="C372" s="7">
        <v>0</v>
      </c>
      <c r="D372" s="8"/>
    </row>
    <row r="373" spans="1:4" ht="27.75" customHeight="1" x14ac:dyDescent="0.2">
      <c r="A373" s="7" t="s">
        <v>1190</v>
      </c>
      <c r="B373" s="7" t="s">
        <v>1184</v>
      </c>
      <c r="C373" s="7">
        <v>0</v>
      </c>
      <c r="D373" s="8"/>
    </row>
    <row r="374" spans="1:4" ht="27.75" customHeight="1" x14ac:dyDescent="0.2">
      <c r="A374" s="7" t="s">
        <v>1822</v>
      </c>
      <c r="B374" s="7" t="s">
        <v>1229</v>
      </c>
      <c r="C374" s="7">
        <v>0</v>
      </c>
      <c r="D374" s="8"/>
    </row>
    <row r="375" spans="1:4" ht="27.75" customHeight="1" x14ac:dyDescent="0.2">
      <c r="A375" s="7" t="s">
        <v>1163</v>
      </c>
      <c r="B375" s="7" t="s">
        <v>1160</v>
      </c>
      <c r="C375" s="7">
        <v>0</v>
      </c>
      <c r="D375" s="8"/>
    </row>
    <row r="376" spans="1:4" ht="27.75" customHeight="1" x14ac:dyDescent="0.2">
      <c r="A376" s="7" t="s">
        <v>1179</v>
      </c>
      <c r="B376" s="7" t="s">
        <v>1158</v>
      </c>
      <c r="C376" s="7">
        <v>0</v>
      </c>
      <c r="D376" s="8"/>
    </row>
    <row r="377" spans="1:4" ht="27.75" customHeight="1" x14ac:dyDescent="0.2">
      <c r="A377" s="7" t="s">
        <v>1823</v>
      </c>
      <c r="B377" s="7" t="s">
        <v>1166</v>
      </c>
      <c r="C377" s="7">
        <v>0</v>
      </c>
      <c r="D377" s="8"/>
    </row>
    <row r="378" spans="1:4" ht="27.75" customHeight="1" x14ac:dyDescent="0.2">
      <c r="A378" s="7" t="s">
        <v>1191</v>
      </c>
      <c r="B378" s="7" t="s">
        <v>1184</v>
      </c>
      <c r="C378" s="7">
        <v>0</v>
      </c>
      <c r="D378" s="8"/>
    </row>
    <row r="379" spans="1:4" ht="27.75" customHeight="1" x14ac:dyDescent="0.2">
      <c r="A379" s="7" t="s">
        <v>1192</v>
      </c>
      <c r="B379" s="7" t="s">
        <v>1184</v>
      </c>
      <c r="C379" s="7">
        <v>0</v>
      </c>
      <c r="D379" s="8"/>
    </row>
    <row r="380" spans="1:4" ht="27.75" customHeight="1" x14ac:dyDescent="0.2">
      <c r="A380" s="7" t="s">
        <v>1045</v>
      </c>
      <c r="B380" s="7" t="s">
        <v>1038</v>
      </c>
      <c r="C380" s="7">
        <v>0</v>
      </c>
      <c r="D380" s="8"/>
    </row>
    <row r="381" spans="1:4" ht="27.75" customHeight="1" x14ac:dyDescent="0.2">
      <c r="A381" s="7" t="s">
        <v>1183</v>
      </c>
      <c r="B381" s="7" t="s">
        <v>1180</v>
      </c>
      <c r="C381" s="7">
        <v>0</v>
      </c>
      <c r="D381" s="8"/>
    </row>
    <row r="382" spans="1:4" ht="27.75" customHeight="1" x14ac:dyDescent="0.2">
      <c r="A382" s="7" t="s">
        <v>1177</v>
      </c>
      <c r="B382" s="7" t="s">
        <v>1166</v>
      </c>
      <c r="C382" s="7">
        <v>0</v>
      </c>
      <c r="D382" s="8"/>
    </row>
    <row r="383" spans="1:4" ht="27.75" customHeight="1" x14ac:dyDescent="0.2">
      <c r="A383" s="7" t="s">
        <v>1193</v>
      </c>
      <c r="B383" s="7" t="s">
        <v>1184</v>
      </c>
      <c r="C383" s="7">
        <v>0</v>
      </c>
      <c r="D383" s="8"/>
    </row>
    <row r="384" spans="1:4" ht="27.75" customHeight="1" x14ac:dyDescent="0.2">
      <c r="A384" s="7" t="s">
        <v>1060</v>
      </c>
      <c r="B384" s="7" t="s">
        <v>1026</v>
      </c>
      <c r="C384" s="7">
        <v>0</v>
      </c>
      <c r="D384" s="8"/>
    </row>
    <row r="385" spans="1:4" ht="27.75" customHeight="1" x14ac:dyDescent="0.2">
      <c r="A385" s="7" t="s">
        <v>1194</v>
      </c>
      <c r="B385" s="7" t="s">
        <v>1184</v>
      </c>
      <c r="C385" s="7">
        <v>0</v>
      </c>
      <c r="D385" s="8"/>
    </row>
    <row r="386" spans="1:4" ht="27.75" customHeight="1" x14ac:dyDescent="0.2">
      <c r="A386" s="7" t="s">
        <v>1824</v>
      </c>
      <c r="B386" s="7" t="s">
        <v>1028</v>
      </c>
      <c r="C386" s="7">
        <v>0</v>
      </c>
      <c r="D386" s="8"/>
    </row>
    <row r="387" spans="1:4" ht="27.75" customHeight="1" x14ac:dyDescent="0.2">
      <c r="A387" s="7" t="s">
        <v>1064</v>
      </c>
      <c r="B387" s="7" t="s">
        <v>1061</v>
      </c>
      <c r="C387" s="7">
        <v>0</v>
      </c>
      <c r="D387" s="8"/>
    </row>
    <row r="388" spans="1:4" ht="27.75" customHeight="1" x14ac:dyDescent="0.2">
      <c r="A388" s="7" t="s">
        <v>1825</v>
      </c>
      <c r="B388" s="7" t="s">
        <v>1184</v>
      </c>
      <c r="C388" s="7">
        <v>0</v>
      </c>
      <c r="D388" s="8"/>
    </row>
    <row r="389" spans="1:4" ht="27.75" customHeight="1" x14ac:dyDescent="0.2">
      <c r="A389" s="7" t="s">
        <v>1178</v>
      </c>
      <c r="B389" s="7" t="s">
        <v>1166</v>
      </c>
      <c r="C389" s="7">
        <v>0</v>
      </c>
      <c r="D389" s="8"/>
    </row>
    <row r="390" spans="1:4" ht="27.75" customHeight="1" x14ac:dyDescent="0.2">
      <c r="A390" s="7" t="s">
        <v>1165</v>
      </c>
      <c r="B390" s="7" t="s">
        <v>1160</v>
      </c>
      <c r="C390" s="7">
        <v>0</v>
      </c>
      <c r="D390" s="8"/>
    </row>
    <row r="391" spans="1:4" ht="27.75" customHeight="1" x14ac:dyDescent="0.2">
      <c r="A391" s="7" t="s">
        <v>1065</v>
      </c>
      <c r="B391" s="7">
        <v>0</v>
      </c>
      <c r="C391" s="7">
        <v>0</v>
      </c>
      <c r="D391" s="8"/>
    </row>
    <row r="392" spans="1:4" ht="27.75" customHeight="1" x14ac:dyDescent="0.2">
      <c r="A392" s="7" t="s">
        <v>1826</v>
      </c>
      <c r="B392" s="7">
        <v>0</v>
      </c>
      <c r="C392" s="7">
        <v>0</v>
      </c>
      <c r="D392" s="8"/>
    </row>
    <row r="393" spans="1:4" ht="27.75" customHeight="1" x14ac:dyDescent="0.2">
      <c r="A393" s="7" t="s">
        <v>1827</v>
      </c>
      <c r="B393" s="7">
        <v>0</v>
      </c>
      <c r="C393" s="7">
        <v>0</v>
      </c>
      <c r="D393" s="8"/>
    </row>
    <row r="394" spans="1:4" ht="27.75" customHeight="1" x14ac:dyDescent="0.2">
      <c r="A394" s="7" t="s">
        <v>1081</v>
      </c>
      <c r="B394" s="7">
        <v>0</v>
      </c>
      <c r="C394" s="7">
        <v>0</v>
      </c>
      <c r="D394" s="8"/>
    </row>
    <row r="395" spans="1:4" ht="27.75" customHeight="1" x14ac:dyDescent="0.2">
      <c r="A395" s="7" t="s">
        <v>1079</v>
      </c>
      <c r="B395" s="7">
        <v>0</v>
      </c>
      <c r="C395" s="7">
        <v>0</v>
      </c>
      <c r="D395" s="8"/>
    </row>
    <row r="396" spans="1:4" ht="27.75" customHeight="1" x14ac:dyDescent="0.2">
      <c r="A396" s="7" t="s">
        <v>1112</v>
      </c>
      <c r="B396" s="7" t="s">
        <v>1065</v>
      </c>
      <c r="C396" s="7">
        <v>0</v>
      </c>
      <c r="D396" s="8"/>
    </row>
    <row r="397" spans="1:4" ht="27.75" customHeight="1" x14ac:dyDescent="0.2">
      <c r="A397" s="7" t="s">
        <v>1121</v>
      </c>
      <c r="B397" s="7" t="s">
        <v>1065</v>
      </c>
      <c r="C397" s="7">
        <v>0</v>
      </c>
      <c r="D397" s="8"/>
    </row>
    <row r="398" spans="1:4" ht="27.75" customHeight="1" x14ac:dyDescent="0.2">
      <c r="A398" s="7" t="s">
        <v>1068</v>
      </c>
      <c r="B398" s="7" t="s">
        <v>1065</v>
      </c>
      <c r="C398" s="7">
        <v>0</v>
      </c>
      <c r="D398" s="8"/>
    </row>
    <row r="399" spans="1:4" ht="27.75" customHeight="1" x14ac:dyDescent="0.2">
      <c r="A399" s="7" t="s">
        <v>1140</v>
      </c>
      <c r="B399" s="7" t="s">
        <v>1065</v>
      </c>
      <c r="C399" s="7">
        <v>0</v>
      </c>
      <c r="D399" s="8"/>
    </row>
    <row r="400" spans="1:4" ht="27.75" customHeight="1" x14ac:dyDescent="0.2">
      <c r="A400" s="7" t="s">
        <v>1089</v>
      </c>
      <c r="B400" s="7" t="s">
        <v>1065</v>
      </c>
      <c r="C400" s="7">
        <v>0</v>
      </c>
      <c r="D400" s="8"/>
    </row>
    <row r="401" spans="1:4" ht="27.75" customHeight="1" x14ac:dyDescent="0.2">
      <c r="A401" s="7" t="s">
        <v>1105</v>
      </c>
      <c r="B401" s="7" t="s">
        <v>1065</v>
      </c>
      <c r="C401" s="7">
        <v>0</v>
      </c>
      <c r="D401" s="8"/>
    </row>
    <row r="402" spans="1:4" ht="27.75" customHeight="1" x14ac:dyDescent="0.2">
      <c r="A402" s="7" t="s">
        <v>1095</v>
      </c>
      <c r="B402" s="7" t="s">
        <v>1065</v>
      </c>
      <c r="C402" s="7">
        <v>0</v>
      </c>
      <c r="D402" s="8"/>
    </row>
    <row r="403" spans="1:4" ht="27.75" customHeight="1" x14ac:dyDescent="0.2">
      <c r="A403" s="7" t="s">
        <v>1082</v>
      </c>
      <c r="B403" s="7" t="s">
        <v>1065</v>
      </c>
      <c r="C403" s="7">
        <v>0</v>
      </c>
      <c r="D403" s="8"/>
    </row>
    <row r="404" spans="1:4" ht="27.75" customHeight="1" x14ac:dyDescent="0.2">
      <c r="A404" s="7" t="s">
        <v>1132</v>
      </c>
      <c r="B404" s="7" t="s">
        <v>1065</v>
      </c>
      <c r="C404" s="7">
        <v>0</v>
      </c>
      <c r="D404" s="8"/>
    </row>
    <row r="405" spans="1:4" ht="27.75" customHeight="1" x14ac:dyDescent="0.2">
      <c r="A405" s="7" t="s">
        <v>1100</v>
      </c>
      <c r="B405" s="7" t="s">
        <v>1065</v>
      </c>
      <c r="C405" s="7">
        <v>0</v>
      </c>
      <c r="D405" s="8"/>
    </row>
    <row r="406" spans="1:4" ht="27.75" customHeight="1" x14ac:dyDescent="0.2">
      <c r="A406" s="7" t="s">
        <v>1080</v>
      </c>
      <c r="B406" s="7" t="s">
        <v>1081</v>
      </c>
      <c r="C406" s="7">
        <v>0</v>
      </c>
      <c r="D406" s="8"/>
    </row>
    <row r="407" spans="1:4" ht="27.75" customHeight="1" x14ac:dyDescent="0.2">
      <c r="A407" s="7" t="s">
        <v>1138</v>
      </c>
      <c r="B407" s="7" t="s">
        <v>1065</v>
      </c>
      <c r="C407" s="7">
        <v>0</v>
      </c>
      <c r="D407" s="8"/>
    </row>
    <row r="408" spans="1:4" ht="27.75" customHeight="1" x14ac:dyDescent="0.2">
      <c r="A408" s="7" t="s">
        <v>1123</v>
      </c>
      <c r="B408" s="7" t="s">
        <v>1065</v>
      </c>
      <c r="C408" s="7">
        <v>0</v>
      </c>
      <c r="D408" s="8"/>
    </row>
    <row r="409" spans="1:4" ht="27.75" customHeight="1" x14ac:dyDescent="0.2">
      <c r="A409" s="7" t="s">
        <v>1129</v>
      </c>
      <c r="B409" s="7" t="s">
        <v>1065</v>
      </c>
      <c r="C409" s="7">
        <v>0</v>
      </c>
      <c r="D409" s="8"/>
    </row>
    <row r="410" spans="1:4" ht="27.75" customHeight="1" x14ac:dyDescent="0.2">
      <c r="A410" s="7" t="s">
        <v>1114</v>
      </c>
      <c r="B410" s="7" t="s">
        <v>1065</v>
      </c>
      <c r="C410" s="7">
        <v>0</v>
      </c>
      <c r="D410" s="8"/>
    </row>
    <row r="411" spans="1:4" ht="27.75" customHeight="1" x14ac:dyDescent="0.2">
      <c r="A411" s="7" t="s">
        <v>1117</v>
      </c>
      <c r="B411" s="7" t="s">
        <v>1065</v>
      </c>
      <c r="C411" s="7">
        <v>0</v>
      </c>
      <c r="D411" s="8"/>
    </row>
    <row r="412" spans="1:4" ht="27.75" customHeight="1" x14ac:dyDescent="0.2">
      <c r="A412" s="7" t="s">
        <v>1125</v>
      </c>
      <c r="B412" s="7" t="s">
        <v>1065</v>
      </c>
      <c r="C412" s="7">
        <v>0</v>
      </c>
      <c r="D412" s="8"/>
    </row>
    <row r="413" spans="1:4" ht="27.75" customHeight="1" x14ac:dyDescent="0.2">
      <c r="A413" s="7" t="s">
        <v>1076</v>
      </c>
      <c r="B413" s="7" t="s">
        <v>1065</v>
      </c>
      <c r="C413" s="7">
        <v>0</v>
      </c>
      <c r="D413" s="8"/>
    </row>
    <row r="414" spans="1:4" ht="27.75" customHeight="1" x14ac:dyDescent="0.2">
      <c r="A414" s="7" t="s">
        <v>1091</v>
      </c>
      <c r="B414" s="7" t="s">
        <v>1065</v>
      </c>
      <c r="C414" s="7">
        <v>0</v>
      </c>
      <c r="D414" s="8"/>
    </row>
    <row r="415" spans="1:4" ht="27.75" customHeight="1" x14ac:dyDescent="0.2">
      <c r="A415" s="7" t="s">
        <v>1085</v>
      </c>
      <c r="B415" s="7" t="s">
        <v>1065</v>
      </c>
      <c r="C415" s="7">
        <v>0</v>
      </c>
      <c r="D415" s="8"/>
    </row>
    <row r="416" spans="1:4" ht="27.75" customHeight="1" x14ac:dyDescent="0.2">
      <c r="A416" s="7" t="s">
        <v>1828</v>
      </c>
      <c r="B416" s="7" t="s">
        <v>1065</v>
      </c>
      <c r="C416" s="7">
        <v>0</v>
      </c>
      <c r="D416" s="8"/>
    </row>
    <row r="417" spans="1:4" ht="27.75" customHeight="1" x14ac:dyDescent="0.2">
      <c r="A417" s="7" t="s">
        <v>1088</v>
      </c>
      <c r="B417" s="7" t="s">
        <v>1082</v>
      </c>
      <c r="C417" s="7">
        <v>0</v>
      </c>
      <c r="D417" s="8"/>
    </row>
    <row r="418" spans="1:4" ht="27.75" customHeight="1" x14ac:dyDescent="0.2">
      <c r="A418" s="7" t="s">
        <v>1073</v>
      </c>
      <c r="B418" s="7" t="s">
        <v>1068</v>
      </c>
      <c r="C418" s="7">
        <v>0</v>
      </c>
      <c r="D418" s="8"/>
    </row>
    <row r="419" spans="1:4" ht="27.75" customHeight="1" x14ac:dyDescent="0.2">
      <c r="A419" s="7" t="s">
        <v>1143</v>
      </c>
      <c r="B419" s="7" t="s">
        <v>1140</v>
      </c>
      <c r="C419" s="7">
        <v>0</v>
      </c>
      <c r="D419" s="8"/>
    </row>
    <row r="420" spans="1:4" ht="27.75" customHeight="1" x14ac:dyDescent="0.2">
      <c r="A420" s="7" t="s">
        <v>1070</v>
      </c>
      <c r="B420" s="7" t="s">
        <v>1068</v>
      </c>
      <c r="C420" s="7">
        <v>0</v>
      </c>
      <c r="D420" s="8"/>
    </row>
    <row r="421" spans="1:4" ht="27.75" customHeight="1" x14ac:dyDescent="0.2">
      <c r="A421" s="7" t="s">
        <v>1127</v>
      </c>
      <c r="B421" s="7" t="s">
        <v>1121</v>
      </c>
      <c r="C421" s="7">
        <v>0</v>
      </c>
      <c r="D421" s="8"/>
    </row>
    <row r="422" spans="1:4" ht="27.75" customHeight="1" x14ac:dyDescent="0.2">
      <c r="A422" s="7" t="s">
        <v>1122</v>
      </c>
      <c r="B422" s="7" t="s">
        <v>1123</v>
      </c>
      <c r="C422" s="7">
        <v>0</v>
      </c>
      <c r="D422" s="8"/>
    </row>
    <row r="423" spans="1:4" ht="27.75" customHeight="1" x14ac:dyDescent="0.2">
      <c r="A423" s="7" t="s">
        <v>1829</v>
      </c>
      <c r="B423" s="7" t="s">
        <v>1068</v>
      </c>
      <c r="C423" s="7">
        <v>0</v>
      </c>
      <c r="D423" s="8"/>
    </row>
    <row r="424" spans="1:4" ht="27.75" customHeight="1" x14ac:dyDescent="0.2">
      <c r="A424" s="7" t="s">
        <v>1066</v>
      </c>
      <c r="B424" s="7" t="s">
        <v>1065</v>
      </c>
      <c r="C424" s="7">
        <v>0</v>
      </c>
      <c r="D424" s="8"/>
    </row>
    <row r="425" spans="1:4" ht="27.75" customHeight="1" x14ac:dyDescent="0.2">
      <c r="A425" s="7" t="s">
        <v>1113</v>
      </c>
      <c r="B425" s="7" t="s">
        <v>1114</v>
      </c>
      <c r="C425" s="7">
        <v>0</v>
      </c>
      <c r="D425" s="8"/>
    </row>
    <row r="426" spans="1:4" ht="27.75" customHeight="1" x14ac:dyDescent="0.2">
      <c r="A426" s="7" t="s">
        <v>1109</v>
      </c>
      <c r="B426" s="7" t="s">
        <v>1105</v>
      </c>
      <c r="C426" s="7">
        <v>0</v>
      </c>
      <c r="D426" s="8"/>
    </row>
    <row r="427" spans="1:4" ht="27.75" customHeight="1" x14ac:dyDescent="0.2">
      <c r="A427" s="7" t="s">
        <v>1106</v>
      </c>
      <c r="B427" s="7" t="s">
        <v>1105</v>
      </c>
      <c r="C427" s="7">
        <v>0</v>
      </c>
      <c r="D427" s="8"/>
    </row>
    <row r="428" spans="1:4" ht="27.75" customHeight="1" x14ac:dyDescent="0.2">
      <c r="A428" s="7" t="s">
        <v>1124</v>
      </c>
      <c r="B428" s="7" t="s">
        <v>1125</v>
      </c>
      <c r="C428" s="7">
        <v>0</v>
      </c>
      <c r="D428" s="8"/>
    </row>
    <row r="429" spans="1:4" ht="27.75" customHeight="1" x14ac:dyDescent="0.2">
      <c r="A429" s="7" t="s">
        <v>1096</v>
      </c>
      <c r="B429" s="7" t="s">
        <v>1095</v>
      </c>
      <c r="C429" s="7">
        <v>0</v>
      </c>
      <c r="D429" s="8"/>
    </row>
    <row r="430" spans="1:4" ht="27.75" customHeight="1" x14ac:dyDescent="0.2">
      <c r="A430" s="7" t="s">
        <v>1118</v>
      </c>
      <c r="B430" s="7" t="s">
        <v>1112</v>
      </c>
      <c r="C430" s="7">
        <v>0</v>
      </c>
      <c r="D430" s="8"/>
    </row>
    <row r="431" spans="1:4" ht="27.75" customHeight="1" x14ac:dyDescent="0.2">
      <c r="A431" s="7" t="s">
        <v>1116</v>
      </c>
      <c r="B431" s="7" t="s">
        <v>1117</v>
      </c>
      <c r="C431" s="7">
        <v>0</v>
      </c>
      <c r="D431" s="8"/>
    </row>
    <row r="432" spans="1:4" ht="27.75" customHeight="1" x14ac:dyDescent="0.2">
      <c r="A432" s="7" t="s">
        <v>1115</v>
      </c>
      <c r="B432" s="7" t="s">
        <v>1112</v>
      </c>
      <c r="C432" s="7">
        <v>0</v>
      </c>
      <c r="D432" s="8"/>
    </row>
    <row r="433" spans="1:4" ht="27.75" customHeight="1" x14ac:dyDescent="0.2">
      <c r="A433" s="7" t="s">
        <v>1090</v>
      </c>
      <c r="B433" s="7" t="s">
        <v>1091</v>
      </c>
      <c r="C433" s="7">
        <v>0</v>
      </c>
      <c r="D433" s="8"/>
    </row>
    <row r="434" spans="1:4" ht="27.75" customHeight="1" x14ac:dyDescent="0.2">
      <c r="A434" s="7" t="s">
        <v>1126</v>
      </c>
      <c r="B434" s="7" t="s">
        <v>1121</v>
      </c>
      <c r="C434" s="7">
        <v>0</v>
      </c>
      <c r="D434" s="8"/>
    </row>
    <row r="435" spans="1:4" ht="27.75" customHeight="1" x14ac:dyDescent="0.2">
      <c r="A435" s="7" t="s">
        <v>1141</v>
      </c>
      <c r="B435" s="7" t="s">
        <v>1140</v>
      </c>
      <c r="C435" s="7">
        <v>0</v>
      </c>
      <c r="D435" s="8"/>
    </row>
    <row r="436" spans="1:4" ht="27.75" customHeight="1" x14ac:dyDescent="0.2">
      <c r="A436" s="7" t="s">
        <v>1071</v>
      </c>
      <c r="B436" s="7" t="s">
        <v>1068</v>
      </c>
      <c r="C436" s="7">
        <v>0</v>
      </c>
      <c r="D436" s="8"/>
    </row>
    <row r="437" spans="1:4" ht="27.75" customHeight="1" x14ac:dyDescent="0.2">
      <c r="A437" s="7" t="s">
        <v>1072</v>
      </c>
      <c r="B437" s="7" t="s">
        <v>1068</v>
      </c>
      <c r="C437" s="7">
        <v>0</v>
      </c>
      <c r="D437" s="8"/>
    </row>
    <row r="438" spans="1:4" ht="27.75" customHeight="1" x14ac:dyDescent="0.2">
      <c r="A438" s="7" t="s">
        <v>1069</v>
      </c>
      <c r="B438" s="7" t="s">
        <v>1068</v>
      </c>
      <c r="C438" s="7">
        <v>0</v>
      </c>
      <c r="D438" s="8"/>
    </row>
    <row r="439" spans="1:4" ht="27.75" customHeight="1" x14ac:dyDescent="0.2">
      <c r="A439" s="7" t="s">
        <v>1067</v>
      </c>
      <c r="B439" s="7">
        <v>0</v>
      </c>
      <c r="C439" s="7">
        <v>0</v>
      </c>
      <c r="D439" s="8"/>
    </row>
    <row r="440" spans="1:4" ht="27.75" customHeight="1" x14ac:dyDescent="0.2">
      <c r="A440" s="7" t="s">
        <v>1067</v>
      </c>
      <c r="B440" s="7">
        <v>0</v>
      </c>
      <c r="C440" s="7">
        <v>0</v>
      </c>
      <c r="D440" s="8"/>
    </row>
    <row r="441" spans="1:4" ht="27.75" customHeight="1" x14ac:dyDescent="0.2">
      <c r="A441" s="7" t="s">
        <v>1107</v>
      </c>
      <c r="B441" s="7" t="s">
        <v>1105</v>
      </c>
      <c r="C441" s="7">
        <v>0</v>
      </c>
      <c r="D441" s="8"/>
    </row>
    <row r="442" spans="1:4" ht="27.75" customHeight="1" x14ac:dyDescent="0.2">
      <c r="A442" s="7" t="s">
        <v>1092</v>
      </c>
      <c r="B442" s="7" t="s">
        <v>1089</v>
      </c>
      <c r="C442" s="7">
        <v>0</v>
      </c>
      <c r="D442" s="8"/>
    </row>
    <row r="443" spans="1:4" ht="27.75" customHeight="1" x14ac:dyDescent="0.2">
      <c r="A443" s="7" t="s">
        <v>1108</v>
      </c>
      <c r="B443" s="7" t="s">
        <v>1105</v>
      </c>
      <c r="C443" s="7">
        <v>0</v>
      </c>
      <c r="D443" s="8"/>
    </row>
    <row r="444" spans="1:4" ht="27.75" customHeight="1" x14ac:dyDescent="0.2">
      <c r="A444" s="7" t="s">
        <v>1133</v>
      </c>
      <c r="B444" s="7" t="s">
        <v>1132</v>
      </c>
      <c r="C444" s="7">
        <v>0</v>
      </c>
      <c r="D444" s="8"/>
    </row>
    <row r="445" spans="1:4" ht="27.75" customHeight="1" x14ac:dyDescent="0.2">
      <c r="A445" s="7" t="s">
        <v>1134</v>
      </c>
      <c r="B445" s="7" t="s">
        <v>1132</v>
      </c>
      <c r="C445" s="7">
        <v>0</v>
      </c>
      <c r="D445" s="8"/>
    </row>
    <row r="446" spans="1:4" ht="27.75" customHeight="1" x14ac:dyDescent="0.2">
      <c r="A446" s="7" t="s">
        <v>1097</v>
      </c>
      <c r="B446" s="7" t="s">
        <v>1828</v>
      </c>
      <c r="C446" s="7">
        <v>0</v>
      </c>
      <c r="D446" s="8"/>
    </row>
    <row r="447" spans="1:4" ht="27.75" customHeight="1" x14ac:dyDescent="0.2">
      <c r="A447" s="7" t="s">
        <v>1093</v>
      </c>
      <c r="B447" s="7" t="s">
        <v>1089</v>
      </c>
      <c r="C447" s="7">
        <v>0</v>
      </c>
      <c r="D447" s="8"/>
    </row>
    <row r="448" spans="1:4" ht="27.75" customHeight="1" x14ac:dyDescent="0.2">
      <c r="A448" s="7" t="s">
        <v>1142</v>
      </c>
      <c r="B448" s="7" t="s">
        <v>1140</v>
      </c>
      <c r="C448" s="7">
        <v>0</v>
      </c>
      <c r="D448" s="8"/>
    </row>
    <row r="449" spans="1:4" ht="27.75" customHeight="1" x14ac:dyDescent="0.2">
      <c r="A449" s="7" t="s">
        <v>1145</v>
      </c>
      <c r="B449" s="7" t="s">
        <v>1140</v>
      </c>
      <c r="C449" s="7">
        <v>0</v>
      </c>
      <c r="D449" s="8"/>
    </row>
    <row r="450" spans="1:4" ht="27.75" customHeight="1" x14ac:dyDescent="0.2">
      <c r="A450" s="7" t="s">
        <v>1101</v>
      </c>
      <c r="B450" s="7" t="s">
        <v>1100</v>
      </c>
      <c r="C450" s="7">
        <v>0</v>
      </c>
      <c r="D450" s="8"/>
    </row>
    <row r="451" spans="1:4" ht="27.75" customHeight="1" x14ac:dyDescent="0.2">
      <c r="A451" s="7" t="s">
        <v>1078</v>
      </c>
      <c r="B451" s="7" t="s">
        <v>1079</v>
      </c>
      <c r="C451" s="7">
        <v>0</v>
      </c>
      <c r="D451" s="8"/>
    </row>
    <row r="452" spans="1:4" ht="27.75" customHeight="1" x14ac:dyDescent="0.2">
      <c r="A452" s="7" t="s">
        <v>1083</v>
      </c>
      <c r="B452" s="7" t="s">
        <v>1082</v>
      </c>
      <c r="C452" s="7">
        <v>0</v>
      </c>
      <c r="D452" s="8"/>
    </row>
    <row r="453" spans="1:4" ht="27.75" customHeight="1" x14ac:dyDescent="0.2">
      <c r="A453" s="7" t="s">
        <v>1094</v>
      </c>
      <c r="B453" s="7" t="s">
        <v>1089</v>
      </c>
      <c r="C453" s="7">
        <v>0</v>
      </c>
      <c r="D453" s="8"/>
    </row>
    <row r="454" spans="1:4" ht="27.75" customHeight="1" x14ac:dyDescent="0.2">
      <c r="A454" s="7" t="s">
        <v>1098</v>
      </c>
      <c r="B454" s="7" t="s">
        <v>1095</v>
      </c>
      <c r="C454" s="7">
        <v>0</v>
      </c>
      <c r="D454" s="8"/>
    </row>
    <row r="455" spans="1:4" ht="27.75" customHeight="1" x14ac:dyDescent="0.2">
      <c r="A455" s="7" t="s">
        <v>1119</v>
      </c>
      <c r="B455" s="7" t="s">
        <v>1112</v>
      </c>
      <c r="C455" s="7">
        <v>0</v>
      </c>
      <c r="D455" s="8"/>
    </row>
    <row r="456" spans="1:4" ht="27.75" customHeight="1" x14ac:dyDescent="0.2">
      <c r="A456" s="7" t="s">
        <v>1099</v>
      </c>
      <c r="B456" s="7" t="s">
        <v>1095</v>
      </c>
      <c r="C456" s="7">
        <v>0</v>
      </c>
      <c r="D456" s="8"/>
    </row>
    <row r="457" spans="1:4" ht="27.75" customHeight="1" x14ac:dyDescent="0.2">
      <c r="A457" s="7" t="s">
        <v>1102</v>
      </c>
      <c r="B457" s="7" t="s">
        <v>1100</v>
      </c>
      <c r="C457" s="7">
        <v>0</v>
      </c>
      <c r="D457" s="8"/>
    </row>
    <row r="458" spans="1:4" ht="27.75" customHeight="1" x14ac:dyDescent="0.2">
      <c r="A458" s="7" t="s">
        <v>1135</v>
      </c>
      <c r="B458" s="7" t="s">
        <v>1132</v>
      </c>
      <c r="C458" s="7">
        <v>0</v>
      </c>
      <c r="D458" s="8"/>
    </row>
    <row r="459" spans="1:4" ht="27.75" customHeight="1" x14ac:dyDescent="0.2">
      <c r="A459" s="7" t="s">
        <v>1120</v>
      </c>
      <c r="B459" s="7" t="s">
        <v>1112</v>
      </c>
      <c r="C459" s="7">
        <v>0</v>
      </c>
      <c r="D459" s="8"/>
    </row>
    <row r="460" spans="1:4" ht="27.75" customHeight="1" x14ac:dyDescent="0.2">
      <c r="A460" s="7" t="s">
        <v>1136</v>
      </c>
      <c r="B460" s="7" t="s">
        <v>1132</v>
      </c>
      <c r="C460" s="7">
        <v>0</v>
      </c>
      <c r="D460" s="8"/>
    </row>
    <row r="461" spans="1:4" ht="27.75" customHeight="1" x14ac:dyDescent="0.2">
      <c r="A461" s="7" t="s">
        <v>1074</v>
      </c>
      <c r="B461" s="7" t="s">
        <v>1068</v>
      </c>
      <c r="C461" s="7">
        <v>0</v>
      </c>
      <c r="D461" s="8"/>
    </row>
    <row r="462" spans="1:4" ht="27.75" customHeight="1" x14ac:dyDescent="0.2">
      <c r="A462" s="7" t="s">
        <v>1103</v>
      </c>
      <c r="B462" s="7" t="s">
        <v>1100</v>
      </c>
      <c r="C462" s="7">
        <v>0</v>
      </c>
      <c r="D462" s="8"/>
    </row>
    <row r="463" spans="1:4" ht="27.75" customHeight="1" x14ac:dyDescent="0.2">
      <c r="A463" s="7" t="s">
        <v>1110</v>
      </c>
      <c r="B463" s="7" t="s">
        <v>1105</v>
      </c>
      <c r="C463" s="7">
        <v>0</v>
      </c>
      <c r="D463" s="8"/>
    </row>
    <row r="464" spans="1:4" ht="27.75" customHeight="1" x14ac:dyDescent="0.2">
      <c r="A464" s="7" t="s">
        <v>1075</v>
      </c>
      <c r="B464" s="7" t="s">
        <v>1076</v>
      </c>
      <c r="C464" s="7">
        <v>0</v>
      </c>
      <c r="D464" s="8"/>
    </row>
    <row r="465" spans="1:4" ht="27.75" customHeight="1" x14ac:dyDescent="0.2">
      <c r="A465" s="7" t="s">
        <v>1144</v>
      </c>
      <c r="B465" s="7" t="s">
        <v>1140</v>
      </c>
      <c r="C465" s="7">
        <v>0</v>
      </c>
      <c r="D465" s="8"/>
    </row>
    <row r="466" spans="1:4" ht="27.75" customHeight="1" x14ac:dyDescent="0.2">
      <c r="A466" s="7" t="s">
        <v>1128</v>
      </c>
      <c r="B466" s="7" t="s">
        <v>1129</v>
      </c>
      <c r="C466" s="7">
        <v>0</v>
      </c>
      <c r="D466" s="8"/>
    </row>
    <row r="467" spans="1:4" ht="27.75" customHeight="1" x14ac:dyDescent="0.2">
      <c r="A467" s="7" t="s">
        <v>1084</v>
      </c>
      <c r="B467" s="7" t="s">
        <v>1085</v>
      </c>
      <c r="C467" s="7">
        <v>0</v>
      </c>
      <c r="D467" s="8"/>
    </row>
    <row r="468" spans="1:4" ht="27.75" customHeight="1" x14ac:dyDescent="0.2">
      <c r="A468" s="7" t="s">
        <v>1086</v>
      </c>
      <c r="B468" s="7" t="s">
        <v>1082</v>
      </c>
      <c r="C468" s="7">
        <v>0</v>
      </c>
      <c r="D468" s="8"/>
    </row>
    <row r="469" spans="1:4" ht="27.75" customHeight="1" x14ac:dyDescent="0.2">
      <c r="A469" s="7" t="s">
        <v>1104</v>
      </c>
      <c r="B469" s="7" t="s">
        <v>1100</v>
      </c>
      <c r="C469" s="7">
        <v>0</v>
      </c>
      <c r="D469" s="8"/>
    </row>
    <row r="470" spans="1:4" ht="27.75" customHeight="1" x14ac:dyDescent="0.2">
      <c r="A470" s="7" t="s">
        <v>1130</v>
      </c>
      <c r="B470" s="7" t="s">
        <v>1121</v>
      </c>
      <c r="C470" s="7">
        <v>0</v>
      </c>
      <c r="D470" s="8"/>
    </row>
    <row r="471" spans="1:4" ht="27.75" customHeight="1" x14ac:dyDescent="0.2">
      <c r="A471" s="7" t="s">
        <v>1077</v>
      </c>
      <c r="B471" s="7" t="s">
        <v>1068</v>
      </c>
      <c r="C471" s="7">
        <v>0</v>
      </c>
      <c r="D471" s="8"/>
    </row>
    <row r="472" spans="1:4" ht="27.75" customHeight="1" x14ac:dyDescent="0.2">
      <c r="A472" s="7" t="s">
        <v>1087</v>
      </c>
      <c r="B472" s="7" t="s">
        <v>1082</v>
      </c>
      <c r="C472" s="7">
        <v>0</v>
      </c>
      <c r="D472" s="8"/>
    </row>
    <row r="473" spans="1:4" ht="27.75" customHeight="1" x14ac:dyDescent="0.2">
      <c r="A473" s="7" t="s">
        <v>1137</v>
      </c>
      <c r="B473" s="7" t="s">
        <v>1132</v>
      </c>
      <c r="C473" s="7">
        <v>0</v>
      </c>
      <c r="D473" s="8"/>
    </row>
    <row r="474" spans="1:4" ht="27.75" customHeight="1" x14ac:dyDescent="0.2">
      <c r="A474" s="7" t="s">
        <v>1139</v>
      </c>
      <c r="B474" s="7" t="s">
        <v>1065</v>
      </c>
      <c r="C474" s="7">
        <v>0</v>
      </c>
      <c r="D474" s="8"/>
    </row>
    <row r="475" spans="1:4" ht="27.75" customHeight="1" x14ac:dyDescent="0.2">
      <c r="A475" s="7" t="s">
        <v>1111</v>
      </c>
      <c r="B475" s="7" t="s">
        <v>1105</v>
      </c>
      <c r="C475" s="7">
        <v>0</v>
      </c>
      <c r="D475" s="8"/>
    </row>
    <row r="476" spans="1:4" ht="27.75" customHeight="1" x14ac:dyDescent="0.2">
      <c r="A476" s="7" t="s">
        <v>1131</v>
      </c>
      <c r="B476" s="7" t="s">
        <v>1121</v>
      </c>
      <c r="C476" s="7">
        <v>0</v>
      </c>
      <c r="D476" s="8"/>
    </row>
    <row r="477" spans="1:4" ht="27.75" customHeight="1" x14ac:dyDescent="0.2">
      <c r="A477" s="7" t="s">
        <v>1148</v>
      </c>
      <c r="B477" s="7">
        <v>0</v>
      </c>
      <c r="C477" s="7">
        <v>0</v>
      </c>
      <c r="D477" s="8"/>
    </row>
    <row r="478" spans="1:4" ht="27.75" customHeight="1" x14ac:dyDescent="0.2">
      <c r="A478" s="7" t="s">
        <v>824</v>
      </c>
      <c r="B478" s="7">
        <v>0</v>
      </c>
      <c r="C478" s="7">
        <v>0</v>
      </c>
      <c r="D478" s="8"/>
    </row>
    <row r="479" spans="1:4" ht="27.75" customHeight="1" x14ac:dyDescent="0.2">
      <c r="A479" s="7" t="s">
        <v>1151</v>
      </c>
      <c r="B479" s="7">
        <v>0</v>
      </c>
      <c r="C479" s="7">
        <v>0</v>
      </c>
      <c r="D479" s="8"/>
    </row>
    <row r="480" spans="1:4" ht="27.75" customHeight="1" x14ac:dyDescent="0.2">
      <c r="A480" s="7" t="s">
        <v>1224</v>
      </c>
      <c r="B480" s="7">
        <v>0</v>
      </c>
      <c r="C480" s="7">
        <v>0</v>
      </c>
      <c r="D480" s="8"/>
    </row>
    <row r="481" spans="1:4" ht="27.75" customHeight="1" x14ac:dyDescent="0.2">
      <c r="A481" s="7" t="s">
        <v>1146</v>
      </c>
      <c r="B481" s="7">
        <v>0</v>
      </c>
      <c r="C481" s="7">
        <v>0</v>
      </c>
      <c r="D481" s="8"/>
    </row>
    <row r="482" spans="1:4" ht="27.75" customHeight="1" x14ac:dyDescent="0.2">
      <c r="A482" s="7" t="s">
        <v>833</v>
      </c>
      <c r="B482" s="7" t="s">
        <v>824</v>
      </c>
      <c r="C482" s="7">
        <v>0.31197956118055398</v>
      </c>
      <c r="D482" s="8"/>
    </row>
    <row r="483" spans="1:4" ht="27.75" customHeight="1" x14ac:dyDescent="0.2">
      <c r="A483" s="7" t="s">
        <v>1280</v>
      </c>
      <c r="B483" s="7" t="s">
        <v>1224</v>
      </c>
      <c r="C483" s="7">
        <v>0</v>
      </c>
      <c r="D483" s="8"/>
    </row>
    <row r="484" spans="1:4" ht="27.75" customHeight="1" x14ac:dyDescent="0.2">
      <c r="A484" s="7" t="s">
        <v>1199</v>
      </c>
      <c r="B484" s="7" t="s">
        <v>1148</v>
      </c>
      <c r="C484" s="7">
        <v>0</v>
      </c>
      <c r="D484" s="8"/>
    </row>
    <row r="485" spans="1:4" ht="27.75" customHeight="1" x14ac:dyDescent="0.2">
      <c r="A485" s="7" t="s">
        <v>1239</v>
      </c>
      <c r="B485" s="7" t="s">
        <v>1151</v>
      </c>
      <c r="C485" s="7">
        <v>0</v>
      </c>
      <c r="D485" s="8"/>
    </row>
    <row r="486" spans="1:4" ht="27.75" customHeight="1" x14ac:dyDescent="0.2">
      <c r="A486" s="7" t="s">
        <v>842</v>
      </c>
      <c r="B486" s="7" t="s">
        <v>824</v>
      </c>
      <c r="C486" s="7">
        <v>0</v>
      </c>
      <c r="D486" s="8"/>
    </row>
    <row r="487" spans="1:4" ht="27.75" customHeight="1" x14ac:dyDescent="0.2">
      <c r="A487" s="7" t="s">
        <v>825</v>
      </c>
      <c r="B487" s="7" t="s">
        <v>824</v>
      </c>
      <c r="C487" s="7">
        <v>0</v>
      </c>
      <c r="D487" s="8"/>
    </row>
    <row r="488" spans="1:4" ht="27.75" customHeight="1" x14ac:dyDescent="0.2">
      <c r="A488" s="7" t="s">
        <v>1210</v>
      </c>
      <c r="B488" s="7" t="s">
        <v>1148</v>
      </c>
      <c r="C488" s="7">
        <v>0.63550176051059537</v>
      </c>
      <c r="D488" s="8"/>
    </row>
    <row r="489" spans="1:4" ht="27.75" customHeight="1" x14ac:dyDescent="0.2">
      <c r="A489" s="7" t="s">
        <v>1247</v>
      </c>
      <c r="B489" s="7" t="s">
        <v>1151</v>
      </c>
      <c r="C489" s="7">
        <v>0</v>
      </c>
      <c r="D489" s="8"/>
    </row>
    <row r="490" spans="1:4" ht="27.75" customHeight="1" x14ac:dyDescent="0.2">
      <c r="A490" s="7" t="s">
        <v>1270</v>
      </c>
      <c r="B490" s="7" t="s">
        <v>1151</v>
      </c>
      <c r="C490" s="7">
        <v>0</v>
      </c>
      <c r="D490" s="8"/>
    </row>
    <row r="491" spans="1:4" ht="27.75" customHeight="1" x14ac:dyDescent="0.2">
      <c r="A491" s="7" t="s">
        <v>1222</v>
      </c>
      <c r="B491" s="7" t="s">
        <v>1146</v>
      </c>
      <c r="C491" s="7">
        <v>0</v>
      </c>
      <c r="D491" s="8"/>
    </row>
    <row r="492" spans="1:4" ht="27.75" customHeight="1" x14ac:dyDescent="0.2">
      <c r="A492" s="7" t="s">
        <v>1254</v>
      </c>
      <c r="B492" s="7" t="s">
        <v>1151</v>
      </c>
      <c r="C492" s="7">
        <v>0</v>
      </c>
      <c r="D492" s="8"/>
    </row>
    <row r="493" spans="1:4" ht="27.75" customHeight="1" x14ac:dyDescent="0.2">
      <c r="A493" s="7" t="s">
        <v>1262</v>
      </c>
      <c r="B493" s="7" t="s">
        <v>1151</v>
      </c>
      <c r="C493" s="7">
        <v>0</v>
      </c>
      <c r="D493" s="8"/>
    </row>
    <row r="494" spans="1:4" ht="27.75" customHeight="1" x14ac:dyDescent="0.2">
      <c r="A494" s="7" t="s">
        <v>1225</v>
      </c>
      <c r="B494" s="7" t="s">
        <v>1224</v>
      </c>
      <c r="C494" s="7">
        <v>0</v>
      </c>
      <c r="D494" s="8"/>
    </row>
    <row r="495" spans="1:4" ht="27.75" customHeight="1" x14ac:dyDescent="0.2">
      <c r="A495" s="7" t="s">
        <v>1277</v>
      </c>
      <c r="B495" s="7" t="s">
        <v>1151</v>
      </c>
      <c r="C495" s="7">
        <v>0</v>
      </c>
      <c r="D495" s="8"/>
    </row>
    <row r="496" spans="1:4" ht="27.75" customHeight="1" x14ac:dyDescent="0.2">
      <c r="A496" s="7" t="s">
        <v>832</v>
      </c>
      <c r="B496" s="7" t="s">
        <v>824</v>
      </c>
      <c r="C496" s="7">
        <v>0</v>
      </c>
      <c r="D496" s="8"/>
    </row>
    <row r="497" spans="1:4" ht="27.75" customHeight="1" x14ac:dyDescent="0.2">
      <c r="A497" s="7" t="s">
        <v>1251</v>
      </c>
      <c r="B497" s="7" t="s">
        <v>1151</v>
      </c>
      <c r="C497" s="7">
        <v>0</v>
      </c>
      <c r="D497" s="8"/>
    </row>
    <row r="498" spans="1:4" ht="27.75" customHeight="1" x14ac:dyDescent="0.2">
      <c r="A498" s="7" t="s">
        <v>1252</v>
      </c>
      <c r="B498" s="7" t="s">
        <v>1151</v>
      </c>
      <c r="C498" s="7">
        <v>2.4624343537373172</v>
      </c>
      <c r="D498" s="8"/>
    </row>
    <row r="499" spans="1:4" ht="27.75" customHeight="1" x14ac:dyDescent="0.2">
      <c r="A499" s="7" t="s">
        <v>1253</v>
      </c>
      <c r="B499" s="7" t="s">
        <v>1151</v>
      </c>
      <c r="C499" s="7">
        <v>0</v>
      </c>
      <c r="D499" s="8"/>
    </row>
    <row r="500" spans="1:4" ht="27.75" customHeight="1" x14ac:dyDescent="0.2">
      <c r="A500" s="7" t="s">
        <v>1257</v>
      </c>
      <c r="B500" s="7" t="s">
        <v>1151</v>
      </c>
      <c r="C500" s="7">
        <v>2.3410882858266269</v>
      </c>
      <c r="D500" s="8"/>
    </row>
    <row r="501" spans="1:4" ht="27.75" customHeight="1" x14ac:dyDescent="0.2">
      <c r="A501" s="7" t="s">
        <v>1261</v>
      </c>
      <c r="B501" s="7" t="s">
        <v>1151</v>
      </c>
      <c r="C501" s="7">
        <v>0</v>
      </c>
      <c r="D501" s="8"/>
    </row>
    <row r="502" spans="1:4" ht="27.75" customHeight="1" x14ac:dyDescent="0.2">
      <c r="A502" s="7" t="s">
        <v>1223</v>
      </c>
      <c r="B502" s="7" t="s">
        <v>1224</v>
      </c>
      <c r="C502" s="7">
        <v>0</v>
      </c>
      <c r="D502" s="8"/>
    </row>
    <row r="503" spans="1:4" ht="27.75" customHeight="1" x14ac:dyDescent="0.2">
      <c r="A503" s="7" t="s">
        <v>837</v>
      </c>
      <c r="B503" s="7" t="s">
        <v>824</v>
      </c>
      <c r="C503" s="7">
        <v>0.21153883798181883</v>
      </c>
      <c r="D503" s="8"/>
    </row>
    <row r="504" spans="1:4" ht="27.75" customHeight="1" x14ac:dyDescent="0.2">
      <c r="A504" s="7" t="s">
        <v>1147</v>
      </c>
      <c r="B504" s="7" t="s">
        <v>1148</v>
      </c>
      <c r="C504" s="7">
        <v>4.2672325533862216E-11</v>
      </c>
      <c r="D504" s="8"/>
    </row>
    <row r="505" spans="1:4" ht="27.75" customHeight="1" x14ac:dyDescent="0.2">
      <c r="A505" s="7" t="s">
        <v>827</v>
      </c>
      <c r="B505" s="7" t="s">
        <v>824</v>
      </c>
      <c r="C505" s="7">
        <v>0</v>
      </c>
      <c r="D505" s="8"/>
    </row>
    <row r="506" spans="1:4" ht="27.75" customHeight="1" x14ac:dyDescent="0.2">
      <c r="A506" s="7" t="s">
        <v>846</v>
      </c>
      <c r="B506" s="7" t="s">
        <v>824</v>
      </c>
      <c r="C506" s="7">
        <v>0</v>
      </c>
      <c r="D506" s="8"/>
    </row>
    <row r="507" spans="1:4" ht="27.75" customHeight="1" x14ac:dyDescent="0.2">
      <c r="A507" s="7" t="s">
        <v>1152</v>
      </c>
      <c r="B507" s="7" t="s">
        <v>1151</v>
      </c>
      <c r="C507" s="7">
        <v>0</v>
      </c>
      <c r="D507" s="8"/>
    </row>
    <row r="508" spans="1:4" ht="27.75" customHeight="1" x14ac:dyDescent="0.2">
      <c r="A508" s="7" t="s">
        <v>1150</v>
      </c>
      <c r="B508" s="7" t="s">
        <v>1151</v>
      </c>
      <c r="C508" s="7">
        <v>0</v>
      </c>
      <c r="D508" s="8"/>
    </row>
    <row r="509" spans="1:4" ht="27.75" customHeight="1" x14ac:dyDescent="0.2">
      <c r="A509" s="7" t="s">
        <v>1241</v>
      </c>
      <c r="B509" s="7" t="s">
        <v>1239</v>
      </c>
      <c r="C509" s="7">
        <v>0</v>
      </c>
      <c r="D509" s="8"/>
    </row>
    <row r="510" spans="1:4" ht="27.75" customHeight="1" x14ac:dyDescent="0.2">
      <c r="A510" s="7" t="s">
        <v>1243</v>
      </c>
      <c r="B510" s="7" t="s">
        <v>1239</v>
      </c>
      <c r="C510" s="7">
        <v>0</v>
      </c>
      <c r="D510" s="8"/>
    </row>
    <row r="511" spans="1:4" ht="27.75" customHeight="1" x14ac:dyDescent="0.2">
      <c r="A511" s="7" t="s">
        <v>1208</v>
      </c>
      <c r="B511" s="7" t="s">
        <v>1148</v>
      </c>
      <c r="C511" s="7">
        <v>0</v>
      </c>
      <c r="D511" s="8"/>
    </row>
    <row r="512" spans="1:4" ht="27.75" customHeight="1" x14ac:dyDescent="0.2">
      <c r="A512" s="7" t="s">
        <v>1250</v>
      </c>
      <c r="B512" s="7" t="s">
        <v>1247</v>
      </c>
      <c r="C512" s="7">
        <v>2.9917701840190771</v>
      </c>
      <c r="D512" s="8"/>
    </row>
    <row r="513" spans="1:4" ht="27.75" customHeight="1" x14ac:dyDescent="0.2">
      <c r="A513" s="7" t="s">
        <v>1217</v>
      </c>
      <c r="B513" s="7" t="s">
        <v>1210</v>
      </c>
      <c r="C513" s="7">
        <v>0</v>
      </c>
      <c r="D513" s="8"/>
    </row>
    <row r="514" spans="1:4" ht="27.75" customHeight="1" x14ac:dyDescent="0.2">
      <c r="A514" s="7" t="s">
        <v>1279</v>
      </c>
      <c r="B514" s="7" t="s">
        <v>1224</v>
      </c>
      <c r="C514" s="7">
        <v>0</v>
      </c>
      <c r="D514" s="8"/>
    </row>
    <row r="515" spans="1:4" ht="27.75" customHeight="1" x14ac:dyDescent="0.2">
      <c r="A515" s="7" t="s">
        <v>1216</v>
      </c>
      <c r="B515" s="7" t="s">
        <v>1210</v>
      </c>
      <c r="C515" s="7">
        <v>0</v>
      </c>
      <c r="D515" s="8"/>
    </row>
    <row r="516" spans="1:4" ht="27.75" customHeight="1" x14ac:dyDescent="0.2">
      <c r="A516" s="7" t="s">
        <v>1203</v>
      </c>
      <c r="B516" s="7" t="s">
        <v>1199</v>
      </c>
      <c r="C516" s="7">
        <v>0</v>
      </c>
      <c r="D516" s="8"/>
    </row>
    <row r="517" spans="1:4" ht="27.75" customHeight="1" x14ac:dyDescent="0.2">
      <c r="A517" s="7" t="s">
        <v>834</v>
      </c>
      <c r="B517" s="7" t="s">
        <v>833</v>
      </c>
      <c r="C517" s="7">
        <v>0</v>
      </c>
      <c r="D517" s="8"/>
    </row>
    <row r="518" spans="1:4" ht="27.75" customHeight="1" x14ac:dyDescent="0.2">
      <c r="A518" s="7" t="s">
        <v>1281</v>
      </c>
      <c r="B518" s="7" t="s">
        <v>1280</v>
      </c>
      <c r="C518" s="7">
        <v>0</v>
      </c>
      <c r="D518" s="8"/>
    </row>
    <row r="519" spans="1:4" ht="27.75" customHeight="1" x14ac:dyDescent="0.2">
      <c r="A519" s="7" t="s">
        <v>1198</v>
      </c>
      <c r="B519" s="7" t="s">
        <v>1148</v>
      </c>
      <c r="C519" s="7">
        <v>0</v>
      </c>
      <c r="D519" s="8"/>
    </row>
    <row r="520" spans="1:4" ht="27.75" customHeight="1" x14ac:dyDescent="0.2">
      <c r="A520" s="7" t="s">
        <v>1830</v>
      </c>
      <c r="B520" s="7" t="s">
        <v>1239</v>
      </c>
      <c r="C520" s="7">
        <v>0</v>
      </c>
      <c r="D520" s="8"/>
    </row>
    <row r="521" spans="1:4" ht="27.75" customHeight="1" x14ac:dyDescent="0.2">
      <c r="A521" s="7" t="s">
        <v>1200</v>
      </c>
      <c r="B521" s="7" t="s">
        <v>1199</v>
      </c>
      <c r="C521" s="7">
        <v>0</v>
      </c>
      <c r="D521" s="8"/>
    </row>
    <row r="522" spans="1:4" ht="27.75" customHeight="1" x14ac:dyDescent="0.2">
      <c r="A522" s="7" t="s">
        <v>1282</v>
      </c>
      <c r="B522" s="7" t="s">
        <v>1280</v>
      </c>
      <c r="C522" s="7">
        <v>0</v>
      </c>
      <c r="D522" s="8"/>
    </row>
    <row r="523" spans="1:4" ht="27.75" customHeight="1" x14ac:dyDescent="0.2">
      <c r="A523" s="7" t="s">
        <v>826</v>
      </c>
      <c r="B523" s="7" t="s">
        <v>827</v>
      </c>
      <c r="C523" s="7">
        <v>0</v>
      </c>
      <c r="D523" s="8"/>
    </row>
    <row r="524" spans="1:4" ht="27.75" customHeight="1" x14ac:dyDescent="0.2">
      <c r="A524" s="7" t="s">
        <v>1211</v>
      </c>
      <c r="B524" s="7" t="s">
        <v>1210</v>
      </c>
      <c r="C524" s="7">
        <v>0</v>
      </c>
      <c r="D524" s="8"/>
    </row>
    <row r="525" spans="1:4" ht="27.75" customHeight="1" x14ac:dyDescent="0.2">
      <c r="A525" s="7" t="s">
        <v>1831</v>
      </c>
      <c r="B525" s="7" t="s">
        <v>1210</v>
      </c>
      <c r="C525" s="7">
        <v>0</v>
      </c>
      <c r="D525" s="8"/>
    </row>
    <row r="526" spans="1:4" ht="27.75" customHeight="1" x14ac:dyDescent="0.2">
      <c r="A526" s="7" t="s">
        <v>1212</v>
      </c>
      <c r="B526" s="7" t="s">
        <v>1210</v>
      </c>
      <c r="C526" s="7">
        <v>0</v>
      </c>
      <c r="D526" s="8"/>
    </row>
    <row r="527" spans="1:4" ht="27.75" customHeight="1" x14ac:dyDescent="0.2">
      <c r="A527" s="7" t="s">
        <v>1248</v>
      </c>
      <c r="B527" s="7" t="s">
        <v>1247</v>
      </c>
      <c r="C527" s="7">
        <v>0</v>
      </c>
      <c r="D527" s="8"/>
    </row>
    <row r="528" spans="1:4" ht="27.75" customHeight="1" x14ac:dyDescent="0.2">
      <c r="A528" s="7" t="s">
        <v>1227</v>
      </c>
      <c r="B528" s="7" t="s">
        <v>1225</v>
      </c>
      <c r="C528" s="7">
        <v>0</v>
      </c>
      <c r="D528" s="8"/>
    </row>
    <row r="529" spans="1:4" ht="27.75" customHeight="1" x14ac:dyDescent="0.2">
      <c r="A529" s="7" t="s">
        <v>1832</v>
      </c>
      <c r="B529" s="7" t="s">
        <v>1151</v>
      </c>
      <c r="C529" s="7">
        <v>0</v>
      </c>
      <c r="D529" s="8"/>
    </row>
    <row r="530" spans="1:4" ht="27.75" customHeight="1" x14ac:dyDescent="0.2">
      <c r="A530" s="7" t="s">
        <v>1213</v>
      </c>
      <c r="B530" s="7" t="s">
        <v>1147</v>
      </c>
      <c r="C530" s="7">
        <v>0</v>
      </c>
      <c r="D530" s="8"/>
    </row>
    <row r="531" spans="1:4" ht="27.75" customHeight="1" x14ac:dyDescent="0.2">
      <c r="A531" s="7" t="s">
        <v>1214</v>
      </c>
      <c r="B531" s="7" t="s">
        <v>1210</v>
      </c>
      <c r="C531" s="7">
        <v>0</v>
      </c>
      <c r="D531" s="8"/>
    </row>
    <row r="532" spans="1:4" ht="27.75" customHeight="1" x14ac:dyDescent="0.2">
      <c r="A532" s="7" t="s">
        <v>1833</v>
      </c>
      <c r="B532" s="7" t="s">
        <v>825</v>
      </c>
      <c r="C532" s="7">
        <v>0</v>
      </c>
      <c r="D532" s="8"/>
    </row>
    <row r="533" spans="1:4" ht="27.75" customHeight="1" x14ac:dyDescent="0.2">
      <c r="A533" s="7" t="s">
        <v>835</v>
      </c>
      <c r="B533" s="7" t="s">
        <v>833</v>
      </c>
      <c r="C533" s="7">
        <v>0</v>
      </c>
      <c r="D533" s="8"/>
    </row>
    <row r="534" spans="1:4" ht="27.75" customHeight="1" x14ac:dyDescent="0.2">
      <c r="A534" s="7" t="s">
        <v>1201</v>
      </c>
      <c r="B534" s="7" t="s">
        <v>1199</v>
      </c>
      <c r="C534" s="7">
        <v>0</v>
      </c>
      <c r="D534" s="8"/>
    </row>
    <row r="535" spans="1:4" ht="27.75" customHeight="1" x14ac:dyDescent="0.2">
      <c r="A535" s="7" t="s">
        <v>1834</v>
      </c>
      <c r="B535" s="7" t="s">
        <v>1262</v>
      </c>
      <c r="C535" s="7">
        <v>0</v>
      </c>
      <c r="D535" s="8"/>
    </row>
    <row r="536" spans="1:4" ht="27.75" customHeight="1" x14ac:dyDescent="0.2">
      <c r="A536" s="7" t="s">
        <v>1835</v>
      </c>
      <c r="B536" s="7" t="s">
        <v>1225</v>
      </c>
      <c r="C536" s="7">
        <v>0</v>
      </c>
      <c r="D536" s="8"/>
    </row>
    <row r="537" spans="1:4" ht="27.75" customHeight="1" x14ac:dyDescent="0.2">
      <c r="A537" s="7" t="s">
        <v>843</v>
      </c>
      <c r="B537" s="7" t="s">
        <v>842</v>
      </c>
      <c r="C537" s="7">
        <v>0</v>
      </c>
      <c r="D537" s="8"/>
    </row>
    <row r="538" spans="1:4" ht="27.75" customHeight="1" x14ac:dyDescent="0.2">
      <c r="A538" s="7" t="s">
        <v>1263</v>
      </c>
      <c r="B538" s="7" t="s">
        <v>1262</v>
      </c>
      <c r="C538" s="7">
        <v>0</v>
      </c>
      <c r="D538" s="8"/>
    </row>
    <row r="539" spans="1:4" ht="27.75" customHeight="1" x14ac:dyDescent="0.2">
      <c r="A539" s="7" t="s">
        <v>845</v>
      </c>
      <c r="B539" s="7" t="s">
        <v>846</v>
      </c>
      <c r="C539" s="7">
        <v>0</v>
      </c>
      <c r="D539" s="8"/>
    </row>
    <row r="540" spans="1:4" ht="27.75" customHeight="1" x14ac:dyDescent="0.2">
      <c r="A540" s="7" t="s">
        <v>1836</v>
      </c>
      <c r="B540" s="7" t="s">
        <v>1280</v>
      </c>
      <c r="C540" s="7">
        <v>0</v>
      </c>
      <c r="D540" s="8"/>
    </row>
    <row r="541" spans="1:4" ht="27.75" customHeight="1" x14ac:dyDescent="0.2">
      <c r="A541" s="7" t="s">
        <v>1283</v>
      </c>
      <c r="B541" s="7" t="s">
        <v>1280</v>
      </c>
      <c r="C541" s="7">
        <v>0</v>
      </c>
      <c r="D541" s="8"/>
    </row>
    <row r="542" spans="1:4" ht="27.75" customHeight="1" x14ac:dyDescent="0.2">
      <c r="A542" s="7" t="s">
        <v>1240</v>
      </c>
      <c r="B542" s="7" t="s">
        <v>1239</v>
      </c>
      <c r="C542" s="7">
        <v>0</v>
      </c>
      <c r="D542" s="8"/>
    </row>
    <row r="543" spans="1:4" ht="27.75" customHeight="1" x14ac:dyDescent="0.2">
      <c r="A543" s="7" t="s">
        <v>1249</v>
      </c>
      <c r="B543" s="7" t="s">
        <v>1247</v>
      </c>
      <c r="C543" s="7">
        <v>0</v>
      </c>
      <c r="D543" s="8"/>
    </row>
    <row r="544" spans="1:4" ht="27.75" customHeight="1" x14ac:dyDescent="0.2">
      <c r="A544" s="7" t="s">
        <v>828</v>
      </c>
      <c r="B544" s="7" t="s">
        <v>825</v>
      </c>
      <c r="C544" s="7">
        <v>0</v>
      </c>
      <c r="D544" s="8"/>
    </row>
    <row r="545" spans="1:4" ht="27.75" customHeight="1" x14ac:dyDescent="0.2">
      <c r="A545" s="7" t="s">
        <v>1837</v>
      </c>
      <c r="B545" s="7" t="s">
        <v>1151</v>
      </c>
      <c r="C545" s="7">
        <v>0</v>
      </c>
      <c r="D545" s="8"/>
    </row>
    <row r="546" spans="1:4" ht="27.75" customHeight="1" x14ac:dyDescent="0.2">
      <c r="A546" s="7" t="s">
        <v>1838</v>
      </c>
      <c r="B546" s="7" t="s">
        <v>1280</v>
      </c>
      <c r="C546" s="7">
        <v>0</v>
      </c>
      <c r="D546" s="8"/>
    </row>
    <row r="547" spans="1:4" ht="27.75" customHeight="1" x14ac:dyDescent="0.2">
      <c r="A547" s="7" t="s">
        <v>1284</v>
      </c>
      <c r="B547" s="7" t="s">
        <v>1280</v>
      </c>
      <c r="C547" s="7">
        <v>0</v>
      </c>
      <c r="D547" s="8"/>
    </row>
    <row r="548" spans="1:4" ht="27.75" customHeight="1" x14ac:dyDescent="0.2">
      <c r="A548" s="7" t="s">
        <v>1839</v>
      </c>
      <c r="B548" s="7" t="s">
        <v>1280</v>
      </c>
      <c r="C548" s="7">
        <v>0</v>
      </c>
      <c r="D548" s="8"/>
    </row>
    <row r="549" spans="1:4" ht="27.75" customHeight="1" x14ac:dyDescent="0.2">
      <c r="A549" s="7" t="s">
        <v>1215</v>
      </c>
      <c r="B549" s="7" t="s">
        <v>1210</v>
      </c>
      <c r="C549" s="7">
        <v>0</v>
      </c>
      <c r="D549" s="8"/>
    </row>
    <row r="550" spans="1:4" ht="27.75" customHeight="1" x14ac:dyDescent="0.2">
      <c r="A550" s="7" t="s">
        <v>844</v>
      </c>
      <c r="B550" s="7" t="s">
        <v>842</v>
      </c>
      <c r="C550" s="7">
        <v>0</v>
      </c>
      <c r="D550" s="8"/>
    </row>
    <row r="551" spans="1:4" ht="27.75" customHeight="1" x14ac:dyDescent="0.2">
      <c r="A551" s="7" t="s">
        <v>1209</v>
      </c>
      <c r="B551" s="7" t="s">
        <v>1148</v>
      </c>
      <c r="C551" s="7">
        <v>0</v>
      </c>
      <c r="D551" s="8"/>
    </row>
    <row r="552" spans="1:4" ht="27.75" customHeight="1" x14ac:dyDescent="0.2">
      <c r="A552" s="7" t="s">
        <v>1840</v>
      </c>
      <c r="B552" s="7" t="s">
        <v>1225</v>
      </c>
      <c r="C552" s="7">
        <v>0</v>
      </c>
      <c r="D552" s="8"/>
    </row>
    <row r="553" spans="1:4" ht="27.75" customHeight="1" x14ac:dyDescent="0.2">
      <c r="A553" s="7" t="s">
        <v>1264</v>
      </c>
      <c r="B553" s="7" t="s">
        <v>1262</v>
      </c>
      <c r="C553" s="7">
        <v>0</v>
      </c>
      <c r="D553" s="8"/>
    </row>
    <row r="554" spans="1:4" ht="27.75" customHeight="1" x14ac:dyDescent="0.2">
      <c r="A554" s="7" t="s">
        <v>836</v>
      </c>
      <c r="B554" s="7" t="s">
        <v>837</v>
      </c>
      <c r="C554" s="7">
        <v>0</v>
      </c>
      <c r="D554" s="8"/>
    </row>
    <row r="555" spans="1:4" ht="27.75" customHeight="1" x14ac:dyDescent="0.2">
      <c r="A555" s="7" t="s">
        <v>838</v>
      </c>
      <c r="B555" s="7" t="s">
        <v>833</v>
      </c>
      <c r="C555" s="7">
        <v>0</v>
      </c>
      <c r="D555" s="8"/>
    </row>
    <row r="556" spans="1:4" ht="27.75" customHeight="1" x14ac:dyDescent="0.2">
      <c r="A556" s="7" t="s">
        <v>1271</v>
      </c>
      <c r="B556" s="7" t="s">
        <v>1270</v>
      </c>
      <c r="C556" s="7">
        <v>0</v>
      </c>
      <c r="D556" s="8"/>
    </row>
    <row r="557" spans="1:4" ht="27.75" customHeight="1" x14ac:dyDescent="0.2">
      <c r="A557" s="7" t="s">
        <v>1226</v>
      </c>
      <c r="B557" s="7" t="s">
        <v>1225</v>
      </c>
      <c r="C557" s="7">
        <v>0</v>
      </c>
      <c r="D557" s="8"/>
    </row>
    <row r="558" spans="1:4" ht="27.75" customHeight="1" x14ac:dyDescent="0.2">
      <c r="A558" s="7" t="s">
        <v>1242</v>
      </c>
      <c r="B558" s="7" t="s">
        <v>1239</v>
      </c>
      <c r="C558" s="7">
        <v>0</v>
      </c>
      <c r="D558" s="8"/>
    </row>
    <row r="559" spans="1:4" ht="27.75" customHeight="1" x14ac:dyDescent="0.2">
      <c r="A559" s="7" t="s">
        <v>1841</v>
      </c>
      <c r="B559" s="7" t="s">
        <v>1280</v>
      </c>
      <c r="C559" s="7">
        <v>0</v>
      </c>
      <c r="D559" s="8"/>
    </row>
    <row r="560" spans="1:4" ht="27.75" customHeight="1" x14ac:dyDescent="0.2">
      <c r="A560" s="7" t="s">
        <v>1278</v>
      </c>
      <c r="B560" s="7" t="s">
        <v>1224</v>
      </c>
      <c r="C560" s="7">
        <v>0</v>
      </c>
      <c r="D560" s="8"/>
    </row>
    <row r="561" spans="1:4" ht="27.75" customHeight="1" x14ac:dyDescent="0.2">
      <c r="A561" s="7" t="s">
        <v>1265</v>
      </c>
      <c r="B561" s="7" t="s">
        <v>1262</v>
      </c>
      <c r="C561" s="7">
        <v>0</v>
      </c>
      <c r="D561" s="8"/>
    </row>
    <row r="562" spans="1:4" ht="27.75" customHeight="1" x14ac:dyDescent="0.2">
      <c r="A562" s="7" t="s">
        <v>1842</v>
      </c>
      <c r="B562" s="7" t="s">
        <v>1239</v>
      </c>
      <c r="C562" s="7">
        <v>0</v>
      </c>
      <c r="D562" s="8"/>
    </row>
    <row r="563" spans="1:4" ht="27.75" customHeight="1" x14ac:dyDescent="0.2">
      <c r="A563" s="7" t="s">
        <v>1272</v>
      </c>
      <c r="B563" s="7" t="s">
        <v>1150</v>
      </c>
      <c r="C563" s="7">
        <v>0</v>
      </c>
      <c r="D563" s="8"/>
    </row>
    <row r="564" spans="1:4" ht="27.75" customHeight="1" x14ac:dyDescent="0.2">
      <c r="A564" s="7" t="s">
        <v>1285</v>
      </c>
      <c r="B564" s="7" t="s">
        <v>1280</v>
      </c>
      <c r="C564" s="7">
        <v>0</v>
      </c>
      <c r="D564" s="8"/>
    </row>
    <row r="565" spans="1:4" ht="27.75" customHeight="1" x14ac:dyDescent="0.2">
      <c r="A565" s="7" t="s">
        <v>1202</v>
      </c>
      <c r="B565" s="7" t="s">
        <v>1199</v>
      </c>
      <c r="C565" s="7">
        <v>0</v>
      </c>
      <c r="D565" s="8"/>
    </row>
    <row r="566" spans="1:4" ht="27.75" customHeight="1" x14ac:dyDescent="0.2">
      <c r="A566" s="7" t="s">
        <v>1244</v>
      </c>
      <c r="B566" s="7" t="s">
        <v>1239</v>
      </c>
      <c r="C566" s="7">
        <v>0</v>
      </c>
      <c r="D566" s="8"/>
    </row>
    <row r="567" spans="1:4" ht="27.75" customHeight="1" x14ac:dyDescent="0.2">
      <c r="A567" s="7" t="s">
        <v>829</v>
      </c>
      <c r="B567" s="7" t="s">
        <v>825</v>
      </c>
      <c r="C567" s="7">
        <v>0</v>
      </c>
      <c r="D567" s="8"/>
    </row>
    <row r="568" spans="1:4" ht="27.75" customHeight="1" x14ac:dyDescent="0.2">
      <c r="A568" s="7" t="s">
        <v>830</v>
      </c>
      <c r="B568" s="7" t="s">
        <v>825</v>
      </c>
      <c r="C568" s="7">
        <v>0</v>
      </c>
      <c r="D568" s="8"/>
    </row>
    <row r="569" spans="1:4" ht="27.75" customHeight="1" x14ac:dyDescent="0.2">
      <c r="A569" s="7" t="s">
        <v>1286</v>
      </c>
      <c r="B569" s="7" t="s">
        <v>1280</v>
      </c>
      <c r="C569" s="7">
        <v>0</v>
      </c>
      <c r="D569" s="8"/>
    </row>
    <row r="570" spans="1:4" ht="27.75" customHeight="1" x14ac:dyDescent="0.2">
      <c r="A570" s="7" t="s">
        <v>1219</v>
      </c>
      <c r="B570" s="7" t="s">
        <v>1210</v>
      </c>
      <c r="C570" s="7">
        <v>0</v>
      </c>
      <c r="D570" s="8"/>
    </row>
    <row r="571" spans="1:4" ht="27.75" customHeight="1" x14ac:dyDescent="0.2">
      <c r="A571" s="7" t="s">
        <v>1204</v>
      </c>
      <c r="B571" s="7" t="s">
        <v>1199</v>
      </c>
      <c r="C571" s="7">
        <v>0</v>
      </c>
      <c r="D571" s="8"/>
    </row>
    <row r="572" spans="1:4" ht="27.75" customHeight="1" x14ac:dyDescent="0.2">
      <c r="A572" s="7" t="s">
        <v>1205</v>
      </c>
      <c r="B572" s="7" t="s">
        <v>1199</v>
      </c>
      <c r="C572" s="7">
        <v>0</v>
      </c>
      <c r="D572" s="8"/>
    </row>
    <row r="573" spans="1:4" ht="27.75" customHeight="1" x14ac:dyDescent="0.2">
      <c r="A573" s="7" t="s">
        <v>1266</v>
      </c>
      <c r="B573" s="7" t="s">
        <v>1262</v>
      </c>
      <c r="C573" s="7">
        <v>0</v>
      </c>
      <c r="D573" s="8"/>
    </row>
    <row r="574" spans="1:4" ht="27.75" customHeight="1" x14ac:dyDescent="0.2">
      <c r="A574" s="7" t="s">
        <v>1255</v>
      </c>
      <c r="B574" s="7" t="s">
        <v>1151</v>
      </c>
      <c r="C574" s="7">
        <v>0</v>
      </c>
      <c r="D574" s="8"/>
    </row>
    <row r="575" spans="1:4" ht="27.75" customHeight="1" x14ac:dyDescent="0.2">
      <c r="A575" s="7" t="s">
        <v>1256</v>
      </c>
      <c r="B575" s="7" t="s">
        <v>1151</v>
      </c>
      <c r="C575" s="7">
        <v>0</v>
      </c>
      <c r="D575" s="8"/>
    </row>
    <row r="576" spans="1:4" ht="27.75" customHeight="1" x14ac:dyDescent="0.2">
      <c r="A576" s="7" t="s">
        <v>1258</v>
      </c>
      <c r="B576" s="7" t="s">
        <v>1151</v>
      </c>
      <c r="C576" s="7">
        <v>0</v>
      </c>
      <c r="D576" s="8"/>
    </row>
    <row r="577" spans="1:4" ht="27.75" customHeight="1" x14ac:dyDescent="0.2">
      <c r="A577" s="7" t="s">
        <v>1259</v>
      </c>
      <c r="B577" s="7" t="s">
        <v>1151</v>
      </c>
      <c r="C577" s="7">
        <v>0</v>
      </c>
      <c r="D577" s="8"/>
    </row>
    <row r="578" spans="1:4" ht="27.75" customHeight="1" x14ac:dyDescent="0.2">
      <c r="A578" s="7" t="s">
        <v>1260</v>
      </c>
      <c r="B578" s="7" t="s">
        <v>1151</v>
      </c>
      <c r="C578" s="7">
        <v>0</v>
      </c>
      <c r="D578" s="8"/>
    </row>
    <row r="579" spans="1:4" ht="27.75" customHeight="1" x14ac:dyDescent="0.2">
      <c r="A579" s="7" t="s">
        <v>1843</v>
      </c>
      <c r="B579" s="7" t="s">
        <v>1225</v>
      </c>
      <c r="C579" s="7">
        <v>0</v>
      </c>
      <c r="D579" s="8"/>
    </row>
    <row r="580" spans="1:4" ht="27.75" customHeight="1" x14ac:dyDescent="0.2">
      <c r="A580" s="7" t="s">
        <v>1287</v>
      </c>
      <c r="B580" s="7" t="s">
        <v>1280</v>
      </c>
      <c r="C580" s="7">
        <v>0</v>
      </c>
      <c r="D580" s="8"/>
    </row>
    <row r="581" spans="1:4" ht="27.75" customHeight="1" x14ac:dyDescent="0.2">
      <c r="A581" s="7" t="s">
        <v>847</v>
      </c>
      <c r="B581" s="7" t="s">
        <v>842</v>
      </c>
      <c r="C581" s="7">
        <v>0</v>
      </c>
      <c r="D581" s="8"/>
    </row>
    <row r="582" spans="1:4" ht="27.75" customHeight="1" x14ac:dyDescent="0.2">
      <c r="A582" s="7" t="s">
        <v>1288</v>
      </c>
      <c r="B582" s="7" t="s">
        <v>1280</v>
      </c>
      <c r="C582" s="7">
        <v>0</v>
      </c>
      <c r="D582" s="8"/>
    </row>
    <row r="583" spans="1:4" ht="27.75" customHeight="1" x14ac:dyDescent="0.2">
      <c r="A583" s="7" t="s">
        <v>1289</v>
      </c>
      <c r="B583" s="7" t="s">
        <v>1280</v>
      </c>
      <c r="C583" s="7">
        <v>0</v>
      </c>
      <c r="D583" s="8"/>
    </row>
    <row r="584" spans="1:4" ht="27.75" customHeight="1" x14ac:dyDescent="0.2">
      <c r="A584" s="7" t="s">
        <v>1218</v>
      </c>
      <c r="B584" s="7" t="s">
        <v>1210</v>
      </c>
      <c r="C584" s="7">
        <v>0</v>
      </c>
      <c r="D584" s="8"/>
    </row>
    <row r="585" spans="1:4" ht="27.75" customHeight="1" x14ac:dyDescent="0.2">
      <c r="A585" s="7" t="s">
        <v>831</v>
      </c>
      <c r="B585" s="7" t="s">
        <v>825</v>
      </c>
      <c r="C585" s="7">
        <v>0</v>
      </c>
      <c r="D585" s="8"/>
    </row>
    <row r="586" spans="1:4" ht="27.75" customHeight="1" x14ac:dyDescent="0.2">
      <c r="A586" s="7" t="s">
        <v>848</v>
      </c>
      <c r="B586" s="7" t="s">
        <v>842</v>
      </c>
      <c r="C586" s="7">
        <v>0</v>
      </c>
      <c r="D586" s="8"/>
    </row>
    <row r="587" spans="1:4" ht="27.75" customHeight="1" x14ac:dyDescent="0.2">
      <c r="A587" s="7" t="s">
        <v>1245</v>
      </c>
      <c r="B587" s="7" t="s">
        <v>1239</v>
      </c>
      <c r="C587" s="7">
        <v>0</v>
      </c>
      <c r="D587" s="8"/>
    </row>
    <row r="588" spans="1:4" ht="27.75" customHeight="1" x14ac:dyDescent="0.2">
      <c r="A588" s="7" t="s">
        <v>1267</v>
      </c>
      <c r="B588" s="7" t="s">
        <v>1262</v>
      </c>
      <c r="C588" s="7">
        <v>0</v>
      </c>
      <c r="D588" s="8"/>
    </row>
    <row r="589" spans="1:4" ht="27.75" customHeight="1" x14ac:dyDescent="0.2">
      <c r="A589" s="7" t="s">
        <v>839</v>
      </c>
      <c r="B589" s="7" t="s">
        <v>833</v>
      </c>
      <c r="C589" s="7">
        <v>0</v>
      </c>
      <c r="D589" s="8"/>
    </row>
    <row r="590" spans="1:4" ht="27.75" customHeight="1" x14ac:dyDescent="0.2">
      <c r="A590" s="7" t="s">
        <v>1273</v>
      </c>
      <c r="B590" s="7" t="s">
        <v>1270</v>
      </c>
      <c r="C590" s="7">
        <v>0</v>
      </c>
      <c r="D590" s="8"/>
    </row>
    <row r="591" spans="1:4" ht="27.75" customHeight="1" x14ac:dyDescent="0.2">
      <c r="A591" s="7" t="s">
        <v>1246</v>
      </c>
      <c r="B591" s="7" t="s">
        <v>1239</v>
      </c>
      <c r="C591" s="7">
        <v>0</v>
      </c>
      <c r="D591" s="8"/>
    </row>
    <row r="592" spans="1:4" ht="27.75" customHeight="1" x14ac:dyDescent="0.2">
      <c r="A592" s="7" t="s">
        <v>1220</v>
      </c>
      <c r="B592" s="7" t="s">
        <v>1210</v>
      </c>
      <c r="C592" s="7">
        <v>0</v>
      </c>
      <c r="D592" s="8"/>
    </row>
    <row r="593" spans="1:4" ht="27.75" customHeight="1" x14ac:dyDescent="0.2">
      <c r="A593" s="7" t="s">
        <v>849</v>
      </c>
      <c r="B593" s="7" t="s">
        <v>842</v>
      </c>
      <c r="C593" s="7">
        <v>0</v>
      </c>
      <c r="D593" s="8"/>
    </row>
    <row r="594" spans="1:4" ht="27.75" customHeight="1" x14ac:dyDescent="0.2">
      <c r="A594" s="7" t="s">
        <v>1274</v>
      </c>
      <c r="B594" s="7" t="s">
        <v>1270</v>
      </c>
      <c r="C594" s="7">
        <v>0</v>
      </c>
      <c r="D594" s="8"/>
    </row>
    <row r="595" spans="1:4" ht="27.75" customHeight="1" x14ac:dyDescent="0.2">
      <c r="A595" s="7" t="s">
        <v>840</v>
      </c>
      <c r="B595" s="7" t="s">
        <v>833</v>
      </c>
      <c r="C595" s="7">
        <v>0</v>
      </c>
      <c r="D595" s="8"/>
    </row>
    <row r="596" spans="1:4" ht="27.75" customHeight="1" x14ac:dyDescent="0.2">
      <c r="A596" s="7" t="s">
        <v>1206</v>
      </c>
      <c r="B596" s="7" t="s">
        <v>1199</v>
      </c>
      <c r="C596" s="7">
        <v>0</v>
      </c>
      <c r="D596" s="8"/>
    </row>
    <row r="597" spans="1:4" ht="27.75" customHeight="1" x14ac:dyDescent="0.2">
      <c r="A597" s="7" t="s">
        <v>1290</v>
      </c>
      <c r="B597" s="7" t="s">
        <v>1280</v>
      </c>
      <c r="C597" s="7">
        <v>0</v>
      </c>
      <c r="D597" s="8"/>
    </row>
    <row r="598" spans="1:4" ht="27.75" customHeight="1" x14ac:dyDescent="0.2">
      <c r="A598" s="7" t="s">
        <v>1268</v>
      </c>
      <c r="B598" s="7" t="s">
        <v>1262</v>
      </c>
      <c r="C598" s="7">
        <v>0</v>
      </c>
      <c r="D598" s="8"/>
    </row>
    <row r="599" spans="1:4" ht="27.75" customHeight="1" x14ac:dyDescent="0.2">
      <c r="A599" s="7" t="s">
        <v>841</v>
      </c>
      <c r="B599" s="7" t="s">
        <v>833</v>
      </c>
      <c r="C599" s="7">
        <v>0</v>
      </c>
      <c r="D599" s="8"/>
    </row>
    <row r="600" spans="1:4" ht="27.75" customHeight="1" x14ac:dyDescent="0.2">
      <c r="A600" s="7" t="s">
        <v>1292</v>
      </c>
      <c r="B600" s="7" t="s">
        <v>1224</v>
      </c>
      <c r="C600" s="7">
        <v>0</v>
      </c>
      <c r="D600" s="8"/>
    </row>
    <row r="601" spans="1:4" ht="27.75" customHeight="1" x14ac:dyDescent="0.2">
      <c r="A601" s="7" t="s">
        <v>1275</v>
      </c>
      <c r="B601" s="7" t="s">
        <v>1152</v>
      </c>
      <c r="C601" s="7">
        <v>0</v>
      </c>
      <c r="D601" s="8"/>
    </row>
    <row r="602" spans="1:4" ht="27.75" customHeight="1" x14ac:dyDescent="0.2">
      <c r="A602" s="7" t="s">
        <v>1221</v>
      </c>
      <c r="B602" s="7" t="s">
        <v>1210</v>
      </c>
      <c r="C602" s="7">
        <v>0</v>
      </c>
      <c r="D602" s="8"/>
    </row>
    <row r="603" spans="1:4" ht="27.75" customHeight="1" x14ac:dyDescent="0.2">
      <c r="A603" s="7" t="s">
        <v>1269</v>
      </c>
      <c r="B603" s="7" t="s">
        <v>1262</v>
      </c>
      <c r="C603" s="7">
        <v>0</v>
      </c>
      <c r="D603" s="8"/>
    </row>
    <row r="604" spans="1:4" ht="27.75" customHeight="1" x14ac:dyDescent="0.2">
      <c r="A604" s="7" t="s">
        <v>1276</v>
      </c>
      <c r="B604" s="7" t="s">
        <v>1270</v>
      </c>
      <c r="C604" s="7">
        <v>0</v>
      </c>
      <c r="D604" s="8"/>
    </row>
    <row r="605" spans="1:4" ht="27.75" customHeight="1" x14ac:dyDescent="0.2">
      <c r="A605" s="7" t="s">
        <v>1207</v>
      </c>
      <c r="B605" s="7" t="s">
        <v>1199</v>
      </c>
      <c r="C605" s="7">
        <v>0</v>
      </c>
      <c r="D605" s="8"/>
    </row>
    <row r="606" spans="1:4" ht="27.75" customHeight="1" x14ac:dyDescent="0.2">
      <c r="A606" s="7" t="s">
        <v>850</v>
      </c>
      <c r="B606" s="7" t="s">
        <v>842</v>
      </c>
      <c r="C606" s="7">
        <v>0</v>
      </c>
      <c r="D606" s="8"/>
    </row>
    <row r="607" spans="1:4" ht="27.75" customHeight="1" x14ac:dyDescent="0.2">
      <c r="A607" s="7" t="s">
        <v>1228</v>
      </c>
      <c r="B607" s="7" t="s">
        <v>1225</v>
      </c>
      <c r="C607" s="7">
        <v>0</v>
      </c>
      <c r="D607" s="8"/>
    </row>
    <row r="608" spans="1:4" ht="27.75" customHeight="1" x14ac:dyDescent="0.2">
      <c r="A608" s="7" t="s">
        <v>1291</v>
      </c>
      <c r="B608" s="7" t="s">
        <v>1280</v>
      </c>
      <c r="C608" s="7">
        <v>0</v>
      </c>
      <c r="D608" s="8"/>
    </row>
    <row r="609" spans="1:4" ht="27.75" customHeight="1" x14ac:dyDescent="0.2">
      <c r="A609" s="7" t="s">
        <v>1156</v>
      </c>
      <c r="B609" s="7">
        <v>0</v>
      </c>
      <c r="C609" s="7">
        <v>0</v>
      </c>
      <c r="D609" s="8"/>
    </row>
    <row r="610" spans="1:4" ht="27.75" customHeight="1" x14ac:dyDescent="0.2">
      <c r="A610" s="7" t="s">
        <v>1157</v>
      </c>
      <c r="B610" s="7" t="s">
        <v>1156</v>
      </c>
      <c r="C610" s="7">
        <v>0</v>
      </c>
      <c r="D610"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8" customWidth="1"/>
    <col min="2" max="2" width="11.5703125" style="48" customWidth="1"/>
    <col min="3" max="3" width="37.42578125" style="48" bestFit="1" customWidth="1"/>
    <col min="4" max="4" width="40.5703125" style="49" bestFit="1" customWidth="1"/>
    <col min="5" max="6" width="4.7109375" style="48" customWidth="1"/>
    <col min="7" max="7" width="29.140625" style="48" bestFit="1" customWidth="1"/>
    <col min="8" max="8" width="11.5703125" style="48"/>
    <col min="9" max="9" width="60.28515625" style="48" customWidth="1"/>
    <col min="10" max="16384" width="11.5703125" style="48"/>
  </cols>
  <sheetData>
    <row r="1" spans="1:2" ht="26.25" customHeight="1" x14ac:dyDescent="0.2">
      <c r="A1" s="274" t="s">
        <v>92</v>
      </c>
      <c r="B1" s="274"/>
    </row>
    <row r="2" spans="1:2" ht="12.75" customHeight="1" x14ac:dyDescent="0.2">
      <c r="A2" s="161"/>
      <c r="B2" s="161"/>
    </row>
    <row r="3" spans="1:2" ht="12.75" customHeight="1" x14ac:dyDescent="0.2">
      <c r="A3" s="161"/>
      <c r="B3" s="161"/>
    </row>
    <row r="4" spans="1:2" ht="12.75" customHeight="1" x14ac:dyDescent="0.2">
      <c r="A4" s="161"/>
      <c r="B4" s="161"/>
    </row>
    <row r="5" spans="1:2" ht="12.75" customHeight="1" x14ac:dyDescent="0.2">
      <c r="A5" s="161"/>
      <c r="B5" s="161"/>
    </row>
    <row r="6" spans="1:2" ht="12.75" customHeight="1" x14ac:dyDescent="0.2">
      <c r="A6" s="161"/>
      <c r="B6" s="161"/>
    </row>
    <row r="7" spans="1:2" ht="12.75" customHeight="1" x14ac:dyDescent="0.2">
      <c r="A7" s="161"/>
      <c r="B7" s="161"/>
    </row>
    <row r="8" spans="1:2" ht="12.75" customHeight="1" x14ac:dyDescent="0.2">
      <c r="A8" s="161"/>
      <c r="B8" s="161"/>
    </row>
    <row r="9" spans="1:2" ht="12.75" customHeight="1" x14ac:dyDescent="0.2">
      <c r="A9" s="161"/>
      <c r="B9" s="161"/>
    </row>
    <row r="10" spans="1:2" ht="12.75" customHeight="1" x14ac:dyDescent="0.2">
      <c r="A10" s="161"/>
      <c r="B10" s="161"/>
    </row>
    <row r="11" spans="1:2" ht="12.75" customHeight="1" x14ac:dyDescent="0.2">
      <c r="A11" s="161"/>
      <c r="B11" s="161"/>
    </row>
    <row r="12" spans="1:2" ht="12.75" customHeight="1" x14ac:dyDescent="0.2">
      <c r="A12" s="161"/>
      <c r="B12" s="161"/>
    </row>
    <row r="13" spans="1:2" ht="12.75" customHeight="1" x14ac:dyDescent="0.2">
      <c r="A13" s="161"/>
      <c r="B13" s="161"/>
    </row>
    <row r="14" spans="1:2" ht="12.75" customHeight="1" x14ac:dyDescent="0.2">
      <c r="A14" s="161"/>
      <c r="B14" s="161"/>
    </row>
    <row r="15" spans="1:2" ht="12.75" customHeight="1" x14ac:dyDescent="0.2">
      <c r="A15" s="161"/>
      <c r="B15" s="161"/>
    </row>
    <row r="16" spans="1:2" ht="12.75" customHeight="1" x14ac:dyDescent="0.2">
      <c r="A16" s="161"/>
      <c r="B16" s="161"/>
    </row>
    <row r="17" spans="1:9" ht="12.75" customHeight="1" x14ac:dyDescent="0.2">
      <c r="A17" s="161"/>
      <c r="B17" s="161"/>
    </row>
    <row r="18" spans="1:9" ht="12.75" customHeight="1" x14ac:dyDescent="0.2">
      <c r="A18" s="161"/>
      <c r="B18" s="161"/>
    </row>
    <row r="19" spans="1:9" ht="12.75" customHeight="1" x14ac:dyDescent="0.2">
      <c r="A19" s="161"/>
      <c r="B19" s="161"/>
    </row>
    <row r="20" spans="1:9" ht="12.75" customHeight="1" x14ac:dyDescent="0.2">
      <c r="A20" s="161"/>
      <c r="B20" s="161"/>
    </row>
    <row r="21" spans="1:9" ht="12.75" customHeight="1" x14ac:dyDescent="0.2">
      <c r="A21" s="161"/>
      <c r="B21" s="161"/>
    </row>
    <row r="22" spans="1:9" ht="12.75" customHeight="1" x14ac:dyDescent="0.2">
      <c r="A22" s="161"/>
      <c r="B22" s="161"/>
    </row>
    <row r="23" spans="1:9" ht="12.75" customHeight="1" x14ac:dyDescent="0.2">
      <c r="A23" s="161"/>
      <c r="B23" s="161"/>
    </row>
    <row r="24" spans="1:9" ht="12.75" customHeight="1" x14ac:dyDescent="0.2">
      <c r="A24" s="161"/>
      <c r="B24" s="161"/>
    </row>
    <row r="25" spans="1:9" ht="12.75" customHeight="1" x14ac:dyDescent="0.2">
      <c r="A25" s="161"/>
      <c r="B25" s="161"/>
    </row>
    <row r="26" spans="1:9" ht="12.75" customHeight="1" x14ac:dyDescent="0.2">
      <c r="A26" s="161"/>
      <c r="B26" s="161"/>
    </row>
    <row r="27" spans="1:9" ht="12.75" customHeight="1" x14ac:dyDescent="0.2">
      <c r="A27" s="161"/>
      <c r="B27" s="161"/>
    </row>
    <row r="28" spans="1:9" s="47" customFormat="1" ht="51" x14ac:dyDescent="0.2">
      <c r="A28" s="67" t="s">
        <v>240</v>
      </c>
      <c r="B28" s="67" t="s">
        <v>241</v>
      </c>
      <c r="C28" s="67" t="s">
        <v>242</v>
      </c>
      <c r="D28" s="67" t="s">
        <v>243</v>
      </c>
      <c r="E28" s="50"/>
      <c r="F28" s="50"/>
      <c r="G28" s="67" t="s">
        <v>463</v>
      </c>
      <c r="H28" s="67" t="s">
        <v>464</v>
      </c>
      <c r="I28" s="67" t="s">
        <v>465</v>
      </c>
    </row>
    <row r="29" spans="1:9" x14ac:dyDescent="0.2">
      <c r="A29" s="118">
        <v>3</v>
      </c>
      <c r="B29" s="119">
        <v>166</v>
      </c>
      <c r="C29" s="120" t="s">
        <v>244</v>
      </c>
      <c r="D29" s="121" t="s">
        <v>245</v>
      </c>
      <c r="H29" s="105">
        <v>40057</v>
      </c>
      <c r="I29" s="106" t="s">
        <v>466</v>
      </c>
    </row>
    <row r="30" spans="1:9" x14ac:dyDescent="0.2">
      <c r="A30" s="118">
        <v>4</v>
      </c>
      <c r="B30" s="119">
        <v>168</v>
      </c>
      <c r="C30" s="120" t="s">
        <v>244</v>
      </c>
      <c r="D30" s="121" t="s">
        <v>245</v>
      </c>
      <c r="G30" s="106" t="s">
        <v>467</v>
      </c>
      <c r="H30" s="105">
        <v>40275</v>
      </c>
      <c r="I30" s="162" t="s">
        <v>471</v>
      </c>
    </row>
    <row r="31" spans="1:9" x14ac:dyDescent="0.2">
      <c r="A31" s="118">
        <v>5</v>
      </c>
      <c r="B31" s="119">
        <v>100</v>
      </c>
      <c r="C31" s="120" t="s">
        <v>246</v>
      </c>
      <c r="D31" s="121" t="s">
        <v>245</v>
      </c>
      <c r="G31" s="163" t="s">
        <v>474</v>
      </c>
      <c r="H31" s="105">
        <v>40347</v>
      </c>
      <c r="I31" s="48" t="s">
        <v>468</v>
      </c>
    </row>
    <row r="32" spans="1:9" x14ac:dyDescent="0.2">
      <c r="A32" s="118">
        <v>6</v>
      </c>
      <c r="B32" s="119">
        <v>257</v>
      </c>
      <c r="C32" s="120" t="s">
        <v>247</v>
      </c>
      <c r="D32" s="121" t="s">
        <v>245</v>
      </c>
      <c r="G32" s="162" t="s">
        <v>475</v>
      </c>
      <c r="H32" s="105">
        <v>41166</v>
      </c>
      <c r="I32" s="162" t="s">
        <v>476</v>
      </c>
    </row>
    <row r="33" spans="1:9" x14ac:dyDescent="0.2">
      <c r="A33" s="118">
        <v>7</v>
      </c>
      <c r="B33" s="119">
        <v>158</v>
      </c>
      <c r="C33" s="120" t="s">
        <v>247</v>
      </c>
      <c r="D33" s="121" t="s">
        <v>245</v>
      </c>
      <c r="G33" s="163" t="s">
        <v>469</v>
      </c>
      <c r="H33" s="105">
        <v>41178</v>
      </c>
      <c r="I33" s="162" t="s">
        <v>470</v>
      </c>
    </row>
    <row r="34" spans="1:9" x14ac:dyDescent="0.2">
      <c r="A34" s="118">
        <v>8</v>
      </c>
      <c r="B34" s="119">
        <v>159</v>
      </c>
      <c r="C34" s="120" t="s">
        <v>247</v>
      </c>
      <c r="D34" s="121" t="s">
        <v>245</v>
      </c>
      <c r="G34" s="106" t="s">
        <v>557</v>
      </c>
      <c r="H34" s="105">
        <v>41758</v>
      </c>
      <c r="I34" s="48" t="s">
        <v>558</v>
      </c>
    </row>
    <row r="35" spans="1:9" x14ac:dyDescent="0.2">
      <c r="A35" s="118">
        <v>9</v>
      </c>
      <c r="B35" s="119">
        <v>1111</v>
      </c>
      <c r="C35" s="120" t="s">
        <v>247</v>
      </c>
      <c r="D35" s="121" t="s">
        <v>245</v>
      </c>
      <c r="G35" s="48" t="s">
        <v>555</v>
      </c>
      <c r="H35" s="105">
        <v>41758</v>
      </c>
      <c r="I35" s="106" t="s">
        <v>556</v>
      </c>
    </row>
    <row r="36" spans="1:9" x14ac:dyDescent="0.2">
      <c r="A36" s="118">
        <v>10</v>
      </c>
      <c r="B36" s="119">
        <v>1104</v>
      </c>
      <c r="C36" s="120" t="s">
        <v>247</v>
      </c>
      <c r="D36" s="121" t="s">
        <v>245</v>
      </c>
      <c r="G36" s="48" t="s">
        <v>555</v>
      </c>
      <c r="H36" s="105">
        <v>41944</v>
      </c>
      <c r="I36" s="106" t="s">
        <v>607</v>
      </c>
    </row>
    <row r="37" spans="1:9" x14ac:dyDescent="0.2">
      <c r="A37" s="118">
        <v>11</v>
      </c>
      <c r="B37" s="119">
        <v>1112</v>
      </c>
      <c r="C37" s="120" t="s">
        <v>247</v>
      </c>
      <c r="D37" s="121" t="s">
        <v>245</v>
      </c>
      <c r="G37" s="48" t="s">
        <v>634</v>
      </c>
      <c r="H37" s="105">
        <v>42081</v>
      </c>
      <c r="I37" s="48" t="s">
        <v>635</v>
      </c>
    </row>
    <row r="38" spans="1:9" x14ac:dyDescent="0.2">
      <c r="A38" s="118">
        <v>12</v>
      </c>
      <c r="B38" s="119">
        <v>1116</v>
      </c>
      <c r="C38" s="120" t="s">
        <v>247</v>
      </c>
      <c r="D38" s="121" t="s">
        <v>245</v>
      </c>
      <c r="G38" s="48" t="s">
        <v>636</v>
      </c>
      <c r="H38" s="105">
        <v>42081</v>
      </c>
      <c r="I38" s="48" t="s">
        <v>637</v>
      </c>
    </row>
    <row r="39" spans="1:9" x14ac:dyDescent="0.2">
      <c r="A39" s="118">
        <v>13</v>
      </c>
      <c r="B39" s="119">
        <v>139</v>
      </c>
      <c r="C39" s="120" t="s">
        <v>248</v>
      </c>
      <c r="D39" s="121" t="s">
        <v>483</v>
      </c>
      <c r="G39" s="48" t="s">
        <v>638</v>
      </c>
      <c r="H39" s="105">
        <v>42081</v>
      </c>
      <c r="I39" s="48" t="s">
        <v>663</v>
      </c>
    </row>
    <row r="40" spans="1:9" x14ac:dyDescent="0.2">
      <c r="A40" s="118">
        <v>15</v>
      </c>
      <c r="B40" s="119">
        <v>152</v>
      </c>
      <c r="C40" s="120" t="s">
        <v>248</v>
      </c>
      <c r="D40" s="121" t="s">
        <v>483</v>
      </c>
      <c r="G40" s="106" t="s">
        <v>633</v>
      </c>
      <c r="H40" s="105">
        <v>42081</v>
      </c>
      <c r="I40" s="106" t="s">
        <v>662</v>
      </c>
    </row>
    <row r="41" spans="1:9" x14ac:dyDescent="0.2">
      <c r="A41" s="118">
        <v>16</v>
      </c>
      <c r="B41" s="119">
        <v>113</v>
      </c>
      <c r="C41" s="120" t="s">
        <v>249</v>
      </c>
      <c r="D41" s="121" t="s">
        <v>484</v>
      </c>
      <c r="G41" s="48" t="s">
        <v>639</v>
      </c>
      <c r="H41" s="105">
        <v>42081</v>
      </c>
      <c r="I41" s="106" t="s">
        <v>640</v>
      </c>
    </row>
    <row r="42" spans="1:9" x14ac:dyDescent="0.2">
      <c r="A42" s="118">
        <v>17</v>
      </c>
      <c r="B42" s="119">
        <v>125</v>
      </c>
      <c r="C42" s="120" t="s">
        <v>249</v>
      </c>
      <c r="D42" s="121" t="s">
        <v>484</v>
      </c>
      <c r="G42" s="48" t="s">
        <v>641</v>
      </c>
      <c r="H42" s="105">
        <v>42081</v>
      </c>
      <c r="I42" s="48" t="s">
        <v>642</v>
      </c>
    </row>
    <row r="43" spans="1:9" x14ac:dyDescent="0.2">
      <c r="A43" s="118">
        <v>18</v>
      </c>
      <c r="B43" s="119">
        <v>126</v>
      </c>
      <c r="C43" s="120" t="s">
        <v>249</v>
      </c>
      <c r="D43" s="121" t="s">
        <v>484</v>
      </c>
      <c r="G43" s="48" t="s">
        <v>641</v>
      </c>
      <c r="H43" s="105">
        <v>42081</v>
      </c>
      <c r="I43" s="48" t="s">
        <v>643</v>
      </c>
    </row>
    <row r="44" spans="1:9" x14ac:dyDescent="0.2">
      <c r="A44" s="118">
        <v>19</v>
      </c>
      <c r="B44" s="119">
        <v>127</v>
      </c>
      <c r="C44" s="120" t="s">
        <v>249</v>
      </c>
      <c r="D44" s="121" t="s">
        <v>484</v>
      </c>
      <c r="G44" s="48" t="s">
        <v>644</v>
      </c>
      <c r="H44" s="105">
        <v>42081</v>
      </c>
      <c r="I44" s="48" t="s">
        <v>645</v>
      </c>
    </row>
    <row r="45" spans="1:9" x14ac:dyDescent="0.2">
      <c r="A45" s="118">
        <v>20</v>
      </c>
      <c r="B45" s="119">
        <v>129</v>
      </c>
      <c r="C45" s="120" t="s">
        <v>249</v>
      </c>
      <c r="D45" s="121" t="s">
        <v>484</v>
      </c>
      <c r="G45" s="48" t="s">
        <v>646</v>
      </c>
      <c r="H45" s="105">
        <v>42081</v>
      </c>
      <c r="I45" s="48" t="s">
        <v>647</v>
      </c>
    </row>
    <row r="46" spans="1:9" x14ac:dyDescent="0.2">
      <c r="A46" s="118">
        <v>21</v>
      </c>
      <c r="B46" s="119">
        <v>130</v>
      </c>
      <c r="C46" s="120" t="s">
        <v>249</v>
      </c>
      <c r="D46" s="121" t="s">
        <v>484</v>
      </c>
      <c r="G46" s="48" t="s">
        <v>648</v>
      </c>
      <c r="H46" s="105">
        <v>42081</v>
      </c>
      <c r="I46" s="48" t="s">
        <v>645</v>
      </c>
    </row>
    <row r="47" spans="1:9" x14ac:dyDescent="0.2">
      <c r="A47" s="118">
        <v>22</v>
      </c>
      <c r="B47" s="119">
        <v>131</v>
      </c>
      <c r="C47" s="120" t="s">
        <v>249</v>
      </c>
      <c r="D47" s="121" t="s">
        <v>484</v>
      </c>
      <c r="G47" s="48" t="s">
        <v>648</v>
      </c>
      <c r="H47" s="105">
        <v>42081</v>
      </c>
      <c r="I47" s="48" t="s">
        <v>649</v>
      </c>
    </row>
    <row r="48" spans="1:9" x14ac:dyDescent="0.2">
      <c r="A48" s="118">
        <v>23</v>
      </c>
      <c r="B48" s="119">
        <v>136</v>
      </c>
      <c r="C48" s="120" t="s">
        <v>250</v>
      </c>
      <c r="D48" s="121" t="s">
        <v>485</v>
      </c>
      <c r="G48" s="48" t="s">
        <v>650</v>
      </c>
      <c r="H48" s="105">
        <v>42081</v>
      </c>
      <c r="I48" s="48" t="s">
        <v>647</v>
      </c>
    </row>
    <row r="49" spans="1:9" x14ac:dyDescent="0.2">
      <c r="A49" s="118">
        <v>24</v>
      </c>
      <c r="B49" s="119">
        <v>137</v>
      </c>
      <c r="C49" s="120" t="s">
        <v>250</v>
      </c>
      <c r="D49" s="121" t="s">
        <v>484</v>
      </c>
      <c r="G49" s="48" t="s">
        <v>651</v>
      </c>
      <c r="H49" s="105">
        <v>42081</v>
      </c>
      <c r="I49" s="48" t="s">
        <v>645</v>
      </c>
    </row>
    <row r="50" spans="1:9" x14ac:dyDescent="0.2">
      <c r="A50" s="118">
        <v>25</v>
      </c>
      <c r="B50" s="119">
        <v>138</v>
      </c>
      <c r="C50" s="120" t="s">
        <v>250</v>
      </c>
      <c r="D50" s="121" t="s">
        <v>484</v>
      </c>
      <c r="G50" s="48" t="s">
        <v>652</v>
      </c>
      <c r="H50" s="105">
        <v>42081</v>
      </c>
      <c r="I50" s="48" t="s">
        <v>653</v>
      </c>
    </row>
    <row r="51" spans="1:9" x14ac:dyDescent="0.2">
      <c r="A51" s="118">
        <v>26</v>
      </c>
      <c r="B51" s="119">
        <v>141</v>
      </c>
      <c r="C51" s="120" t="s">
        <v>250</v>
      </c>
      <c r="D51" s="121" t="s">
        <v>245</v>
      </c>
      <c r="G51" s="48" t="s">
        <v>654</v>
      </c>
      <c r="H51" s="105">
        <v>42081</v>
      </c>
      <c r="I51" s="48" t="s">
        <v>655</v>
      </c>
    </row>
    <row r="52" spans="1:9" x14ac:dyDescent="0.2">
      <c r="A52" s="118">
        <v>28</v>
      </c>
      <c r="B52" s="119">
        <v>143</v>
      </c>
      <c r="C52" s="120" t="s">
        <v>250</v>
      </c>
      <c r="D52" s="121" t="s">
        <v>245</v>
      </c>
      <c r="G52" s="48" t="s">
        <v>656</v>
      </c>
      <c r="H52" s="105">
        <v>42081</v>
      </c>
      <c r="I52" s="48" t="s">
        <v>657</v>
      </c>
    </row>
    <row r="53" spans="1:9" x14ac:dyDescent="0.2">
      <c r="A53" s="118">
        <v>29</v>
      </c>
      <c r="B53" s="119">
        <v>144</v>
      </c>
      <c r="C53" s="120" t="s">
        <v>250</v>
      </c>
      <c r="D53" s="121" t="s">
        <v>483</v>
      </c>
      <c r="G53" s="48" t="s">
        <v>656</v>
      </c>
      <c r="H53" s="105">
        <v>42081</v>
      </c>
      <c r="I53" s="48" t="s">
        <v>658</v>
      </c>
    </row>
    <row r="54" spans="1:9" x14ac:dyDescent="0.2">
      <c r="A54" s="118">
        <v>30</v>
      </c>
      <c r="B54" s="119">
        <v>145</v>
      </c>
      <c r="C54" s="120" t="s">
        <v>250</v>
      </c>
      <c r="D54" s="121" t="s">
        <v>245</v>
      </c>
      <c r="G54" s="48" t="s">
        <v>659</v>
      </c>
      <c r="H54" s="105">
        <v>42081</v>
      </c>
      <c r="I54" s="48" t="s">
        <v>660</v>
      </c>
    </row>
    <row r="55" spans="1:9" x14ac:dyDescent="0.2">
      <c r="A55" s="118">
        <v>31</v>
      </c>
      <c r="B55" s="119">
        <v>146</v>
      </c>
      <c r="C55" s="120" t="s">
        <v>250</v>
      </c>
      <c r="D55" s="121" t="s">
        <v>245</v>
      </c>
      <c r="G55" s="48" t="s">
        <v>659</v>
      </c>
      <c r="H55" s="105">
        <v>42081</v>
      </c>
      <c r="I55" s="48" t="s">
        <v>661</v>
      </c>
    </row>
    <row r="56" spans="1:9" x14ac:dyDescent="0.2">
      <c r="A56" s="118">
        <v>32</v>
      </c>
      <c r="B56" s="119">
        <v>147</v>
      </c>
      <c r="C56" s="120" t="s">
        <v>250</v>
      </c>
      <c r="D56" s="121" t="s">
        <v>245</v>
      </c>
      <c r="G56" s="106" t="s">
        <v>664</v>
      </c>
      <c r="H56" s="105">
        <v>42089</v>
      </c>
      <c r="I56" s="106" t="s">
        <v>665</v>
      </c>
    </row>
    <row r="57" spans="1:9" x14ac:dyDescent="0.2">
      <c r="A57" s="118">
        <v>33</v>
      </c>
      <c r="B57" s="119">
        <v>228</v>
      </c>
      <c r="C57" s="120" t="s">
        <v>250</v>
      </c>
      <c r="D57" s="121" t="s">
        <v>485</v>
      </c>
      <c r="G57" s="106" t="s">
        <v>646</v>
      </c>
      <c r="H57" s="105">
        <v>42166</v>
      </c>
      <c r="I57" s="106" t="s">
        <v>645</v>
      </c>
    </row>
    <row r="58" spans="1:9" x14ac:dyDescent="0.2">
      <c r="A58" s="118">
        <v>34</v>
      </c>
      <c r="B58" s="119">
        <v>149</v>
      </c>
      <c r="C58" s="120" t="s">
        <v>250</v>
      </c>
      <c r="D58" s="121" t="s">
        <v>485</v>
      </c>
      <c r="G58" s="106" t="s">
        <v>650</v>
      </c>
      <c r="H58" s="105">
        <v>42166</v>
      </c>
      <c r="I58" s="106" t="s">
        <v>645</v>
      </c>
    </row>
    <row r="59" spans="1:9" x14ac:dyDescent="0.2">
      <c r="A59" s="118">
        <v>35</v>
      </c>
      <c r="B59" s="119">
        <v>150</v>
      </c>
      <c r="C59" s="120" t="s">
        <v>250</v>
      </c>
      <c r="D59" s="121" t="s">
        <v>245</v>
      </c>
      <c r="G59" s="106" t="s">
        <v>692</v>
      </c>
      <c r="H59" s="105">
        <v>42166</v>
      </c>
      <c r="I59" s="106" t="s">
        <v>297</v>
      </c>
    </row>
    <row r="60" spans="1:9" x14ac:dyDescent="0.2">
      <c r="A60" s="118">
        <v>36</v>
      </c>
      <c r="B60" s="119">
        <v>151</v>
      </c>
      <c r="C60" s="120" t="s">
        <v>250</v>
      </c>
      <c r="D60" s="121" t="s">
        <v>484</v>
      </c>
      <c r="G60" s="106" t="s">
        <v>693</v>
      </c>
      <c r="H60" s="105">
        <v>42166</v>
      </c>
      <c r="I60" s="106" t="s">
        <v>283</v>
      </c>
    </row>
    <row r="61" spans="1:9" x14ac:dyDescent="0.2">
      <c r="A61" s="118">
        <v>37</v>
      </c>
      <c r="B61" s="119">
        <v>153</v>
      </c>
      <c r="C61" s="120" t="s">
        <v>250</v>
      </c>
      <c r="D61" s="121" t="s">
        <v>484</v>
      </c>
      <c r="G61" s="106" t="s">
        <v>694</v>
      </c>
      <c r="H61" s="105">
        <v>42166</v>
      </c>
      <c r="I61" s="106" t="s">
        <v>381</v>
      </c>
    </row>
    <row r="62" spans="1:9" x14ac:dyDescent="0.2">
      <c r="A62" s="118">
        <v>38</v>
      </c>
      <c r="B62" s="119">
        <v>154</v>
      </c>
      <c r="C62" s="120" t="s">
        <v>250</v>
      </c>
      <c r="D62" s="121" t="s">
        <v>245</v>
      </c>
      <c r="G62" s="106" t="s">
        <v>695</v>
      </c>
      <c r="H62" s="105">
        <v>42166</v>
      </c>
      <c r="I62" s="106" t="s">
        <v>380</v>
      </c>
    </row>
    <row r="63" spans="1:9" x14ac:dyDescent="0.2">
      <c r="A63" s="118">
        <v>39</v>
      </c>
      <c r="B63" s="119">
        <v>155</v>
      </c>
      <c r="C63" s="120" t="s">
        <v>250</v>
      </c>
      <c r="D63" s="121" t="s">
        <v>245</v>
      </c>
      <c r="G63" s="106" t="s">
        <v>696</v>
      </c>
      <c r="H63" s="105">
        <v>42166</v>
      </c>
      <c r="I63" s="106" t="s">
        <v>697</v>
      </c>
    </row>
    <row r="64" spans="1:9" x14ac:dyDescent="0.2">
      <c r="A64" s="118">
        <v>40</v>
      </c>
      <c r="B64" s="119">
        <v>157</v>
      </c>
      <c r="C64" s="120" t="s">
        <v>249</v>
      </c>
      <c r="D64" s="121" t="s">
        <v>484</v>
      </c>
      <c r="G64" s="106" t="s">
        <v>698</v>
      </c>
      <c r="H64" s="105">
        <v>42166</v>
      </c>
      <c r="I64" s="106" t="s">
        <v>699</v>
      </c>
    </row>
    <row r="65" spans="1:9" x14ac:dyDescent="0.2">
      <c r="A65" s="118">
        <v>41</v>
      </c>
      <c r="B65" s="119">
        <v>171</v>
      </c>
      <c r="C65" s="120" t="s">
        <v>251</v>
      </c>
      <c r="D65" s="121" t="s">
        <v>484</v>
      </c>
      <c r="G65" s="106" t="s">
        <v>700</v>
      </c>
      <c r="H65" s="105">
        <v>42166</v>
      </c>
      <c r="I65" s="106" t="s">
        <v>701</v>
      </c>
    </row>
    <row r="66" spans="1:9" x14ac:dyDescent="0.2">
      <c r="A66" s="118">
        <v>42</v>
      </c>
      <c r="B66" s="119">
        <v>173</v>
      </c>
      <c r="C66" s="120" t="s">
        <v>252</v>
      </c>
      <c r="D66" s="121" t="s">
        <v>484</v>
      </c>
      <c r="G66" s="106" t="s">
        <v>702</v>
      </c>
      <c r="H66" s="105">
        <v>42166</v>
      </c>
      <c r="I66" s="106" t="s">
        <v>703</v>
      </c>
    </row>
    <row r="67" spans="1:9" x14ac:dyDescent="0.2">
      <c r="A67" s="118">
        <v>43</v>
      </c>
      <c r="B67" s="119">
        <v>174</v>
      </c>
      <c r="C67" s="120" t="s">
        <v>252</v>
      </c>
      <c r="D67" s="121" t="s">
        <v>484</v>
      </c>
      <c r="G67" s="106" t="s">
        <v>704</v>
      </c>
      <c r="H67" s="105">
        <v>42166</v>
      </c>
      <c r="I67" s="106" t="s">
        <v>705</v>
      </c>
    </row>
    <row r="68" spans="1:9" x14ac:dyDescent="0.2">
      <c r="A68" s="118">
        <v>44</v>
      </c>
      <c r="B68" s="119">
        <v>185</v>
      </c>
      <c r="C68" s="120" t="s">
        <v>251</v>
      </c>
      <c r="D68" s="121" t="s">
        <v>484</v>
      </c>
      <c r="G68" s="106" t="s">
        <v>706</v>
      </c>
      <c r="H68" s="105">
        <v>42166</v>
      </c>
      <c r="I68" s="106" t="s">
        <v>707</v>
      </c>
    </row>
    <row r="69" spans="1:9" x14ac:dyDescent="0.2">
      <c r="A69" s="118">
        <v>45</v>
      </c>
      <c r="B69" s="119">
        <v>19</v>
      </c>
      <c r="C69" s="120" t="s">
        <v>253</v>
      </c>
      <c r="D69" s="121" t="s">
        <v>245</v>
      </c>
      <c r="G69" s="106" t="s">
        <v>708</v>
      </c>
      <c r="H69" s="105">
        <v>42166</v>
      </c>
      <c r="I69" s="106" t="s">
        <v>709</v>
      </c>
    </row>
    <row r="70" spans="1:9" x14ac:dyDescent="0.2">
      <c r="A70" s="118">
        <v>46</v>
      </c>
      <c r="B70" s="119">
        <v>78</v>
      </c>
      <c r="C70" s="120" t="s">
        <v>254</v>
      </c>
      <c r="D70" s="121" t="s">
        <v>245</v>
      </c>
      <c r="G70" s="106" t="s">
        <v>710</v>
      </c>
      <c r="H70" s="105">
        <v>42166</v>
      </c>
      <c r="I70" s="106" t="s">
        <v>711</v>
      </c>
    </row>
    <row r="71" spans="1:9" x14ac:dyDescent="0.2">
      <c r="A71" s="118">
        <v>47</v>
      </c>
      <c r="B71" s="119">
        <v>15</v>
      </c>
      <c r="C71" s="120" t="s">
        <v>255</v>
      </c>
      <c r="D71" s="121" t="s">
        <v>245</v>
      </c>
      <c r="G71" s="106" t="s">
        <v>710</v>
      </c>
      <c r="H71" s="105">
        <v>42166</v>
      </c>
      <c r="I71" s="106" t="s">
        <v>712</v>
      </c>
    </row>
    <row r="72" spans="1:9" x14ac:dyDescent="0.2">
      <c r="A72" s="118">
        <v>48</v>
      </c>
      <c r="B72" s="119">
        <v>79</v>
      </c>
      <c r="C72" s="120" t="s">
        <v>256</v>
      </c>
      <c r="D72" s="121" t="s">
        <v>483</v>
      </c>
      <c r="G72" s="106" t="s">
        <v>713</v>
      </c>
      <c r="H72" s="105">
        <v>42166</v>
      </c>
      <c r="I72" s="106" t="s">
        <v>714</v>
      </c>
    </row>
    <row r="73" spans="1:9" x14ac:dyDescent="0.2">
      <c r="A73" s="118">
        <v>49</v>
      </c>
      <c r="B73" s="119">
        <v>128</v>
      </c>
      <c r="C73" s="120" t="s">
        <v>249</v>
      </c>
      <c r="D73" s="121" t="s">
        <v>245</v>
      </c>
      <c r="G73" s="106" t="s">
        <v>713</v>
      </c>
      <c r="H73" s="105">
        <v>42166</v>
      </c>
      <c r="I73" s="106" t="s">
        <v>715</v>
      </c>
    </row>
    <row r="74" spans="1:9" x14ac:dyDescent="0.2">
      <c r="A74" s="118">
        <v>50</v>
      </c>
      <c r="B74" s="119">
        <v>14</v>
      </c>
      <c r="C74" s="120" t="s">
        <v>257</v>
      </c>
      <c r="D74" s="121" t="s">
        <v>245</v>
      </c>
      <c r="G74" s="106" t="s">
        <v>716</v>
      </c>
      <c r="H74" s="105">
        <v>42166</v>
      </c>
      <c r="I74" s="106" t="s">
        <v>717</v>
      </c>
    </row>
    <row r="75" spans="1:9" x14ac:dyDescent="0.2">
      <c r="A75" s="118">
        <v>51</v>
      </c>
      <c r="B75" s="119">
        <v>112</v>
      </c>
      <c r="C75" s="120" t="s">
        <v>258</v>
      </c>
      <c r="D75" s="121">
        <v>1</v>
      </c>
      <c r="G75" s="106" t="s">
        <v>718</v>
      </c>
      <c r="H75" s="105">
        <v>42166</v>
      </c>
      <c r="I75" s="106" t="s">
        <v>719</v>
      </c>
    </row>
    <row r="76" spans="1:9" x14ac:dyDescent="0.2">
      <c r="A76" s="118">
        <v>51</v>
      </c>
      <c r="B76" s="119">
        <v>120</v>
      </c>
      <c r="C76" s="120" t="s">
        <v>258</v>
      </c>
      <c r="D76" s="121">
        <v>2</v>
      </c>
      <c r="G76" s="106" t="s">
        <v>720</v>
      </c>
      <c r="H76" s="105">
        <v>42166</v>
      </c>
      <c r="I76" s="106" t="s">
        <v>721</v>
      </c>
    </row>
    <row r="77" spans="1:9" x14ac:dyDescent="0.2">
      <c r="A77" s="118">
        <v>52</v>
      </c>
      <c r="B77" s="119">
        <v>114</v>
      </c>
      <c r="C77" s="120" t="s">
        <v>259</v>
      </c>
      <c r="D77" s="121" t="s">
        <v>483</v>
      </c>
      <c r="G77" s="106" t="s">
        <v>722</v>
      </c>
      <c r="H77" s="105">
        <v>42166</v>
      </c>
      <c r="I77" s="106" t="s">
        <v>723</v>
      </c>
    </row>
    <row r="78" spans="1:9" x14ac:dyDescent="0.2">
      <c r="A78" s="118">
        <v>53</v>
      </c>
      <c r="B78" s="119">
        <v>115</v>
      </c>
      <c r="C78" s="120" t="s">
        <v>259</v>
      </c>
      <c r="D78" s="121" t="s">
        <v>483</v>
      </c>
      <c r="G78" s="106" t="s">
        <v>724</v>
      </c>
      <c r="H78" s="105">
        <v>42166</v>
      </c>
      <c r="I78" s="106" t="s">
        <v>725</v>
      </c>
    </row>
    <row r="79" spans="1:9" x14ac:dyDescent="0.2">
      <c r="A79" s="118">
        <v>55</v>
      </c>
      <c r="B79" s="119">
        <v>117</v>
      </c>
      <c r="C79" s="120" t="s">
        <v>259</v>
      </c>
      <c r="D79" s="121" t="s">
        <v>483</v>
      </c>
      <c r="G79" s="106" t="s">
        <v>726</v>
      </c>
      <c r="H79" s="105">
        <v>42166</v>
      </c>
      <c r="I79" s="106" t="s">
        <v>727</v>
      </c>
    </row>
    <row r="80" spans="1:9" x14ac:dyDescent="0.2">
      <c r="A80" s="118">
        <v>56</v>
      </c>
      <c r="B80" s="119">
        <v>118</v>
      </c>
      <c r="C80" s="120" t="s">
        <v>259</v>
      </c>
      <c r="D80" s="121" t="s">
        <v>483</v>
      </c>
      <c r="G80" s="106" t="s">
        <v>728</v>
      </c>
      <c r="H80" s="105">
        <v>42166</v>
      </c>
      <c r="I80" s="106" t="s">
        <v>729</v>
      </c>
    </row>
    <row r="81" spans="1:9" x14ac:dyDescent="0.2">
      <c r="A81" s="118">
        <v>57</v>
      </c>
      <c r="B81" s="119">
        <v>119</v>
      </c>
      <c r="C81" s="120" t="s">
        <v>259</v>
      </c>
      <c r="D81" s="121" t="s">
        <v>245</v>
      </c>
      <c r="G81" s="106" t="s">
        <v>730</v>
      </c>
      <c r="H81" s="105">
        <v>42166</v>
      </c>
      <c r="I81" s="106" t="s">
        <v>731</v>
      </c>
    </row>
    <row r="82" spans="1:9" x14ac:dyDescent="0.2">
      <c r="A82" s="118">
        <v>58</v>
      </c>
      <c r="B82" s="119">
        <v>21</v>
      </c>
      <c r="C82" s="120" t="s">
        <v>297</v>
      </c>
      <c r="D82" s="121">
        <v>1</v>
      </c>
      <c r="G82" s="106" t="s">
        <v>730</v>
      </c>
      <c r="H82" s="105">
        <v>42166</v>
      </c>
      <c r="I82" s="106" t="s">
        <v>732</v>
      </c>
    </row>
    <row r="83" spans="1:9" x14ac:dyDescent="0.2">
      <c r="A83" s="118">
        <v>58</v>
      </c>
      <c r="B83" s="119">
        <v>175</v>
      </c>
      <c r="C83" s="120" t="s">
        <v>297</v>
      </c>
      <c r="D83" s="121">
        <v>1</v>
      </c>
      <c r="G83" s="106" t="s">
        <v>733</v>
      </c>
      <c r="H83" s="105">
        <v>42166</v>
      </c>
      <c r="I83" s="106" t="s">
        <v>734</v>
      </c>
    </row>
    <row r="84" spans="1:9" x14ac:dyDescent="0.2">
      <c r="A84" s="118">
        <v>59</v>
      </c>
      <c r="B84" s="119">
        <v>121</v>
      </c>
      <c r="C84" s="120" t="s">
        <v>259</v>
      </c>
      <c r="D84" s="121" t="s">
        <v>483</v>
      </c>
    </row>
    <row r="85" spans="1:9" x14ac:dyDescent="0.2">
      <c r="A85" s="118">
        <v>60</v>
      </c>
      <c r="B85" s="119">
        <v>122</v>
      </c>
      <c r="C85" s="120" t="s">
        <v>259</v>
      </c>
      <c r="D85" s="121" t="s">
        <v>245</v>
      </c>
    </row>
    <row r="86" spans="1:9" x14ac:dyDescent="0.2">
      <c r="A86" s="118">
        <v>62</v>
      </c>
      <c r="B86" s="119">
        <v>1119</v>
      </c>
      <c r="C86" s="120" t="s">
        <v>260</v>
      </c>
      <c r="D86" s="121" t="s">
        <v>486</v>
      </c>
    </row>
    <row r="87" spans="1:9" x14ac:dyDescent="0.2">
      <c r="A87" s="118">
        <v>63</v>
      </c>
      <c r="B87" s="119">
        <v>172</v>
      </c>
      <c r="C87" s="120" t="s">
        <v>252</v>
      </c>
      <c r="D87" s="121" t="s">
        <v>483</v>
      </c>
    </row>
    <row r="88" spans="1:9" x14ac:dyDescent="0.2">
      <c r="A88" s="118">
        <v>64</v>
      </c>
      <c r="B88" s="119">
        <v>1105</v>
      </c>
      <c r="C88" s="120" t="s">
        <v>259</v>
      </c>
      <c r="D88" s="121" t="s">
        <v>245</v>
      </c>
    </row>
    <row r="89" spans="1:9" x14ac:dyDescent="0.2">
      <c r="A89" s="118">
        <v>65</v>
      </c>
      <c r="B89" s="119">
        <v>10</v>
      </c>
      <c r="C89" s="120" t="s">
        <v>261</v>
      </c>
      <c r="D89" s="121" t="s">
        <v>245</v>
      </c>
    </row>
    <row r="90" spans="1:9" x14ac:dyDescent="0.2">
      <c r="A90" s="118">
        <v>66</v>
      </c>
      <c r="B90" s="119">
        <v>1106</v>
      </c>
      <c r="C90" s="120" t="s">
        <v>261</v>
      </c>
      <c r="D90" s="121" t="s">
        <v>245</v>
      </c>
    </row>
    <row r="91" spans="1:9" x14ac:dyDescent="0.2">
      <c r="A91" s="118">
        <v>67</v>
      </c>
      <c r="B91" s="119">
        <v>102</v>
      </c>
      <c r="C91" s="120" t="s">
        <v>262</v>
      </c>
      <c r="D91" s="121" t="s">
        <v>484</v>
      </c>
    </row>
    <row r="92" spans="1:9" x14ac:dyDescent="0.2">
      <c r="A92" s="118">
        <v>71</v>
      </c>
      <c r="B92" s="119">
        <v>109</v>
      </c>
      <c r="C92" s="120" t="s">
        <v>262</v>
      </c>
      <c r="D92" s="121" t="s">
        <v>245</v>
      </c>
    </row>
    <row r="93" spans="1:9" x14ac:dyDescent="0.2">
      <c r="A93" s="118">
        <v>72</v>
      </c>
      <c r="B93" s="119">
        <v>111</v>
      </c>
      <c r="C93" s="120" t="s">
        <v>262</v>
      </c>
      <c r="D93" s="121" t="s">
        <v>245</v>
      </c>
    </row>
    <row r="94" spans="1:9" x14ac:dyDescent="0.2">
      <c r="A94" s="118">
        <v>73</v>
      </c>
      <c r="B94" s="119">
        <v>156</v>
      </c>
      <c r="C94" s="120" t="s">
        <v>262</v>
      </c>
      <c r="D94" s="121" t="s">
        <v>484</v>
      </c>
    </row>
    <row r="95" spans="1:9" x14ac:dyDescent="0.2">
      <c r="A95" s="118">
        <v>74</v>
      </c>
      <c r="B95" s="119">
        <v>17</v>
      </c>
      <c r="C95" s="120" t="s">
        <v>263</v>
      </c>
      <c r="D95" s="121" t="s">
        <v>245</v>
      </c>
    </row>
    <row r="96" spans="1:9" x14ac:dyDescent="0.2">
      <c r="A96" s="118">
        <v>75</v>
      </c>
      <c r="B96" s="119">
        <v>62</v>
      </c>
      <c r="C96" s="120" t="s">
        <v>264</v>
      </c>
      <c r="D96" s="121" t="s">
        <v>245</v>
      </c>
    </row>
    <row r="97" spans="1:4" x14ac:dyDescent="0.2">
      <c r="A97" s="118">
        <v>76</v>
      </c>
      <c r="B97" s="119">
        <v>63</v>
      </c>
      <c r="C97" s="120" t="s">
        <v>264</v>
      </c>
      <c r="D97" s="121" t="s">
        <v>245</v>
      </c>
    </row>
    <row r="98" spans="1:4" x14ac:dyDescent="0.2">
      <c r="A98" s="118">
        <v>77</v>
      </c>
      <c r="B98" s="119">
        <v>134</v>
      </c>
      <c r="C98" s="120" t="s">
        <v>264</v>
      </c>
      <c r="D98" s="121" t="s">
        <v>245</v>
      </c>
    </row>
    <row r="99" spans="1:4" x14ac:dyDescent="0.2">
      <c r="A99" s="118">
        <v>78</v>
      </c>
      <c r="B99" s="119">
        <v>13</v>
      </c>
      <c r="C99" s="120" t="s">
        <v>265</v>
      </c>
      <c r="D99" s="121" t="s">
        <v>245</v>
      </c>
    </row>
    <row r="100" spans="1:4" x14ac:dyDescent="0.2">
      <c r="A100" s="118">
        <v>79</v>
      </c>
      <c r="B100" s="119">
        <v>97</v>
      </c>
      <c r="C100" s="120" t="s">
        <v>266</v>
      </c>
      <c r="D100" s="121">
        <v>2</v>
      </c>
    </row>
    <row r="101" spans="1:4" x14ac:dyDescent="0.2">
      <c r="A101" s="118">
        <v>79</v>
      </c>
      <c r="B101" s="119">
        <v>164</v>
      </c>
      <c r="C101" s="120" t="s">
        <v>266</v>
      </c>
      <c r="D101" s="121">
        <v>1</v>
      </c>
    </row>
    <row r="102" spans="1:4" x14ac:dyDescent="0.2">
      <c r="A102" s="118">
        <v>80</v>
      </c>
      <c r="B102" s="119">
        <v>96</v>
      </c>
      <c r="C102" s="120" t="s">
        <v>267</v>
      </c>
      <c r="D102" s="121" t="s">
        <v>245</v>
      </c>
    </row>
    <row r="103" spans="1:4" x14ac:dyDescent="0.2">
      <c r="A103" s="118">
        <v>81</v>
      </c>
      <c r="B103" s="119">
        <v>60</v>
      </c>
      <c r="C103" s="120" t="s">
        <v>268</v>
      </c>
      <c r="D103" s="121" t="s">
        <v>245</v>
      </c>
    </row>
    <row r="104" spans="1:4" x14ac:dyDescent="0.2">
      <c r="A104" s="118">
        <v>82</v>
      </c>
      <c r="B104" s="119">
        <v>83</v>
      </c>
      <c r="C104" s="120" t="s">
        <v>269</v>
      </c>
      <c r="D104" s="121" t="s">
        <v>245</v>
      </c>
    </row>
    <row r="105" spans="1:4" x14ac:dyDescent="0.2">
      <c r="A105" s="118">
        <v>83</v>
      </c>
      <c r="B105" s="119">
        <v>84</v>
      </c>
      <c r="C105" s="120" t="s">
        <v>269</v>
      </c>
      <c r="D105" s="121" t="s">
        <v>245</v>
      </c>
    </row>
    <row r="106" spans="1:4" x14ac:dyDescent="0.2">
      <c r="A106" s="118">
        <v>84</v>
      </c>
      <c r="B106" s="119">
        <v>85</v>
      </c>
      <c r="C106" s="120" t="s">
        <v>269</v>
      </c>
      <c r="D106" s="121" t="s">
        <v>245</v>
      </c>
    </row>
    <row r="107" spans="1:4" x14ac:dyDescent="0.2">
      <c r="A107" s="118">
        <v>85</v>
      </c>
      <c r="B107" s="119">
        <v>86</v>
      </c>
      <c r="C107" s="120" t="s">
        <v>269</v>
      </c>
      <c r="D107" s="121" t="s">
        <v>245</v>
      </c>
    </row>
    <row r="108" spans="1:4" x14ac:dyDescent="0.2">
      <c r="A108" s="118">
        <v>86</v>
      </c>
      <c r="B108" s="119">
        <v>1107</v>
      </c>
      <c r="C108" s="120" t="s">
        <v>269</v>
      </c>
      <c r="D108" s="121" t="s">
        <v>245</v>
      </c>
    </row>
    <row r="109" spans="1:4" x14ac:dyDescent="0.2">
      <c r="A109" s="118">
        <v>87</v>
      </c>
      <c r="B109" s="119">
        <v>1109</v>
      </c>
      <c r="C109" s="120" t="s">
        <v>269</v>
      </c>
      <c r="D109" s="121" t="s">
        <v>245</v>
      </c>
    </row>
    <row r="110" spans="1:4" x14ac:dyDescent="0.2">
      <c r="A110" s="118">
        <v>88</v>
      </c>
      <c r="B110" s="119">
        <v>1113</v>
      </c>
      <c r="C110" s="120" t="s">
        <v>269</v>
      </c>
      <c r="D110" s="121" t="s">
        <v>245</v>
      </c>
    </row>
    <row r="111" spans="1:4" x14ac:dyDescent="0.2">
      <c r="A111" s="118">
        <v>91</v>
      </c>
      <c r="B111" s="119">
        <v>3</v>
      </c>
      <c r="C111" s="120" t="s">
        <v>270</v>
      </c>
      <c r="D111" s="121" t="s">
        <v>245</v>
      </c>
    </row>
    <row r="112" spans="1:4" x14ac:dyDescent="0.2">
      <c r="A112" s="118">
        <v>92</v>
      </c>
      <c r="B112" s="119">
        <v>4</v>
      </c>
      <c r="C112" s="120" t="s">
        <v>270</v>
      </c>
      <c r="D112" s="121" t="s">
        <v>245</v>
      </c>
    </row>
    <row r="113" spans="1:4" x14ac:dyDescent="0.2">
      <c r="A113" s="118">
        <v>93</v>
      </c>
      <c r="B113" s="119">
        <v>30</v>
      </c>
      <c r="C113" s="120" t="s">
        <v>271</v>
      </c>
      <c r="D113" s="121">
        <v>1</v>
      </c>
    </row>
    <row r="114" spans="1:4" x14ac:dyDescent="0.2">
      <c r="A114" s="118">
        <v>93</v>
      </c>
      <c r="B114" s="119">
        <v>214</v>
      </c>
      <c r="C114" s="120" t="s">
        <v>271</v>
      </c>
      <c r="D114" s="121">
        <v>2</v>
      </c>
    </row>
    <row r="115" spans="1:4" x14ac:dyDescent="0.2">
      <c r="A115" s="118">
        <v>94</v>
      </c>
      <c r="B115" s="119">
        <v>1108</v>
      </c>
      <c r="C115" s="120" t="s">
        <v>270</v>
      </c>
      <c r="D115" s="121" t="s">
        <v>245</v>
      </c>
    </row>
    <row r="116" spans="1:4" x14ac:dyDescent="0.2">
      <c r="A116" s="118">
        <v>95</v>
      </c>
      <c r="B116" s="119">
        <v>1110</v>
      </c>
      <c r="C116" s="120" t="s">
        <v>270</v>
      </c>
      <c r="D116" s="121" t="s">
        <v>245</v>
      </c>
    </row>
    <row r="117" spans="1:4" x14ac:dyDescent="0.2">
      <c r="A117" s="118">
        <v>96</v>
      </c>
      <c r="B117" s="119">
        <v>1114</v>
      </c>
      <c r="C117" s="120" t="s">
        <v>270</v>
      </c>
      <c r="D117" s="121" t="s">
        <v>245</v>
      </c>
    </row>
    <row r="118" spans="1:4" x14ac:dyDescent="0.2">
      <c r="A118" s="118">
        <v>97</v>
      </c>
      <c r="B118" s="119">
        <v>54</v>
      </c>
      <c r="C118" s="120" t="s">
        <v>272</v>
      </c>
      <c r="D118" s="121" t="s">
        <v>245</v>
      </c>
    </row>
    <row r="119" spans="1:4" x14ac:dyDescent="0.2">
      <c r="A119" s="118">
        <v>98</v>
      </c>
      <c r="B119" s="119">
        <v>12</v>
      </c>
      <c r="C119" s="120" t="s">
        <v>273</v>
      </c>
      <c r="D119" s="121" t="s">
        <v>245</v>
      </c>
    </row>
    <row r="120" spans="1:4" x14ac:dyDescent="0.2">
      <c r="A120" s="118">
        <v>99</v>
      </c>
      <c r="B120" s="119">
        <v>75</v>
      </c>
      <c r="C120" s="120" t="s">
        <v>274</v>
      </c>
      <c r="D120" s="121" t="s">
        <v>483</v>
      </c>
    </row>
    <row r="121" spans="1:4" x14ac:dyDescent="0.2">
      <c r="A121" s="118">
        <v>100</v>
      </c>
      <c r="B121" s="119">
        <v>76</v>
      </c>
      <c r="C121" s="120" t="s">
        <v>274</v>
      </c>
      <c r="D121" s="121" t="s">
        <v>483</v>
      </c>
    </row>
    <row r="122" spans="1:4" x14ac:dyDescent="0.2">
      <c r="A122" s="118">
        <v>101</v>
      </c>
      <c r="B122" s="119">
        <v>7</v>
      </c>
      <c r="C122" s="120" t="s">
        <v>275</v>
      </c>
      <c r="D122" s="121" t="s">
        <v>245</v>
      </c>
    </row>
    <row r="123" spans="1:4" x14ac:dyDescent="0.2">
      <c r="A123" s="118">
        <v>102</v>
      </c>
      <c r="B123" s="119">
        <v>8</v>
      </c>
      <c r="C123" s="120" t="s">
        <v>275</v>
      </c>
      <c r="D123" s="121" t="s">
        <v>245</v>
      </c>
    </row>
    <row r="124" spans="1:4" x14ac:dyDescent="0.2">
      <c r="A124" s="118">
        <v>103</v>
      </c>
      <c r="B124" s="119">
        <v>9</v>
      </c>
      <c r="C124" s="120" t="s">
        <v>275</v>
      </c>
      <c r="D124" s="121" t="s">
        <v>245</v>
      </c>
    </row>
    <row r="125" spans="1:4" x14ac:dyDescent="0.2">
      <c r="A125" s="118">
        <v>104</v>
      </c>
      <c r="B125" s="119">
        <v>61</v>
      </c>
      <c r="C125" s="120" t="s">
        <v>276</v>
      </c>
      <c r="D125" s="121" t="s">
        <v>484</v>
      </c>
    </row>
    <row r="126" spans="1:4" x14ac:dyDescent="0.2">
      <c r="A126" s="118">
        <v>105</v>
      </c>
      <c r="B126" s="119">
        <v>65</v>
      </c>
      <c r="C126" s="120" t="s">
        <v>276</v>
      </c>
      <c r="D126" s="121" t="s">
        <v>245</v>
      </c>
    </row>
    <row r="127" spans="1:4" x14ac:dyDescent="0.2">
      <c r="A127" s="118">
        <v>106</v>
      </c>
      <c r="B127" s="119">
        <v>66</v>
      </c>
      <c r="C127" s="120" t="s">
        <v>276</v>
      </c>
      <c r="D127" s="121" t="s">
        <v>484</v>
      </c>
    </row>
    <row r="128" spans="1:4" x14ac:dyDescent="0.2">
      <c r="A128" s="118">
        <v>107</v>
      </c>
      <c r="B128" s="119">
        <v>67</v>
      </c>
      <c r="C128" s="120" t="s">
        <v>276</v>
      </c>
      <c r="D128" s="121" t="s">
        <v>484</v>
      </c>
    </row>
    <row r="129" spans="1:4" x14ac:dyDescent="0.2">
      <c r="A129" s="118">
        <v>108</v>
      </c>
      <c r="B129" s="119">
        <v>68</v>
      </c>
      <c r="C129" s="120" t="s">
        <v>276</v>
      </c>
      <c r="D129" s="121" t="s">
        <v>484</v>
      </c>
    </row>
    <row r="130" spans="1:4" x14ac:dyDescent="0.2">
      <c r="A130" s="118">
        <v>109</v>
      </c>
      <c r="B130" s="119">
        <v>69</v>
      </c>
      <c r="C130" s="120" t="s">
        <v>276</v>
      </c>
      <c r="D130" s="121" t="s">
        <v>245</v>
      </c>
    </row>
    <row r="131" spans="1:4" x14ac:dyDescent="0.2">
      <c r="A131" s="118">
        <v>110</v>
      </c>
      <c r="B131" s="119">
        <v>1348</v>
      </c>
      <c r="C131" s="120" t="s">
        <v>276</v>
      </c>
      <c r="D131" s="121" t="s">
        <v>245</v>
      </c>
    </row>
    <row r="132" spans="1:4" x14ac:dyDescent="0.2">
      <c r="A132" s="118">
        <v>111</v>
      </c>
      <c r="B132" s="119">
        <v>91</v>
      </c>
      <c r="C132" s="120" t="s">
        <v>277</v>
      </c>
      <c r="D132" s="121" t="s">
        <v>245</v>
      </c>
    </row>
    <row r="133" spans="1:4" x14ac:dyDescent="0.2">
      <c r="A133" s="118">
        <v>112</v>
      </c>
      <c r="B133" s="119">
        <v>22</v>
      </c>
      <c r="C133" s="120" t="s">
        <v>278</v>
      </c>
      <c r="D133" s="121" t="s">
        <v>483</v>
      </c>
    </row>
    <row r="134" spans="1:4" x14ac:dyDescent="0.2">
      <c r="A134" s="118">
        <v>113</v>
      </c>
      <c r="B134" s="119">
        <v>23</v>
      </c>
      <c r="C134" s="120" t="s">
        <v>278</v>
      </c>
      <c r="D134" s="121" t="s">
        <v>483</v>
      </c>
    </row>
    <row r="135" spans="1:4" x14ac:dyDescent="0.2">
      <c r="A135" s="118">
        <v>115</v>
      </c>
      <c r="B135" s="119">
        <v>25</v>
      </c>
      <c r="C135" s="120" t="s">
        <v>278</v>
      </c>
      <c r="D135" s="121" t="s">
        <v>245</v>
      </c>
    </row>
    <row r="136" spans="1:4" x14ac:dyDescent="0.2">
      <c r="A136" s="118">
        <v>116</v>
      </c>
      <c r="B136" s="119">
        <v>26</v>
      </c>
      <c r="C136" s="120" t="s">
        <v>278</v>
      </c>
      <c r="D136" s="121" t="s">
        <v>245</v>
      </c>
    </row>
    <row r="137" spans="1:4" x14ac:dyDescent="0.2">
      <c r="A137" s="118">
        <v>117</v>
      </c>
      <c r="B137" s="119">
        <v>1349</v>
      </c>
      <c r="C137" s="120" t="s">
        <v>278</v>
      </c>
      <c r="D137" s="121" t="s">
        <v>245</v>
      </c>
    </row>
    <row r="138" spans="1:4" x14ac:dyDescent="0.2">
      <c r="A138" s="118">
        <v>118</v>
      </c>
      <c r="B138" s="119">
        <v>6</v>
      </c>
      <c r="C138" s="120" t="s">
        <v>279</v>
      </c>
      <c r="D138" s="121" t="s">
        <v>245</v>
      </c>
    </row>
    <row r="139" spans="1:4" x14ac:dyDescent="0.2">
      <c r="A139" s="118">
        <v>119</v>
      </c>
      <c r="B139" s="119">
        <v>1350</v>
      </c>
      <c r="C139" s="120" t="s">
        <v>279</v>
      </c>
      <c r="D139" s="121" t="s">
        <v>245</v>
      </c>
    </row>
    <row r="140" spans="1:4" x14ac:dyDescent="0.2">
      <c r="A140" s="118">
        <v>120</v>
      </c>
      <c r="B140" s="119">
        <v>11</v>
      </c>
      <c r="C140" s="120" t="s">
        <v>252</v>
      </c>
      <c r="D140" s="121" t="s">
        <v>245</v>
      </c>
    </row>
    <row r="141" spans="1:4" x14ac:dyDescent="0.2">
      <c r="A141" s="118">
        <v>121</v>
      </c>
      <c r="B141" s="119">
        <v>26</v>
      </c>
      <c r="C141" s="120" t="s">
        <v>280</v>
      </c>
      <c r="D141" s="121">
        <v>2</v>
      </c>
    </row>
    <row r="142" spans="1:4" x14ac:dyDescent="0.2">
      <c r="A142" s="118">
        <v>121</v>
      </c>
      <c r="B142" s="119">
        <v>224</v>
      </c>
      <c r="C142" s="120" t="s">
        <v>280</v>
      </c>
      <c r="D142" s="121">
        <v>1</v>
      </c>
    </row>
    <row r="143" spans="1:4" x14ac:dyDescent="0.2">
      <c r="A143" s="118">
        <v>122</v>
      </c>
      <c r="B143" s="119">
        <v>201</v>
      </c>
      <c r="C143" s="120" t="s">
        <v>281</v>
      </c>
      <c r="D143" s="121">
        <v>1</v>
      </c>
    </row>
    <row r="144" spans="1:4" x14ac:dyDescent="0.2">
      <c r="A144" s="118">
        <v>122</v>
      </c>
      <c r="B144" s="119">
        <v>245</v>
      </c>
      <c r="C144" s="120" t="s">
        <v>281</v>
      </c>
      <c r="D144" s="121">
        <v>2</v>
      </c>
    </row>
    <row r="145" spans="1:4" x14ac:dyDescent="0.2">
      <c r="A145" s="118">
        <v>123</v>
      </c>
      <c r="B145" s="119">
        <v>1307</v>
      </c>
      <c r="C145" s="120" t="s">
        <v>282</v>
      </c>
      <c r="D145" s="121">
        <v>1</v>
      </c>
    </row>
    <row r="146" spans="1:4" x14ac:dyDescent="0.2">
      <c r="A146" s="118">
        <v>124</v>
      </c>
      <c r="B146" s="119">
        <v>1319</v>
      </c>
      <c r="C146" s="120" t="s">
        <v>282</v>
      </c>
      <c r="D146" s="121">
        <v>1</v>
      </c>
    </row>
    <row r="147" spans="1:4" x14ac:dyDescent="0.2">
      <c r="A147" s="118">
        <v>125</v>
      </c>
      <c r="B147" s="119">
        <v>1315</v>
      </c>
      <c r="C147" s="120" t="s">
        <v>282</v>
      </c>
      <c r="D147" s="121">
        <v>1</v>
      </c>
    </row>
    <row r="148" spans="1:4" x14ac:dyDescent="0.2">
      <c r="A148" s="118">
        <v>126</v>
      </c>
      <c r="B148" s="119">
        <v>1193</v>
      </c>
      <c r="C148" s="120" t="s">
        <v>283</v>
      </c>
      <c r="D148" s="121">
        <v>1</v>
      </c>
    </row>
    <row r="149" spans="1:4" x14ac:dyDescent="0.2">
      <c r="A149" s="118">
        <v>126</v>
      </c>
      <c r="B149" s="119">
        <v>1194</v>
      </c>
      <c r="C149" s="120" t="s">
        <v>283</v>
      </c>
      <c r="D149" s="121">
        <v>2</v>
      </c>
    </row>
    <row r="150" spans="1:4" x14ac:dyDescent="0.2">
      <c r="A150" s="118">
        <v>127</v>
      </c>
      <c r="B150" s="119">
        <v>80</v>
      </c>
      <c r="C150" s="120" t="s">
        <v>284</v>
      </c>
      <c r="D150" s="121" t="s">
        <v>484</v>
      </c>
    </row>
    <row r="151" spans="1:4" x14ac:dyDescent="0.2">
      <c r="A151" s="118">
        <v>127</v>
      </c>
      <c r="B151" s="119">
        <v>148</v>
      </c>
      <c r="C151" s="120" t="s">
        <v>284</v>
      </c>
      <c r="D151" s="121">
        <v>1</v>
      </c>
    </row>
    <row r="152" spans="1:4" x14ac:dyDescent="0.2">
      <c r="A152" s="118">
        <v>127</v>
      </c>
      <c r="B152" s="119">
        <v>221</v>
      </c>
      <c r="C152" s="120" t="s">
        <v>284</v>
      </c>
      <c r="D152" s="121" t="s">
        <v>486</v>
      </c>
    </row>
    <row r="153" spans="1:4" x14ac:dyDescent="0.2">
      <c r="A153" s="118">
        <v>128</v>
      </c>
      <c r="B153" s="119">
        <v>1120</v>
      </c>
      <c r="C153" s="120" t="s">
        <v>285</v>
      </c>
      <c r="D153" s="121">
        <v>1</v>
      </c>
    </row>
    <row r="154" spans="1:4" x14ac:dyDescent="0.2">
      <c r="A154" s="118">
        <v>128</v>
      </c>
      <c r="B154" s="119">
        <v>1121</v>
      </c>
      <c r="C154" s="120" t="s">
        <v>285</v>
      </c>
      <c r="D154" s="121">
        <v>1</v>
      </c>
    </row>
    <row r="155" spans="1:4" x14ac:dyDescent="0.2">
      <c r="A155" s="118">
        <v>128</v>
      </c>
      <c r="B155" s="119">
        <v>1122</v>
      </c>
      <c r="C155" s="120" t="s">
        <v>285</v>
      </c>
      <c r="D155" s="121">
        <v>2</v>
      </c>
    </row>
    <row r="156" spans="1:4" x14ac:dyDescent="0.2">
      <c r="A156" s="118">
        <v>129</v>
      </c>
      <c r="B156" s="119">
        <v>169</v>
      </c>
      <c r="C156" s="120" t="s">
        <v>284</v>
      </c>
      <c r="D156" s="121">
        <v>1</v>
      </c>
    </row>
    <row r="157" spans="1:4" x14ac:dyDescent="0.2">
      <c r="A157" s="118">
        <v>129</v>
      </c>
      <c r="B157" s="119">
        <v>202</v>
      </c>
      <c r="C157" s="120" t="s">
        <v>284</v>
      </c>
      <c r="D157" s="121">
        <v>1</v>
      </c>
    </row>
    <row r="158" spans="1:4" x14ac:dyDescent="0.2">
      <c r="A158" s="118">
        <v>129</v>
      </c>
      <c r="B158" s="119">
        <v>222</v>
      </c>
      <c r="C158" s="120" t="s">
        <v>284</v>
      </c>
      <c r="D158" s="121">
        <v>2</v>
      </c>
    </row>
    <row r="159" spans="1:4" x14ac:dyDescent="0.2">
      <c r="A159" s="118">
        <v>130</v>
      </c>
      <c r="B159" s="119">
        <v>1308</v>
      </c>
      <c r="C159" s="120" t="s">
        <v>286</v>
      </c>
      <c r="D159" s="121">
        <v>1</v>
      </c>
    </row>
    <row r="160" spans="1:4" x14ac:dyDescent="0.2">
      <c r="A160" s="118">
        <v>130</v>
      </c>
      <c r="B160" s="119">
        <v>1309</v>
      </c>
      <c r="C160" s="120" t="s">
        <v>286</v>
      </c>
      <c r="D160" s="121">
        <v>1</v>
      </c>
    </row>
    <row r="161" spans="1:4" x14ac:dyDescent="0.2">
      <c r="A161" s="118">
        <v>130</v>
      </c>
      <c r="B161" s="119">
        <v>1310</v>
      </c>
      <c r="C161" s="120" t="s">
        <v>286</v>
      </c>
      <c r="D161" s="121">
        <v>2</v>
      </c>
    </row>
    <row r="162" spans="1:4" x14ac:dyDescent="0.2">
      <c r="A162" s="118">
        <v>131</v>
      </c>
      <c r="B162" s="119">
        <v>1311</v>
      </c>
      <c r="C162" s="120" t="s">
        <v>286</v>
      </c>
      <c r="D162" s="121">
        <v>1</v>
      </c>
    </row>
    <row r="163" spans="1:4" x14ac:dyDescent="0.2">
      <c r="A163" s="118">
        <v>131</v>
      </c>
      <c r="B163" s="119">
        <v>1312</v>
      </c>
      <c r="C163" s="120" t="s">
        <v>286</v>
      </c>
      <c r="D163" s="121">
        <v>1</v>
      </c>
    </row>
    <row r="164" spans="1:4" x14ac:dyDescent="0.2">
      <c r="A164" s="118">
        <v>131</v>
      </c>
      <c r="B164" s="119">
        <v>1313</v>
      </c>
      <c r="C164" s="120" t="s">
        <v>286</v>
      </c>
      <c r="D164" s="121">
        <v>2</v>
      </c>
    </row>
    <row r="165" spans="1:4" x14ac:dyDescent="0.2">
      <c r="A165" s="118">
        <v>132</v>
      </c>
      <c r="B165" s="119">
        <v>92</v>
      </c>
      <c r="C165" s="120" t="s">
        <v>287</v>
      </c>
      <c r="D165" s="121" t="s">
        <v>483</v>
      </c>
    </row>
    <row r="166" spans="1:4" x14ac:dyDescent="0.2">
      <c r="A166" s="118">
        <v>132</v>
      </c>
      <c r="B166" s="119">
        <v>210</v>
      </c>
      <c r="C166" s="120" t="s">
        <v>287</v>
      </c>
      <c r="D166" s="121">
        <v>2</v>
      </c>
    </row>
    <row r="167" spans="1:4" x14ac:dyDescent="0.2">
      <c r="A167" s="118">
        <v>132</v>
      </c>
      <c r="B167" s="119">
        <v>234</v>
      </c>
      <c r="C167" s="120" t="s">
        <v>287</v>
      </c>
      <c r="D167" s="121" t="s">
        <v>483</v>
      </c>
    </row>
    <row r="168" spans="1:4" x14ac:dyDescent="0.2">
      <c r="A168" s="118">
        <v>132</v>
      </c>
      <c r="B168" s="119">
        <v>236</v>
      </c>
      <c r="C168" s="120" t="s">
        <v>287</v>
      </c>
      <c r="D168" s="121" t="s">
        <v>483</v>
      </c>
    </row>
    <row r="169" spans="1:4" x14ac:dyDescent="0.2">
      <c r="A169" s="118">
        <v>133</v>
      </c>
      <c r="B169" s="119">
        <v>92</v>
      </c>
      <c r="C169" s="120" t="s">
        <v>287</v>
      </c>
      <c r="D169" s="121">
        <v>1</v>
      </c>
    </row>
    <row r="170" spans="1:4" x14ac:dyDescent="0.2">
      <c r="A170" s="118">
        <v>133</v>
      </c>
      <c r="B170" s="119">
        <v>210</v>
      </c>
      <c r="C170" s="120" t="s">
        <v>287</v>
      </c>
      <c r="D170" s="121">
        <v>2</v>
      </c>
    </row>
    <row r="171" spans="1:4" x14ac:dyDescent="0.2">
      <c r="A171" s="118">
        <v>133</v>
      </c>
      <c r="B171" s="119">
        <v>233</v>
      </c>
      <c r="C171" s="120" t="s">
        <v>287</v>
      </c>
      <c r="D171" s="121">
        <v>1</v>
      </c>
    </row>
    <row r="172" spans="1:4" x14ac:dyDescent="0.2">
      <c r="A172" s="118">
        <v>133</v>
      </c>
      <c r="B172" s="119">
        <v>246</v>
      </c>
      <c r="C172" s="120" t="s">
        <v>287</v>
      </c>
      <c r="D172" s="121">
        <v>1</v>
      </c>
    </row>
    <row r="173" spans="1:4" x14ac:dyDescent="0.2">
      <c r="A173" s="118">
        <v>134</v>
      </c>
      <c r="B173" s="119">
        <v>101</v>
      </c>
      <c r="C173" s="120" t="s">
        <v>287</v>
      </c>
      <c r="D173" s="121">
        <v>1</v>
      </c>
    </row>
    <row r="174" spans="1:4" x14ac:dyDescent="0.2">
      <c r="A174" s="118">
        <v>134</v>
      </c>
      <c r="B174" s="119">
        <v>210</v>
      </c>
      <c r="C174" s="120" t="s">
        <v>287</v>
      </c>
      <c r="D174" s="121">
        <v>2</v>
      </c>
    </row>
    <row r="175" spans="1:4" x14ac:dyDescent="0.2">
      <c r="A175" s="118">
        <v>134</v>
      </c>
      <c r="B175" s="119">
        <v>232</v>
      </c>
      <c r="C175" s="120" t="s">
        <v>287</v>
      </c>
      <c r="D175" s="121">
        <v>1</v>
      </c>
    </row>
    <row r="176" spans="1:4" x14ac:dyDescent="0.2">
      <c r="A176" s="118">
        <v>134</v>
      </c>
      <c r="B176" s="119">
        <v>250</v>
      </c>
      <c r="C176" s="120" t="s">
        <v>287</v>
      </c>
      <c r="D176" s="121">
        <v>1</v>
      </c>
    </row>
    <row r="177" spans="1:4" x14ac:dyDescent="0.2">
      <c r="A177" s="118">
        <v>135</v>
      </c>
      <c r="B177" s="119">
        <v>38</v>
      </c>
      <c r="C177" s="120" t="s">
        <v>287</v>
      </c>
      <c r="D177" s="121">
        <v>1</v>
      </c>
    </row>
    <row r="178" spans="1:4" x14ac:dyDescent="0.2">
      <c r="A178" s="118">
        <v>135</v>
      </c>
      <c r="B178" s="119">
        <v>80</v>
      </c>
      <c r="C178" s="120" t="s">
        <v>287</v>
      </c>
      <c r="D178" s="121">
        <v>1</v>
      </c>
    </row>
    <row r="179" spans="1:4" x14ac:dyDescent="0.2">
      <c r="A179" s="118">
        <v>135</v>
      </c>
      <c r="B179" s="119">
        <v>221</v>
      </c>
      <c r="C179" s="120" t="s">
        <v>287</v>
      </c>
      <c r="D179" s="121" t="s">
        <v>486</v>
      </c>
    </row>
    <row r="180" spans="1:4" x14ac:dyDescent="0.2">
      <c r="A180" s="118">
        <v>135</v>
      </c>
      <c r="B180" s="119">
        <v>247</v>
      </c>
      <c r="C180" s="120" t="s">
        <v>287</v>
      </c>
      <c r="D180" s="121">
        <v>1</v>
      </c>
    </row>
    <row r="181" spans="1:4" x14ac:dyDescent="0.2">
      <c r="A181" s="118">
        <v>136</v>
      </c>
      <c r="B181" s="119">
        <v>124</v>
      </c>
      <c r="C181" s="120" t="s">
        <v>287</v>
      </c>
      <c r="D181" s="121">
        <v>1</v>
      </c>
    </row>
    <row r="182" spans="1:4" x14ac:dyDescent="0.2">
      <c r="A182" s="118">
        <v>136</v>
      </c>
      <c r="B182" s="119">
        <v>202</v>
      </c>
      <c r="C182" s="120" t="s">
        <v>287</v>
      </c>
      <c r="D182" s="121">
        <v>1</v>
      </c>
    </row>
    <row r="183" spans="1:4" x14ac:dyDescent="0.2">
      <c r="A183" s="118">
        <v>136</v>
      </c>
      <c r="B183" s="119">
        <v>222</v>
      </c>
      <c r="C183" s="120" t="s">
        <v>287</v>
      </c>
      <c r="D183" s="121">
        <v>2</v>
      </c>
    </row>
    <row r="184" spans="1:4" x14ac:dyDescent="0.2">
      <c r="A184" s="118">
        <v>136</v>
      </c>
      <c r="B184" s="119">
        <v>246</v>
      </c>
      <c r="C184" s="120" t="s">
        <v>287</v>
      </c>
      <c r="D184" s="121">
        <v>1</v>
      </c>
    </row>
    <row r="185" spans="1:4" x14ac:dyDescent="0.2">
      <c r="A185" s="118">
        <v>137</v>
      </c>
      <c r="B185" s="119">
        <v>203</v>
      </c>
      <c r="C185" s="120" t="s">
        <v>287</v>
      </c>
      <c r="D185" s="121" t="s">
        <v>288</v>
      </c>
    </row>
    <row r="186" spans="1:4" x14ac:dyDescent="0.2">
      <c r="A186" s="118">
        <v>137</v>
      </c>
      <c r="B186" s="119">
        <v>222</v>
      </c>
      <c r="C186" s="120" t="s">
        <v>287</v>
      </c>
      <c r="D186" s="121" t="s">
        <v>288</v>
      </c>
    </row>
    <row r="187" spans="1:4" x14ac:dyDescent="0.2">
      <c r="A187" s="118">
        <v>137</v>
      </c>
      <c r="B187" s="119">
        <v>223</v>
      </c>
      <c r="C187" s="120" t="s">
        <v>287</v>
      </c>
      <c r="D187" s="121" t="s">
        <v>288</v>
      </c>
    </row>
    <row r="188" spans="1:4" x14ac:dyDescent="0.2">
      <c r="A188" s="118">
        <v>137</v>
      </c>
      <c r="B188" s="119">
        <v>229</v>
      </c>
      <c r="C188" s="120" t="s">
        <v>287</v>
      </c>
      <c r="D188" s="121" t="s">
        <v>288</v>
      </c>
    </row>
    <row r="189" spans="1:4" x14ac:dyDescent="0.2">
      <c r="A189" s="118">
        <v>138</v>
      </c>
      <c r="B189" s="119">
        <v>5</v>
      </c>
      <c r="C189" s="120" t="s">
        <v>287</v>
      </c>
      <c r="D189" s="121" t="s">
        <v>483</v>
      </c>
    </row>
    <row r="190" spans="1:4" x14ac:dyDescent="0.2">
      <c r="A190" s="118">
        <v>138</v>
      </c>
      <c r="B190" s="119">
        <v>88</v>
      </c>
      <c r="C190" s="120" t="s">
        <v>287</v>
      </c>
      <c r="D190" s="121" t="s">
        <v>483</v>
      </c>
    </row>
    <row r="191" spans="1:4" x14ac:dyDescent="0.2">
      <c r="A191" s="118">
        <v>138</v>
      </c>
      <c r="B191" s="119">
        <v>208</v>
      </c>
      <c r="C191" s="120" t="s">
        <v>287</v>
      </c>
      <c r="D191" s="121">
        <v>2</v>
      </c>
    </row>
    <row r="192" spans="1:4" x14ac:dyDescent="0.2">
      <c r="A192" s="118">
        <v>138</v>
      </c>
      <c r="B192" s="119">
        <v>235</v>
      </c>
      <c r="C192" s="120" t="s">
        <v>287</v>
      </c>
      <c r="D192" s="121" t="s">
        <v>483</v>
      </c>
    </row>
    <row r="193" spans="1:4" x14ac:dyDescent="0.2">
      <c r="A193" s="118">
        <v>140</v>
      </c>
      <c r="B193" s="119">
        <v>1395</v>
      </c>
      <c r="C193" s="120" t="s">
        <v>271</v>
      </c>
      <c r="D193" s="121">
        <v>2</v>
      </c>
    </row>
    <row r="194" spans="1:4" x14ac:dyDescent="0.2">
      <c r="A194" s="118">
        <v>140</v>
      </c>
      <c r="B194" s="119">
        <v>1396</v>
      </c>
      <c r="C194" s="120" t="s">
        <v>271</v>
      </c>
      <c r="D194" s="121">
        <v>1</v>
      </c>
    </row>
    <row r="195" spans="1:4" x14ac:dyDescent="0.2">
      <c r="A195" s="118">
        <v>141</v>
      </c>
      <c r="B195" s="119">
        <v>189</v>
      </c>
      <c r="C195" s="120" t="s">
        <v>289</v>
      </c>
      <c r="D195" s="121">
        <v>1</v>
      </c>
    </row>
    <row r="196" spans="1:4" x14ac:dyDescent="0.2">
      <c r="A196" s="118">
        <v>141</v>
      </c>
      <c r="B196" s="119">
        <v>210</v>
      </c>
      <c r="C196" s="120" t="s">
        <v>289</v>
      </c>
      <c r="D196" s="121">
        <v>2</v>
      </c>
    </row>
    <row r="197" spans="1:4" x14ac:dyDescent="0.2">
      <c r="A197" s="118">
        <v>141</v>
      </c>
      <c r="B197" s="119">
        <v>233</v>
      </c>
      <c r="C197" s="120" t="s">
        <v>289</v>
      </c>
      <c r="D197" s="121">
        <v>1</v>
      </c>
    </row>
    <row r="198" spans="1:4" x14ac:dyDescent="0.2">
      <c r="A198" s="118">
        <v>141</v>
      </c>
      <c r="B198" s="119">
        <v>249</v>
      </c>
      <c r="C198" s="120" t="s">
        <v>289</v>
      </c>
      <c r="D198" s="121">
        <v>1</v>
      </c>
    </row>
    <row r="199" spans="1:4" x14ac:dyDescent="0.2">
      <c r="A199" s="118">
        <v>141</v>
      </c>
      <c r="B199" s="119">
        <v>252</v>
      </c>
      <c r="C199" s="120" t="s">
        <v>289</v>
      </c>
      <c r="D199" s="121">
        <v>1</v>
      </c>
    </row>
    <row r="200" spans="1:4" x14ac:dyDescent="0.2">
      <c r="A200" s="118">
        <v>142</v>
      </c>
      <c r="B200" s="119">
        <v>132</v>
      </c>
      <c r="C200" s="120" t="s">
        <v>289</v>
      </c>
      <c r="D200" s="121">
        <v>1</v>
      </c>
    </row>
    <row r="201" spans="1:4" x14ac:dyDescent="0.2">
      <c r="A201" s="118">
        <v>142</v>
      </c>
      <c r="B201" s="119">
        <v>206</v>
      </c>
      <c r="C201" s="120" t="s">
        <v>289</v>
      </c>
      <c r="D201" s="121">
        <v>2</v>
      </c>
    </row>
    <row r="202" spans="1:4" x14ac:dyDescent="0.2">
      <c r="A202" s="118">
        <v>142</v>
      </c>
      <c r="B202" s="119">
        <v>230</v>
      </c>
      <c r="C202" s="120" t="s">
        <v>289</v>
      </c>
      <c r="D202" s="121">
        <v>1</v>
      </c>
    </row>
    <row r="203" spans="1:4" x14ac:dyDescent="0.2">
      <c r="A203" s="118">
        <v>142</v>
      </c>
      <c r="B203" s="119">
        <v>249</v>
      </c>
      <c r="C203" s="120" t="s">
        <v>289</v>
      </c>
      <c r="D203" s="121">
        <v>1</v>
      </c>
    </row>
    <row r="204" spans="1:4" x14ac:dyDescent="0.2">
      <c r="A204" s="118">
        <v>142</v>
      </c>
      <c r="B204" s="119">
        <v>252</v>
      </c>
      <c r="C204" s="120" t="s">
        <v>289</v>
      </c>
      <c r="D204" s="121">
        <v>1</v>
      </c>
    </row>
    <row r="205" spans="1:4" x14ac:dyDescent="0.2">
      <c r="A205" s="118">
        <v>143</v>
      </c>
      <c r="B205" s="119">
        <v>47</v>
      </c>
      <c r="C205" s="120" t="s">
        <v>274</v>
      </c>
      <c r="D205" s="121" t="s">
        <v>245</v>
      </c>
    </row>
    <row r="206" spans="1:4" x14ac:dyDescent="0.2">
      <c r="A206" s="118">
        <v>144</v>
      </c>
      <c r="B206" s="119">
        <v>93</v>
      </c>
      <c r="C206" s="120" t="s">
        <v>290</v>
      </c>
      <c r="D206" s="121">
        <v>1</v>
      </c>
    </row>
    <row r="207" spans="1:4" x14ac:dyDescent="0.2">
      <c r="A207" s="118">
        <v>144</v>
      </c>
      <c r="B207" s="119">
        <v>208</v>
      </c>
      <c r="C207" s="120" t="s">
        <v>290</v>
      </c>
      <c r="D207" s="121">
        <v>2</v>
      </c>
    </row>
    <row r="208" spans="1:4" x14ac:dyDescent="0.2">
      <c r="A208" s="118">
        <v>144</v>
      </c>
      <c r="B208" s="119">
        <v>239</v>
      </c>
      <c r="C208" s="120" t="s">
        <v>290</v>
      </c>
      <c r="D208" s="121">
        <v>1</v>
      </c>
    </row>
    <row r="209" spans="1:4" x14ac:dyDescent="0.2">
      <c r="A209" s="118">
        <v>144</v>
      </c>
      <c r="B209" s="119">
        <v>243</v>
      </c>
      <c r="C209" s="120" t="s">
        <v>290</v>
      </c>
      <c r="D209" s="121">
        <v>1</v>
      </c>
    </row>
    <row r="210" spans="1:4" x14ac:dyDescent="0.2">
      <c r="A210" s="118">
        <v>144</v>
      </c>
      <c r="B210" s="119">
        <v>248</v>
      </c>
      <c r="C210" s="120" t="s">
        <v>290</v>
      </c>
      <c r="D210" s="121">
        <v>1</v>
      </c>
    </row>
    <row r="211" spans="1:4" x14ac:dyDescent="0.2">
      <c r="A211" s="118">
        <v>144</v>
      </c>
      <c r="B211" s="119">
        <v>251</v>
      </c>
      <c r="C211" s="120" t="s">
        <v>290</v>
      </c>
      <c r="D211" s="121">
        <v>1</v>
      </c>
    </row>
    <row r="212" spans="1:4" x14ac:dyDescent="0.2">
      <c r="A212" s="118">
        <v>145</v>
      </c>
      <c r="B212" s="119">
        <v>210</v>
      </c>
      <c r="C212" s="120" t="s">
        <v>290</v>
      </c>
      <c r="D212" s="121">
        <v>2</v>
      </c>
    </row>
    <row r="213" spans="1:4" x14ac:dyDescent="0.2">
      <c r="A213" s="118">
        <v>145</v>
      </c>
      <c r="B213" s="119">
        <v>249</v>
      </c>
      <c r="C213" s="120" t="s">
        <v>290</v>
      </c>
      <c r="D213" s="121">
        <v>1</v>
      </c>
    </row>
    <row r="214" spans="1:4" x14ac:dyDescent="0.2">
      <c r="A214" s="118">
        <v>145</v>
      </c>
      <c r="B214" s="119">
        <v>92</v>
      </c>
      <c r="C214" s="120" t="s">
        <v>290</v>
      </c>
      <c r="D214" s="121" t="s">
        <v>483</v>
      </c>
    </row>
    <row r="215" spans="1:4" x14ac:dyDescent="0.2">
      <c r="A215" s="118">
        <v>145</v>
      </c>
      <c r="B215" s="119">
        <v>240</v>
      </c>
      <c r="C215" s="120" t="s">
        <v>290</v>
      </c>
      <c r="D215" s="121" t="s">
        <v>483</v>
      </c>
    </row>
    <row r="216" spans="1:4" x14ac:dyDescent="0.2">
      <c r="A216" s="118">
        <v>145</v>
      </c>
      <c r="B216" s="119">
        <v>244</v>
      </c>
      <c r="C216" s="120" t="s">
        <v>290</v>
      </c>
      <c r="D216" s="121" t="s">
        <v>483</v>
      </c>
    </row>
    <row r="217" spans="1:4" x14ac:dyDescent="0.2">
      <c r="A217" s="118">
        <v>145</v>
      </c>
      <c r="B217" s="119">
        <v>252</v>
      </c>
      <c r="C217" s="120" t="s">
        <v>290</v>
      </c>
      <c r="D217" s="121">
        <v>1</v>
      </c>
    </row>
    <row r="218" spans="1:4" x14ac:dyDescent="0.2">
      <c r="A218" s="118">
        <v>146</v>
      </c>
      <c r="B218" s="119">
        <v>73</v>
      </c>
      <c r="C218" s="120" t="s">
        <v>290</v>
      </c>
      <c r="D218" s="121">
        <v>1</v>
      </c>
    </row>
    <row r="219" spans="1:4" x14ac:dyDescent="0.2">
      <c r="A219" s="118">
        <v>146</v>
      </c>
      <c r="B219" s="119">
        <v>93</v>
      </c>
      <c r="C219" s="120" t="s">
        <v>290</v>
      </c>
      <c r="D219" s="121">
        <v>1</v>
      </c>
    </row>
    <row r="220" spans="1:4" x14ac:dyDescent="0.2">
      <c r="A220" s="118">
        <v>146</v>
      </c>
      <c r="B220" s="119">
        <v>208</v>
      </c>
      <c r="C220" s="120" t="s">
        <v>290</v>
      </c>
      <c r="D220" s="121">
        <v>2</v>
      </c>
    </row>
    <row r="221" spans="1:4" x14ac:dyDescent="0.2">
      <c r="A221" s="118">
        <v>146</v>
      </c>
      <c r="B221" s="119">
        <v>239</v>
      </c>
      <c r="C221" s="120" t="s">
        <v>290</v>
      </c>
      <c r="D221" s="121">
        <v>1</v>
      </c>
    </row>
    <row r="222" spans="1:4" x14ac:dyDescent="0.2">
      <c r="A222" s="118">
        <v>146</v>
      </c>
      <c r="B222" s="119">
        <v>248</v>
      </c>
      <c r="C222" s="120" t="s">
        <v>290</v>
      </c>
      <c r="D222" s="121">
        <v>1</v>
      </c>
    </row>
    <row r="223" spans="1:4" x14ac:dyDescent="0.2">
      <c r="A223" s="118">
        <v>146</v>
      </c>
      <c r="B223" s="119">
        <v>251</v>
      </c>
      <c r="C223" s="120" t="s">
        <v>290</v>
      </c>
      <c r="D223" s="121">
        <v>1</v>
      </c>
    </row>
    <row r="224" spans="1:4" x14ac:dyDescent="0.2">
      <c r="A224" s="118">
        <v>147</v>
      </c>
      <c r="B224" s="119">
        <v>99</v>
      </c>
      <c r="C224" s="120" t="s">
        <v>290</v>
      </c>
      <c r="D224" s="121">
        <v>1</v>
      </c>
    </row>
    <row r="225" spans="1:4" x14ac:dyDescent="0.2">
      <c r="A225" s="118">
        <v>147</v>
      </c>
      <c r="B225" s="119">
        <v>206</v>
      </c>
      <c r="C225" s="120" t="s">
        <v>290</v>
      </c>
      <c r="D225" s="121">
        <v>2</v>
      </c>
    </row>
    <row r="226" spans="1:4" x14ac:dyDescent="0.2">
      <c r="A226" s="118">
        <v>147</v>
      </c>
      <c r="B226" s="119">
        <v>238</v>
      </c>
      <c r="C226" s="120" t="s">
        <v>290</v>
      </c>
      <c r="D226" s="121">
        <v>1</v>
      </c>
    </row>
    <row r="227" spans="1:4" x14ac:dyDescent="0.2">
      <c r="A227" s="118">
        <v>147</v>
      </c>
      <c r="B227" s="119">
        <v>242</v>
      </c>
      <c r="C227" s="120" t="s">
        <v>290</v>
      </c>
      <c r="D227" s="121">
        <v>1</v>
      </c>
    </row>
    <row r="228" spans="1:4" x14ac:dyDescent="0.2">
      <c r="A228" s="118">
        <v>147</v>
      </c>
      <c r="B228" s="119">
        <v>249</v>
      </c>
      <c r="C228" s="120" t="s">
        <v>290</v>
      </c>
      <c r="D228" s="121">
        <v>1</v>
      </c>
    </row>
    <row r="229" spans="1:4" x14ac:dyDescent="0.2">
      <c r="A229" s="118">
        <v>147</v>
      </c>
      <c r="B229" s="119">
        <v>252</v>
      </c>
      <c r="C229" s="120" t="s">
        <v>290</v>
      </c>
      <c r="D229" s="121">
        <v>1</v>
      </c>
    </row>
    <row r="230" spans="1:4" x14ac:dyDescent="0.2">
      <c r="A230" s="118">
        <v>148</v>
      </c>
      <c r="B230" s="119">
        <v>1152</v>
      </c>
      <c r="C230" s="120" t="s">
        <v>291</v>
      </c>
      <c r="D230" s="121" t="s">
        <v>486</v>
      </c>
    </row>
    <row r="231" spans="1:4" x14ac:dyDescent="0.2">
      <c r="A231" s="118">
        <v>149</v>
      </c>
      <c r="B231" s="119">
        <v>1394</v>
      </c>
      <c r="C231" s="120" t="s">
        <v>292</v>
      </c>
      <c r="D231" s="121">
        <v>2</v>
      </c>
    </row>
    <row r="232" spans="1:4" x14ac:dyDescent="0.2">
      <c r="A232" s="118">
        <v>150</v>
      </c>
      <c r="B232" s="119">
        <v>42</v>
      </c>
      <c r="C232" s="120" t="s">
        <v>283</v>
      </c>
      <c r="D232" s="121">
        <v>1</v>
      </c>
    </row>
    <row r="233" spans="1:4" x14ac:dyDescent="0.2">
      <c r="A233" s="118">
        <v>150</v>
      </c>
      <c r="B233" s="119">
        <v>207</v>
      </c>
      <c r="C233" s="120" t="s">
        <v>283</v>
      </c>
      <c r="D233" s="121">
        <v>2</v>
      </c>
    </row>
    <row r="234" spans="1:4" x14ac:dyDescent="0.2">
      <c r="A234" s="118">
        <v>151</v>
      </c>
      <c r="B234" s="119">
        <v>43</v>
      </c>
      <c r="C234" s="120" t="s">
        <v>283</v>
      </c>
      <c r="D234" s="121">
        <v>1</v>
      </c>
    </row>
    <row r="235" spans="1:4" x14ac:dyDescent="0.2">
      <c r="A235" s="118">
        <v>151</v>
      </c>
      <c r="B235" s="119">
        <v>210</v>
      </c>
      <c r="C235" s="120" t="s">
        <v>283</v>
      </c>
      <c r="D235" s="121" t="s">
        <v>486</v>
      </c>
    </row>
    <row r="236" spans="1:4" x14ac:dyDescent="0.2">
      <c r="A236" s="118">
        <v>152</v>
      </c>
      <c r="B236" s="119">
        <v>45</v>
      </c>
      <c r="C236" s="120" t="s">
        <v>283</v>
      </c>
      <c r="D236" s="121">
        <v>1</v>
      </c>
    </row>
    <row r="237" spans="1:4" x14ac:dyDescent="0.2">
      <c r="A237" s="118">
        <v>152</v>
      </c>
      <c r="B237" s="119">
        <v>211</v>
      </c>
      <c r="C237" s="120" t="s">
        <v>283</v>
      </c>
      <c r="D237" s="121">
        <v>2</v>
      </c>
    </row>
    <row r="238" spans="1:4" x14ac:dyDescent="0.2">
      <c r="A238" s="118">
        <v>153</v>
      </c>
      <c r="B238" s="119">
        <v>46</v>
      </c>
      <c r="C238" s="120" t="s">
        <v>283</v>
      </c>
      <c r="D238" s="121">
        <v>1</v>
      </c>
    </row>
    <row r="239" spans="1:4" x14ac:dyDescent="0.2">
      <c r="A239" s="118">
        <v>153</v>
      </c>
      <c r="B239" s="119">
        <v>212</v>
      </c>
      <c r="C239" s="120" t="s">
        <v>283</v>
      </c>
      <c r="D239" s="121">
        <v>2</v>
      </c>
    </row>
    <row r="240" spans="1:4" x14ac:dyDescent="0.2">
      <c r="A240" s="118">
        <v>154</v>
      </c>
      <c r="B240" s="119">
        <v>39</v>
      </c>
      <c r="C240" s="120" t="s">
        <v>283</v>
      </c>
      <c r="D240" s="121">
        <v>1</v>
      </c>
    </row>
    <row r="241" spans="1:4" x14ac:dyDescent="0.2">
      <c r="A241" s="118">
        <v>154</v>
      </c>
      <c r="B241" s="119">
        <v>221</v>
      </c>
      <c r="C241" s="120" t="s">
        <v>283</v>
      </c>
      <c r="D241" s="121">
        <v>2</v>
      </c>
    </row>
    <row r="242" spans="1:4" x14ac:dyDescent="0.2">
      <c r="A242" s="118">
        <v>155</v>
      </c>
      <c r="B242" s="119">
        <v>51</v>
      </c>
      <c r="C242" s="120" t="s">
        <v>271</v>
      </c>
      <c r="D242" s="121" t="s">
        <v>483</v>
      </c>
    </row>
    <row r="243" spans="1:4" x14ac:dyDescent="0.2">
      <c r="A243" s="118">
        <v>155</v>
      </c>
      <c r="B243" s="119">
        <v>200</v>
      </c>
      <c r="C243" s="120" t="s">
        <v>271</v>
      </c>
      <c r="D243" s="121" t="s">
        <v>483</v>
      </c>
    </row>
    <row r="244" spans="1:4" x14ac:dyDescent="0.2">
      <c r="A244" s="118">
        <v>156</v>
      </c>
      <c r="B244" s="119">
        <v>1000</v>
      </c>
      <c r="C244" s="120" t="s">
        <v>283</v>
      </c>
      <c r="D244" s="121">
        <v>2</v>
      </c>
    </row>
    <row r="245" spans="1:4" x14ac:dyDescent="0.2">
      <c r="A245" s="118">
        <v>156</v>
      </c>
      <c r="B245" s="119">
        <v>1001</v>
      </c>
      <c r="C245" s="120" t="s">
        <v>283</v>
      </c>
      <c r="D245" s="121">
        <v>1</v>
      </c>
    </row>
    <row r="246" spans="1:4" x14ac:dyDescent="0.2">
      <c r="A246" s="118">
        <v>157</v>
      </c>
      <c r="B246" s="119">
        <v>1002</v>
      </c>
      <c r="C246" s="120" t="s">
        <v>283</v>
      </c>
      <c r="D246" s="121">
        <v>2</v>
      </c>
    </row>
    <row r="247" spans="1:4" x14ac:dyDescent="0.2">
      <c r="A247" s="118">
        <v>157</v>
      </c>
      <c r="B247" s="119">
        <v>1003</v>
      </c>
      <c r="C247" s="120" t="s">
        <v>283</v>
      </c>
      <c r="D247" s="121">
        <v>1</v>
      </c>
    </row>
    <row r="248" spans="1:4" x14ac:dyDescent="0.2">
      <c r="A248" s="118">
        <v>158</v>
      </c>
      <c r="B248" s="119">
        <v>1008</v>
      </c>
      <c r="C248" s="120" t="s">
        <v>283</v>
      </c>
      <c r="D248" s="121">
        <v>2</v>
      </c>
    </row>
    <row r="249" spans="1:4" x14ac:dyDescent="0.2">
      <c r="A249" s="118">
        <v>158</v>
      </c>
      <c r="B249" s="119">
        <v>1009</v>
      </c>
      <c r="C249" s="120" t="s">
        <v>283</v>
      </c>
      <c r="D249" s="121">
        <v>1</v>
      </c>
    </row>
    <row r="250" spans="1:4" x14ac:dyDescent="0.2">
      <c r="A250" s="118">
        <v>159</v>
      </c>
      <c r="B250" s="119">
        <v>28</v>
      </c>
      <c r="C250" s="120" t="s">
        <v>259</v>
      </c>
      <c r="D250" s="121" t="s">
        <v>485</v>
      </c>
    </row>
    <row r="251" spans="1:4" x14ac:dyDescent="0.2">
      <c r="A251" s="118">
        <v>160</v>
      </c>
      <c r="B251" s="119">
        <v>1014</v>
      </c>
      <c r="C251" s="120" t="s">
        <v>283</v>
      </c>
      <c r="D251" s="121">
        <v>2</v>
      </c>
    </row>
    <row r="252" spans="1:4" x14ac:dyDescent="0.2">
      <c r="A252" s="118">
        <v>160</v>
      </c>
      <c r="B252" s="119">
        <v>1015</v>
      </c>
      <c r="C252" s="120" t="s">
        <v>283</v>
      </c>
      <c r="D252" s="121">
        <v>1</v>
      </c>
    </row>
    <row r="253" spans="1:4" x14ac:dyDescent="0.2">
      <c r="A253" s="118">
        <v>161</v>
      </c>
      <c r="B253" s="119">
        <v>1018</v>
      </c>
      <c r="C253" s="120" t="s">
        <v>283</v>
      </c>
      <c r="D253" s="121">
        <v>2</v>
      </c>
    </row>
    <row r="254" spans="1:4" x14ac:dyDescent="0.2">
      <c r="A254" s="118">
        <v>161</v>
      </c>
      <c r="B254" s="119">
        <v>1019</v>
      </c>
      <c r="C254" s="120" t="s">
        <v>283</v>
      </c>
      <c r="D254" s="121">
        <v>1</v>
      </c>
    </row>
    <row r="255" spans="1:4" x14ac:dyDescent="0.2">
      <c r="A255" s="118">
        <v>162</v>
      </c>
      <c r="B255" s="119">
        <v>1020</v>
      </c>
      <c r="C255" s="120" t="s">
        <v>283</v>
      </c>
      <c r="D255" s="121">
        <v>2</v>
      </c>
    </row>
    <row r="256" spans="1:4" x14ac:dyDescent="0.2">
      <c r="A256" s="118">
        <v>162</v>
      </c>
      <c r="B256" s="119">
        <v>1021</v>
      </c>
      <c r="C256" s="120" t="s">
        <v>283</v>
      </c>
      <c r="D256" s="121">
        <v>1</v>
      </c>
    </row>
    <row r="257" spans="1:4" x14ac:dyDescent="0.2">
      <c r="A257" s="118">
        <v>163</v>
      </c>
      <c r="B257" s="119">
        <v>1034</v>
      </c>
      <c r="C257" s="120" t="s">
        <v>283</v>
      </c>
      <c r="D257" s="121">
        <v>2</v>
      </c>
    </row>
    <row r="258" spans="1:4" x14ac:dyDescent="0.2">
      <c r="A258" s="118">
        <v>163</v>
      </c>
      <c r="B258" s="119">
        <v>1035</v>
      </c>
      <c r="C258" s="120" t="s">
        <v>283</v>
      </c>
      <c r="D258" s="121">
        <v>1</v>
      </c>
    </row>
    <row r="259" spans="1:4" x14ac:dyDescent="0.2">
      <c r="A259" s="118">
        <v>164</v>
      </c>
      <c r="B259" s="119">
        <v>1037</v>
      </c>
      <c r="C259" s="120" t="s">
        <v>283</v>
      </c>
      <c r="D259" s="121">
        <v>2</v>
      </c>
    </row>
    <row r="260" spans="1:4" x14ac:dyDescent="0.2">
      <c r="A260" s="118">
        <v>164</v>
      </c>
      <c r="B260" s="119">
        <v>1038</v>
      </c>
      <c r="C260" s="120" t="s">
        <v>283</v>
      </c>
      <c r="D260" s="121">
        <v>1</v>
      </c>
    </row>
    <row r="261" spans="1:4" x14ac:dyDescent="0.2">
      <c r="A261" s="118">
        <v>165</v>
      </c>
      <c r="B261" s="119">
        <v>1039</v>
      </c>
      <c r="C261" s="120" t="s">
        <v>283</v>
      </c>
      <c r="D261" s="121">
        <v>2</v>
      </c>
    </row>
    <row r="262" spans="1:4" x14ac:dyDescent="0.2">
      <c r="A262" s="118">
        <v>165</v>
      </c>
      <c r="B262" s="119">
        <v>1040</v>
      </c>
      <c r="C262" s="120" t="s">
        <v>283</v>
      </c>
      <c r="D262" s="121">
        <v>1</v>
      </c>
    </row>
    <row r="263" spans="1:4" x14ac:dyDescent="0.2">
      <c r="A263" s="118">
        <v>166</v>
      </c>
      <c r="B263" s="119">
        <v>1048</v>
      </c>
      <c r="C263" s="120" t="s">
        <v>283</v>
      </c>
      <c r="D263" s="121">
        <v>2</v>
      </c>
    </row>
    <row r="264" spans="1:4" x14ac:dyDescent="0.2">
      <c r="A264" s="118">
        <v>166</v>
      </c>
      <c r="B264" s="119">
        <v>1049</v>
      </c>
      <c r="C264" s="120" t="s">
        <v>283</v>
      </c>
      <c r="D264" s="121">
        <v>1</v>
      </c>
    </row>
    <row r="265" spans="1:4" x14ac:dyDescent="0.2">
      <c r="A265" s="118">
        <v>167</v>
      </c>
      <c r="B265" s="119">
        <v>1055</v>
      </c>
      <c r="C265" s="120" t="s">
        <v>283</v>
      </c>
      <c r="D265" s="121">
        <v>1</v>
      </c>
    </row>
    <row r="266" spans="1:4" x14ac:dyDescent="0.2">
      <c r="A266" s="118">
        <v>167</v>
      </c>
      <c r="B266" s="119">
        <v>1056</v>
      </c>
      <c r="C266" s="120" t="s">
        <v>283</v>
      </c>
      <c r="D266" s="121">
        <v>2</v>
      </c>
    </row>
    <row r="267" spans="1:4" x14ac:dyDescent="0.2">
      <c r="A267" s="118">
        <v>168</v>
      </c>
      <c r="B267" s="119">
        <v>1057</v>
      </c>
      <c r="C267" s="120" t="s">
        <v>283</v>
      </c>
      <c r="D267" s="121">
        <v>1</v>
      </c>
    </row>
    <row r="268" spans="1:4" x14ac:dyDescent="0.2">
      <c r="A268" s="118">
        <v>168</v>
      </c>
      <c r="B268" s="119">
        <v>1058</v>
      </c>
      <c r="C268" s="120" t="s">
        <v>283</v>
      </c>
      <c r="D268" s="121">
        <v>2</v>
      </c>
    </row>
    <row r="269" spans="1:4" x14ac:dyDescent="0.2">
      <c r="A269" s="118">
        <v>169</v>
      </c>
      <c r="B269" s="119">
        <v>1059</v>
      </c>
      <c r="C269" s="120" t="s">
        <v>283</v>
      </c>
      <c r="D269" s="121">
        <v>1</v>
      </c>
    </row>
    <row r="270" spans="1:4" x14ac:dyDescent="0.2">
      <c r="A270" s="118">
        <v>169</v>
      </c>
      <c r="B270" s="119">
        <v>1060</v>
      </c>
      <c r="C270" s="120" t="s">
        <v>283</v>
      </c>
      <c r="D270" s="121">
        <v>2</v>
      </c>
    </row>
    <row r="271" spans="1:4" x14ac:dyDescent="0.2">
      <c r="A271" s="118">
        <v>170</v>
      </c>
      <c r="B271" s="119">
        <v>1061</v>
      </c>
      <c r="C271" s="120" t="s">
        <v>283</v>
      </c>
      <c r="D271" s="121">
        <v>1</v>
      </c>
    </row>
    <row r="272" spans="1:4" x14ac:dyDescent="0.2">
      <c r="A272" s="118">
        <v>170</v>
      </c>
      <c r="B272" s="119">
        <v>1062</v>
      </c>
      <c r="C272" s="120" t="s">
        <v>283</v>
      </c>
      <c r="D272" s="121">
        <v>2</v>
      </c>
    </row>
    <row r="273" spans="1:4" x14ac:dyDescent="0.2">
      <c r="A273" s="118">
        <v>171</v>
      </c>
      <c r="B273" s="119">
        <v>1063</v>
      </c>
      <c r="C273" s="120" t="s">
        <v>283</v>
      </c>
      <c r="D273" s="121">
        <v>1</v>
      </c>
    </row>
    <row r="274" spans="1:4" x14ac:dyDescent="0.2">
      <c r="A274" s="118">
        <v>171</v>
      </c>
      <c r="B274" s="119">
        <v>1064</v>
      </c>
      <c r="C274" s="120" t="s">
        <v>283</v>
      </c>
      <c r="D274" s="121">
        <v>2</v>
      </c>
    </row>
    <row r="275" spans="1:4" x14ac:dyDescent="0.2">
      <c r="A275" s="118">
        <v>172</v>
      </c>
      <c r="B275" s="119">
        <v>1065</v>
      </c>
      <c r="C275" s="120" t="s">
        <v>283</v>
      </c>
      <c r="D275" s="121">
        <v>1</v>
      </c>
    </row>
    <row r="276" spans="1:4" x14ac:dyDescent="0.2">
      <c r="A276" s="118">
        <v>172</v>
      </c>
      <c r="B276" s="119">
        <v>1066</v>
      </c>
      <c r="C276" s="120" t="s">
        <v>283</v>
      </c>
      <c r="D276" s="121">
        <v>2</v>
      </c>
    </row>
    <row r="277" spans="1:4" x14ac:dyDescent="0.2">
      <c r="A277" s="118">
        <v>173</v>
      </c>
      <c r="B277" s="119">
        <v>1067</v>
      </c>
      <c r="C277" s="120" t="s">
        <v>283</v>
      </c>
      <c r="D277" s="121">
        <v>1</v>
      </c>
    </row>
    <row r="278" spans="1:4" x14ac:dyDescent="0.2">
      <c r="A278" s="118">
        <v>173</v>
      </c>
      <c r="B278" s="119">
        <v>1068</v>
      </c>
      <c r="C278" s="120" t="s">
        <v>283</v>
      </c>
      <c r="D278" s="121">
        <v>2</v>
      </c>
    </row>
    <row r="279" spans="1:4" x14ac:dyDescent="0.2">
      <c r="A279" s="118">
        <v>174</v>
      </c>
      <c r="B279" s="119">
        <v>1071</v>
      </c>
      <c r="C279" s="120" t="s">
        <v>283</v>
      </c>
      <c r="D279" s="121">
        <v>1</v>
      </c>
    </row>
    <row r="280" spans="1:4" x14ac:dyDescent="0.2">
      <c r="A280" s="118">
        <v>174</v>
      </c>
      <c r="B280" s="119">
        <v>1072</v>
      </c>
      <c r="C280" s="120" t="s">
        <v>283</v>
      </c>
      <c r="D280" s="121">
        <v>2</v>
      </c>
    </row>
    <row r="281" spans="1:4" x14ac:dyDescent="0.2">
      <c r="A281" s="118">
        <v>175</v>
      </c>
      <c r="B281" s="119">
        <v>1078</v>
      </c>
      <c r="C281" s="120" t="s">
        <v>283</v>
      </c>
      <c r="D281" s="121">
        <v>1</v>
      </c>
    </row>
    <row r="282" spans="1:4" x14ac:dyDescent="0.2">
      <c r="A282" s="118">
        <v>175</v>
      </c>
      <c r="B282" s="119">
        <v>1079</v>
      </c>
      <c r="C282" s="120" t="s">
        <v>283</v>
      </c>
      <c r="D282" s="121">
        <v>2</v>
      </c>
    </row>
    <row r="283" spans="1:4" x14ac:dyDescent="0.2">
      <c r="A283" s="118">
        <v>176</v>
      </c>
      <c r="B283" s="119">
        <v>1124</v>
      </c>
      <c r="C283" s="120" t="s">
        <v>283</v>
      </c>
      <c r="D283" s="121">
        <v>1</v>
      </c>
    </row>
    <row r="284" spans="1:4" x14ac:dyDescent="0.2">
      <c r="A284" s="118">
        <v>176</v>
      </c>
      <c r="B284" s="119">
        <v>1125</v>
      </c>
      <c r="C284" s="120" t="s">
        <v>283</v>
      </c>
      <c r="D284" s="121">
        <v>2</v>
      </c>
    </row>
    <row r="285" spans="1:4" x14ac:dyDescent="0.2">
      <c r="A285" s="118">
        <v>177</v>
      </c>
      <c r="B285" s="119">
        <v>1126</v>
      </c>
      <c r="C285" s="120" t="s">
        <v>283</v>
      </c>
      <c r="D285" s="121">
        <v>1</v>
      </c>
    </row>
    <row r="286" spans="1:4" x14ac:dyDescent="0.2">
      <c r="A286" s="118">
        <v>177</v>
      </c>
      <c r="B286" s="119">
        <v>1127</v>
      </c>
      <c r="C286" s="120" t="s">
        <v>283</v>
      </c>
      <c r="D286" s="121">
        <v>2</v>
      </c>
    </row>
    <row r="287" spans="1:4" x14ac:dyDescent="0.2">
      <c r="A287" s="118">
        <v>178</v>
      </c>
      <c r="B287" s="119">
        <v>1128</v>
      </c>
      <c r="C287" s="120" t="s">
        <v>293</v>
      </c>
      <c r="D287" s="121">
        <v>1</v>
      </c>
    </row>
    <row r="288" spans="1:4" x14ac:dyDescent="0.2">
      <c r="A288" s="118">
        <v>178</v>
      </c>
      <c r="B288" s="119">
        <v>1129</v>
      </c>
      <c r="C288" s="120" t="s">
        <v>293</v>
      </c>
      <c r="D288" s="121">
        <v>2</v>
      </c>
    </row>
    <row r="289" spans="1:4" x14ac:dyDescent="0.2">
      <c r="A289" s="118">
        <v>179</v>
      </c>
      <c r="B289" s="119">
        <v>1139</v>
      </c>
      <c r="C289" s="120" t="s">
        <v>283</v>
      </c>
      <c r="D289" s="121">
        <v>1</v>
      </c>
    </row>
    <row r="290" spans="1:4" x14ac:dyDescent="0.2">
      <c r="A290" s="118">
        <v>179</v>
      </c>
      <c r="B290" s="119">
        <v>1140</v>
      </c>
      <c r="C290" s="120" t="s">
        <v>283</v>
      </c>
      <c r="D290" s="121">
        <v>2</v>
      </c>
    </row>
    <row r="291" spans="1:4" x14ac:dyDescent="0.2">
      <c r="A291" s="118">
        <v>180</v>
      </c>
      <c r="B291" s="119">
        <v>1141</v>
      </c>
      <c r="C291" s="120" t="s">
        <v>283</v>
      </c>
      <c r="D291" s="121">
        <v>1</v>
      </c>
    </row>
    <row r="292" spans="1:4" x14ac:dyDescent="0.2">
      <c r="A292" s="118">
        <v>180</v>
      </c>
      <c r="B292" s="119">
        <v>1142</v>
      </c>
      <c r="C292" s="120" t="s">
        <v>283</v>
      </c>
      <c r="D292" s="121">
        <v>2</v>
      </c>
    </row>
    <row r="293" spans="1:4" x14ac:dyDescent="0.2">
      <c r="A293" s="118">
        <v>181</v>
      </c>
      <c r="B293" s="119">
        <v>1143</v>
      </c>
      <c r="C293" s="120" t="s">
        <v>283</v>
      </c>
      <c r="D293" s="121">
        <v>1</v>
      </c>
    </row>
    <row r="294" spans="1:4" x14ac:dyDescent="0.2">
      <c r="A294" s="118">
        <v>181</v>
      </c>
      <c r="B294" s="119">
        <v>1144</v>
      </c>
      <c r="C294" s="120" t="s">
        <v>283</v>
      </c>
      <c r="D294" s="121">
        <v>2</v>
      </c>
    </row>
    <row r="295" spans="1:4" x14ac:dyDescent="0.2">
      <c r="A295" s="118">
        <v>182</v>
      </c>
      <c r="B295" s="119">
        <v>1145</v>
      </c>
      <c r="C295" s="120" t="s">
        <v>283</v>
      </c>
      <c r="D295" s="121">
        <v>1</v>
      </c>
    </row>
    <row r="296" spans="1:4" x14ac:dyDescent="0.2">
      <c r="A296" s="118">
        <v>182</v>
      </c>
      <c r="B296" s="119">
        <v>1146</v>
      </c>
      <c r="C296" s="120" t="s">
        <v>283</v>
      </c>
      <c r="D296" s="121">
        <v>2</v>
      </c>
    </row>
    <row r="297" spans="1:4" x14ac:dyDescent="0.2">
      <c r="A297" s="118">
        <v>183</v>
      </c>
      <c r="B297" s="119">
        <v>1147</v>
      </c>
      <c r="C297" s="120" t="s">
        <v>283</v>
      </c>
      <c r="D297" s="121">
        <v>1</v>
      </c>
    </row>
    <row r="298" spans="1:4" x14ac:dyDescent="0.2">
      <c r="A298" s="118">
        <v>183</v>
      </c>
      <c r="B298" s="119">
        <v>1148</v>
      </c>
      <c r="C298" s="120" t="s">
        <v>283</v>
      </c>
      <c r="D298" s="121">
        <v>2</v>
      </c>
    </row>
    <row r="299" spans="1:4" x14ac:dyDescent="0.2">
      <c r="A299" s="118">
        <v>184</v>
      </c>
      <c r="B299" s="119">
        <v>1149</v>
      </c>
      <c r="C299" s="120" t="s">
        <v>283</v>
      </c>
      <c r="D299" s="121">
        <v>1</v>
      </c>
    </row>
    <row r="300" spans="1:4" x14ac:dyDescent="0.2">
      <c r="A300" s="118">
        <v>184</v>
      </c>
      <c r="B300" s="119">
        <v>1150</v>
      </c>
      <c r="C300" s="120" t="s">
        <v>283</v>
      </c>
      <c r="D300" s="121">
        <v>2</v>
      </c>
    </row>
    <row r="301" spans="1:4" x14ac:dyDescent="0.2">
      <c r="A301" s="118">
        <v>185</v>
      </c>
      <c r="B301" s="119">
        <v>1151</v>
      </c>
      <c r="C301" s="120" t="s">
        <v>283</v>
      </c>
      <c r="D301" s="121">
        <v>1</v>
      </c>
    </row>
    <row r="302" spans="1:4" x14ac:dyDescent="0.2">
      <c r="A302" s="118">
        <v>185</v>
      </c>
      <c r="B302" s="119">
        <v>1152</v>
      </c>
      <c r="C302" s="120" t="s">
        <v>283</v>
      </c>
      <c r="D302" s="121">
        <v>2</v>
      </c>
    </row>
    <row r="303" spans="1:4" x14ac:dyDescent="0.2">
      <c r="A303" s="118">
        <v>186</v>
      </c>
      <c r="B303" s="119">
        <v>1153</v>
      </c>
      <c r="C303" s="120" t="s">
        <v>283</v>
      </c>
      <c r="D303" s="121">
        <v>1</v>
      </c>
    </row>
    <row r="304" spans="1:4" x14ac:dyDescent="0.2">
      <c r="A304" s="118">
        <v>186</v>
      </c>
      <c r="B304" s="119">
        <v>1154</v>
      </c>
      <c r="C304" s="120" t="s">
        <v>283</v>
      </c>
      <c r="D304" s="121">
        <v>2</v>
      </c>
    </row>
    <row r="305" spans="1:4" x14ac:dyDescent="0.2">
      <c r="A305" s="118">
        <v>187</v>
      </c>
      <c r="B305" s="119">
        <v>1324</v>
      </c>
      <c r="C305" s="120" t="s">
        <v>283</v>
      </c>
      <c r="D305" s="121">
        <v>2</v>
      </c>
    </row>
    <row r="306" spans="1:4" x14ac:dyDescent="0.2">
      <c r="A306" s="118">
        <v>187</v>
      </c>
      <c r="B306" s="119">
        <v>1325</v>
      </c>
      <c r="C306" s="120" t="s">
        <v>283</v>
      </c>
      <c r="D306" s="121">
        <v>1</v>
      </c>
    </row>
    <row r="307" spans="1:4" x14ac:dyDescent="0.2">
      <c r="A307" s="118">
        <v>188</v>
      </c>
      <c r="B307" s="119">
        <v>1191</v>
      </c>
      <c r="C307" s="120" t="s">
        <v>283</v>
      </c>
      <c r="D307" s="121">
        <v>2</v>
      </c>
    </row>
    <row r="308" spans="1:4" x14ac:dyDescent="0.2">
      <c r="A308" s="118">
        <v>188</v>
      </c>
      <c r="B308" s="119">
        <v>1192</v>
      </c>
      <c r="C308" s="120" t="s">
        <v>283</v>
      </c>
      <c r="D308" s="121">
        <v>1</v>
      </c>
    </row>
    <row r="309" spans="1:4" x14ac:dyDescent="0.2">
      <c r="A309" s="118">
        <v>189</v>
      </c>
      <c r="B309" s="119">
        <v>1233</v>
      </c>
      <c r="C309" s="120" t="s">
        <v>283</v>
      </c>
      <c r="D309" s="121" t="s">
        <v>483</v>
      </c>
    </row>
    <row r="310" spans="1:4" x14ac:dyDescent="0.2">
      <c r="A310" s="118">
        <v>189</v>
      </c>
      <c r="B310" s="119">
        <v>1234</v>
      </c>
      <c r="C310" s="120" t="s">
        <v>283</v>
      </c>
      <c r="D310" s="121" t="s">
        <v>483</v>
      </c>
    </row>
    <row r="311" spans="1:4" x14ac:dyDescent="0.2">
      <c r="A311" s="118">
        <v>190</v>
      </c>
      <c r="B311" s="119">
        <v>1238</v>
      </c>
      <c r="C311" s="120" t="s">
        <v>283</v>
      </c>
      <c r="D311" s="121" t="s">
        <v>483</v>
      </c>
    </row>
    <row r="312" spans="1:4" x14ac:dyDescent="0.2">
      <c r="A312" s="118">
        <v>190</v>
      </c>
      <c r="B312" s="119">
        <v>1239</v>
      </c>
      <c r="C312" s="120" t="s">
        <v>283</v>
      </c>
      <c r="D312" s="121" t="s">
        <v>483</v>
      </c>
    </row>
    <row r="313" spans="1:4" x14ac:dyDescent="0.2">
      <c r="A313" s="118">
        <v>191</v>
      </c>
      <c r="B313" s="119">
        <v>1240</v>
      </c>
      <c r="C313" s="120" t="s">
        <v>283</v>
      </c>
      <c r="D313" s="121" t="s">
        <v>483</v>
      </c>
    </row>
    <row r="314" spans="1:4" x14ac:dyDescent="0.2">
      <c r="A314" s="118">
        <v>191</v>
      </c>
      <c r="B314" s="119">
        <v>1241</v>
      </c>
      <c r="C314" s="120" t="s">
        <v>283</v>
      </c>
      <c r="D314" s="121" t="s">
        <v>483</v>
      </c>
    </row>
    <row r="315" spans="1:4" x14ac:dyDescent="0.2">
      <c r="A315" s="118">
        <v>192</v>
      </c>
      <c r="B315" s="119">
        <v>1242</v>
      </c>
      <c r="C315" s="120" t="s">
        <v>283</v>
      </c>
      <c r="D315" s="121" t="s">
        <v>483</v>
      </c>
    </row>
    <row r="316" spans="1:4" x14ac:dyDescent="0.2">
      <c r="A316" s="118">
        <v>192</v>
      </c>
      <c r="B316" s="119">
        <v>1243</v>
      </c>
      <c r="C316" s="120" t="s">
        <v>283</v>
      </c>
      <c r="D316" s="121" t="s">
        <v>483</v>
      </c>
    </row>
    <row r="317" spans="1:4" x14ac:dyDescent="0.2">
      <c r="A317" s="118">
        <v>193</v>
      </c>
      <c r="B317" s="119">
        <v>1244</v>
      </c>
      <c r="C317" s="120" t="s">
        <v>283</v>
      </c>
      <c r="D317" s="121" t="s">
        <v>483</v>
      </c>
    </row>
    <row r="318" spans="1:4" x14ac:dyDescent="0.2">
      <c r="A318" s="118">
        <v>193</v>
      </c>
      <c r="B318" s="119">
        <v>1245</v>
      </c>
      <c r="C318" s="120" t="s">
        <v>283</v>
      </c>
      <c r="D318" s="121" t="s">
        <v>483</v>
      </c>
    </row>
    <row r="319" spans="1:4" x14ac:dyDescent="0.2">
      <c r="A319" s="118">
        <v>194</v>
      </c>
      <c r="B319" s="119">
        <v>1246</v>
      </c>
      <c r="C319" s="120" t="s">
        <v>283</v>
      </c>
      <c r="D319" s="121" t="s">
        <v>483</v>
      </c>
    </row>
    <row r="320" spans="1:4" x14ac:dyDescent="0.2">
      <c r="A320" s="118">
        <v>194</v>
      </c>
      <c r="B320" s="119">
        <v>1247</v>
      </c>
      <c r="C320" s="120" t="s">
        <v>283</v>
      </c>
      <c r="D320" s="121" t="s">
        <v>483</v>
      </c>
    </row>
    <row r="321" spans="1:4" x14ac:dyDescent="0.2">
      <c r="A321" s="118">
        <v>195</v>
      </c>
      <c r="B321" s="119">
        <v>1248</v>
      </c>
      <c r="C321" s="120" t="s">
        <v>283</v>
      </c>
      <c r="D321" s="121" t="s">
        <v>483</v>
      </c>
    </row>
    <row r="322" spans="1:4" x14ac:dyDescent="0.2">
      <c r="A322" s="118">
        <v>195</v>
      </c>
      <c r="B322" s="119">
        <v>1249</v>
      </c>
      <c r="C322" s="120" t="s">
        <v>283</v>
      </c>
      <c r="D322" s="121" t="s">
        <v>483</v>
      </c>
    </row>
    <row r="323" spans="1:4" x14ac:dyDescent="0.2">
      <c r="A323" s="118">
        <v>196</v>
      </c>
      <c r="B323" s="119">
        <v>1250</v>
      </c>
      <c r="C323" s="120" t="s">
        <v>283</v>
      </c>
      <c r="D323" s="121" t="s">
        <v>483</v>
      </c>
    </row>
    <row r="324" spans="1:4" x14ac:dyDescent="0.2">
      <c r="A324" s="118">
        <v>196</v>
      </c>
      <c r="B324" s="119">
        <v>1251</v>
      </c>
      <c r="C324" s="120" t="s">
        <v>283</v>
      </c>
      <c r="D324" s="121" t="s">
        <v>483</v>
      </c>
    </row>
    <row r="325" spans="1:4" x14ac:dyDescent="0.2">
      <c r="A325" s="118">
        <v>197</v>
      </c>
      <c r="B325" s="119">
        <v>1252</v>
      </c>
      <c r="C325" s="120" t="s">
        <v>283</v>
      </c>
      <c r="D325" s="121" t="s">
        <v>483</v>
      </c>
    </row>
    <row r="326" spans="1:4" x14ac:dyDescent="0.2">
      <c r="A326" s="118">
        <v>197</v>
      </c>
      <c r="B326" s="119">
        <v>1253</v>
      </c>
      <c r="C326" s="120" t="s">
        <v>283</v>
      </c>
      <c r="D326" s="121" t="s">
        <v>483</v>
      </c>
    </row>
    <row r="327" spans="1:4" x14ac:dyDescent="0.2">
      <c r="A327" s="118">
        <v>198</v>
      </c>
      <c r="B327" s="119">
        <v>1254</v>
      </c>
      <c r="C327" s="120" t="s">
        <v>283</v>
      </c>
      <c r="D327" s="121" t="s">
        <v>483</v>
      </c>
    </row>
    <row r="328" spans="1:4" x14ac:dyDescent="0.2">
      <c r="A328" s="118">
        <v>198</v>
      </c>
      <c r="B328" s="119">
        <v>1255</v>
      </c>
      <c r="C328" s="120" t="s">
        <v>283</v>
      </c>
      <c r="D328" s="121" t="s">
        <v>483</v>
      </c>
    </row>
    <row r="329" spans="1:4" x14ac:dyDescent="0.2">
      <c r="A329" s="118">
        <v>199</v>
      </c>
      <c r="B329" s="119">
        <v>1256</v>
      </c>
      <c r="C329" s="120" t="s">
        <v>283</v>
      </c>
      <c r="D329" s="121" t="s">
        <v>483</v>
      </c>
    </row>
    <row r="330" spans="1:4" x14ac:dyDescent="0.2">
      <c r="A330" s="118">
        <v>199</v>
      </c>
      <c r="B330" s="119">
        <v>1257</v>
      </c>
      <c r="C330" s="120" t="s">
        <v>283</v>
      </c>
      <c r="D330" s="121" t="s">
        <v>483</v>
      </c>
    </row>
    <row r="331" spans="1:4" x14ac:dyDescent="0.2">
      <c r="A331" s="118">
        <v>201</v>
      </c>
      <c r="B331" s="119">
        <v>1265</v>
      </c>
      <c r="C331" s="120" t="s">
        <v>283</v>
      </c>
      <c r="D331" s="121" t="s">
        <v>483</v>
      </c>
    </row>
    <row r="332" spans="1:4" x14ac:dyDescent="0.2">
      <c r="A332" s="118">
        <v>201</v>
      </c>
      <c r="B332" s="119">
        <v>1266</v>
      </c>
      <c r="C332" s="120" t="s">
        <v>283</v>
      </c>
      <c r="D332" s="121" t="s">
        <v>483</v>
      </c>
    </row>
    <row r="333" spans="1:4" x14ac:dyDescent="0.2">
      <c r="A333" s="118">
        <v>202</v>
      </c>
      <c r="B333" s="119">
        <v>1267</v>
      </c>
      <c r="C333" s="120" t="s">
        <v>283</v>
      </c>
      <c r="D333" s="121" t="s">
        <v>483</v>
      </c>
    </row>
    <row r="334" spans="1:4" x14ac:dyDescent="0.2">
      <c r="A334" s="118">
        <v>202</v>
      </c>
      <c r="B334" s="119">
        <v>1268</v>
      </c>
      <c r="C334" s="120" t="s">
        <v>283</v>
      </c>
      <c r="D334" s="121" t="s">
        <v>483</v>
      </c>
    </row>
    <row r="335" spans="1:4" x14ac:dyDescent="0.2">
      <c r="A335" s="118">
        <v>203</v>
      </c>
      <c r="B335" s="119">
        <v>1269</v>
      </c>
      <c r="C335" s="120" t="s">
        <v>283</v>
      </c>
      <c r="D335" s="121" t="s">
        <v>483</v>
      </c>
    </row>
    <row r="336" spans="1:4" x14ac:dyDescent="0.2">
      <c r="A336" s="118">
        <v>203</v>
      </c>
      <c r="B336" s="119">
        <v>1270</v>
      </c>
      <c r="C336" s="120" t="s">
        <v>283</v>
      </c>
      <c r="D336" s="121" t="s">
        <v>483</v>
      </c>
    </row>
    <row r="337" spans="1:4" x14ac:dyDescent="0.2">
      <c r="A337" s="118">
        <v>204</v>
      </c>
      <c r="B337" s="119">
        <v>1271</v>
      </c>
      <c r="C337" s="120" t="s">
        <v>283</v>
      </c>
      <c r="D337" s="121" t="s">
        <v>483</v>
      </c>
    </row>
    <row r="338" spans="1:4" x14ac:dyDescent="0.2">
      <c r="A338" s="118">
        <v>204</v>
      </c>
      <c r="B338" s="119">
        <v>1272</v>
      </c>
      <c r="C338" s="120" t="s">
        <v>283</v>
      </c>
      <c r="D338" s="121" t="s">
        <v>483</v>
      </c>
    </row>
    <row r="339" spans="1:4" x14ac:dyDescent="0.2">
      <c r="A339" s="118">
        <v>205</v>
      </c>
      <c r="B339" s="119">
        <v>1273</v>
      </c>
      <c r="C339" s="120" t="s">
        <v>283</v>
      </c>
      <c r="D339" s="121" t="s">
        <v>483</v>
      </c>
    </row>
    <row r="340" spans="1:4" x14ac:dyDescent="0.2">
      <c r="A340" s="118">
        <v>205</v>
      </c>
      <c r="B340" s="119">
        <v>1274</v>
      </c>
      <c r="C340" s="120" t="s">
        <v>283</v>
      </c>
      <c r="D340" s="121" t="s">
        <v>483</v>
      </c>
    </row>
    <row r="341" spans="1:4" x14ac:dyDescent="0.2">
      <c r="A341" s="118">
        <v>206</v>
      </c>
      <c r="B341" s="119">
        <v>1275</v>
      </c>
      <c r="C341" s="120" t="s">
        <v>283</v>
      </c>
      <c r="D341" s="121" t="s">
        <v>483</v>
      </c>
    </row>
    <row r="342" spans="1:4" x14ac:dyDescent="0.2">
      <c r="A342" s="118">
        <v>206</v>
      </c>
      <c r="B342" s="119">
        <v>1276</v>
      </c>
      <c r="C342" s="120" t="s">
        <v>283</v>
      </c>
      <c r="D342" s="121" t="s">
        <v>483</v>
      </c>
    </row>
    <row r="343" spans="1:4" x14ac:dyDescent="0.2">
      <c r="A343" s="118">
        <v>207</v>
      </c>
      <c r="B343" s="119">
        <v>1277</v>
      </c>
      <c r="C343" s="120" t="s">
        <v>283</v>
      </c>
      <c r="D343" s="121" t="s">
        <v>483</v>
      </c>
    </row>
    <row r="344" spans="1:4" x14ac:dyDescent="0.2">
      <c r="A344" s="118">
        <v>207</v>
      </c>
      <c r="B344" s="119">
        <v>1278</v>
      </c>
      <c r="C344" s="120" t="s">
        <v>283</v>
      </c>
      <c r="D344" s="121" t="s">
        <v>483</v>
      </c>
    </row>
    <row r="345" spans="1:4" x14ac:dyDescent="0.2">
      <c r="A345" s="118">
        <v>208</v>
      </c>
      <c r="B345" s="119">
        <v>1279</v>
      </c>
      <c r="C345" s="120" t="s">
        <v>283</v>
      </c>
      <c r="D345" s="121" t="s">
        <v>483</v>
      </c>
    </row>
    <row r="346" spans="1:4" x14ac:dyDescent="0.2">
      <c r="A346" s="118">
        <v>208</v>
      </c>
      <c r="B346" s="119">
        <v>1280</v>
      </c>
      <c r="C346" s="120" t="s">
        <v>283</v>
      </c>
      <c r="D346" s="121" t="s">
        <v>483</v>
      </c>
    </row>
    <row r="347" spans="1:4" x14ac:dyDescent="0.2">
      <c r="A347" s="118">
        <v>209</v>
      </c>
      <c r="B347" s="119">
        <v>1286</v>
      </c>
      <c r="C347" s="120" t="s">
        <v>283</v>
      </c>
      <c r="D347" s="121">
        <v>2</v>
      </c>
    </row>
    <row r="348" spans="1:4" x14ac:dyDescent="0.2">
      <c r="A348" s="118">
        <v>209</v>
      </c>
      <c r="B348" s="119">
        <v>1287</v>
      </c>
      <c r="C348" s="120" t="s">
        <v>283</v>
      </c>
      <c r="D348" s="121">
        <v>1</v>
      </c>
    </row>
    <row r="349" spans="1:4" x14ac:dyDescent="0.2">
      <c r="A349" s="118">
        <v>210</v>
      </c>
      <c r="B349" s="119">
        <v>1293</v>
      </c>
      <c r="C349" s="120" t="s">
        <v>283</v>
      </c>
      <c r="D349" s="121">
        <v>2</v>
      </c>
    </row>
    <row r="350" spans="1:4" x14ac:dyDescent="0.2">
      <c r="A350" s="118">
        <v>210</v>
      </c>
      <c r="B350" s="119">
        <v>1294</v>
      </c>
      <c r="C350" s="120" t="s">
        <v>283</v>
      </c>
      <c r="D350" s="121">
        <v>1</v>
      </c>
    </row>
    <row r="351" spans="1:4" x14ac:dyDescent="0.2">
      <c r="A351" s="118">
        <v>211</v>
      </c>
      <c r="B351" s="119">
        <v>1295</v>
      </c>
      <c r="C351" s="120" t="s">
        <v>283</v>
      </c>
      <c r="D351" s="121">
        <v>2</v>
      </c>
    </row>
    <row r="352" spans="1:4" x14ac:dyDescent="0.2">
      <c r="A352" s="118">
        <v>211</v>
      </c>
      <c r="B352" s="119">
        <v>1296</v>
      </c>
      <c r="C352" s="120" t="s">
        <v>283</v>
      </c>
      <c r="D352" s="121">
        <v>1</v>
      </c>
    </row>
    <row r="353" spans="1:4" x14ac:dyDescent="0.2">
      <c r="A353" s="118">
        <v>212</v>
      </c>
      <c r="B353" s="119">
        <v>1297</v>
      </c>
      <c r="C353" s="120" t="s">
        <v>283</v>
      </c>
      <c r="D353" s="121">
        <v>2</v>
      </c>
    </row>
    <row r="354" spans="1:4" x14ac:dyDescent="0.2">
      <c r="A354" s="118">
        <v>212</v>
      </c>
      <c r="B354" s="119">
        <v>1298</v>
      </c>
      <c r="C354" s="120" t="s">
        <v>283</v>
      </c>
      <c r="D354" s="121">
        <v>1</v>
      </c>
    </row>
    <row r="355" spans="1:4" x14ac:dyDescent="0.2">
      <c r="A355" s="118">
        <v>213</v>
      </c>
      <c r="B355" s="119">
        <v>1299</v>
      </c>
      <c r="C355" s="120" t="s">
        <v>283</v>
      </c>
      <c r="D355" s="121">
        <v>2</v>
      </c>
    </row>
    <row r="356" spans="1:4" x14ac:dyDescent="0.2">
      <c r="A356" s="118">
        <v>213</v>
      </c>
      <c r="B356" s="119">
        <v>1300</v>
      </c>
      <c r="C356" s="120" t="s">
        <v>283</v>
      </c>
      <c r="D356" s="121">
        <v>1</v>
      </c>
    </row>
    <row r="357" spans="1:4" x14ac:dyDescent="0.2">
      <c r="A357" s="118">
        <v>214</v>
      </c>
      <c r="B357" s="119">
        <v>1326</v>
      </c>
      <c r="C357" s="120" t="s">
        <v>283</v>
      </c>
      <c r="D357" s="121">
        <v>2</v>
      </c>
    </row>
    <row r="358" spans="1:4" x14ac:dyDescent="0.2">
      <c r="A358" s="118">
        <v>214</v>
      </c>
      <c r="B358" s="119">
        <v>1327</v>
      </c>
      <c r="C358" s="120" t="s">
        <v>283</v>
      </c>
      <c r="D358" s="121">
        <v>1</v>
      </c>
    </row>
    <row r="359" spans="1:4" x14ac:dyDescent="0.2">
      <c r="A359" s="118">
        <v>215</v>
      </c>
      <c r="B359" s="119">
        <v>1328</v>
      </c>
      <c r="C359" s="120" t="s">
        <v>283</v>
      </c>
      <c r="D359" s="121">
        <v>2</v>
      </c>
    </row>
    <row r="360" spans="1:4" x14ac:dyDescent="0.2">
      <c r="A360" s="118">
        <v>215</v>
      </c>
      <c r="B360" s="119">
        <v>1329</v>
      </c>
      <c r="C360" s="120" t="s">
        <v>283</v>
      </c>
      <c r="D360" s="121">
        <v>1</v>
      </c>
    </row>
    <row r="361" spans="1:4" x14ac:dyDescent="0.2">
      <c r="A361" s="118">
        <v>216</v>
      </c>
      <c r="B361" s="119">
        <v>1330</v>
      </c>
      <c r="C361" s="120" t="s">
        <v>283</v>
      </c>
      <c r="D361" s="121">
        <v>2</v>
      </c>
    </row>
    <row r="362" spans="1:4" x14ac:dyDescent="0.2">
      <c r="A362" s="118">
        <v>216</v>
      </c>
      <c r="B362" s="119">
        <v>1331</v>
      </c>
      <c r="C362" s="120" t="s">
        <v>283</v>
      </c>
      <c r="D362" s="121">
        <v>1</v>
      </c>
    </row>
    <row r="363" spans="1:4" x14ac:dyDescent="0.2">
      <c r="A363" s="118">
        <v>217</v>
      </c>
      <c r="B363" s="119">
        <v>1332</v>
      </c>
      <c r="C363" s="120" t="s">
        <v>283</v>
      </c>
      <c r="D363" s="121">
        <v>2</v>
      </c>
    </row>
    <row r="364" spans="1:4" x14ac:dyDescent="0.2">
      <c r="A364" s="118">
        <v>217</v>
      </c>
      <c r="B364" s="119">
        <v>1333</v>
      </c>
      <c r="C364" s="120" t="s">
        <v>283</v>
      </c>
      <c r="D364" s="121">
        <v>1</v>
      </c>
    </row>
    <row r="365" spans="1:4" x14ac:dyDescent="0.2">
      <c r="A365" s="118">
        <v>218</v>
      </c>
      <c r="B365" s="119">
        <v>1334</v>
      </c>
      <c r="C365" s="120" t="s">
        <v>283</v>
      </c>
      <c r="D365" s="121">
        <v>2</v>
      </c>
    </row>
    <row r="366" spans="1:4" x14ac:dyDescent="0.2">
      <c r="A366" s="118">
        <v>218</v>
      </c>
      <c r="B366" s="119">
        <v>1335</v>
      </c>
      <c r="C366" s="120" t="s">
        <v>283</v>
      </c>
      <c r="D366" s="121">
        <v>1</v>
      </c>
    </row>
    <row r="367" spans="1:4" x14ac:dyDescent="0.2">
      <c r="A367" s="118">
        <v>219</v>
      </c>
      <c r="B367" s="119">
        <v>1336</v>
      </c>
      <c r="C367" s="120" t="s">
        <v>283</v>
      </c>
      <c r="D367" s="121">
        <v>2</v>
      </c>
    </row>
    <row r="368" spans="1:4" x14ac:dyDescent="0.2">
      <c r="A368" s="118">
        <v>219</v>
      </c>
      <c r="B368" s="119">
        <v>1337</v>
      </c>
      <c r="C368" s="120" t="s">
        <v>283</v>
      </c>
      <c r="D368" s="121">
        <v>1</v>
      </c>
    </row>
    <row r="369" spans="1:4" x14ac:dyDescent="0.2">
      <c r="A369" s="118">
        <v>220</v>
      </c>
      <c r="B369" s="119">
        <v>1338</v>
      </c>
      <c r="C369" s="120" t="s">
        <v>283</v>
      </c>
      <c r="D369" s="121">
        <v>2</v>
      </c>
    </row>
    <row r="370" spans="1:4" x14ac:dyDescent="0.2">
      <c r="A370" s="118">
        <v>220</v>
      </c>
      <c r="B370" s="119">
        <v>1339</v>
      </c>
      <c r="C370" s="120" t="s">
        <v>283</v>
      </c>
      <c r="D370" s="121">
        <v>1</v>
      </c>
    </row>
    <row r="371" spans="1:4" x14ac:dyDescent="0.2">
      <c r="A371" s="118">
        <v>221</v>
      </c>
      <c r="B371" s="119">
        <v>1340</v>
      </c>
      <c r="C371" s="120" t="s">
        <v>283</v>
      </c>
      <c r="D371" s="121">
        <v>2</v>
      </c>
    </row>
    <row r="372" spans="1:4" x14ac:dyDescent="0.2">
      <c r="A372" s="118">
        <v>221</v>
      </c>
      <c r="B372" s="119">
        <v>1341</v>
      </c>
      <c r="C372" s="120" t="s">
        <v>283</v>
      </c>
      <c r="D372" s="121">
        <v>1</v>
      </c>
    </row>
    <row r="373" spans="1:4" x14ac:dyDescent="0.2">
      <c r="A373" s="118">
        <v>222</v>
      </c>
      <c r="B373" s="119">
        <v>1342</v>
      </c>
      <c r="C373" s="120" t="s">
        <v>283</v>
      </c>
      <c r="D373" s="121">
        <v>2</v>
      </c>
    </row>
    <row r="374" spans="1:4" x14ac:dyDescent="0.2">
      <c r="A374" s="118">
        <v>222</v>
      </c>
      <c r="B374" s="119">
        <v>1343</v>
      </c>
      <c r="C374" s="120" t="s">
        <v>283</v>
      </c>
      <c r="D374" s="121">
        <v>1</v>
      </c>
    </row>
    <row r="375" spans="1:4" x14ac:dyDescent="0.2">
      <c r="A375" s="118">
        <v>223</v>
      </c>
      <c r="B375" s="119">
        <v>1344</v>
      </c>
      <c r="C375" s="120" t="s">
        <v>283</v>
      </c>
      <c r="D375" s="121">
        <v>2</v>
      </c>
    </row>
    <row r="376" spans="1:4" x14ac:dyDescent="0.2">
      <c r="A376" s="118">
        <v>223</v>
      </c>
      <c r="B376" s="119">
        <v>1345</v>
      </c>
      <c r="C376" s="120" t="s">
        <v>283</v>
      </c>
      <c r="D376" s="121">
        <v>1</v>
      </c>
    </row>
    <row r="377" spans="1:4" x14ac:dyDescent="0.2">
      <c r="A377" s="118">
        <v>224</v>
      </c>
      <c r="B377" s="119">
        <v>1353</v>
      </c>
      <c r="C377" s="120" t="s">
        <v>283</v>
      </c>
      <c r="D377" s="121">
        <v>2</v>
      </c>
    </row>
    <row r="378" spans="1:4" x14ac:dyDescent="0.2">
      <c r="A378" s="118">
        <v>224</v>
      </c>
      <c r="B378" s="119">
        <v>1354</v>
      </c>
      <c r="C378" s="120" t="s">
        <v>283</v>
      </c>
      <c r="D378" s="121">
        <v>1</v>
      </c>
    </row>
    <row r="379" spans="1:4" x14ac:dyDescent="0.2">
      <c r="A379" s="118">
        <v>225</v>
      </c>
      <c r="B379" s="119">
        <v>1355</v>
      </c>
      <c r="C379" s="120" t="s">
        <v>283</v>
      </c>
      <c r="D379" s="121">
        <v>2</v>
      </c>
    </row>
    <row r="380" spans="1:4" x14ac:dyDescent="0.2">
      <c r="A380" s="118">
        <v>225</v>
      </c>
      <c r="B380" s="119">
        <v>1356</v>
      </c>
      <c r="C380" s="120" t="s">
        <v>283</v>
      </c>
      <c r="D380" s="121">
        <v>1</v>
      </c>
    </row>
    <row r="381" spans="1:4" x14ac:dyDescent="0.2">
      <c r="A381" s="118">
        <v>226</v>
      </c>
      <c r="B381" s="119">
        <v>1357</v>
      </c>
      <c r="C381" s="120" t="s">
        <v>283</v>
      </c>
      <c r="D381" s="121">
        <v>2</v>
      </c>
    </row>
    <row r="382" spans="1:4" x14ac:dyDescent="0.2">
      <c r="A382" s="118">
        <v>226</v>
      </c>
      <c r="B382" s="119">
        <v>1358</v>
      </c>
      <c r="C382" s="120" t="s">
        <v>283</v>
      </c>
      <c r="D382" s="121">
        <v>1</v>
      </c>
    </row>
    <row r="383" spans="1:4" x14ac:dyDescent="0.2">
      <c r="A383" s="118">
        <v>227</v>
      </c>
      <c r="B383" s="119">
        <v>1359</v>
      </c>
      <c r="C383" s="120" t="s">
        <v>283</v>
      </c>
      <c r="D383" s="121">
        <v>2</v>
      </c>
    </row>
    <row r="384" spans="1:4" x14ac:dyDescent="0.2">
      <c r="A384" s="118">
        <v>227</v>
      </c>
      <c r="B384" s="119">
        <v>1360</v>
      </c>
      <c r="C384" s="120" t="s">
        <v>283</v>
      </c>
      <c r="D384" s="121">
        <v>1</v>
      </c>
    </row>
    <row r="385" spans="1:4" x14ac:dyDescent="0.2">
      <c r="A385" s="118">
        <v>228</v>
      </c>
      <c r="B385" s="119">
        <v>1361</v>
      </c>
      <c r="C385" s="120" t="s">
        <v>294</v>
      </c>
      <c r="D385" s="121" t="s">
        <v>245</v>
      </c>
    </row>
    <row r="386" spans="1:4" x14ac:dyDescent="0.2">
      <c r="A386" s="118">
        <v>228</v>
      </c>
      <c r="B386" s="119">
        <v>1399</v>
      </c>
      <c r="C386" s="120" t="s">
        <v>294</v>
      </c>
      <c r="D386" s="121" t="s">
        <v>245</v>
      </c>
    </row>
    <row r="387" spans="1:4" x14ac:dyDescent="0.2">
      <c r="A387" s="118">
        <v>229</v>
      </c>
      <c r="B387" s="119">
        <v>1362</v>
      </c>
      <c r="C387" s="120" t="s">
        <v>294</v>
      </c>
      <c r="D387" s="121" t="s">
        <v>245</v>
      </c>
    </row>
    <row r="388" spans="1:4" x14ac:dyDescent="0.2">
      <c r="A388" s="118">
        <v>229</v>
      </c>
      <c r="B388" s="119">
        <v>1400</v>
      </c>
      <c r="C388" s="120" t="s">
        <v>294</v>
      </c>
      <c r="D388" s="121" t="s">
        <v>245</v>
      </c>
    </row>
    <row r="389" spans="1:4" x14ac:dyDescent="0.2">
      <c r="A389" s="118">
        <v>230</v>
      </c>
      <c r="B389" s="119">
        <v>1363</v>
      </c>
      <c r="C389" s="120" t="s">
        <v>283</v>
      </c>
      <c r="D389" s="121" t="s">
        <v>245</v>
      </c>
    </row>
    <row r="390" spans="1:4" x14ac:dyDescent="0.2">
      <c r="A390" s="118">
        <v>230</v>
      </c>
      <c r="B390" s="119">
        <v>1401</v>
      </c>
      <c r="C390" s="120" t="s">
        <v>283</v>
      </c>
      <c r="D390" s="121" t="s">
        <v>245</v>
      </c>
    </row>
    <row r="391" spans="1:4" x14ac:dyDescent="0.2">
      <c r="A391" s="118">
        <v>231</v>
      </c>
      <c r="B391" s="119">
        <v>1371</v>
      </c>
      <c r="C391" s="120" t="s">
        <v>271</v>
      </c>
      <c r="D391" s="121">
        <v>2</v>
      </c>
    </row>
    <row r="392" spans="1:4" x14ac:dyDescent="0.2">
      <c r="A392" s="118">
        <v>231</v>
      </c>
      <c r="B392" s="119">
        <v>1372</v>
      </c>
      <c r="C392" s="120" t="s">
        <v>271</v>
      </c>
      <c r="D392" s="121">
        <v>1</v>
      </c>
    </row>
    <row r="393" spans="1:4" x14ac:dyDescent="0.2">
      <c r="A393" s="118">
        <v>233</v>
      </c>
      <c r="B393" s="119">
        <v>1375</v>
      </c>
      <c r="C393" s="120" t="s">
        <v>271</v>
      </c>
      <c r="D393" s="121">
        <v>2</v>
      </c>
    </row>
    <row r="394" spans="1:4" x14ac:dyDescent="0.2">
      <c r="A394" s="118">
        <v>233</v>
      </c>
      <c r="B394" s="119">
        <v>1376</v>
      </c>
      <c r="C394" s="120" t="s">
        <v>271</v>
      </c>
      <c r="D394" s="121">
        <v>1</v>
      </c>
    </row>
    <row r="395" spans="1:4" x14ac:dyDescent="0.2">
      <c r="A395" s="118">
        <v>234</v>
      </c>
      <c r="B395" s="119">
        <v>1377</v>
      </c>
      <c r="C395" s="120" t="s">
        <v>271</v>
      </c>
      <c r="D395" s="121">
        <v>2</v>
      </c>
    </row>
    <row r="396" spans="1:4" x14ac:dyDescent="0.2">
      <c r="A396" s="118">
        <v>234</v>
      </c>
      <c r="B396" s="119">
        <v>1378</v>
      </c>
      <c r="C396" s="120" t="s">
        <v>271</v>
      </c>
      <c r="D396" s="121">
        <v>1</v>
      </c>
    </row>
    <row r="397" spans="1:4" x14ac:dyDescent="0.2">
      <c r="A397" s="118">
        <v>235</v>
      </c>
      <c r="B397" s="119">
        <v>1379</v>
      </c>
      <c r="C397" s="120" t="s">
        <v>271</v>
      </c>
      <c r="D397" s="121">
        <v>2</v>
      </c>
    </row>
    <row r="398" spans="1:4" x14ac:dyDescent="0.2">
      <c r="A398" s="118">
        <v>235</v>
      </c>
      <c r="B398" s="119">
        <v>1380</v>
      </c>
      <c r="C398" s="120" t="s">
        <v>271</v>
      </c>
      <c r="D398" s="121">
        <v>1</v>
      </c>
    </row>
    <row r="399" spans="1:4" x14ac:dyDescent="0.2">
      <c r="A399" s="118">
        <v>236</v>
      </c>
      <c r="B399" s="119">
        <v>1381</v>
      </c>
      <c r="C399" s="120" t="s">
        <v>271</v>
      </c>
      <c r="D399" s="121">
        <v>2</v>
      </c>
    </row>
    <row r="400" spans="1:4" x14ac:dyDescent="0.2">
      <c r="A400" s="118">
        <v>236</v>
      </c>
      <c r="B400" s="119">
        <v>1382</v>
      </c>
      <c r="C400" s="120" t="s">
        <v>271</v>
      </c>
      <c r="D400" s="121">
        <v>1</v>
      </c>
    </row>
    <row r="401" spans="1:4" x14ac:dyDescent="0.2">
      <c r="A401" s="118">
        <v>237</v>
      </c>
      <c r="B401" s="119">
        <v>1383</v>
      </c>
      <c r="C401" s="120" t="s">
        <v>271</v>
      </c>
      <c r="D401" s="121">
        <v>2</v>
      </c>
    </row>
    <row r="402" spans="1:4" x14ac:dyDescent="0.2">
      <c r="A402" s="118">
        <v>237</v>
      </c>
      <c r="B402" s="119">
        <v>1384</v>
      </c>
      <c r="C402" s="120" t="s">
        <v>271</v>
      </c>
      <c r="D402" s="121">
        <v>1</v>
      </c>
    </row>
    <row r="403" spans="1:4" x14ac:dyDescent="0.2">
      <c r="A403" s="118">
        <v>238</v>
      </c>
      <c r="B403" s="119">
        <v>1385</v>
      </c>
      <c r="C403" s="120" t="s">
        <v>283</v>
      </c>
      <c r="D403" s="121">
        <v>2</v>
      </c>
    </row>
    <row r="404" spans="1:4" x14ac:dyDescent="0.2">
      <c r="A404" s="118">
        <v>238</v>
      </c>
      <c r="B404" s="119">
        <v>1386</v>
      </c>
      <c r="C404" s="120" t="s">
        <v>283</v>
      </c>
      <c r="D404" s="121">
        <v>1</v>
      </c>
    </row>
    <row r="405" spans="1:4" x14ac:dyDescent="0.2">
      <c r="A405" s="118">
        <v>241</v>
      </c>
      <c r="B405" s="119">
        <v>1042</v>
      </c>
      <c r="C405" s="120" t="s">
        <v>295</v>
      </c>
      <c r="D405" s="121">
        <v>2</v>
      </c>
    </row>
    <row r="406" spans="1:4" x14ac:dyDescent="0.2">
      <c r="A406" s="118">
        <v>241</v>
      </c>
      <c r="B406" s="119">
        <v>1043</v>
      </c>
      <c r="C406" s="120" t="s">
        <v>295</v>
      </c>
      <c r="D406" s="121">
        <v>1</v>
      </c>
    </row>
    <row r="407" spans="1:4" x14ac:dyDescent="0.2">
      <c r="A407" s="118">
        <v>242</v>
      </c>
      <c r="B407" s="119">
        <v>44</v>
      </c>
      <c r="C407" s="120" t="s">
        <v>296</v>
      </c>
      <c r="D407" s="121">
        <v>1</v>
      </c>
    </row>
    <row r="408" spans="1:4" x14ac:dyDescent="0.2">
      <c r="A408" s="118">
        <v>242</v>
      </c>
      <c r="B408" s="119">
        <v>208</v>
      </c>
      <c r="C408" s="120" t="s">
        <v>296</v>
      </c>
      <c r="D408" s="121">
        <v>2</v>
      </c>
    </row>
    <row r="409" spans="1:4" x14ac:dyDescent="0.2">
      <c r="A409" s="118">
        <v>243</v>
      </c>
      <c r="B409" s="119">
        <v>21</v>
      </c>
      <c r="C409" s="120" t="s">
        <v>297</v>
      </c>
      <c r="D409" s="121">
        <v>1</v>
      </c>
    </row>
    <row r="410" spans="1:4" x14ac:dyDescent="0.2">
      <c r="A410" s="118">
        <v>243</v>
      </c>
      <c r="B410" s="119">
        <v>231</v>
      </c>
      <c r="C410" s="120" t="s">
        <v>297</v>
      </c>
      <c r="D410" s="121" t="s">
        <v>487</v>
      </c>
    </row>
    <row r="411" spans="1:4" x14ac:dyDescent="0.2">
      <c r="A411" s="118">
        <v>244</v>
      </c>
      <c r="B411" s="119">
        <v>40</v>
      </c>
      <c r="C411" s="120" t="s">
        <v>283</v>
      </c>
      <c r="D411" s="121">
        <v>1</v>
      </c>
    </row>
    <row r="412" spans="1:4" x14ac:dyDescent="0.2">
      <c r="A412" s="118">
        <v>244</v>
      </c>
      <c r="B412" s="119">
        <v>206</v>
      </c>
      <c r="C412" s="120" t="s">
        <v>283</v>
      </c>
      <c r="D412" s="121">
        <v>2</v>
      </c>
    </row>
    <row r="413" spans="1:4" x14ac:dyDescent="0.2">
      <c r="A413" s="118">
        <v>245</v>
      </c>
      <c r="B413" s="119">
        <v>1012</v>
      </c>
      <c r="C413" s="120" t="s">
        <v>296</v>
      </c>
      <c r="D413" s="121">
        <v>2</v>
      </c>
    </row>
    <row r="414" spans="1:4" x14ac:dyDescent="0.2">
      <c r="A414" s="118">
        <v>245</v>
      </c>
      <c r="B414" s="119">
        <v>1013</v>
      </c>
      <c r="C414" s="120" t="s">
        <v>296</v>
      </c>
      <c r="D414" s="121">
        <v>1</v>
      </c>
    </row>
    <row r="415" spans="1:4" x14ac:dyDescent="0.2">
      <c r="A415" s="118">
        <v>246</v>
      </c>
      <c r="B415" s="119">
        <v>160</v>
      </c>
      <c r="C415" s="120" t="s">
        <v>298</v>
      </c>
      <c r="D415" s="121">
        <v>2</v>
      </c>
    </row>
    <row r="416" spans="1:4" x14ac:dyDescent="0.2">
      <c r="A416" s="118">
        <v>246</v>
      </c>
      <c r="B416" s="119">
        <v>276</v>
      </c>
      <c r="C416" s="120" t="s">
        <v>298</v>
      </c>
      <c r="D416" s="121">
        <v>1</v>
      </c>
    </row>
    <row r="417" spans="1:4" x14ac:dyDescent="0.2">
      <c r="A417" s="118">
        <v>246</v>
      </c>
      <c r="B417" s="119">
        <v>277</v>
      </c>
      <c r="C417" s="120" t="s">
        <v>298</v>
      </c>
      <c r="D417" s="121">
        <v>1</v>
      </c>
    </row>
    <row r="418" spans="1:4" x14ac:dyDescent="0.2">
      <c r="A418" s="118">
        <v>247</v>
      </c>
      <c r="B418" s="119">
        <v>1288</v>
      </c>
      <c r="C418" s="120" t="s">
        <v>296</v>
      </c>
      <c r="D418" s="121">
        <v>1</v>
      </c>
    </row>
    <row r="419" spans="1:4" x14ac:dyDescent="0.2">
      <c r="A419" s="118">
        <v>247</v>
      </c>
      <c r="B419" s="119">
        <v>1289</v>
      </c>
      <c r="C419" s="120" t="s">
        <v>296</v>
      </c>
      <c r="D419" s="121">
        <v>2</v>
      </c>
    </row>
    <row r="420" spans="1:4" x14ac:dyDescent="0.2">
      <c r="A420" s="118">
        <v>248</v>
      </c>
      <c r="B420" s="119">
        <v>1174</v>
      </c>
      <c r="C420" s="120" t="s">
        <v>283</v>
      </c>
      <c r="D420" s="121">
        <v>1</v>
      </c>
    </row>
    <row r="421" spans="1:4" x14ac:dyDescent="0.2">
      <c r="A421" s="118">
        <v>248</v>
      </c>
      <c r="B421" s="119">
        <v>1175</v>
      </c>
      <c r="C421" s="120" t="s">
        <v>283</v>
      </c>
      <c r="D421" s="121">
        <v>2</v>
      </c>
    </row>
    <row r="422" spans="1:4" x14ac:dyDescent="0.2">
      <c r="A422" s="118">
        <v>249</v>
      </c>
      <c r="B422" s="119">
        <v>1351</v>
      </c>
      <c r="C422" s="120" t="s">
        <v>296</v>
      </c>
      <c r="D422" s="121">
        <v>2</v>
      </c>
    </row>
    <row r="423" spans="1:4" x14ac:dyDescent="0.2">
      <c r="A423" s="118">
        <v>249</v>
      </c>
      <c r="B423" s="119">
        <v>1352</v>
      </c>
      <c r="C423" s="120" t="s">
        <v>296</v>
      </c>
      <c r="D423" s="121">
        <v>1</v>
      </c>
    </row>
    <row r="424" spans="1:4" x14ac:dyDescent="0.2">
      <c r="A424" s="118">
        <v>250</v>
      </c>
      <c r="B424" s="119">
        <v>206</v>
      </c>
      <c r="C424" s="120" t="s">
        <v>299</v>
      </c>
      <c r="D424" s="121" t="s">
        <v>245</v>
      </c>
    </row>
    <row r="425" spans="1:4" x14ac:dyDescent="0.2">
      <c r="A425" s="118">
        <v>251</v>
      </c>
      <c r="B425" s="119">
        <v>210</v>
      </c>
      <c r="C425" s="120" t="s">
        <v>299</v>
      </c>
      <c r="D425" s="121" t="s">
        <v>245</v>
      </c>
    </row>
    <row r="426" spans="1:4" x14ac:dyDescent="0.2">
      <c r="A426" s="118">
        <v>252</v>
      </c>
      <c r="B426" s="119">
        <v>212</v>
      </c>
      <c r="C426" s="120" t="s">
        <v>299</v>
      </c>
      <c r="D426" s="121" t="s">
        <v>245</v>
      </c>
    </row>
    <row r="427" spans="1:4" x14ac:dyDescent="0.2">
      <c r="A427" s="118">
        <v>253</v>
      </c>
      <c r="B427" s="119">
        <v>1290</v>
      </c>
      <c r="C427" s="120" t="s">
        <v>299</v>
      </c>
      <c r="D427" s="121" t="s">
        <v>245</v>
      </c>
    </row>
    <row r="428" spans="1:4" x14ac:dyDescent="0.2">
      <c r="A428" s="118">
        <v>254</v>
      </c>
      <c r="B428" s="119">
        <v>1316</v>
      </c>
      <c r="C428" s="120" t="s">
        <v>300</v>
      </c>
      <c r="D428" s="121">
        <v>2</v>
      </c>
    </row>
    <row r="429" spans="1:4" x14ac:dyDescent="0.2">
      <c r="A429" s="118">
        <v>254</v>
      </c>
      <c r="B429" s="119">
        <v>1317</v>
      </c>
      <c r="C429" s="120" t="s">
        <v>300</v>
      </c>
      <c r="D429" s="121">
        <v>1</v>
      </c>
    </row>
    <row r="430" spans="1:4" x14ac:dyDescent="0.2">
      <c r="A430" s="118">
        <v>255</v>
      </c>
      <c r="B430" s="119">
        <v>1320</v>
      </c>
      <c r="C430" s="120" t="s">
        <v>301</v>
      </c>
      <c r="D430" s="121">
        <v>2</v>
      </c>
    </row>
    <row r="431" spans="1:4" x14ac:dyDescent="0.2">
      <c r="A431" s="118">
        <v>255</v>
      </c>
      <c r="B431" s="119">
        <v>1321</v>
      </c>
      <c r="C431" s="120" t="s">
        <v>301</v>
      </c>
      <c r="D431" s="121">
        <v>1</v>
      </c>
    </row>
    <row r="432" spans="1:4" x14ac:dyDescent="0.2">
      <c r="A432" s="118">
        <v>257</v>
      </c>
      <c r="B432" s="119">
        <v>57</v>
      </c>
      <c r="C432" s="120" t="s">
        <v>302</v>
      </c>
      <c r="D432" s="121">
        <v>1</v>
      </c>
    </row>
    <row r="433" spans="1:4" x14ac:dyDescent="0.2">
      <c r="A433" s="118">
        <v>257</v>
      </c>
      <c r="B433" s="119">
        <v>196</v>
      </c>
      <c r="C433" s="120" t="s">
        <v>302</v>
      </c>
      <c r="D433" s="121">
        <v>2</v>
      </c>
    </row>
    <row r="434" spans="1:4" x14ac:dyDescent="0.2">
      <c r="A434" s="118">
        <v>258</v>
      </c>
      <c r="B434" s="119">
        <v>56</v>
      </c>
      <c r="C434" s="120" t="s">
        <v>303</v>
      </c>
      <c r="D434" s="121">
        <v>1</v>
      </c>
    </row>
    <row r="435" spans="1:4" x14ac:dyDescent="0.2">
      <c r="A435" s="118">
        <v>258</v>
      </c>
      <c r="B435" s="119">
        <v>195</v>
      </c>
      <c r="C435" s="120" t="s">
        <v>303</v>
      </c>
      <c r="D435" s="121">
        <v>2</v>
      </c>
    </row>
    <row r="436" spans="1:4" x14ac:dyDescent="0.2">
      <c r="A436" s="118">
        <v>259</v>
      </c>
      <c r="B436" s="119">
        <v>94</v>
      </c>
      <c r="C436" s="120" t="s">
        <v>304</v>
      </c>
      <c r="D436" s="121">
        <v>1</v>
      </c>
    </row>
    <row r="437" spans="1:4" x14ac:dyDescent="0.2">
      <c r="A437" s="118">
        <v>259</v>
      </c>
      <c r="B437" s="119">
        <v>167</v>
      </c>
      <c r="C437" s="120" t="s">
        <v>304</v>
      </c>
      <c r="D437" s="121">
        <v>2</v>
      </c>
    </row>
    <row r="438" spans="1:4" x14ac:dyDescent="0.2">
      <c r="A438" s="118">
        <v>260</v>
      </c>
      <c r="B438" s="119">
        <v>59</v>
      </c>
      <c r="C438" s="120" t="s">
        <v>303</v>
      </c>
      <c r="D438" s="121" t="s">
        <v>483</v>
      </c>
    </row>
    <row r="439" spans="1:4" x14ac:dyDescent="0.2">
      <c r="A439" s="118">
        <v>260</v>
      </c>
      <c r="B439" s="119">
        <v>191</v>
      </c>
      <c r="C439" s="120" t="s">
        <v>303</v>
      </c>
      <c r="D439" s="121" t="s">
        <v>483</v>
      </c>
    </row>
    <row r="440" spans="1:4" x14ac:dyDescent="0.2">
      <c r="A440" s="118">
        <v>261</v>
      </c>
      <c r="B440" s="119">
        <v>55</v>
      </c>
      <c r="C440" s="120" t="s">
        <v>303</v>
      </c>
      <c r="D440" s="121">
        <v>1</v>
      </c>
    </row>
    <row r="441" spans="1:4" x14ac:dyDescent="0.2">
      <c r="A441" s="118">
        <v>261</v>
      </c>
      <c r="B441" s="119">
        <v>194</v>
      </c>
      <c r="C441" s="120" t="s">
        <v>303</v>
      </c>
      <c r="D441" s="121" t="s">
        <v>486</v>
      </c>
    </row>
    <row r="442" spans="1:4" x14ac:dyDescent="0.2">
      <c r="A442" s="118">
        <v>262</v>
      </c>
      <c r="B442" s="119">
        <v>57</v>
      </c>
      <c r="C442" s="120" t="s">
        <v>303</v>
      </c>
      <c r="D442" s="121">
        <v>1</v>
      </c>
    </row>
    <row r="443" spans="1:4" x14ac:dyDescent="0.2">
      <c r="A443" s="118">
        <v>262</v>
      </c>
      <c r="B443" s="119">
        <v>196</v>
      </c>
      <c r="C443" s="120" t="s">
        <v>303</v>
      </c>
      <c r="D443" s="121" t="s">
        <v>488</v>
      </c>
    </row>
    <row r="444" spans="1:4" x14ac:dyDescent="0.2">
      <c r="A444" s="118">
        <v>263</v>
      </c>
      <c r="B444" s="119">
        <v>1010</v>
      </c>
      <c r="C444" s="120" t="s">
        <v>303</v>
      </c>
      <c r="D444" s="121">
        <v>2</v>
      </c>
    </row>
    <row r="445" spans="1:4" x14ac:dyDescent="0.2">
      <c r="A445" s="118">
        <v>263</v>
      </c>
      <c r="B445" s="119">
        <v>1011</v>
      </c>
      <c r="C445" s="120" t="s">
        <v>303</v>
      </c>
      <c r="D445" s="121">
        <v>1</v>
      </c>
    </row>
    <row r="446" spans="1:4" x14ac:dyDescent="0.2">
      <c r="A446" s="118">
        <v>264</v>
      </c>
      <c r="B446" s="119">
        <v>1069</v>
      </c>
      <c r="C446" s="120" t="s">
        <v>303</v>
      </c>
      <c r="D446" s="121">
        <v>1</v>
      </c>
    </row>
    <row r="447" spans="1:4" x14ac:dyDescent="0.2">
      <c r="A447" s="118">
        <v>264</v>
      </c>
      <c r="B447" s="119">
        <v>1070</v>
      </c>
      <c r="C447" s="120" t="s">
        <v>303</v>
      </c>
      <c r="D447" s="121">
        <v>2</v>
      </c>
    </row>
    <row r="448" spans="1:4" x14ac:dyDescent="0.2">
      <c r="A448" s="118">
        <v>265</v>
      </c>
      <c r="B448" s="119">
        <v>190</v>
      </c>
      <c r="C448" s="120" t="s">
        <v>305</v>
      </c>
      <c r="D448" s="121" t="s">
        <v>485</v>
      </c>
    </row>
    <row r="449" spans="1:4" x14ac:dyDescent="0.2">
      <c r="A449" s="118">
        <v>266</v>
      </c>
      <c r="B449" s="119">
        <v>191</v>
      </c>
      <c r="C449" s="120" t="s">
        <v>305</v>
      </c>
      <c r="D449" s="121" t="s">
        <v>245</v>
      </c>
    </row>
    <row r="450" spans="1:4" x14ac:dyDescent="0.2">
      <c r="A450" s="118">
        <v>267</v>
      </c>
      <c r="B450" s="119">
        <v>192</v>
      </c>
      <c r="C450" s="120" t="s">
        <v>305</v>
      </c>
      <c r="D450" s="121" t="s">
        <v>245</v>
      </c>
    </row>
    <row r="451" spans="1:4" x14ac:dyDescent="0.2">
      <c r="A451" s="118">
        <v>268</v>
      </c>
      <c r="B451" s="119">
        <v>193</v>
      </c>
      <c r="C451" s="120" t="s">
        <v>305</v>
      </c>
      <c r="D451" s="121" t="s">
        <v>485</v>
      </c>
    </row>
    <row r="452" spans="1:4" x14ac:dyDescent="0.2">
      <c r="A452" s="118">
        <v>269</v>
      </c>
      <c r="B452" s="119">
        <v>194</v>
      </c>
      <c r="C452" s="120" t="s">
        <v>305</v>
      </c>
      <c r="D452" s="121" t="s">
        <v>245</v>
      </c>
    </row>
    <row r="453" spans="1:4" x14ac:dyDescent="0.2">
      <c r="A453" s="118">
        <v>270</v>
      </c>
      <c r="B453" s="119">
        <v>196</v>
      </c>
      <c r="C453" s="120" t="s">
        <v>305</v>
      </c>
      <c r="D453" s="121" t="s">
        <v>485</v>
      </c>
    </row>
    <row r="454" spans="1:4" x14ac:dyDescent="0.2">
      <c r="A454" s="118">
        <v>271</v>
      </c>
      <c r="B454" s="119">
        <v>1088</v>
      </c>
      <c r="C454" s="120" t="s">
        <v>305</v>
      </c>
      <c r="D454" s="121" t="s">
        <v>245</v>
      </c>
    </row>
    <row r="455" spans="1:4" x14ac:dyDescent="0.2">
      <c r="A455" s="118">
        <v>272</v>
      </c>
      <c r="B455" s="119">
        <v>1089</v>
      </c>
      <c r="C455" s="120" t="s">
        <v>305</v>
      </c>
      <c r="D455" s="121" t="s">
        <v>245</v>
      </c>
    </row>
    <row r="456" spans="1:4" x14ac:dyDescent="0.2">
      <c r="A456" s="118">
        <v>273</v>
      </c>
      <c r="B456" s="119">
        <v>1090</v>
      </c>
      <c r="C456" s="120" t="s">
        <v>305</v>
      </c>
      <c r="D456" s="121" t="s">
        <v>245</v>
      </c>
    </row>
    <row r="457" spans="1:4" x14ac:dyDescent="0.2">
      <c r="A457" s="118">
        <v>274</v>
      </c>
      <c r="B457" s="119">
        <v>1115</v>
      </c>
      <c r="C457" s="120" t="s">
        <v>305</v>
      </c>
      <c r="D457" s="121" t="s">
        <v>245</v>
      </c>
    </row>
    <row r="458" spans="1:4" x14ac:dyDescent="0.2">
      <c r="A458" s="118">
        <v>276</v>
      </c>
      <c r="B458" s="119">
        <v>1347</v>
      </c>
      <c r="C458" s="120" t="s">
        <v>305</v>
      </c>
      <c r="D458" s="121" t="s">
        <v>245</v>
      </c>
    </row>
    <row r="459" spans="1:4" x14ac:dyDescent="0.2">
      <c r="A459" s="118">
        <v>277</v>
      </c>
      <c r="B459" s="119">
        <v>52</v>
      </c>
      <c r="C459" s="120" t="s">
        <v>306</v>
      </c>
      <c r="D459" s="121" t="s">
        <v>245</v>
      </c>
    </row>
    <row r="460" spans="1:4" x14ac:dyDescent="0.2">
      <c r="A460" s="118">
        <v>278</v>
      </c>
      <c r="B460" s="119">
        <v>105</v>
      </c>
      <c r="C460" s="120" t="s">
        <v>307</v>
      </c>
      <c r="D460" s="121" t="s">
        <v>245</v>
      </c>
    </row>
    <row r="461" spans="1:4" x14ac:dyDescent="0.2">
      <c r="A461" s="118">
        <v>279</v>
      </c>
      <c r="B461" s="119">
        <v>16</v>
      </c>
      <c r="C461" s="120" t="s">
        <v>308</v>
      </c>
      <c r="D461" s="121" t="s">
        <v>245</v>
      </c>
    </row>
    <row r="462" spans="1:4" x14ac:dyDescent="0.2">
      <c r="A462" s="118">
        <v>280</v>
      </c>
      <c r="B462" s="119">
        <v>170</v>
      </c>
      <c r="C462" s="120" t="s">
        <v>309</v>
      </c>
      <c r="D462" s="121" t="s">
        <v>483</v>
      </c>
    </row>
    <row r="463" spans="1:4" x14ac:dyDescent="0.2">
      <c r="A463" s="118">
        <v>281</v>
      </c>
      <c r="B463" s="119">
        <v>11</v>
      </c>
      <c r="C463" s="120" t="s">
        <v>310</v>
      </c>
      <c r="D463" s="121">
        <v>2</v>
      </c>
    </row>
    <row r="464" spans="1:4" x14ac:dyDescent="0.2">
      <c r="A464" s="118">
        <v>281</v>
      </c>
      <c r="B464" s="119">
        <v>95</v>
      </c>
      <c r="C464" s="120" t="s">
        <v>310</v>
      </c>
      <c r="D464" s="121">
        <v>1</v>
      </c>
    </row>
    <row r="465" spans="1:4" x14ac:dyDescent="0.2">
      <c r="A465" s="118">
        <v>283</v>
      </c>
      <c r="B465" s="119">
        <v>1016</v>
      </c>
      <c r="C465" s="120" t="s">
        <v>311</v>
      </c>
      <c r="D465" s="121">
        <v>1</v>
      </c>
    </row>
    <row r="466" spans="1:4" x14ac:dyDescent="0.2">
      <c r="A466" s="118">
        <v>283</v>
      </c>
      <c r="B466" s="119">
        <v>1017</v>
      </c>
      <c r="C466" s="120" t="s">
        <v>311</v>
      </c>
      <c r="D466" s="121">
        <v>2</v>
      </c>
    </row>
    <row r="467" spans="1:4" x14ac:dyDescent="0.2">
      <c r="A467" s="118">
        <v>284</v>
      </c>
      <c r="B467" s="119">
        <v>177</v>
      </c>
      <c r="C467" s="120" t="s">
        <v>252</v>
      </c>
      <c r="D467" s="121" t="s">
        <v>245</v>
      </c>
    </row>
    <row r="468" spans="1:4" x14ac:dyDescent="0.2">
      <c r="A468" s="118">
        <v>285</v>
      </c>
      <c r="B468" s="119">
        <v>178</v>
      </c>
      <c r="C468" s="120" t="s">
        <v>252</v>
      </c>
      <c r="D468" s="121" t="s">
        <v>483</v>
      </c>
    </row>
    <row r="469" spans="1:4" x14ac:dyDescent="0.2">
      <c r="A469" s="118">
        <v>286</v>
      </c>
      <c r="B469" s="119">
        <v>103</v>
      </c>
      <c r="C469" s="120" t="s">
        <v>312</v>
      </c>
      <c r="D469" s="121" t="s">
        <v>245</v>
      </c>
    </row>
    <row r="470" spans="1:4" x14ac:dyDescent="0.2">
      <c r="A470" s="118">
        <v>287</v>
      </c>
      <c r="B470" s="119">
        <v>1364</v>
      </c>
      <c r="C470" s="120" t="s">
        <v>313</v>
      </c>
      <c r="D470" s="121" t="s">
        <v>245</v>
      </c>
    </row>
    <row r="471" spans="1:4" x14ac:dyDescent="0.2">
      <c r="A471" s="118">
        <v>287</v>
      </c>
      <c r="B471" s="119">
        <v>1402</v>
      </c>
      <c r="C471" s="120" t="s">
        <v>313</v>
      </c>
      <c r="D471" s="121" t="s">
        <v>245</v>
      </c>
    </row>
    <row r="472" spans="1:4" x14ac:dyDescent="0.2">
      <c r="A472" s="118">
        <v>288</v>
      </c>
      <c r="B472" s="119">
        <v>1036</v>
      </c>
      <c r="C472" s="120" t="s">
        <v>314</v>
      </c>
      <c r="D472" s="121" t="s">
        <v>245</v>
      </c>
    </row>
    <row r="473" spans="1:4" x14ac:dyDescent="0.2">
      <c r="A473" s="118">
        <v>289</v>
      </c>
      <c r="B473" s="119">
        <v>1041</v>
      </c>
      <c r="C473" s="120" t="s">
        <v>314</v>
      </c>
      <c r="D473" s="121" t="s">
        <v>245</v>
      </c>
    </row>
    <row r="474" spans="1:4" x14ac:dyDescent="0.2">
      <c r="A474" s="118">
        <v>290</v>
      </c>
      <c r="B474" s="119">
        <v>1050</v>
      </c>
      <c r="C474" s="120" t="s">
        <v>314</v>
      </c>
      <c r="D474" s="121" t="s">
        <v>245</v>
      </c>
    </row>
    <row r="475" spans="1:4" x14ac:dyDescent="0.2">
      <c r="A475" s="118">
        <v>291</v>
      </c>
      <c r="B475" s="119">
        <v>1051</v>
      </c>
      <c r="C475" s="120" t="s">
        <v>314</v>
      </c>
      <c r="D475" s="121" t="s">
        <v>245</v>
      </c>
    </row>
    <row r="476" spans="1:4" x14ac:dyDescent="0.2">
      <c r="A476" s="118">
        <v>292</v>
      </c>
      <c r="B476" s="119">
        <v>1052</v>
      </c>
      <c r="C476" s="120" t="s">
        <v>314</v>
      </c>
      <c r="D476" s="121" t="s">
        <v>245</v>
      </c>
    </row>
    <row r="477" spans="1:4" x14ac:dyDescent="0.2">
      <c r="A477" s="118">
        <v>297</v>
      </c>
      <c r="B477" s="119">
        <v>1367</v>
      </c>
      <c r="C477" s="120" t="s">
        <v>314</v>
      </c>
      <c r="D477" s="121" t="s">
        <v>245</v>
      </c>
    </row>
    <row r="478" spans="1:4" x14ac:dyDescent="0.2">
      <c r="A478" s="118">
        <v>298</v>
      </c>
      <c r="B478" s="119">
        <v>1368</v>
      </c>
      <c r="C478" s="120" t="s">
        <v>314</v>
      </c>
      <c r="D478" s="121" t="s">
        <v>245</v>
      </c>
    </row>
    <row r="479" spans="1:4" x14ac:dyDescent="0.2">
      <c r="A479" s="118">
        <v>299</v>
      </c>
      <c r="B479" s="119">
        <v>1053</v>
      </c>
      <c r="C479" s="120" t="s">
        <v>314</v>
      </c>
      <c r="D479" s="121" t="s">
        <v>245</v>
      </c>
    </row>
    <row r="480" spans="1:4" x14ac:dyDescent="0.2">
      <c r="A480" s="118">
        <v>300</v>
      </c>
      <c r="B480" s="119">
        <v>1080</v>
      </c>
      <c r="C480" s="120" t="s">
        <v>315</v>
      </c>
      <c r="D480" s="121">
        <v>1</v>
      </c>
    </row>
    <row r="481" spans="1:4" x14ac:dyDescent="0.2">
      <c r="A481" s="118">
        <v>300</v>
      </c>
      <c r="B481" s="119">
        <v>1081</v>
      </c>
      <c r="C481" s="120" t="s">
        <v>315</v>
      </c>
      <c r="D481" s="121">
        <v>1</v>
      </c>
    </row>
    <row r="482" spans="1:4" x14ac:dyDescent="0.2">
      <c r="A482" s="118">
        <v>301</v>
      </c>
      <c r="B482" s="119">
        <v>1095</v>
      </c>
      <c r="C482" s="120" t="s">
        <v>316</v>
      </c>
      <c r="D482" s="121">
        <v>1</v>
      </c>
    </row>
    <row r="483" spans="1:4" x14ac:dyDescent="0.2">
      <c r="A483" s="118">
        <v>301</v>
      </c>
      <c r="B483" s="119">
        <v>1096</v>
      </c>
      <c r="C483" s="120" t="s">
        <v>316</v>
      </c>
      <c r="D483" s="121">
        <v>1</v>
      </c>
    </row>
    <row r="484" spans="1:4" x14ac:dyDescent="0.2">
      <c r="A484" s="118">
        <v>302</v>
      </c>
      <c r="B484" s="119">
        <v>1101</v>
      </c>
      <c r="C484" s="120" t="s">
        <v>317</v>
      </c>
      <c r="D484" s="121">
        <v>1</v>
      </c>
    </row>
    <row r="485" spans="1:4" x14ac:dyDescent="0.2">
      <c r="A485" s="118">
        <v>302</v>
      </c>
      <c r="B485" s="119">
        <v>1102</v>
      </c>
      <c r="C485" s="120" t="s">
        <v>317</v>
      </c>
      <c r="D485" s="121">
        <v>1</v>
      </c>
    </row>
    <row r="486" spans="1:4" x14ac:dyDescent="0.2">
      <c r="A486" s="118">
        <v>303</v>
      </c>
      <c r="B486" s="119">
        <v>1054</v>
      </c>
      <c r="C486" s="120" t="s">
        <v>314</v>
      </c>
      <c r="D486" s="121" t="s">
        <v>245</v>
      </c>
    </row>
    <row r="487" spans="1:4" x14ac:dyDescent="0.2">
      <c r="A487" s="118">
        <v>304</v>
      </c>
      <c r="B487" s="119">
        <v>1083</v>
      </c>
      <c r="C487" s="120" t="s">
        <v>314</v>
      </c>
      <c r="D487" s="121" t="s">
        <v>245</v>
      </c>
    </row>
    <row r="488" spans="1:4" x14ac:dyDescent="0.2">
      <c r="A488" s="118">
        <v>305</v>
      </c>
      <c r="B488" s="119">
        <v>1084</v>
      </c>
      <c r="C488" s="120" t="s">
        <v>318</v>
      </c>
      <c r="D488" s="121">
        <v>1</v>
      </c>
    </row>
    <row r="489" spans="1:4" x14ac:dyDescent="0.2">
      <c r="A489" s="118">
        <v>305</v>
      </c>
      <c r="B489" s="119">
        <v>1085</v>
      </c>
      <c r="C489" s="120" t="s">
        <v>318</v>
      </c>
      <c r="D489" s="121">
        <v>2</v>
      </c>
    </row>
    <row r="490" spans="1:4" x14ac:dyDescent="0.2">
      <c r="A490" s="118">
        <v>306</v>
      </c>
      <c r="B490" s="119">
        <v>1086</v>
      </c>
      <c r="C490" s="120" t="s">
        <v>318</v>
      </c>
      <c r="D490" s="121">
        <v>1</v>
      </c>
    </row>
    <row r="491" spans="1:4" x14ac:dyDescent="0.2">
      <c r="A491" s="118">
        <v>306</v>
      </c>
      <c r="B491" s="119">
        <v>1087</v>
      </c>
      <c r="C491" s="120" t="s">
        <v>318</v>
      </c>
      <c r="D491" s="121">
        <v>2</v>
      </c>
    </row>
    <row r="492" spans="1:4" x14ac:dyDescent="0.2">
      <c r="A492" s="118">
        <v>307</v>
      </c>
      <c r="B492" s="119">
        <v>1091</v>
      </c>
      <c r="C492" s="120" t="s">
        <v>318</v>
      </c>
      <c r="D492" s="121">
        <v>1</v>
      </c>
    </row>
    <row r="493" spans="1:4" x14ac:dyDescent="0.2">
      <c r="A493" s="118">
        <v>307</v>
      </c>
      <c r="B493" s="119">
        <v>1092</v>
      </c>
      <c r="C493" s="120" t="s">
        <v>318</v>
      </c>
      <c r="D493" s="121">
        <v>2</v>
      </c>
    </row>
    <row r="494" spans="1:4" x14ac:dyDescent="0.2">
      <c r="A494" s="118">
        <v>308</v>
      </c>
      <c r="B494" s="119">
        <v>1093</v>
      </c>
      <c r="C494" s="120" t="s">
        <v>318</v>
      </c>
      <c r="D494" s="121">
        <v>1</v>
      </c>
    </row>
    <row r="495" spans="1:4" x14ac:dyDescent="0.2">
      <c r="A495" s="118">
        <v>308</v>
      </c>
      <c r="B495" s="119">
        <v>1094</v>
      </c>
      <c r="C495" s="120" t="s">
        <v>318</v>
      </c>
      <c r="D495" s="121">
        <v>2</v>
      </c>
    </row>
    <row r="496" spans="1:4" x14ac:dyDescent="0.2">
      <c r="A496" s="118">
        <v>309</v>
      </c>
      <c r="B496" s="119">
        <v>1098</v>
      </c>
      <c r="C496" s="120" t="s">
        <v>319</v>
      </c>
      <c r="D496" s="121">
        <v>1</v>
      </c>
    </row>
    <row r="497" spans="1:4" x14ac:dyDescent="0.2">
      <c r="A497" s="118">
        <v>309</v>
      </c>
      <c r="B497" s="119">
        <v>1099</v>
      </c>
      <c r="C497" s="120" t="s">
        <v>319</v>
      </c>
      <c r="D497" s="121">
        <v>1</v>
      </c>
    </row>
    <row r="498" spans="1:4" x14ac:dyDescent="0.2">
      <c r="A498" s="118">
        <v>310</v>
      </c>
      <c r="B498" s="119">
        <v>1155</v>
      </c>
      <c r="C498" s="120" t="s">
        <v>320</v>
      </c>
      <c r="D498" s="121">
        <v>2</v>
      </c>
    </row>
    <row r="499" spans="1:4" x14ac:dyDescent="0.2">
      <c r="A499" s="118">
        <v>310</v>
      </c>
      <c r="B499" s="119">
        <v>1156</v>
      </c>
      <c r="C499" s="120" t="s">
        <v>320</v>
      </c>
      <c r="D499" s="121">
        <v>1</v>
      </c>
    </row>
    <row r="500" spans="1:4" x14ac:dyDescent="0.2">
      <c r="A500" s="118">
        <v>312</v>
      </c>
      <c r="B500" s="119">
        <v>1154</v>
      </c>
      <c r="C500" s="120" t="s">
        <v>321</v>
      </c>
      <c r="D500" s="121">
        <v>2</v>
      </c>
    </row>
    <row r="501" spans="1:4" x14ac:dyDescent="0.2">
      <c r="A501" s="118">
        <v>313</v>
      </c>
      <c r="B501" s="119">
        <v>1006</v>
      </c>
      <c r="C501" s="120" t="s">
        <v>322</v>
      </c>
      <c r="D501" s="121" t="s">
        <v>245</v>
      </c>
    </row>
    <row r="502" spans="1:4" x14ac:dyDescent="0.2">
      <c r="A502" s="118">
        <v>314</v>
      </c>
      <c r="B502" s="119">
        <v>104</v>
      </c>
      <c r="C502" s="120" t="s">
        <v>323</v>
      </c>
      <c r="D502" s="121" t="s">
        <v>483</v>
      </c>
    </row>
    <row r="503" spans="1:4" x14ac:dyDescent="0.2">
      <c r="A503" s="118">
        <v>315</v>
      </c>
      <c r="B503" s="119">
        <v>178</v>
      </c>
      <c r="C503" s="120" t="s">
        <v>324</v>
      </c>
      <c r="D503" s="121" t="s">
        <v>483</v>
      </c>
    </row>
    <row r="504" spans="1:4" x14ac:dyDescent="0.2">
      <c r="A504" s="118">
        <v>315</v>
      </c>
      <c r="B504" s="119">
        <v>227</v>
      </c>
      <c r="C504" s="120" t="s">
        <v>324</v>
      </c>
      <c r="D504" s="121" t="s">
        <v>483</v>
      </c>
    </row>
    <row r="505" spans="1:4" x14ac:dyDescent="0.2">
      <c r="A505" s="118">
        <v>316</v>
      </c>
      <c r="B505" s="119">
        <v>53</v>
      </c>
      <c r="C505" s="120" t="s">
        <v>325</v>
      </c>
      <c r="D505" s="121">
        <v>2</v>
      </c>
    </row>
    <row r="506" spans="1:4" x14ac:dyDescent="0.2">
      <c r="A506" s="118">
        <v>316</v>
      </c>
      <c r="B506" s="119">
        <v>198</v>
      </c>
      <c r="C506" s="120" t="s">
        <v>325</v>
      </c>
      <c r="D506" s="121">
        <v>1</v>
      </c>
    </row>
    <row r="507" spans="1:4" x14ac:dyDescent="0.2">
      <c r="A507" s="118">
        <v>317</v>
      </c>
      <c r="B507" s="119">
        <v>70</v>
      </c>
      <c r="C507" s="120" t="s">
        <v>325</v>
      </c>
      <c r="D507" s="121" t="s">
        <v>488</v>
      </c>
    </row>
    <row r="508" spans="1:4" x14ac:dyDescent="0.2">
      <c r="A508" s="118">
        <v>317</v>
      </c>
      <c r="B508" s="119">
        <v>183</v>
      </c>
      <c r="C508" s="120" t="s">
        <v>325</v>
      </c>
      <c r="D508" s="121" t="s">
        <v>489</v>
      </c>
    </row>
    <row r="509" spans="1:4" x14ac:dyDescent="0.2">
      <c r="A509" s="118">
        <v>318</v>
      </c>
      <c r="B509" s="119">
        <v>74</v>
      </c>
      <c r="C509" s="120" t="s">
        <v>325</v>
      </c>
      <c r="D509" s="121">
        <v>1</v>
      </c>
    </row>
    <row r="510" spans="1:4" x14ac:dyDescent="0.2">
      <c r="A510" s="118">
        <v>318</v>
      </c>
      <c r="B510" s="119">
        <v>180</v>
      </c>
      <c r="C510" s="120" t="s">
        <v>325</v>
      </c>
      <c r="D510" s="121">
        <v>1</v>
      </c>
    </row>
    <row r="511" spans="1:4" x14ac:dyDescent="0.2">
      <c r="A511" s="118">
        <v>319</v>
      </c>
      <c r="B511" s="119">
        <v>71</v>
      </c>
      <c r="C511" s="120" t="s">
        <v>326</v>
      </c>
      <c r="D511" s="121" t="s">
        <v>492</v>
      </c>
    </row>
    <row r="512" spans="1:4" x14ac:dyDescent="0.2">
      <c r="A512" s="118">
        <v>319</v>
      </c>
      <c r="B512" s="119">
        <v>183</v>
      </c>
      <c r="C512" s="120" t="s">
        <v>326</v>
      </c>
      <c r="D512" s="121" t="s">
        <v>490</v>
      </c>
    </row>
    <row r="513" spans="1:4" x14ac:dyDescent="0.2">
      <c r="A513" s="118">
        <v>320</v>
      </c>
      <c r="B513" s="119">
        <v>72</v>
      </c>
      <c r="C513" s="120" t="s">
        <v>325</v>
      </c>
      <c r="D513" s="121">
        <v>2</v>
      </c>
    </row>
    <row r="514" spans="1:4" x14ac:dyDescent="0.2">
      <c r="A514" s="118">
        <v>320</v>
      </c>
      <c r="B514" s="119">
        <v>184</v>
      </c>
      <c r="C514" s="120" t="s">
        <v>325</v>
      </c>
      <c r="D514" s="121">
        <v>1</v>
      </c>
    </row>
    <row r="515" spans="1:4" x14ac:dyDescent="0.2">
      <c r="A515" s="118">
        <v>321</v>
      </c>
      <c r="B515" s="119">
        <v>1004</v>
      </c>
      <c r="C515" s="120" t="s">
        <v>325</v>
      </c>
      <c r="D515" s="121">
        <v>1</v>
      </c>
    </row>
    <row r="516" spans="1:4" x14ac:dyDescent="0.2">
      <c r="A516" s="118">
        <v>321</v>
      </c>
      <c r="B516" s="119">
        <v>1005</v>
      </c>
      <c r="C516" s="120" t="s">
        <v>325</v>
      </c>
      <c r="D516" s="121">
        <v>1</v>
      </c>
    </row>
    <row r="517" spans="1:4" x14ac:dyDescent="0.2">
      <c r="A517" s="118">
        <v>322</v>
      </c>
      <c r="B517" s="119">
        <v>1073</v>
      </c>
      <c r="C517" s="120" t="s">
        <v>325</v>
      </c>
      <c r="D517" s="121">
        <v>1</v>
      </c>
    </row>
    <row r="518" spans="1:4" x14ac:dyDescent="0.2">
      <c r="A518" s="118">
        <v>322</v>
      </c>
      <c r="B518" s="119">
        <v>1074</v>
      </c>
      <c r="C518" s="120" t="s">
        <v>325</v>
      </c>
      <c r="D518" s="121">
        <v>1</v>
      </c>
    </row>
    <row r="519" spans="1:4" x14ac:dyDescent="0.2">
      <c r="A519" s="118">
        <v>323</v>
      </c>
      <c r="B519" s="119">
        <v>1284</v>
      </c>
      <c r="C519" s="120" t="s">
        <v>325</v>
      </c>
      <c r="D519" s="121">
        <v>1</v>
      </c>
    </row>
    <row r="520" spans="1:4" x14ac:dyDescent="0.2">
      <c r="A520" s="118">
        <v>323</v>
      </c>
      <c r="B520" s="119">
        <v>1285</v>
      </c>
      <c r="C520" s="120" t="s">
        <v>325</v>
      </c>
      <c r="D520" s="121" t="s">
        <v>491</v>
      </c>
    </row>
    <row r="521" spans="1:4" x14ac:dyDescent="0.2">
      <c r="A521" s="118">
        <v>324</v>
      </c>
      <c r="B521" s="119">
        <v>1007</v>
      </c>
      <c r="C521" s="120" t="s">
        <v>327</v>
      </c>
      <c r="D521" s="121">
        <v>1</v>
      </c>
    </row>
    <row r="522" spans="1:4" x14ac:dyDescent="0.2">
      <c r="A522" s="118">
        <v>325</v>
      </c>
      <c r="B522" s="119">
        <v>183</v>
      </c>
      <c r="C522" s="120" t="s">
        <v>328</v>
      </c>
      <c r="D522" s="121">
        <v>1</v>
      </c>
    </row>
    <row r="523" spans="1:4" x14ac:dyDescent="0.2">
      <c r="A523" s="118">
        <v>325</v>
      </c>
      <c r="B523" s="119">
        <v>186</v>
      </c>
      <c r="C523" s="120" t="s">
        <v>328</v>
      </c>
      <c r="D523" s="121">
        <v>1</v>
      </c>
    </row>
    <row r="524" spans="1:4" x14ac:dyDescent="0.2">
      <c r="A524" s="118">
        <v>325</v>
      </c>
      <c r="B524" s="119">
        <v>206</v>
      </c>
      <c r="C524" s="120" t="s">
        <v>328</v>
      </c>
      <c r="D524" s="121">
        <v>2</v>
      </c>
    </row>
    <row r="525" spans="1:4" x14ac:dyDescent="0.2">
      <c r="A525" s="118">
        <v>326</v>
      </c>
      <c r="B525" s="119">
        <v>184</v>
      </c>
      <c r="C525" s="120" t="s">
        <v>328</v>
      </c>
      <c r="D525" s="121">
        <v>1</v>
      </c>
    </row>
    <row r="526" spans="1:4" x14ac:dyDescent="0.2">
      <c r="A526" s="118">
        <v>326</v>
      </c>
      <c r="B526" s="119">
        <v>187</v>
      </c>
      <c r="C526" s="120" t="s">
        <v>328</v>
      </c>
      <c r="D526" s="121" t="s">
        <v>488</v>
      </c>
    </row>
    <row r="527" spans="1:4" x14ac:dyDescent="0.2">
      <c r="A527" s="118">
        <v>326</v>
      </c>
      <c r="B527" s="119">
        <v>210</v>
      </c>
      <c r="C527" s="120" t="s">
        <v>328</v>
      </c>
      <c r="D527" s="121" t="s">
        <v>488</v>
      </c>
    </row>
    <row r="528" spans="1:4" x14ac:dyDescent="0.2">
      <c r="A528" s="118">
        <v>327</v>
      </c>
      <c r="B528" s="119">
        <v>135</v>
      </c>
      <c r="C528" s="120" t="s">
        <v>328</v>
      </c>
      <c r="D528" s="121">
        <v>1</v>
      </c>
    </row>
    <row r="529" spans="1:4" x14ac:dyDescent="0.2">
      <c r="A529" s="118">
        <v>327</v>
      </c>
      <c r="B529" s="119">
        <v>198</v>
      </c>
      <c r="C529" s="120" t="s">
        <v>328</v>
      </c>
      <c r="D529" s="121">
        <v>1</v>
      </c>
    </row>
    <row r="530" spans="1:4" x14ac:dyDescent="0.2">
      <c r="A530" s="118">
        <v>327</v>
      </c>
      <c r="B530" s="119">
        <v>222</v>
      </c>
      <c r="C530" s="120" t="s">
        <v>328</v>
      </c>
      <c r="D530" s="121">
        <v>2</v>
      </c>
    </row>
    <row r="531" spans="1:4" x14ac:dyDescent="0.2">
      <c r="A531" s="118">
        <v>328</v>
      </c>
      <c r="B531" s="119">
        <v>1022</v>
      </c>
      <c r="C531" s="120" t="s">
        <v>328</v>
      </c>
      <c r="D531" s="121">
        <v>1</v>
      </c>
    </row>
    <row r="532" spans="1:4" x14ac:dyDescent="0.2">
      <c r="A532" s="118">
        <v>328</v>
      </c>
      <c r="B532" s="119">
        <v>1023</v>
      </c>
      <c r="C532" s="120" t="s">
        <v>328</v>
      </c>
      <c r="D532" s="121">
        <v>2</v>
      </c>
    </row>
    <row r="533" spans="1:4" x14ac:dyDescent="0.2">
      <c r="A533" s="118">
        <v>328</v>
      </c>
      <c r="B533" s="119">
        <v>1024</v>
      </c>
      <c r="C533" s="120" t="s">
        <v>328</v>
      </c>
      <c r="D533" s="121">
        <v>1</v>
      </c>
    </row>
    <row r="534" spans="1:4" x14ac:dyDescent="0.2">
      <c r="A534" s="118">
        <v>329</v>
      </c>
      <c r="B534" s="119">
        <v>1027</v>
      </c>
      <c r="C534" s="120" t="s">
        <v>328</v>
      </c>
      <c r="D534" s="121">
        <v>1</v>
      </c>
    </row>
    <row r="535" spans="1:4" x14ac:dyDescent="0.2">
      <c r="A535" s="118">
        <v>329</v>
      </c>
      <c r="B535" s="119">
        <v>1028</v>
      </c>
      <c r="C535" s="120" t="s">
        <v>328</v>
      </c>
      <c r="D535" s="121">
        <v>2</v>
      </c>
    </row>
    <row r="536" spans="1:4" x14ac:dyDescent="0.2">
      <c r="A536" s="118">
        <v>329</v>
      </c>
      <c r="B536" s="119">
        <v>1029</v>
      </c>
      <c r="C536" s="120" t="s">
        <v>328</v>
      </c>
      <c r="D536" s="121">
        <v>1</v>
      </c>
    </row>
    <row r="537" spans="1:4" x14ac:dyDescent="0.2">
      <c r="A537" s="118">
        <v>330</v>
      </c>
      <c r="B537" s="119">
        <v>1075</v>
      </c>
      <c r="C537" s="120" t="s">
        <v>328</v>
      </c>
      <c r="D537" s="121">
        <v>2</v>
      </c>
    </row>
    <row r="538" spans="1:4" x14ac:dyDescent="0.2">
      <c r="A538" s="118">
        <v>330</v>
      </c>
      <c r="B538" s="119">
        <v>1076</v>
      </c>
      <c r="C538" s="120" t="s">
        <v>328</v>
      </c>
      <c r="D538" s="121">
        <v>1</v>
      </c>
    </row>
    <row r="539" spans="1:4" x14ac:dyDescent="0.2">
      <c r="A539" s="118">
        <v>330</v>
      </c>
      <c r="B539" s="119">
        <v>1077</v>
      </c>
      <c r="C539" s="120" t="s">
        <v>328</v>
      </c>
      <c r="D539" s="121">
        <v>2</v>
      </c>
    </row>
    <row r="540" spans="1:4" x14ac:dyDescent="0.2">
      <c r="A540" s="118">
        <v>331</v>
      </c>
      <c r="B540" s="119">
        <v>1167</v>
      </c>
      <c r="C540" s="120" t="s">
        <v>328</v>
      </c>
      <c r="D540" s="121">
        <v>1</v>
      </c>
    </row>
    <row r="541" spans="1:4" x14ac:dyDescent="0.2">
      <c r="A541" s="118">
        <v>331</v>
      </c>
      <c r="B541" s="119">
        <v>1168</v>
      </c>
      <c r="C541" s="120" t="s">
        <v>328</v>
      </c>
      <c r="D541" s="121">
        <v>1</v>
      </c>
    </row>
    <row r="542" spans="1:4" x14ac:dyDescent="0.2">
      <c r="A542" s="118">
        <v>331</v>
      </c>
      <c r="B542" s="119">
        <v>1169</v>
      </c>
      <c r="C542" s="120" t="s">
        <v>328</v>
      </c>
      <c r="D542" s="121">
        <v>2</v>
      </c>
    </row>
    <row r="543" spans="1:4" x14ac:dyDescent="0.2">
      <c r="A543" s="118">
        <v>332</v>
      </c>
      <c r="B543" s="119">
        <v>1235</v>
      </c>
      <c r="C543" s="120" t="s">
        <v>328</v>
      </c>
      <c r="D543" s="121" t="s">
        <v>483</v>
      </c>
    </row>
    <row r="544" spans="1:4" x14ac:dyDescent="0.2">
      <c r="A544" s="118">
        <v>332</v>
      </c>
      <c r="B544" s="119">
        <v>1236</v>
      </c>
      <c r="C544" s="120" t="s">
        <v>328</v>
      </c>
      <c r="D544" s="121" t="s">
        <v>483</v>
      </c>
    </row>
    <row r="545" spans="1:4" x14ac:dyDescent="0.2">
      <c r="A545" s="118">
        <v>332</v>
      </c>
      <c r="B545" s="119">
        <v>1237</v>
      </c>
      <c r="C545" s="120" t="s">
        <v>328</v>
      </c>
      <c r="D545" s="121" t="s">
        <v>483</v>
      </c>
    </row>
    <row r="546" spans="1:4" x14ac:dyDescent="0.2">
      <c r="A546" s="118">
        <v>334</v>
      </c>
      <c r="B546" s="119">
        <v>1131</v>
      </c>
      <c r="C546" s="120" t="s">
        <v>329</v>
      </c>
      <c r="D546" s="121">
        <v>1</v>
      </c>
    </row>
    <row r="547" spans="1:4" x14ac:dyDescent="0.2">
      <c r="A547" s="118">
        <v>334</v>
      </c>
      <c r="B547" s="119">
        <v>1132</v>
      </c>
      <c r="C547" s="120" t="s">
        <v>329</v>
      </c>
      <c r="D547" s="121">
        <v>1</v>
      </c>
    </row>
    <row r="548" spans="1:4" x14ac:dyDescent="0.2">
      <c r="A548" s="118">
        <v>334</v>
      </c>
      <c r="B548" s="119">
        <v>1133</v>
      </c>
      <c r="C548" s="120" t="s">
        <v>329</v>
      </c>
      <c r="D548" s="121">
        <v>2</v>
      </c>
    </row>
    <row r="549" spans="1:4" x14ac:dyDescent="0.2">
      <c r="A549" s="118">
        <v>335</v>
      </c>
      <c r="B549" s="119">
        <v>18</v>
      </c>
      <c r="C549" s="120" t="s">
        <v>330</v>
      </c>
      <c r="D549" s="121">
        <v>1</v>
      </c>
    </row>
    <row r="550" spans="1:4" x14ac:dyDescent="0.2">
      <c r="A550" s="118">
        <v>336</v>
      </c>
      <c r="B550" s="119">
        <v>20</v>
      </c>
      <c r="C550" s="120" t="s">
        <v>331</v>
      </c>
      <c r="D550" s="121" t="s">
        <v>245</v>
      </c>
    </row>
    <row r="551" spans="1:4" x14ac:dyDescent="0.2">
      <c r="A551" s="118">
        <v>337</v>
      </c>
      <c r="B551" s="119">
        <v>82</v>
      </c>
      <c r="C551" s="120" t="s">
        <v>331</v>
      </c>
      <c r="D551" s="121" t="s">
        <v>245</v>
      </c>
    </row>
    <row r="552" spans="1:4" x14ac:dyDescent="0.2">
      <c r="A552" s="118">
        <v>338</v>
      </c>
      <c r="B552" s="119">
        <v>1365</v>
      </c>
      <c r="C552" s="120" t="s">
        <v>332</v>
      </c>
      <c r="D552" s="121">
        <v>2</v>
      </c>
    </row>
    <row r="553" spans="1:4" x14ac:dyDescent="0.2">
      <c r="A553" s="118">
        <v>338</v>
      </c>
      <c r="B553" s="119">
        <v>1366</v>
      </c>
      <c r="C553" s="120" t="s">
        <v>332</v>
      </c>
      <c r="D553" s="121">
        <v>1</v>
      </c>
    </row>
    <row r="554" spans="1:4" x14ac:dyDescent="0.2">
      <c r="A554" s="118">
        <v>339</v>
      </c>
      <c r="B554" s="119">
        <v>1025</v>
      </c>
      <c r="C554" s="120" t="s">
        <v>333</v>
      </c>
      <c r="D554" s="121" t="s">
        <v>245</v>
      </c>
    </row>
    <row r="555" spans="1:4" x14ac:dyDescent="0.2">
      <c r="A555" s="118">
        <v>340</v>
      </c>
      <c r="B555" s="119">
        <v>1030</v>
      </c>
      <c r="C555" s="120" t="s">
        <v>333</v>
      </c>
      <c r="D555" s="121" t="s">
        <v>245</v>
      </c>
    </row>
    <row r="556" spans="1:4" x14ac:dyDescent="0.2">
      <c r="A556" s="118">
        <v>341</v>
      </c>
      <c r="B556" s="119">
        <v>1032</v>
      </c>
      <c r="C556" s="120" t="s">
        <v>333</v>
      </c>
      <c r="D556" s="121" t="s">
        <v>245</v>
      </c>
    </row>
    <row r="557" spans="1:4" x14ac:dyDescent="0.2">
      <c r="A557" s="118">
        <v>342</v>
      </c>
      <c r="B557" s="119">
        <v>1123</v>
      </c>
      <c r="C557" s="120" t="s">
        <v>334</v>
      </c>
      <c r="D557" s="121">
        <v>2</v>
      </c>
    </row>
    <row r="558" spans="1:4" x14ac:dyDescent="0.2">
      <c r="A558" s="118">
        <v>343</v>
      </c>
      <c r="B558" s="119">
        <v>1134</v>
      </c>
      <c r="C558" s="120" t="s">
        <v>335</v>
      </c>
      <c r="D558" s="121">
        <v>2</v>
      </c>
    </row>
    <row r="559" spans="1:4" x14ac:dyDescent="0.2">
      <c r="A559" s="118">
        <v>344</v>
      </c>
      <c r="B559" s="119">
        <v>1135</v>
      </c>
      <c r="C559" s="120" t="s">
        <v>336</v>
      </c>
      <c r="D559" s="121">
        <v>1</v>
      </c>
    </row>
    <row r="560" spans="1:4" x14ac:dyDescent="0.2">
      <c r="A560" s="118">
        <v>344</v>
      </c>
      <c r="B560" s="119">
        <v>1136</v>
      </c>
      <c r="C560" s="120" t="s">
        <v>336</v>
      </c>
      <c r="D560" s="121" t="s">
        <v>245</v>
      </c>
    </row>
    <row r="561" spans="1:4" x14ac:dyDescent="0.2">
      <c r="A561" s="118">
        <v>344</v>
      </c>
      <c r="B561" s="119">
        <v>1137</v>
      </c>
      <c r="C561" s="120" t="s">
        <v>336</v>
      </c>
      <c r="D561" s="121">
        <v>2</v>
      </c>
    </row>
    <row r="562" spans="1:4" x14ac:dyDescent="0.2">
      <c r="A562" s="118">
        <v>345</v>
      </c>
      <c r="B562" s="119">
        <v>1138</v>
      </c>
      <c r="C562" s="120" t="s">
        <v>337</v>
      </c>
      <c r="D562" s="121">
        <v>2</v>
      </c>
    </row>
    <row r="563" spans="1:4" x14ac:dyDescent="0.2">
      <c r="A563" s="118">
        <v>346</v>
      </c>
      <c r="B563" s="119">
        <v>1130</v>
      </c>
      <c r="C563" s="120" t="s">
        <v>338</v>
      </c>
      <c r="D563" s="121" t="s">
        <v>485</v>
      </c>
    </row>
    <row r="564" spans="1:4" x14ac:dyDescent="0.2">
      <c r="A564" s="118">
        <v>347</v>
      </c>
      <c r="B564" s="119">
        <v>48</v>
      </c>
      <c r="C564" s="120" t="s">
        <v>339</v>
      </c>
      <c r="D564" s="121" t="s">
        <v>245</v>
      </c>
    </row>
    <row r="565" spans="1:4" x14ac:dyDescent="0.2">
      <c r="A565" s="118">
        <v>348</v>
      </c>
      <c r="B565" s="119">
        <v>49</v>
      </c>
      <c r="C565" s="120" t="s">
        <v>339</v>
      </c>
      <c r="D565" s="121" t="s">
        <v>245</v>
      </c>
    </row>
    <row r="566" spans="1:4" x14ac:dyDescent="0.2">
      <c r="A566" s="118">
        <v>349</v>
      </c>
      <c r="B566" s="119">
        <v>50</v>
      </c>
      <c r="C566" s="120" t="s">
        <v>283</v>
      </c>
      <c r="D566" s="121">
        <v>1</v>
      </c>
    </row>
    <row r="567" spans="1:4" x14ac:dyDescent="0.2">
      <c r="A567" s="118">
        <v>349</v>
      </c>
      <c r="B567" s="119">
        <v>222</v>
      </c>
      <c r="C567" s="120" t="s">
        <v>283</v>
      </c>
      <c r="D567" s="121">
        <v>2</v>
      </c>
    </row>
    <row r="568" spans="1:4" x14ac:dyDescent="0.2">
      <c r="A568" s="118">
        <v>350</v>
      </c>
      <c r="B568" s="119">
        <v>1047</v>
      </c>
      <c r="C568" s="120" t="s">
        <v>340</v>
      </c>
      <c r="D568" s="121" t="s">
        <v>245</v>
      </c>
    </row>
    <row r="569" spans="1:4" x14ac:dyDescent="0.2">
      <c r="A569" s="118">
        <v>351</v>
      </c>
      <c r="B569" s="119">
        <v>1082</v>
      </c>
      <c r="C569" s="120" t="s">
        <v>341</v>
      </c>
      <c r="D569" s="121">
        <v>1</v>
      </c>
    </row>
    <row r="570" spans="1:4" x14ac:dyDescent="0.2">
      <c r="A570" s="118">
        <v>352</v>
      </c>
      <c r="B570" s="119">
        <v>1097</v>
      </c>
      <c r="C570" s="120" t="s">
        <v>342</v>
      </c>
      <c r="D570" s="121">
        <v>1</v>
      </c>
    </row>
    <row r="571" spans="1:4" x14ac:dyDescent="0.2">
      <c r="A571" s="118">
        <v>353</v>
      </c>
      <c r="B571" s="119">
        <v>1103</v>
      </c>
      <c r="C571" s="120" t="s">
        <v>343</v>
      </c>
      <c r="D571" s="121">
        <v>1</v>
      </c>
    </row>
    <row r="572" spans="1:4" x14ac:dyDescent="0.2">
      <c r="A572" s="118">
        <v>354</v>
      </c>
      <c r="B572" s="119">
        <v>64</v>
      </c>
      <c r="C572" s="120" t="s">
        <v>259</v>
      </c>
      <c r="D572" s="121" t="s">
        <v>483</v>
      </c>
    </row>
    <row r="573" spans="1:4" x14ac:dyDescent="0.2">
      <c r="A573" s="118">
        <v>355</v>
      </c>
      <c r="B573" s="119">
        <v>1392</v>
      </c>
      <c r="C573" s="120" t="s">
        <v>344</v>
      </c>
      <c r="D573" s="121">
        <v>1</v>
      </c>
    </row>
    <row r="574" spans="1:4" x14ac:dyDescent="0.2">
      <c r="A574" s="118">
        <v>355</v>
      </c>
      <c r="B574" s="119">
        <v>1393</v>
      </c>
      <c r="C574" s="120" t="s">
        <v>344</v>
      </c>
      <c r="D574" s="121">
        <v>1</v>
      </c>
    </row>
    <row r="575" spans="1:4" x14ac:dyDescent="0.2">
      <c r="A575" s="118">
        <v>357</v>
      </c>
      <c r="B575" s="119">
        <v>1200</v>
      </c>
      <c r="C575" s="120" t="s">
        <v>345</v>
      </c>
      <c r="D575" s="121" t="s">
        <v>483</v>
      </c>
    </row>
    <row r="576" spans="1:4" x14ac:dyDescent="0.2">
      <c r="A576" s="118">
        <v>357</v>
      </c>
      <c r="B576" s="119">
        <v>1201</v>
      </c>
      <c r="C576" s="120" t="s">
        <v>345</v>
      </c>
      <c r="D576" s="121" t="s">
        <v>483</v>
      </c>
    </row>
    <row r="577" spans="1:4" x14ac:dyDescent="0.2">
      <c r="A577" s="118">
        <v>358</v>
      </c>
      <c r="B577" s="119">
        <v>1202</v>
      </c>
      <c r="C577" s="120" t="s">
        <v>345</v>
      </c>
      <c r="D577" s="121" t="s">
        <v>483</v>
      </c>
    </row>
    <row r="578" spans="1:4" x14ac:dyDescent="0.2">
      <c r="A578" s="118">
        <v>358</v>
      </c>
      <c r="B578" s="119">
        <v>1203</v>
      </c>
      <c r="C578" s="120" t="s">
        <v>345</v>
      </c>
      <c r="D578" s="121" t="s">
        <v>483</v>
      </c>
    </row>
    <row r="579" spans="1:4" x14ac:dyDescent="0.2">
      <c r="A579" s="118">
        <v>359</v>
      </c>
      <c r="B579" s="119">
        <v>1204</v>
      </c>
      <c r="C579" s="120" t="s">
        <v>345</v>
      </c>
      <c r="D579" s="121" t="s">
        <v>483</v>
      </c>
    </row>
    <row r="580" spans="1:4" x14ac:dyDescent="0.2">
      <c r="A580" s="118">
        <v>359</v>
      </c>
      <c r="B580" s="119">
        <v>1205</v>
      </c>
      <c r="C580" s="120" t="s">
        <v>345</v>
      </c>
      <c r="D580" s="121" t="s">
        <v>483</v>
      </c>
    </row>
    <row r="581" spans="1:4" x14ac:dyDescent="0.2">
      <c r="A581" s="118">
        <v>360</v>
      </c>
      <c r="B581" s="119">
        <v>1206</v>
      </c>
      <c r="C581" s="120" t="s">
        <v>345</v>
      </c>
      <c r="D581" s="121" t="s">
        <v>483</v>
      </c>
    </row>
    <row r="582" spans="1:4" x14ac:dyDescent="0.2">
      <c r="A582" s="118">
        <v>360</v>
      </c>
      <c r="B582" s="119">
        <v>1207</v>
      </c>
      <c r="C582" s="120" t="s">
        <v>345</v>
      </c>
      <c r="D582" s="121" t="s">
        <v>483</v>
      </c>
    </row>
    <row r="583" spans="1:4" x14ac:dyDescent="0.2">
      <c r="A583" s="118">
        <v>361</v>
      </c>
      <c r="B583" s="119">
        <v>1208</v>
      </c>
      <c r="C583" s="120" t="s">
        <v>345</v>
      </c>
      <c r="D583" s="121" t="s">
        <v>483</v>
      </c>
    </row>
    <row r="584" spans="1:4" x14ac:dyDescent="0.2">
      <c r="A584" s="118">
        <v>361</v>
      </c>
      <c r="B584" s="119">
        <v>1209</v>
      </c>
      <c r="C584" s="120" t="s">
        <v>345</v>
      </c>
      <c r="D584" s="121" t="s">
        <v>483</v>
      </c>
    </row>
    <row r="585" spans="1:4" x14ac:dyDescent="0.2">
      <c r="A585" s="118">
        <v>362</v>
      </c>
      <c r="B585" s="119">
        <v>1210</v>
      </c>
      <c r="C585" s="120" t="s">
        <v>345</v>
      </c>
      <c r="D585" s="121" t="s">
        <v>483</v>
      </c>
    </row>
    <row r="586" spans="1:4" x14ac:dyDescent="0.2">
      <c r="A586" s="118">
        <v>362</v>
      </c>
      <c r="B586" s="119">
        <v>1211</v>
      </c>
      <c r="C586" s="120" t="s">
        <v>345</v>
      </c>
      <c r="D586" s="121" t="s">
        <v>483</v>
      </c>
    </row>
    <row r="587" spans="1:4" x14ac:dyDescent="0.2">
      <c r="A587" s="118">
        <v>363</v>
      </c>
      <c r="B587" s="119">
        <v>1212</v>
      </c>
      <c r="C587" s="120" t="s">
        <v>345</v>
      </c>
      <c r="D587" s="121" t="s">
        <v>483</v>
      </c>
    </row>
    <row r="588" spans="1:4" x14ac:dyDescent="0.2">
      <c r="A588" s="118">
        <v>363</v>
      </c>
      <c r="B588" s="119">
        <v>1213</v>
      </c>
      <c r="C588" s="120" t="s">
        <v>345</v>
      </c>
      <c r="D588" s="121" t="s">
        <v>483</v>
      </c>
    </row>
    <row r="589" spans="1:4" x14ac:dyDescent="0.2">
      <c r="A589" s="118">
        <v>364</v>
      </c>
      <c r="B589" s="119">
        <v>1214</v>
      </c>
      <c r="C589" s="120" t="s">
        <v>345</v>
      </c>
      <c r="D589" s="121" t="s">
        <v>483</v>
      </c>
    </row>
    <row r="590" spans="1:4" x14ac:dyDescent="0.2">
      <c r="A590" s="118">
        <v>364</v>
      </c>
      <c r="B590" s="119">
        <v>1215</v>
      </c>
      <c r="C590" s="120" t="s">
        <v>345</v>
      </c>
      <c r="D590" s="121" t="s">
        <v>483</v>
      </c>
    </row>
    <row r="591" spans="1:4" x14ac:dyDescent="0.2">
      <c r="A591" s="118">
        <v>365</v>
      </c>
      <c r="B591" s="119">
        <v>1216</v>
      </c>
      <c r="C591" s="120" t="s">
        <v>345</v>
      </c>
      <c r="D591" s="121" t="s">
        <v>483</v>
      </c>
    </row>
    <row r="592" spans="1:4" x14ac:dyDescent="0.2">
      <c r="A592" s="118">
        <v>365</v>
      </c>
      <c r="B592" s="119">
        <v>1217</v>
      </c>
      <c r="C592" s="120" t="s">
        <v>345</v>
      </c>
      <c r="D592" s="121" t="s">
        <v>483</v>
      </c>
    </row>
    <row r="593" spans="1:4" x14ac:dyDescent="0.2">
      <c r="A593" s="118">
        <v>366</v>
      </c>
      <c r="B593" s="119">
        <v>1218</v>
      </c>
      <c r="C593" s="120" t="s">
        <v>345</v>
      </c>
      <c r="D593" s="121" t="s">
        <v>483</v>
      </c>
    </row>
    <row r="594" spans="1:4" x14ac:dyDescent="0.2">
      <c r="A594" s="118">
        <v>366</v>
      </c>
      <c r="B594" s="119">
        <v>1219</v>
      </c>
      <c r="C594" s="120" t="s">
        <v>345</v>
      </c>
      <c r="D594" s="121" t="s">
        <v>483</v>
      </c>
    </row>
    <row r="595" spans="1:4" x14ac:dyDescent="0.2">
      <c r="A595" s="118">
        <v>367</v>
      </c>
      <c r="B595" s="119">
        <v>1220</v>
      </c>
      <c r="C595" s="120" t="s">
        <v>345</v>
      </c>
      <c r="D595" s="121" t="s">
        <v>483</v>
      </c>
    </row>
    <row r="596" spans="1:4" x14ac:dyDescent="0.2">
      <c r="A596" s="118">
        <v>367</v>
      </c>
      <c r="B596" s="119">
        <v>1221</v>
      </c>
      <c r="C596" s="120" t="s">
        <v>345</v>
      </c>
      <c r="D596" s="121" t="s">
        <v>483</v>
      </c>
    </row>
    <row r="597" spans="1:4" x14ac:dyDescent="0.2">
      <c r="A597" s="118">
        <v>368</v>
      </c>
      <c r="B597" s="119">
        <v>1222</v>
      </c>
      <c r="C597" s="120" t="s">
        <v>345</v>
      </c>
      <c r="D597" s="121" t="s">
        <v>483</v>
      </c>
    </row>
    <row r="598" spans="1:4" x14ac:dyDescent="0.2">
      <c r="A598" s="118">
        <v>368</v>
      </c>
      <c r="B598" s="119">
        <v>1223</v>
      </c>
      <c r="C598" s="120" t="s">
        <v>345</v>
      </c>
      <c r="D598" s="121" t="s">
        <v>483</v>
      </c>
    </row>
    <row r="599" spans="1:4" x14ac:dyDescent="0.2">
      <c r="A599" s="118">
        <v>369</v>
      </c>
      <c r="B599" s="119">
        <v>1224</v>
      </c>
      <c r="C599" s="120" t="s">
        <v>345</v>
      </c>
      <c r="D599" s="121" t="s">
        <v>483</v>
      </c>
    </row>
    <row r="600" spans="1:4" x14ac:dyDescent="0.2">
      <c r="A600" s="118">
        <v>369</v>
      </c>
      <c r="B600" s="119">
        <v>1225</v>
      </c>
      <c r="C600" s="120" t="s">
        <v>345</v>
      </c>
      <c r="D600" s="121" t="s">
        <v>483</v>
      </c>
    </row>
    <row r="601" spans="1:4" x14ac:dyDescent="0.2">
      <c r="A601" s="118">
        <v>370</v>
      </c>
      <c r="B601" s="119">
        <v>1226</v>
      </c>
      <c r="C601" s="120" t="s">
        <v>345</v>
      </c>
      <c r="D601" s="121" t="s">
        <v>483</v>
      </c>
    </row>
    <row r="602" spans="1:4" x14ac:dyDescent="0.2">
      <c r="A602" s="118">
        <v>370</v>
      </c>
      <c r="B602" s="119">
        <v>1227</v>
      </c>
      <c r="C602" s="120" t="s">
        <v>345</v>
      </c>
      <c r="D602" s="121" t="s">
        <v>483</v>
      </c>
    </row>
    <row r="603" spans="1:4" x14ac:dyDescent="0.2">
      <c r="A603" s="118">
        <v>371</v>
      </c>
      <c r="B603" s="119">
        <v>1228</v>
      </c>
      <c r="C603" s="120" t="s">
        <v>345</v>
      </c>
      <c r="D603" s="121" t="s">
        <v>483</v>
      </c>
    </row>
    <row r="604" spans="1:4" x14ac:dyDescent="0.2">
      <c r="A604" s="118">
        <v>371</v>
      </c>
      <c r="B604" s="119">
        <v>1229</v>
      </c>
      <c r="C604" s="120" t="s">
        <v>345</v>
      </c>
      <c r="D604" s="121" t="s">
        <v>483</v>
      </c>
    </row>
    <row r="605" spans="1:4" x14ac:dyDescent="0.2">
      <c r="A605" s="118">
        <v>372</v>
      </c>
      <c r="B605" s="119">
        <v>1180</v>
      </c>
      <c r="C605" s="120" t="s">
        <v>325</v>
      </c>
      <c r="D605" s="121">
        <v>1</v>
      </c>
    </row>
    <row r="606" spans="1:4" x14ac:dyDescent="0.2">
      <c r="A606" s="118">
        <v>372</v>
      </c>
      <c r="B606" s="119">
        <v>1181</v>
      </c>
      <c r="C606" s="120" t="s">
        <v>325</v>
      </c>
      <c r="D606" s="121">
        <v>1</v>
      </c>
    </row>
    <row r="607" spans="1:4" x14ac:dyDescent="0.2">
      <c r="A607" s="118">
        <v>373</v>
      </c>
      <c r="B607" s="119">
        <v>31</v>
      </c>
      <c r="C607" s="120" t="s">
        <v>271</v>
      </c>
      <c r="D607" s="121">
        <v>1</v>
      </c>
    </row>
    <row r="608" spans="1:4" x14ac:dyDescent="0.2">
      <c r="A608" s="118">
        <v>373</v>
      </c>
      <c r="B608" s="119">
        <v>213</v>
      </c>
      <c r="C608" s="120" t="s">
        <v>271</v>
      </c>
      <c r="D608" s="121">
        <v>2</v>
      </c>
    </row>
    <row r="609" spans="1:4" x14ac:dyDescent="0.2">
      <c r="A609" s="118">
        <v>374</v>
      </c>
      <c r="B609" s="119">
        <v>30</v>
      </c>
      <c r="C609" s="120" t="s">
        <v>271</v>
      </c>
      <c r="D609" s="121">
        <v>1</v>
      </c>
    </row>
    <row r="610" spans="1:4" x14ac:dyDescent="0.2">
      <c r="A610" s="118">
        <v>374</v>
      </c>
      <c r="B610" s="119">
        <v>214</v>
      </c>
      <c r="C610" s="120" t="s">
        <v>271</v>
      </c>
      <c r="D610" s="121">
        <v>2</v>
      </c>
    </row>
    <row r="611" spans="1:4" x14ac:dyDescent="0.2">
      <c r="A611" s="118">
        <v>375</v>
      </c>
      <c r="B611" s="119">
        <v>32</v>
      </c>
      <c r="C611" s="120" t="s">
        <v>271</v>
      </c>
      <c r="D611" s="121">
        <v>1</v>
      </c>
    </row>
    <row r="612" spans="1:4" x14ac:dyDescent="0.2">
      <c r="A612" s="118">
        <v>375</v>
      </c>
      <c r="B612" s="119">
        <v>215</v>
      </c>
      <c r="C612" s="120" t="s">
        <v>271</v>
      </c>
      <c r="D612" s="121">
        <v>2</v>
      </c>
    </row>
    <row r="613" spans="1:4" x14ac:dyDescent="0.2">
      <c r="A613" s="118">
        <v>376</v>
      </c>
      <c r="B613" s="119">
        <v>34</v>
      </c>
      <c r="C613" s="120" t="s">
        <v>271</v>
      </c>
      <c r="D613" s="121">
        <v>1</v>
      </c>
    </row>
    <row r="614" spans="1:4" x14ac:dyDescent="0.2">
      <c r="A614" s="118">
        <v>376</v>
      </c>
      <c r="B614" s="119">
        <v>216</v>
      </c>
      <c r="C614" s="120" t="s">
        <v>271</v>
      </c>
      <c r="D614" s="121">
        <v>2</v>
      </c>
    </row>
    <row r="615" spans="1:4" x14ac:dyDescent="0.2">
      <c r="A615" s="118">
        <v>377</v>
      </c>
      <c r="B615" s="119">
        <v>35</v>
      </c>
      <c r="C615" s="120" t="s">
        <v>271</v>
      </c>
      <c r="D615" s="121">
        <v>1</v>
      </c>
    </row>
    <row r="616" spans="1:4" x14ac:dyDescent="0.2">
      <c r="A616" s="118">
        <v>377</v>
      </c>
      <c r="B616" s="119">
        <v>217</v>
      </c>
      <c r="C616" s="120" t="s">
        <v>271</v>
      </c>
      <c r="D616" s="121">
        <v>2</v>
      </c>
    </row>
    <row r="617" spans="1:4" x14ac:dyDescent="0.2">
      <c r="A617" s="118">
        <v>378</v>
      </c>
      <c r="B617" s="119">
        <v>36</v>
      </c>
      <c r="C617" s="120" t="s">
        <v>271</v>
      </c>
      <c r="D617" s="121">
        <v>1</v>
      </c>
    </row>
    <row r="618" spans="1:4" x14ac:dyDescent="0.2">
      <c r="A618" s="118">
        <v>378</v>
      </c>
      <c r="B618" s="119">
        <v>218</v>
      </c>
      <c r="C618" s="120" t="s">
        <v>271</v>
      </c>
      <c r="D618" s="121">
        <v>2</v>
      </c>
    </row>
    <row r="619" spans="1:4" x14ac:dyDescent="0.2">
      <c r="A619" s="118">
        <v>380</v>
      </c>
      <c r="B619" s="119">
        <v>37</v>
      </c>
      <c r="C619" s="120" t="s">
        <v>271</v>
      </c>
      <c r="D619" s="121">
        <v>1</v>
      </c>
    </row>
    <row r="620" spans="1:4" x14ac:dyDescent="0.2">
      <c r="A620" s="118">
        <v>380</v>
      </c>
      <c r="B620" s="119">
        <v>220</v>
      </c>
      <c r="C620" s="120" t="s">
        <v>271</v>
      </c>
      <c r="D620" s="121">
        <v>2</v>
      </c>
    </row>
    <row r="621" spans="1:4" x14ac:dyDescent="0.2">
      <c r="A621" s="118">
        <v>381</v>
      </c>
      <c r="B621" s="119">
        <v>1170</v>
      </c>
      <c r="C621" s="120" t="s">
        <v>271</v>
      </c>
      <c r="D621" s="121">
        <v>2</v>
      </c>
    </row>
    <row r="622" spans="1:4" x14ac:dyDescent="0.2">
      <c r="A622" s="118">
        <v>381</v>
      </c>
      <c r="B622" s="119">
        <v>1171</v>
      </c>
      <c r="C622" s="120" t="s">
        <v>271</v>
      </c>
      <c r="D622" s="121">
        <v>1</v>
      </c>
    </row>
    <row r="623" spans="1:4" x14ac:dyDescent="0.2">
      <c r="A623" s="118">
        <v>382</v>
      </c>
      <c r="B623" s="119">
        <v>1172</v>
      </c>
      <c r="C623" s="120" t="s">
        <v>271</v>
      </c>
      <c r="D623" s="121">
        <v>2</v>
      </c>
    </row>
    <row r="624" spans="1:4" x14ac:dyDescent="0.2">
      <c r="A624" s="118">
        <v>382</v>
      </c>
      <c r="B624" s="119">
        <v>1173</v>
      </c>
      <c r="C624" s="120" t="s">
        <v>271</v>
      </c>
      <c r="D624" s="121">
        <v>1</v>
      </c>
    </row>
    <row r="625" spans="1:4" x14ac:dyDescent="0.2">
      <c r="A625" s="118">
        <v>384</v>
      </c>
      <c r="B625" s="119">
        <v>1185</v>
      </c>
      <c r="C625" s="120" t="s">
        <v>283</v>
      </c>
      <c r="D625" s="121">
        <v>1</v>
      </c>
    </row>
    <row r="626" spans="1:4" x14ac:dyDescent="0.2">
      <c r="A626" s="118">
        <v>384</v>
      </c>
      <c r="B626" s="119">
        <v>1186</v>
      </c>
      <c r="C626" s="120" t="s">
        <v>283</v>
      </c>
      <c r="D626" s="121">
        <v>2</v>
      </c>
    </row>
    <row r="627" spans="1:4" x14ac:dyDescent="0.2">
      <c r="A627" s="118">
        <v>385</v>
      </c>
      <c r="B627" s="119">
        <v>1260</v>
      </c>
      <c r="C627" s="120" t="s">
        <v>271</v>
      </c>
      <c r="D627" s="121" t="s">
        <v>483</v>
      </c>
    </row>
    <row r="628" spans="1:4" x14ac:dyDescent="0.2">
      <c r="A628" s="118">
        <v>385</v>
      </c>
      <c r="B628" s="119">
        <v>1261</v>
      </c>
      <c r="C628" s="120" t="s">
        <v>271</v>
      </c>
      <c r="D628" s="121" t="s">
        <v>483</v>
      </c>
    </row>
    <row r="629" spans="1:4" x14ac:dyDescent="0.2">
      <c r="A629" s="118">
        <v>386</v>
      </c>
      <c r="B629" s="119">
        <v>1184</v>
      </c>
      <c r="C629" s="120" t="s">
        <v>252</v>
      </c>
      <c r="D629" s="121" t="s">
        <v>245</v>
      </c>
    </row>
    <row r="630" spans="1:4" x14ac:dyDescent="0.2">
      <c r="A630" s="118">
        <v>387</v>
      </c>
      <c r="B630" s="119">
        <v>1183</v>
      </c>
      <c r="C630" s="120" t="s">
        <v>276</v>
      </c>
      <c r="D630" s="121" t="s">
        <v>245</v>
      </c>
    </row>
    <row r="631" spans="1:4" x14ac:dyDescent="0.2">
      <c r="A631" s="118">
        <v>388</v>
      </c>
      <c r="B631" s="119">
        <v>1262</v>
      </c>
      <c r="C631" s="120" t="s">
        <v>271</v>
      </c>
      <c r="D631" s="121" t="s">
        <v>483</v>
      </c>
    </row>
    <row r="632" spans="1:4" x14ac:dyDescent="0.2">
      <c r="A632" s="118">
        <v>388</v>
      </c>
      <c r="B632" s="119">
        <v>1263</v>
      </c>
      <c r="C632" s="120" t="s">
        <v>271</v>
      </c>
      <c r="D632" s="121" t="s">
        <v>483</v>
      </c>
    </row>
    <row r="633" spans="1:4" x14ac:dyDescent="0.2">
      <c r="A633" s="118">
        <v>389</v>
      </c>
      <c r="B633" s="119">
        <v>1182</v>
      </c>
      <c r="C633" s="120" t="s">
        <v>262</v>
      </c>
      <c r="D633" s="121" t="s">
        <v>245</v>
      </c>
    </row>
    <row r="634" spans="1:4" x14ac:dyDescent="0.2">
      <c r="A634" s="118">
        <v>390</v>
      </c>
      <c r="B634" s="119">
        <v>1291</v>
      </c>
      <c r="C634" s="120" t="s">
        <v>271</v>
      </c>
      <c r="D634" s="121">
        <v>2</v>
      </c>
    </row>
    <row r="635" spans="1:4" x14ac:dyDescent="0.2">
      <c r="A635" s="118">
        <v>390</v>
      </c>
      <c r="B635" s="119">
        <v>1292</v>
      </c>
      <c r="C635" s="120" t="s">
        <v>271</v>
      </c>
      <c r="D635" s="121">
        <v>1</v>
      </c>
    </row>
    <row r="636" spans="1:4" x14ac:dyDescent="0.2">
      <c r="A636" s="118">
        <v>391</v>
      </c>
      <c r="B636" s="119">
        <v>29</v>
      </c>
      <c r="C636" s="120" t="s">
        <v>346</v>
      </c>
      <c r="D636" s="121" t="s">
        <v>245</v>
      </c>
    </row>
    <row r="637" spans="1:4" x14ac:dyDescent="0.2">
      <c r="A637" s="118">
        <v>392</v>
      </c>
      <c r="B637" s="119">
        <v>90</v>
      </c>
      <c r="C637" s="120" t="s">
        <v>347</v>
      </c>
      <c r="D637" s="121">
        <v>1</v>
      </c>
    </row>
    <row r="638" spans="1:4" x14ac:dyDescent="0.2">
      <c r="A638" s="118">
        <v>393</v>
      </c>
      <c r="B638" s="119">
        <v>1</v>
      </c>
      <c r="C638" s="120" t="s">
        <v>348</v>
      </c>
      <c r="D638" s="121">
        <v>1</v>
      </c>
    </row>
    <row r="639" spans="1:4" x14ac:dyDescent="0.2">
      <c r="A639" s="118">
        <v>394</v>
      </c>
      <c r="B639" s="119">
        <v>1176</v>
      </c>
      <c r="C639" s="120" t="s">
        <v>304</v>
      </c>
      <c r="D639" s="121">
        <v>1</v>
      </c>
    </row>
    <row r="640" spans="1:4" x14ac:dyDescent="0.2">
      <c r="A640" s="118">
        <v>394</v>
      </c>
      <c r="B640" s="119">
        <v>1177</v>
      </c>
      <c r="C640" s="120" t="s">
        <v>304</v>
      </c>
      <c r="D640" s="121">
        <v>2</v>
      </c>
    </row>
    <row r="641" spans="1:4" x14ac:dyDescent="0.2">
      <c r="A641" s="118">
        <v>395</v>
      </c>
      <c r="B641" s="119">
        <v>1044</v>
      </c>
      <c r="C641" s="120" t="s">
        <v>349</v>
      </c>
      <c r="D641" s="121">
        <v>2</v>
      </c>
    </row>
    <row r="642" spans="1:4" x14ac:dyDescent="0.2">
      <c r="A642" s="118">
        <v>395</v>
      </c>
      <c r="B642" s="119">
        <v>1045</v>
      </c>
      <c r="C642" s="120" t="s">
        <v>349</v>
      </c>
      <c r="D642" s="121">
        <v>1</v>
      </c>
    </row>
    <row r="643" spans="1:4" x14ac:dyDescent="0.2">
      <c r="A643" s="118">
        <v>395</v>
      </c>
      <c r="B643" s="119">
        <v>1046</v>
      </c>
      <c r="C643" s="120" t="s">
        <v>349</v>
      </c>
      <c r="D643" s="121">
        <v>1</v>
      </c>
    </row>
    <row r="644" spans="1:4" x14ac:dyDescent="0.2">
      <c r="A644" s="118">
        <v>396</v>
      </c>
      <c r="B644" s="119">
        <v>1323</v>
      </c>
      <c r="C644" s="120" t="s">
        <v>281</v>
      </c>
      <c r="D644" s="121">
        <v>1</v>
      </c>
    </row>
    <row r="645" spans="1:4" x14ac:dyDescent="0.2">
      <c r="A645" s="118">
        <v>397</v>
      </c>
      <c r="B645" s="119">
        <v>1346</v>
      </c>
      <c r="C645" s="120" t="s">
        <v>350</v>
      </c>
      <c r="D645" s="121">
        <v>1</v>
      </c>
    </row>
    <row r="646" spans="1:4" x14ac:dyDescent="0.2">
      <c r="A646" s="118">
        <v>398</v>
      </c>
      <c r="B646" s="119">
        <v>72</v>
      </c>
      <c r="C646" s="120" t="s">
        <v>351</v>
      </c>
      <c r="D646" s="121">
        <v>2</v>
      </c>
    </row>
    <row r="647" spans="1:4" x14ac:dyDescent="0.2">
      <c r="A647" s="118">
        <v>399</v>
      </c>
      <c r="B647" s="119">
        <v>27</v>
      </c>
      <c r="C647" s="120" t="s">
        <v>352</v>
      </c>
      <c r="D647" s="121" t="s">
        <v>491</v>
      </c>
    </row>
    <row r="648" spans="1:4" x14ac:dyDescent="0.2">
      <c r="A648" s="118">
        <v>400</v>
      </c>
      <c r="B648" s="119">
        <v>58</v>
      </c>
      <c r="C648" s="120" t="s">
        <v>303</v>
      </c>
      <c r="D648" s="121">
        <v>1</v>
      </c>
    </row>
    <row r="649" spans="1:4" x14ac:dyDescent="0.2">
      <c r="A649" s="118">
        <v>400</v>
      </c>
      <c r="B649" s="119">
        <v>190</v>
      </c>
      <c r="C649" s="120" t="s">
        <v>303</v>
      </c>
      <c r="D649" s="121" t="s">
        <v>488</v>
      </c>
    </row>
    <row r="650" spans="1:4" x14ac:dyDescent="0.2">
      <c r="A650" s="118">
        <v>401</v>
      </c>
      <c r="B650" s="119">
        <v>1157</v>
      </c>
      <c r="C650" s="120" t="s">
        <v>353</v>
      </c>
      <c r="D650" s="121" t="s">
        <v>245</v>
      </c>
    </row>
    <row r="651" spans="1:4" x14ac:dyDescent="0.2">
      <c r="A651" s="118">
        <v>403</v>
      </c>
      <c r="B651" s="119">
        <v>1178</v>
      </c>
      <c r="C651" s="120" t="s">
        <v>258</v>
      </c>
      <c r="D651" s="121">
        <v>1</v>
      </c>
    </row>
    <row r="652" spans="1:4" x14ac:dyDescent="0.2">
      <c r="A652" s="118">
        <v>403</v>
      </c>
      <c r="B652" s="119">
        <v>1179</v>
      </c>
      <c r="C652" s="120" t="s">
        <v>258</v>
      </c>
      <c r="D652" s="121">
        <v>2</v>
      </c>
    </row>
    <row r="653" spans="1:4" x14ac:dyDescent="0.2">
      <c r="A653" s="118">
        <v>404</v>
      </c>
      <c r="B653" s="119">
        <v>1161</v>
      </c>
      <c r="C653" s="120" t="s">
        <v>354</v>
      </c>
      <c r="D653" s="121">
        <v>2</v>
      </c>
    </row>
    <row r="654" spans="1:4" x14ac:dyDescent="0.2">
      <c r="A654" s="118">
        <v>404</v>
      </c>
      <c r="B654" s="119">
        <v>1162</v>
      </c>
      <c r="C654" s="120" t="s">
        <v>354</v>
      </c>
      <c r="D654" s="121">
        <v>1</v>
      </c>
    </row>
    <row r="655" spans="1:4" x14ac:dyDescent="0.2">
      <c r="A655" s="118">
        <v>405</v>
      </c>
      <c r="B655" s="119">
        <v>1163</v>
      </c>
      <c r="C655" s="120" t="s">
        <v>355</v>
      </c>
      <c r="D655" s="121" t="s">
        <v>245</v>
      </c>
    </row>
    <row r="656" spans="1:4" x14ac:dyDescent="0.2">
      <c r="A656" s="118">
        <v>406</v>
      </c>
      <c r="B656" s="119">
        <v>77</v>
      </c>
      <c r="C656" s="120" t="s">
        <v>356</v>
      </c>
      <c r="D656" s="121" t="s">
        <v>245</v>
      </c>
    </row>
    <row r="657" spans="1:4" x14ac:dyDescent="0.2">
      <c r="A657" s="118">
        <v>407</v>
      </c>
      <c r="B657" s="119">
        <v>81</v>
      </c>
      <c r="C657" s="120" t="s">
        <v>357</v>
      </c>
      <c r="D657" s="121" t="s">
        <v>245</v>
      </c>
    </row>
    <row r="658" spans="1:4" x14ac:dyDescent="0.2">
      <c r="A658" s="118">
        <v>408</v>
      </c>
      <c r="B658" s="119">
        <v>87</v>
      </c>
      <c r="C658" s="120" t="s">
        <v>358</v>
      </c>
      <c r="D658" s="121" t="s">
        <v>245</v>
      </c>
    </row>
    <row r="659" spans="1:4" x14ac:dyDescent="0.2">
      <c r="A659" s="118">
        <v>409</v>
      </c>
      <c r="B659" s="119">
        <v>89</v>
      </c>
      <c r="C659" s="120" t="s">
        <v>359</v>
      </c>
      <c r="D659" s="121" t="s">
        <v>245</v>
      </c>
    </row>
    <row r="660" spans="1:4" x14ac:dyDescent="0.2">
      <c r="A660" s="118">
        <v>410</v>
      </c>
      <c r="B660" s="119">
        <v>98</v>
      </c>
      <c r="C660" s="120" t="s">
        <v>360</v>
      </c>
      <c r="D660" s="121" t="s">
        <v>245</v>
      </c>
    </row>
    <row r="661" spans="1:4" x14ac:dyDescent="0.2">
      <c r="A661" s="118">
        <v>411</v>
      </c>
      <c r="B661" s="119">
        <v>106</v>
      </c>
      <c r="C661" s="120" t="s">
        <v>361</v>
      </c>
      <c r="D661" s="121" t="s">
        <v>245</v>
      </c>
    </row>
    <row r="662" spans="1:4" x14ac:dyDescent="0.2">
      <c r="A662" s="118">
        <v>412</v>
      </c>
      <c r="B662" s="119">
        <v>107</v>
      </c>
      <c r="C662" s="120" t="s">
        <v>362</v>
      </c>
      <c r="D662" s="121" t="s">
        <v>245</v>
      </c>
    </row>
    <row r="663" spans="1:4" x14ac:dyDescent="0.2">
      <c r="A663" s="118">
        <v>413</v>
      </c>
      <c r="B663" s="119">
        <v>108</v>
      </c>
      <c r="C663" s="120" t="s">
        <v>363</v>
      </c>
      <c r="D663" s="121" t="s">
        <v>245</v>
      </c>
    </row>
    <row r="664" spans="1:4" x14ac:dyDescent="0.2">
      <c r="A664" s="118">
        <v>414</v>
      </c>
      <c r="B664" s="119">
        <v>110</v>
      </c>
      <c r="C664" s="120" t="s">
        <v>364</v>
      </c>
      <c r="D664" s="121" t="s">
        <v>245</v>
      </c>
    </row>
    <row r="665" spans="1:4" x14ac:dyDescent="0.2">
      <c r="A665" s="118">
        <v>415</v>
      </c>
      <c r="B665" s="119">
        <v>165</v>
      </c>
      <c r="C665" s="120" t="s">
        <v>365</v>
      </c>
      <c r="D665" s="121" t="s">
        <v>245</v>
      </c>
    </row>
    <row r="666" spans="1:4" x14ac:dyDescent="0.2">
      <c r="A666" s="118">
        <v>416</v>
      </c>
      <c r="B666" s="119">
        <v>179</v>
      </c>
      <c r="C666" s="120" t="s">
        <v>366</v>
      </c>
      <c r="D666" s="121" t="s">
        <v>245</v>
      </c>
    </row>
    <row r="667" spans="1:4" x14ac:dyDescent="0.2">
      <c r="A667" s="118">
        <v>417</v>
      </c>
      <c r="B667" s="119">
        <v>209</v>
      </c>
      <c r="C667" s="120" t="s">
        <v>367</v>
      </c>
      <c r="D667" s="121" t="s">
        <v>245</v>
      </c>
    </row>
    <row r="668" spans="1:4" x14ac:dyDescent="0.2">
      <c r="A668" s="118">
        <v>418</v>
      </c>
      <c r="B668" s="119">
        <v>188</v>
      </c>
      <c r="C668" s="120" t="s">
        <v>368</v>
      </c>
      <c r="D668" s="121" t="s">
        <v>245</v>
      </c>
    </row>
    <row r="669" spans="1:4" x14ac:dyDescent="0.2">
      <c r="A669" s="118">
        <v>419</v>
      </c>
      <c r="B669" s="119">
        <v>176</v>
      </c>
      <c r="C669" s="120" t="s">
        <v>369</v>
      </c>
      <c r="D669" s="121" t="s">
        <v>245</v>
      </c>
    </row>
    <row r="670" spans="1:4" x14ac:dyDescent="0.2">
      <c r="A670" s="118">
        <v>420</v>
      </c>
      <c r="B670" s="119">
        <v>253</v>
      </c>
      <c r="C670" s="120" t="s">
        <v>370</v>
      </c>
      <c r="D670" s="121" t="s">
        <v>245</v>
      </c>
    </row>
    <row r="671" spans="1:4" x14ac:dyDescent="0.2">
      <c r="A671" s="118">
        <v>421</v>
      </c>
      <c r="B671" s="119">
        <v>222</v>
      </c>
      <c r="C671" s="120" t="s">
        <v>371</v>
      </c>
      <c r="D671" s="121" t="s">
        <v>245</v>
      </c>
    </row>
    <row r="672" spans="1:4" x14ac:dyDescent="0.2">
      <c r="A672" s="118">
        <v>422</v>
      </c>
      <c r="B672" s="119">
        <v>254</v>
      </c>
      <c r="C672" s="120" t="s">
        <v>372</v>
      </c>
      <c r="D672" s="121" t="s">
        <v>245</v>
      </c>
    </row>
    <row r="673" spans="1:4" x14ac:dyDescent="0.2">
      <c r="A673" s="118">
        <v>423</v>
      </c>
      <c r="B673" s="119">
        <v>255</v>
      </c>
      <c r="C673" s="120" t="s">
        <v>373</v>
      </c>
      <c r="D673" s="121" t="s">
        <v>245</v>
      </c>
    </row>
    <row r="674" spans="1:4" x14ac:dyDescent="0.2">
      <c r="A674" s="118">
        <v>424</v>
      </c>
      <c r="B674" s="119">
        <v>256</v>
      </c>
      <c r="C674" s="120" t="s">
        <v>374</v>
      </c>
      <c r="D674" s="121" t="s">
        <v>245</v>
      </c>
    </row>
    <row r="675" spans="1:4" x14ac:dyDescent="0.2">
      <c r="A675" s="118">
        <v>425</v>
      </c>
      <c r="B675" s="119">
        <v>1100</v>
      </c>
      <c r="C675" s="120" t="s">
        <v>375</v>
      </c>
      <c r="D675" s="121">
        <v>2</v>
      </c>
    </row>
    <row r="676" spans="1:4" x14ac:dyDescent="0.2">
      <c r="A676" s="118">
        <v>426</v>
      </c>
      <c r="B676" s="119">
        <v>1189</v>
      </c>
      <c r="C676" s="120" t="s">
        <v>283</v>
      </c>
      <c r="D676" s="121">
        <v>1</v>
      </c>
    </row>
    <row r="677" spans="1:4" x14ac:dyDescent="0.2">
      <c r="A677" s="118">
        <v>426</v>
      </c>
      <c r="B677" s="119">
        <v>1190</v>
      </c>
      <c r="C677" s="120" t="s">
        <v>283</v>
      </c>
      <c r="D677" s="121">
        <v>2</v>
      </c>
    </row>
    <row r="678" spans="1:4" x14ac:dyDescent="0.2">
      <c r="A678" s="118">
        <v>427</v>
      </c>
      <c r="B678" s="119">
        <v>1118</v>
      </c>
      <c r="C678" s="120" t="s">
        <v>376</v>
      </c>
      <c r="D678" s="121">
        <v>1</v>
      </c>
    </row>
    <row r="679" spans="1:4" x14ac:dyDescent="0.2">
      <c r="A679" s="118">
        <v>427</v>
      </c>
      <c r="B679" s="119">
        <v>1119</v>
      </c>
      <c r="C679" s="120" t="s">
        <v>376</v>
      </c>
      <c r="D679" s="121" t="s">
        <v>486</v>
      </c>
    </row>
    <row r="680" spans="1:4" x14ac:dyDescent="0.2">
      <c r="A680" s="118">
        <v>428</v>
      </c>
      <c r="B680" s="119">
        <v>258</v>
      </c>
      <c r="C680" s="120" t="s">
        <v>377</v>
      </c>
      <c r="D680" s="121" t="s">
        <v>378</v>
      </c>
    </row>
    <row r="681" spans="1:4" x14ac:dyDescent="0.2">
      <c r="A681" s="118">
        <v>428</v>
      </c>
      <c r="B681" s="119">
        <v>259</v>
      </c>
      <c r="C681" s="120" t="s">
        <v>377</v>
      </c>
      <c r="D681" s="121" t="s">
        <v>378</v>
      </c>
    </row>
    <row r="682" spans="1:4" x14ac:dyDescent="0.2">
      <c r="A682" s="118">
        <v>429</v>
      </c>
      <c r="B682" s="119">
        <v>260</v>
      </c>
      <c r="C682" s="120" t="s">
        <v>379</v>
      </c>
      <c r="D682" s="121" t="s">
        <v>378</v>
      </c>
    </row>
    <row r="683" spans="1:4" x14ac:dyDescent="0.2">
      <c r="A683" s="118">
        <v>429</v>
      </c>
      <c r="B683" s="119">
        <v>261</v>
      </c>
      <c r="C683" s="120" t="s">
        <v>379</v>
      </c>
      <c r="D683" s="121" t="s">
        <v>378</v>
      </c>
    </row>
    <row r="684" spans="1:4" x14ac:dyDescent="0.2">
      <c r="A684" s="118">
        <v>430</v>
      </c>
      <c r="B684" s="119">
        <v>264</v>
      </c>
      <c r="C684" s="120" t="s">
        <v>380</v>
      </c>
      <c r="D684" s="121" t="s">
        <v>378</v>
      </c>
    </row>
    <row r="685" spans="1:4" x14ac:dyDescent="0.2">
      <c r="A685" s="118">
        <v>430</v>
      </c>
      <c r="B685" s="119">
        <v>265</v>
      </c>
      <c r="C685" s="120" t="s">
        <v>380</v>
      </c>
      <c r="D685" s="121" t="s">
        <v>378</v>
      </c>
    </row>
    <row r="686" spans="1:4" x14ac:dyDescent="0.2">
      <c r="A686" s="118">
        <v>431</v>
      </c>
      <c r="B686" s="119">
        <v>262</v>
      </c>
      <c r="C686" s="120" t="s">
        <v>381</v>
      </c>
      <c r="D686" s="121" t="s">
        <v>378</v>
      </c>
    </row>
    <row r="687" spans="1:4" x14ac:dyDescent="0.2">
      <c r="A687" s="118">
        <v>431</v>
      </c>
      <c r="B687" s="119">
        <v>263</v>
      </c>
      <c r="C687" s="120" t="s">
        <v>381</v>
      </c>
      <c r="D687" s="121" t="s">
        <v>378</v>
      </c>
    </row>
    <row r="688" spans="1:4" x14ac:dyDescent="0.2">
      <c r="A688" s="118">
        <v>432</v>
      </c>
      <c r="B688" s="119">
        <v>1397</v>
      </c>
      <c r="C688" s="120" t="s">
        <v>283</v>
      </c>
      <c r="D688" s="121">
        <v>1</v>
      </c>
    </row>
    <row r="689" spans="1:4" x14ac:dyDescent="0.2">
      <c r="A689" s="118">
        <v>432</v>
      </c>
      <c r="B689" s="119">
        <v>1398</v>
      </c>
      <c r="C689" s="120" t="s">
        <v>283</v>
      </c>
      <c r="D689" s="121">
        <v>2</v>
      </c>
    </row>
    <row r="690" spans="1:4" x14ac:dyDescent="0.2">
      <c r="A690" s="118">
        <v>434</v>
      </c>
      <c r="B690" s="119">
        <v>269</v>
      </c>
      <c r="C690" s="120" t="s">
        <v>382</v>
      </c>
      <c r="D690" s="121" t="s">
        <v>483</v>
      </c>
    </row>
    <row r="691" spans="1:4" x14ac:dyDescent="0.2">
      <c r="A691" s="118">
        <v>435</v>
      </c>
      <c r="B691" s="119">
        <v>270</v>
      </c>
      <c r="C691" s="120" t="s">
        <v>383</v>
      </c>
      <c r="D691" s="121">
        <v>1</v>
      </c>
    </row>
    <row r="692" spans="1:4" x14ac:dyDescent="0.2">
      <c r="A692" s="118">
        <v>435</v>
      </c>
      <c r="B692" s="119">
        <v>271</v>
      </c>
      <c r="C692" s="120" t="s">
        <v>383</v>
      </c>
      <c r="D692" s="121">
        <v>1</v>
      </c>
    </row>
    <row r="693" spans="1:4" x14ac:dyDescent="0.2">
      <c r="A693" s="118">
        <v>435</v>
      </c>
      <c r="B693" s="119">
        <v>272</v>
      </c>
      <c r="C693" s="120" t="s">
        <v>383</v>
      </c>
      <c r="D693" s="121">
        <v>2</v>
      </c>
    </row>
    <row r="694" spans="1:4" x14ac:dyDescent="0.2">
      <c r="A694" s="118">
        <v>436</v>
      </c>
      <c r="B694" s="119">
        <v>273</v>
      </c>
      <c r="C694" s="120" t="s">
        <v>384</v>
      </c>
      <c r="D694" s="121">
        <v>1</v>
      </c>
    </row>
    <row r="695" spans="1:4" x14ac:dyDescent="0.2">
      <c r="A695" s="118">
        <v>436</v>
      </c>
      <c r="B695" s="119">
        <v>274</v>
      </c>
      <c r="C695" s="120" t="s">
        <v>384</v>
      </c>
      <c r="D695" s="121">
        <v>1</v>
      </c>
    </row>
    <row r="696" spans="1:4" x14ac:dyDescent="0.2">
      <c r="A696" s="118">
        <v>436</v>
      </c>
      <c r="B696" s="119">
        <v>275</v>
      </c>
      <c r="C696" s="120" t="s">
        <v>384</v>
      </c>
      <c r="D696" s="121">
        <v>2</v>
      </c>
    </row>
    <row r="697" spans="1:4" x14ac:dyDescent="0.2">
      <c r="A697" s="118">
        <v>437</v>
      </c>
      <c r="B697" s="119">
        <v>1403</v>
      </c>
      <c r="C697" s="120" t="s">
        <v>385</v>
      </c>
      <c r="D697" s="121">
        <v>2</v>
      </c>
    </row>
    <row r="698" spans="1:4" x14ac:dyDescent="0.2">
      <c r="A698" s="118">
        <v>437</v>
      </c>
      <c r="B698" s="119">
        <v>1404</v>
      </c>
      <c r="C698" s="120" t="s">
        <v>385</v>
      </c>
      <c r="D698" s="121">
        <v>1</v>
      </c>
    </row>
    <row r="699" spans="1:4" x14ac:dyDescent="0.2">
      <c r="A699" s="118">
        <v>437</v>
      </c>
      <c r="B699" s="119">
        <v>1405</v>
      </c>
      <c r="C699" s="120" t="s">
        <v>385</v>
      </c>
      <c r="D699" s="121">
        <v>1</v>
      </c>
    </row>
    <row r="700" spans="1:4" x14ac:dyDescent="0.2">
      <c r="A700" s="118">
        <v>439</v>
      </c>
      <c r="B700" s="119">
        <v>346</v>
      </c>
      <c r="C700" s="120" t="s">
        <v>386</v>
      </c>
      <c r="D700" s="121">
        <v>2</v>
      </c>
    </row>
    <row r="701" spans="1:4" x14ac:dyDescent="0.2">
      <c r="A701" s="118">
        <v>439</v>
      </c>
      <c r="B701" s="119">
        <v>349</v>
      </c>
      <c r="C701" s="120" t="s">
        <v>386</v>
      </c>
      <c r="D701" s="121">
        <v>1</v>
      </c>
    </row>
    <row r="702" spans="1:4" x14ac:dyDescent="0.2">
      <c r="A702" s="118">
        <v>440</v>
      </c>
      <c r="B702" s="119">
        <v>210</v>
      </c>
      <c r="C702" s="120" t="s">
        <v>387</v>
      </c>
      <c r="D702" s="121">
        <v>2</v>
      </c>
    </row>
    <row r="703" spans="1:4" x14ac:dyDescent="0.2">
      <c r="A703" s="118">
        <v>440</v>
      </c>
      <c r="B703" s="119">
        <v>347</v>
      </c>
      <c r="C703" s="120" t="s">
        <v>387</v>
      </c>
      <c r="D703" s="121" t="s">
        <v>483</v>
      </c>
    </row>
    <row r="704" spans="1:4" x14ac:dyDescent="0.2">
      <c r="A704" s="118">
        <v>440</v>
      </c>
      <c r="B704" s="119">
        <v>348</v>
      </c>
      <c r="C704" s="120" t="s">
        <v>387</v>
      </c>
      <c r="D704" s="121" t="s">
        <v>483</v>
      </c>
    </row>
    <row r="705" spans="1:4" x14ac:dyDescent="0.2">
      <c r="A705" s="118">
        <v>441</v>
      </c>
      <c r="B705" s="119">
        <v>206</v>
      </c>
      <c r="C705" s="120" t="s">
        <v>287</v>
      </c>
      <c r="D705" s="121">
        <v>2</v>
      </c>
    </row>
    <row r="706" spans="1:4" x14ac:dyDescent="0.2">
      <c r="A706" s="118">
        <v>441</v>
      </c>
      <c r="B706" s="119">
        <v>350</v>
      </c>
      <c r="C706" s="120" t="s">
        <v>287</v>
      </c>
      <c r="D706" s="121">
        <v>1</v>
      </c>
    </row>
    <row r="707" spans="1:4" x14ac:dyDescent="0.2">
      <c r="A707" s="118">
        <v>441</v>
      </c>
      <c r="B707" s="119">
        <v>351</v>
      </c>
      <c r="C707" s="120" t="s">
        <v>287</v>
      </c>
      <c r="D707" s="121">
        <v>1</v>
      </c>
    </row>
    <row r="708" spans="1:4" x14ac:dyDescent="0.2">
      <c r="A708" s="118">
        <v>441</v>
      </c>
      <c r="B708" s="119">
        <v>352</v>
      </c>
      <c r="C708" s="120" t="s">
        <v>287</v>
      </c>
      <c r="D708" s="121">
        <v>1</v>
      </c>
    </row>
    <row r="709" spans="1:4" x14ac:dyDescent="0.2">
      <c r="A709" s="118">
        <v>442</v>
      </c>
      <c r="B709" s="119">
        <v>356</v>
      </c>
      <c r="C709" s="120" t="s">
        <v>283</v>
      </c>
      <c r="D709" s="121" t="s">
        <v>483</v>
      </c>
    </row>
    <row r="710" spans="1:4" x14ac:dyDescent="0.2">
      <c r="A710" s="118">
        <v>442</v>
      </c>
      <c r="B710" s="119">
        <v>357</v>
      </c>
      <c r="C710" s="120" t="s">
        <v>283</v>
      </c>
      <c r="D710" s="121" t="s">
        <v>483</v>
      </c>
    </row>
    <row r="711" spans="1:4" x14ac:dyDescent="0.2">
      <c r="A711" s="118">
        <v>443</v>
      </c>
      <c r="B711" s="119">
        <v>358</v>
      </c>
      <c r="C711" s="120" t="s">
        <v>325</v>
      </c>
      <c r="D711" s="121">
        <v>1</v>
      </c>
    </row>
    <row r="712" spans="1:4" x14ac:dyDescent="0.2">
      <c r="A712" s="118">
        <v>443</v>
      </c>
      <c r="B712" s="119">
        <v>359</v>
      </c>
      <c r="C712" s="120" t="s">
        <v>325</v>
      </c>
      <c r="D712" s="121" t="s">
        <v>488</v>
      </c>
    </row>
    <row r="713" spans="1:4" x14ac:dyDescent="0.2">
      <c r="A713" s="118">
        <v>444</v>
      </c>
      <c r="B713" s="119">
        <v>208</v>
      </c>
      <c r="C713" s="120" t="s">
        <v>328</v>
      </c>
      <c r="D713" s="121">
        <v>2</v>
      </c>
    </row>
    <row r="714" spans="1:4" x14ac:dyDescent="0.2">
      <c r="A714" s="118">
        <v>444</v>
      </c>
      <c r="B714" s="119">
        <v>358</v>
      </c>
      <c r="C714" s="120" t="s">
        <v>328</v>
      </c>
      <c r="D714" s="121" t="s">
        <v>491</v>
      </c>
    </row>
    <row r="715" spans="1:4" x14ac:dyDescent="0.2">
      <c r="A715" s="118">
        <v>444</v>
      </c>
      <c r="B715" s="119">
        <v>360</v>
      </c>
      <c r="C715" s="120" t="s">
        <v>328</v>
      </c>
      <c r="D715" s="121" t="s">
        <v>491</v>
      </c>
    </row>
    <row r="716" spans="1:4" x14ac:dyDescent="0.2">
      <c r="A716" s="118">
        <v>445</v>
      </c>
      <c r="B716" s="119">
        <v>1406</v>
      </c>
      <c r="C716" s="120" t="s">
        <v>388</v>
      </c>
      <c r="D716" s="121">
        <v>1</v>
      </c>
    </row>
    <row r="717" spans="1:4" x14ac:dyDescent="0.2">
      <c r="A717" s="118">
        <v>445</v>
      </c>
      <c r="B717" s="119">
        <v>1407</v>
      </c>
      <c r="C717" s="120" t="s">
        <v>388</v>
      </c>
      <c r="D717" s="121">
        <v>2</v>
      </c>
    </row>
    <row r="718" spans="1:4" x14ac:dyDescent="0.2">
      <c r="A718" s="118">
        <v>446</v>
      </c>
      <c r="B718" s="119">
        <v>1408</v>
      </c>
      <c r="C718" s="120" t="s">
        <v>388</v>
      </c>
      <c r="D718" s="121">
        <v>1</v>
      </c>
    </row>
    <row r="719" spans="1:4" x14ac:dyDescent="0.2">
      <c r="A719" s="118">
        <v>446</v>
      </c>
      <c r="B719" s="119">
        <v>1409</v>
      </c>
      <c r="C719" s="120" t="s">
        <v>388</v>
      </c>
      <c r="D719" s="121">
        <v>2</v>
      </c>
    </row>
    <row r="720" spans="1:4" x14ac:dyDescent="0.2">
      <c r="A720" s="118">
        <v>447</v>
      </c>
      <c r="B720" s="119">
        <v>206</v>
      </c>
      <c r="C720" s="120" t="s">
        <v>299</v>
      </c>
      <c r="D720" s="121">
        <v>2</v>
      </c>
    </row>
    <row r="721" spans="1:4" x14ac:dyDescent="0.2">
      <c r="A721" s="118">
        <v>448</v>
      </c>
      <c r="B721" s="119">
        <v>1125</v>
      </c>
      <c r="C721" s="120" t="s">
        <v>299</v>
      </c>
      <c r="D721" s="121">
        <v>2</v>
      </c>
    </row>
    <row r="722" spans="1:4" x14ac:dyDescent="0.2">
      <c r="A722" s="118">
        <v>449</v>
      </c>
      <c r="B722" s="119">
        <v>1127</v>
      </c>
      <c r="C722" s="120" t="s">
        <v>299</v>
      </c>
      <c r="D722" s="121">
        <v>2</v>
      </c>
    </row>
    <row r="723" spans="1:4" x14ac:dyDescent="0.2">
      <c r="A723" s="118">
        <v>450</v>
      </c>
      <c r="B723" s="119">
        <v>1129</v>
      </c>
      <c r="C723" s="120" t="s">
        <v>299</v>
      </c>
      <c r="D723" s="121">
        <v>2</v>
      </c>
    </row>
    <row r="724" spans="1:4" x14ac:dyDescent="0.2">
      <c r="A724" s="118">
        <v>451</v>
      </c>
      <c r="B724" s="119">
        <v>1140</v>
      </c>
      <c r="C724" s="120" t="s">
        <v>299</v>
      </c>
      <c r="D724" s="121">
        <v>2</v>
      </c>
    </row>
    <row r="725" spans="1:4" x14ac:dyDescent="0.2">
      <c r="A725" s="118">
        <v>452</v>
      </c>
      <c r="B725" s="119">
        <v>1142</v>
      </c>
      <c r="C725" s="120" t="s">
        <v>299</v>
      </c>
      <c r="D725" s="121">
        <v>2</v>
      </c>
    </row>
    <row r="726" spans="1:4" x14ac:dyDescent="0.2">
      <c r="A726" s="118">
        <v>453</v>
      </c>
      <c r="B726" s="119">
        <v>1144</v>
      </c>
      <c r="C726" s="120" t="s">
        <v>299</v>
      </c>
      <c r="D726" s="121">
        <v>2</v>
      </c>
    </row>
    <row r="727" spans="1:4" x14ac:dyDescent="0.2">
      <c r="A727" s="118">
        <v>454</v>
      </c>
      <c r="B727" s="119">
        <v>1146</v>
      </c>
      <c r="C727" s="120" t="s">
        <v>299</v>
      </c>
      <c r="D727" s="121">
        <v>2</v>
      </c>
    </row>
    <row r="728" spans="1:4" x14ac:dyDescent="0.2">
      <c r="A728" s="118">
        <v>455</v>
      </c>
      <c r="B728" s="119">
        <v>1148</v>
      </c>
      <c r="C728" s="120" t="s">
        <v>299</v>
      </c>
      <c r="D728" s="121">
        <v>2</v>
      </c>
    </row>
    <row r="729" spans="1:4" x14ac:dyDescent="0.2">
      <c r="A729" s="118">
        <v>456</v>
      </c>
      <c r="B729" s="119">
        <v>1150</v>
      </c>
      <c r="C729" s="120" t="s">
        <v>299</v>
      </c>
      <c r="D729" s="121">
        <v>2</v>
      </c>
    </row>
    <row r="730" spans="1:4" x14ac:dyDescent="0.2">
      <c r="A730" s="118">
        <v>459</v>
      </c>
      <c r="B730" s="119">
        <v>1398</v>
      </c>
      <c r="C730" s="120" t="s">
        <v>299</v>
      </c>
      <c r="D730" s="121">
        <v>2</v>
      </c>
    </row>
    <row r="731" spans="1:4" x14ac:dyDescent="0.2">
      <c r="A731" s="118">
        <v>460</v>
      </c>
      <c r="B731" s="119">
        <v>361</v>
      </c>
      <c r="C731" s="120" t="s">
        <v>389</v>
      </c>
      <c r="D731" s="121" t="s">
        <v>245</v>
      </c>
    </row>
    <row r="732" spans="1:4" x14ac:dyDescent="0.2">
      <c r="A732" s="118">
        <v>461</v>
      </c>
      <c r="B732" s="119">
        <v>361</v>
      </c>
      <c r="C732" s="120" t="s">
        <v>389</v>
      </c>
      <c r="D732" s="121" t="s">
        <v>245</v>
      </c>
    </row>
    <row r="733" spans="1:4" x14ac:dyDescent="0.2">
      <c r="A733" s="118">
        <v>462</v>
      </c>
      <c r="B733" s="119">
        <v>362</v>
      </c>
      <c r="C733" s="120" t="s">
        <v>390</v>
      </c>
      <c r="D733" s="121" t="s">
        <v>245</v>
      </c>
    </row>
    <row r="734" spans="1:4" x14ac:dyDescent="0.2">
      <c r="A734" s="118">
        <v>463</v>
      </c>
      <c r="B734" s="119">
        <v>363</v>
      </c>
      <c r="C734" s="120" t="s">
        <v>391</v>
      </c>
      <c r="D734" s="121" t="s">
        <v>245</v>
      </c>
    </row>
    <row r="735" spans="1:4" x14ac:dyDescent="0.2">
      <c r="A735" s="118">
        <v>464</v>
      </c>
      <c r="B735" s="119">
        <v>364</v>
      </c>
      <c r="C735" s="120" t="s">
        <v>392</v>
      </c>
      <c r="D735" s="121">
        <v>1</v>
      </c>
    </row>
    <row r="736" spans="1:4" x14ac:dyDescent="0.2">
      <c r="A736" s="118">
        <v>464</v>
      </c>
      <c r="B736" s="119">
        <v>365</v>
      </c>
      <c r="C736" s="120" t="s">
        <v>392</v>
      </c>
      <c r="D736" s="121">
        <v>1</v>
      </c>
    </row>
    <row r="737" spans="1:4" x14ac:dyDescent="0.2">
      <c r="A737" s="118">
        <v>465</v>
      </c>
      <c r="B737" s="119">
        <v>1410</v>
      </c>
      <c r="C737" s="120" t="s">
        <v>393</v>
      </c>
      <c r="D737" s="121">
        <v>1</v>
      </c>
    </row>
    <row r="738" spans="1:4" x14ac:dyDescent="0.2">
      <c r="A738" s="118">
        <v>465</v>
      </c>
      <c r="B738" s="119">
        <v>1411</v>
      </c>
      <c r="C738" s="120" t="s">
        <v>393</v>
      </c>
      <c r="D738" s="121">
        <v>1</v>
      </c>
    </row>
    <row r="739" spans="1:4" x14ac:dyDescent="0.2">
      <c r="A739" s="118">
        <v>466</v>
      </c>
      <c r="B739" s="119">
        <v>366</v>
      </c>
      <c r="C739" s="120" t="s">
        <v>394</v>
      </c>
      <c r="D739" s="121" t="s">
        <v>483</v>
      </c>
    </row>
    <row r="740" spans="1:4" x14ac:dyDescent="0.2">
      <c r="A740" s="118">
        <v>467</v>
      </c>
      <c r="B740" s="119">
        <v>367</v>
      </c>
      <c r="C740" s="120" t="s">
        <v>394</v>
      </c>
      <c r="D740" s="121" t="s">
        <v>483</v>
      </c>
    </row>
    <row r="741" spans="1:4" x14ac:dyDescent="0.2">
      <c r="A741" s="118">
        <v>468</v>
      </c>
      <c r="B741" s="119">
        <v>368</v>
      </c>
      <c r="C741" s="120" t="s">
        <v>394</v>
      </c>
      <c r="D741" s="121" t="s">
        <v>483</v>
      </c>
    </row>
    <row r="742" spans="1:4" x14ac:dyDescent="0.2">
      <c r="A742" s="118">
        <v>469</v>
      </c>
      <c r="B742" s="119">
        <v>369</v>
      </c>
      <c r="C742" s="120" t="s">
        <v>394</v>
      </c>
      <c r="D742" s="121" t="s">
        <v>483</v>
      </c>
    </row>
    <row r="743" spans="1:4" x14ac:dyDescent="0.2">
      <c r="A743" s="118">
        <v>470</v>
      </c>
      <c r="B743" s="119">
        <v>370</v>
      </c>
      <c r="C743" s="120" t="s">
        <v>394</v>
      </c>
      <c r="D743" s="121" t="s">
        <v>483</v>
      </c>
    </row>
    <row r="744" spans="1:4" x14ac:dyDescent="0.2">
      <c r="A744" s="118">
        <v>473</v>
      </c>
      <c r="B744" s="119">
        <v>1412</v>
      </c>
      <c r="C744" s="120" t="s">
        <v>395</v>
      </c>
      <c r="D744" s="121">
        <v>1</v>
      </c>
    </row>
    <row r="745" spans="1:4" x14ac:dyDescent="0.2">
      <c r="A745" s="118">
        <v>473</v>
      </c>
      <c r="B745" s="119">
        <v>1413</v>
      </c>
      <c r="C745" s="120" t="s">
        <v>395</v>
      </c>
      <c r="D745" s="121">
        <v>2</v>
      </c>
    </row>
    <row r="746" spans="1:4" x14ac:dyDescent="0.2">
      <c r="A746" s="118">
        <v>474</v>
      </c>
      <c r="B746" s="119">
        <v>1414</v>
      </c>
      <c r="C746" s="120" t="s">
        <v>396</v>
      </c>
      <c r="D746" s="121" t="s">
        <v>245</v>
      </c>
    </row>
    <row r="747" spans="1:4" x14ac:dyDescent="0.2">
      <c r="A747" s="118">
        <v>475</v>
      </c>
      <c r="B747" s="119">
        <v>1415</v>
      </c>
      <c r="C747" s="120" t="s">
        <v>397</v>
      </c>
      <c r="D747" s="121">
        <v>1</v>
      </c>
    </row>
    <row r="748" spans="1:4" x14ac:dyDescent="0.2">
      <c r="A748" s="118">
        <v>475</v>
      </c>
      <c r="B748" s="119">
        <v>1416</v>
      </c>
      <c r="C748" s="120" t="s">
        <v>397</v>
      </c>
      <c r="D748" s="121">
        <v>2</v>
      </c>
    </row>
    <row r="749" spans="1:4" x14ac:dyDescent="0.2">
      <c r="A749" s="118">
        <v>476</v>
      </c>
      <c r="B749" s="119">
        <v>1417</v>
      </c>
      <c r="C749" s="120" t="s">
        <v>398</v>
      </c>
      <c r="D749" s="121" t="s">
        <v>245</v>
      </c>
    </row>
    <row r="750" spans="1:4" x14ac:dyDescent="0.2">
      <c r="A750" s="118">
        <v>477</v>
      </c>
      <c r="B750" s="119">
        <v>1418</v>
      </c>
      <c r="C750" s="120" t="s">
        <v>398</v>
      </c>
      <c r="D750" s="121" t="s">
        <v>245</v>
      </c>
    </row>
    <row r="751" spans="1:4" x14ac:dyDescent="0.2">
      <c r="A751" s="118">
        <v>478</v>
      </c>
      <c r="B751" s="119">
        <v>1419</v>
      </c>
      <c r="C751" s="120" t="s">
        <v>328</v>
      </c>
      <c r="D751" s="121">
        <v>1</v>
      </c>
    </row>
    <row r="752" spans="1:4" x14ac:dyDescent="0.2">
      <c r="A752" s="118">
        <v>478</v>
      </c>
      <c r="B752" s="119">
        <v>1420</v>
      </c>
      <c r="C752" s="120" t="s">
        <v>328</v>
      </c>
      <c r="D752" s="121">
        <v>1</v>
      </c>
    </row>
    <row r="753" spans="1:4" x14ac:dyDescent="0.2">
      <c r="A753" s="118">
        <v>478</v>
      </c>
      <c r="B753" s="119">
        <v>1421</v>
      </c>
      <c r="C753" s="120" t="s">
        <v>328</v>
      </c>
      <c r="D753" s="121">
        <v>2</v>
      </c>
    </row>
    <row r="754" spans="1:4" x14ac:dyDescent="0.2">
      <c r="A754" s="118">
        <v>479</v>
      </c>
      <c r="B754" s="119">
        <v>1424</v>
      </c>
      <c r="C754" s="120" t="s">
        <v>386</v>
      </c>
      <c r="D754" s="121">
        <v>2</v>
      </c>
    </row>
    <row r="755" spans="1:4" x14ac:dyDescent="0.2">
      <c r="A755" s="118">
        <v>479</v>
      </c>
      <c r="B755" s="119">
        <v>1425</v>
      </c>
      <c r="C755" s="120" t="s">
        <v>386</v>
      </c>
      <c r="D755" s="121">
        <v>1</v>
      </c>
    </row>
    <row r="756" spans="1:4" x14ac:dyDescent="0.2">
      <c r="A756" s="118">
        <v>480</v>
      </c>
      <c r="B756" s="119">
        <v>1426</v>
      </c>
      <c r="C756" s="120" t="s">
        <v>386</v>
      </c>
      <c r="D756" s="121">
        <v>2</v>
      </c>
    </row>
    <row r="757" spans="1:4" x14ac:dyDescent="0.2">
      <c r="A757" s="118">
        <v>480</v>
      </c>
      <c r="B757" s="119">
        <v>1427</v>
      </c>
      <c r="C757" s="120" t="s">
        <v>386</v>
      </c>
      <c r="D757" s="121">
        <v>1</v>
      </c>
    </row>
    <row r="758" spans="1:4" x14ac:dyDescent="0.2">
      <c r="A758" s="118">
        <v>481</v>
      </c>
      <c r="B758" s="119">
        <v>1428</v>
      </c>
      <c r="C758" s="120" t="s">
        <v>386</v>
      </c>
      <c r="D758" s="121">
        <v>2</v>
      </c>
    </row>
    <row r="759" spans="1:4" x14ac:dyDescent="0.2">
      <c r="A759" s="118">
        <v>481</v>
      </c>
      <c r="B759" s="119">
        <v>1429</v>
      </c>
      <c r="C759" s="120" t="s">
        <v>386</v>
      </c>
      <c r="D759" s="121">
        <v>1</v>
      </c>
    </row>
    <row r="760" spans="1:4" x14ac:dyDescent="0.2">
      <c r="A760" s="118">
        <v>482</v>
      </c>
      <c r="B760" s="119">
        <v>378</v>
      </c>
      <c r="C760" s="120" t="s">
        <v>399</v>
      </c>
      <c r="D760" s="121" t="s">
        <v>400</v>
      </c>
    </row>
    <row r="761" spans="1:4" x14ac:dyDescent="0.2">
      <c r="A761" s="118">
        <v>483</v>
      </c>
      <c r="B761" s="119">
        <v>379</v>
      </c>
      <c r="C761" s="120" t="s">
        <v>401</v>
      </c>
      <c r="D761" s="121" t="s">
        <v>400</v>
      </c>
    </row>
    <row r="762" spans="1:4" x14ac:dyDescent="0.2">
      <c r="A762" s="118">
        <v>484</v>
      </c>
      <c r="B762" s="119">
        <v>380</v>
      </c>
      <c r="C762" s="120" t="s">
        <v>402</v>
      </c>
      <c r="D762" s="121" t="s">
        <v>400</v>
      </c>
    </row>
    <row r="763" spans="1:4" x14ac:dyDescent="0.2">
      <c r="A763" s="118">
        <v>485</v>
      </c>
      <c r="B763" s="119">
        <v>381</v>
      </c>
      <c r="C763" s="120" t="s">
        <v>403</v>
      </c>
      <c r="D763" s="121" t="s">
        <v>400</v>
      </c>
    </row>
    <row r="764" spans="1:4" x14ac:dyDescent="0.2">
      <c r="A764" s="118">
        <v>486</v>
      </c>
      <c r="B764" s="119">
        <v>382</v>
      </c>
      <c r="C764" s="120" t="s">
        <v>404</v>
      </c>
      <c r="D764" s="121" t="s">
        <v>400</v>
      </c>
    </row>
    <row r="765" spans="1:4" x14ac:dyDescent="0.2">
      <c r="A765" s="118">
        <v>487</v>
      </c>
      <c r="B765" s="119">
        <v>383</v>
      </c>
      <c r="C765" s="120" t="s">
        <v>405</v>
      </c>
      <c r="D765" s="121" t="s">
        <v>400</v>
      </c>
    </row>
    <row r="766" spans="1:4" x14ac:dyDescent="0.2">
      <c r="A766" s="118">
        <v>488</v>
      </c>
      <c r="B766" s="119">
        <v>384</v>
      </c>
      <c r="C766" s="120" t="s">
        <v>406</v>
      </c>
      <c r="D766" s="121" t="s">
        <v>400</v>
      </c>
    </row>
    <row r="767" spans="1:4" x14ac:dyDescent="0.2">
      <c r="A767" s="118">
        <v>489</v>
      </c>
      <c r="B767" s="119">
        <v>385</v>
      </c>
      <c r="C767" s="120" t="s">
        <v>407</v>
      </c>
      <c r="D767" s="121" t="s">
        <v>400</v>
      </c>
    </row>
    <row r="768" spans="1:4" x14ac:dyDescent="0.2">
      <c r="A768" s="118">
        <v>490</v>
      </c>
      <c r="B768" s="119">
        <v>386</v>
      </c>
      <c r="C768" s="120" t="s">
        <v>408</v>
      </c>
      <c r="D768" s="121" t="s">
        <v>400</v>
      </c>
    </row>
    <row r="769" spans="1:4" x14ac:dyDescent="0.2">
      <c r="A769" s="118">
        <v>491</v>
      </c>
      <c r="B769" s="119">
        <v>387</v>
      </c>
      <c r="C769" s="120" t="s">
        <v>409</v>
      </c>
      <c r="D769" s="121" t="s">
        <v>400</v>
      </c>
    </row>
    <row r="770" spans="1:4" x14ac:dyDescent="0.2">
      <c r="A770" s="118">
        <v>492</v>
      </c>
      <c r="B770" s="119">
        <v>388</v>
      </c>
      <c r="C770" s="120" t="s">
        <v>410</v>
      </c>
      <c r="D770" s="121" t="s">
        <v>400</v>
      </c>
    </row>
    <row r="771" spans="1:4" x14ac:dyDescent="0.2">
      <c r="A771" s="118">
        <v>493</v>
      </c>
      <c r="B771" s="119">
        <v>389</v>
      </c>
      <c r="C771" s="120" t="s">
        <v>411</v>
      </c>
      <c r="D771" s="121" t="s">
        <v>400</v>
      </c>
    </row>
    <row r="772" spans="1:4" x14ac:dyDescent="0.2">
      <c r="A772" s="118">
        <v>494</v>
      </c>
      <c r="B772" s="119">
        <v>390</v>
      </c>
      <c r="C772" s="120" t="s">
        <v>412</v>
      </c>
      <c r="D772" s="121" t="s">
        <v>400</v>
      </c>
    </row>
    <row r="773" spans="1:4" x14ac:dyDescent="0.2">
      <c r="A773" s="118">
        <v>495</v>
      </c>
      <c r="B773" s="119">
        <v>391</v>
      </c>
      <c r="C773" s="120" t="s">
        <v>413</v>
      </c>
      <c r="D773" s="121" t="s">
        <v>400</v>
      </c>
    </row>
    <row r="774" spans="1:4" x14ac:dyDescent="0.2">
      <c r="A774" s="118">
        <v>496</v>
      </c>
      <c r="B774" s="119">
        <v>392</v>
      </c>
      <c r="C774" s="120" t="s">
        <v>414</v>
      </c>
      <c r="D774" s="121" t="s">
        <v>400</v>
      </c>
    </row>
    <row r="775" spans="1:4" x14ac:dyDescent="0.2">
      <c r="A775" s="118">
        <v>497</v>
      </c>
      <c r="B775" s="119">
        <v>393</v>
      </c>
      <c r="C775" s="120" t="s">
        <v>415</v>
      </c>
      <c r="D775" s="121" t="s">
        <v>400</v>
      </c>
    </row>
    <row r="776" spans="1:4" x14ac:dyDescent="0.2">
      <c r="A776" s="118">
        <v>498</v>
      </c>
      <c r="B776" s="119">
        <v>394</v>
      </c>
      <c r="C776" s="120" t="s">
        <v>416</v>
      </c>
      <c r="D776" s="121" t="s">
        <v>400</v>
      </c>
    </row>
    <row r="777" spans="1:4" x14ac:dyDescent="0.2">
      <c r="A777" s="118">
        <v>701</v>
      </c>
      <c r="B777" s="119">
        <v>343</v>
      </c>
      <c r="C777" s="120" t="s">
        <v>417</v>
      </c>
      <c r="D777" s="121" t="s">
        <v>245</v>
      </c>
    </row>
    <row r="778" spans="1:4" x14ac:dyDescent="0.2">
      <c r="A778" s="118">
        <v>702</v>
      </c>
      <c r="B778" s="119">
        <v>344</v>
      </c>
      <c r="C778" s="120" t="s">
        <v>417</v>
      </c>
      <c r="D778" s="121" t="s">
        <v>245</v>
      </c>
    </row>
    <row r="779" spans="1:4" x14ac:dyDescent="0.2">
      <c r="A779" s="118">
        <v>703</v>
      </c>
      <c r="B779" s="119">
        <v>317</v>
      </c>
      <c r="C779" s="120" t="s">
        <v>351</v>
      </c>
      <c r="D779" s="121" t="s">
        <v>245</v>
      </c>
    </row>
    <row r="780" spans="1:4" x14ac:dyDescent="0.2">
      <c r="A780" s="118">
        <v>704</v>
      </c>
      <c r="B780" s="119">
        <v>318</v>
      </c>
      <c r="C780" s="120" t="s">
        <v>351</v>
      </c>
      <c r="D780" s="121" t="s">
        <v>245</v>
      </c>
    </row>
    <row r="781" spans="1:4" x14ac:dyDescent="0.2">
      <c r="A781" s="118">
        <v>705</v>
      </c>
      <c r="B781" s="119">
        <v>319</v>
      </c>
      <c r="C781" s="120" t="s">
        <v>351</v>
      </c>
      <c r="D781" s="121" t="s">
        <v>245</v>
      </c>
    </row>
    <row r="782" spans="1:4" x14ac:dyDescent="0.2">
      <c r="A782" s="118">
        <v>706</v>
      </c>
      <c r="B782" s="119">
        <v>320</v>
      </c>
      <c r="C782" s="120" t="s">
        <v>351</v>
      </c>
      <c r="D782" s="121" t="s">
        <v>245</v>
      </c>
    </row>
    <row r="783" spans="1:4" x14ac:dyDescent="0.2">
      <c r="A783" s="118">
        <v>707</v>
      </c>
      <c r="B783" s="119">
        <v>321</v>
      </c>
      <c r="C783" s="120" t="s">
        <v>351</v>
      </c>
      <c r="D783" s="121" t="s">
        <v>245</v>
      </c>
    </row>
    <row r="784" spans="1:4" x14ac:dyDescent="0.2">
      <c r="A784" s="118">
        <v>708</v>
      </c>
      <c r="B784" s="119">
        <v>322</v>
      </c>
      <c r="C784" s="120" t="s">
        <v>351</v>
      </c>
      <c r="D784" s="121" t="s">
        <v>245</v>
      </c>
    </row>
    <row r="785" spans="1:4" x14ac:dyDescent="0.2">
      <c r="A785" s="118">
        <v>709</v>
      </c>
      <c r="B785" s="119">
        <v>323</v>
      </c>
      <c r="C785" s="120" t="s">
        <v>351</v>
      </c>
      <c r="D785" s="121" t="s">
        <v>245</v>
      </c>
    </row>
    <row r="786" spans="1:4" x14ac:dyDescent="0.2">
      <c r="A786" s="118">
        <v>710</v>
      </c>
      <c r="B786" s="119">
        <v>324</v>
      </c>
      <c r="C786" s="120" t="s">
        <v>351</v>
      </c>
      <c r="D786" s="121" t="s">
        <v>245</v>
      </c>
    </row>
    <row r="787" spans="1:4" x14ac:dyDescent="0.2">
      <c r="A787" s="118">
        <v>711</v>
      </c>
      <c r="B787" s="119">
        <v>325</v>
      </c>
      <c r="C787" s="120" t="s">
        <v>351</v>
      </c>
      <c r="D787" s="121" t="s">
        <v>245</v>
      </c>
    </row>
    <row r="788" spans="1:4" x14ac:dyDescent="0.2">
      <c r="A788" s="118">
        <v>712</v>
      </c>
      <c r="B788" s="119">
        <v>326</v>
      </c>
      <c r="C788" s="120" t="s">
        <v>418</v>
      </c>
      <c r="D788" s="121" t="s">
        <v>245</v>
      </c>
    </row>
    <row r="789" spans="1:4" x14ac:dyDescent="0.2">
      <c r="A789" s="118">
        <v>713</v>
      </c>
      <c r="B789" s="119">
        <v>328</v>
      </c>
      <c r="C789" s="120" t="s">
        <v>418</v>
      </c>
      <c r="D789" s="121" t="s">
        <v>245</v>
      </c>
    </row>
    <row r="790" spans="1:4" x14ac:dyDescent="0.2">
      <c r="A790" s="118">
        <v>714</v>
      </c>
      <c r="B790" s="119">
        <v>329</v>
      </c>
      <c r="C790" s="120" t="s">
        <v>418</v>
      </c>
      <c r="D790" s="121" t="s">
        <v>245</v>
      </c>
    </row>
    <row r="791" spans="1:4" x14ac:dyDescent="0.2">
      <c r="A791" s="118">
        <v>715</v>
      </c>
      <c r="B791" s="119">
        <v>330</v>
      </c>
      <c r="C791" s="120" t="s">
        <v>418</v>
      </c>
      <c r="D791" s="121" t="s">
        <v>245</v>
      </c>
    </row>
    <row r="792" spans="1:4" x14ac:dyDescent="0.2">
      <c r="A792" s="118">
        <v>716</v>
      </c>
      <c r="B792" s="119">
        <v>339</v>
      </c>
      <c r="C792" s="120" t="s">
        <v>419</v>
      </c>
      <c r="D792" s="121" t="s">
        <v>245</v>
      </c>
    </row>
    <row r="793" spans="1:4" x14ac:dyDescent="0.2">
      <c r="A793" s="118">
        <v>717</v>
      </c>
      <c r="B793" s="119">
        <v>340</v>
      </c>
      <c r="C793" s="120" t="s">
        <v>419</v>
      </c>
      <c r="D793" s="121" t="s">
        <v>245</v>
      </c>
    </row>
    <row r="794" spans="1:4" x14ac:dyDescent="0.2">
      <c r="A794" s="118">
        <v>718</v>
      </c>
      <c r="B794" s="119">
        <v>341</v>
      </c>
      <c r="C794" s="120" t="s">
        <v>420</v>
      </c>
      <c r="D794" s="121" t="s">
        <v>245</v>
      </c>
    </row>
    <row r="795" spans="1:4" x14ac:dyDescent="0.2">
      <c r="A795" s="118">
        <v>719</v>
      </c>
      <c r="B795" s="119">
        <v>342</v>
      </c>
      <c r="C795" s="120" t="s">
        <v>420</v>
      </c>
      <c r="D795" s="121" t="s">
        <v>245</v>
      </c>
    </row>
    <row r="796" spans="1:4" x14ac:dyDescent="0.2">
      <c r="A796" s="118">
        <v>720</v>
      </c>
      <c r="B796" s="119">
        <v>331</v>
      </c>
      <c r="C796" s="120" t="s">
        <v>284</v>
      </c>
      <c r="D796" s="121">
        <v>1</v>
      </c>
    </row>
    <row r="797" spans="1:4" x14ac:dyDescent="0.2">
      <c r="A797" s="118">
        <v>720</v>
      </c>
      <c r="B797" s="119">
        <v>332</v>
      </c>
      <c r="C797" s="120" t="s">
        <v>284</v>
      </c>
      <c r="D797" s="121">
        <v>1</v>
      </c>
    </row>
    <row r="798" spans="1:4" x14ac:dyDescent="0.2">
      <c r="A798" s="118">
        <v>720</v>
      </c>
      <c r="B798" s="119">
        <v>333</v>
      </c>
      <c r="C798" s="120" t="s">
        <v>284</v>
      </c>
      <c r="D798" s="121">
        <v>2</v>
      </c>
    </row>
    <row r="799" spans="1:4" x14ac:dyDescent="0.2">
      <c r="A799" s="118">
        <v>721</v>
      </c>
      <c r="B799" s="119">
        <v>327</v>
      </c>
      <c r="C799" s="120" t="s">
        <v>421</v>
      </c>
      <c r="D799" s="121">
        <v>2</v>
      </c>
    </row>
    <row r="800" spans="1:4" x14ac:dyDescent="0.2">
      <c r="A800" s="118">
        <v>721</v>
      </c>
      <c r="B800" s="119">
        <v>336</v>
      </c>
      <c r="C800" s="120" t="s">
        <v>421</v>
      </c>
      <c r="D800" s="121">
        <v>1</v>
      </c>
    </row>
    <row r="801" spans="1:4" x14ac:dyDescent="0.2">
      <c r="A801" s="118">
        <v>722</v>
      </c>
      <c r="B801" s="119">
        <v>13067</v>
      </c>
      <c r="C801" s="120" t="s">
        <v>421</v>
      </c>
      <c r="D801" s="121">
        <v>2</v>
      </c>
    </row>
    <row r="802" spans="1:4" x14ac:dyDescent="0.2">
      <c r="A802" s="118">
        <v>722</v>
      </c>
      <c r="B802" s="119">
        <v>13068</v>
      </c>
      <c r="C802" s="120" t="s">
        <v>421</v>
      </c>
      <c r="D802" s="121">
        <v>1</v>
      </c>
    </row>
    <row r="803" spans="1:4" x14ac:dyDescent="0.2">
      <c r="A803" s="118">
        <v>723</v>
      </c>
      <c r="B803" s="119">
        <v>13070</v>
      </c>
      <c r="C803" s="120" t="s">
        <v>421</v>
      </c>
      <c r="D803" s="121">
        <v>2</v>
      </c>
    </row>
    <row r="804" spans="1:4" x14ac:dyDescent="0.2">
      <c r="A804" s="118">
        <v>723</v>
      </c>
      <c r="B804" s="119">
        <v>13071</v>
      </c>
      <c r="C804" s="120" t="s">
        <v>421</v>
      </c>
      <c r="D804" s="121">
        <v>1</v>
      </c>
    </row>
    <row r="805" spans="1:4" x14ac:dyDescent="0.2">
      <c r="A805" s="118">
        <v>724</v>
      </c>
      <c r="B805" s="119">
        <v>13073</v>
      </c>
      <c r="C805" s="120" t="s">
        <v>421</v>
      </c>
      <c r="D805" s="121">
        <v>2</v>
      </c>
    </row>
    <row r="806" spans="1:4" x14ac:dyDescent="0.2">
      <c r="A806" s="118">
        <v>724</v>
      </c>
      <c r="B806" s="119">
        <v>13074</v>
      </c>
      <c r="C806" s="120" t="s">
        <v>421</v>
      </c>
      <c r="D806" s="121">
        <v>1</v>
      </c>
    </row>
    <row r="807" spans="1:4" x14ac:dyDescent="0.2">
      <c r="A807" s="118">
        <v>725</v>
      </c>
      <c r="B807" s="119">
        <v>13076</v>
      </c>
      <c r="C807" s="120" t="s">
        <v>421</v>
      </c>
      <c r="D807" s="121">
        <v>2</v>
      </c>
    </row>
    <row r="808" spans="1:4" x14ac:dyDescent="0.2">
      <c r="A808" s="118">
        <v>725</v>
      </c>
      <c r="B808" s="119">
        <v>13077</v>
      </c>
      <c r="C808" s="120" t="s">
        <v>421</v>
      </c>
      <c r="D808" s="121">
        <v>1</v>
      </c>
    </row>
    <row r="809" spans="1:4" x14ac:dyDescent="0.2">
      <c r="A809" s="118">
        <v>726</v>
      </c>
      <c r="B809" s="119">
        <v>13079</v>
      </c>
      <c r="C809" s="120" t="s">
        <v>421</v>
      </c>
      <c r="D809" s="121">
        <v>2</v>
      </c>
    </row>
    <row r="810" spans="1:4" x14ac:dyDescent="0.2">
      <c r="A810" s="118">
        <v>726</v>
      </c>
      <c r="B810" s="119">
        <v>13080</v>
      </c>
      <c r="C810" s="120" t="s">
        <v>421</v>
      </c>
      <c r="D810" s="121">
        <v>1</v>
      </c>
    </row>
    <row r="811" spans="1:4" x14ac:dyDescent="0.2">
      <c r="A811" s="118">
        <v>727</v>
      </c>
      <c r="B811" s="119">
        <v>13032</v>
      </c>
      <c r="C811" s="120" t="s">
        <v>421</v>
      </c>
      <c r="D811" s="121">
        <v>2</v>
      </c>
    </row>
    <row r="812" spans="1:4" x14ac:dyDescent="0.2">
      <c r="A812" s="118">
        <v>727</v>
      </c>
      <c r="B812" s="119">
        <v>13033</v>
      </c>
      <c r="C812" s="120" t="s">
        <v>421</v>
      </c>
      <c r="D812" s="121">
        <v>1</v>
      </c>
    </row>
    <row r="813" spans="1:4" x14ac:dyDescent="0.2">
      <c r="A813" s="118">
        <v>728</v>
      </c>
      <c r="B813" s="119">
        <v>13034</v>
      </c>
      <c r="C813" s="120" t="s">
        <v>422</v>
      </c>
      <c r="D813" s="121">
        <v>2</v>
      </c>
    </row>
    <row r="814" spans="1:4" x14ac:dyDescent="0.2">
      <c r="A814" s="118">
        <v>729</v>
      </c>
      <c r="B814" s="119">
        <v>13035</v>
      </c>
      <c r="C814" s="120" t="s">
        <v>421</v>
      </c>
      <c r="D814" s="121">
        <v>2</v>
      </c>
    </row>
    <row r="815" spans="1:4" x14ac:dyDescent="0.2">
      <c r="A815" s="118">
        <v>729</v>
      </c>
      <c r="B815" s="119">
        <v>13036</v>
      </c>
      <c r="C815" s="120" t="s">
        <v>421</v>
      </c>
      <c r="D815" s="121">
        <v>1</v>
      </c>
    </row>
    <row r="816" spans="1:4" x14ac:dyDescent="0.2">
      <c r="A816" s="118">
        <v>730</v>
      </c>
      <c r="B816" s="119">
        <v>13037</v>
      </c>
      <c r="C816" s="120" t="s">
        <v>422</v>
      </c>
      <c r="D816" s="121">
        <v>2</v>
      </c>
    </row>
    <row r="817" spans="1:4" x14ac:dyDescent="0.2">
      <c r="A817" s="118">
        <v>731</v>
      </c>
      <c r="B817" s="119">
        <v>13038</v>
      </c>
      <c r="C817" s="120" t="s">
        <v>421</v>
      </c>
      <c r="D817" s="121">
        <v>2</v>
      </c>
    </row>
    <row r="818" spans="1:4" x14ac:dyDescent="0.2">
      <c r="A818" s="118">
        <v>731</v>
      </c>
      <c r="B818" s="119">
        <v>13039</v>
      </c>
      <c r="C818" s="120" t="s">
        <v>421</v>
      </c>
      <c r="D818" s="121">
        <v>1</v>
      </c>
    </row>
    <row r="819" spans="1:4" x14ac:dyDescent="0.2">
      <c r="A819" s="118">
        <v>732</v>
      </c>
      <c r="B819" s="119">
        <v>13040</v>
      </c>
      <c r="C819" s="120" t="s">
        <v>422</v>
      </c>
      <c r="D819" s="121">
        <v>2</v>
      </c>
    </row>
    <row r="820" spans="1:4" x14ac:dyDescent="0.2">
      <c r="A820" s="118">
        <v>733</v>
      </c>
      <c r="B820" s="119">
        <v>13041</v>
      </c>
      <c r="C820" s="120" t="s">
        <v>421</v>
      </c>
      <c r="D820" s="121">
        <v>2</v>
      </c>
    </row>
    <row r="821" spans="1:4" x14ac:dyDescent="0.2">
      <c r="A821" s="118">
        <v>733</v>
      </c>
      <c r="B821" s="119">
        <v>13042</v>
      </c>
      <c r="C821" s="120" t="s">
        <v>421</v>
      </c>
      <c r="D821" s="121">
        <v>1</v>
      </c>
    </row>
    <row r="822" spans="1:4" x14ac:dyDescent="0.2">
      <c r="A822" s="118">
        <v>734</v>
      </c>
      <c r="B822" s="119">
        <v>13043</v>
      </c>
      <c r="C822" s="120" t="s">
        <v>422</v>
      </c>
      <c r="D822" s="121">
        <v>2</v>
      </c>
    </row>
    <row r="823" spans="1:4" x14ac:dyDescent="0.2">
      <c r="A823" s="118">
        <v>735</v>
      </c>
      <c r="B823" s="119">
        <v>13044</v>
      </c>
      <c r="C823" s="120" t="s">
        <v>421</v>
      </c>
      <c r="D823" s="121">
        <v>2</v>
      </c>
    </row>
    <row r="824" spans="1:4" x14ac:dyDescent="0.2">
      <c r="A824" s="118">
        <v>735</v>
      </c>
      <c r="B824" s="119">
        <v>13045</v>
      </c>
      <c r="C824" s="120" t="s">
        <v>421</v>
      </c>
      <c r="D824" s="121">
        <v>1</v>
      </c>
    </row>
    <row r="825" spans="1:4" x14ac:dyDescent="0.2">
      <c r="A825" s="118">
        <v>736</v>
      </c>
      <c r="B825" s="119">
        <v>13046</v>
      </c>
      <c r="C825" s="120" t="s">
        <v>422</v>
      </c>
      <c r="D825" s="121">
        <v>2</v>
      </c>
    </row>
    <row r="826" spans="1:4" x14ac:dyDescent="0.2">
      <c r="A826" s="118">
        <v>737</v>
      </c>
      <c r="B826" s="119">
        <v>13047</v>
      </c>
      <c r="C826" s="120" t="s">
        <v>421</v>
      </c>
      <c r="D826" s="121">
        <v>2</v>
      </c>
    </row>
    <row r="827" spans="1:4" x14ac:dyDescent="0.2">
      <c r="A827" s="118">
        <v>737</v>
      </c>
      <c r="B827" s="119">
        <v>13048</v>
      </c>
      <c r="C827" s="120" t="s">
        <v>421</v>
      </c>
      <c r="D827" s="121">
        <v>1</v>
      </c>
    </row>
    <row r="828" spans="1:4" x14ac:dyDescent="0.2">
      <c r="A828" s="118">
        <v>738</v>
      </c>
      <c r="B828" s="119">
        <v>13049</v>
      </c>
      <c r="C828" s="120" t="s">
        <v>422</v>
      </c>
      <c r="D828" s="121">
        <v>2</v>
      </c>
    </row>
    <row r="829" spans="1:4" x14ac:dyDescent="0.2">
      <c r="A829" s="118">
        <v>739</v>
      </c>
      <c r="B829" s="119">
        <v>13050</v>
      </c>
      <c r="C829" s="120" t="s">
        <v>421</v>
      </c>
      <c r="D829" s="121">
        <v>2</v>
      </c>
    </row>
    <row r="830" spans="1:4" x14ac:dyDescent="0.2">
      <c r="A830" s="118">
        <v>739</v>
      </c>
      <c r="B830" s="119">
        <v>13051</v>
      </c>
      <c r="C830" s="120" t="s">
        <v>421</v>
      </c>
      <c r="D830" s="121">
        <v>1</v>
      </c>
    </row>
    <row r="831" spans="1:4" x14ac:dyDescent="0.2">
      <c r="A831" s="118">
        <v>740</v>
      </c>
      <c r="B831" s="119">
        <v>13052</v>
      </c>
      <c r="C831" s="120" t="s">
        <v>422</v>
      </c>
      <c r="D831" s="121">
        <v>2</v>
      </c>
    </row>
    <row r="832" spans="1:4" x14ac:dyDescent="0.2">
      <c r="A832" s="118">
        <v>741</v>
      </c>
      <c r="B832" s="119">
        <v>13053</v>
      </c>
      <c r="C832" s="120" t="s">
        <v>421</v>
      </c>
      <c r="D832" s="121">
        <v>2</v>
      </c>
    </row>
    <row r="833" spans="1:4" x14ac:dyDescent="0.2">
      <c r="A833" s="118">
        <v>741</v>
      </c>
      <c r="B833" s="119">
        <v>13054</v>
      </c>
      <c r="C833" s="120" t="s">
        <v>421</v>
      </c>
      <c r="D833" s="121">
        <v>1</v>
      </c>
    </row>
    <row r="834" spans="1:4" x14ac:dyDescent="0.2">
      <c r="A834" s="118">
        <v>742</v>
      </c>
      <c r="B834" s="119">
        <v>13055</v>
      </c>
      <c r="C834" s="120" t="s">
        <v>422</v>
      </c>
      <c r="D834" s="121">
        <v>2</v>
      </c>
    </row>
    <row r="835" spans="1:4" x14ac:dyDescent="0.2">
      <c r="A835" s="118">
        <v>743</v>
      </c>
      <c r="B835" s="119">
        <v>13056</v>
      </c>
      <c r="C835" s="120" t="s">
        <v>421</v>
      </c>
      <c r="D835" s="121">
        <v>2</v>
      </c>
    </row>
    <row r="836" spans="1:4" x14ac:dyDescent="0.2">
      <c r="A836" s="118">
        <v>743</v>
      </c>
      <c r="B836" s="119">
        <v>13057</v>
      </c>
      <c r="C836" s="120" t="s">
        <v>421</v>
      </c>
      <c r="D836" s="121">
        <v>1</v>
      </c>
    </row>
    <row r="837" spans="1:4" x14ac:dyDescent="0.2">
      <c r="A837" s="118">
        <v>744</v>
      </c>
      <c r="B837" s="119">
        <v>13058</v>
      </c>
      <c r="C837" s="120" t="s">
        <v>422</v>
      </c>
      <c r="D837" s="121">
        <v>2</v>
      </c>
    </row>
    <row r="838" spans="1:4" x14ac:dyDescent="0.2">
      <c r="A838" s="118">
        <v>745</v>
      </c>
      <c r="B838" s="119">
        <v>13059</v>
      </c>
      <c r="C838" s="120" t="s">
        <v>421</v>
      </c>
      <c r="D838" s="121">
        <v>2</v>
      </c>
    </row>
    <row r="839" spans="1:4" x14ac:dyDescent="0.2">
      <c r="A839" s="118">
        <v>745</v>
      </c>
      <c r="B839" s="119">
        <v>13060</v>
      </c>
      <c r="C839" s="120" t="s">
        <v>421</v>
      </c>
      <c r="D839" s="121">
        <v>1</v>
      </c>
    </row>
    <row r="840" spans="1:4" x14ac:dyDescent="0.2">
      <c r="A840" s="118">
        <v>746</v>
      </c>
      <c r="B840" s="119">
        <v>13061</v>
      </c>
      <c r="C840" s="120" t="s">
        <v>422</v>
      </c>
      <c r="D840" s="121">
        <v>2</v>
      </c>
    </row>
    <row r="841" spans="1:4" x14ac:dyDescent="0.2">
      <c r="A841" s="118">
        <v>747</v>
      </c>
      <c r="B841" s="119">
        <v>13062</v>
      </c>
      <c r="C841" s="120" t="s">
        <v>421</v>
      </c>
      <c r="D841" s="121">
        <v>2</v>
      </c>
    </row>
    <row r="842" spans="1:4" x14ac:dyDescent="0.2">
      <c r="A842" s="118">
        <v>747</v>
      </c>
      <c r="B842" s="119">
        <v>13063</v>
      </c>
      <c r="C842" s="120" t="s">
        <v>421</v>
      </c>
      <c r="D842" s="121">
        <v>1</v>
      </c>
    </row>
    <row r="843" spans="1:4" x14ac:dyDescent="0.2">
      <c r="A843" s="118">
        <v>748</v>
      </c>
      <c r="B843" s="119">
        <v>13064</v>
      </c>
      <c r="C843" s="120" t="s">
        <v>421</v>
      </c>
      <c r="D843" s="121">
        <v>2</v>
      </c>
    </row>
    <row r="844" spans="1:4" x14ac:dyDescent="0.2">
      <c r="A844" s="118">
        <v>748</v>
      </c>
      <c r="B844" s="119">
        <v>13065</v>
      </c>
      <c r="C844" s="120" t="s">
        <v>421</v>
      </c>
      <c r="D844" s="121">
        <v>1</v>
      </c>
    </row>
    <row r="845" spans="1:4" x14ac:dyDescent="0.2">
      <c r="A845" s="118">
        <v>749</v>
      </c>
      <c r="B845" s="119">
        <v>13066</v>
      </c>
      <c r="C845" s="120" t="s">
        <v>422</v>
      </c>
      <c r="D845" s="121">
        <v>2</v>
      </c>
    </row>
    <row r="846" spans="1:4" x14ac:dyDescent="0.2">
      <c r="A846" s="118">
        <v>752</v>
      </c>
      <c r="B846" s="119">
        <v>13011</v>
      </c>
      <c r="C846" s="120" t="s">
        <v>421</v>
      </c>
      <c r="D846" s="121">
        <v>2</v>
      </c>
    </row>
    <row r="847" spans="1:4" x14ac:dyDescent="0.2">
      <c r="A847" s="118">
        <v>752</v>
      </c>
      <c r="B847" s="119">
        <v>13012</v>
      </c>
      <c r="C847" s="120" t="s">
        <v>421</v>
      </c>
      <c r="D847" s="121">
        <v>1</v>
      </c>
    </row>
    <row r="848" spans="1:4" x14ac:dyDescent="0.2">
      <c r="A848" s="118">
        <v>753</v>
      </c>
      <c r="B848" s="119">
        <v>13013</v>
      </c>
      <c r="C848" s="120" t="s">
        <v>423</v>
      </c>
      <c r="D848" s="121">
        <v>2</v>
      </c>
    </row>
    <row r="849" spans="1:4" x14ac:dyDescent="0.2">
      <c r="A849" s="118">
        <v>754</v>
      </c>
      <c r="B849" s="119">
        <v>13014</v>
      </c>
      <c r="C849" s="120" t="s">
        <v>421</v>
      </c>
      <c r="D849" s="121">
        <v>2</v>
      </c>
    </row>
    <row r="850" spans="1:4" x14ac:dyDescent="0.2">
      <c r="A850" s="118">
        <v>754</v>
      </c>
      <c r="B850" s="119">
        <v>13015</v>
      </c>
      <c r="C850" s="120" t="s">
        <v>421</v>
      </c>
      <c r="D850" s="121">
        <v>1</v>
      </c>
    </row>
    <row r="851" spans="1:4" x14ac:dyDescent="0.2">
      <c r="A851" s="118">
        <v>755</v>
      </c>
      <c r="B851" s="119">
        <v>13016</v>
      </c>
      <c r="C851" s="120" t="s">
        <v>423</v>
      </c>
      <c r="D851" s="121">
        <v>2</v>
      </c>
    </row>
    <row r="852" spans="1:4" x14ac:dyDescent="0.2">
      <c r="A852" s="118">
        <v>756</v>
      </c>
      <c r="B852" s="119">
        <v>13017</v>
      </c>
      <c r="C852" s="120" t="s">
        <v>421</v>
      </c>
      <c r="D852" s="121">
        <v>2</v>
      </c>
    </row>
    <row r="853" spans="1:4" x14ac:dyDescent="0.2">
      <c r="A853" s="118">
        <v>756</v>
      </c>
      <c r="B853" s="119">
        <v>13018</v>
      </c>
      <c r="C853" s="120" t="s">
        <v>421</v>
      </c>
      <c r="D853" s="121">
        <v>1</v>
      </c>
    </row>
    <row r="854" spans="1:4" x14ac:dyDescent="0.2">
      <c r="A854" s="118">
        <v>757</v>
      </c>
      <c r="B854" s="119">
        <v>13019</v>
      </c>
      <c r="C854" s="120" t="s">
        <v>423</v>
      </c>
      <c r="D854" s="121">
        <v>2</v>
      </c>
    </row>
    <row r="855" spans="1:4" x14ac:dyDescent="0.2">
      <c r="A855" s="118">
        <v>758</v>
      </c>
      <c r="B855" s="119">
        <v>13020</v>
      </c>
      <c r="C855" s="120" t="s">
        <v>421</v>
      </c>
      <c r="D855" s="121">
        <v>2</v>
      </c>
    </row>
    <row r="856" spans="1:4" x14ac:dyDescent="0.2">
      <c r="A856" s="118">
        <v>758</v>
      </c>
      <c r="B856" s="119">
        <v>13021</v>
      </c>
      <c r="C856" s="120" t="s">
        <v>421</v>
      </c>
      <c r="D856" s="121">
        <v>1</v>
      </c>
    </row>
    <row r="857" spans="1:4" x14ac:dyDescent="0.2">
      <c r="A857" s="118">
        <v>759</v>
      </c>
      <c r="B857" s="119">
        <v>13022</v>
      </c>
      <c r="C857" s="120" t="s">
        <v>423</v>
      </c>
      <c r="D857" s="121">
        <v>2</v>
      </c>
    </row>
    <row r="858" spans="1:4" x14ac:dyDescent="0.2">
      <c r="A858" s="118">
        <v>760</v>
      </c>
      <c r="B858" s="119">
        <v>13023</v>
      </c>
      <c r="C858" s="120" t="s">
        <v>421</v>
      </c>
      <c r="D858" s="121">
        <v>2</v>
      </c>
    </row>
    <row r="859" spans="1:4" x14ac:dyDescent="0.2">
      <c r="A859" s="118">
        <v>760</v>
      </c>
      <c r="B859" s="119">
        <v>13024</v>
      </c>
      <c r="C859" s="120" t="s">
        <v>421</v>
      </c>
      <c r="D859" s="121">
        <v>1</v>
      </c>
    </row>
    <row r="860" spans="1:4" x14ac:dyDescent="0.2">
      <c r="A860" s="118">
        <v>761</v>
      </c>
      <c r="B860" s="119">
        <v>13025</v>
      </c>
      <c r="C860" s="120" t="s">
        <v>423</v>
      </c>
      <c r="D860" s="121">
        <v>2</v>
      </c>
    </row>
    <row r="861" spans="1:4" x14ac:dyDescent="0.2">
      <c r="A861" s="118">
        <v>762</v>
      </c>
      <c r="B861" s="119">
        <v>13026</v>
      </c>
      <c r="C861" s="120" t="s">
        <v>421</v>
      </c>
      <c r="D861" s="121">
        <v>2</v>
      </c>
    </row>
    <row r="862" spans="1:4" x14ac:dyDescent="0.2">
      <c r="A862" s="118">
        <v>762</v>
      </c>
      <c r="B862" s="119">
        <v>13027</v>
      </c>
      <c r="C862" s="120" t="s">
        <v>421</v>
      </c>
      <c r="D862" s="121">
        <v>1</v>
      </c>
    </row>
    <row r="863" spans="1:4" x14ac:dyDescent="0.2">
      <c r="A863" s="118">
        <v>763</v>
      </c>
      <c r="B863" s="119">
        <v>13028</v>
      </c>
      <c r="C863" s="120" t="s">
        <v>423</v>
      </c>
      <c r="D863" s="121">
        <v>2</v>
      </c>
    </row>
    <row r="864" spans="1:4" x14ac:dyDescent="0.2">
      <c r="A864" s="118">
        <v>764</v>
      </c>
      <c r="B864" s="119">
        <v>13002</v>
      </c>
      <c r="C864" s="120" t="s">
        <v>421</v>
      </c>
      <c r="D864" s="121">
        <v>2</v>
      </c>
    </row>
    <row r="865" spans="1:4" x14ac:dyDescent="0.2">
      <c r="A865" s="118">
        <v>764</v>
      </c>
      <c r="B865" s="119">
        <v>13003</v>
      </c>
      <c r="C865" s="120" t="s">
        <v>421</v>
      </c>
      <c r="D865" s="121">
        <v>1</v>
      </c>
    </row>
    <row r="866" spans="1:4" x14ac:dyDescent="0.2">
      <c r="A866" s="118">
        <v>765</v>
      </c>
      <c r="B866" s="119">
        <v>13004</v>
      </c>
      <c r="C866" s="120" t="s">
        <v>423</v>
      </c>
      <c r="D866" s="121">
        <v>2</v>
      </c>
    </row>
    <row r="867" spans="1:4" x14ac:dyDescent="0.2">
      <c r="A867" s="118">
        <v>766</v>
      </c>
      <c r="B867" s="119">
        <v>13005</v>
      </c>
      <c r="C867" s="120" t="s">
        <v>421</v>
      </c>
      <c r="D867" s="121">
        <v>2</v>
      </c>
    </row>
    <row r="868" spans="1:4" x14ac:dyDescent="0.2">
      <c r="A868" s="118">
        <v>766</v>
      </c>
      <c r="B868" s="119">
        <v>13006</v>
      </c>
      <c r="C868" s="120" t="s">
        <v>421</v>
      </c>
      <c r="D868" s="121">
        <v>1</v>
      </c>
    </row>
    <row r="869" spans="1:4" x14ac:dyDescent="0.2">
      <c r="A869" s="118">
        <v>767</v>
      </c>
      <c r="B869" s="119">
        <v>13007</v>
      </c>
      <c r="C869" s="120" t="s">
        <v>423</v>
      </c>
      <c r="D869" s="121">
        <v>2</v>
      </c>
    </row>
    <row r="870" spans="1:4" x14ac:dyDescent="0.2">
      <c r="A870" s="118">
        <v>768</v>
      </c>
      <c r="B870" s="119">
        <v>13008</v>
      </c>
      <c r="C870" s="120" t="s">
        <v>421</v>
      </c>
      <c r="D870" s="121">
        <v>2</v>
      </c>
    </row>
    <row r="871" spans="1:4" x14ac:dyDescent="0.2">
      <c r="A871" s="118">
        <v>768</v>
      </c>
      <c r="B871" s="119">
        <v>13009</v>
      </c>
      <c r="C871" s="120" t="s">
        <v>421</v>
      </c>
      <c r="D871" s="121">
        <v>1</v>
      </c>
    </row>
    <row r="872" spans="1:4" x14ac:dyDescent="0.2">
      <c r="A872" s="118">
        <v>769</v>
      </c>
      <c r="B872" s="119">
        <v>13010</v>
      </c>
      <c r="C872" s="120" t="s">
        <v>423</v>
      </c>
      <c r="D872" s="121">
        <v>2</v>
      </c>
    </row>
    <row r="873" spans="1:4" x14ac:dyDescent="0.2">
      <c r="A873" s="118">
        <v>770</v>
      </c>
      <c r="B873" s="119">
        <v>13001</v>
      </c>
      <c r="C873" s="120" t="s">
        <v>424</v>
      </c>
      <c r="D873" s="121">
        <v>2</v>
      </c>
    </row>
    <row r="874" spans="1:4" x14ac:dyDescent="0.2">
      <c r="A874" s="118">
        <v>775</v>
      </c>
      <c r="B874" s="119">
        <v>334</v>
      </c>
      <c r="C874" s="120" t="s">
        <v>425</v>
      </c>
      <c r="D874" s="121" t="s">
        <v>245</v>
      </c>
    </row>
    <row r="875" spans="1:4" x14ac:dyDescent="0.2">
      <c r="A875" s="118">
        <v>776</v>
      </c>
      <c r="B875" s="119">
        <v>335</v>
      </c>
      <c r="C875" s="120" t="s">
        <v>425</v>
      </c>
      <c r="D875" s="121" t="s">
        <v>245</v>
      </c>
    </row>
    <row r="876" spans="1:4" x14ac:dyDescent="0.2">
      <c r="A876" s="118">
        <v>781</v>
      </c>
      <c r="B876" s="119">
        <v>327</v>
      </c>
      <c r="C876" s="120" t="s">
        <v>421</v>
      </c>
      <c r="D876" s="121" t="s">
        <v>245</v>
      </c>
    </row>
    <row r="877" spans="1:4" x14ac:dyDescent="0.2">
      <c r="A877" s="118">
        <v>782</v>
      </c>
      <c r="B877" s="119">
        <v>13069</v>
      </c>
      <c r="C877" s="120" t="s">
        <v>421</v>
      </c>
      <c r="D877" s="121">
        <v>1</v>
      </c>
    </row>
    <row r="878" spans="1:4" x14ac:dyDescent="0.2">
      <c r="A878" s="118">
        <v>783</v>
      </c>
      <c r="B878" s="119">
        <v>13072</v>
      </c>
      <c r="C878" s="120" t="s">
        <v>421</v>
      </c>
      <c r="D878" s="121">
        <v>1</v>
      </c>
    </row>
    <row r="879" spans="1:4" x14ac:dyDescent="0.2">
      <c r="A879" s="118">
        <v>784</v>
      </c>
      <c r="B879" s="119">
        <v>13075</v>
      </c>
      <c r="C879" s="120" t="s">
        <v>421</v>
      </c>
      <c r="D879" s="121">
        <v>1</v>
      </c>
    </row>
    <row r="880" spans="1:4" x14ac:dyDescent="0.2">
      <c r="A880" s="118">
        <v>785</v>
      </c>
      <c r="B880" s="119">
        <v>13078</v>
      </c>
      <c r="C880" s="120" t="s">
        <v>421</v>
      </c>
      <c r="D880" s="121">
        <v>1</v>
      </c>
    </row>
    <row r="881" spans="1:4" x14ac:dyDescent="0.2">
      <c r="A881" s="118">
        <v>786</v>
      </c>
      <c r="B881" s="119">
        <v>13081</v>
      </c>
      <c r="C881" s="120" t="s">
        <v>421</v>
      </c>
      <c r="D881" s="121">
        <v>1</v>
      </c>
    </row>
    <row r="882" spans="1:4" x14ac:dyDescent="0.2">
      <c r="A882" s="118">
        <v>787</v>
      </c>
      <c r="B882" s="119">
        <v>13082</v>
      </c>
      <c r="C882" s="120" t="s">
        <v>426</v>
      </c>
      <c r="D882" s="121">
        <v>2</v>
      </c>
    </row>
    <row r="883" spans="1:4" x14ac:dyDescent="0.2">
      <c r="A883" s="118">
        <v>787</v>
      </c>
      <c r="B883" s="119">
        <v>13083</v>
      </c>
      <c r="C883" s="120" t="s">
        <v>426</v>
      </c>
      <c r="D883" s="121">
        <v>1</v>
      </c>
    </row>
    <row r="884" spans="1:4" x14ac:dyDescent="0.2">
      <c r="A884" s="118">
        <v>788</v>
      </c>
      <c r="B884" s="119">
        <v>13084</v>
      </c>
      <c r="C884" s="120" t="s">
        <v>427</v>
      </c>
      <c r="D884" s="121">
        <v>1</v>
      </c>
    </row>
    <row r="885" spans="1:4" x14ac:dyDescent="0.2">
      <c r="A885" s="118">
        <v>789</v>
      </c>
      <c r="B885" s="119">
        <v>13085</v>
      </c>
      <c r="C885" s="120" t="s">
        <v>428</v>
      </c>
      <c r="D885" s="121">
        <v>2</v>
      </c>
    </row>
    <row r="886" spans="1:4" x14ac:dyDescent="0.2">
      <c r="A886" s="118">
        <v>789</v>
      </c>
      <c r="B886" s="119">
        <v>13086</v>
      </c>
      <c r="C886" s="120" t="s">
        <v>428</v>
      </c>
      <c r="D886" s="121">
        <v>1</v>
      </c>
    </row>
    <row r="887" spans="1:4" x14ac:dyDescent="0.2">
      <c r="A887" s="118">
        <v>790</v>
      </c>
      <c r="B887" s="119">
        <v>13087</v>
      </c>
      <c r="C887" s="120" t="s">
        <v>429</v>
      </c>
      <c r="D887" s="121">
        <v>1</v>
      </c>
    </row>
    <row r="888" spans="1:4" x14ac:dyDescent="0.2">
      <c r="A888" s="118">
        <v>791</v>
      </c>
      <c r="B888" s="119">
        <v>13088</v>
      </c>
      <c r="C888" s="120" t="s">
        <v>430</v>
      </c>
      <c r="D888" s="121">
        <v>2</v>
      </c>
    </row>
    <row r="889" spans="1:4" x14ac:dyDescent="0.2">
      <c r="A889" s="118">
        <v>791</v>
      </c>
      <c r="B889" s="119">
        <v>13089</v>
      </c>
      <c r="C889" s="120" t="s">
        <v>430</v>
      </c>
      <c r="D889" s="121">
        <v>1</v>
      </c>
    </row>
    <row r="890" spans="1:4" x14ac:dyDescent="0.2">
      <c r="A890" s="118">
        <v>792</v>
      </c>
      <c r="B890" s="119">
        <v>13090</v>
      </c>
      <c r="C890" s="120" t="s">
        <v>431</v>
      </c>
      <c r="D890" s="121">
        <v>1</v>
      </c>
    </row>
    <row r="891" spans="1:4" x14ac:dyDescent="0.2">
      <c r="A891" s="118">
        <v>793</v>
      </c>
      <c r="B891" s="119">
        <v>13091</v>
      </c>
      <c r="C891" s="120" t="s">
        <v>421</v>
      </c>
      <c r="D891" s="121">
        <v>2</v>
      </c>
    </row>
    <row r="892" spans="1:4" x14ac:dyDescent="0.2">
      <c r="A892" s="118">
        <v>793</v>
      </c>
      <c r="B892" s="119">
        <v>13092</v>
      </c>
      <c r="C892" s="120" t="s">
        <v>421</v>
      </c>
      <c r="D892" s="121">
        <v>1</v>
      </c>
    </row>
    <row r="893" spans="1:4" x14ac:dyDescent="0.2">
      <c r="A893" s="118">
        <v>794</v>
      </c>
      <c r="B893" s="119">
        <v>13093</v>
      </c>
      <c r="C893" s="120" t="s">
        <v>422</v>
      </c>
      <c r="D893" s="121">
        <v>2</v>
      </c>
    </row>
    <row r="894" spans="1:4" x14ac:dyDescent="0.2">
      <c r="A894" s="118">
        <v>801</v>
      </c>
      <c r="B894" s="119">
        <v>306</v>
      </c>
      <c r="C894" s="120" t="s">
        <v>348</v>
      </c>
      <c r="D894" s="121">
        <v>1</v>
      </c>
    </row>
    <row r="895" spans="1:4" x14ac:dyDescent="0.2">
      <c r="A895" s="118">
        <v>802</v>
      </c>
      <c r="B895" s="119">
        <v>14005</v>
      </c>
      <c r="C895" s="120" t="s">
        <v>432</v>
      </c>
      <c r="D895" s="121">
        <v>2</v>
      </c>
    </row>
    <row r="896" spans="1:4" x14ac:dyDescent="0.2">
      <c r="A896" s="118">
        <v>802</v>
      </c>
      <c r="B896" s="119">
        <v>14006</v>
      </c>
      <c r="C896" s="120" t="s">
        <v>432</v>
      </c>
      <c r="D896" s="121">
        <v>1</v>
      </c>
    </row>
    <row r="897" spans="1:4" x14ac:dyDescent="0.2">
      <c r="A897" s="118">
        <v>803</v>
      </c>
      <c r="B897" s="119">
        <v>14007</v>
      </c>
      <c r="C897" s="120" t="s">
        <v>433</v>
      </c>
      <c r="D897" s="121" t="s">
        <v>245</v>
      </c>
    </row>
    <row r="898" spans="1:4" x14ac:dyDescent="0.2">
      <c r="A898" s="118">
        <v>804</v>
      </c>
      <c r="B898" s="119">
        <v>14008</v>
      </c>
      <c r="C898" s="120" t="s">
        <v>432</v>
      </c>
      <c r="D898" s="121">
        <v>2</v>
      </c>
    </row>
    <row r="899" spans="1:4" x14ac:dyDescent="0.2">
      <c r="A899" s="118">
        <v>804</v>
      </c>
      <c r="B899" s="119">
        <v>14009</v>
      </c>
      <c r="C899" s="120" t="s">
        <v>432</v>
      </c>
      <c r="D899" s="121">
        <v>1</v>
      </c>
    </row>
    <row r="900" spans="1:4" x14ac:dyDescent="0.2">
      <c r="A900" s="118">
        <v>805</v>
      </c>
      <c r="B900" s="119">
        <v>14010</v>
      </c>
      <c r="C900" s="120" t="s">
        <v>433</v>
      </c>
      <c r="D900" s="121" t="s">
        <v>245</v>
      </c>
    </row>
    <row r="901" spans="1:4" x14ac:dyDescent="0.2">
      <c r="A901" s="118">
        <v>806</v>
      </c>
      <c r="B901" s="119">
        <v>14011</v>
      </c>
      <c r="C901" s="120" t="s">
        <v>432</v>
      </c>
      <c r="D901" s="121">
        <v>2</v>
      </c>
    </row>
    <row r="902" spans="1:4" x14ac:dyDescent="0.2">
      <c r="A902" s="118">
        <v>806</v>
      </c>
      <c r="B902" s="119">
        <v>14012</v>
      </c>
      <c r="C902" s="120" t="s">
        <v>432</v>
      </c>
      <c r="D902" s="121">
        <v>1</v>
      </c>
    </row>
    <row r="903" spans="1:4" x14ac:dyDescent="0.2">
      <c r="A903" s="118">
        <v>807</v>
      </c>
      <c r="B903" s="119">
        <v>14013</v>
      </c>
      <c r="C903" s="120" t="s">
        <v>433</v>
      </c>
      <c r="D903" s="121" t="s">
        <v>245</v>
      </c>
    </row>
    <row r="904" spans="1:4" x14ac:dyDescent="0.2">
      <c r="A904" s="118">
        <v>808</v>
      </c>
      <c r="B904" s="119">
        <v>14017</v>
      </c>
      <c r="C904" s="120" t="s">
        <v>432</v>
      </c>
      <c r="D904" s="121">
        <v>2</v>
      </c>
    </row>
    <row r="905" spans="1:4" x14ac:dyDescent="0.2">
      <c r="A905" s="118">
        <v>808</v>
      </c>
      <c r="B905" s="119">
        <v>14018</v>
      </c>
      <c r="C905" s="120" t="s">
        <v>432</v>
      </c>
      <c r="D905" s="121">
        <v>1</v>
      </c>
    </row>
    <row r="906" spans="1:4" x14ac:dyDescent="0.2">
      <c r="A906" s="118">
        <v>809</v>
      </c>
      <c r="B906" s="119">
        <v>14019</v>
      </c>
      <c r="C906" s="120" t="s">
        <v>433</v>
      </c>
      <c r="D906" s="121" t="s">
        <v>245</v>
      </c>
    </row>
    <row r="907" spans="1:4" x14ac:dyDescent="0.2">
      <c r="A907" s="118">
        <v>810</v>
      </c>
      <c r="B907" s="119">
        <v>14020</v>
      </c>
      <c r="C907" s="120" t="s">
        <v>432</v>
      </c>
      <c r="D907" s="121">
        <v>2</v>
      </c>
    </row>
    <row r="908" spans="1:4" x14ac:dyDescent="0.2">
      <c r="A908" s="118">
        <v>810</v>
      </c>
      <c r="B908" s="119">
        <v>14021</v>
      </c>
      <c r="C908" s="120" t="s">
        <v>432</v>
      </c>
      <c r="D908" s="121">
        <v>1</v>
      </c>
    </row>
    <row r="909" spans="1:4" x14ac:dyDescent="0.2">
      <c r="A909" s="118">
        <v>811</v>
      </c>
      <c r="B909" s="119">
        <v>14022</v>
      </c>
      <c r="C909" s="120" t="s">
        <v>433</v>
      </c>
      <c r="D909" s="121" t="s">
        <v>245</v>
      </c>
    </row>
    <row r="910" spans="1:4" x14ac:dyDescent="0.2">
      <c r="A910" s="118">
        <v>812</v>
      </c>
      <c r="B910" s="119">
        <v>14023</v>
      </c>
      <c r="C910" s="120" t="s">
        <v>432</v>
      </c>
      <c r="D910" s="121">
        <v>2</v>
      </c>
    </row>
    <row r="911" spans="1:4" x14ac:dyDescent="0.2">
      <c r="A911" s="118">
        <v>812</v>
      </c>
      <c r="B911" s="119">
        <v>14024</v>
      </c>
      <c r="C911" s="120" t="s">
        <v>432</v>
      </c>
      <c r="D911" s="121">
        <v>1</v>
      </c>
    </row>
    <row r="912" spans="1:4" x14ac:dyDescent="0.2">
      <c r="A912" s="118">
        <v>813</v>
      </c>
      <c r="B912" s="119">
        <v>14025</v>
      </c>
      <c r="C912" s="120" t="s">
        <v>433</v>
      </c>
      <c r="D912" s="121" t="s">
        <v>245</v>
      </c>
    </row>
    <row r="913" spans="1:4" x14ac:dyDescent="0.2">
      <c r="A913" s="118">
        <v>814</v>
      </c>
      <c r="B913" s="119">
        <v>14029</v>
      </c>
      <c r="C913" s="120" t="s">
        <v>432</v>
      </c>
      <c r="D913" s="121">
        <v>2</v>
      </c>
    </row>
    <row r="914" spans="1:4" x14ac:dyDescent="0.2">
      <c r="A914" s="118">
        <v>814</v>
      </c>
      <c r="B914" s="119">
        <v>14030</v>
      </c>
      <c r="C914" s="120" t="s">
        <v>432</v>
      </c>
      <c r="D914" s="121">
        <v>1</v>
      </c>
    </row>
    <row r="915" spans="1:4" x14ac:dyDescent="0.2">
      <c r="A915" s="118">
        <v>815</v>
      </c>
      <c r="B915" s="119">
        <v>14031</v>
      </c>
      <c r="C915" s="120" t="s">
        <v>433</v>
      </c>
      <c r="D915" s="121" t="s">
        <v>245</v>
      </c>
    </row>
    <row r="916" spans="1:4" x14ac:dyDescent="0.2">
      <c r="A916" s="118">
        <v>816</v>
      </c>
      <c r="B916" s="119">
        <v>14032</v>
      </c>
      <c r="C916" s="120" t="s">
        <v>432</v>
      </c>
      <c r="D916" s="121">
        <v>2</v>
      </c>
    </row>
    <row r="917" spans="1:4" x14ac:dyDescent="0.2">
      <c r="A917" s="118">
        <v>816</v>
      </c>
      <c r="B917" s="119">
        <v>14033</v>
      </c>
      <c r="C917" s="120" t="s">
        <v>432</v>
      </c>
      <c r="D917" s="121">
        <v>1</v>
      </c>
    </row>
    <row r="918" spans="1:4" x14ac:dyDescent="0.2">
      <c r="A918" s="118">
        <v>817</v>
      </c>
      <c r="B918" s="119">
        <v>14034</v>
      </c>
      <c r="C918" s="120" t="s">
        <v>433</v>
      </c>
      <c r="D918" s="121" t="s">
        <v>245</v>
      </c>
    </row>
    <row r="919" spans="1:4" x14ac:dyDescent="0.2">
      <c r="A919" s="118">
        <v>818</v>
      </c>
      <c r="B919" s="119">
        <v>14035</v>
      </c>
      <c r="C919" s="120" t="s">
        <v>432</v>
      </c>
      <c r="D919" s="121">
        <v>2</v>
      </c>
    </row>
    <row r="920" spans="1:4" x14ac:dyDescent="0.2">
      <c r="A920" s="118">
        <v>818</v>
      </c>
      <c r="B920" s="119">
        <v>14036</v>
      </c>
      <c r="C920" s="120" t="s">
        <v>432</v>
      </c>
      <c r="D920" s="121">
        <v>1</v>
      </c>
    </row>
    <row r="921" spans="1:4" x14ac:dyDescent="0.2">
      <c r="A921" s="118">
        <v>819</v>
      </c>
      <c r="B921" s="119">
        <v>14037</v>
      </c>
      <c r="C921" s="120" t="s">
        <v>433</v>
      </c>
      <c r="D921" s="121" t="s">
        <v>245</v>
      </c>
    </row>
    <row r="922" spans="1:4" x14ac:dyDescent="0.2">
      <c r="A922" s="118">
        <v>820</v>
      </c>
      <c r="B922" s="119">
        <v>14042</v>
      </c>
      <c r="C922" s="120" t="s">
        <v>432</v>
      </c>
      <c r="D922" s="121">
        <v>2</v>
      </c>
    </row>
    <row r="923" spans="1:4" x14ac:dyDescent="0.2">
      <c r="A923" s="118">
        <v>820</v>
      </c>
      <c r="B923" s="119">
        <v>14043</v>
      </c>
      <c r="C923" s="120" t="s">
        <v>432</v>
      </c>
      <c r="D923" s="121">
        <v>1</v>
      </c>
    </row>
    <row r="924" spans="1:4" x14ac:dyDescent="0.2">
      <c r="A924" s="118">
        <v>821</v>
      </c>
      <c r="B924" s="119">
        <v>14044</v>
      </c>
      <c r="C924" s="120" t="s">
        <v>433</v>
      </c>
      <c r="D924" s="121" t="s">
        <v>245</v>
      </c>
    </row>
    <row r="925" spans="1:4" x14ac:dyDescent="0.2">
      <c r="A925" s="118">
        <v>822</v>
      </c>
      <c r="B925" s="119">
        <v>14045</v>
      </c>
      <c r="C925" s="120" t="s">
        <v>432</v>
      </c>
      <c r="D925" s="121">
        <v>2</v>
      </c>
    </row>
    <row r="926" spans="1:4" x14ac:dyDescent="0.2">
      <c r="A926" s="118">
        <v>822</v>
      </c>
      <c r="B926" s="119">
        <v>14046</v>
      </c>
      <c r="C926" s="120" t="s">
        <v>432</v>
      </c>
      <c r="D926" s="121">
        <v>1</v>
      </c>
    </row>
    <row r="927" spans="1:4" x14ac:dyDescent="0.2">
      <c r="A927" s="118">
        <v>823</v>
      </c>
      <c r="B927" s="119">
        <v>14047</v>
      </c>
      <c r="C927" s="120" t="s">
        <v>433</v>
      </c>
      <c r="D927" s="121" t="s">
        <v>245</v>
      </c>
    </row>
    <row r="928" spans="1:4" x14ac:dyDescent="0.2">
      <c r="A928" s="118">
        <v>824</v>
      </c>
      <c r="B928" s="119">
        <v>14048</v>
      </c>
      <c r="C928" s="120" t="s">
        <v>432</v>
      </c>
      <c r="D928" s="121">
        <v>2</v>
      </c>
    </row>
    <row r="929" spans="1:4" x14ac:dyDescent="0.2">
      <c r="A929" s="118">
        <v>824</v>
      </c>
      <c r="B929" s="119">
        <v>14049</v>
      </c>
      <c r="C929" s="120" t="s">
        <v>432</v>
      </c>
      <c r="D929" s="121">
        <v>1</v>
      </c>
    </row>
    <row r="930" spans="1:4" x14ac:dyDescent="0.2">
      <c r="A930" s="118">
        <v>825</v>
      </c>
      <c r="B930" s="119">
        <v>14050</v>
      </c>
      <c r="C930" s="120" t="s">
        <v>433</v>
      </c>
      <c r="D930" s="121" t="s">
        <v>245</v>
      </c>
    </row>
    <row r="931" spans="1:4" x14ac:dyDescent="0.2">
      <c r="A931" s="118">
        <v>826</v>
      </c>
      <c r="B931" s="119">
        <v>14069</v>
      </c>
      <c r="C931" s="120" t="s">
        <v>432</v>
      </c>
      <c r="D931" s="121">
        <v>2</v>
      </c>
    </row>
    <row r="932" spans="1:4" x14ac:dyDescent="0.2">
      <c r="A932" s="118">
        <v>826</v>
      </c>
      <c r="B932" s="119">
        <v>14070</v>
      </c>
      <c r="C932" s="120" t="s">
        <v>432</v>
      </c>
      <c r="D932" s="121">
        <v>1</v>
      </c>
    </row>
    <row r="933" spans="1:4" x14ac:dyDescent="0.2">
      <c r="A933" s="118">
        <v>827</v>
      </c>
      <c r="B933" s="119">
        <v>14071</v>
      </c>
      <c r="C933" s="120" t="s">
        <v>433</v>
      </c>
      <c r="D933" s="121" t="s">
        <v>245</v>
      </c>
    </row>
    <row r="934" spans="1:4" x14ac:dyDescent="0.2">
      <c r="A934" s="118">
        <v>828</v>
      </c>
      <c r="B934" s="119">
        <v>14072</v>
      </c>
      <c r="C934" s="120" t="s">
        <v>432</v>
      </c>
      <c r="D934" s="121">
        <v>2</v>
      </c>
    </row>
    <row r="935" spans="1:4" x14ac:dyDescent="0.2">
      <c r="A935" s="118">
        <v>828</v>
      </c>
      <c r="B935" s="119">
        <v>14073</v>
      </c>
      <c r="C935" s="120" t="s">
        <v>432</v>
      </c>
      <c r="D935" s="121">
        <v>1</v>
      </c>
    </row>
    <row r="936" spans="1:4" x14ac:dyDescent="0.2">
      <c r="A936" s="118">
        <v>829</v>
      </c>
      <c r="B936" s="119">
        <v>14074</v>
      </c>
      <c r="C936" s="120" t="s">
        <v>433</v>
      </c>
      <c r="D936" s="121" t="s">
        <v>245</v>
      </c>
    </row>
    <row r="937" spans="1:4" x14ac:dyDescent="0.2">
      <c r="A937" s="118">
        <v>830</v>
      </c>
      <c r="B937" s="119">
        <v>14075</v>
      </c>
      <c r="C937" s="120" t="s">
        <v>432</v>
      </c>
      <c r="D937" s="121">
        <v>2</v>
      </c>
    </row>
    <row r="938" spans="1:4" x14ac:dyDescent="0.2">
      <c r="A938" s="118">
        <v>830</v>
      </c>
      <c r="B938" s="119">
        <v>14076</v>
      </c>
      <c r="C938" s="120" t="s">
        <v>432</v>
      </c>
      <c r="D938" s="121">
        <v>1</v>
      </c>
    </row>
    <row r="939" spans="1:4" x14ac:dyDescent="0.2">
      <c r="A939" s="118">
        <v>831</v>
      </c>
      <c r="B939" s="119">
        <v>14077</v>
      </c>
      <c r="C939" s="120" t="s">
        <v>433</v>
      </c>
      <c r="D939" s="121" t="s">
        <v>245</v>
      </c>
    </row>
    <row r="940" spans="1:4" x14ac:dyDescent="0.2">
      <c r="A940" s="118">
        <v>832</v>
      </c>
      <c r="B940" s="119">
        <v>14085</v>
      </c>
      <c r="C940" s="120" t="s">
        <v>432</v>
      </c>
      <c r="D940" s="121">
        <v>2</v>
      </c>
    </row>
    <row r="941" spans="1:4" x14ac:dyDescent="0.2">
      <c r="A941" s="118">
        <v>832</v>
      </c>
      <c r="B941" s="119">
        <v>14086</v>
      </c>
      <c r="C941" s="120" t="s">
        <v>432</v>
      </c>
      <c r="D941" s="121">
        <v>1</v>
      </c>
    </row>
    <row r="942" spans="1:4" x14ac:dyDescent="0.2">
      <c r="A942" s="118">
        <v>833</v>
      </c>
      <c r="B942" s="119">
        <v>14087</v>
      </c>
      <c r="C942" s="120" t="s">
        <v>433</v>
      </c>
      <c r="D942" s="121" t="s">
        <v>245</v>
      </c>
    </row>
    <row r="943" spans="1:4" x14ac:dyDescent="0.2">
      <c r="A943" s="118">
        <v>834</v>
      </c>
      <c r="B943" s="119">
        <v>14088</v>
      </c>
      <c r="C943" s="120" t="s">
        <v>432</v>
      </c>
      <c r="D943" s="121">
        <v>2</v>
      </c>
    </row>
    <row r="944" spans="1:4" x14ac:dyDescent="0.2">
      <c r="A944" s="118">
        <v>834</v>
      </c>
      <c r="B944" s="119">
        <v>14089</v>
      </c>
      <c r="C944" s="120" t="s">
        <v>432</v>
      </c>
      <c r="D944" s="121">
        <v>1</v>
      </c>
    </row>
    <row r="945" spans="1:4" x14ac:dyDescent="0.2">
      <c r="A945" s="118">
        <v>835</v>
      </c>
      <c r="B945" s="119">
        <v>14090</v>
      </c>
      <c r="C945" s="120" t="s">
        <v>433</v>
      </c>
      <c r="D945" s="121" t="s">
        <v>245</v>
      </c>
    </row>
    <row r="946" spans="1:4" x14ac:dyDescent="0.2">
      <c r="A946" s="118">
        <v>836</v>
      </c>
      <c r="B946" s="119">
        <v>14091</v>
      </c>
      <c r="C946" s="120" t="s">
        <v>432</v>
      </c>
      <c r="D946" s="121">
        <v>2</v>
      </c>
    </row>
    <row r="947" spans="1:4" x14ac:dyDescent="0.2">
      <c r="A947" s="118">
        <v>836</v>
      </c>
      <c r="B947" s="119">
        <v>14092</v>
      </c>
      <c r="C947" s="120" t="s">
        <v>432</v>
      </c>
      <c r="D947" s="121">
        <v>1</v>
      </c>
    </row>
    <row r="948" spans="1:4" x14ac:dyDescent="0.2">
      <c r="A948" s="118">
        <v>837</v>
      </c>
      <c r="B948" s="119">
        <v>14093</v>
      </c>
      <c r="C948" s="120" t="s">
        <v>433</v>
      </c>
      <c r="D948" s="121" t="s">
        <v>245</v>
      </c>
    </row>
    <row r="949" spans="1:4" x14ac:dyDescent="0.2">
      <c r="A949" s="118">
        <v>838</v>
      </c>
      <c r="B949" s="119">
        <v>14094</v>
      </c>
      <c r="C949" s="120" t="s">
        <v>432</v>
      </c>
      <c r="D949" s="121">
        <v>2</v>
      </c>
    </row>
    <row r="950" spans="1:4" x14ac:dyDescent="0.2">
      <c r="A950" s="118">
        <v>838</v>
      </c>
      <c r="B950" s="119">
        <v>14095</v>
      </c>
      <c r="C950" s="120" t="s">
        <v>432</v>
      </c>
      <c r="D950" s="121">
        <v>1</v>
      </c>
    </row>
    <row r="951" spans="1:4" x14ac:dyDescent="0.2">
      <c r="A951" s="118">
        <v>839</v>
      </c>
      <c r="B951" s="119">
        <v>14096</v>
      </c>
      <c r="C951" s="120" t="s">
        <v>433</v>
      </c>
      <c r="D951" s="121" t="s">
        <v>245</v>
      </c>
    </row>
    <row r="952" spans="1:4" x14ac:dyDescent="0.2">
      <c r="A952" s="118">
        <v>840</v>
      </c>
      <c r="B952" s="119">
        <v>14110</v>
      </c>
      <c r="C952" s="120" t="s">
        <v>432</v>
      </c>
      <c r="D952" s="121">
        <v>2</v>
      </c>
    </row>
    <row r="953" spans="1:4" x14ac:dyDescent="0.2">
      <c r="A953" s="118">
        <v>840</v>
      </c>
      <c r="B953" s="119">
        <v>14111</v>
      </c>
      <c r="C953" s="120" t="s">
        <v>432</v>
      </c>
      <c r="D953" s="121">
        <v>1</v>
      </c>
    </row>
    <row r="954" spans="1:4" x14ac:dyDescent="0.2">
      <c r="A954" s="118">
        <v>841</v>
      </c>
      <c r="B954" s="119">
        <v>14112</v>
      </c>
      <c r="C954" s="120" t="s">
        <v>433</v>
      </c>
      <c r="D954" s="121" t="s">
        <v>245</v>
      </c>
    </row>
    <row r="955" spans="1:4" x14ac:dyDescent="0.2">
      <c r="A955" s="118">
        <v>842</v>
      </c>
      <c r="B955" s="119">
        <v>14113</v>
      </c>
      <c r="C955" s="120" t="s">
        <v>432</v>
      </c>
      <c r="D955" s="121">
        <v>2</v>
      </c>
    </row>
    <row r="956" spans="1:4" x14ac:dyDescent="0.2">
      <c r="A956" s="118">
        <v>842</v>
      </c>
      <c r="B956" s="119">
        <v>14114</v>
      </c>
      <c r="C956" s="120" t="s">
        <v>432</v>
      </c>
      <c r="D956" s="121">
        <v>1</v>
      </c>
    </row>
    <row r="957" spans="1:4" x14ac:dyDescent="0.2">
      <c r="A957" s="118">
        <v>843</v>
      </c>
      <c r="B957" s="119">
        <v>14115</v>
      </c>
      <c r="C957" s="120" t="s">
        <v>433</v>
      </c>
      <c r="D957" s="121" t="s">
        <v>245</v>
      </c>
    </row>
    <row r="958" spans="1:4" x14ac:dyDescent="0.2">
      <c r="A958" s="118">
        <v>844</v>
      </c>
      <c r="B958" s="119">
        <v>14116</v>
      </c>
      <c r="C958" s="120" t="s">
        <v>432</v>
      </c>
      <c r="D958" s="121">
        <v>2</v>
      </c>
    </row>
    <row r="959" spans="1:4" x14ac:dyDescent="0.2">
      <c r="A959" s="118">
        <v>844</v>
      </c>
      <c r="B959" s="119">
        <v>14117</v>
      </c>
      <c r="C959" s="120" t="s">
        <v>432</v>
      </c>
      <c r="D959" s="121">
        <v>1</v>
      </c>
    </row>
    <row r="960" spans="1:4" x14ac:dyDescent="0.2">
      <c r="A960" s="118">
        <v>845</v>
      </c>
      <c r="B960" s="119">
        <v>14118</v>
      </c>
      <c r="C960" s="120" t="s">
        <v>433</v>
      </c>
      <c r="D960" s="121" t="s">
        <v>245</v>
      </c>
    </row>
    <row r="961" spans="1:4" x14ac:dyDescent="0.2">
      <c r="A961" s="118">
        <v>846</v>
      </c>
      <c r="B961" s="119">
        <v>14138</v>
      </c>
      <c r="C961" s="120" t="s">
        <v>432</v>
      </c>
      <c r="D961" s="121">
        <v>2</v>
      </c>
    </row>
    <row r="962" spans="1:4" x14ac:dyDescent="0.2">
      <c r="A962" s="118">
        <v>846</v>
      </c>
      <c r="B962" s="119">
        <v>14139</v>
      </c>
      <c r="C962" s="120" t="s">
        <v>432</v>
      </c>
      <c r="D962" s="121">
        <v>1</v>
      </c>
    </row>
    <row r="963" spans="1:4" x14ac:dyDescent="0.2">
      <c r="A963" s="118">
        <v>847</v>
      </c>
      <c r="B963" s="119">
        <v>14140</v>
      </c>
      <c r="C963" s="120" t="s">
        <v>433</v>
      </c>
      <c r="D963" s="121" t="s">
        <v>245</v>
      </c>
    </row>
    <row r="964" spans="1:4" x14ac:dyDescent="0.2">
      <c r="A964" s="118">
        <v>848</v>
      </c>
      <c r="B964" s="119">
        <v>14141</v>
      </c>
      <c r="C964" s="120" t="s">
        <v>432</v>
      </c>
      <c r="D964" s="121">
        <v>2</v>
      </c>
    </row>
    <row r="965" spans="1:4" x14ac:dyDescent="0.2">
      <c r="A965" s="118">
        <v>848</v>
      </c>
      <c r="B965" s="119">
        <v>14142</v>
      </c>
      <c r="C965" s="120" t="s">
        <v>432</v>
      </c>
      <c r="D965" s="121">
        <v>1</v>
      </c>
    </row>
    <row r="966" spans="1:4" x14ac:dyDescent="0.2">
      <c r="A966" s="118">
        <v>849</v>
      </c>
      <c r="B966" s="119">
        <v>14143</v>
      </c>
      <c r="C966" s="120" t="s">
        <v>433</v>
      </c>
      <c r="D966" s="121" t="s">
        <v>245</v>
      </c>
    </row>
    <row r="967" spans="1:4" x14ac:dyDescent="0.2">
      <c r="A967" s="118">
        <v>850</v>
      </c>
      <c r="B967" s="119">
        <v>14014</v>
      </c>
      <c r="C967" s="120" t="s">
        <v>433</v>
      </c>
      <c r="D967" s="121" t="s">
        <v>245</v>
      </c>
    </row>
    <row r="968" spans="1:4" x14ac:dyDescent="0.2">
      <c r="A968" s="118">
        <v>851</v>
      </c>
      <c r="B968" s="119">
        <v>14038</v>
      </c>
      <c r="C968" s="120" t="s">
        <v>433</v>
      </c>
      <c r="D968" s="121" t="s">
        <v>245</v>
      </c>
    </row>
    <row r="969" spans="1:4" x14ac:dyDescent="0.2">
      <c r="A969" s="118">
        <v>852</v>
      </c>
      <c r="B969" s="119">
        <v>14001</v>
      </c>
      <c r="C969" s="120" t="s">
        <v>432</v>
      </c>
      <c r="D969" s="121">
        <v>2</v>
      </c>
    </row>
    <row r="970" spans="1:4" x14ac:dyDescent="0.2">
      <c r="A970" s="118">
        <v>852</v>
      </c>
      <c r="B970" s="119">
        <v>14002</v>
      </c>
      <c r="C970" s="120" t="s">
        <v>432</v>
      </c>
      <c r="D970" s="121">
        <v>1</v>
      </c>
    </row>
    <row r="971" spans="1:4" x14ac:dyDescent="0.2">
      <c r="A971" s="118">
        <v>853</v>
      </c>
      <c r="B971" s="119">
        <v>14081</v>
      </c>
      <c r="C971" s="120" t="s">
        <v>432</v>
      </c>
      <c r="D971" s="121">
        <v>2</v>
      </c>
    </row>
    <row r="972" spans="1:4" x14ac:dyDescent="0.2">
      <c r="A972" s="118">
        <v>853</v>
      </c>
      <c r="B972" s="119">
        <v>14082</v>
      </c>
      <c r="C972" s="120" t="s">
        <v>432</v>
      </c>
      <c r="D972" s="121">
        <v>1</v>
      </c>
    </row>
    <row r="973" spans="1:4" x14ac:dyDescent="0.2">
      <c r="A973" s="118">
        <v>854</v>
      </c>
      <c r="B973" s="119">
        <v>14083</v>
      </c>
      <c r="C973" s="120" t="s">
        <v>432</v>
      </c>
      <c r="D973" s="121">
        <v>2</v>
      </c>
    </row>
    <row r="974" spans="1:4" x14ac:dyDescent="0.2">
      <c r="A974" s="118">
        <v>854</v>
      </c>
      <c r="B974" s="119">
        <v>14084</v>
      </c>
      <c r="C974" s="120" t="s">
        <v>432</v>
      </c>
      <c r="D974" s="121">
        <v>1</v>
      </c>
    </row>
    <row r="975" spans="1:4" x14ac:dyDescent="0.2">
      <c r="A975" s="118">
        <v>855</v>
      </c>
      <c r="B975" s="119">
        <v>14103</v>
      </c>
      <c r="C975" s="120" t="s">
        <v>432</v>
      </c>
      <c r="D975" s="121">
        <v>2</v>
      </c>
    </row>
    <row r="976" spans="1:4" x14ac:dyDescent="0.2">
      <c r="A976" s="118">
        <v>855</v>
      </c>
      <c r="B976" s="119">
        <v>14104</v>
      </c>
      <c r="C976" s="120" t="s">
        <v>432</v>
      </c>
      <c r="D976" s="121">
        <v>1</v>
      </c>
    </row>
    <row r="977" spans="1:4" x14ac:dyDescent="0.2">
      <c r="A977" s="118">
        <v>856</v>
      </c>
      <c r="B977" s="119">
        <v>14105</v>
      </c>
      <c r="C977" s="120" t="s">
        <v>432</v>
      </c>
      <c r="D977" s="121">
        <v>2</v>
      </c>
    </row>
    <row r="978" spans="1:4" x14ac:dyDescent="0.2">
      <c r="A978" s="118">
        <v>856</v>
      </c>
      <c r="B978" s="119">
        <v>14106</v>
      </c>
      <c r="C978" s="120" t="s">
        <v>432</v>
      </c>
      <c r="D978" s="121">
        <v>1</v>
      </c>
    </row>
    <row r="979" spans="1:4" x14ac:dyDescent="0.2">
      <c r="A979" s="118">
        <v>857</v>
      </c>
      <c r="B979" s="119">
        <v>14015</v>
      </c>
      <c r="C979" s="120" t="s">
        <v>432</v>
      </c>
      <c r="D979" s="121">
        <v>2</v>
      </c>
    </row>
    <row r="980" spans="1:4" x14ac:dyDescent="0.2">
      <c r="A980" s="118">
        <v>857</v>
      </c>
      <c r="B980" s="119">
        <v>14016</v>
      </c>
      <c r="C980" s="120" t="s">
        <v>432</v>
      </c>
      <c r="D980" s="121">
        <v>1</v>
      </c>
    </row>
    <row r="981" spans="1:4" x14ac:dyDescent="0.2">
      <c r="A981" s="118">
        <v>858</v>
      </c>
      <c r="B981" s="119">
        <v>14039</v>
      </c>
      <c r="C981" s="120" t="s">
        <v>432</v>
      </c>
      <c r="D981" s="121">
        <v>2</v>
      </c>
    </row>
    <row r="982" spans="1:4" x14ac:dyDescent="0.2">
      <c r="A982" s="118">
        <v>858</v>
      </c>
      <c r="B982" s="119">
        <v>14040</v>
      </c>
      <c r="C982" s="120" t="s">
        <v>432</v>
      </c>
      <c r="D982" s="121">
        <v>1</v>
      </c>
    </row>
    <row r="983" spans="1:4" x14ac:dyDescent="0.2">
      <c r="A983" s="118">
        <v>859</v>
      </c>
      <c r="B983" s="119">
        <v>14003</v>
      </c>
      <c r="C983" s="120" t="s">
        <v>432</v>
      </c>
      <c r="D983" s="121">
        <v>2</v>
      </c>
    </row>
    <row r="984" spans="1:4" x14ac:dyDescent="0.2">
      <c r="A984" s="118">
        <v>859</v>
      </c>
      <c r="B984" s="119">
        <v>14004</v>
      </c>
      <c r="C984" s="120" t="s">
        <v>432</v>
      </c>
      <c r="D984" s="121">
        <v>1</v>
      </c>
    </row>
    <row r="985" spans="1:4" x14ac:dyDescent="0.2">
      <c r="A985" s="118">
        <v>860</v>
      </c>
      <c r="B985" s="119">
        <v>14026</v>
      </c>
      <c r="C985" s="120" t="s">
        <v>432</v>
      </c>
      <c r="D985" s="121">
        <v>2</v>
      </c>
    </row>
    <row r="986" spans="1:4" x14ac:dyDescent="0.2">
      <c r="A986" s="118">
        <v>860</v>
      </c>
      <c r="B986" s="119">
        <v>14027</v>
      </c>
      <c r="C986" s="120" t="s">
        <v>432</v>
      </c>
      <c r="D986" s="121">
        <v>1</v>
      </c>
    </row>
    <row r="987" spans="1:4" x14ac:dyDescent="0.2">
      <c r="A987" s="118">
        <v>861</v>
      </c>
      <c r="B987" s="119">
        <v>14051</v>
      </c>
      <c r="C987" s="120" t="s">
        <v>432</v>
      </c>
      <c r="D987" s="121">
        <v>2</v>
      </c>
    </row>
    <row r="988" spans="1:4" x14ac:dyDescent="0.2">
      <c r="A988" s="118">
        <v>861</v>
      </c>
      <c r="B988" s="119">
        <v>14052</v>
      </c>
      <c r="C988" s="120" t="s">
        <v>432</v>
      </c>
      <c r="D988" s="121">
        <v>1</v>
      </c>
    </row>
    <row r="989" spans="1:4" x14ac:dyDescent="0.2">
      <c r="A989" s="118">
        <v>862</v>
      </c>
      <c r="B989" s="119">
        <v>14107</v>
      </c>
      <c r="C989" s="120" t="s">
        <v>432</v>
      </c>
      <c r="D989" s="121">
        <v>2</v>
      </c>
    </row>
    <row r="990" spans="1:4" x14ac:dyDescent="0.2">
      <c r="A990" s="118">
        <v>862</v>
      </c>
      <c r="B990" s="119">
        <v>14108</v>
      </c>
      <c r="C990" s="120" t="s">
        <v>432</v>
      </c>
      <c r="D990" s="121">
        <v>1</v>
      </c>
    </row>
    <row r="991" spans="1:4" x14ac:dyDescent="0.2">
      <c r="A991" s="118">
        <v>863</v>
      </c>
      <c r="B991" s="119">
        <v>14054</v>
      </c>
      <c r="C991" s="120" t="s">
        <v>432</v>
      </c>
      <c r="D991" s="121">
        <v>2</v>
      </c>
    </row>
    <row r="992" spans="1:4" x14ac:dyDescent="0.2">
      <c r="A992" s="118">
        <v>863</v>
      </c>
      <c r="B992" s="119">
        <v>14055</v>
      </c>
      <c r="C992" s="120" t="s">
        <v>432</v>
      </c>
      <c r="D992" s="121">
        <v>1</v>
      </c>
    </row>
    <row r="993" spans="1:4" x14ac:dyDescent="0.2">
      <c r="A993" s="118">
        <v>864</v>
      </c>
      <c r="B993" s="119">
        <v>14121</v>
      </c>
      <c r="C993" s="120" t="s">
        <v>432</v>
      </c>
      <c r="D993" s="121">
        <v>2</v>
      </c>
    </row>
    <row r="994" spans="1:4" x14ac:dyDescent="0.2">
      <c r="A994" s="118">
        <v>864</v>
      </c>
      <c r="B994" s="119">
        <v>14122</v>
      </c>
      <c r="C994" s="120" t="s">
        <v>432</v>
      </c>
      <c r="D994" s="121">
        <v>1</v>
      </c>
    </row>
    <row r="995" spans="1:4" x14ac:dyDescent="0.2">
      <c r="A995" s="118">
        <v>865</v>
      </c>
      <c r="B995" s="119">
        <v>14057</v>
      </c>
      <c r="C995" s="120" t="s">
        <v>432</v>
      </c>
      <c r="D995" s="121">
        <v>2</v>
      </c>
    </row>
    <row r="996" spans="1:4" x14ac:dyDescent="0.2">
      <c r="A996" s="118">
        <v>865</v>
      </c>
      <c r="B996" s="119">
        <v>14058</v>
      </c>
      <c r="C996" s="120" t="s">
        <v>432</v>
      </c>
      <c r="D996" s="121">
        <v>1</v>
      </c>
    </row>
    <row r="997" spans="1:4" x14ac:dyDescent="0.2">
      <c r="A997" s="118">
        <v>866</v>
      </c>
      <c r="B997" s="119">
        <v>14059</v>
      </c>
      <c r="C997" s="120" t="s">
        <v>433</v>
      </c>
      <c r="D997" s="121" t="s">
        <v>245</v>
      </c>
    </row>
    <row r="998" spans="1:4" x14ac:dyDescent="0.2">
      <c r="A998" s="118">
        <v>867</v>
      </c>
      <c r="B998" s="119">
        <v>14060</v>
      </c>
      <c r="C998" s="120" t="s">
        <v>432</v>
      </c>
      <c r="D998" s="121">
        <v>2</v>
      </c>
    </row>
    <row r="999" spans="1:4" x14ac:dyDescent="0.2">
      <c r="A999" s="118">
        <v>867</v>
      </c>
      <c r="B999" s="119">
        <v>14061</v>
      </c>
      <c r="C999" s="120" t="s">
        <v>432</v>
      </c>
      <c r="D999" s="121">
        <v>1</v>
      </c>
    </row>
    <row r="1000" spans="1:4" x14ac:dyDescent="0.2">
      <c r="A1000" s="118">
        <v>868</v>
      </c>
      <c r="B1000" s="119">
        <v>14062</v>
      </c>
      <c r="C1000" s="120" t="s">
        <v>433</v>
      </c>
      <c r="D1000" s="121" t="s">
        <v>245</v>
      </c>
    </row>
    <row r="1001" spans="1:4" x14ac:dyDescent="0.2">
      <c r="A1001" s="118">
        <v>869</v>
      </c>
      <c r="B1001" s="119">
        <v>14063</v>
      </c>
      <c r="C1001" s="120" t="s">
        <v>432</v>
      </c>
      <c r="D1001" s="121">
        <v>2</v>
      </c>
    </row>
    <row r="1002" spans="1:4" x14ac:dyDescent="0.2">
      <c r="A1002" s="118">
        <v>869</v>
      </c>
      <c r="B1002" s="119">
        <v>14064</v>
      </c>
      <c r="C1002" s="120" t="s">
        <v>432</v>
      </c>
      <c r="D1002" s="121">
        <v>1</v>
      </c>
    </row>
    <row r="1003" spans="1:4" x14ac:dyDescent="0.2">
      <c r="A1003" s="118">
        <v>870</v>
      </c>
      <c r="B1003" s="119">
        <v>14065</v>
      </c>
      <c r="C1003" s="120" t="s">
        <v>433</v>
      </c>
      <c r="D1003" s="121" t="s">
        <v>245</v>
      </c>
    </row>
    <row r="1004" spans="1:4" x14ac:dyDescent="0.2">
      <c r="A1004" s="118">
        <v>871</v>
      </c>
      <c r="B1004" s="119">
        <v>14066</v>
      </c>
      <c r="C1004" s="120" t="s">
        <v>432</v>
      </c>
      <c r="D1004" s="121">
        <v>2</v>
      </c>
    </row>
    <row r="1005" spans="1:4" x14ac:dyDescent="0.2">
      <c r="A1005" s="118">
        <v>871</v>
      </c>
      <c r="B1005" s="119">
        <v>14067</v>
      </c>
      <c r="C1005" s="120" t="s">
        <v>432</v>
      </c>
      <c r="D1005" s="121">
        <v>1</v>
      </c>
    </row>
    <row r="1006" spans="1:4" x14ac:dyDescent="0.2">
      <c r="A1006" s="118">
        <v>872</v>
      </c>
      <c r="B1006" s="119">
        <v>14068</v>
      </c>
      <c r="C1006" s="120" t="s">
        <v>433</v>
      </c>
      <c r="D1006" s="121" t="s">
        <v>245</v>
      </c>
    </row>
    <row r="1007" spans="1:4" x14ac:dyDescent="0.2">
      <c r="A1007" s="118">
        <v>873</v>
      </c>
      <c r="B1007" s="119">
        <v>14078</v>
      </c>
      <c r="C1007" s="120" t="s">
        <v>432</v>
      </c>
      <c r="D1007" s="121">
        <v>2</v>
      </c>
    </row>
    <row r="1008" spans="1:4" x14ac:dyDescent="0.2">
      <c r="A1008" s="118">
        <v>873</v>
      </c>
      <c r="B1008" s="119">
        <v>14079</v>
      </c>
      <c r="C1008" s="120" t="s">
        <v>432</v>
      </c>
      <c r="D1008" s="121">
        <v>1</v>
      </c>
    </row>
    <row r="1009" spans="1:4" x14ac:dyDescent="0.2">
      <c r="A1009" s="118">
        <v>874</v>
      </c>
      <c r="B1009" s="119">
        <v>14080</v>
      </c>
      <c r="C1009" s="120" t="s">
        <v>433</v>
      </c>
      <c r="D1009" s="121" t="s">
        <v>245</v>
      </c>
    </row>
    <row r="1010" spans="1:4" x14ac:dyDescent="0.2">
      <c r="A1010" s="118">
        <v>875</v>
      </c>
      <c r="B1010" s="119">
        <v>14100</v>
      </c>
      <c r="C1010" s="120" t="s">
        <v>432</v>
      </c>
      <c r="D1010" s="121">
        <v>2</v>
      </c>
    </row>
    <row r="1011" spans="1:4" x14ac:dyDescent="0.2">
      <c r="A1011" s="118">
        <v>875</v>
      </c>
      <c r="B1011" s="119">
        <v>14101</v>
      </c>
      <c r="C1011" s="120" t="s">
        <v>432</v>
      </c>
      <c r="D1011" s="121">
        <v>1</v>
      </c>
    </row>
    <row r="1012" spans="1:4" x14ac:dyDescent="0.2">
      <c r="A1012" s="118">
        <v>876</v>
      </c>
      <c r="B1012" s="119">
        <v>14102</v>
      </c>
      <c r="C1012" s="120" t="s">
        <v>433</v>
      </c>
      <c r="D1012" s="121" t="s">
        <v>245</v>
      </c>
    </row>
    <row r="1013" spans="1:4" x14ac:dyDescent="0.2">
      <c r="A1013" s="118">
        <v>877</v>
      </c>
      <c r="B1013" s="119">
        <v>14123</v>
      </c>
      <c r="C1013" s="120" t="s">
        <v>432</v>
      </c>
      <c r="D1013" s="121">
        <v>2</v>
      </c>
    </row>
    <row r="1014" spans="1:4" x14ac:dyDescent="0.2">
      <c r="A1014" s="118">
        <v>877</v>
      </c>
      <c r="B1014" s="119">
        <v>14124</v>
      </c>
      <c r="C1014" s="120" t="s">
        <v>432</v>
      </c>
      <c r="D1014" s="121">
        <v>1</v>
      </c>
    </row>
    <row r="1015" spans="1:4" x14ac:dyDescent="0.2">
      <c r="A1015" s="118">
        <v>878</v>
      </c>
      <c r="B1015" s="119">
        <v>14125</v>
      </c>
      <c r="C1015" s="120" t="s">
        <v>433</v>
      </c>
      <c r="D1015" s="121" t="s">
        <v>245</v>
      </c>
    </row>
    <row r="1016" spans="1:4" x14ac:dyDescent="0.2">
      <c r="A1016" s="118">
        <v>879</v>
      </c>
      <c r="B1016" s="119">
        <v>14126</v>
      </c>
      <c r="C1016" s="120" t="s">
        <v>432</v>
      </c>
      <c r="D1016" s="121">
        <v>2</v>
      </c>
    </row>
    <row r="1017" spans="1:4" x14ac:dyDescent="0.2">
      <c r="A1017" s="118">
        <v>879</v>
      </c>
      <c r="B1017" s="119">
        <v>14127</v>
      </c>
      <c r="C1017" s="120" t="s">
        <v>432</v>
      </c>
      <c r="D1017" s="121">
        <v>1</v>
      </c>
    </row>
    <row r="1018" spans="1:4" x14ac:dyDescent="0.2">
      <c r="A1018" s="118">
        <v>880</v>
      </c>
      <c r="B1018" s="119">
        <v>14128</v>
      </c>
      <c r="C1018" s="120" t="s">
        <v>433</v>
      </c>
      <c r="D1018" s="121" t="s">
        <v>245</v>
      </c>
    </row>
    <row r="1019" spans="1:4" x14ac:dyDescent="0.2">
      <c r="A1019" s="118">
        <v>881</v>
      </c>
      <c r="B1019" s="119">
        <v>14129</v>
      </c>
      <c r="C1019" s="120" t="s">
        <v>432</v>
      </c>
      <c r="D1019" s="121">
        <v>2</v>
      </c>
    </row>
    <row r="1020" spans="1:4" x14ac:dyDescent="0.2">
      <c r="A1020" s="118">
        <v>881</v>
      </c>
      <c r="B1020" s="119">
        <v>14130</v>
      </c>
      <c r="C1020" s="120" t="s">
        <v>432</v>
      </c>
      <c r="D1020" s="121">
        <v>1</v>
      </c>
    </row>
    <row r="1021" spans="1:4" x14ac:dyDescent="0.2">
      <c r="A1021" s="118">
        <v>882</v>
      </c>
      <c r="B1021" s="119">
        <v>14131</v>
      </c>
      <c r="C1021" s="120" t="s">
        <v>433</v>
      </c>
      <c r="D1021" s="121" t="s">
        <v>245</v>
      </c>
    </row>
    <row r="1022" spans="1:4" x14ac:dyDescent="0.2">
      <c r="A1022" s="118">
        <v>883</v>
      </c>
      <c r="B1022" s="119">
        <v>14132</v>
      </c>
      <c r="C1022" s="120" t="s">
        <v>432</v>
      </c>
      <c r="D1022" s="121">
        <v>2</v>
      </c>
    </row>
    <row r="1023" spans="1:4" x14ac:dyDescent="0.2">
      <c r="A1023" s="118">
        <v>883</v>
      </c>
      <c r="B1023" s="119">
        <v>14133</v>
      </c>
      <c r="C1023" s="120" t="s">
        <v>432</v>
      </c>
      <c r="D1023" s="121">
        <v>1</v>
      </c>
    </row>
    <row r="1024" spans="1:4" x14ac:dyDescent="0.2">
      <c r="A1024" s="118">
        <v>884</v>
      </c>
      <c r="B1024" s="119">
        <v>14134</v>
      </c>
      <c r="C1024" s="120" t="s">
        <v>433</v>
      </c>
      <c r="D1024" s="121" t="s">
        <v>245</v>
      </c>
    </row>
    <row r="1025" spans="1:4" x14ac:dyDescent="0.2">
      <c r="A1025" s="118">
        <v>885</v>
      </c>
      <c r="B1025" s="119">
        <v>14135</v>
      </c>
      <c r="C1025" s="120" t="s">
        <v>432</v>
      </c>
      <c r="D1025" s="121">
        <v>2</v>
      </c>
    </row>
    <row r="1026" spans="1:4" x14ac:dyDescent="0.2">
      <c r="A1026" s="118">
        <v>885</v>
      </c>
      <c r="B1026" s="119">
        <v>14136</v>
      </c>
      <c r="C1026" s="120" t="s">
        <v>432</v>
      </c>
      <c r="D1026" s="121">
        <v>1</v>
      </c>
    </row>
    <row r="1027" spans="1:4" x14ac:dyDescent="0.2">
      <c r="A1027" s="118">
        <v>886</v>
      </c>
      <c r="B1027" s="119">
        <v>14137</v>
      </c>
      <c r="C1027" s="120" t="s">
        <v>433</v>
      </c>
      <c r="D1027" s="121" t="s">
        <v>245</v>
      </c>
    </row>
    <row r="1028" spans="1:4" x14ac:dyDescent="0.2">
      <c r="A1028" s="118">
        <v>887</v>
      </c>
      <c r="B1028" s="119">
        <v>14144</v>
      </c>
      <c r="C1028" s="120" t="s">
        <v>432</v>
      </c>
      <c r="D1028" s="121">
        <v>2</v>
      </c>
    </row>
    <row r="1029" spans="1:4" x14ac:dyDescent="0.2">
      <c r="A1029" s="118">
        <v>887</v>
      </c>
      <c r="B1029" s="119">
        <v>14145</v>
      </c>
      <c r="C1029" s="120" t="s">
        <v>432</v>
      </c>
      <c r="D1029" s="121">
        <v>1</v>
      </c>
    </row>
    <row r="1030" spans="1:4" x14ac:dyDescent="0.2">
      <c r="A1030" s="118">
        <v>888</v>
      </c>
      <c r="B1030" s="119">
        <v>14146</v>
      </c>
      <c r="C1030" s="120" t="s">
        <v>433</v>
      </c>
      <c r="D1030" s="121" t="s">
        <v>245</v>
      </c>
    </row>
    <row r="1031" spans="1:4" x14ac:dyDescent="0.2">
      <c r="A1031" s="118">
        <v>889</v>
      </c>
      <c r="B1031" s="119">
        <v>278</v>
      </c>
      <c r="C1031" s="120" t="s">
        <v>432</v>
      </c>
      <c r="D1031" s="121">
        <v>2</v>
      </c>
    </row>
    <row r="1032" spans="1:4" x14ac:dyDescent="0.2">
      <c r="A1032" s="118">
        <v>889</v>
      </c>
      <c r="B1032" s="119">
        <v>289</v>
      </c>
      <c r="C1032" s="120" t="s">
        <v>432</v>
      </c>
      <c r="D1032" s="121">
        <v>1</v>
      </c>
    </row>
    <row r="1033" spans="1:4" x14ac:dyDescent="0.2">
      <c r="A1033" s="118">
        <v>890</v>
      </c>
      <c r="B1033" s="119">
        <v>14028</v>
      </c>
      <c r="C1033" s="120" t="s">
        <v>433</v>
      </c>
      <c r="D1033" s="121" t="s">
        <v>245</v>
      </c>
    </row>
    <row r="1034" spans="1:4" x14ac:dyDescent="0.2">
      <c r="A1034" s="118">
        <v>891</v>
      </c>
      <c r="B1034" s="119">
        <v>14099</v>
      </c>
      <c r="C1034" s="120" t="s">
        <v>433</v>
      </c>
      <c r="D1034" s="121" t="s">
        <v>245</v>
      </c>
    </row>
    <row r="1035" spans="1:4" x14ac:dyDescent="0.2">
      <c r="A1035" s="118">
        <v>892</v>
      </c>
      <c r="B1035" s="119">
        <v>14119</v>
      </c>
      <c r="C1035" s="120" t="s">
        <v>433</v>
      </c>
      <c r="D1035" s="121" t="s">
        <v>245</v>
      </c>
    </row>
    <row r="1036" spans="1:4" x14ac:dyDescent="0.2">
      <c r="A1036" s="118">
        <v>893</v>
      </c>
      <c r="B1036" s="119">
        <v>14120</v>
      </c>
      <c r="C1036" s="120" t="s">
        <v>433</v>
      </c>
      <c r="D1036" s="121" t="s">
        <v>245</v>
      </c>
    </row>
    <row r="1037" spans="1:4" x14ac:dyDescent="0.2">
      <c r="A1037" s="118">
        <v>894</v>
      </c>
      <c r="B1037" s="119">
        <v>300</v>
      </c>
      <c r="C1037" s="120" t="s">
        <v>390</v>
      </c>
      <c r="D1037" s="121" t="s">
        <v>245</v>
      </c>
    </row>
    <row r="1038" spans="1:4" x14ac:dyDescent="0.2">
      <c r="A1038" s="118">
        <v>895</v>
      </c>
      <c r="B1038" s="119">
        <v>311</v>
      </c>
      <c r="C1038" s="120" t="s">
        <v>390</v>
      </c>
      <c r="D1038" s="121" t="s">
        <v>245</v>
      </c>
    </row>
    <row r="1039" spans="1:4" x14ac:dyDescent="0.2">
      <c r="A1039" s="118">
        <v>896</v>
      </c>
      <c r="B1039" s="119">
        <v>312</v>
      </c>
      <c r="C1039" s="120" t="s">
        <v>390</v>
      </c>
      <c r="D1039" s="121" t="s">
        <v>245</v>
      </c>
    </row>
    <row r="1040" spans="1:4" x14ac:dyDescent="0.2">
      <c r="A1040" s="118">
        <v>897</v>
      </c>
      <c r="B1040" s="119">
        <v>14097</v>
      </c>
      <c r="C1040" s="120" t="s">
        <v>433</v>
      </c>
      <c r="D1040" s="121" t="s">
        <v>245</v>
      </c>
    </row>
    <row r="1041" spans="1:4" x14ac:dyDescent="0.2">
      <c r="A1041" s="118">
        <v>898</v>
      </c>
      <c r="B1041" s="119">
        <v>14098</v>
      </c>
      <c r="C1041" s="120" t="s">
        <v>433</v>
      </c>
      <c r="D1041" s="121" t="s">
        <v>245</v>
      </c>
    </row>
    <row r="1042" spans="1:4" x14ac:dyDescent="0.2">
      <c r="A1042" s="118">
        <v>899</v>
      </c>
      <c r="B1042" s="119">
        <v>281</v>
      </c>
      <c r="C1042" s="120" t="s">
        <v>434</v>
      </c>
      <c r="D1042" s="121" t="s">
        <v>245</v>
      </c>
    </row>
    <row r="1043" spans="1:4" x14ac:dyDescent="0.2">
      <c r="A1043" s="118">
        <v>900</v>
      </c>
      <c r="B1043" s="119">
        <v>282</v>
      </c>
      <c r="C1043" s="120" t="s">
        <v>434</v>
      </c>
      <c r="D1043" s="121" t="s">
        <v>245</v>
      </c>
    </row>
    <row r="1044" spans="1:4" x14ac:dyDescent="0.2">
      <c r="A1044" s="118">
        <v>901</v>
      </c>
      <c r="B1044" s="119">
        <v>283</v>
      </c>
      <c r="C1044" s="120" t="s">
        <v>434</v>
      </c>
      <c r="D1044" s="121" t="s">
        <v>245</v>
      </c>
    </row>
    <row r="1045" spans="1:4" x14ac:dyDescent="0.2">
      <c r="A1045" s="118">
        <v>902</v>
      </c>
      <c r="B1045" s="119">
        <v>284</v>
      </c>
      <c r="C1045" s="120" t="s">
        <v>434</v>
      </c>
      <c r="D1045" s="121" t="s">
        <v>245</v>
      </c>
    </row>
    <row r="1046" spans="1:4" x14ac:dyDescent="0.2">
      <c r="A1046" s="118">
        <v>903</v>
      </c>
      <c r="B1046" s="119">
        <v>285</v>
      </c>
      <c r="C1046" s="120" t="s">
        <v>434</v>
      </c>
      <c r="D1046" s="121" t="s">
        <v>245</v>
      </c>
    </row>
    <row r="1047" spans="1:4" x14ac:dyDescent="0.2">
      <c r="A1047" s="118">
        <v>904</v>
      </c>
      <c r="B1047" s="119">
        <v>286</v>
      </c>
      <c r="C1047" s="120" t="s">
        <v>435</v>
      </c>
      <c r="D1047" s="121" t="s">
        <v>245</v>
      </c>
    </row>
    <row r="1048" spans="1:4" x14ac:dyDescent="0.2">
      <c r="A1048" s="118">
        <v>905</v>
      </c>
      <c r="B1048" s="119">
        <v>287</v>
      </c>
      <c r="C1048" s="120" t="s">
        <v>435</v>
      </c>
      <c r="D1048" s="121" t="s">
        <v>245</v>
      </c>
    </row>
    <row r="1049" spans="1:4" x14ac:dyDescent="0.2">
      <c r="A1049" s="118">
        <v>906</v>
      </c>
      <c r="B1049" s="119">
        <v>288</v>
      </c>
      <c r="C1049" s="120" t="s">
        <v>435</v>
      </c>
      <c r="D1049" s="121" t="s">
        <v>245</v>
      </c>
    </row>
    <row r="1050" spans="1:4" x14ac:dyDescent="0.2">
      <c r="A1050" s="118">
        <v>907</v>
      </c>
      <c r="B1050" s="119">
        <v>292</v>
      </c>
      <c r="C1050" s="120" t="s">
        <v>436</v>
      </c>
      <c r="D1050" s="121" t="s">
        <v>245</v>
      </c>
    </row>
    <row r="1051" spans="1:4" x14ac:dyDescent="0.2">
      <c r="A1051" s="118">
        <v>908</v>
      </c>
      <c r="B1051" s="119">
        <v>293</v>
      </c>
      <c r="C1051" s="120" t="s">
        <v>436</v>
      </c>
      <c r="D1051" s="121" t="s">
        <v>245</v>
      </c>
    </row>
    <row r="1052" spans="1:4" x14ac:dyDescent="0.2">
      <c r="A1052" s="118">
        <v>909</v>
      </c>
      <c r="B1052" s="119">
        <v>294</v>
      </c>
      <c r="C1052" s="120" t="s">
        <v>436</v>
      </c>
      <c r="D1052" s="121" t="s">
        <v>245</v>
      </c>
    </row>
    <row r="1053" spans="1:4" x14ac:dyDescent="0.2">
      <c r="A1053" s="118">
        <v>910</v>
      </c>
      <c r="B1053" s="119">
        <v>295</v>
      </c>
      <c r="C1053" s="120" t="s">
        <v>436</v>
      </c>
      <c r="D1053" s="121" t="s">
        <v>245</v>
      </c>
    </row>
    <row r="1054" spans="1:4" x14ac:dyDescent="0.2">
      <c r="A1054" s="118">
        <v>911</v>
      </c>
      <c r="B1054" s="119">
        <v>296</v>
      </c>
      <c r="C1054" s="120" t="s">
        <v>436</v>
      </c>
      <c r="D1054" s="121" t="s">
        <v>245</v>
      </c>
    </row>
    <row r="1055" spans="1:4" x14ac:dyDescent="0.2">
      <c r="A1055" s="118">
        <v>912</v>
      </c>
      <c r="B1055" s="119">
        <v>297</v>
      </c>
      <c r="C1055" s="120" t="s">
        <v>436</v>
      </c>
      <c r="D1055" s="121" t="s">
        <v>245</v>
      </c>
    </row>
    <row r="1056" spans="1:4" x14ac:dyDescent="0.2">
      <c r="A1056" s="118">
        <v>913</v>
      </c>
      <c r="B1056" s="119">
        <v>298</v>
      </c>
      <c r="C1056" s="120" t="s">
        <v>436</v>
      </c>
      <c r="D1056" s="121" t="s">
        <v>245</v>
      </c>
    </row>
    <row r="1057" spans="1:4" x14ac:dyDescent="0.2">
      <c r="A1057" s="118">
        <v>914</v>
      </c>
      <c r="B1057" s="119">
        <v>299</v>
      </c>
      <c r="C1057" s="120" t="s">
        <v>437</v>
      </c>
      <c r="D1057" s="121">
        <v>1</v>
      </c>
    </row>
    <row r="1058" spans="1:4" x14ac:dyDescent="0.2">
      <c r="A1058" s="118">
        <v>915</v>
      </c>
      <c r="B1058" s="119">
        <v>313</v>
      </c>
      <c r="C1058" s="120" t="s">
        <v>390</v>
      </c>
      <c r="D1058" s="121">
        <v>2</v>
      </c>
    </row>
    <row r="1059" spans="1:4" x14ac:dyDescent="0.2">
      <c r="A1059" s="118">
        <v>915</v>
      </c>
      <c r="B1059" s="119">
        <v>314</v>
      </c>
      <c r="C1059" s="120" t="s">
        <v>390</v>
      </c>
      <c r="D1059" s="121">
        <v>1</v>
      </c>
    </row>
    <row r="1060" spans="1:4" x14ac:dyDescent="0.2">
      <c r="A1060" s="118">
        <v>916</v>
      </c>
      <c r="B1060" s="119">
        <v>315</v>
      </c>
      <c r="C1060" s="120" t="s">
        <v>390</v>
      </c>
      <c r="D1060" s="121">
        <v>2</v>
      </c>
    </row>
    <row r="1061" spans="1:4" x14ac:dyDescent="0.2">
      <c r="A1061" s="118">
        <v>916</v>
      </c>
      <c r="B1061" s="119">
        <v>316</v>
      </c>
      <c r="C1061" s="120" t="s">
        <v>390</v>
      </c>
      <c r="D1061" s="121">
        <v>1</v>
      </c>
    </row>
    <row r="1062" spans="1:4" x14ac:dyDescent="0.2">
      <c r="A1062" s="118">
        <v>917</v>
      </c>
      <c r="B1062" s="119">
        <v>279</v>
      </c>
      <c r="C1062" s="120" t="s">
        <v>390</v>
      </c>
      <c r="D1062" s="121">
        <v>2</v>
      </c>
    </row>
    <row r="1063" spans="1:4" x14ac:dyDescent="0.2">
      <c r="A1063" s="118">
        <v>917</v>
      </c>
      <c r="B1063" s="119">
        <v>280</v>
      </c>
      <c r="C1063" s="120" t="s">
        <v>390</v>
      </c>
      <c r="D1063" s="121">
        <v>1</v>
      </c>
    </row>
    <row r="1064" spans="1:4" x14ac:dyDescent="0.2">
      <c r="A1064" s="118">
        <v>918</v>
      </c>
      <c r="B1064" s="119">
        <v>290</v>
      </c>
      <c r="C1064" s="120" t="s">
        <v>325</v>
      </c>
      <c r="D1064" s="121">
        <v>1</v>
      </c>
    </row>
    <row r="1065" spans="1:4" x14ac:dyDescent="0.2">
      <c r="A1065" s="118">
        <v>918</v>
      </c>
      <c r="B1065" s="119">
        <v>291</v>
      </c>
      <c r="C1065" s="120" t="s">
        <v>325</v>
      </c>
      <c r="D1065" s="121">
        <v>1</v>
      </c>
    </row>
    <row r="1066" spans="1:4" x14ac:dyDescent="0.2">
      <c r="A1066" s="118">
        <v>919</v>
      </c>
      <c r="B1066" s="119">
        <v>57</v>
      </c>
      <c r="C1066" s="120" t="s">
        <v>438</v>
      </c>
      <c r="D1066" s="121">
        <v>1</v>
      </c>
    </row>
    <row r="1067" spans="1:4" x14ac:dyDescent="0.2">
      <c r="A1067" s="118">
        <v>919</v>
      </c>
      <c r="B1067" s="119">
        <v>278</v>
      </c>
      <c r="C1067" s="120" t="s">
        <v>438</v>
      </c>
      <c r="D1067" s="121">
        <v>2</v>
      </c>
    </row>
    <row r="1068" spans="1:4" x14ac:dyDescent="0.2">
      <c r="A1068" s="118">
        <v>920</v>
      </c>
      <c r="B1068" s="119">
        <v>57</v>
      </c>
      <c r="C1068" s="120" t="s">
        <v>438</v>
      </c>
      <c r="D1068" s="121">
        <v>1</v>
      </c>
    </row>
    <row r="1069" spans="1:4" x14ac:dyDescent="0.2">
      <c r="A1069" s="118">
        <v>920</v>
      </c>
      <c r="B1069" s="119">
        <v>278</v>
      </c>
      <c r="C1069" s="120" t="s">
        <v>438</v>
      </c>
      <c r="D1069" s="121">
        <v>2</v>
      </c>
    </row>
    <row r="1070" spans="1:4" x14ac:dyDescent="0.2">
      <c r="A1070" s="118">
        <v>922</v>
      </c>
      <c r="B1070" s="119">
        <v>301</v>
      </c>
      <c r="C1070" s="120" t="s">
        <v>348</v>
      </c>
      <c r="D1070" s="121">
        <v>1</v>
      </c>
    </row>
    <row r="1071" spans="1:4" x14ac:dyDescent="0.2">
      <c r="A1071" s="118">
        <v>923</v>
      </c>
      <c r="B1071" s="119">
        <v>302</v>
      </c>
      <c r="C1071" s="120" t="s">
        <v>348</v>
      </c>
      <c r="D1071" s="121">
        <v>1</v>
      </c>
    </row>
    <row r="1072" spans="1:4" x14ac:dyDescent="0.2">
      <c r="A1072" s="118">
        <v>924</v>
      </c>
      <c r="B1072" s="119">
        <v>303</v>
      </c>
      <c r="C1072" s="120" t="s">
        <v>348</v>
      </c>
      <c r="D1072" s="121">
        <v>1</v>
      </c>
    </row>
    <row r="1073" spans="1:4" x14ac:dyDescent="0.2">
      <c r="A1073" s="118">
        <v>925</v>
      </c>
      <c r="B1073" s="119">
        <v>259</v>
      </c>
      <c r="C1073" s="120" t="s">
        <v>439</v>
      </c>
      <c r="D1073" s="121" t="s">
        <v>378</v>
      </c>
    </row>
    <row r="1074" spans="1:4" x14ac:dyDescent="0.2">
      <c r="A1074" s="118">
        <v>925</v>
      </c>
      <c r="B1074" s="119">
        <v>307</v>
      </c>
      <c r="C1074" s="120" t="s">
        <v>439</v>
      </c>
      <c r="D1074" s="121" t="s">
        <v>378</v>
      </c>
    </row>
    <row r="1075" spans="1:4" x14ac:dyDescent="0.2">
      <c r="A1075" s="118">
        <v>926</v>
      </c>
      <c r="B1075" s="119">
        <v>261</v>
      </c>
      <c r="C1075" s="120" t="s">
        <v>379</v>
      </c>
      <c r="D1075" s="121" t="s">
        <v>378</v>
      </c>
    </row>
    <row r="1076" spans="1:4" x14ac:dyDescent="0.2">
      <c r="A1076" s="118">
        <v>926</v>
      </c>
      <c r="B1076" s="119">
        <v>308</v>
      </c>
      <c r="C1076" s="120" t="s">
        <v>379</v>
      </c>
      <c r="D1076" s="121" t="s">
        <v>378</v>
      </c>
    </row>
    <row r="1077" spans="1:4" x14ac:dyDescent="0.2">
      <c r="A1077" s="118">
        <v>927</v>
      </c>
      <c r="B1077" s="119">
        <v>263</v>
      </c>
      <c r="C1077" s="120" t="s">
        <v>381</v>
      </c>
      <c r="D1077" s="121" t="s">
        <v>378</v>
      </c>
    </row>
    <row r="1078" spans="1:4" x14ac:dyDescent="0.2">
      <c r="A1078" s="118">
        <v>927</v>
      </c>
      <c r="B1078" s="119">
        <v>309</v>
      </c>
      <c r="C1078" s="120" t="s">
        <v>381</v>
      </c>
      <c r="D1078" s="121" t="s">
        <v>378</v>
      </c>
    </row>
    <row r="1079" spans="1:4" x14ac:dyDescent="0.2">
      <c r="A1079" s="118">
        <v>928</v>
      </c>
      <c r="B1079" s="119">
        <v>265</v>
      </c>
      <c r="C1079" s="120" t="s">
        <v>380</v>
      </c>
      <c r="D1079" s="121" t="s">
        <v>378</v>
      </c>
    </row>
    <row r="1080" spans="1:4" x14ac:dyDescent="0.2">
      <c r="A1080" s="118">
        <v>928</v>
      </c>
      <c r="B1080" s="119">
        <v>310</v>
      </c>
      <c r="C1080" s="120" t="s">
        <v>380</v>
      </c>
      <c r="D1080" s="121" t="s">
        <v>378</v>
      </c>
    </row>
    <row r="1081" spans="1:4" x14ac:dyDescent="0.2">
      <c r="A1081" s="118">
        <v>929</v>
      </c>
      <c r="B1081" s="119">
        <v>14041</v>
      </c>
      <c r="C1081" s="120" t="s">
        <v>434</v>
      </c>
      <c r="D1081" s="121" t="s">
        <v>245</v>
      </c>
    </row>
    <row r="1082" spans="1:4" x14ac:dyDescent="0.2">
      <c r="A1082" s="118">
        <v>930</v>
      </c>
      <c r="B1082" s="119">
        <v>14053</v>
      </c>
      <c r="C1082" s="120" t="s">
        <v>434</v>
      </c>
      <c r="D1082" s="121" t="s">
        <v>245</v>
      </c>
    </row>
    <row r="1083" spans="1:4" x14ac:dyDescent="0.2">
      <c r="A1083" s="118">
        <v>931</v>
      </c>
      <c r="B1083" s="119">
        <v>14056</v>
      </c>
      <c r="C1083" s="120" t="s">
        <v>434</v>
      </c>
      <c r="D1083" s="121" t="s">
        <v>245</v>
      </c>
    </row>
    <row r="1084" spans="1:4" x14ac:dyDescent="0.2">
      <c r="A1084" s="118">
        <v>932</v>
      </c>
      <c r="B1084" s="119">
        <v>191</v>
      </c>
      <c r="C1084" s="120" t="s">
        <v>440</v>
      </c>
      <c r="D1084" s="121">
        <v>2</v>
      </c>
    </row>
    <row r="1085" spans="1:4" x14ac:dyDescent="0.2">
      <c r="A1085" s="118">
        <v>932</v>
      </c>
      <c r="B1085" s="119">
        <v>353</v>
      </c>
      <c r="C1085" s="120" t="s">
        <v>440</v>
      </c>
      <c r="D1085" s="121">
        <v>1</v>
      </c>
    </row>
    <row r="1086" spans="1:4" x14ac:dyDescent="0.2">
      <c r="A1086" s="118">
        <v>932</v>
      </c>
      <c r="B1086" s="119">
        <v>354</v>
      </c>
      <c r="C1086" s="120" t="s">
        <v>440</v>
      </c>
      <c r="D1086" s="121">
        <v>1</v>
      </c>
    </row>
    <row r="1087" spans="1:4" x14ac:dyDescent="0.2">
      <c r="A1087" s="118">
        <v>932</v>
      </c>
      <c r="B1087" s="119">
        <v>355</v>
      </c>
      <c r="C1087" s="120" t="s">
        <v>440</v>
      </c>
      <c r="D1087" s="121">
        <v>1</v>
      </c>
    </row>
    <row r="1088" spans="1:4" x14ac:dyDescent="0.2">
      <c r="A1088" s="118">
        <v>933</v>
      </c>
      <c r="B1088" s="119">
        <v>14147</v>
      </c>
      <c r="C1088" s="120" t="s">
        <v>432</v>
      </c>
      <c r="D1088" s="121">
        <v>2</v>
      </c>
    </row>
    <row r="1089" spans="1:4" x14ac:dyDescent="0.2">
      <c r="A1089" s="118">
        <v>933</v>
      </c>
      <c r="B1089" s="119">
        <v>14148</v>
      </c>
      <c r="C1089" s="120" t="s">
        <v>432</v>
      </c>
      <c r="D1089" s="121">
        <v>1</v>
      </c>
    </row>
    <row r="1090" spans="1:4" x14ac:dyDescent="0.2">
      <c r="A1090" s="118">
        <v>934</v>
      </c>
      <c r="B1090" s="119">
        <v>14149</v>
      </c>
      <c r="C1090" s="120" t="s">
        <v>433</v>
      </c>
      <c r="D1090" s="121" t="s">
        <v>245</v>
      </c>
    </row>
    <row r="1091" spans="1:4" x14ac:dyDescent="0.2">
      <c r="A1091" s="118">
        <v>935</v>
      </c>
      <c r="B1091" s="119">
        <v>374</v>
      </c>
      <c r="C1091" s="120" t="s">
        <v>441</v>
      </c>
      <c r="D1091" s="121" t="s">
        <v>492</v>
      </c>
    </row>
    <row r="1092" spans="1:4" x14ac:dyDescent="0.2">
      <c r="A1092" s="118">
        <v>935</v>
      </c>
      <c r="B1092" s="119">
        <v>375</v>
      </c>
      <c r="C1092" s="120" t="s">
        <v>441</v>
      </c>
      <c r="D1092" s="121" t="s">
        <v>490</v>
      </c>
    </row>
    <row r="1093" spans="1:4" x14ac:dyDescent="0.2">
      <c r="A1093" s="118">
        <v>936</v>
      </c>
      <c r="B1093" s="119">
        <v>1422</v>
      </c>
      <c r="C1093" s="120" t="s">
        <v>441</v>
      </c>
      <c r="D1093" s="121">
        <v>1</v>
      </c>
    </row>
    <row r="1094" spans="1:4" x14ac:dyDescent="0.2">
      <c r="A1094" s="118">
        <v>936</v>
      </c>
      <c r="B1094" s="119">
        <v>1423</v>
      </c>
      <c r="C1094" s="120" t="s">
        <v>441</v>
      </c>
      <c r="D1094" s="121">
        <v>2</v>
      </c>
    </row>
    <row r="1095" spans="1:4" x14ac:dyDescent="0.2">
      <c r="A1095" s="118">
        <v>937</v>
      </c>
      <c r="B1095" s="119">
        <v>14150</v>
      </c>
      <c r="C1095" s="120" t="s">
        <v>441</v>
      </c>
      <c r="D1095" s="121">
        <v>2</v>
      </c>
    </row>
    <row r="1096" spans="1:4" x14ac:dyDescent="0.2">
      <c r="A1096" s="118">
        <v>937</v>
      </c>
      <c r="B1096" s="119">
        <v>14151</v>
      </c>
      <c r="C1096" s="120" t="s">
        <v>441</v>
      </c>
      <c r="D1096" s="121">
        <v>1</v>
      </c>
    </row>
    <row r="1097" spans="1:4" x14ac:dyDescent="0.2">
      <c r="A1097" s="118">
        <v>938</v>
      </c>
      <c r="B1097" s="119">
        <v>376</v>
      </c>
      <c r="C1097" s="120" t="s">
        <v>441</v>
      </c>
      <c r="D1097" s="121">
        <v>2</v>
      </c>
    </row>
    <row r="1098" spans="1:4" x14ac:dyDescent="0.2">
      <c r="A1098" s="118">
        <v>938</v>
      </c>
      <c r="B1098" s="119">
        <v>377</v>
      </c>
      <c r="C1098" s="120" t="s">
        <v>441</v>
      </c>
      <c r="D1098" s="121">
        <v>1</v>
      </c>
    </row>
    <row r="1099" spans="1:4" x14ac:dyDescent="0.2">
      <c r="A1099" s="118">
        <v>939</v>
      </c>
      <c r="B1099" s="119">
        <v>395</v>
      </c>
      <c r="C1099" s="120" t="s">
        <v>441</v>
      </c>
      <c r="D1099" s="121">
        <v>2</v>
      </c>
    </row>
    <row r="1100" spans="1:4" x14ac:dyDescent="0.2">
      <c r="A1100" s="118">
        <v>939</v>
      </c>
      <c r="B1100" s="119">
        <v>396</v>
      </c>
      <c r="C1100" s="120" t="s">
        <v>441</v>
      </c>
      <c r="D1100" s="121">
        <v>1</v>
      </c>
    </row>
    <row r="1101" spans="1:4" x14ac:dyDescent="0.2">
      <c r="A1101" s="118">
        <v>940</v>
      </c>
      <c r="B1101" s="119">
        <v>397</v>
      </c>
      <c r="C1101" s="120" t="s">
        <v>442</v>
      </c>
      <c r="D1101" s="121" t="s">
        <v>400</v>
      </c>
    </row>
    <row r="1102" spans="1:4" x14ac:dyDescent="0.2">
      <c r="A1102" s="118">
        <v>941</v>
      </c>
      <c r="B1102" s="119">
        <v>398</v>
      </c>
      <c r="C1102" s="120" t="s">
        <v>443</v>
      </c>
      <c r="D1102" s="121" t="s">
        <v>400</v>
      </c>
    </row>
    <row r="1103" spans="1:4" x14ac:dyDescent="0.2">
      <c r="A1103" s="118">
        <v>942</v>
      </c>
      <c r="B1103" s="119">
        <v>400</v>
      </c>
      <c r="C1103" s="120" t="s">
        <v>293</v>
      </c>
      <c r="D1103" s="121">
        <v>1</v>
      </c>
    </row>
    <row r="1104" spans="1:4" x14ac:dyDescent="0.2">
      <c r="A1104" s="118">
        <v>942</v>
      </c>
      <c r="B1104" s="119">
        <v>401</v>
      </c>
      <c r="C1104" s="120" t="s">
        <v>293</v>
      </c>
      <c r="D1104" s="121">
        <v>2</v>
      </c>
    </row>
    <row r="1105" spans="1:4" x14ac:dyDescent="0.2">
      <c r="A1105" s="118">
        <v>943</v>
      </c>
      <c r="B1105" s="119">
        <v>404</v>
      </c>
      <c r="C1105" s="120" t="s">
        <v>283</v>
      </c>
      <c r="D1105" s="121">
        <v>1</v>
      </c>
    </row>
    <row r="1106" spans="1:4" x14ac:dyDescent="0.2">
      <c r="A1106" s="118">
        <v>943</v>
      </c>
      <c r="B1106" s="119">
        <v>405</v>
      </c>
      <c r="C1106" s="120" t="s">
        <v>283</v>
      </c>
      <c r="D1106" s="121">
        <v>2</v>
      </c>
    </row>
    <row r="1107" spans="1:4" x14ac:dyDescent="0.2">
      <c r="A1107" s="118">
        <v>944</v>
      </c>
      <c r="B1107" s="119">
        <v>406</v>
      </c>
      <c r="C1107" s="120" t="s">
        <v>283</v>
      </c>
      <c r="D1107" s="121">
        <v>1</v>
      </c>
    </row>
    <row r="1108" spans="1:4" x14ac:dyDescent="0.2">
      <c r="A1108" s="118">
        <v>944</v>
      </c>
      <c r="B1108" s="119">
        <v>407</v>
      </c>
      <c r="C1108" s="120" t="s">
        <v>283</v>
      </c>
      <c r="D1108" s="121">
        <v>2</v>
      </c>
    </row>
    <row r="1109" spans="1:4" x14ac:dyDescent="0.2">
      <c r="A1109" s="118">
        <v>945</v>
      </c>
      <c r="B1109" s="119">
        <v>408</v>
      </c>
      <c r="C1109" s="120" t="s">
        <v>283</v>
      </c>
      <c r="D1109" s="121">
        <v>1</v>
      </c>
    </row>
    <row r="1110" spans="1:4" x14ac:dyDescent="0.2">
      <c r="A1110" s="118">
        <v>945</v>
      </c>
      <c r="B1110" s="119">
        <v>409</v>
      </c>
      <c r="C1110" s="120" t="s">
        <v>283</v>
      </c>
      <c r="D1110" s="121">
        <v>2</v>
      </c>
    </row>
    <row r="1111" spans="1:4" x14ac:dyDescent="0.2">
      <c r="A1111" s="118">
        <v>946</v>
      </c>
      <c r="B1111" s="119">
        <v>410</v>
      </c>
      <c r="C1111" s="120" t="s">
        <v>283</v>
      </c>
      <c r="D1111" s="121">
        <v>1</v>
      </c>
    </row>
    <row r="1112" spans="1:4" x14ac:dyDescent="0.2">
      <c r="A1112" s="118">
        <v>946</v>
      </c>
      <c r="B1112" s="119">
        <v>411</v>
      </c>
      <c r="C1112" s="120" t="s">
        <v>283</v>
      </c>
      <c r="D1112" s="121">
        <v>2</v>
      </c>
    </row>
    <row r="1113" spans="1:4" x14ac:dyDescent="0.2">
      <c r="A1113" s="118">
        <v>947</v>
      </c>
      <c r="B1113" s="119">
        <v>412</v>
      </c>
      <c r="C1113" s="120" t="s">
        <v>444</v>
      </c>
      <c r="D1113" s="121">
        <v>2</v>
      </c>
    </row>
    <row r="1114" spans="1:4" x14ac:dyDescent="0.2">
      <c r="A1114" s="118">
        <v>947</v>
      </c>
      <c r="B1114" s="119">
        <v>413</v>
      </c>
      <c r="C1114" s="120" t="s">
        <v>444</v>
      </c>
      <c r="D1114" s="121">
        <v>1</v>
      </c>
    </row>
    <row r="1115" spans="1:4" x14ac:dyDescent="0.2">
      <c r="A1115" s="118">
        <v>947</v>
      </c>
      <c r="B1115" s="119">
        <v>414</v>
      </c>
      <c r="C1115" s="120" t="s">
        <v>444</v>
      </c>
      <c r="D1115" s="121">
        <v>1</v>
      </c>
    </row>
    <row r="1116" spans="1:4" x14ac:dyDescent="0.2">
      <c r="A1116" s="118">
        <v>948</v>
      </c>
      <c r="B1116" s="119">
        <v>415</v>
      </c>
      <c r="C1116" s="120" t="s">
        <v>445</v>
      </c>
      <c r="D1116" s="121" t="s">
        <v>492</v>
      </c>
    </row>
    <row r="1117" spans="1:4" x14ac:dyDescent="0.2">
      <c r="A1117" s="118">
        <v>948</v>
      </c>
      <c r="B1117" s="119">
        <v>416</v>
      </c>
      <c r="C1117" s="120" t="s">
        <v>445</v>
      </c>
      <c r="D1117" s="121">
        <v>1</v>
      </c>
    </row>
    <row r="1118" spans="1:4" x14ac:dyDescent="0.2">
      <c r="A1118" s="118">
        <v>949</v>
      </c>
      <c r="B1118" s="119">
        <v>417</v>
      </c>
      <c r="C1118" s="120" t="s">
        <v>546</v>
      </c>
      <c r="D1118" s="121">
        <v>1</v>
      </c>
    </row>
    <row r="1119" spans="1:4" x14ac:dyDescent="0.2">
      <c r="A1119" s="118">
        <v>949</v>
      </c>
      <c r="B1119" s="119">
        <v>418</v>
      </c>
      <c r="C1119" s="120" t="s">
        <v>546</v>
      </c>
      <c r="D1119" s="121">
        <v>2</v>
      </c>
    </row>
    <row r="1120" spans="1:4" x14ac:dyDescent="0.2">
      <c r="A1120" s="118">
        <v>950</v>
      </c>
      <c r="B1120" s="119">
        <v>419</v>
      </c>
      <c r="C1120" s="120" t="s">
        <v>547</v>
      </c>
      <c r="D1120" s="121" t="s">
        <v>245</v>
      </c>
    </row>
    <row r="1121" spans="1:4" x14ac:dyDescent="0.2">
      <c r="A1121" s="118">
        <v>951</v>
      </c>
      <c r="B1121" s="119">
        <v>420</v>
      </c>
      <c r="C1121" s="120" t="s">
        <v>548</v>
      </c>
      <c r="D1121" s="121" t="s">
        <v>245</v>
      </c>
    </row>
    <row r="1122" spans="1:4" x14ac:dyDescent="0.2">
      <c r="A1122" s="118">
        <v>952</v>
      </c>
      <c r="B1122" s="119">
        <v>421</v>
      </c>
      <c r="C1122" s="120" t="s">
        <v>549</v>
      </c>
      <c r="D1122" s="121">
        <v>1</v>
      </c>
    </row>
    <row r="1123" spans="1:4" x14ac:dyDescent="0.2">
      <c r="A1123" s="118">
        <v>952</v>
      </c>
      <c r="B1123" s="119">
        <v>422</v>
      </c>
      <c r="C1123" s="120" t="s">
        <v>549</v>
      </c>
      <c r="D1123" s="121">
        <v>2</v>
      </c>
    </row>
    <row r="1124" spans="1:4" x14ac:dyDescent="0.2">
      <c r="A1124" s="118">
        <v>953</v>
      </c>
      <c r="B1124" s="119">
        <v>423</v>
      </c>
      <c r="C1124" s="120" t="s">
        <v>446</v>
      </c>
      <c r="D1124" s="121">
        <v>1</v>
      </c>
    </row>
    <row r="1125" spans="1:4" x14ac:dyDescent="0.2">
      <c r="A1125" s="118">
        <v>953</v>
      </c>
      <c r="B1125" s="119">
        <v>424</v>
      </c>
      <c r="C1125" s="120" t="s">
        <v>446</v>
      </c>
      <c r="D1125" s="121" t="s">
        <v>490</v>
      </c>
    </row>
    <row r="1126" spans="1:4" x14ac:dyDescent="0.2">
      <c r="A1126" s="118">
        <v>954</v>
      </c>
      <c r="B1126" s="119">
        <v>425</v>
      </c>
      <c r="C1126" s="120" t="s">
        <v>447</v>
      </c>
      <c r="D1126" s="121" t="s">
        <v>492</v>
      </c>
    </row>
    <row r="1127" spans="1:4" x14ac:dyDescent="0.2">
      <c r="A1127" s="118">
        <v>954</v>
      </c>
      <c r="B1127" s="119">
        <v>426</v>
      </c>
      <c r="C1127" s="120" t="s">
        <v>447</v>
      </c>
      <c r="D1127" s="121" t="s">
        <v>490</v>
      </c>
    </row>
    <row r="1128" spans="1:4" x14ac:dyDescent="0.2">
      <c r="A1128" s="118">
        <v>954</v>
      </c>
      <c r="B1128" s="119">
        <v>427</v>
      </c>
      <c r="C1128" s="120" t="s">
        <v>447</v>
      </c>
      <c r="D1128" s="121" t="s">
        <v>490</v>
      </c>
    </row>
    <row r="1129" spans="1:4" x14ac:dyDescent="0.2">
      <c r="A1129" s="118">
        <v>955</v>
      </c>
      <c r="B1129" s="119">
        <v>206</v>
      </c>
      <c r="C1129" s="120" t="s">
        <v>448</v>
      </c>
      <c r="D1129" s="121">
        <v>2</v>
      </c>
    </row>
    <row r="1130" spans="1:4" x14ac:dyDescent="0.2">
      <c r="A1130" s="118">
        <v>955</v>
      </c>
      <c r="B1130" s="119">
        <v>428</v>
      </c>
      <c r="C1130" s="120" t="s">
        <v>448</v>
      </c>
      <c r="D1130" s="121">
        <v>1</v>
      </c>
    </row>
    <row r="1131" spans="1:4" x14ac:dyDescent="0.2">
      <c r="A1131" s="118">
        <v>955</v>
      </c>
      <c r="B1131" s="119">
        <v>429</v>
      </c>
      <c r="C1131" s="120" t="s">
        <v>448</v>
      </c>
      <c r="D1131" s="121">
        <v>2</v>
      </c>
    </row>
    <row r="1132" spans="1:4" x14ac:dyDescent="0.2">
      <c r="A1132" s="118">
        <v>955</v>
      </c>
      <c r="B1132" s="119">
        <v>430</v>
      </c>
      <c r="C1132" s="120" t="s">
        <v>448</v>
      </c>
      <c r="D1132" s="121">
        <v>1</v>
      </c>
    </row>
    <row r="1133" spans="1:4" x14ac:dyDescent="0.2">
      <c r="A1133" s="118">
        <v>956</v>
      </c>
      <c r="B1133" s="119">
        <v>160</v>
      </c>
      <c r="C1133" s="120" t="s">
        <v>449</v>
      </c>
      <c r="D1133" s="121">
        <v>2</v>
      </c>
    </row>
    <row r="1134" spans="1:4" x14ac:dyDescent="0.2">
      <c r="A1134" s="118">
        <v>956</v>
      </c>
      <c r="B1134" s="119">
        <v>427</v>
      </c>
      <c r="C1134" s="120" t="s">
        <v>449</v>
      </c>
      <c r="D1134" s="121">
        <v>1</v>
      </c>
    </row>
    <row r="1135" spans="1:4" x14ac:dyDescent="0.2">
      <c r="A1135" s="118">
        <v>956</v>
      </c>
      <c r="B1135" s="119">
        <v>431</v>
      </c>
      <c r="C1135" s="120" t="s">
        <v>449</v>
      </c>
      <c r="D1135" s="121">
        <v>2</v>
      </c>
    </row>
    <row r="1136" spans="1:4" x14ac:dyDescent="0.2">
      <c r="A1136" s="118">
        <v>956</v>
      </c>
      <c r="B1136" s="119">
        <v>432</v>
      </c>
      <c r="C1136" s="120" t="s">
        <v>449</v>
      </c>
      <c r="D1136" s="121">
        <v>1</v>
      </c>
    </row>
    <row r="1137" spans="1:4" x14ac:dyDescent="0.2">
      <c r="A1137" s="118">
        <v>957</v>
      </c>
      <c r="B1137" s="119">
        <v>432</v>
      </c>
      <c r="C1137" s="120" t="s">
        <v>450</v>
      </c>
      <c r="D1137" s="121">
        <v>1</v>
      </c>
    </row>
    <row r="1138" spans="1:4" x14ac:dyDescent="0.2">
      <c r="A1138" s="118">
        <v>957</v>
      </c>
      <c r="B1138" s="119">
        <v>433</v>
      </c>
      <c r="C1138" s="120" t="s">
        <v>450</v>
      </c>
      <c r="D1138" s="121">
        <v>2</v>
      </c>
    </row>
    <row r="1139" spans="1:4" x14ac:dyDescent="0.2">
      <c r="A1139" s="118">
        <v>958</v>
      </c>
      <c r="B1139" s="119">
        <v>434</v>
      </c>
      <c r="C1139" s="120" t="s">
        <v>451</v>
      </c>
      <c r="D1139" s="121">
        <v>2</v>
      </c>
    </row>
    <row r="1140" spans="1:4" x14ac:dyDescent="0.2">
      <c r="A1140" s="118">
        <v>958</v>
      </c>
      <c r="B1140" s="119">
        <v>435</v>
      </c>
      <c r="C1140" s="120" t="s">
        <v>451</v>
      </c>
      <c r="D1140" s="121">
        <v>1</v>
      </c>
    </row>
    <row r="1141" spans="1:4" x14ac:dyDescent="0.2">
      <c r="A1141" s="118">
        <v>959</v>
      </c>
      <c r="B1141" s="119">
        <v>160</v>
      </c>
      <c r="C1141" s="120" t="s">
        <v>452</v>
      </c>
      <c r="D1141" s="121">
        <v>2</v>
      </c>
    </row>
    <row r="1142" spans="1:4" x14ac:dyDescent="0.2">
      <c r="A1142" s="118">
        <v>959</v>
      </c>
      <c r="B1142" s="119">
        <v>432</v>
      </c>
      <c r="C1142" s="120" t="s">
        <v>452</v>
      </c>
      <c r="D1142" s="121">
        <v>1</v>
      </c>
    </row>
    <row r="1143" spans="1:4" x14ac:dyDescent="0.2">
      <c r="A1143" s="118">
        <v>959</v>
      </c>
      <c r="B1143" s="119">
        <v>436</v>
      </c>
      <c r="C1143" s="120" t="s">
        <v>452</v>
      </c>
      <c r="D1143" s="121">
        <v>2</v>
      </c>
    </row>
    <row r="1144" spans="1:4" x14ac:dyDescent="0.2">
      <c r="A1144" s="118">
        <v>960</v>
      </c>
      <c r="B1144" s="119">
        <v>160</v>
      </c>
      <c r="C1144" s="120" t="s">
        <v>453</v>
      </c>
      <c r="D1144" s="121">
        <v>2</v>
      </c>
    </row>
    <row r="1145" spans="1:4" x14ac:dyDescent="0.2">
      <c r="A1145" s="118">
        <v>960</v>
      </c>
      <c r="B1145" s="119">
        <v>435</v>
      </c>
      <c r="C1145" s="120" t="s">
        <v>453</v>
      </c>
      <c r="D1145" s="121">
        <v>1</v>
      </c>
    </row>
    <row r="1146" spans="1:4" x14ac:dyDescent="0.2">
      <c r="A1146" s="118">
        <v>960</v>
      </c>
      <c r="B1146" s="119">
        <v>441</v>
      </c>
      <c r="C1146" s="120" t="s">
        <v>453</v>
      </c>
      <c r="D1146" s="121">
        <v>1</v>
      </c>
    </row>
    <row r="1147" spans="1:4" x14ac:dyDescent="0.2">
      <c r="A1147" s="118">
        <v>961</v>
      </c>
      <c r="B1147" s="119">
        <v>427</v>
      </c>
      <c r="C1147" s="120" t="s">
        <v>454</v>
      </c>
      <c r="D1147" s="121">
        <v>1</v>
      </c>
    </row>
    <row r="1148" spans="1:4" x14ac:dyDescent="0.2">
      <c r="A1148" s="118">
        <v>961</v>
      </c>
      <c r="B1148" s="119">
        <v>432</v>
      </c>
      <c r="C1148" s="120" t="s">
        <v>454</v>
      </c>
      <c r="D1148" s="121">
        <v>1</v>
      </c>
    </row>
    <row r="1149" spans="1:4" x14ac:dyDescent="0.2">
      <c r="A1149" s="118">
        <v>961</v>
      </c>
      <c r="B1149" s="119">
        <v>437</v>
      </c>
      <c r="C1149" s="120" t="s">
        <v>454</v>
      </c>
      <c r="D1149" s="121">
        <v>2</v>
      </c>
    </row>
    <row r="1150" spans="1:4" x14ac:dyDescent="0.2">
      <c r="A1150" s="118">
        <v>962</v>
      </c>
      <c r="B1150" s="119">
        <v>427</v>
      </c>
      <c r="C1150" s="120" t="s">
        <v>455</v>
      </c>
      <c r="D1150" s="121">
        <v>1</v>
      </c>
    </row>
    <row r="1151" spans="1:4" x14ac:dyDescent="0.2">
      <c r="A1151" s="118">
        <v>962</v>
      </c>
      <c r="B1151" s="119">
        <v>435</v>
      </c>
      <c r="C1151" s="120" t="s">
        <v>455</v>
      </c>
      <c r="D1151" s="121">
        <v>1</v>
      </c>
    </row>
    <row r="1152" spans="1:4" x14ac:dyDescent="0.2">
      <c r="A1152" s="118">
        <v>962</v>
      </c>
      <c r="B1152" s="119">
        <v>438</v>
      </c>
      <c r="C1152" s="120" t="s">
        <v>455</v>
      </c>
      <c r="D1152" s="121">
        <v>2</v>
      </c>
    </row>
    <row r="1153" spans="1:4" x14ac:dyDescent="0.2">
      <c r="A1153" s="118">
        <v>963</v>
      </c>
      <c r="B1153" s="119">
        <v>160</v>
      </c>
      <c r="C1153" s="120" t="s">
        <v>456</v>
      </c>
      <c r="D1153" s="121">
        <v>2</v>
      </c>
    </row>
    <row r="1154" spans="1:4" x14ac:dyDescent="0.2">
      <c r="A1154" s="118">
        <v>963</v>
      </c>
      <c r="B1154" s="119">
        <v>427</v>
      </c>
      <c r="C1154" s="120" t="s">
        <v>456</v>
      </c>
      <c r="D1154" s="121">
        <v>1</v>
      </c>
    </row>
    <row r="1155" spans="1:4" x14ac:dyDescent="0.2">
      <c r="A1155" s="118">
        <v>963</v>
      </c>
      <c r="B1155" s="119">
        <v>435</v>
      </c>
      <c r="C1155" s="120" t="s">
        <v>456</v>
      </c>
      <c r="D1155" s="121">
        <v>1</v>
      </c>
    </row>
    <row r="1156" spans="1:4" x14ac:dyDescent="0.2">
      <c r="A1156" s="118">
        <v>963</v>
      </c>
      <c r="B1156" s="119">
        <v>439</v>
      </c>
      <c r="C1156" s="120" t="s">
        <v>456</v>
      </c>
      <c r="D1156" s="121">
        <v>2</v>
      </c>
    </row>
    <row r="1157" spans="1:4" x14ac:dyDescent="0.2">
      <c r="A1157" s="118">
        <v>964</v>
      </c>
      <c r="B1157" s="119">
        <v>160</v>
      </c>
      <c r="C1157" s="120" t="s">
        <v>457</v>
      </c>
      <c r="D1157" s="121">
        <v>2</v>
      </c>
    </row>
    <row r="1158" spans="1:4" x14ac:dyDescent="0.2">
      <c r="A1158" s="118">
        <v>964</v>
      </c>
      <c r="B1158" s="119">
        <v>431</v>
      </c>
      <c r="C1158" s="120" t="s">
        <v>457</v>
      </c>
      <c r="D1158" s="121">
        <v>2</v>
      </c>
    </row>
    <row r="1159" spans="1:4" x14ac:dyDescent="0.2">
      <c r="A1159" s="118">
        <v>964</v>
      </c>
      <c r="B1159" s="119">
        <v>440</v>
      </c>
      <c r="C1159" s="120" t="s">
        <v>457</v>
      </c>
      <c r="D1159" s="121">
        <v>1</v>
      </c>
    </row>
    <row r="1160" spans="1:4" x14ac:dyDescent="0.2">
      <c r="A1160" s="118">
        <v>965</v>
      </c>
      <c r="B1160" s="119">
        <v>194</v>
      </c>
      <c r="C1160" s="120" t="s">
        <v>458</v>
      </c>
      <c r="D1160" s="121">
        <v>2</v>
      </c>
    </row>
    <row r="1161" spans="1:4" x14ac:dyDescent="0.2">
      <c r="A1161" s="118">
        <v>965</v>
      </c>
      <c r="B1161" s="119">
        <v>489</v>
      </c>
      <c r="C1161" s="120" t="s">
        <v>458</v>
      </c>
      <c r="D1161" s="121">
        <v>1</v>
      </c>
    </row>
    <row r="1162" spans="1:4" x14ac:dyDescent="0.2">
      <c r="A1162" s="118">
        <v>965</v>
      </c>
      <c r="B1162" s="119">
        <v>500</v>
      </c>
      <c r="C1162" s="120" t="s">
        <v>458</v>
      </c>
      <c r="D1162" s="121">
        <v>2</v>
      </c>
    </row>
    <row r="1163" spans="1:4" x14ac:dyDescent="0.2">
      <c r="A1163" s="118">
        <v>966</v>
      </c>
      <c r="B1163" s="119">
        <v>488</v>
      </c>
      <c r="C1163" s="120" t="s">
        <v>305</v>
      </c>
      <c r="D1163" s="121" t="s">
        <v>245</v>
      </c>
    </row>
    <row r="1164" spans="1:4" x14ac:dyDescent="0.2">
      <c r="A1164" s="118">
        <v>967</v>
      </c>
      <c r="B1164" s="119">
        <v>442</v>
      </c>
      <c r="C1164" s="120" t="s">
        <v>317</v>
      </c>
      <c r="D1164" s="121">
        <v>1</v>
      </c>
    </row>
    <row r="1165" spans="1:4" x14ac:dyDescent="0.2">
      <c r="A1165" s="118">
        <v>967</v>
      </c>
      <c r="B1165" s="119">
        <v>443</v>
      </c>
      <c r="C1165" s="120" t="s">
        <v>317</v>
      </c>
      <c r="D1165" s="121">
        <v>2</v>
      </c>
    </row>
    <row r="1166" spans="1:4" x14ac:dyDescent="0.2">
      <c r="A1166" s="118">
        <v>968</v>
      </c>
      <c r="B1166" s="119">
        <v>444</v>
      </c>
      <c r="C1166" s="120" t="s">
        <v>317</v>
      </c>
      <c r="D1166" s="121">
        <v>1</v>
      </c>
    </row>
    <row r="1167" spans="1:4" x14ac:dyDescent="0.2">
      <c r="A1167" s="118">
        <v>969</v>
      </c>
      <c r="B1167" s="119">
        <v>443</v>
      </c>
      <c r="C1167" s="120" t="s">
        <v>458</v>
      </c>
      <c r="D1167" s="121">
        <v>2</v>
      </c>
    </row>
    <row r="1168" spans="1:4" x14ac:dyDescent="0.2">
      <c r="A1168" s="118">
        <v>969</v>
      </c>
      <c r="B1168" s="119">
        <v>489</v>
      </c>
      <c r="C1168" s="120" t="s">
        <v>458</v>
      </c>
      <c r="D1168" s="121">
        <v>1</v>
      </c>
    </row>
    <row r="1169" spans="1:4" x14ac:dyDescent="0.2">
      <c r="A1169" s="118">
        <v>969</v>
      </c>
      <c r="B1169" s="119">
        <v>501</v>
      </c>
      <c r="C1169" s="120" t="s">
        <v>458</v>
      </c>
      <c r="D1169" s="121">
        <v>1</v>
      </c>
    </row>
    <row r="1170" spans="1:4" x14ac:dyDescent="0.2">
      <c r="A1170" s="118">
        <v>970</v>
      </c>
      <c r="B1170" s="119">
        <v>447</v>
      </c>
      <c r="C1170" s="120" t="s">
        <v>271</v>
      </c>
      <c r="D1170" s="121">
        <v>2</v>
      </c>
    </row>
    <row r="1171" spans="1:4" x14ac:dyDescent="0.2">
      <c r="A1171" s="118">
        <v>970</v>
      </c>
      <c r="B1171" s="119">
        <v>448</v>
      </c>
      <c r="C1171" s="120" t="s">
        <v>271</v>
      </c>
      <c r="D1171" s="121">
        <v>1</v>
      </c>
    </row>
    <row r="1172" spans="1:4" x14ac:dyDescent="0.2">
      <c r="A1172" s="118">
        <v>971</v>
      </c>
      <c r="B1172" s="119">
        <v>492</v>
      </c>
      <c r="C1172" s="120" t="s">
        <v>459</v>
      </c>
      <c r="D1172" s="121">
        <v>2</v>
      </c>
    </row>
    <row r="1173" spans="1:4" x14ac:dyDescent="0.2">
      <c r="A1173" s="118">
        <v>971</v>
      </c>
      <c r="B1173" s="119">
        <v>493</v>
      </c>
      <c r="C1173" s="120" t="s">
        <v>459</v>
      </c>
      <c r="D1173" s="121">
        <v>1</v>
      </c>
    </row>
    <row r="1174" spans="1:4" x14ac:dyDescent="0.2">
      <c r="A1174" s="118">
        <v>971</v>
      </c>
      <c r="B1174" s="119">
        <v>494</v>
      </c>
      <c r="C1174" s="120" t="s">
        <v>459</v>
      </c>
      <c r="D1174" s="121">
        <v>1</v>
      </c>
    </row>
    <row r="1175" spans="1:4" x14ac:dyDescent="0.2">
      <c r="A1175" s="118">
        <v>972</v>
      </c>
      <c r="B1175" s="119">
        <v>502</v>
      </c>
      <c r="C1175" s="120" t="s">
        <v>493</v>
      </c>
      <c r="D1175" s="121">
        <v>1</v>
      </c>
    </row>
    <row r="1176" spans="1:4" x14ac:dyDescent="0.2">
      <c r="A1176" s="118">
        <v>972</v>
      </c>
      <c r="B1176" s="119">
        <v>503</v>
      </c>
      <c r="C1176" s="120" t="s">
        <v>493</v>
      </c>
      <c r="D1176" s="121" t="s">
        <v>492</v>
      </c>
    </row>
    <row r="1177" spans="1:4" x14ac:dyDescent="0.2">
      <c r="A1177" s="118">
        <v>973</v>
      </c>
      <c r="B1177" s="119">
        <v>453</v>
      </c>
      <c r="C1177" s="120" t="s">
        <v>315</v>
      </c>
      <c r="D1177" s="121">
        <v>1</v>
      </c>
    </row>
    <row r="1178" spans="1:4" x14ac:dyDescent="0.2">
      <c r="A1178" s="118">
        <v>973</v>
      </c>
      <c r="B1178" s="119">
        <v>454</v>
      </c>
      <c r="C1178" s="120" t="s">
        <v>315</v>
      </c>
      <c r="D1178" s="121">
        <v>2</v>
      </c>
    </row>
    <row r="1179" spans="1:4" x14ac:dyDescent="0.2">
      <c r="A1179" s="118">
        <v>974</v>
      </c>
      <c r="B1179" s="119">
        <v>455</v>
      </c>
      <c r="C1179" s="120" t="s">
        <v>341</v>
      </c>
      <c r="D1179" s="121">
        <v>2</v>
      </c>
    </row>
    <row r="1180" spans="1:4" x14ac:dyDescent="0.2">
      <c r="A1180" s="118">
        <v>975</v>
      </c>
      <c r="B1180" s="119">
        <v>504</v>
      </c>
      <c r="C1180" s="120" t="s">
        <v>550</v>
      </c>
      <c r="D1180" s="121">
        <v>1</v>
      </c>
    </row>
    <row r="1181" spans="1:4" x14ac:dyDescent="0.2">
      <c r="A1181" s="118">
        <v>975</v>
      </c>
      <c r="B1181" s="119">
        <v>505</v>
      </c>
      <c r="C1181" s="120" t="s">
        <v>550</v>
      </c>
      <c r="D1181" s="121">
        <v>2</v>
      </c>
    </row>
    <row r="1182" spans="1:4" x14ac:dyDescent="0.2">
      <c r="A1182" s="118">
        <v>976</v>
      </c>
      <c r="B1182" s="119">
        <v>506</v>
      </c>
      <c r="C1182" s="120" t="s">
        <v>551</v>
      </c>
      <c r="D1182" s="121">
        <v>1</v>
      </c>
    </row>
    <row r="1183" spans="1:4" x14ac:dyDescent="0.2">
      <c r="A1183" s="118">
        <v>976</v>
      </c>
      <c r="B1183" s="119">
        <v>507</v>
      </c>
      <c r="C1183" s="120" t="s">
        <v>551</v>
      </c>
      <c r="D1183" s="121">
        <v>2</v>
      </c>
    </row>
    <row r="1184" spans="1:4" x14ac:dyDescent="0.2">
      <c r="A1184" s="118">
        <v>978</v>
      </c>
      <c r="B1184" s="119">
        <v>462</v>
      </c>
      <c r="C1184" s="120" t="s">
        <v>299</v>
      </c>
      <c r="D1184" s="121" t="s">
        <v>245</v>
      </c>
    </row>
    <row r="1185" spans="1:4" x14ac:dyDescent="0.2">
      <c r="A1185" s="118">
        <v>979</v>
      </c>
      <c r="B1185" s="119">
        <v>463</v>
      </c>
      <c r="C1185" s="120" t="s">
        <v>338</v>
      </c>
      <c r="D1185" s="121" t="s">
        <v>485</v>
      </c>
    </row>
    <row r="1186" spans="1:4" x14ac:dyDescent="0.2">
      <c r="A1186" s="118">
        <v>980</v>
      </c>
      <c r="B1186" s="119">
        <v>466</v>
      </c>
      <c r="C1186" s="120" t="s">
        <v>460</v>
      </c>
      <c r="D1186" s="121">
        <v>2</v>
      </c>
    </row>
    <row r="1187" spans="1:4" x14ac:dyDescent="0.2">
      <c r="A1187" s="118">
        <v>980</v>
      </c>
      <c r="B1187" s="119">
        <v>467</v>
      </c>
      <c r="C1187" s="120" t="s">
        <v>460</v>
      </c>
      <c r="D1187" s="121">
        <v>1</v>
      </c>
    </row>
    <row r="1188" spans="1:4" x14ac:dyDescent="0.2">
      <c r="A1188" s="118">
        <v>981</v>
      </c>
      <c r="B1188" s="119">
        <v>468</v>
      </c>
      <c r="C1188" s="120" t="s">
        <v>461</v>
      </c>
      <c r="D1188" s="121" t="s">
        <v>245</v>
      </c>
    </row>
    <row r="1189" spans="1:4" x14ac:dyDescent="0.2">
      <c r="A1189" s="118">
        <v>982</v>
      </c>
      <c r="B1189" s="119">
        <v>508</v>
      </c>
      <c r="C1189" s="120" t="s">
        <v>552</v>
      </c>
      <c r="D1189" s="121">
        <v>2</v>
      </c>
    </row>
    <row r="1190" spans="1:4" x14ac:dyDescent="0.2">
      <c r="A1190" s="118">
        <v>982</v>
      </c>
      <c r="B1190" s="119">
        <v>509</v>
      </c>
      <c r="C1190" s="120" t="s">
        <v>552</v>
      </c>
      <c r="D1190" s="121">
        <v>1</v>
      </c>
    </row>
    <row r="1191" spans="1:4" x14ac:dyDescent="0.2">
      <c r="A1191" s="118">
        <v>983</v>
      </c>
      <c r="B1191" s="119">
        <v>510</v>
      </c>
      <c r="C1191" s="120" t="s">
        <v>553</v>
      </c>
      <c r="D1191" s="121">
        <v>2</v>
      </c>
    </row>
    <row r="1192" spans="1:4" x14ac:dyDescent="0.2">
      <c r="A1192" s="118">
        <v>983</v>
      </c>
      <c r="B1192" s="119">
        <v>511</v>
      </c>
      <c r="C1192" s="120" t="s">
        <v>553</v>
      </c>
      <c r="D1192" s="121">
        <v>1</v>
      </c>
    </row>
    <row r="1193" spans="1:4" s="151" customFormat="1" x14ac:dyDescent="0.2">
      <c r="A1193" s="118">
        <v>984</v>
      </c>
      <c r="B1193" s="119">
        <v>512</v>
      </c>
      <c r="C1193" s="120" t="s">
        <v>605</v>
      </c>
      <c r="D1193" s="121">
        <v>1</v>
      </c>
    </row>
    <row r="1194" spans="1:4" s="151" customFormat="1" x14ac:dyDescent="0.2">
      <c r="A1194" s="118">
        <v>984</v>
      </c>
      <c r="B1194" s="119">
        <v>513</v>
      </c>
      <c r="C1194" s="120" t="s">
        <v>605</v>
      </c>
      <c r="D1194" s="121">
        <v>2</v>
      </c>
    </row>
    <row r="1195" spans="1:4" s="151" customFormat="1" x14ac:dyDescent="0.2">
      <c r="A1195" s="118">
        <v>985</v>
      </c>
      <c r="B1195" s="119">
        <v>514</v>
      </c>
      <c r="C1195" s="120" t="s">
        <v>606</v>
      </c>
      <c r="D1195" s="121">
        <v>1</v>
      </c>
    </row>
    <row r="1196" spans="1:4" s="151" customFormat="1" x14ac:dyDescent="0.2">
      <c r="A1196" s="118">
        <v>985</v>
      </c>
      <c r="B1196" s="119">
        <v>515</v>
      </c>
      <c r="C1196" s="120" t="s">
        <v>606</v>
      </c>
      <c r="D1196" s="121">
        <v>2</v>
      </c>
    </row>
    <row r="1197" spans="1:4" x14ac:dyDescent="0.2">
      <c r="A1197" s="118">
        <v>989</v>
      </c>
      <c r="B1197" s="119">
        <v>475</v>
      </c>
      <c r="C1197" s="120" t="s">
        <v>354</v>
      </c>
      <c r="D1197" s="121">
        <v>2</v>
      </c>
    </row>
    <row r="1198" spans="1:4" x14ac:dyDescent="0.2">
      <c r="A1198" s="118">
        <v>989</v>
      </c>
      <c r="B1198" s="119">
        <v>476</v>
      </c>
      <c r="C1198" s="120" t="s">
        <v>354</v>
      </c>
      <c r="D1198" s="121">
        <v>1</v>
      </c>
    </row>
    <row r="1199" spans="1:4" x14ac:dyDescent="0.2">
      <c r="A1199" s="118">
        <v>990</v>
      </c>
      <c r="B1199" s="119">
        <v>477</v>
      </c>
      <c r="C1199" s="120" t="s">
        <v>355</v>
      </c>
      <c r="D1199" s="121" t="s">
        <v>245</v>
      </c>
    </row>
    <row r="1200" spans="1:4" x14ac:dyDescent="0.2">
      <c r="A1200" s="118">
        <v>991</v>
      </c>
      <c r="B1200" s="119">
        <v>478</v>
      </c>
      <c r="C1200" s="120" t="s">
        <v>305</v>
      </c>
      <c r="D1200" s="121" t="s">
        <v>245</v>
      </c>
    </row>
    <row r="1201" spans="1:4" x14ac:dyDescent="0.2">
      <c r="A1201" s="118">
        <v>996</v>
      </c>
      <c r="B1201" s="119">
        <v>485</v>
      </c>
      <c r="C1201" s="120" t="s">
        <v>385</v>
      </c>
      <c r="D1201" s="121">
        <v>2</v>
      </c>
    </row>
    <row r="1202" spans="1:4" x14ac:dyDescent="0.2">
      <c r="A1202" s="118">
        <v>996</v>
      </c>
      <c r="B1202" s="119">
        <v>486</v>
      </c>
      <c r="C1202" s="120" t="s">
        <v>385</v>
      </c>
      <c r="D1202" s="121">
        <v>1</v>
      </c>
    </row>
    <row r="1203" spans="1:4" x14ac:dyDescent="0.2">
      <c r="A1203" s="118">
        <v>996</v>
      </c>
      <c r="B1203" s="119">
        <v>487</v>
      </c>
      <c r="C1203" s="120" t="s">
        <v>385</v>
      </c>
      <c r="D1203" s="121">
        <v>2</v>
      </c>
    </row>
    <row r="1204" spans="1:4" x14ac:dyDescent="0.2">
      <c r="A1204" s="118">
        <v>997</v>
      </c>
      <c r="B1204" s="119">
        <v>490</v>
      </c>
      <c r="C1204" s="120" t="s">
        <v>462</v>
      </c>
      <c r="D1204" s="121" t="s">
        <v>492</v>
      </c>
    </row>
    <row r="1205" spans="1:4" x14ac:dyDescent="0.2">
      <c r="A1205" s="118">
        <v>997</v>
      </c>
      <c r="B1205" s="119">
        <v>491</v>
      </c>
      <c r="C1205" s="120" t="s">
        <v>462</v>
      </c>
      <c r="D1205" s="121">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zoomScaleNormal="100" workbookViewId="0">
      <selection activeCell="L10" sqref="L10"/>
    </sheetView>
  </sheetViews>
  <sheetFormatPr defaultRowHeight="12.75" x14ac:dyDescent="0.2"/>
  <cols>
    <col min="1" max="1" width="2.42578125" style="128" customWidth="1"/>
    <col min="2" max="2" width="33.7109375" style="128" customWidth="1"/>
    <col min="3" max="4" width="14.140625" style="128" customWidth="1"/>
    <col min="5" max="9" width="12.140625" style="128" customWidth="1"/>
    <col min="10" max="10" width="5.5703125" style="128" customWidth="1"/>
    <col min="11" max="11" width="5.28515625" style="128" customWidth="1"/>
    <col min="12" max="12" width="35.28515625" style="128" customWidth="1"/>
    <col min="13" max="20" width="11.7109375" style="128" customWidth="1"/>
    <col min="21" max="16384" width="9.140625" style="128"/>
  </cols>
  <sheetData>
    <row r="1" spans="1:156" x14ac:dyDescent="0.2">
      <c r="B1" s="107" t="s">
        <v>92</v>
      </c>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c r="EZ1" s="129"/>
    </row>
    <row r="2" spans="1:156" s="130" customFormat="1" ht="21.75" customHeight="1" x14ac:dyDescent="0.2">
      <c r="B2" s="275" t="str">
        <f>Overview!B4&amp; " - Effective from "&amp;TEXT(Overview!D4,"D MMMM YYYY")&amp;" - "&amp;Overview!E4</f>
        <v>Western Power Distribution (East Midlands) plc - Effective from 1 April 2020 - Final</v>
      </c>
      <c r="C2" s="276"/>
      <c r="D2" s="276"/>
      <c r="E2" s="276"/>
      <c r="F2" s="276"/>
      <c r="G2" s="276"/>
      <c r="H2" s="276"/>
      <c r="I2" s="276"/>
      <c r="J2" s="276"/>
      <c r="K2" s="276"/>
      <c r="L2" s="276"/>
      <c r="M2" s="276"/>
      <c r="N2" s="276"/>
      <c r="O2" s="276"/>
      <c r="P2" s="276"/>
      <c r="Q2" s="276"/>
      <c r="R2" s="276"/>
      <c r="S2" s="276"/>
      <c r="T2" s="277"/>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row>
    <row r="3" spans="1:156" s="132" customFormat="1" ht="9" customHeight="1" x14ac:dyDescent="0.2">
      <c r="A3" s="131"/>
      <c r="B3" s="131"/>
      <c r="C3" s="131"/>
      <c r="D3" s="131"/>
      <c r="E3" s="131"/>
      <c r="F3" s="131"/>
      <c r="G3" s="131"/>
      <c r="H3" s="131"/>
      <c r="I3" s="131"/>
      <c r="J3" s="131"/>
      <c r="K3" s="131"/>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row>
    <row r="4" spans="1:156" ht="26.25" customHeight="1" x14ac:dyDescent="0.2">
      <c r="B4" s="281" t="s">
        <v>560</v>
      </c>
      <c r="C4" s="282"/>
      <c r="D4" s="282"/>
      <c r="E4" s="282"/>
      <c r="F4" s="282"/>
      <c r="G4" s="282"/>
      <c r="H4" s="282"/>
      <c r="I4" s="283"/>
      <c r="L4" s="281" t="s">
        <v>576</v>
      </c>
      <c r="M4" s="282"/>
      <c r="N4" s="282"/>
      <c r="O4" s="282"/>
      <c r="P4" s="282"/>
      <c r="Q4" s="282"/>
      <c r="R4" s="282"/>
      <c r="S4" s="282"/>
      <c r="T4" s="283"/>
    </row>
    <row r="5" spans="1:156" ht="18" customHeight="1" x14ac:dyDescent="0.2">
      <c r="B5" s="285" t="s">
        <v>597</v>
      </c>
      <c r="C5" s="285"/>
      <c r="D5" s="285"/>
      <c r="E5" s="285"/>
      <c r="F5" s="285"/>
      <c r="G5" s="285"/>
      <c r="H5" s="285"/>
      <c r="I5" s="285"/>
      <c r="L5" s="285" t="s">
        <v>599</v>
      </c>
      <c r="M5" s="285"/>
      <c r="N5" s="285"/>
      <c r="O5" s="285"/>
      <c r="P5" s="285"/>
      <c r="Q5" s="285"/>
      <c r="R5" s="285"/>
      <c r="S5" s="285"/>
      <c r="T5" s="285"/>
    </row>
    <row r="6" spans="1:156" s="133" customFormat="1" ht="27.75" customHeight="1" x14ac:dyDescent="0.2">
      <c r="B6" s="284" t="s">
        <v>603</v>
      </c>
      <c r="C6" s="284"/>
      <c r="D6" s="284"/>
      <c r="E6" s="284"/>
      <c r="F6" s="284"/>
      <c r="G6" s="284"/>
      <c r="H6" s="284"/>
      <c r="I6" s="284"/>
      <c r="L6" s="284" t="s">
        <v>604</v>
      </c>
      <c r="M6" s="284"/>
      <c r="N6" s="284"/>
      <c r="O6" s="284"/>
      <c r="P6" s="284"/>
      <c r="Q6" s="284"/>
      <c r="R6" s="284"/>
      <c r="S6" s="284"/>
      <c r="T6" s="284"/>
    </row>
    <row r="7" spans="1:156" ht="18" customHeight="1" x14ac:dyDescent="0.2">
      <c r="B7" s="285" t="s">
        <v>598</v>
      </c>
      <c r="C7" s="285"/>
      <c r="D7" s="285"/>
      <c r="E7" s="285"/>
      <c r="F7" s="285"/>
      <c r="G7" s="285"/>
      <c r="H7" s="285"/>
      <c r="I7" s="285"/>
      <c r="L7" s="285" t="s">
        <v>600</v>
      </c>
      <c r="M7" s="285"/>
      <c r="N7" s="285"/>
      <c r="O7" s="285"/>
      <c r="P7" s="285"/>
      <c r="Q7" s="285"/>
      <c r="R7" s="285"/>
      <c r="S7" s="285"/>
      <c r="T7" s="285"/>
    </row>
    <row r="8" spans="1:156" ht="8.25" customHeight="1" x14ac:dyDescent="0.2"/>
    <row r="9" spans="1:156" ht="72" customHeight="1" x14ac:dyDescent="0.2">
      <c r="B9" s="134" t="s">
        <v>601</v>
      </c>
      <c r="C9" s="135" t="str">
        <f>'Annex 1 LV and HV charges'!D13</f>
        <v>Unit charge 1 (NHH)
or red/black charge (HH)
p/kWh</v>
      </c>
      <c r="D9" s="135" t="str">
        <f>'Annex 1 LV and HV charges'!E13</f>
        <v>Unit charge 2 (NHH)
or amber/yellow charge (HH)
p/kWh</v>
      </c>
      <c r="E9" s="135" t="str">
        <f>'Annex 1 LV and HV charges'!F13</f>
        <v>Green charge(HH)
p/kWh</v>
      </c>
      <c r="F9" s="135" t="str">
        <f>'Annex 1 LV and HV charges'!G13</f>
        <v>Fixed charge p/MPAN/day</v>
      </c>
      <c r="G9" s="135" t="str">
        <f>'Annex 1 LV and HV charges'!H13</f>
        <v>Capacity charge p/kVA/day</v>
      </c>
      <c r="H9" s="135" t="str">
        <f>'Annex 1 LV and HV charges'!I13</f>
        <v>Exceeded capacity charge
p/kVA/day</v>
      </c>
      <c r="I9" s="135" t="str">
        <f>'Annex 1 LV and HV charges'!J13</f>
        <v>Reactive power charge
p/kVArh</v>
      </c>
      <c r="L9" s="134" t="s">
        <v>602</v>
      </c>
      <c r="M9" s="154" t="str">
        <f>'Annex 2 EHV charges'!H10</f>
        <v>Import
Super Red
unit charge
(p/kWh)</v>
      </c>
      <c r="N9" s="154" t="str">
        <f>'Annex 2 EHV charges'!I10</f>
        <v>Import
fixed charge
(p/day)</v>
      </c>
      <c r="O9" s="154" t="str">
        <f>'Annex 2 EHV charges'!J10</f>
        <v>Import
capacity charge
(p/kVA/day)</v>
      </c>
      <c r="P9" s="154" t="str">
        <f>'Annex 2 EHV charges'!K10</f>
        <v>Import
exceeded capacity charge
(p/kVA/day)</v>
      </c>
      <c r="Q9" s="155" t="str">
        <f>'Annex 2 EHV charges'!L10</f>
        <v>Export
Super Red
unit charge
(p/kWh)</v>
      </c>
      <c r="R9" s="155" t="str">
        <f>'Annex 2 EHV charges'!M10</f>
        <v>Export
fixed charge
(p/day)</v>
      </c>
      <c r="S9" s="155" t="str">
        <f>'Annex 2 EHV charges'!N10</f>
        <v>Export
capacity charge
(p/kVA/day)</v>
      </c>
      <c r="T9" s="155" t="str">
        <f>'Annex 2 EHV charges'!O10</f>
        <v>Export
exceeded capacity charge
(p/kVA/day)</v>
      </c>
    </row>
    <row r="10" spans="1:156" ht="30" customHeight="1" x14ac:dyDescent="0.2">
      <c r="B10" s="122"/>
      <c r="C10" s="149" t="str">
        <f>IFERROR(VLOOKUP($B$10,'Annex 1 LV and HV charges'!$A:$K,4,FALSE),"")</f>
        <v/>
      </c>
      <c r="D10" s="150" t="str">
        <f>IFERROR(VLOOKUP($B$10,'Annex 1 LV and HV charges'!$A:$K,5,FALSE),"")</f>
        <v/>
      </c>
      <c r="E10" s="150" t="str">
        <f>IFERROR(VLOOKUP($B$10,'Annex 1 LV and HV charges'!$A:$K,6,FALSE),"")</f>
        <v/>
      </c>
      <c r="F10" s="124" t="str">
        <f>IFERROR(VLOOKUP($B$10,'Annex 1 LV and HV charges'!$A:$K,7,FALSE),"")</f>
        <v/>
      </c>
      <c r="G10" s="124" t="str">
        <f>IFERROR(VLOOKUP($B$10,'Annex 1 LV and HV charges'!$A:$K,8,FALSE),"")</f>
        <v/>
      </c>
      <c r="H10" s="124" t="str">
        <f>IFERROR(VLOOKUP($B$10,'Annex 1 LV and HV charges'!$A:$K,9,FALSE),"")</f>
        <v/>
      </c>
      <c r="I10" s="124" t="str">
        <f>IFERROR(VLOOKUP($B$10,'Annex 1 LV and HV charges'!$A:$K,10,FALSE),"")</f>
        <v/>
      </c>
      <c r="L10" s="122"/>
      <c r="M10" s="124" t="str">
        <f>IFERROR(VLOOKUP($L$10,'Annex 2 EHV charges'!$G:$O,2,FALSE),"")</f>
        <v/>
      </c>
      <c r="N10" s="124" t="str">
        <f>IFERROR(VLOOKUP($L$10,'Annex 2 EHV charges'!$G:$O,3,FALSE),"")</f>
        <v/>
      </c>
      <c r="O10" s="124" t="str">
        <f>IFERROR(VLOOKUP($L$10,'Annex 2 EHV charges'!$G:$O,4,FALSE),"")</f>
        <v/>
      </c>
      <c r="P10" s="124" t="str">
        <f>IFERROR(VLOOKUP($L$10,'Annex 2 EHV charges'!$G:$O,5,FALSE),"")</f>
        <v/>
      </c>
      <c r="Q10" s="137" t="str">
        <f>IFERROR(VLOOKUP($L$10,'Annex 2 EHV charges'!$G:$O,6,FALSE),"")</f>
        <v/>
      </c>
      <c r="R10" s="137" t="str">
        <f>IFERROR(VLOOKUP($L$10,'Annex 2 EHV charges'!$G:$O,7,FALSE),"")</f>
        <v/>
      </c>
      <c r="S10" s="137" t="str">
        <f>IFERROR(VLOOKUP($L$10,'Annex 2 EHV charges'!$G:$O,8,FALSE),"")</f>
        <v/>
      </c>
      <c r="T10" s="137" t="str">
        <f>IFERROR(VLOOKUP($L$10,'Annex 2 EHV charges'!$G:$O,9,FALSE),"")</f>
        <v/>
      </c>
    </row>
    <row r="11" spans="1:156" ht="7.5" customHeight="1" x14ac:dyDescent="0.2"/>
    <row r="12" spans="1:156" ht="88.5" customHeight="1" x14ac:dyDescent="0.2">
      <c r="B12" s="138" t="s">
        <v>563</v>
      </c>
      <c r="C12" s="135" t="s">
        <v>577</v>
      </c>
      <c r="D12" s="135" t="s">
        <v>578</v>
      </c>
      <c r="E12" s="135" t="s">
        <v>579</v>
      </c>
      <c r="F12" s="135" t="s">
        <v>564</v>
      </c>
      <c r="G12" s="135" t="s">
        <v>561</v>
      </c>
      <c r="H12" s="135" t="s">
        <v>741</v>
      </c>
      <c r="I12" s="135" t="s">
        <v>562</v>
      </c>
      <c r="L12" s="138" t="s">
        <v>563</v>
      </c>
      <c r="M12" s="135" t="s">
        <v>587</v>
      </c>
      <c r="N12" s="135" t="s">
        <v>564</v>
      </c>
      <c r="O12" s="135" t="s">
        <v>583</v>
      </c>
      <c r="P12" s="135" t="s">
        <v>741</v>
      </c>
      <c r="Q12" s="136" t="s">
        <v>585</v>
      </c>
      <c r="R12" s="136" t="s">
        <v>564</v>
      </c>
      <c r="S12" s="136" t="s">
        <v>584</v>
      </c>
      <c r="T12" s="136" t="s">
        <v>741</v>
      </c>
    </row>
    <row r="13" spans="1:156" ht="30" customHeight="1" x14ac:dyDescent="0.2">
      <c r="B13" s="139" t="s">
        <v>565</v>
      </c>
      <c r="C13" s="144"/>
      <c r="D13" s="144"/>
      <c r="E13" s="144"/>
      <c r="F13" s="144"/>
      <c r="G13" s="144"/>
      <c r="H13" s="144"/>
      <c r="I13" s="144"/>
      <c r="L13" s="139" t="s">
        <v>565</v>
      </c>
      <c r="M13" s="125"/>
      <c r="N13" s="125"/>
      <c r="O13" s="125"/>
      <c r="P13" s="125"/>
      <c r="Q13" s="126"/>
      <c r="R13" s="126">
        <f>N13</f>
        <v>0</v>
      </c>
      <c r="S13" s="126"/>
      <c r="T13" s="126"/>
    </row>
    <row r="14" spans="1:156" ht="30" customHeight="1" x14ac:dyDescent="0.2">
      <c r="B14" s="140" t="s">
        <v>567</v>
      </c>
      <c r="C14" s="123">
        <f>C13</f>
        <v>0</v>
      </c>
      <c r="D14" s="123">
        <f t="shared" ref="D14:G14" si="0">D13</f>
        <v>0</v>
      </c>
      <c r="E14" s="123">
        <f t="shared" si="0"/>
        <v>0</v>
      </c>
      <c r="F14" s="123">
        <f t="shared" si="0"/>
        <v>0</v>
      </c>
      <c r="G14" s="123">
        <f t="shared" si="0"/>
        <v>0</v>
      </c>
      <c r="H14" s="123">
        <f>H13</f>
        <v>0</v>
      </c>
      <c r="I14" s="123">
        <f>I13</f>
        <v>0</v>
      </c>
      <c r="L14" s="140" t="s">
        <v>567</v>
      </c>
      <c r="M14" s="123">
        <f>M13</f>
        <v>0</v>
      </c>
      <c r="N14" s="123">
        <f t="shared" ref="N14:T14" si="1">N13</f>
        <v>0</v>
      </c>
      <c r="O14" s="123">
        <f t="shared" si="1"/>
        <v>0</v>
      </c>
      <c r="P14" s="123">
        <f t="shared" si="1"/>
        <v>0</v>
      </c>
      <c r="Q14" s="127">
        <f t="shared" si="1"/>
        <v>0</v>
      </c>
      <c r="R14" s="127">
        <f t="shared" si="1"/>
        <v>0</v>
      </c>
      <c r="S14" s="127">
        <f t="shared" si="1"/>
        <v>0</v>
      </c>
      <c r="T14" s="127">
        <f t="shared" si="1"/>
        <v>0</v>
      </c>
    </row>
    <row r="15" spans="1:156" ht="7.5" customHeight="1" x14ac:dyDescent="0.2"/>
    <row r="16" spans="1:156" ht="63.75" customHeight="1" x14ac:dyDescent="0.2">
      <c r="B16" s="138" t="s">
        <v>566</v>
      </c>
      <c r="C16" s="135" t="s">
        <v>580</v>
      </c>
      <c r="D16" s="135" t="s">
        <v>581</v>
      </c>
      <c r="E16" s="135" t="s">
        <v>582</v>
      </c>
      <c r="F16" s="135" t="s">
        <v>572</v>
      </c>
      <c r="G16" s="135" t="s">
        <v>571</v>
      </c>
      <c r="H16" s="135" t="s">
        <v>742</v>
      </c>
      <c r="I16" s="135" t="s">
        <v>570</v>
      </c>
      <c r="L16" s="138" t="s">
        <v>566</v>
      </c>
      <c r="M16" s="135" t="s">
        <v>588</v>
      </c>
      <c r="N16" s="135" t="s">
        <v>586</v>
      </c>
      <c r="O16" s="135" t="s">
        <v>591</v>
      </c>
      <c r="P16" s="135" t="s">
        <v>743</v>
      </c>
      <c r="Q16" s="136" t="s">
        <v>589</v>
      </c>
      <c r="R16" s="136" t="s">
        <v>590</v>
      </c>
      <c r="S16" s="136" t="s">
        <v>592</v>
      </c>
      <c r="T16" s="136" t="s">
        <v>744</v>
      </c>
    </row>
    <row r="17" spans="2:20" ht="30" customHeight="1" x14ac:dyDescent="0.2">
      <c r="B17" s="139" t="s">
        <v>568</v>
      </c>
      <c r="C17" s="145" t="str">
        <f>IFERROR(C10*C13/100,"")</f>
        <v/>
      </c>
      <c r="D17" s="145" t="str">
        <f t="shared" ref="D17:I17" si="2">IFERROR(D10*D13/100,"")</f>
        <v/>
      </c>
      <c r="E17" s="145" t="str">
        <f t="shared" si="2"/>
        <v/>
      </c>
      <c r="F17" s="145" t="str">
        <f t="shared" si="2"/>
        <v/>
      </c>
      <c r="G17" s="145" t="str">
        <f>IFERROR(G10*G13*F13/100,"")</f>
        <v/>
      </c>
      <c r="H17" s="145" t="str">
        <f>IFERROR(H10*H13*F13/100,"")</f>
        <v/>
      </c>
      <c r="I17" s="145" t="str">
        <f t="shared" si="2"/>
        <v/>
      </c>
      <c r="L17" s="141" t="s">
        <v>568</v>
      </c>
      <c r="M17" s="145" t="str">
        <f>IFERROR(M10*M13/100,"")</f>
        <v/>
      </c>
      <c r="N17" s="145" t="str">
        <f>IFERROR(N10*N13/100,"")</f>
        <v/>
      </c>
      <c r="O17" s="145" t="str">
        <f>IFERROR(O10*O13*N13/100,"")</f>
        <v/>
      </c>
      <c r="P17" s="145" t="str">
        <f>IFERROR(P10*P13*N13/100,"")</f>
        <v/>
      </c>
      <c r="Q17" s="146" t="str">
        <f>IFERROR(Q10*Q13/100,"")</f>
        <v/>
      </c>
      <c r="R17" s="146" t="str">
        <f>IFERROR(R10*R13/100,"")</f>
        <v/>
      </c>
      <c r="S17" s="146" t="str">
        <f>IFERROR(S10*S13*R13/100,"")</f>
        <v/>
      </c>
      <c r="T17" s="146" t="str">
        <f>IFERROR(T10*T13*R13/100,"")</f>
        <v/>
      </c>
    </row>
    <row r="18" spans="2:20" ht="30" customHeight="1" x14ac:dyDescent="0.2">
      <c r="B18" s="140" t="s">
        <v>569</v>
      </c>
      <c r="C18" s="147" t="str">
        <f>IFERROR(C10*C14/100,"")</f>
        <v/>
      </c>
      <c r="D18" s="147" t="str">
        <f t="shared" ref="D18:I18" si="3">IFERROR(D10*D14/100,"")</f>
        <v/>
      </c>
      <c r="E18" s="147" t="str">
        <f t="shared" si="3"/>
        <v/>
      </c>
      <c r="F18" s="147" t="str">
        <f t="shared" si="3"/>
        <v/>
      </c>
      <c r="G18" s="147" t="str">
        <f>IFERROR(G10*G14*F14/100,"")</f>
        <v/>
      </c>
      <c r="H18" s="147" t="str">
        <f>IFERROR(H10*H14*F14/100,"")</f>
        <v/>
      </c>
      <c r="I18" s="147" t="str">
        <f t="shared" si="3"/>
        <v/>
      </c>
      <c r="L18" s="142" t="s">
        <v>569</v>
      </c>
      <c r="M18" s="147" t="str">
        <f>IFERROR(M10*M14/100,"")</f>
        <v/>
      </c>
      <c r="N18" s="147" t="str">
        <f t="shared" ref="N18" si="4">IFERROR(N10*N14/100,"")</f>
        <v/>
      </c>
      <c r="O18" s="147" t="str">
        <f>IFERROR(O10*O14*N14/100,"")</f>
        <v/>
      </c>
      <c r="P18" s="147" t="str">
        <f>IFERROR(P10*P14*N14/100,"")</f>
        <v/>
      </c>
      <c r="Q18" s="148" t="str">
        <f>IFERROR(Q10*Q14/100,"")</f>
        <v/>
      </c>
      <c r="R18" s="148" t="str">
        <f t="shared" ref="R18" si="5">IFERROR(R10*R14/100,"")</f>
        <v/>
      </c>
      <c r="S18" s="148" t="str">
        <f>IFERROR(S10*S14*R14/100,"")</f>
        <v/>
      </c>
      <c r="T18" s="148" t="str">
        <f>IFERROR(T10*T14*R14/100,"")</f>
        <v/>
      </c>
    </row>
    <row r="19" spans="2:20" ht="7.5" customHeight="1" x14ac:dyDescent="0.2"/>
    <row r="20" spans="2:20" ht="39.75" customHeight="1" x14ac:dyDescent="0.2">
      <c r="C20" s="143" t="s">
        <v>573</v>
      </c>
      <c r="M20" s="135" t="s">
        <v>593</v>
      </c>
      <c r="N20" s="136" t="s">
        <v>594</v>
      </c>
    </row>
    <row r="21" spans="2:20" ht="30" customHeight="1" x14ac:dyDescent="0.2">
      <c r="B21" s="139" t="s">
        <v>568</v>
      </c>
      <c r="C21" s="145">
        <f>SUM(C17:I17)</f>
        <v>0</v>
      </c>
      <c r="L21" s="139" t="s">
        <v>568</v>
      </c>
      <c r="M21" s="145">
        <f>SUM(M17:P17)</f>
        <v>0</v>
      </c>
      <c r="N21" s="146">
        <f>SUM(Q17:T17)</f>
        <v>0</v>
      </c>
    </row>
    <row r="22" spans="2:20" ht="30" customHeight="1" x14ac:dyDescent="0.2">
      <c r="B22" s="140" t="s">
        <v>569</v>
      </c>
      <c r="C22" s="147">
        <f>SUM(C18:I18)</f>
        <v>0</v>
      </c>
      <c r="L22" s="140" t="s">
        <v>569</v>
      </c>
      <c r="M22" s="147">
        <f>SUM(M18:P18)</f>
        <v>0</v>
      </c>
      <c r="N22" s="148">
        <f>SUM(Q18:T18)</f>
        <v>0</v>
      </c>
    </row>
    <row r="24" spans="2:20" ht="30.75" customHeight="1" x14ac:dyDescent="0.2">
      <c r="B24" s="278" t="s">
        <v>595</v>
      </c>
      <c r="C24" s="279"/>
      <c r="D24" s="280"/>
      <c r="L24" s="278" t="s">
        <v>596</v>
      </c>
      <c r="M24" s="279"/>
      <c r="N24" s="28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tabSelected="1" zoomScale="70" zoomScaleNormal="70" zoomScaleSheetLayoutView="100" workbookViewId="0">
      <selection activeCell="E42" sqref="E42:F43"/>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8" t="s">
        <v>92</v>
      </c>
      <c r="B1" s="218" t="s">
        <v>751</v>
      </c>
      <c r="C1" s="219"/>
      <c r="D1" s="219"/>
      <c r="E1" s="217" t="s">
        <v>752</v>
      </c>
      <c r="F1" s="217"/>
      <c r="G1" s="217"/>
      <c r="H1" s="217"/>
      <c r="I1" s="217"/>
      <c r="J1" s="217"/>
      <c r="K1" s="217"/>
      <c r="L1" s="63"/>
      <c r="M1" s="63"/>
      <c r="N1" s="63"/>
      <c r="O1" s="63"/>
    </row>
    <row r="2" spans="1:15" ht="27" customHeight="1" x14ac:dyDescent="0.2">
      <c r="A2" s="214" t="str">
        <f>Overview!B4&amp; " - Effective from "&amp;TEXT(Overview!D4,"D MMMM YYYY")&amp;" - "&amp;Overview!E4&amp;" LV and HV charges"</f>
        <v>Western Power Distribution (East Midlands) plc - Effective from 1 April 2020 - Final LV and HV charges</v>
      </c>
      <c r="B2" s="214"/>
      <c r="C2" s="214"/>
      <c r="D2" s="214"/>
      <c r="E2" s="214"/>
      <c r="F2" s="214"/>
      <c r="G2" s="214"/>
      <c r="H2" s="214"/>
      <c r="I2" s="214"/>
      <c r="J2" s="214"/>
      <c r="K2" s="214"/>
    </row>
    <row r="3" spans="1:15" s="99" customFormat="1" ht="15" customHeight="1" x14ac:dyDescent="0.2">
      <c r="A3" s="97"/>
      <c r="B3" s="97"/>
      <c r="C3" s="97"/>
      <c r="D3" s="97"/>
      <c r="E3" s="97"/>
      <c r="F3" s="97"/>
      <c r="G3" s="97"/>
      <c r="H3" s="97"/>
      <c r="I3" s="97"/>
      <c r="J3" s="97"/>
      <c r="K3" s="97"/>
      <c r="L3" s="98"/>
      <c r="M3" s="98"/>
    </row>
    <row r="4" spans="1:15" ht="18" x14ac:dyDescent="0.2">
      <c r="A4" s="214" t="s">
        <v>544</v>
      </c>
      <c r="B4" s="214"/>
      <c r="C4" s="214"/>
      <c r="D4" s="214"/>
      <c r="E4" s="214"/>
      <c r="F4" s="97"/>
      <c r="G4" s="214" t="s">
        <v>543</v>
      </c>
      <c r="H4" s="214"/>
      <c r="I4" s="214"/>
      <c r="J4" s="214"/>
      <c r="K4" s="214"/>
    </row>
    <row r="5" spans="1:15" ht="25.5" x14ac:dyDescent="0.2">
      <c r="A5" s="91" t="s">
        <v>85</v>
      </c>
      <c r="B5" s="176" t="s">
        <v>537</v>
      </c>
      <c r="C5" s="226" t="s">
        <v>538</v>
      </c>
      <c r="D5" s="227"/>
      <c r="E5" s="93" t="s">
        <v>539</v>
      </c>
      <c r="F5" s="97"/>
      <c r="G5" s="228"/>
      <c r="H5" s="229"/>
      <c r="I5" s="94" t="s">
        <v>541</v>
      </c>
      <c r="J5" s="95" t="s">
        <v>542</v>
      </c>
      <c r="K5" s="93" t="s">
        <v>539</v>
      </c>
      <c r="L5" s="97"/>
      <c r="N5" s="4"/>
    </row>
    <row r="6" spans="1:15" ht="25.5" x14ac:dyDescent="0.2">
      <c r="A6" s="178" t="s">
        <v>761</v>
      </c>
      <c r="B6" s="25" t="s">
        <v>762</v>
      </c>
      <c r="C6" s="213" t="s">
        <v>763</v>
      </c>
      <c r="D6" s="213"/>
      <c r="E6" s="179" t="s">
        <v>764</v>
      </c>
      <c r="F6" s="97"/>
      <c r="G6" s="212" t="s">
        <v>765</v>
      </c>
      <c r="H6" s="212"/>
      <c r="I6" s="25" t="s">
        <v>762</v>
      </c>
      <c r="J6" s="96" t="s">
        <v>763</v>
      </c>
      <c r="K6" s="96" t="s">
        <v>764</v>
      </c>
      <c r="L6" s="97"/>
      <c r="N6" s="4"/>
    </row>
    <row r="7" spans="1:15" ht="25.5" x14ac:dyDescent="0.2">
      <c r="A7" s="178" t="s">
        <v>766</v>
      </c>
      <c r="B7" s="175"/>
      <c r="C7" s="210"/>
      <c r="D7" s="211"/>
      <c r="E7" s="96" t="s">
        <v>767</v>
      </c>
      <c r="F7" s="97"/>
      <c r="G7" s="212" t="s">
        <v>768</v>
      </c>
      <c r="H7" s="212"/>
      <c r="I7" s="175"/>
      <c r="J7" s="96" t="s">
        <v>769</v>
      </c>
      <c r="K7" s="96" t="s">
        <v>764</v>
      </c>
      <c r="L7" s="97"/>
      <c r="N7" s="4"/>
    </row>
    <row r="8" spans="1:15" ht="18" x14ac:dyDescent="0.2">
      <c r="A8" s="180" t="s">
        <v>86</v>
      </c>
      <c r="B8" s="213" t="s">
        <v>87</v>
      </c>
      <c r="C8" s="213"/>
      <c r="D8" s="213"/>
      <c r="E8" s="213"/>
      <c r="F8" s="97"/>
      <c r="G8" s="212" t="s">
        <v>766</v>
      </c>
      <c r="H8" s="212"/>
      <c r="I8" s="175"/>
      <c r="J8" s="175"/>
      <c r="K8" s="96" t="s">
        <v>767</v>
      </c>
      <c r="L8" s="97"/>
      <c r="N8" s="4"/>
    </row>
    <row r="9" spans="1:15" s="92" customFormat="1" ht="18" x14ac:dyDescent="0.2">
      <c r="A9" s="181"/>
      <c r="B9" s="181"/>
      <c r="C9" s="221"/>
      <c r="D9" s="221"/>
      <c r="E9" s="181"/>
      <c r="F9" s="97"/>
      <c r="G9" s="212" t="s">
        <v>86</v>
      </c>
      <c r="H9" s="212"/>
      <c r="I9" s="222" t="s">
        <v>87</v>
      </c>
      <c r="J9" s="223"/>
      <c r="K9" s="224"/>
      <c r="L9" s="97"/>
      <c r="M9" s="61"/>
      <c r="N9" s="61"/>
    </row>
    <row r="10" spans="1:15" s="99" customFormat="1" ht="18" x14ac:dyDescent="0.2">
      <c r="A10" s="182"/>
      <c r="B10" s="225"/>
      <c r="C10" s="225"/>
      <c r="D10" s="225"/>
      <c r="E10" s="225"/>
      <c r="F10" s="97"/>
      <c r="G10" s="220"/>
      <c r="H10" s="220"/>
      <c r="I10" s="183"/>
      <c r="J10" s="183"/>
      <c r="K10" s="183"/>
      <c r="L10" s="97"/>
      <c r="M10" s="98"/>
      <c r="N10" s="98"/>
    </row>
    <row r="11" spans="1:15" s="99" customFormat="1" ht="18" x14ac:dyDescent="0.2">
      <c r="A11" s="97"/>
      <c r="B11" s="97"/>
      <c r="C11" s="97"/>
      <c r="D11" s="97"/>
      <c r="E11" s="97"/>
      <c r="F11" s="97"/>
      <c r="G11" s="215"/>
      <c r="H11" s="215"/>
      <c r="I11" s="216"/>
      <c r="J11" s="216"/>
      <c r="K11" s="216"/>
      <c r="L11" s="98"/>
      <c r="M11" s="98"/>
    </row>
    <row r="12" spans="1:15" s="99" customFormat="1" ht="18" x14ac:dyDescent="0.2">
      <c r="A12" s="97"/>
      <c r="B12" s="97"/>
      <c r="C12" s="97"/>
      <c r="D12" s="97"/>
      <c r="E12" s="97"/>
      <c r="F12" s="97"/>
      <c r="G12" s="97"/>
      <c r="H12" s="97"/>
      <c r="I12" s="97"/>
      <c r="J12" s="97"/>
      <c r="K12" s="97"/>
      <c r="L12" s="98"/>
      <c r="M12" s="98"/>
    </row>
    <row r="13" spans="1:15" ht="78.75" customHeight="1" x14ac:dyDescent="0.2">
      <c r="A13" s="32" t="s">
        <v>736</v>
      </c>
      <c r="B13" s="89" t="s">
        <v>96</v>
      </c>
      <c r="C13" s="89" t="s">
        <v>97</v>
      </c>
      <c r="D13" s="32" t="s">
        <v>680</v>
      </c>
      <c r="E13" s="32" t="s">
        <v>681</v>
      </c>
      <c r="F13" s="32" t="s">
        <v>682</v>
      </c>
      <c r="G13" s="89" t="s">
        <v>98</v>
      </c>
      <c r="H13" s="89" t="s">
        <v>99</v>
      </c>
      <c r="I13" s="32" t="s">
        <v>738</v>
      </c>
      <c r="J13" s="89" t="s">
        <v>478</v>
      </c>
      <c r="K13" s="89" t="s">
        <v>50</v>
      </c>
    </row>
    <row r="14" spans="1:15" ht="32.25" customHeight="1" x14ac:dyDescent="0.2">
      <c r="A14" s="19" t="s">
        <v>0</v>
      </c>
      <c r="B14" s="192">
        <v>1</v>
      </c>
      <c r="C14" s="79">
        <v>1</v>
      </c>
      <c r="D14" s="51">
        <v>2.085</v>
      </c>
      <c r="E14" s="52"/>
      <c r="F14" s="52"/>
      <c r="G14" s="56">
        <v>3.35</v>
      </c>
      <c r="H14" s="57"/>
      <c r="I14" s="57"/>
      <c r="J14" s="52"/>
      <c r="K14" s="54">
        <v>2</v>
      </c>
    </row>
    <row r="15" spans="1:15" ht="32.25" customHeight="1" x14ac:dyDescent="0.2">
      <c r="A15" s="19" t="s">
        <v>1</v>
      </c>
      <c r="B15" s="192">
        <v>3</v>
      </c>
      <c r="C15" s="79">
        <v>2</v>
      </c>
      <c r="D15" s="51">
        <v>2.339</v>
      </c>
      <c r="E15" s="51">
        <v>0.83399999999999996</v>
      </c>
      <c r="F15" s="52"/>
      <c r="G15" s="56">
        <v>3.35</v>
      </c>
      <c r="H15" s="57"/>
      <c r="I15" s="57"/>
      <c r="J15" s="52"/>
      <c r="K15" s="54" t="s">
        <v>786</v>
      </c>
    </row>
    <row r="16" spans="1:15" ht="32.25" customHeight="1" x14ac:dyDescent="0.2">
      <c r="A16" s="19" t="s">
        <v>11</v>
      </c>
      <c r="B16" s="192">
        <v>11</v>
      </c>
      <c r="C16" s="79">
        <v>2</v>
      </c>
      <c r="D16" s="51">
        <v>1.2030000000000001</v>
      </c>
      <c r="E16" s="52"/>
      <c r="F16" s="52"/>
      <c r="G16" s="57"/>
      <c r="H16" s="57"/>
      <c r="I16" s="57"/>
      <c r="J16" s="52"/>
      <c r="K16" s="54"/>
    </row>
    <row r="17" spans="1:11" ht="32.25" customHeight="1" x14ac:dyDescent="0.2">
      <c r="A17" s="19" t="s">
        <v>12</v>
      </c>
      <c r="B17" s="192">
        <v>13</v>
      </c>
      <c r="C17" s="79">
        <v>3</v>
      </c>
      <c r="D17" s="51">
        <v>1.9590000000000001</v>
      </c>
      <c r="E17" s="52"/>
      <c r="F17" s="52"/>
      <c r="G17" s="56">
        <v>6.64</v>
      </c>
      <c r="H17" s="57"/>
      <c r="I17" s="57"/>
      <c r="J17" s="52"/>
      <c r="K17" s="54" t="s">
        <v>787</v>
      </c>
    </row>
    <row r="18" spans="1:11" ht="32.25" customHeight="1" x14ac:dyDescent="0.2">
      <c r="A18" s="19" t="s">
        <v>13</v>
      </c>
      <c r="B18" s="192">
        <v>37</v>
      </c>
      <c r="C18" s="79">
        <v>4</v>
      </c>
      <c r="D18" s="51">
        <v>2.1160000000000001</v>
      </c>
      <c r="E18" s="51">
        <v>0.83</v>
      </c>
      <c r="F18" s="52"/>
      <c r="G18" s="56">
        <v>6.64</v>
      </c>
      <c r="H18" s="57"/>
      <c r="I18" s="57"/>
      <c r="J18" s="52"/>
      <c r="K18" s="54" t="s">
        <v>788</v>
      </c>
    </row>
    <row r="19" spans="1:11" ht="32.25" customHeight="1" x14ac:dyDescent="0.2">
      <c r="A19" s="19" t="s">
        <v>14</v>
      </c>
      <c r="B19" s="192">
        <v>901</v>
      </c>
      <c r="C19" s="79">
        <v>4</v>
      </c>
      <c r="D19" s="51">
        <v>0.98599999999999999</v>
      </c>
      <c r="E19" s="52"/>
      <c r="F19" s="52"/>
      <c r="G19" s="57"/>
      <c r="H19" s="57"/>
      <c r="I19" s="57"/>
      <c r="J19" s="52"/>
      <c r="K19" s="54"/>
    </row>
    <row r="20" spans="1:11" ht="32.25" customHeight="1" x14ac:dyDescent="0.2">
      <c r="A20" s="19" t="s">
        <v>2</v>
      </c>
      <c r="B20" s="192">
        <v>81</v>
      </c>
      <c r="C20" s="79" t="s">
        <v>20</v>
      </c>
      <c r="D20" s="51">
        <v>2.048</v>
      </c>
      <c r="E20" s="51">
        <v>0.82499999999999996</v>
      </c>
      <c r="F20" s="52"/>
      <c r="G20" s="56">
        <v>24.94</v>
      </c>
      <c r="H20" s="57"/>
      <c r="I20" s="57"/>
      <c r="J20" s="52"/>
      <c r="K20" s="54" t="s">
        <v>789</v>
      </c>
    </row>
    <row r="21" spans="1:11" ht="32.25" customHeight="1" x14ac:dyDescent="0.2">
      <c r="A21" s="19" t="s">
        <v>15</v>
      </c>
      <c r="B21" s="192">
        <v>80</v>
      </c>
      <c r="C21" s="79" t="s">
        <v>20</v>
      </c>
      <c r="D21" s="51">
        <v>1.637</v>
      </c>
      <c r="E21" s="51">
        <v>0.81</v>
      </c>
      <c r="F21" s="52"/>
      <c r="G21" s="56">
        <v>4.28</v>
      </c>
      <c r="H21" s="57"/>
      <c r="I21" s="57"/>
      <c r="J21" s="52"/>
      <c r="K21" s="54"/>
    </row>
    <row r="22" spans="1:11" ht="32.25" customHeight="1" x14ac:dyDescent="0.2">
      <c r="A22" s="19" t="s">
        <v>608</v>
      </c>
      <c r="B22" s="192">
        <v>246</v>
      </c>
      <c r="C22" s="79"/>
      <c r="D22" s="170">
        <v>8.2260000000000009</v>
      </c>
      <c r="E22" s="171">
        <v>1.61</v>
      </c>
      <c r="F22" s="172">
        <v>0.83199999999999996</v>
      </c>
      <c r="G22" s="56">
        <v>3.35</v>
      </c>
      <c r="H22" s="57"/>
      <c r="I22" s="57"/>
      <c r="J22" s="52"/>
      <c r="K22" s="54"/>
    </row>
    <row r="23" spans="1:11" ht="32.25" customHeight="1" x14ac:dyDescent="0.2">
      <c r="A23" s="19" t="s">
        <v>609</v>
      </c>
      <c r="B23" s="192">
        <v>247</v>
      </c>
      <c r="C23" s="79"/>
      <c r="D23" s="170">
        <v>7.7030000000000003</v>
      </c>
      <c r="E23" s="171">
        <v>1.5509999999999999</v>
      </c>
      <c r="F23" s="172">
        <v>0.82799999999999996</v>
      </c>
      <c r="G23" s="56">
        <v>6.64</v>
      </c>
      <c r="H23" s="57"/>
      <c r="I23" s="57"/>
      <c r="J23" s="52"/>
      <c r="K23" s="54"/>
    </row>
    <row r="24" spans="1:11" ht="32.25" customHeight="1" x14ac:dyDescent="0.2">
      <c r="A24" s="19" t="s">
        <v>17</v>
      </c>
      <c r="B24" s="192" t="s">
        <v>783</v>
      </c>
      <c r="C24" s="79"/>
      <c r="D24" s="170">
        <v>5.7190000000000003</v>
      </c>
      <c r="E24" s="171">
        <v>1.31</v>
      </c>
      <c r="F24" s="172">
        <v>0.81299999999999994</v>
      </c>
      <c r="G24" s="56">
        <v>9.9600000000000009</v>
      </c>
      <c r="H24" s="56">
        <v>2.76</v>
      </c>
      <c r="I24" s="169">
        <v>5.79</v>
      </c>
      <c r="J24" s="51">
        <v>0.14599999999999999</v>
      </c>
      <c r="K24" s="54"/>
    </row>
    <row r="25" spans="1:11" ht="32.25" customHeight="1" x14ac:dyDescent="0.2">
      <c r="A25" s="19" t="s">
        <v>18</v>
      </c>
      <c r="B25" s="192">
        <v>59</v>
      </c>
      <c r="C25" s="79"/>
      <c r="D25" s="170">
        <v>4.3209999999999997</v>
      </c>
      <c r="E25" s="171">
        <v>1.127</v>
      </c>
      <c r="F25" s="172">
        <v>0.8</v>
      </c>
      <c r="G25" s="56">
        <v>7.77</v>
      </c>
      <c r="H25" s="56">
        <v>3.44</v>
      </c>
      <c r="I25" s="169">
        <v>5.34</v>
      </c>
      <c r="J25" s="51">
        <v>0.10100000000000001</v>
      </c>
      <c r="K25" s="54"/>
    </row>
    <row r="26" spans="1:11" ht="32.25" customHeight="1" x14ac:dyDescent="0.2">
      <c r="A26" s="19" t="s">
        <v>19</v>
      </c>
      <c r="B26" s="192" t="s">
        <v>784</v>
      </c>
      <c r="C26" s="79"/>
      <c r="D26" s="170">
        <v>2.9079999999999999</v>
      </c>
      <c r="E26" s="171">
        <v>0.95499999999999996</v>
      </c>
      <c r="F26" s="172">
        <v>0.78900000000000003</v>
      </c>
      <c r="G26" s="56">
        <v>71.75</v>
      </c>
      <c r="H26" s="56">
        <v>4.2</v>
      </c>
      <c r="I26" s="169">
        <v>6.22</v>
      </c>
      <c r="J26" s="51">
        <v>5.2999999999999999E-2</v>
      </c>
      <c r="K26" s="54">
        <v>929</v>
      </c>
    </row>
    <row r="27" spans="1:11" ht="32.25" customHeight="1" x14ac:dyDescent="0.2">
      <c r="A27" s="19" t="s">
        <v>207</v>
      </c>
      <c r="B27" s="192">
        <v>800</v>
      </c>
      <c r="C27" s="79">
        <v>8</v>
      </c>
      <c r="D27" s="51">
        <v>2.3530000000000002</v>
      </c>
      <c r="E27" s="52"/>
      <c r="F27" s="52"/>
      <c r="G27" s="57"/>
      <c r="H27" s="57"/>
      <c r="I27" s="57"/>
      <c r="J27" s="52"/>
      <c r="K27" s="54"/>
    </row>
    <row r="28" spans="1:11" ht="32.25" customHeight="1" x14ac:dyDescent="0.2">
      <c r="A28" s="19" t="s">
        <v>208</v>
      </c>
      <c r="B28" s="192">
        <v>801</v>
      </c>
      <c r="C28" s="79">
        <v>1</v>
      </c>
      <c r="D28" s="51">
        <v>2.585</v>
      </c>
      <c r="E28" s="52"/>
      <c r="F28" s="52"/>
      <c r="G28" s="57"/>
      <c r="H28" s="57"/>
      <c r="I28" s="57"/>
      <c r="J28" s="52"/>
      <c r="K28" s="54"/>
    </row>
    <row r="29" spans="1:11" ht="32.25" customHeight="1" x14ac:dyDescent="0.2">
      <c r="A29" s="19" t="s">
        <v>209</v>
      </c>
      <c r="B29" s="192">
        <v>802</v>
      </c>
      <c r="C29" s="79">
        <v>1</v>
      </c>
      <c r="D29" s="51">
        <v>3.4870000000000001</v>
      </c>
      <c r="E29" s="52"/>
      <c r="F29" s="52"/>
      <c r="G29" s="57"/>
      <c r="H29" s="57"/>
      <c r="I29" s="57"/>
      <c r="J29" s="52"/>
      <c r="K29" s="54"/>
    </row>
    <row r="30" spans="1:11" ht="32.25" customHeight="1" x14ac:dyDescent="0.2">
      <c r="A30" s="19" t="s">
        <v>210</v>
      </c>
      <c r="B30" s="192">
        <v>803</v>
      </c>
      <c r="C30" s="79">
        <v>1</v>
      </c>
      <c r="D30" s="51">
        <v>2.1190000000000002</v>
      </c>
      <c r="E30" s="52"/>
      <c r="F30" s="52"/>
      <c r="G30" s="57"/>
      <c r="H30" s="57"/>
      <c r="I30" s="57"/>
      <c r="J30" s="52"/>
      <c r="K30" s="54"/>
    </row>
    <row r="31" spans="1:11" ht="32.25" customHeight="1" x14ac:dyDescent="0.2">
      <c r="A31" s="19" t="s">
        <v>3</v>
      </c>
      <c r="B31" s="192">
        <v>804</v>
      </c>
      <c r="C31" s="79"/>
      <c r="D31" s="173">
        <v>21.2</v>
      </c>
      <c r="E31" s="174">
        <v>2.1850000000000001</v>
      </c>
      <c r="F31" s="172">
        <v>1.5309999999999999</v>
      </c>
      <c r="G31" s="57"/>
      <c r="H31" s="57"/>
      <c r="I31" s="57"/>
      <c r="J31" s="52"/>
      <c r="K31" s="54"/>
    </row>
    <row r="32" spans="1:11" ht="32.25" customHeight="1" x14ac:dyDescent="0.2">
      <c r="A32" s="19" t="s">
        <v>610</v>
      </c>
      <c r="B32" s="192">
        <v>986</v>
      </c>
      <c r="C32" s="79" t="s">
        <v>785</v>
      </c>
      <c r="D32" s="51">
        <v>-0.628</v>
      </c>
      <c r="E32" s="52"/>
      <c r="F32" s="52"/>
      <c r="G32" s="57"/>
      <c r="H32" s="57"/>
      <c r="I32" s="57"/>
      <c r="J32" s="52"/>
      <c r="K32" s="54"/>
    </row>
    <row r="33" spans="1:11" ht="32.25" customHeight="1" x14ac:dyDescent="0.2">
      <c r="A33" s="19" t="s">
        <v>10</v>
      </c>
      <c r="B33" s="192">
        <v>970</v>
      </c>
      <c r="C33" s="79">
        <v>8</v>
      </c>
      <c r="D33" s="51">
        <v>-0.54800000000000004</v>
      </c>
      <c r="E33" s="52"/>
      <c r="F33" s="52"/>
      <c r="G33" s="57"/>
      <c r="H33" s="57"/>
      <c r="I33" s="57"/>
      <c r="J33" s="52"/>
      <c r="K33" s="54"/>
    </row>
    <row r="34" spans="1:11" ht="32.25" customHeight="1" x14ac:dyDescent="0.2">
      <c r="A34" s="19" t="s">
        <v>4</v>
      </c>
      <c r="B34" s="192">
        <v>971</v>
      </c>
      <c r="C34" s="79"/>
      <c r="D34" s="51">
        <v>-0.628</v>
      </c>
      <c r="E34" s="52"/>
      <c r="F34" s="52"/>
      <c r="G34" s="57"/>
      <c r="H34" s="57"/>
      <c r="I34" s="57"/>
      <c r="J34" s="51">
        <v>0.14000000000000001</v>
      </c>
      <c r="K34" s="54"/>
    </row>
    <row r="35" spans="1:11" ht="32.25" customHeight="1" x14ac:dyDescent="0.2">
      <c r="A35" s="19" t="s">
        <v>745</v>
      </c>
      <c r="B35" s="192">
        <v>141</v>
      </c>
      <c r="C35" s="79"/>
      <c r="D35" s="51">
        <v>-0.628</v>
      </c>
      <c r="E35" s="52"/>
      <c r="F35" s="52"/>
      <c r="G35" s="57"/>
      <c r="H35" s="57"/>
      <c r="I35" s="57"/>
      <c r="J35" s="52"/>
      <c r="K35" s="54"/>
    </row>
    <row r="36" spans="1:11" ht="32.25" customHeight="1" x14ac:dyDescent="0.2">
      <c r="A36" s="19" t="s">
        <v>5</v>
      </c>
      <c r="B36" s="192">
        <v>973</v>
      </c>
      <c r="C36" s="79"/>
      <c r="D36" s="170">
        <v>-4.8959999999999999</v>
      </c>
      <c r="E36" s="171">
        <v>-0.54500000000000004</v>
      </c>
      <c r="F36" s="172">
        <v>-3.3000000000000002E-2</v>
      </c>
      <c r="G36" s="57"/>
      <c r="H36" s="57"/>
      <c r="I36" s="57"/>
      <c r="J36" s="51">
        <v>0.14000000000000001</v>
      </c>
      <c r="K36" s="54"/>
    </row>
    <row r="37" spans="1:11" ht="32.25" customHeight="1" x14ac:dyDescent="0.2">
      <c r="A37" s="19" t="s">
        <v>746</v>
      </c>
      <c r="B37" s="192">
        <v>142</v>
      </c>
      <c r="C37" s="79"/>
      <c r="D37" s="170">
        <v>-4.8959999999999999</v>
      </c>
      <c r="E37" s="171">
        <v>-0.54500000000000004</v>
      </c>
      <c r="F37" s="172">
        <v>-3.3000000000000002E-2</v>
      </c>
      <c r="G37" s="57"/>
      <c r="H37" s="57"/>
      <c r="I37" s="57"/>
      <c r="J37" s="52"/>
      <c r="K37" s="54"/>
    </row>
    <row r="38" spans="1:11" ht="32.25" customHeight="1" x14ac:dyDescent="0.2">
      <c r="A38" s="19" t="s">
        <v>6</v>
      </c>
      <c r="B38" s="192">
        <v>972</v>
      </c>
      <c r="C38" s="79"/>
      <c r="D38" s="51">
        <v>-0.54800000000000004</v>
      </c>
      <c r="E38" s="52"/>
      <c r="F38" s="52"/>
      <c r="G38" s="57"/>
      <c r="H38" s="57"/>
      <c r="I38" s="57"/>
      <c r="J38" s="51">
        <v>0.11899999999999999</v>
      </c>
      <c r="K38" s="54"/>
    </row>
    <row r="39" spans="1:11" ht="32.25" customHeight="1" x14ac:dyDescent="0.2">
      <c r="A39" s="19" t="s">
        <v>747</v>
      </c>
      <c r="B39" s="192">
        <v>143</v>
      </c>
      <c r="C39" s="79"/>
      <c r="D39" s="51">
        <v>-0.54800000000000004</v>
      </c>
      <c r="E39" s="52"/>
      <c r="F39" s="52"/>
      <c r="G39" s="57"/>
      <c r="H39" s="57"/>
      <c r="I39" s="57"/>
      <c r="J39" s="52"/>
      <c r="K39" s="54"/>
    </row>
    <row r="40" spans="1:11" ht="32.25" customHeight="1" x14ac:dyDescent="0.2">
      <c r="A40" s="19" t="s">
        <v>7</v>
      </c>
      <c r="B40" s="192">
        <v>974</v>
      </c>
      <c r="C40" s="79"/>
      <c r="D40" s="170">
        <v>-4.306</v>
      </c>
      <c r="E40" s="171">
        <v>-0.46800000000000003</v>
      </c>
      <c r="F40" s="172">
        <v>-2.8000000000000001E-2</v>
      </c>
      <c r="G40" s="57"/>
      <c r="H40" s="57"/>
      <c r="I40" s="57"/>
      <c r="J40" s="51">
        <v>0.11899999999999999</v>
      </c>
      <c r="K40" s="54"/>
    </row>
    <row r="41" spans="1:11" ht="32.25" customHeight="1" x14ac:dyDescent="0.2">
      <c r="A41" s="19" t="s">
        <v>748</v>
      </c>
      <c r="B41" s="192">
        <v>144</v>
      </c>
      <c r="C41" s="79"/>
      <c r="D41" s="170">
        <v>-4.306</v>
      </c>
      <c r="E41" s="171">
        <v>-0.46800000000000003</v>
      </c>
      <c r="F41" s="172">
        <v>-2.8000000000000001E-2</v>
      </c>
      <c r="G41" s="57"/>
      <c r="H41" s="57"/>
      <c r="I41" s="57"/>
      <c r="J41" s="52"/>
      <c r="K41" s="54"/>
    </row>
    <row r="42" spans="1:11" ht="32.25" customHeight="1" x14ac:dyDescent="0.2">
      <c r="A42" s="19" t="s">
        <v>8</v>
      </c>
      <c r="B42" s="192">
        <v>975</v>
      </c>
      <c r="C42" s="79"/>
      <c r="D42" s="51">
        <v>-0.34300000000000003</v>
      </c>
      <c r="E42" s="52"/>
      <c r="F42" s="52"/>
      <c r="G42" s="56">
        <v>44.91</v>
      </c>
      <c r="H42" s="57"/>
      <c r="I42" s="57"/>
      <c r="J42" s="51">
        <v>9.5000000000000001E-2</v>
      </c>
      <c r="K42" s="54"/>
    </row>
    <row r="43" spans="1:11" ht="32.25" customHeight="1" x14ac:dyDescent="0.2">
      <c r="A43" s="19" t="s">
        <v>749</v>
      </c>
      <c r="B43" s="192">
        <v>145</v>
      </c>
      <c r="C43" s="79"/>
      <c r="D43" s="51">
        <v>-0.34300000000000003</v>
      </c>
      <c r="E43" s="52"/>
      <c r="F43" s="52"/>
      <c r="G43" s="56">
        <v>44.91</v>
      </c>
      <c r="H43" s="57"/>
      <c r="I43" s="57"/>
      <c r="J43" s="52"/>
      <c r="K43" s="54"/>
    </row>
    <row r="44" spans="1:11" ht="32.25" customHeight="1" x14ac:dyDescent="0.2">
      <c r="A44" s="19" t="s">
        <v>9</v>
      </c>
      <c r="B44" s="192">
        <v>977</v>
      </c>
      <c r="C44" s="79"/>
      <c r="D44" s="170">
        <v>-2.8090000000000002</v>
      </c>
      <c r="E44" s="171">
        <v>-0.26700000000000002</v>
      </c>
      <c r="F44" s="172">
        <v>-1.4E-2</v>
      </c>
      <c r="G44" s="56">
        <v>44.91</v>
      </c>
      <c r="H44" s="57"/>
      <c r="I44" s="57"/>
      <c r="J44" s="51">
        <v>9.5000000000000001E-2</v>
      </c>
      <c r="K44" s="54"/>
    </row>
    <row r="45" spans="1:11" ht="32.25" customHeight="1" x14ac:dyDescent="0.2">
      <c r="A45" s="19" t="s">
        <v>750</v>
      </c>
      <c r="B45" s="192">
        <v>146</v>
      </c>
      <c r="C45" s="79"/>
      <c r="D45" s="170">
        <v>-2.8090000000000002</v>
      </c>
      <c r="E45" s="171">
        <v>-0.26700000000000002</v>
      </c>
      <c r="F45" s="172">
        <v>-1.4E-2</v>
      </c>
      <c r="G45" s="56">
        <v>44.91</v>
      </c>
      <c r="H45" s="57"/>
      <c r="I45" s="57"/>
      <c r="J45" s="52"/>
      <c r="K45" s="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G9:H9"/>
    <mergeCell ref="G11:H11"/>
    <mergeCell ref="I11:K11"/>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 ref="A2:K2"/>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305"/>
  <sheetViews>
    <sheetView showZeros="0" view="pageBreakPreview" topLeftCell="A25" zoomScale="85" zoomScaleNormal="100" zoomScaleSheetLayoutView="85" workbookViewId="0">
      <selection activeCell="D222" sqref="D222"/>
    </sheetView>
  </sheetViews>
  <sheetFormatPr defaultRowHeight="27.75" customHeight="1" x14ac:dyDescent="0.2"/>
  <cols>
    <col min="1" max="1" width="16.5703125" style="64" bestFit="1" customWidth="1"/>
    <col min="2" max="2" width="14.42578125" style="64" customWidth="1"/>
    <col min="3" max="3" width="21" style="201" bestFit="1" customWidth="1"/>
    <col min="4" max="4" width="23.28515625" style="72" bestFit="1" customWidth="1"/>
    <col min="5" max="5" width="13.42578125" style="72" bestFit="1" customWidth="1"/>
    <col min="6" max="6" width="20.7109375" style="72" bestFit="1" customWidth="1"/>
    <col min="7" max="7" width="51.7109375" style="72" customWidth="1"/>
    <col min="8" max="8" width="11.5703125" style="72" bestFit="1" customWidth="1"/>
    <col min="9" max="9" width="12.5703125" style="73" bestFit="1" customWidth="1"/>
    <col min="10" max="11" width="15.5703125" style="74" bestFit="1" customWidth="1"/>
    <col min="12" max="12" width="11.5703125" style="64" bestFit="1" customWidth="1"/>
    <col min="13" max="13" width="12.5703125" style="64" bestFit="1" customWidth="1"/>
    <col min="14" max="15" width="15.5703125" style="64" bestFit="1" customWidth="1"/>
    <col min="16" max="17" width="15.5703125" style="64" customWidth="1"/>
    <col min="18" max="16384" width="9.140625" style="64"/>
  </cols>
  <sheetData>
    <row r="1" spans="1:15" ht="16.5" customHeight="1" x14ac:dyDescent="0.2">
      <c r="A1" s="62" t="s">
        <v>92</v>
      </c>
      <c r="B1" s="62"/>
      <c r="C1" s="237" t="s">
        <v>690</v>
      </c>
      <c r="D1" s="237"/>
      <c r="E1" s="63"/>
      <c r="F1" s="236" t="s">
        <v>206</v>
      </c>
      <c r="G1" s="236"/>
      <c r="H1" s="236"/>
      <c r="I1" s="236"/>
      <c r="J1" s="236"/>
      <c r="K1" s="236"/>
      <c r="L1" s="236"/>
      <c r="M1" s="236"/>
      <c r="N1" s="236"/>
      <c r="O1" s="236"/>
    </row>
    <row r="2" spans="1:15" s="65" customFormat="1" ht="38.1" customHeight="1" x14ac:dyDescent="0.2">
      <c r="A2" s="214" t="str">
        <f>Overview!B4&amp; " - Effective from "&amp;TEXT(Overview!D4,"D MMMM YYYY")&amp;" - "&amp;Overview!E4&amp;" EDCM charges"</f>
        <v>Western Power Distribution (East Midlands) plc - Effective from 1 April 2020 - Final EDCM charges</v>
      </c>
      <c r="B2" s="214"/>
      <c r="C2" s="214"/>
      <c r="D2" s="214"/>
      <c r="E2" s="214"/>
      <c r="F2" s="214"/>
      <c r="G2" s="214"/>
      <c r="H2" s="214"/>
      <c r="I2" s="214"/>
      <c r="J2" s="214"/>
      <c r="K2" s="214"/>
      <c r="L2" s="214"/>
      <c r="M2" s="214"/>
      <c r="N2" s="214"/>
      <c r="O2" s="214"/>
    </row>
    <row r="3" spans="1:15" s="100" customFormat="1" ht="18" x14ac:dyDescent="0.2">
      <c r="A3" s="97"/>
      <c r="B3" s="97"/>
      <c r="C3" s="199"/>
      <c r="D3" s="97"/>
      <c r="E3" s="97"/>
      <c r="F3" s="97"/>
      <c r="G3" s="97"/>
      <c r="H3" s="97"/>
      <c r="I3" s="97"/>
      <c r="J3" s="97"/>
      <c r="K3" s="97"/>
      <c r="L3" s="97"/>
      <c r="M3" s="97"/>
      <c r="N3" s="97"/>
      <c r="O3" s="97"/>
    </row>
    <row r="4" spans="1:15" s="100" customFormat="1" ht="18" customHeight="1" x14ac:dyDescent="0.2">
      <c r="A4" s="230" t="s">
        <v>545</v>
      </c>
      <c r="B4" s="231"/>
      <c r="C4" s="231"/>
      <c r="D4" s="231"/>
      <c r="E4" s="231"/>
      <c r="F4" s="232"/>
      <c r="G4" s="97"/>
      <c r="H4" s="97"/>
      <c r="I4" s="97"/>
      <c r="J4" s="97"/>
      <c r="K4" s="97"/>
      <c r="L4" s="97"/>
      <c r="M4" s="97"/>
      <c r="N4" s="97"/>
      <c r="O4" s="97"/>
    </row>
    <row r="5" spans="1:15" s="100" customFormat="1" ht="18" customHeight="1" x14ac:dyDescent="0.2">
      <c r="A5" s="228" t="s">
        <v>85</v>
      </c>
      <c r="B5" s="241"/>
      <c r="C5" s="229"/>
      <c r="D5" s="233" t="s">
        <v>540</v>
      </c>
      <c r="E5" s="234"/>
      <c r="F5" s="235"/>
      <c r="G5" s="97"/>
      <c r="H5" s="97"/>
      <c r="I5" s="97"/>
      <c r="J5" s="97"/>
      <c r="K5" s="97"/>
      <c r="L5" s="97"/>
      <c r="M5" s="97"/>
      <c r="N5" s="97"/>
      <c r="O5" s="97"/>
    </row>
    <row r="6" spans="1:15" s="100" customFormat="1" ht="18" customHeight="1" x14ac:dyDescent="0.2">
      <c r="A6" s="242" t="s">
        <v>765</v>
      </c>
      <c r="B6" s="243"/>
      <c r="C6" s="244"/>
      <c r="D6" s="222" t="s">
        <v>762</v>
      </c>
      <c r="E6" s="223"/>
      <c r="F6" s="224"/>
      <c r="G6" s="97"/>
      <c r="H6" s="97"/>
      <c r="I6" s="97"/>
      <c r="J6" s="97"/>
      <c r="K6" s="97"/>
      <c r="L6" s="97"/>
      <c r="M6" s="97"/>
      <c r="N6" s="97"/>
      <c r="O6" s="97"/>
    </row>
    <row r="7" spans="1:15" s="100" customFormat="1" ht="18" customHeight="1" x14ac:dyDescent="0.2">
      <c r="A7" s="242" t="s">
        <v>86</v>
      </c>
      <c r="B7" s="243"/>
      <c r="C7" s="244"/>
      <c r="D7" s="222" t="s">
        <v>87</v>
      </c>
      <c r="E7" s="223"/>
      <c r="F7" s="224"/>
      <c r="G7" s="97"/>
      <c r="H7" s="97"/>
      <c r="I7" s="97"/>
      <c r="J7" s="97"/>
      <c r="K7" s="97"/>
      <c r="L7" s="97"/>
      <c r="M7" s="97"/>
      <c r="N7" s="97"/>
      <c r="O7" s="97"/>
    </row>
    <row r="8" spans="1:15" s="100" customFormat="1" ht="18" x14ac:dyDescent="0.2">
      <c r="A8" s="245"/>
      <c r="B8" s="246"/>
      <c r="C8" s="247"/>
      <c r="D8" s="238"/>
      <c r="E8" s="239"/>
      <c r="F8" s="240"/>
      <c r="G8" s="97"/>
      <c r="H8" s="97"/>
      <c r="I8" s="97"/>
      <c r="J8" s="97"/>
      <c r="K8" s="97"/>
      <c r="L8" s="97"/>
      <c r="M8" s="97"/>
      <c r="N8" s="97"/>
      <c r="O8" s="97"/>
    </row>
    <row r="9" spans="1:15" s="100" customFormat="1" ht="18" x14ac:dyDescent="0.2">
      <c r="A9" s="97"/>
      <c r="B9" s="97"/>
      <c r="C9" s="199"/>
      <c r="D9" s="97"/>
      <c r="E9" s="97"/>
      <c r="F9" s="97"/>
      <c r="G9" s="97"/>
      <c r="H9" s="97"/>
      <c r="I9" s="97"/>
      <c r="J9" s="97"/>
      <c r="K9" s="97"/>
      <c r="L9" s="97"/>
      <c r="M9" s="97"/>
      <c r="N9" s="97"/>
      <c r="O9" s="97"/>
    </row>
    <row r="10" spans="1:15" ht="63.75" customHeight="1" x14ac:dyDescent="0.2">
      <c r="A10" s="66" t="s">
        <v>532</v>
      </c>
      <c r="B10" s="67" t="s">
        <v>494</v>
      </c>
      <c r="C10" s="200" t="s">
        <v>495</v>
      </c>
      <c r="D10" s="66" t="s">
        <v>534</v>
      </c>
      <c r="E10" s="67" t="s">
        <v>494</v>
      </c>
      <c r="F10" s="66" t="s">
        <v>496</v>
      </c>
      <c r="G10" s="68" t="s">
        <v>205</v>
      </c>
      <c r="H10" s="69" t="s">
        <v>678</v>
      </c>
      <c r="I10" s="68" t="s">
        <v>535</v>
      </c>
      <c r="J10" s="68" t="s">
        <v>674</v>
      </c>
      <c r="K10" s="158" t="s">
        <v>739</v>
      </c>
      <c r="L10" s="69" t="s">
        <v>679</v>
      </c>
      <c r="M10" s="68" t="s">
        <v>536</v>
      </c>
      <c r="N10" s="68" t="s">
        <v>675</v>
      </c>
      <c r="O10" s="158" t="s">
        <v>740</v>
      </c>
    </row>
    <row r="11" spans="1:15" ht="12.75" x14ac:dyDescent="0.2">
      <c r="A11" s="58">
        <v>61</v>
      </c>
      <c r="B11" s="109">
        <v>61</v>
      </c>
      <c r="C11" s="70">
        <v>1100039606230</v>
      </c>
      <c r="D11" s="59"/>
      <c r="E11" s="109"/>
      <c r="F11" s="70"/>
      <c r="G11" s="71" t="s">
        <v>1360</v>
      </c>
      <c r="H11" s="75">
        <v>0</v>
      </c>
      <c r="I11" s="76">
        <v>4877.51</v>
      </c>
      <c r="J11" s="76">
        <v>3.98</v>
      </c>
      <c r="K11" s="76">
        <v>3.98</v>
      </c>
      <c r="L11" s="77">
        <v>0</v>
      </c>
      <c r="M11" s="78">
        <v>0</v>
      </c>
      <c r="N11" s="78">
        <v>0</v>
      </c>
      <c r="O11" s="78">
        <v>0</v>
      </c>
    </row>
    <row r="12" spans="1:15" ht="12.75" x14ac:dyDescent="0.2">
      <c r="A12" s="58">
        <v>155</v>
      </c>
      <c r="B12" s="109">
        <v>155</v>
      </c>
      <c r="C12" s="70">
        <v>1170000982191</v>
      </c>
      <c r="D12" s="59">
        <v>479</v>
      </c>
      <c r="E12" s="109">
        <v>479</v>
      </c>
      <c r="F12" s="70">
        <v>1170000982207</v>
      </c>
      <c r="G12" s="71" t="s">
        <v>1361</v>
      </c>
      <c r="H12" s="75">
        <v>0</v>
      </c>
      <c r="I12" s="76">
        <v>40.32</v>
      </c>
      <c r="J12" s="76">
        <v>3.29</v>
      </c>
      <c r="K12" s="76">
        <v>3.29</v>
      </c>
      <c r="L12" s="77">
        <v>-1.887</v>
      </c>
      <c r="M12" s="78">
        <v>1075.17</v>
      </c>
      <c r="N12" s="78">
        <v>0.05</v>
      </c>
      <c r="O12" s="78">
        <v>0.05</v>
      </c>
    </row>
    <row r="13" spans="1:15" ht="12.75" x14ac:dyDescent="0.2">
      <c r="A13" s="58">
        <v>156</v>
      </c>
      <c r="B13" s="109">
        <v>156</v>
      </c>
      <c r="C13" s="70">
        <v>1170001003919</v>
      </c>
      <c r="D13" s="59">
        <v>480</v>
      </c>
      <c r="E13" s="109">
        <v>480</v>
      </c>
      <c r="F13" s="70">
        <v>1170001003928</v>
      </c>
      <c r="G13" s="71" t="s">
        <v>1362</v>
      </c>
      <c r="H13" s="75">
        <v>0</v>
      </c>
      <c r="I13" s="76">
        <v>41.49</v>
      </c>
      <c r="J13" s="76">
        <v>1.46</v>
      </c>
      <c r="K13" s="76">
        <v>1.46</v>
      </c>
      <c r="L13" s="77">
        <v>0</v>
      </c>
      <c r="M13" s="78">
        <v>2200.14</v>
      </c>
      <c r="N13" s="78">
        <v>0.05</v>
      </c>
      <c r="O13" s="78">
        <v>0.05</v>
      </c>
    </row>
    <row r="14" spans="1:15" ht="12.75" x14ac:dyDescent="0.2">
      <c r="A14" s="58">
        <v>157</v>
      </c>
      <c r="B14" s="109">
        <v>157</v>
      </c>
      <c r="C14" s="70">
        <v>1170001052172</v>
      </c>
      <c r="D14" s="59">
        <v>481</v>
      </c>
      <c r="E14" s="109">
        <v>481</v>
      </c>
      <c r="F14" s="70">
        <v>1170001052181</v>
      </c>
      <c r="G14" s="71" t="s">
        <v>1363</v>
      </c>
      <c r="H14" s="75">
        <v>0</v>
      </c>
      <c r="I14" s="76">
        <v>16.72</v>
      </c>
      <c r="J14" s="76">
        <v>1.97</v>
      </c>
      <c r="K14" s="76">
        <v>1.97</v>
      </c>
      <c r="L14" s="77">
        <v>0</v>
      </c>
      <c r="M14" s="78">
        <v>469.46</v>
      </c>
      <c r="N14" s="78">
        <v>0.05</v>
      </c>
      <c r="O14" s="78">
        <v>0.05</v>
      </c>
    </row>
    <row r="15" spans="1:15" ht="12.75" x14ac:dyDescent="0.2">
      <c r="A15" s="58">
        <v>280</v>
      </c>
      <c r="B15" s="109">
        <v>280</v>
      </c>
      <c r="C15" s="70">
        <v>1170000945349</v>
      </c>
      <c r="D15" s="59">
        <v>442</v>
      </c>
      <c r="E15" s="109">
        <v>442</v>
      </c>
      <c r="F15" s="70">
        <v>1170000945358</v>
      </c>
      <c r="G15" s="71" t="s">
        <v>1364</v>
      </c>
      <c r="H15" s="75">
        <v>0</v>
      </c>
      <c r="I15" s="76">
        <v>103.62</v>
      </c>
      <c r="J15" s="76">
        <v>2.17</v>
      </c>
      <c r="K15" s="76">
        <v>2.17</v>
      </c>
      <c r="L15" s="77">
        <v>0</v>
      </c>
      <c r="M15" s="78">
        <v>1657.84</v>
      </c>
      <c r="N15" s="78">
        <v>0.05</v>
      </c>
      <c r="O15" s="78">
        <v>0.05</v>
      </c>
    </row>
    <row r="16" spans="1:15" ht="12.75" x14ac:dyDescent="0.2">
      <c r="A16" s="58">
        <v>281</v>
      </c>
      <c r="B16" s="109">
        <v>281</v>
      </c>
      <c r="C16" s="70">
        <v>1170000946973</v>
      </c>
      <c r="D16" s="59"/>
      <c r="E16" s="109"/>
      <c r="F16" s="70"/>
      <c r="G16" s="71" t="s">
        <v>1365</v>
      </c>
      <c r="H16" s="75">
        <v>0</v>
      </c>
      <c r="I16" s="76">
        <v>6048.48</v>
      </c>
      <c r="J16" s="76">
        <v>3.32</v>
      </c>
      <c r="K16" s="76">
        <v>3.32</v>
      </c>
      <c r="L16" s="77">
        <v>0</v>
      </c>
      <c r="M16" s="78">
        <v>0</v>
      </c>
      <c r="N16" s="78">
        <v>0</v>
      </c>
      <c r="O16" s="78">
        <v>0</v>
      </c>
    </row>
    <row r="17" spans="1:15" ht="12.75" x14ac:dyDescent="0.2">
      <c r="A17" s="58">
        <v>292</v>
      </c>
      <c r="B17" s="109">
        <v>292</v>
      </c>
      <c r="C17" s="70">
        <v>1170000480680</v>
      </c>
      <c r="D17" s="59">
        <v>367</v>
      </c>
      <c r="E17" s="109">
        <v>367</v>
      </c>
      <c r="F17" s="70">
        <v>1170000480699</v>
      </c>
      <c r="G17" s="71" t="s">
        <v>1366</v>
      </c>
      <c r="H17" s="75">
        <v>0.502</v>
      </c>
      <c r="I17" s="76">
        <v>5.39</v>
      </c>
      <c r="J17" s="76">
        <v>1.43</v>
      </c>
      <c r="K17" s="76">
        <v>1.43</v>
      </c>
      <c r="L17" s="77">
        <v>0</v>
      </c>
      <c r="M17" s="78">
        <v>646.4</v>
      </c>
      <c r="N17" s="78">
        <v>0.05</v>
      </c>
      <c r="O17" s="78">
        <v>0.05</v>
      </c>
    </row>
    <row r="18" spans="1:15" ht="12.75" x14ac:dyDescent="0.2">
      <c r="A18" s="58">
        <v>293</v>
      </c>
      <c r="B18" s="109">
        <v>293</v>
      </c>
      <c r="C18" s="70">
        <v>1170000487142</v>
      </c>
      <c r="D18" s="59">
        <v>368</v>
      </c>
      <c r="E18" s="109">
        <v>368</v>
      </c>
      <c r="F18" s="70">
        <v>1170000487151</v>
      </c>
      <c r="G18" s="71" t="s">
        <v>1367</v>
      </c>
      <c r="H18" s="75">
        <v>0</v>
      </c>
      <c r="I18" s="76">
        <v>2.65</v>
      </c>
      <c r="J18" s="76">
        <v>2.92</v>
      </c>
      <c r="K18" s="76">
        <v>2.92</v>
      </c>
      <c r="L18" s="77">
        <v>0</v>
      </c>
      <c r="M18" s="78">
        <v>529.9</v>
      </c>
      <c r="N18" s="78">
        <v>0.05</v>
      </c>
      <c r="O18" s="78">
        <v>0.05</v>
      </c>
    </row>
    <row r="19" spans="1:15" ht="12.75" x14ac:dyDescent="0.2">
      <c r="A19" s="58">
        <v>294</v>
      </c>
      <c r="B19" s="109">
        <v>294</v>
      </c>
      <c r="C19" s="70">
        <v>1170000530950</v>
      </c>
      <c r="D19" s="59">
        <v>369</v>
      </c>
      <c r="E19" s="109">
        <v>369</v>
      </c>
      <c r="F19" s="70">
        <v>1170000530969</v>
      </c>
      <c r="G19" s="71" t="s">
        <v>1368</v>
      </c>
      <c r="H19" s="75">
        <v>0</v>
      </c>
      <c r="I19" s="76">
        <v>140.32</v>
      </c>
      <c r="J19" s="76">
        <v>0.96</v>
      </c>
      <c r="K19" s="76">
        <v>0.96</v>
      </c>
      <c r="L19" s="77">
        <v>0</v>
      </c>
      <c r="M19" s="78">
        <v>6903.96</v>
      </c>
      <c r="N19" s="78">
        <v>0.05</v>
      </c>
      <c r="O19" s="78">
        <v>0.05</v>
      </c>
    </row>
    <row r="20" spans="1:15" ht="12.75" x14ac:dyDescent="0.2">
      <c r="A20" s="58">
        <v>295</v>
      </c>
      <c r="B20" s="109">
        <v>295</v>
      </c>
      <c r="C20" s="70">
        <v>1170000535104</v>
      </c>
      <c r="D20" s="59">
        <v>370</v>
      </c>
      <c r="E20" s="109">
        <v>370</v>
      </c>
      <c r="F20" s="70">
        <v>1170000535113</v>
      </c>
      <c r="G20" s="71" t="s">
        <v>1369</v>
      </c>
      <c r="H20" s="75">
        <v>0</v>
      </c>
      <c r="I20" s="76">
        <v>727.71</v>
      </c>
      <c r="J20" s="76">
        <v>1.02</v>
      </c>
      <c r="K20" s="76">
        <v>1.02</v>
      </c>
      <c r="L20" s="77">
        <v>0</v>
      </c>
      <c r="M20" s="78">
        <v>7277.11</v>
      </c>
      <c r="N20" s="78">
        <v>0.05</v>
      </c>
      <c r="O20" s="78">
        <v>0.05</v>
      </c>
    </row>
    <row r="21" spans="1:15" ht="12.75" x14ac:dyDescent="0.2">
      <c r="A21" s="58">
        <v>296</v>
      </c>
      <c r="B21" s="109">
        <v>296</v>
      </c>
      <c r="C21" s="70">
        <v>1170000549231</v>
      </c>
      <c r="D21" s="59">
        <v>371</v>
      </c>
      <c r="E21" s="109">
        <v>371</v>
      </c>
      <c r="F21" s="70">
        <v>1170000549240</v>
      </c>
      <c r="G21" s="71" t="s">
        <v>1370</v>
      </c>
      <c r="H21" s="75">
        <v>0</v>
      </c>
      <c r="I21" s="76">
        <v>11.86</v>
      </c>
      <c r="J21" s="76">
        <v>1.38</v>
      </c>
      <c r="K21" s="76">
        <v>1.38</v>
      </c>
      <c r="L21" s="77">
        <v>0</v>
      </c>
      <c r="M21" s="78">
        <v>1010.89</v>
      </c>
      <c r="N21" s="78">
        <v>0.05</v>
      </c>
      <c r="O21" s="78">
        <v>0.05</v>
      </c>
    </row>
    <row r="22" spans="1:15" ht="12.75" x14ac:dyDescent="0.2">
      <c r="A22" s="58">
        <v>297</v>
      </c>
      <c r="B22" s="109">
        <v>297</v>
      </c>
      <c r="C22" s="70">
        <v>1170000549269</v>
      </c>
      <c r="D22" s="59">
        <v>372</v>
      </c>
      <c r="E22" s="109">
        <v>372</v>
      </c>
      <c r="F22" s="70">
        <v>1170000549278</v>
      </c>
      <c r="G22" s="71" t="s">
        <v>1371</v>
      </c>
      <c r="H22" s="75">
        <v>0</v>
      </c>
      <c r="I22" s="76">
        <v>951.71</v>
      </c>
      <c r="J22" s="76">
        <v>1.05</v>
      </c>
      <c r="K22" s="76">
        <v>1.05</v>
      </c>
      <c r="L22" s="77">
        <v>0</v>
      </c>
      <c r="M22" s="78">
        <v>7844.43</v>
      </c>
      <c r="N22" s="78">
        <v>0.05</v>
      </c>
      <c r="O22" s="78">
        <v>0.05</v>
      </c>
    </row>
    <row r="23" spans="1:15" ht="12.75" x14ac:dyDescent="0.2">
      <c r="A23" s="58">
        <v>298</v>
      </c>
      <c r="B23" s="109">
        <v>298</v>
      </c>
      <c r="C23" s="70">
        <v>1170000559851</v>
      </c>
      <c r="D23" s="59">
        <v>373</v>
      </c>
      <c r="E23" s="109">
        <v>373</v>
      </c>
      <c r="F23" s="70">
        <v>1170000559860</v>
      </c>
      <c r="G23" s="71" t="s">
        <v>1372</v>
      </c>
      <c r="H23" s="75">
        <v>0</v>
      </c>
      <c r="I23" s="76">
        <v>4.4000000000000004</v>
      </c>
      <c r="J23" s="76">
        <v>1.36</v>
      </c>
      <c r="K23" s="76">
        <v>1.36</v>
      </c>
      <c r="L23" s="77">
        <v>0</v>
      </c>
      <c r="M23" s="78">
        <v>395.67</v>
      </c>
      <c r="N23" s="78">
        <v>0.05</v>
      </c>
      <c r="O23" s="78">
        <v>0.05</v>
      </c>
    </row>
    <row r="24" spans="1:15" ht="12.75" x14ac:dyDescent="0.2">
      <c r="A24" s="58">
        <v>299</v>
      </c>
      <c r="B24" s="109">
        <v>299</v>
      </c>
      <c r="C24" s="70">
        <v>1170000569840</v>
      </c>
      <c r="D24" s="59">
        <v>374</v>
      </c>
      <c r="E24" s="109">
        <v>374</v>
      </c>
      <c r="F24" s="70">
        <v>1170000569850</v>
      </c>
      <c r="G24" s="71" t="s">
        <v>1373</v>
      </c>
      <c r="H24" s="75">
        <v>0</v>
      </c>
      <c r="I24" s="76">
        <v>122.67</v>
      </c>
      <c r="J24" s="76">
        <v>0.99</v>
      </c>
      <c r="K24" s="76">
        <v>0.99</v>
      </c>
      <c r="L24" s="77">
        <v>0</v>
      </c>
      <c r="M24" s="78">
        <v>1226.67</v>
      </c>
      <c r="N24" s="78">
        <v>0.05</v>
      </c>
      <c r="O24" s="78">
        <v>0.05</v>
      </c>
    </row>
    <row r="25" spans="1:15" ht="12.75" x14ac:dyDescent="0.2">
      <c r="A25" s="58">
        <v>300</v>
      </c>
      <c r="B25" s="109">
        <v>300</v>
      </c>
      <c r="C25" s="70">
        <v>1170000579245</v>
      </c>
      <c r="D25" s="59"/>
      <c r="E25" s="109"/>
      <c r="F25" s="70"/>
      <c r="G25" s="71" t="s">
        <v>1374</v>
      </c>
      <c r="H25" s="75">
        <v>0</v>
      </c>
      <c r="I25" s="76">
        <v>3.13</v>
      </c>
      <c r="J25" s="76">
        <v>2.1</v>
      </c>
      <c r="K25" s="76">
        <v>2.1</v>
      </c>
      <c r="L25" s="77">
        <v>0</v>
      </c>
      <c r="M25" s="78">
        <v>0</v>
      </c>
      <c r="N25" s="78">
        <v>0</v>
      </c>
      <c r="O25" s="78">
        <v>0</v>
      </c>
    </row>
    <row r="26" spans="1:15" ht="12.75" x14ac:dyDescent="0.2">
      <c r="A26" s="58">
        <v>302</v>
      </c>
      <c r="B26" s="109">
        <v>302</v>
      </c>
      <c r="C26" s="70">
        <v>1170000579919</v>
      </c>
      <c r="D26" s="59">
        <v>377</v>
      </c>
      <c r="E26" s="109">
        <v>377</v>
      </c>
      <c r="F26" s="70">
        <v>1170000579928</v>
      </c>
      <c r="G26" s="71" t="s">
        <v>1375</v>
      </c>
      <c r="H26" s="75">
        <v>0</v>
      </c>
      <c r="I26" s="76">
        <v>13.48</v>
      </c>
      <c r="J26" s="76">
        <v>1.56</v>
      </c>
      <c r="K26" s="76">
        <v>1.56</v>
      </c>
      <c r="L26" s="77">
        <v>0</v>
      </c>
      <c r="M26" s="78">
        <v>1201.3800000000001</v>
      </c>
      <c r="N26" s="78">
        <v>0.05</v>
      </c>
      <c r="O26" s="78">
        <v>0.05</v>
      </c>
    </row>
    <row r="27" spans="1:15" ht="12.75" x14ac:dyDescent="0.2">
      <c r="A27" s="58">
        <v>303</v>
      </c>
      <c r="B27" s="109">
        <v>303</v>
      </c>
      <c r="C27" s="70">
        <v>1170000582692</v>
      </c>
      <c r="D27" s="59">
        <v>378</v>
      </c>
      <c r="E27" s="109">
        <v>378</v>
      </c>
      <c r="F27" s="70">
        <v>1170000582708</v>
      </c>
      <c r="G27" s="71" t="s">
        <v>1376</v>
      </c>
      <c r="H27" s="75">
        <v>0</v>
      </c>
      <c r="I27" s="76">
        <v>5.05</v>
      </c>
      <c r="J27" s="76">
        <v>1.2</v>
      </c>
      <c r="K27" s="76">
        <v>1.2</v>
      </c>
      <c r="L27" s="77">
        <v>0</v>
      </c>
      <c r="M27" s="78">
        <v>448.01</v>
      </c>
      <c r="N27" s="78">
        <v>0.05</v>
      </c>
      <c r="O27" s="78">
        <v>0.05</v>
      </c>
    </row>
    <row r="28" spans="1:15" ht="25.5" x14ac:dyDescent="0.2">
      <c r="A28" s="58">
        <v>304</v>
      </c>
      <c r="B28" s="109">
        <v>304</v>
      </c>
      <c r="C28" s="70">
        <v>1170000586492</v>
      </c>
      <c r="D28" s="59">
        <v>379</v>
      </c>
      <c r="E28" s="109">
        <v>379</v>
      </c>
      <c r="F28" s="70" t="s">
        <v>1356</v>
      </c>
      <c r="G28" s="71" t="s">
        <v>1377</v>
      </c>
      <c r="H28" s="75">
        <v>0</v>
      </c>
      <c r="I28" s="76">
        <v>3.67</v>
      </c>
      <c r="J28" s="76">
        <v>1.63</v>
      </c>
      <c r="K28" s="76">
        <v>1.63</v>
      </c>
      <c r="L28" s="77">
        <v>0</v>
      </c>
      <c r="M28" s="78">
        <v>452.9</v>
      </c>
      <c r="N28" s="78">
        <v>0.05</v>
      </c>
      <c r="O28" s="78">
        <v>0.05</v>
      </c>
    </row>
    <row r="29" spans="1:15" ht="12.75" x14ac:dyDescent="0.2">
      <c r="A29" s="58">
        <v>305</v>
      </c>
      <c r="B29" s="109">
        <v>305</v>
      </c>
      <c r="C29" s="70">
        <v>1170000586605</v>
      </c>
      <c r="D29" s="59">
        <v>380</v>
      </c>
      <c r="E29" s="109">
        <v>380</v>
      </c>
      <c r="F29" s="70">
        <v>1170000586614</v>
      </c>
      <c r="G29" s="71" t="s">
        <v>1378</v>
      </c>
      <c r="H29" s="75">
        <v>0</v>
      </c>
      <c r="I29" s="76">
        <v>4.6100000000000003</v>
      </c>
      <c r="J29" s="76">
        <v>1.69</v>
      </c>
      <c r="K29" s="76">
        <v>1.69</v>
      </c>
      <c r="L29" s="77">
        <v>0</v>
      </c>
      <c r="M29" s="78">
        <v>405.39</v>
      </c>
      <c r="N29" s="78">
        <v>0.05</v>
      </c>
      <c r="O29" s="78">
        <v>0.05</v>
      </c>
    </row>
    <row r="30" spans="1:15" ht="12.75" x14ac:dyDescent="0.2">
      <c r="A30" s="58">
        <v>306</v>
      </c>
      <c r="B30" s="109">
        <v>306</v>
      </c>
      <c r="C30" s="70">
        <v>1170000587273</v>
      </c>
      <c r="D30" s="59">
        <v>381</v>
      </c>
      <c r="E30" s="109">
        <v>381</v>
      </c>
      <c r="F30" s="70">
        <v>1170000587282</v>
      </c>
      <c r="G30" s="71" t="s">
        <v>1379</v>
      </c>
      <c r="H30" s="75">
        <v>0</v>
      </c>
      <c r="I30" s="76">
        <v>4.5</v>
      </c>
      <c r="J30" s="76">
        <v>1.26</v>
      </c>
      <c r="K30" s="76">
        <v>1.26</v>
      </c>
      <c r="L30" s="77">
        <v>0</v>
      </c>
      <c r="M30" s="78">
        <v>415.44</v>
      </c>
      <c r="N30" s="78">
        <v>0.05</v>
      </c>
      <c r="O30" s="78">
        <v>0.05</v>
      </c>
    </row>
    <row r="31" spans="1:15" ht="12.75" x14ac:dyDescent="0.2">
      <c r="A31" s="58">
        <v>307</v>
      </c>
      <c r="B31" s="109">
        <v>307</v>
      </c>
      <c r="C31" s="70">
        <v>1170000594261</v>
      </c>
      <c r="D31" s="59">
        <v>382</v>
      </c>
      <c r="E31" s="109">
        <v>382</v>
      </c>
      <c r="F31" s="70">
        <v>1170000594270</v>
      </c>
      <c r="G31" s="71" t="s">
        <v>1380</v>
      </c>
      <c r="H31" s="75">
        <v>0</v>
      </c>
      <c r="I31" s="76">
        <v>11.43</v>
      </c>
      <c r="J31" s="76">
        <v>1.74</v>
      </c>
      <c r="K31" s="76">
        <v>1.74</v>
      </c>
      <c r="L31" s="77">
        <v>0</v>
      </c>
      <c r="M31" s="78">
        <v>905.33</v>
      </c>
      <c r="N31" s="78">
        <v>0.05</v>
      </c>
      <c r="O31" s="78">
        <v>0.05</v>
      </c>
    </row>
    <row r="32" spans="1:15" ht="12.75" x14ac:dyDescent="0.2">
      <c r="A32" s="58">
        <v>308</v>
      </c>
      <c r="B32" s="109">
        <v>308</v>
      </c>
      <c r="C32" s="70">
        <v>1170000594164</v>
      </c>
      <c r="D32" s="59">
        <v>383</v>
      </c>
      <c r="E32" s="109">
        <v>383</v>
      </c>
      <c r="F32" s="70">
        <v>1170000594173</v>
      </c>
      <c r="G32" s="71" t="s">
        <v>1381</v>
      </c>
      <c r="H32" s="75">
        <v>0</v>
      </c>
      <c r="I32" s="76">
        <v>18.649999999999999</v>
      </c>
      <c r="J32" s="76">
        <v>1.21</v>
      </c>
      <c r="K32" s="76">
        <v>1.21</v>
      </c>
      <c r="L32" s="77">
        <v>0</v>
      </c>
      <c r="M32" s="78">
        <v>699.38</v>
      </c>
      <c r="N32" s="78">
        <v>0.05</v>
      </c>
      <c r="O32" s="78">
        <v>0.05</v>
      </c>
    </row>
    <row r="33" spans="1:15" ht="12.75" x14ac:dyDescent="0.2">
      <c r="A33" s="58">
        <v>309</v>
      </c>
      <c r="B33" s="109">
        <v>309</v>
      </c>
      <c r="C33" s="70">
        <v>1170000592228</v>
      </c>
      <c r="D33" s="59">
        <v>384</v>
      </c>
      <c r="E33" s="109">
        <v>384</v>
      </c>
      <c r="F33" s="70">
        <v>1170000592237</v>
      </c>
      <c r="G33" s="71" t="s">
        <v>1382</v>
      </c>
      <c r="H33" s="75">
        <v>0</v>
      </c>
      <c r="I33" s="76">
        <v>14.66</v>
      </c>
      <c r="J33" s="76">
        <v>1.1599999999999999</v>
      </c>
      <c r="K33" s="76">
        <v>1.1599999999999999</v>
      </c>
      <c r="L33" s="77">
        <v>0</v>
      </c>
      <c r="M33" s="78">
        <v>604.01</v>
      </c>
      <c r="N33" s="78">
        <v>0.05</v>
      </c>
      <c r="O33" s="78">
        <v>0.05</v>
      </c>
    </row>
    <row r="34" spans="1:15" ht="12.75" x14ac:dyDescent="0.2">
      <c r="A34" s="58">
        <v>310</v>
      </c>
      <c r="B34" s="109">
        <v>310</v>
      </c>
      <c r="C34" s="70">
        <v>1170000598034</v>
      </c>
      <c r="D34" s="59">
        <v>385</v>
      </c>
      <c r="E34" s="109">
        <v>385</v>
      </c>
      <c r="F34" s="70">
        <v>1170000598043</v>
      </c>
      <c r="G34" s="71" t="s">
        <v>1383</v>
      </c>
      <c r="H34" s="75">
        <v>0</v>
      </c>
      <c r="I34" s="76">
        <v>3.14</v>
      </c>
      <c r="J34" s="76">
        <v>1.59</v>
      </c>
      <c r="K34" s="76">
        <v>1.59</v>
      </c>
      <c r="L34" s="77">
        <v>0</v>
      </c>
      <c r="M34" s="78">
        <v>628.77</v>
      </c>
      <c r="N34" s="78">
        <v>0.05</v>
      </c>
      <c r="O34" s="78">
        <v>0.05</v>
      </c>
    </row>
    <row r="35" spans="1:15" ht="12.75" x14ac:dyDescent="0.2">
      <c r="A35" s="58">
        <v>311</v>
      </c>
      <c r="B35" s="109">
        <v>311</v>
      </c>
      <c r="C35" s="70">
        <v>1170000598196</v>
      </c>
      <c r="D35" s="59">
        <v>386</v>
      </c>
      <c r="E35" s="109">
        <v>386</v>
      </c>
      <c r="F35" s="70">
        <v>1170000598201</v>
      </c>
      <c r="G35" s="71" t="s">
        <v>1384</v>
      </c>
      <c r="H35" s="75">
        <v>0</v>
      </c>
      <c r="I35" s="76">
        <v>14.08</v>
      </c>
      <c r="J35" s="76">
        <v>1.17</v>
      </c>
      <c r="K35" s="76">
        <v>1.17</v>
      </c>
      <c r="L35" s="77">
        <v>0</v>
      </c>
      <c r="M35" s="78">
        <v>703.95</v>
      </c>
      <c r="N35" s="78">
        <v>0.05</v>
      </c>
      <c r="O35" s="78">
        <v>0.05</v>
      </c>
    </row>
    <row r="36" spans="1:15" ht="12.75" x14ac:dyDescent="0.2">
      <c r="A36" s="58">
        <v>312</v>
      </c>
      <c r="B36" s="109">
        <v>312</v>
      </c>
      <c r="C36" s="70">
        <v>1170000601982</v>
      </c>
      <c r="D36" s="59">
        <v>387</v>
      </c>
      <c r="E36" s="109">
        <v>387</v>
      </c>
      <c r="F36" s="70">
        <v>1170000601991</v>
      </c>
      <c r="G36" s="71" t="s">
        <v>1385</v>
      </c>
      <c r="H36" s="75">
        <v>0</v>
      </c>
      <c r="I36" s="76">
        <v>20.28</v>
      </c>
      <c r="J36" s="76">
        <v>1.27</v>
      </c>
      <c r="K36" s="76">
        <v>1.27</v>
      </c>
      <c r="L36" s="77">
        <v>0</v>
      </c>
      <c r="M36" s="78">
        <v>1731.33</v>
      </c>
      <c r="N36" s="78">
        <v>0.05</v>
      </c>
      <c r="O36" s="78">
        <v>0.05</v>
      </c>
    </row>
    <row r="37" spans="1:15" ht="12.75" x14ac:dyDescent="0.2">
      <c r="A37" s="58">
        <v>313</v>
      </c>
      <c r="B37" s="109">
        <v>313</v>
      </c>
      <c r="C37" s="70">
        <v>1170000604023</v>
      </c>
      <c r="D37" s="59">
        <v>388</v>
      </c>
      <c r="E37" s="109">
        <v>388</v>
      </c>
      <c r="F37" s="70">
        <v>1170000604050</v>
      </c>
      <c r="G37" s="71" t="s">
        <v>1386</v>
      </c>
      <c r="H37" s="75">
        <v>0</v>
      </c>
      <c r="I37" s="76">
        <v>49.62</v>
      </c>
      <c r="J37" s="76">
        <v>1.2</v>
      </c>
      <c r="K37" s="76">
        <v>1.2</v>
      </c>
      <c r="L37" s="77">
        <v>0</v>
      </c>
      <c r="M37" s="78">
        <v>1860.79</v>
      </c>
      <c r="N37" s="78">
        <v>0.05</v>
      </c>
      <c r="O37" s="78">
        <v>0.05</v>
      </c>
    </row>
    <row r="38" spans="1:15" ht="12.75" x14ac:dyDescent="0.2">
      <c r="A38" s="58">
        <v>314</v>
      </c>
      <c r="B38" s="109">
        <v>314</v>
      </c>
      <c r="C38" s="70">
        <v>1170000605221</v>
      </c>
      <c r="D38" s="59">
        <v>389</v>
      </c>
      <c r="E38" s="109">
        <v>389</v>
      </c>
      <c r="F38" s="70">
        <v>1170000605240</v>
      </c>
      <c r="G38" s="71" t="s">
        <v>1387</v>
      </c>
      <c r="H38" s="75">
        <v>0</v>
      </c>
      <c r="I38" s="76">
        <v>69.42</v>
      </c>
      <c r="J38" s="76">
        <v>1.1399999999999999</v>
      </c>
      <c r="K38" s="76">
        <v>1.1399999999999999</v>
      </c>
      <c r="L38" s="77">
        <v>0</v>
      </c>
      <c r="M38" s="78">
        <v>6941.75</v>
      </c>
      <c r="N38" s="78">
        <v>0.05</v>
      </c>
      <c r="O38" s="78">
        <v>0.05</v>
      </c>
    </row>
    <row r="39" spans="1:15" ht="12.75" x14ac:dyDescent="0.2">
      <c r="A39" s="58">
        <v>315</v>
      </c>
      <c r="B39" s="109">
        <v>315</v>
      </c>
      <c r="C39" s="70">
        <v>1170000614990</v>
      </c>
      <c r="D39" s="59">
        <v>390</v>
      </c>
      <c r="E39" s="109">
        <v>390</v>
      </c>
      <c r="F39" s="70">
        <v>1170000615007</v>
      </c>
      <c r="G39" s="71" t="s">
        <v>1388</v>
      </c>
      <c r="H39" s="75">
        <v>0</v>
      </c>
      <c r="I39" s="76">
        <v>15.42</v>
      </c>
      <c r="J39" s="76">
        <v>1.1200000000000001</v>
      </c>
      <c r="K39" s="76">
        <v>1.1200000000000001</v>
      </c>
      <c r="L39" s="77">
        <v>0</v>
      </c>
      <c r="M39" s="78">
        <v>835.1</v>
      </c>
      <c r="N39" s="78">
        <v>0.05</v>
      </c>
      <c r="O39" s="78">
        <v>0.05</v>
      </c>
    </row>
    <row r="40" spans="1:15" ht="12.75" x14ac:dyDescent="0.2">
      <c r="A40" s="58">
        <v>316</v>
      </c>
      <c r="B40" s="109">
        <v>316</v>
      </c>
      <c r="C40" s="70">
        <v>1170000614972</v>
      </c>
      <c r="D40" s="59">
        <v>391</v>
      </c>
      <c r="E40" s="109">
        <v>391</v>
      </c>
      <c r="F40" s="70">
        <v>1170000614981</v>
      </c>
      <c r="G40" s="71" t="s">
        <v>1389</v>
      </c>
      <c r="H40" s="75">
        <v>0</v>
      </c>
      <c r="I40" s="76">
        <v>8.42</v>
      </c>
      <c r="J40" s="76">
        <v>1.57</v>
      </c>
      <c r="K40" s="76">
        <v>1.57</v>
      </c>
      <c r="L40" s="77">
        <v>0</v>
      </c>
      <c r="M40" s="78">
        <v>842.1</v>
      </c>
      <c r="N40" s="78">
        <v>0.05</v>
      </c>
      <c r="O40" s="78">
        <v>0.05</v>
      </c>
    </row>
    <row r="41" spans="1:15" ht="12.75" x14ac:dyDescent="0.2">
      <c r="A41" s="58">
        <v>317</v>
      </c>
      <c r="B41" s="109">
        <v>317</v>
      </c>
      <c r="C41" s="70">
        <v>1170000619916</v>
      </c>
      <c r="D41" s="59">
        <v>392</v>
      </c>
      <c r="E41" s="109">
        <v>392</v>
      </c>
      <c r="F41" s="70">
        <v>1170000619925</v>
      </c>
      <c r="G41" s="71" t="s">
        <v>1390</v>
      </c>
      <c r="H41" s="75">
        <v>0</v>
      </c>
      <c r="I41" s="76">
        <v>4.8099999999999996</v>
      </c>
      <c r="J41" s="76">
        <v>1.38</v>
      </c>
      <c r="K41" s="76">
        <v>1.38</v>
      </c>
      <c r="L41" s="77">
        <v>0</v>
      </c>
      <c r="M41" s="78">
        <v>481.37</v>
      </c>
      <c r="N41" s="78">
        <v>0.05</v>
      </c>
      <c r="O41" s="78">
        <v>0.05</v>
      </c>
    </row>
    <row r="42" spans="1:15" ht="12.75" x14ac:dyDescent="0.2">
      <c r="A42" s="58">
        <v>318</v>
      </c>
      <c r="B42" s="109">
        <v>318</v>
      </c>
      <c r="C42" s="70">
        <v>1170000627448</v>
      </c>
      <c r="D42" s="59">
        <v>393</v>
      </c>
      <c r="E42" s="109">
        <v>393</v>
      </c>
      <c r="F42" s="70">
        <v>1170000627457</v>
      </c>
      <c r="G42" s="71" t="s">
        <v>1391</v>
      </c>
      <c r="H42" s="75">
        <v>0</v>
      </c>
      <c r="I42" s="76">
        <v>503.49</v>
      </c>
      <c r="J42" s="76">
        <v>1.17</v>
      </c>
      <c r="K42" s="76">
        <v>1.17</v>
      </c>
      <c r="L42" s="77">
        <v>0</v>
      </c>
      <c r="M42" s="78">
        <v>2665.55</v>
      </c>
      <c r="N42" s="78">
        <v>0.05</v>
      </c>
      <c r="O42" s="78">
        <v>0.05</v>
      </c>
    </row>
    <row r="43" spans="1:15" ht="12.75" x14ac:dyDescent="0.2">
      <c r="A43" s="58">
        <v>319</v>
      </c>
      <c r="B43" s="109">
        <v>319</v>
      </c>
      <c r="C43" s="70">
        <v>1170000626816</v>
      </c>
      <c r="D43" s="59">
        <v>394</v>
      </c>
      <c r="E43" s="109">
        <v>394</v>
      </c>
      <c r="F43" s="70">
        <v>1170000626825</v>
      </c>
      <c r="G43" s="71" t="s">
        <v>1392</v>
      </c>
      <c r="H43" s="75">
        <v>0</v>
      </c>
      <c r="I43" s="76">
        <v>753.78</v>
      </c>
      <c r="J43" s="76">
        <v>1.26</v>
      </c>
      <c r="K43" s="76">
        <v>1.26</v>
      </c>
      <c r="L43" s="77">
        <v>0</v>
      </c>
      <c r="M43" s="78">
        <v>1487.86</v>
      </c>
      <c r="N43" s="78">
        <v>0.05</v>
      </c>
      <c r="O43" s="78">
        <v>0.05</v>
      </c>
    </row>
    <row r="44" spans="1:15" ht="12.75" x14ac:dyDescent="0.2">
      <c r="A44" s="58">
        <v>320</v>
      </c>
      <c r="B44" s="109">
        <v>320</v>
      </c>
      <c r="C44" s="70">
        <v>1170000625681</v>
      </c>
      <c r="D44" s="59">
        <v>395</v>
      </c>
      <c r="E44" s="109">
        <v>395</v>
      </c>
      <c r="F44" s="70">
        <v>1170000625690</v>
      </c>
      <c r="G44" s="71" t="s">
        <v>1393</v>
      </c>
      <c r="H44" s="75">
        <v>0</v>
      </c>
      <c r="I44" s="76">
        <v>3.29</v>
      </c>
      <c r="J44" s="76">
        <v>1.37</v>
      </c>
      <c r="K44" s="76">
        <v>1.37</v>
      </c>
      <c r="L44" s="77">
        <v>0</v>
      </c>
      <c r="M44" s="78">
        <v>416.65</v>
      </c>
      <c r="N44" s="78">
        <v>0.05</v>
      </c>
      <c r="O44" s="78">
        <v>0.05</v>
      </c>
    </row>
    <row r="45" spans="1:15" ht="12.75" x14ac:dyDescent="0.2">
      <c r="A45" s="58">
        <v>321</v>
      </c>
      <c r="B45" s="109">
        <v>321</v>
      </c>
      <c r="C45" s="70">
        <v>1170000630413</v>
      </c>
      <c r="D45" s="59">
        <v>396</v>
      </c>
      <c r="E45" s="109">
        <v>396</v>
      </c>
      <c r="F45" s="70">
        <v>1170000630422</v>
      </c>
      <c r="G45" s="71" t="s">
        <v>1394</v>
      </c>
      <c r="H45" s="75">
        <v>0</v>
      </c>
      <c r="I45" s="76">
        <v>5.5</v>
      </c>
      <c r="J45" s="76">
        <v>1.5</v>
      </c>
      <c r="K45" s="76">
        <v>1.5</v>
      </c>
      <c r="L45" s="77">
        <v>0</v>
      </c>
      <c r="M45" s="78">
        <v>546.91999999999996</v>
      </c>
      <c r="N45" s="78">
        <v>0.05</v>
      </c>
      <c r="O45" s="78">
        <v>0.05</v>
      </c>
    </row>
    <row r="46" spans="1:15" ht="12.75" x14ac:dyDescent="0.2">
      <c r="A46" s="58">
        <v>322</v>
      </c>
      <c r="B46" s="109">
        <v>322</v>
      </c>
      <c r="C46" s="70">
        <v>1170000629640</v>
      </c>
      <c r="D46" s="59">
        <v>397</v>
      </c>
      <c r="E46" s="109">
        <v>397</v>
      </c>
      <c r="F46" s="70">
        <v>1170000629659</v>
      </c>
      <c r="G46" s="71" t="s">
        <v>1395</v>
      </c>
      <c r="H46" s="75">
        <v>0</v>
      </c>
      <c r="I46" s="76">
        <v>8.07</v>
      </c>
      <c r="J46" s="76">
        <v>1.54</v>
      </c>
      <c r="K46" s="76">
        <v>1.54</v>
      </c>
      <c r="L46" s="77">
        <v>0</v>
      </c>
      <c r="M46" s="78">
        <v>709.96</v>
      </c>
      <c r="N46" s="78">
        <v>0.05</v>
      </c>
      <c r="O46" s="78">
        <v>0.05</v>
      </c>
    </row>
    <row r="47" spans="1:15" ht="12.75" x14ac:dyDescent="0.2">
      <c r="A47" s="58">
        <v>323</v>
      </c>
      <c r="B47" s="109">
        <v>323</v>
      </c>
      <c r="C47" s="70">
        <v>1170000632606</v>
      </c>
      <c r="D47" s="59">
        <v>398</v>
      </c>
      <c r="E47" s="109">
        <v>398</v>
      </c>
      <c r="F47" s="70">
        <v>1170000632615</v>
      </c>
      <c r="G47" s="71" t="s">
        <v>1396</v>
      </c>
      <c r="H47" s="75">
        <v>0</v>
      </c>
      <c r="I47" s="76">
        <v>20.87</v>
      </c>
      <c r="J47" s="76">
        <v>1.2</v>
      </c>
      <c r="K47" s="76">
        <v>1.2</v>
      </c>
      <c r="L47" s="77">
        <v>0</v>
      </c>
      <c r="M47" s="78">
        <v>1217.18</v>
      </c>
      <c r="N47" s="78">
        <v>0.05</v>
      </c>
      <c r="O47" s="78">
        <v>0.05</v>
      </c>
    </row>
    <row r="48" spans="1:15" ht="12.75" x14ac:dyDescent="0.2">
      <c r="A48" s="58">
        <v>324</v>
      </c>
      <c r="B48" s="109">
        <v>324</v>
      </c>
      <c r="C48" s="70">
        <v>1170000631426</v>
      </c>
      <c r="D48" s="59">
        <v>399</v>
      </c>
      <c r="E48" s="109">
        <v>399</v>
      </c>
      <c r="F48" s="70">
        <v>1170000631435</v>
      </c>
      <c r="G48" s="71" t="s">
        <v>1397</v>
      </c>
      <c r="H48" s="75">
        <v>0</v>
      </c>
      <c r="I48" s="76">
        <v>2.02</v>
      </c>
      <c r="J48" s="76">
        <v>1.1299999999999999</v>
      </c>
      <c r="K48" s="76">
        <v>1.1299999999999999</v>
      </c>
      <c r="L48" s="77">
        <v>0</v>
      </c>
      <c r="M48" s="78">
        <v>80.680000000000007</v>
      </c>
      <c r="N48" s="78">
        <v>0.05</v>
      </c>
      <c r="O48" s="78">
        <v>0.05</v>
      </c>
    </row>
    <row r="49" spans="1:15" ht="12.75" x14ac:dyDescent="0.2">
      <c r="A49" s="58">
        <v>325</v>
      </c>
      <c r="B49" s="109">
        <v>325</v>
      </c>
      <c r="C49" s="70">
        <v>1170000636503</v>
      </c>
      <c r="D49" s="59">
        <v>400</v>
      </c>
      <c r="E49" s="109">
        <v>400</v>
      </c>
      <c r="F49" s="70">
        <v>1170000636512</v>
      </c>
      <c r="G49" s="71" t="s">
        <v>1398</v>
      </c>
      <c r="H49" s="75">
        <v>0</v>
      </c>
      <c r="I49" s="76">
        <v>6.11</v>
      </c>
      <c r="J49" s="76">
        <v>1.52</v>
      </c>
      <c r="K49" s="76">
        <v>1.52</v>
      </c>
      <c r="L49" s="77">
        <v>0</v>
      </c>
      <c r="M49" s="78">
        <v>672.18</v>
      </c>
      <c r="N49" s="78">
        <v>0.05</v>
      </c>
      <c r="O49" s="78">
        <v>0.05</v>
      </c>
    </row>
    <row r="50" spans="1:15" ht="12.75" x14ac:dyDescent="0.2">
      <c r="A50" s="58">
        <v>326</v>
      </c>
      <c r="B50" s="109">
        <v>326</v>
      </c>
      <c r="C50" s="70">
        <v>1170000652009</v>
      </c>
      <c r="D50" s="59">
        <v>401</v>
      </c>
      <c r="E50" s="109">
        <v>401</v>
      </c>
      <c r="F50" s="70">
        <v>1170000652018</v>
      </c>
      <c r="G50" s="71" t="s">
        <v>1399</v>
      </c>
      <c r="H50" s="75">
        <v>0</v>
      </c>
      <c r="I50" s="76">
        <v>6.23</v>
      </c>
      <c r="J50" s="76">
        <v>1.1299999999999999</v>
      </c>
      <c r="K50" s="76">
        <v>1.1299999999999999</v>
      </c>
      <c r="L50" s="77">
        <v>0</v>
      </c>
      <c r="M50" s="78">
        <v>446.83</v>
      </c>
      <c r="N50" s="78">
        <v>0.05</v>
      </c>
      <c r="O50" s="78">
        <v>0.05</v>
      </c>
    </row>
    <row r="51" spans="1:15" ht="12.75" x14ac:dyDescent="0.2">
      <c r="A51" s="58">
        <v>328</v>
      </c>
      <c r="B51" s="109">
        <v>328</v>
      </c>
      <c r="C51" s="70">
        <v>1170000641470</v>
      </c>
      <c r="D51" s="59">
        <v>403</v>
      </c>
      <c r="E51" s="109">
        <v>403</v>
      </c>
      <c r="F51" s="70">
        <v>1170000641489</v>
      </c>
      <c r="G51" s="71" t="s">
        <v>1400</v>
      </c>
      <c r="H51" s="75">
        <v>0</v>
      </c>
      <c r="I51" s="76">
        <v>19.39</v>
      </c>
      <c r="J51" s="76">
        <v>1.25</v>
      </c>
      <c r="K51" s="76">
        <v>1.25</v>
      </c>
      <c r="L51" s="77">
        <v>0</v>
      </c>
      <c r="M51" s="78">
        <v>1745.29</v>
      </c>
      <c r="N51" s="78">
        <v>0.05</v>
      </c>
      <c r="O51" s="78">
        <v>0.05</v>
      </c>
    </row>
    <row r="52" spans="1:15" ht="12.75" x14ac:dyDescent="0.2">
      <c r="A52" s="58">
        <v>330</v>
      </c>
      <c r="B52" s="109">
        <v>330</v>
      </c>
      <c r="C52" s="70">
        <v>1170000671093</v>
      </c>
      <c r="D52" s="59">
        <v>405</v>
      </c>
      <c r="E52" s="109">
        <v>405</v>
      </c>
      <c r="F52" s="70">
        <v>1170000671109</v>
      </c>
      <c r="G52" s="71" t="s">
        <v>1401</v>
      </c>
      <c r="H52" s="75">
        <v>0</v>
      </c>
      <c r="I52" s="76">
        <v>7.66</v>
      </c>
      <c r="J52" s="76">
        <v>1.43</v>
      </c>
      <c r="K52" s="76">
        <v>1.43</v>
      </c>
      <c r="L52" s="77">
        <v>0</v>
      </c>
      <c r="M52" s="78">
        <v>597.75</v>
      </c>
      <c r="N52" s="78">
        <v>0.05</v>
      </c>
      <c r="O52" s="78">
        <v>0.05</v>
      </c>
    </row>
    <row r="53" spans="1:15" ht="12.75" x14ac:dyDescent="0.2">
      <c r="A53" s="58">
        <v>331</v>
      </c>
      <c r="B53" s="109">
        <v>331</v>
      </c>
      <c r="C53" s="70">
        <v>1170000671118</v>
      </c>
      <c r="D53" s="59">
        <v>406</v>
      </c>
      <c r="E53" s="109">
        <v>406</v>
      </c>
      <c r="F53" s="70">
        <v>1170000671127</v>
      </c>
      <c r="G53" s="71" t="s">
        <v>1402</v>
      </c>
      <c r="H53" s="75">
        <v>0</v>
      </c>
      <c r="I53" s="76">
        <v>10.18</v>
      </c>
      <c r="J53" s="76">
        <v>1.06</v>
      </c>
      <c r="K53" s="76">
        <v>1.06</v>
      </c>
      <c r="L53" s="77">
        <v>0</v>
      </c>
      <c r="M53" s="78">
        <v>1567.86</v>
      </c>
      <c r="N53" s="78">
        <v>0.05</v>
      </c>
      <c r="O53" s="78">
        <v>0.05</v>
      </c>
    </row>
    <row r="54" spans="1:15" ht="12.75" x14ac:dyDescent="0.2">
      <c r="A54" s="58">
        <v>334</v>
      </c>
      <c r="B54" s="109">
        <v>334</v>
      </c>
      <c r="C54" s="70">
        <v>1170000677271</v>
      </c>
      <c r="D54" s="59">
        <v>409</v>
      </c>
      <c r="E54" s="109">
        <v>409</v>
      </c>
      <c r="F54" s="70">
        <v>1170000677280</v>
      </c>
      <c r="G54" s="71" t="s">
        <v>1403</v>
      </c>
      <c r="H54" s="75">
        <v>0</v>
      </c>
      <c r="I54" s="76">
        <v>4.4800000000000004</v>
      </c>
      <c r="J54" s="76">
        <v>1.32</v>
      </c>
      <c r="K54" s="76">
        <v>1.32</v>
      </c>
      <c r="L54" s="77">
        <v>0</v>
      </c>
      <c r="M54" s="78">
        <v>354.75</v>
      </c>
      <c r="N54" s="78">
        <v>0.05</v>
      </c>
      <c r="O54" s="78">
        <v>0.05</v>
      </c>
    </row>
    <row r="55" spans="1:15" ht="12.75" x14ac:dyDescent="0.2">
      <c r="A55" s="58">
        <v>335</v>
      </c>
      <c r="B55" s="109">
        <v>335</v>
      </c>
      <c r="C55" s="70">
        <v>1170000677290</v>
      </c>
      <c r="D55" s="59">
        <v>410</v>
      </c>
      <c r="E55" s="109">
        <v>410</v>
      </c>
      <c r="F55" s="70">
        <v>1170000677305</v>
      </c>
      <c r="G55" s="71" t="s">
        <v>1404</v>
      </c>
      <c r="H55" s="75">
        <v>0</v>
      </c>
      <c r="I55" s="76">
        <v>4.4800000000000004</v>
      </c>
      <c r="J55" s="76">
        <v>1.18</v>
      </c>
      <c r="K55" s="76">
        <v>1.18</v>
      </c>
      <c r="L55" s="77">
        <v>0</v>
      </c>
      <c r="M55" s="78">
        <v>406.71</v>
      </c>
      <c r="N55" s="78">
        <v>0.05</v>
      </c>
      <c r="O55" s="78">
        <v>0.05</v>
      </c>
    </row>
    <row r="56" spans="1:15" ht="12.75" x14ac:dyDescent="0.2">
      <c r="A56" s="58">
        <v>337</v>
      </c>
      <c r="B56" s="109">
        <v>337</v>
      </c>
      <c r="C56" s="70">
        <v>1170000722748</v>
      </c>
      <c r="D56" s="59">
        <v>412</v>
      </c>
      <c r="E56" s="109">
        <v>412</v>
      </c>
      <c r="F56" s="70">
        <v>1170000722757</v>
      </c>
      <c r="G56" s="71" t="s">
        <v>1405</v>
      </c>
      <c r="H56" s="75">
        <v>0</v>
      </c>
      <c r="I56" s="76">
        <v>547.30999999999995</v>
      </c>
      <c r="J56" s="76">
        <v>1.43</v>
      </c>
      <c r="K56" s="76">
        <v>1.43</v>
      </c>
      <c r="L56" s="77">
        <v>0</v>
      </c>
      <c r="M56" s="78">
        <v>3482.9</v>
      </c>
      <c r="N56" s="78">
        <v>0.05</v>
      </c>
      <c r="O56" s="78">
        <v>0.05</v>
      </c>
    </row>
    <row r="57" spans="1:15" ht="12.75" x14ac:dyDescent="0.2">
      <c r="A57" s="58">
        <v>338</v>
      </c>
      <c r="B57" s="109">
        <v>338</v>
      </c>
      <c r="C57" s="70">
        <v>1170000723991</v>
      </c>
      <c r="D57" s="59">
        <v>413</v>
      </c>
      <c r="E57" s="109">
        <v>413</v>
      </c>
      <c r="F57" s="70">
        <v>1170000724008</v>
      </c>
      <c r="G57" s="71" t="s">
        <v>1406</v>
      </c>
      <c r="H57" s="75">
        <v>0</v>
      </c>
      <c r="I57" s="76">
        <v>25.25</v>
      </c>
      <c r="J57" s="76">
        <v>1.1499999999999999</v>
      </c>
      <c r="K57" s="76">
        <v>1.1499999999999999</v>
      </c>
      <c r="L57" s="77">
        <v>0</v>
      </c>
      <c r="M57" s="78">
        <v>1262.48</v>
      </c>
      <c r="N57" s="78">
        <v>0.05</v>
      </c>
      <c r="O57" s="78">
        <v>0.05</v>
      </c>
    </row>
    <row r="58" spans="1:15" ht="12.75" x14ac:dyDescent="0.2">
      <c r="A58" s="58">
        <v>339</v>
      </c>
      <c r="B58" s="109">
        <v>339</v>
      </c>
      <c r="C58" s="70">
        <v>1170000726584</v>
      </c>
      <c r="D58" s="59">
        <v>414</v>
      </c>
      <c r="E58" s="109">
        <v>414</v>
      </c>
      <c r="F58" s="70">
        <v>1170000726593</v>
      </c>
      <c r="G58" s="71" t="s">
        <v>1407</v>
      </c>
      <c r="H58" s="75">
        <v>0</v>
      </c>
      <c r="I58" s="76">
        <v>39.549999999999997</v>
      </c>
      <c r="J58" s="76">
        <v>1.1299999999999999</v>
      </c>
      <c r="K58" s="76">
        <v>1.1299999999999999</v>
      </c>
      <c r="L58" s="77">
        <v>0</v>
      </c>
      <c r="M58" s="78">
        <v>2636.55</v>
      </c>
      <c r="N58" s="78">
        <v>0.05</v>
      </c>
      <c r="O58" s="78">
        <v>0.05</v>
      </c>
    </row>
    <row r="59" spans="1:15" ht="12.75" x14ac:dyDescent="0.2">
      <c r="A59" s="58">
        <v>340</v>
      </c>
      <c r="B59" s="109">
        <v>340</v>
      </c>
      <c r="C59" s="70">
        <v>1170000727221</v>
      </c>
      <c r="D59" s="59">
        <v>415</v>
      </c>
      <c r="E59" s="109">
        <v>415</v>
      </c>
      <c r="F59" s="70">
        <v>1170000727230</v>
      </c>
      <c r="G59" s="71" t="s">
        <v>1408</v>
      </c>
      <c r="H59" s="75">
        <v>0</v>
      </c>
      <c r="I59" s="76">
        <v>15.25</v>
      </c>
      <c r="J59" s="76">
        <v>0.96</v>
      </c>
      <c r="K59" s="76">
        <v>0.96</v>
      </c>
      <c r="L59" s="77">
        <v>0</v>
      </c>
      <c r="M59" s="78">
        <v>914.77</v>
      </c>
      <c r="N59" s="78">
        <v>0.05</v>
      </c>
      <c r="O59" s="78">
        <v>0.05</v>
      </c>
    </row>
    <row r="60" spans="1:15" ht="12.75" x14ac:dyDescent="0.2">
      <c r="A60" s="58">
        <v>341</v>
      </c>
      <c r="B60" s="109">
        <v>341</v>
      </c>
      <c r="C60" s="70">
        <v>1170000733935</v>
      </c>
      <c r="D60" s="59">
        <v>435</v>
      </c>
      <c r="E60" s="109">
        <v>435</v>
      </c>
      <c r="F60" s="70">
        <v>1170000893898</v>
      </c>
      <c r="G60" s="71" t="s">
        <v>1409</v>
      </c>
      <c r="H60" s="75">
        <v>0</v>
      </c>
      <c r="I60" s="76">
        <v>516.94000000000005</v>
      </c>
      <c r="J60" s="76">
        <v>1.95</v>
      </c>
      <c r="K60" s="76">
        <v>1.95</v>
      </c>
      <c r="L60" s="77">
        <v>0</v>
      </c>
      <c r="M60" s="78">
        <v>2.36</v>
      </c>
      <c r="N60" s="78">
        <v>0.05</v>
      </c>
      <c r="O60" s="78">
        <v>0.05</v>
      </c>
    </row>
    <row r="61" spans="1:15" ht="12.75" x14ac:dyDescent="0.2">
      <c r="A61" s="58">
        <v>343</v>
      </c>
      <c r="B61" s="109">
        <v>343</v>
      </c>
      <c r="C61" s="70">
        <v>1170000751465</v>
      </c>
      <c r="D61" s="59">
        <v>418</v>
      </c>
      <c r="E61" s="109">
        <v>418</v>
      </c>
      <c r="F61" s="70">
        <v>1170000751474</v>
      </c>
      <c r="G61" s="71" t="s">
        <v>1410</v>
      </c>
      <c r="H61" s="75">
        <v>0</v>
      </c>
      <c r="I61" s="76">
        <v>5.59</v>
      </c>
      <c r="J61" s="76">
        <v>1.79</v>
      </c>
      <c r="K61" s="76">
        <v>1.79</v>
      </c>
      <c r="L61" s="77">
        <v>0</v>
      </c>
      <c r="M61" s="78">
        <v>447.46</v>
      </c>
      <c r="N61" s="78">
        <v>0.05</v>
      </c>
      <c r="O61" s="78">
        <v>0.05</v>
      </c>
    </row>
    <row r="62" spans="1:15" ht="12.75" x14ac:dyDescent="0.2">
      <c r="A62" s="58">
        <v>344</v>
      </c>
      <c r="B62" s="109">
        <v>344</v>
      </c>
      <c r="C62" s="70">
        <v>1170000759678</v>
      </c>
      <c r="D62" s="59">
        <v>419</v>
      </c>
      <c r="E62" s="109">
        <v>419</v>
      </c>
      <c r="F62" s="70">
        <v>1170000759687</v>
      </c>
      <c r="G62" s="71" t="s">
        <v>1411</v>
      </c>
      <c r="H62" s="75">
        <v>0</v>
      </c>
      <c r="I62" s="76">
        <v>18.899999999999999</v>
      </c>
      <c r="J62" s="76">
        <v>1.44</v>
      </c>
      <c r="K62" s="76">
        <v>1.44</v>
      </c>
      <c r="L62" s="77">
        <v>0</v>
      </c>
      <c r="M62" s="78">
        <v>3150.14</v>
      </c>
      <c r="N62" s="78">
        <v>0.05</v>
      </c>
      <c r="O62" s="78">
        <v>0.05</v>
      </c>
    </row>
    <row r="63" spans="1:15" ht="12.75" x14ac:dyDescent="0.2">
      <c r="A63" s="58">
        <v>345</v>
      </c>
      <c r="B63" s="109">
        <v>345</v>
      </c>
      <c r="C63" s="70">
        <v>1170000761640</v>
      </c>
      <c r="D63" s="59">
        <v>420</v>
      </c>
      <c r="E63" s="109">
        <v>420</v>
      </c>
      <c r="F63" s="70">
        <v>1170000761659</v>
      </c>
      <c r="G63" s="71" t="s">
        <v>1412</v>
      </c>
      <c r="H63" s="75">
        <v>0</v>
      </c>
      <c r="I63" s="76">
        <v>21.67</v>
      </c>
      <c r="J63" s="76">
        <v>1.27</v>
      </c>
      <c r="K63" s="76">
        <v>1.27</v>
      </c>
      <c r="L63" s="77">
        <v>0</v>
      </c>
      <c r="M63" s="78">
        <v>1690.02</v>
      </c>
      <c r="N63" s="78">
        <v>0.05</v>
      </c>
      <c r="O63" s="78">
        <v>0.05</v>
      </c>
    </row>
    <row r="64" spans="1:15" ht="12.75" x14ac:dyDescent="0.2">
      <c r="A64" s="58">
        <v>346</v>
      </c>
      <c r="B64" s="109">
        <v>346</v>
      </c>
      <c r="C64" s="70">
        <v>1170000768557</v>
      </c>
      <c r="D64" s="59">
        <v>421</v>
      </c>
      <c r="E64" s="109">
        <v>421</v>
      </c>
      <c r="F64" s="70">
        <v>1170000768566</v>
      </c>
      <c r="G64" s="71" t="s">
        <v>1413</v>
      </c>
      <c r="H64" s="75">
        <v>0</v>
      </c>
      <c r="I64" s="76">
        <v>50.14</v>
      </c>
      <c r="J64" s="76">
        <v>1.1000000000000001</v>
      </c>
      <c r="K64" s="76">
        <v>1.1000000000000001</v>
      </c>
      <c r="L64" s="77">
        <v>0</v>
      </c>
      <c r="M64" s="78">
        <v>2256.29</v>
      </c>
      <c r="N64" s="78">
        <v>0.05</v>
      </c>
      <c r="O64" s="78">
        <v>0.05</v>
      </c>
    </row>
    <row r="65" spans="1:15" ht="12.75" x14ac:dyDescent="0.2">
      <c r="A65" s="58">
        <v>347</v>
      </c>
      <c r="B65" s="109">
        <v>347</v>
      </c>
      <c r="C65" s="70">
        <v>1170000772456</v>
      </c>
      <c r="D65" s="59">
        <v>422</v>
      </c>
      <c r="E65" s="109">
        <v>422</v>
      </c>
      <c r="F65" s="70">
        <v>1170000772465</v>
      </c>
      <c r="G65" s="71" t="s">
        <v>1414</v>
      </c>
      <c r="H65" s="75">
        <v>0</v>
      </c>
      <c r="I65" s="76">
        <v>3.89</v>
      </c>
      <c r="J65" s="76">
        <v>1.72</v>
      </c>
      <c r="K65" s="76">
        <v>1.72</v>
      </c>
      <c r="L65" s="77">
        <v>0</v>
      </c>
      <c r="M65" s="78">
        <v>714.14</v>
      </c>
      <c r="N65" s="78">
        <v>0.05</v>
      </c>
      <c r="O65" s="78">
        <v>0.05</v>
      </c>
    </row>
    <row r="66" spans="1:15" ht="12.75" x14ac:dyDescent="0.2">
      <c r="A66" s="58">
        <v>348</v>
      </c>
      <c r="B66" s="109">
        <v>348</v>
      </c>
      <c r="C66" s="70">
        <v>1170000775712</v>
      </c>
      <c r="D66" s="59">
        <v>423</v>
      </c>
      <c r="E66" s="109">
        <v>423</v>
      </c>
      <c r="F66" s="70">
        <v>1170000775721</v>
      </c>
      <c r="G66" s="71" t="s">
        <v>1415</v>
      </c>
      <c r="H66" s="75">
        <v>0</v>
      </c>
      <c r="I66" s="76">
        <v>6.56</v>
      </c>
      <c r="J66" s="76">
        <v>1.3</v>
      </c>
      <c r="K66" s="76">
        <v>1.3</v>
      </c>
      <c r="L66" s="77">
        <v>0</v>
      </c>
      <c r="M66" s="78">
        <v>648.29</v>
      </c>
      <c r="N66" s="78">
        <v>0.05</v>
      </c>
      <c r="O66" s="78">
        <v>0.05</v>
      </c>
    </row>
    <row r="67" spans="1:15" ht="12.75" x14ac:dyDescent="0.2">
      <c r="A67" s="58">
        <v>349</v>
      </c>
      <c r="B67" s="109">
        <v>349</v>
      </c>
      <c r="C67" s="70">
        <v>1170000775340</v>
      </c>
      <c r="D67" s="59">
        <v>424</v>
      </c>
      <c r="E67" s="109">
        <v>424</v>
      </c>
      <c r="F67" s="70">
        <v>1170000775350</v>
      </c>
      <c r="G67" s="71" t="s">
        <v>1416</v>
      </c>
      <c r="H67" s="75">
        <v>0</v>
      </c>
      <c r="I67" s="76">
        <v>12.69</v>
      </c>
      <c r="J67" s="76">
        <v>1.1399999999999999</v>
      </c>
      <c r="K67" s="76">
        <v>1.1399999999999999</v>
      </c>
      <c r="L67" s="77">
        <v>0</v>
      </c>
      <c r="M67" s="78">
        <v>634.46</v>
      </c>
      <c r="N67" s="78">
        <v>0.05</v>
      </c>
      <c r="O67" s="78">
        <v>0.05</v>
      </c>
    </row>
    <row r="68" spans="1:15" ht="12.75" x14ac:dyDescent="0.2">
      <c r="A68" s="58">
        <v>350</v>
      </c>
      <c r="B68" s="109">
        <v>350</v>
      </c>
      <c r="C68" s="70">
        <v>1170000773654</v>
      </c>
      <c r="D68" s="59">
        <v>425</v>
      </c>
      <c r="E68" s="109">
        <v>425</v>
      </c>
      <c r="F68" s="70">
        <v>1170000773663</v>
      </c>
      <c r="G68" s="71" t="s">
        <v>1417</v>
      </c>
      <c r="H68" s="75">
        <v>0</v>
      </c>
      <c r="I68" s="76">
        <v>14.95</v>
      </c>
      <c r="J68" s="76">
        <v>1.46</v>
      </c>
      <c r="K68" s="76">
        <v>1.46</v>
      </c>
      <c r="L68" s="77">
        <v>0</v>
      </c>
      <c r="M68" s="78">
        <v>2690.39</v>
      </c>
      <c r="N68" s="78">
        <v>0.05</v>
      </c>
      <c r="O68" s="78">
        <v>0.05</v>
      </c>
    </row>
    <row r="69" spans="1:15" ht="12.75" x14ac:dyDescent="0.2">
      <c r="A69" s="58">
        <v>351</v>
      </c>
      <c r="B69" s="109">
        <v>351</v>
      </c>
      <c r="C69" s="70">
        <v>1170000783305</v>
      </c>
      <c r="D69" s="59">
        <v>426</v>
      </c>
      <c r="E69" s="109">
        <v>426</v>
      </c>
      <c r="F69" s="70">
        <v>1170000783314</v>
      </c>
      <c r="G69" s="71" t="s">
        <v>1418</v>
      </c>
      <c r="H69" s="75">
        <v>0</v>
      </c>
      <c r="I69" s="76">
        <v>4.6100000000000003</v>
      </c>
      <c r="J69" s="76">
        <v>1.24</v>
      </c>
      <c r="K69" s="76">
        <v>1.24</v>
      </c>
      <c r="L69" s="77">
        <v>0</v>
      </c>
      <c r="M69" s="78">
        <v>415.32</v>
      </c>
      <c r="N69" s="78">
        <v>0.05</v>
      </c>
      <c r="O69" s="78">
        <v>0.05</v>
      </c>
    </row>
    <row r="70" spans="1:15" ht="12.75" x14ac:dyDescent="0.2">
      <c r="A70" s="58">
        <v>352</v>
      </c>
      <c r="B70" s="109">
        <v>352</v>
      </c>
      <c r="C70" s="70">
        <v>1170000784489</v>
      </c>
      <c r="D70" s="59">
        <v>427</v>
      </c>
      <c r="E70" s="109">
        <v>427</v>
      </c>
      <c r="F70" s="70">
        <v>1170000784498</v>
      </c>
      <c r="G70" s="71" t="s">
        <v>1419</v>
      </c>
      <c r="H70" s="75">
        <v>0</v>
      </c>
      <c r="I70" s="76">
        <v>2.3199999999999998</v>
      </c>
      <c r="J70" s="76">
        <v>1.46</v>
      </c>
      <c r="K70" s="76">
        <v>1.46</v>
      </c>
      <c r="L70" s="77">
        <v>0</v>
      </c>
      <c r="M70" s="78">
        <v>463.99</v>
      </c>
      <c r="N70" s="78">
        <v>0.05</v>
      </c>
      <c r="O70" s="78">
        <v>0.05</v>
      </c>
    </row>
    <row r="71" spans="1:15" ht="12.75" x14ac:dyDescent="0.2">
      <c r="A71" s="58">
        <v>353</v>
      </c>
      <c r="B71" s="109">
        <v>353</v>
      </c>
      <c r="C71" s="70">
        <v>1170000790241</v>
      </c>
      <c r="D71" s="59">
        <v>428</v>
      </c>
      <c r="E71" s="109">
        <v>428</v>
      </c>
      <c r="F71" s="70">
        <v>1170000790250</v>
      </c>
      <c r="G71" s="71" t="s">
        <v>1420</v>
      </c>
      <c r="H71" s="75">
        <v>0</v>
      </c>
      <c r="I71" s="76">
        <v>6.23</v>
      </c>
      <c r="J71" s="76">
        <v>1.68</v>
      </c>
      <c r="K71" s="76">
        <v>1.68</v>
      </c>
      <c r="L71" s="77">
        <v>0</v>
      </c>
      <c r="M71" s="78">
        <v>413.71</v>
      </c>
      <c r="N71" s="78">
        <v>0.05</v>
      </c>
      <c r="O71" s="78">
        <v>0.05</v>
      </c>
    </row>
    <row r="72" spans="1:15" ht="12.75" x14ac:dyDescent="0.2">
      <c r="A72" s="58">
        <v>354</v>
      </c>
      <c r="B72" s="109">
        <v>354</v>
      </c>
      <c r="C72" s="70">
        <v>1170000807142</v>
      </c>
      <c r="D72" s="59">
        <v>429</v>
      </c>
      <c r="E72" s="109">
        <v>429</v>
      </c>
      <c r="F72" s="70">
        <v>1170000807151</v>
      </c>
      <c r="G72" s="71" t="s">
        <v>1421</v>
      </c>
      <c r="H72" s="75">
        <v>0</v>
      </c>
      <c r="I72" s="76">
        <v>125.81</v>
      </c>
      <c r="J72" s="76">
        <v>1.1000000000000001</v>
      </c>
      <c r="K72" s="76">
        <v>1.1000000000000001</v>
      </c>
      <c r="L72" s="77">
        <v>0</v>
      </c>
      <c r="M72" s="78">
        <v>2397.3200000000002</v>
      </c>
      <c r="N72" s="78">
        <v>0.05</v>
      </c>
      <c r="O72" s="78">
        <v>0.05</v>
      </c>
    </row>
    <row r="73" spans="1:15" ht="12.75" x14ac:dyDescent="0.2">
      <c r="A73" s="58">
        <v>356</v>
      </c>
      <c r="B73" s="109">
        <v>356</v>
      </c>
      <c r="C73" s="70">
        <v>1170000858990</v>
      </c>
      <c r="D73" s="59">
        <v>431</v>
      </c>
      <c r="E73" s="109">
        <v>431</v>
      </c>
      <c r="F73" s="70">
        <v>1170000859007</v>
      </c>
      <c r="G73" s="71" t="s">
        <v>1422</v>
      </c>
      <c r="H73" s="75">
        <v>0</v>
      </c>
      <c r="I73" s="76">
        <v>10.08</v>
      </c>
      <c r="J73" s="76">
        <v>0.96</v>
      </c>
      <c r="K73" s="76">
        <v>0.96</v>
      </c>
      <c r="L73" s="77">
        <v>0</v>
      </c>
      <c r="M73" s="78">
        <v>509.22</v>
      </c>
      <c r="N73" s="78">
        <v>0.05</v>
      </c>
      <c r="O73" s="78">
        <v>0.05</v>
      </c>
    </row>
    <row r="74" spans="1:15" ht="12.75" x14ac:dyDescent="0.2">
      <c r="A74" s="58">
        <v>357</v>
      </c>
      <c r="B74" s="109">
        <v>357</v>
      </c>
      <c r="C74" s="70">
        <v>1170000871315</v>
      </c>
      <c r="D74" s="59">
        <v>432</v>
      </c>
      <c r="E74" s="109">
        <v>432</v>
      </c>
      <c r="F74" s="70">
        <v>1170000871324</v>
      </c>
      <c r="G74" s="71" t="s">
        <v>1423</v>
      </c>
      <c r="H74" s="75">
        <v>0</v>
      </c>
      <c r="I74" s="76">
        <v>201.36</v>
      </c>
      <c r="J74" s="76">
        <v>1.37</v>
      </c>
      <c r="K74" s="76">
        <v>1.37</v>
      </c>
      <c r="L74" s="77">
        <v>-0.42599999999999999</v>
      </c>
      <c r="M74" s="78">
        <v>251.7</v>
      </c>
      <c r="N74" s="78">
        <v>0.05</v>
      </c>
      <c r="O74" s="78">
        <v>0.05</v>
      </c>
    </row>
    <row r="75" spans="1:15" ht="12.75" x14ac:dyDescent="0.2">
      <c r="A75" s="58">
        <v>358</v>
      </c>
      <c r="B75" s="109">
        <v>358</v>
      </c>
      <c r="C75" s="70">
        <v>1170000871120</v>
      </c>
      <c r="D75" s="59">
        <v>433</v>
      </c>
      <c r="E75" s="109">
        <v>433</v>
      </c>
      <c r="F75" s="70">
        <v>1170000871139</v>
      </c>
      <c r="G75" s="71" t="s">
        <v>1424</v>
      </c>
      <c r="H75" s="75">
        <v>0</v>
      </c>
      <c r="I75" s="76">
        <v>540.47</v>
      </c>
      <c r="J75" s="76">
        <v>1.07</v>
      </c>
      <c r="K75" s="76">
        <v>1.07</v>
      </c>
      <c r="L75" s="77">
        <v>0</v>
      </c>
      <c r="M75" s="78">
        <v>540.47</v>
      </c>
      <c r="N75" s="78">
        <v>0.05</v>
      </c>
      <c r="O75" s="78">
        <v>0.05</v>
      </c>
    </row>
    <row r="76" spans="1:15" ht="12.75" x14ac:dyDescent="0.2">
      <c r="A76" s="58">
        <v>359</v>
      </c>
      <c r="B76" s="109">
        <v>359</v>
      </c>
      <c r="C76" s="70">
        <v>1170000884086</v>
      </c>
      <c r="D76" s="59">
        <v>434</v>
      </c>
      <c r="E76" s="109">
        <v>434</v>
      </c>
      <c r="F76" s="70">
        <v>1170000884095</v>
      </c>
      <c r="G76" s="71" t="s">
        <v>1425</v>
      </c>
      <c r="H76" s="75">
        <v>0</v>
      </c>
      <c r="I76" s="76">
        <v>5.59</v>
      </c>
      <c r="J76" s="76">
        <v>1.46</v>
      </c>
      <c r="K76" s="76">
        <v>1.46</v>
      </c>
      <c r="L76" s="77">
        <v>0</v>
      </c>
      <c r="M76" s="78">
        <v>447.46</v>
      </c>
      <c r="N76" s="78">
        <v>0.05</v>
      </c>
      <c r="O76" s="78">
        <v>0.05</v>
      </c>
    </row>
    <row r="77" spans="1:15" ht="12.75" x14ac:dyDescent="0.2">
      <c r="A77" s="58">
        <v>361</v>
      </c>
      <c r="B77" s="109">
        <v>361</v>
      </c>
      <c r="C77" s="70">
        <v>1170000895724</v>
      </c>
      <c r="D77" s="59">
        <v>436</v>
      </c>
      <c r="E77" s="109">
        <v>436</v>
      </c>
      <c r="F77" s="70">
        <v>1170000895733</v>
      </c>
      <c r="G77" s="71" t="s">
        <v>1426</v>
      </c>
      <c r="H77" s="75">
        <v>0</v>
      </c>
      <c r="I77" s="76">
        <v>1766.69</v>
      </c>
      <c r="J77" s="76">
        <v>1.08</v>
      </c>
      <c r="K77" s="76">
        <v>1.08</v>
      </c>
      <c r="L77" s="77">
        <v>0</v>
      </c>
      <c r="M77" s="78">
        <v>1766.69</v>
      </c>
      <c r="N77" s="78">
        <v>0.05</v>
      </c>
      <c r="O77" s="78">
        <v>0.05</v>
      </c>
    </row>
    <row r="78" spans="1:15" ht="12.75" x14ac:dyDescent="0.2">
      <c r="A78" s="58">
        <v>362</v>
      </c>
      <c r="B78" s="109">
        <v>362</v>
      </c>
      <c r="C78" s="70">
        <v>1170000902629</v>
      </c>
      <c r="D78" s="59">
        <v>437</v>
      </c>
      <c r="E78" s="109">
        <v>437</v>
      </c>
      <c r="F78" s="70">
        <v>1170000902638</v>
      </c>
      <c r="G78" s="71" t="s">
        <v>1427</v>
      </c>
      <c r="H78" s="75">
        <v>0</v>
      </c>
      <c r="I78" s="76">
        <v>244.36</v>
      </c>
      <c r="J78" s="76">
        <v>0.98</v>
      </c>
      <c r="K78" s="76">
        <v>0.98</v>
      </c>
      <c r="L78" s="77">
        <v>0</v>
      </c>
      <c r="M78" s="78">
        <v>1466.17</v>
      </c>
      <c r="N78" s="78">
        <v>0.05</v>
      </c>
      <c r="O78" s="78">
        <v>0.05</v>
      </c>
    </row>
    <row r="79" spans="1:15" ht="12.75" x14ac:dyDescent="0.2">
      <c r="A79" s="58">
        <v>363</v>
      </c>
      <c r="B79" s="109">
        <v>363</v>
      </c>
      <c r="C79" s="70">
        <v>1170000928965</v>
      </c>
      <c r="D79" s="59">
        <v>438</v>
      </c>
      <c r="E79" s="109">
        <v>438</v>
      </c>
      <c r="F79" s="70">
        <v>1170000928974</v>
      </c>
      <c r="G79" s="71" t="s">
        <v>1428</v>
      </c>
      <c r="H79" s="75">
        <v>0</v>
      </c>
      <c r="I79" s="76">
        <v>2.02</v>
      </c>
      <c r="J79" s="76">
        <v>1.91</v>
      </c>
      <c r="K79" s="76">
        <v>1.91</v>
      </c>
      <c r="L79" s="77">
        <v>0</v>
      </c>
      <c r="M79" s="78">
        <v>401.36</v>
      </c>
      <c r="N79" s="78">
        <v>0.05</v>
      </c>
      <c r="O79" s="78">
        <v>0.05</v>
      </c>
    </row>
    <row r="80" spans="1:15" ht="12.75" x14ac:dyDescent="0.2">
      <c r="A80" s="58">
        <v>364</v>
      </c>
      <c r="B80" s="109">
        <v>364</v>
      </c>
      <c r="C80" s="70">
        <v>1170000939911</v>
      </c>
      <c r="D80" s="59">
        <v>439</v>
      </c>
      <c r="E80" s="109">
        <v>439</v>
      </c>
      <c r="F80" s="70">
        <v>1170000939920</v>
      </c>
      <c r="G80" s="71" t="s">
        <v>1429</v>
      </c>
      <c r="H80" s="75">
        <v>0</v>
      </c>
      <c r="I80" s="76">
        <v>8.5</v>
      </c>
      <c r="J80" s="76">
        <v>1.46</v>
      </c>
      <c r="K80" s="76">
        <v>1.46</v>
      </c>
      <c r="L80" s="77">
        <v>0</v>
      </c>
      <c r="M80" s="78">
        <v>543.91999999999996</v>
      </c>
      <c r="N80" s="78">
        <v>0.05</v>
      </c>
      <c r="O80" s="78">
        <v>0.05</v>
      </c>
    </row>
    <row r="81" spans="1:15" ht="12.75" x14ac:dyDescent="0.2">
      <c r="A81" s="58">
        <v>365</v>
      </c>
      <c r="B81" s="109">
        <v>365</v>
      </c>
      <c r="C81" s="70">
        <v>1170000953544</v>
      </c>
      <c r="D81" s="59">
        <v>440</v>
      </c>
      <c r="E81" s="109">
        <v>440</v>
      </c>
      <c r="F81" s="70">
        <v>1170000953553</v>
      </c>
      <c r="G81" s="71" t="s">
        <v>1430</v>
      </c>
      <c r="H81" s="75">
        <v>0</v>
      </c>
      <c r="I81" s="76">
        <v>205</v>
      </c>
      <c r="J81" s="76">
        <v>0.96</v>
      </c>
      <c r="K81" s="76">
        <v>0.96</v>
      </c>
      <c r="L81" s="77">
        <v>0</v>
      </c>
      <c r="M81" s="78">
        <v>205</v>
      </c>
      <c r="N81" s="78">
        <v>0.05</v>
      </c>
      <c r="O81" s="78">
        <v>0.05</v>
      </c>
    </row>
    <row r="82" spans="1:15" ht="12.75" x14ac:dyDescent="0.2">
      <c r="A82" s="58">
        <v>784</v>
      </c>
      <c r="B82" s="109">
        <v>784</v>
      </c>
      <c r="C82" s="70">
        <v>1170000447716</v>
      </c>
      <c r="D82" s="59">
        <v>705</v>
      </c>
      <c r="E82" s="109">
        <v>705</v>
      </c>
      <c r="F82" s="70">
        <v>1170000447725</v>
      </c>
      <c r="G82" s="71" t="s">
        <v>1431</v>
      </c>
      <c r="H82" s="75">
        <v>0</v>
      </c>
      <c r="I82" s="76">
        <v>1.48</v>
      </c>
      <c r="J82" s="76">
        <v>1.97</v>
      </c>
      <c r="K82" s="76">
        <v>1.97</v>
      </c>
      <c r="L82" s="77">
        <v>0</v>
      </c>
      <c r="M82" s="78">
        <v>418.46</v>
      </c>
      <c r="N82" s="78">
        <v>0.05</v>
      </c>
      <c r="O82" s="78">
        <v>0.05</v>
      </c>
    </row>
    <row r="83" spans="1:15" ht="12.75" x14ac:dyDescent="0.2">
      <c r="A83" s="58">
        <v>785</v>
      </c>
      <c r="B83" s="109">
        <v>785</v>
      </c>
      <c r="C83" s="70">
        <v>1170000447479</v>
      </c>
      <c r="D83" s="59">
        <v>706</v>
      </c>
      <c r="E83" s="109">
        <v>706</v>
      </c>
      <c r="F83" s="70">
        <v>1170000447488</v>
      </c>
      <c r="G83" s="71" t="s">
        <v>1432</v>
      </c>
      <c r="H83" s="75">
        <v>0</v>
      </c>
      <c r="I83" s="76">
        <v>17.510000000000002</v>
      </c>
      <c r="J83" s="76">
        <v>1.0900000000000001</v>
      </c>
      <c r="K83" s="76">
        <v>1.0900000000000001</v>
      </c>
      <c r="L83" s="77">
        <v>0</v>
      </c>
      <c r="M83" s="78">
        <v>700.52</v>
      </c>
      <c r="N83" s="78">
        <v>0.05</v>
      </c>
      <c r="O83" s="78">
        <v>0.05</v>
      </c>
    </row>
    <row r="84" spans="1:15" ht="12.75" x14ac:dyDescent="0.2">
      <c r="A84" s="58">
        <v>786</v>
      </c>
      <c r="B84" s="109">
        <v>786</v>
      </c>
      <c r="C84" s="70">
        <v>1170000447497</v>
      </c>
      <c r="D84" s="59">
        <v>707</v>
      </c>
      <c r="E84" s="109">
        <v>707</v>
      </c>
      <c r="F84" s="70">
        <v>1170000447502</v>
      </c>
      <c r="G84" s="71" t="s">
        <v>1433</v>
      </c>
      <c r="H84" s="75">
        <v>0</v>
      </c>
      <c r="I84" s="76">
        <v>1.62</v>
      </c>
      <c r="J84" s="76">
        <v>1.56</v>
      </c>
      <c r="K84" s="76">
        <v>1.56</v>
      </c>
      <c r="L84" s="77">
        <v>0</v>
      </c>
      <c r="M84" s="78">
        <v>81.08</v>
      </c>
      <c r="N84" s="78">
        <v>0.05</v>
      </c>
      <c r="O84" s="78">
        <v>0.05</v>
      </c>
    </row>
    <row r="85" spans="1:15" ht="12.75" x14ac:dyDescent="0.2">
      <c r="A85" s="58">
        <v>787</v>
      </c>
      <c r="B85" s="109">
        <v>787</v>
      </c>
      <c r="C85" s="70">
        <v>1170000451420</v>
      </c>
      <c r="D85" s="59">
        <v>708</v>
      </c>
      <c r="E85" s="109">
        <v>708</v>
      </c>
      <c r="F85" s="70">
        <v>1170000451439</v>
      </c>
      <c r="G85" s="71" t="s">
        <v>1434</v>
      </c>
      <c r="H85" s="75">
        <v>0</v>
      </c>
      <c r="I85" s="76">
        <v>4.34</v>
      </c>
      <c r="J85" s="76">
        <v>1.51</v>
      </c>
      <c r="K85" s="76">
        <v>1.51</v>
      </c>
      <c r="L85" s="77">
        <v>0</v>
      </c>
      <c r="M85" s="78">
        <v>713.69</v>
      </c>
      <c r="N85" s="78">
        <v>0.05</v>
      </c>
      <c r="O85" s="78">
        <v>0.05</v>
      </c>
    </row>
    <row r="86" spans="1:15" ht="12.75" x14ac:dyDescent="0.2">
      <c r="A86" s="58">
        <v>789</v>
      </c>
      <c r="B86" s="109">
        <v>789</v>
      </c>
      <c r="C86" s="70">
        <v>1170000457617</v>
      </c>
      <c r="D86" s="59">
        <v>710</v>
      </c>
      <c r="E86" s="109">
        <v>710</v>
      </c>
      <c r="F86" s="70">
        <v>1170000457626</v>
      </c>
      <c r="G86" s="71" t="s">
        <v>1435</v>
      </c>
      <c r="H86" s="75">
        <v>0</v>
      </c>
      <c r="I86" s="76">
        <v>2.3199999999999998</v>
      </c>
      <c r="J86" s="76">
        <v>1.69</v>
      </c>
      <c r="K86" s="76">
        <v>1.69</v>
      </c>
      <c r="L86" s="77">
        <v>0</v>
      </c>
      <c r="M86" s="78">
        <v>417.62</v>
      </c>
      <c r="N86" s="78">
        <v>0.05</v>
      </c>
      <c r="O86" s="78">
        <v>0.05</v>
      </c>
    </row>
    <row r="87" spans="1:15" ht="12.75" x14ac:dyDescent="0.2">
      <c r="A87" s="58">
        <v>790</v>
      </c>
      <c r="B87" s="109">
        <v>790</v>
      </c>
      <c r="C87" s="70">
        <v>1170000458550</v>
      </c>
      <c r="D87" s="59">
        <v>711</v>
      </c>
      <c r="E87" s="109">
        <v>711</v>
      </c>
      <c r="F87" s="70">
        <v>1170000458569</v>
      </c>
      <c r="G87" s="71" t="s">
        <v>1436</v>
      </c>
      <c r="H87" s="75">
        <v>0</v>
      </c>
      <c r="I87" s="76">
        <v>3.11</v>
      </c>
      <c r="J87" s="76">
        <v>1.82</v>
      </c>
      <c r="K87" s="76">
        <v>1.82</v>
      </c>
      <c r="L87" s="77">
        <v>0</v>
      </c>
      <c r="M87" s="78">
        <v>714.93</v>
      </c>
      <c r="N87" s="78">
        <v>0.05</v>
      </c>
      <c r="O87" s="78">
        <v>0.05</v>
      </c>
    </row>
    <row r="88" spans="1:15" ht="12.75" x14ac:dyDescent="0.2">
      <c r="A88" s="58">
        <v>791</v>
      </c>
      <c r="B88" s="109">
        <v>791</v>
      </c>
      <c r="C88" s="70">
        <v>1170000463150</v>
      </c>
      <c r="D88" s="59">
        <v>712</v>
      </c>
      <c r="E88" s="109">
        <v>712</v>
      </c>
      <c r="F88" s="70">
        <v>1170000463160</v>
      </c>
      <c r="G88" s="71" t="s">
        <v>1437</v>
      </c>
      <c r="H88" s="75">
        <v>0</v>
      </c>
      <c r="I88" s="76">
        <v>98.25</v>
      </c>
      <c r="J88" s="76">
        <v>1.38</v>
      </c>
      <c r="K88" s="76">
        <v>1.38</v>
      </c>
      <c r="L88" s="77">
        <v>0</v>
      </c>
      <c r="M88" s="78">
        <v>6386.28</v>
      </c>
      <c r="N88" s="78">
        <v>0.05</v>
      </c>
      <c r="O88" s="78">
        <v>0.05</v>
      </c>
    </row>
    <row r="89" spans="1:15" ht="12.75" x14ac:dyDescent="0.2">
      <c r="A89" s="58">
        <v>792</v>
      </c>
      <c r="B89" s="109">
        <v>792</v>
      </c>
      <c r="C89" s="70">
        <v>1170000468015</v>
      </c>
      <c r="D89" s="59">
        <v>713</v>
      </c>
      <c r="E89" s="109">
        <v>713</v>
      </c>
      <c r="F89" s="70">
        <v>1170000468024</v>
      </c>
      <c r="G89" s="71" t="s">
        <v>1438</v>
      </c>
      <c r="H89" s="75">
        <v>0</v>
      </c>
      <c r="I89" s="76">
        <v>45.11</v>
      </c>
      <c r="J89" s="76">
        <v>1.1499999999999999</v>
      </c>
      <c r="K89" s="76">
        <v>1.1499999999999999</v>
      </c>
      <c r="L89" s="77">
        <v>0</v>
      </c>
      <c r="M89" s="78">
        <v>911.39</v>
      </c>
      <c r="N89" s="78">
        <v>0.05</v>
      </c>
      <c r="O89" s="78">
        <v>0.05</v>
      </c>
    </row>
    <row r="90" spans="1:15" ht="12.75" x14ac:dyDescent="0.2">
      <c r="A90" s="58">
        <v>793</v>
      </c>
      <c r="B90" s="109">
        <v>793</v>
      </c>
      <c r="C90" s="70">
        <v>1170000467572</v>
      </c>
      <c r="D90" s="59">
        <v>714</v>
      </c>
      <c r="E90" s="109">
        <v>714</v>
      </c>
      <c r="F90" s="70">
        <v>1170000467581</v>
      </c>
      <c r="G90" s="71" t="s">
        <v>1439</v>
      </c>
      <c r="H90" s="75">
        <v>0</v>
      </c>
      <c r="I90" s="76">
        <v>5.73</v>
      </c>
      <c r="J90" s="76">
        <v>1.96</v>
      </c>
      <c r="K90" s="76">
        <v>1.96</v>
      </c>
      <c r="L90" s="77">
        <v>0</v>
      </c>
      <c r="M90" s="78">
        <v>1242.25</v>
      </c>
      <c r="N90" s="78">
        <v>0.05</v>
      </c>
      <c r="O90" s="78">
        <v>0.05</v>
      </c>
    </row>
    <row r="91" spans="1:15" ht="12.75" x14ac:dyDescent="0.2">
      <c r="A91" s="58">
        <v>795</v>
      </c>
      <c r="B91" s="109">
        <v>795</v>
      </c>
      <c r="C91" s="70">
        <v>1170000467509</v>
      </c>
      <c r="D91" s="59">
        <v>716</v>
      </c>
      <c r="E91" s="109">
        <v>716</v>
      </c>
      <c r="F91" s="70">
        <v>1170000467527</v>
      </c>
      <c r="G91" s="71" t="s">
        <v>1440</v>
      </c>
      <c r="H91" s="75">
        <v>0</v>
      </c>
      <c r="I91" s="76">
        <v>8.23</v>
      </c>
      <c r="J91" s="76">
        <v>2.0099999999999998</v>
      </c>
      <c r="K91" s="76">
        <v>2.0099999999999998</v>
      </c>
      <c r="L91" s="77">
        <v>0</v>
      </c>
      <c r="M91" s="78">
        <v>3290.16</v>
      </c>
      <c r="N91" s="78">
        <v>0.05</v>
      </c>
      <c r="O91" s="78">
        <v>0.05</v>
      </c>
    </row>
    <row r="92" spans="1:15" ht="12.75" x14ac:dyDescent="0.2">
      <c r="A92" s="58">
        <v>796</v>
      </c>
      <c r="B92" s="109">
        <v>796</v>
      </c>
      <c r="C92" s="70">
        <v>1170000474082</v>
      </c>
      <c r="D92" s="59">
        <v>717</v>
      </c>
      <c r="E92" s="109">
        <v>717</v>
      </c>
      <c r="F92" s="70">
        <v>1170000474107</v>
      </c>
      <c r="G92" s="71" t="s">
        <v>1441</v>
      </c>
      <c r="H92" s="75">
        <v>0</v>
      </c>
      <c r="I92" s="76">
        <v>24.43</v>
      </c>
      <c r="J92" s="76">
        <v>1.65</v>
      </c>
      <c r="K92" s="76">
        <v>1.65</v>
      </c>
      <c r="L92" s="77">
        <v>0</v>
      </c>
      <c r="M92" s="78">
        <v>4072.02</v>
      </c>
      <c r="N92" s="78">
        <v>0.05</v>
      </c>
      <c r="O92" s="78">
        <v>0.05</v>
      </c>
    </row>
    <row r="93" spans="1:15" ht="12.75" x14ac:dyDescent="0.2">
      <c r="A93" s="58">
        <v>797</v>
      </c>
      <c r="B93" s="109">
        <v>797</v>
      </c>
      <c r="C93" s="70">
        <v>1170000474436</v>
      </c>
      <c r="D93" s="59">
        <v>718</v>
      </c>
      <c r="E93" s="109">
        <v>718</v>
      </c>
      <c r="F93" s="70">
        <v>1170000474445</v>
      </c>
      <c r="G93" s="71" t="s">
        <v>1442</v>
      </c>
      <c r="H93" s="75">
        <v>0</v>
      </c>
      <c r="I93" s="76">
        <v>9</v>
      </c>
      <c r="J93" s="76">
        <v>1.1299999999999999</v>
      </c>
      <c r="K93" s="76">
        <v>1.1299999999999999</v>
      </c>
      <c r="L93" s="77">
        <v>0</v>
      </c>
      <c r="M93" s="78">
        <v>377.82</v>
      </c>
      <c r="N93" s="78">
        <v>0.05</v>
      </c>
      <c r="O93" s="78">
        <v>0.05</v>
      </c>
    </row>
    <row r="94" spans="1:15" ht="12.75" x14ac:dyDescent="0.2">
      <c r="A94" s="58">
        <v>799</v>
      </c>
      <c r="B94" s="109">
        <v>799</v>
      </c>
      <c r="C94" s="70">
        <v>1170000474393</v>
      </c>
      <c r="D94" s="59">
        <v>720</v>
      </c>
      <c r="E94" s="109">
        <v>720</v>
      </c>
      <c r="F94" s="70">
        <v>1170000474409</v>
      </c>
      <c r="G94" s="71" t="s">
        <v>1443</v>
      </c>
      <c r="H94" s="75">
        <v>0</v>
      </c>
      <c r="I94" s="76">
        <v>24.18</v>
      </c>
      <c r="J94" s="76">
        <v>1</v>
      </c>
      <c r="K94" s="76">
        <v>1</v>
      </c>
      <c r="L94" s="77">
        <v>0</v>
      </c>
      <c r="M94" s="78">
        <v>362.64</v>
      </c>
      <c r="N94" s="78">
        <v>0.05</v>
      </c>
      <c r="O94" s="78">
        <v>0.05</v>
      </c>
    </row>
    <row r="95" spans="1:15" ht="25.5" x14ac:dyDescent="0.2">
      <c r="A95" s="58">
        <v>824</v>
      </c>
      <c r="B95" s="109">
        <v>824</v>
      </c>
      <c r="C95" s="70" t="s">
        <v>1337</v>
      </c>
      <c r="D95" s="59">
        <v>600</v>
      </c>
      <c r="E95" s="109">
        <v>600</v>
      </c>
      <c r="F95" s="70"/>
      <c r="G95" s="71" t="s">
        <v>1444</v>
      </c>
      <c r="H95" s="75">
        <v>0</v>
      </c>
      <c r="I95" s="76">
        <v>5194.6099999999997</v>
      </c>
      <c r="J95" s="76">
        <v>4.6900000000000004</v>
      </c>
      <c r="K95" s="76">
        <v>4.6900000000000004</v>
      </c>
      <c r="L95" s="77">
        <v>0</v>
      </c>
      <c r="M95" s="78">
        <v>0</v>
      </c>
      <c r="N95" s="78">
        <v>0</v>
      </c>
      <c r="O95" s="78">
        <v>0</v>
      </c>
    </row>
    <row r="96" spans="1:15" ht="25.5" x14ac:dyDescent="0.2">
      <c r="A96" s="58">
        <v>825</v>
      </c>
      <c r="B96" s="109">
        <v>825</v>
      </c>
      <c r="C96" s="70" t="s">
        <v>1338</v>
      </c>
      <c r="D96" s="59">
        <v>601</v>
      </c>
      <c r="E96" s="109">
        <v>601</v>
      </c>
      <c r="F96" s="70">
        <v>1100050641453</v>
      </c>
      <c r="G96" s="71" t="s">
        <v>1445</v>
      </c>
      <c r="H96" s="75">
        <v>0</v>
      </c>
      <c r="I96" s="76">
        <v>2314.33</v>
      </c>
      <c r="J96" s="76">
        <v>4.2</v>
      </c>
      <c r="K96" s="76">
        <v>4.2</v>
      </c>
      <c r="L96" s="77">
        <v>0</v>
      </c>
      <c r="M96" s="78">
        <v>0</v>
      </c>
      <c r="N96" s="78">
        <v>0</v>
      </c>
      <c r="O96" s="78">
        <v>0</v>
      </c>
    </row>
    <row r="97" spans="1:15" ht="12.75" x14ac:dyDescent="0.2">
      <c r="A97" s="58">
        <v>826</v>
      </c>
      <c r="B97" s="109">
        <v>826</v>
      </c>
      <c r="C97" s="70">
        <v>1100050106527</v>
      </c>
      <c r="D97" s="59">
        <v>602</v>
      </c>
      <c r="E97" s="109">
        <v>602</v>
      </c>
      <c r="F97" s="70">
        <v>1100050106971</v>
      </c>
      <c r="G97" s="71" t="s">
        <v>1446</v>
      </c>
      <c r="H97" s="75">
        <v>0</v>
      </c>
      <c r="I97" s="76">
        <v>70.55</v>
      </c>
      <c r="J97" s="76">
        <v>1.1399999999999999</v>
      </c>
      <c r="K97" s="76">
        <v>1.1399999999999999</v>
      </c>
      <c r="L97" s="77">
        <v>0</v>
      </c>
      <c r="M97" s="78">
        <v>0</v>
      </c>
      <c r="N97" s="78">
        <v>0</v>
      </c>
      <c r="O97" s="78">
        <v>0</v>
      </c>
    </row>
    <row r="98" spans="1:15" ht="25.5" x14ac:dyDescent="0.2">
      <c r="A98" s="58">
        <v>827</v>
      </c>
      <c r="B98" s="109">
        <v>827</v>
      </c>
      <c r="C98" s="70" t="s">
        <v>1339</v>
      </c>
      <c r="D98" s="59">
        <v>603</v>
      </c>
      <c r="E98" s="109">
        <v>603</v>
      </c>
      <c r="F98" s="70" t="s">
        <v>1357</v>
      </c>
      <c r="G98" s="71" t="s">
        <v>1447</v>
      </c>
      <c r="H98" s="75">
        <v>0</v>
      </c>
      <c r="I98" s="76">
        <v>3294.17</v>
      </c>
      <c r="J98" s="76">
        <v>3.3</v>
      </c>
      <c r="K98" s="76">
        <v>3.3</v>
      </c>
      <c r="L98" s="77">
        <v>0</v>
      </c>
      <c r="M98" s="78">
        <v>0</v>
      </c>
      <c r="N98" s="78">
        <v>0</v>
      </c>
      <c r="O98" s="78">
        <v>0</v>
      </c>
    </row>
    <row r="99" spans="1:15" ht="12.75" x14ac:dyDescent="0.2">
      <c r="A99" s="58">
        <v>831</v>
      </c>
      <c r="B99" s="109">
        <v>831</v>
      </c>
      <c r="C99" s="70">
        <v>1100039602086</v>
      </c>
      <c r="D99" s="59"/>
      <c r="E99" s="109"/>
      <c r="F99" s="70"/>
      <c r="G99" s="71" t="s">
        <v>1448</v>
      </c>
      <c r="H99" s="75">
        <v>0</v>
      </c>
      <c r="I99" s="76">
        <v>287.86</v>
      </c>
      <c r="J99" s="76">
        <v>6</v>
      </c>
      <c r="K99" s="76">
        <v>6</v>
      </c>
      <c r="L99" s="77">
        <v>0</v>
      </c>
      <c r="M99" s="78">
        <v>0</v>
      </c>
      <c r="N99" s="78">
        <v>0</v>
      </c>
      <c r="O99" s="78">
        <v>0</v>
      </c>
    </row>
    <row r="100" spans="1:15" ht="12.75" x14ac:dyDescent="0.2">
      <c r="A100" s="58">
        <v>832</v>
      </c>
      <c r="B100" s="109">
        <v>832</v>
      </c>
      <c r="C100" s="70">
        <v>1100039600655</v>
      </c>
      <c r="D100" s="59"/>
      <c r="E100" s="109"/>
      <c r="F100" s="70"/>
      <c r="G100" s="71" t="s">
        <v>1449</v>
      </c>
      <c r="H100" s="75">
        <v>0</v>
      </c>
      <c r="I100" s="76">
        <v>3599.85</v>
      </c>
      <c r="J100" s="76">
        <v>1.74</v>
      </c>
      <c r="K100" s="76">
        <v>1.74</v>
      </c>
      <c r="L100" s="77">
        <v>0</v>
      </c>
      <c r="M100" s="78">
        <v>0</v>
      </c>
      <c r="N100" s="78">
        <v>0</v>
      </c>
      <c r="O100" s="78">
        <v>0</v>
      </c>
    </row>
    <row r="101" spans="1:15" ht="25.5" x14ac:dyDescent="0.2">
      <c r="A101" s="58">
        <v>833</v>
      </c>
      <c r="B101" s="109">
        <v>833</v>
      </c>
      <c r="C101" s="70" t="s">
        <v>1340</v>
      </c>
      <c r="D101" s="59">
        <v>684</v>
      </c>
      <c r="E101" s="109">
        <v>684</v>
      </c>
      <c r="F101" s="70">
        <v>1170000817034</v>
      </c>
      <c r="G101" s="71" t="s">
        <v>1450</v>
      </c>
      <c r="H101" s="75">
        <v>0</v>
      </c>
      <c r="I101" s="76">
        <v>287.86</v>
      </c>
      <c r="J101" s="76">
        <v>2.94</v>
      </c>
      <c r="K101" s="76">
        <v>2.94</v>
      </c>
      <c r="L101" s="77">
        <v>0</v>
      </c>
      <c r="M101" s="78">
        <v>0</v>
      </c>
      <c r="N101" s="78">
        <v>0</v>
      </c>
      <c r="O101" s="78">
        <v>0</v>
      </c>
    </row>
    <row r="102" spans="1:15" ht="12.75" x14ac:dyDescent="0.2">
      <c r="A102" s="58">
        <v>834</v>
      </c>
      <c r="B102" s="109">
        <v>834</v>
      </c>
      <c r="C102" s="70">
        <v>1100039603131</v>
      </c>
      <c r="D102" s="59"/>
      <c r="E102" s="109"/>
      <c r="F102" s="70"/>
      <c r="G102" s="71" t="s">
        <v>1451</v>
      </c>
      <c r="H102" s="75">
        <v>0</v>
      </c>
      <c r="I102" s="76">
        <v>287.86</v>
      </c>
      <c r="J102" s="76">
        <v>4.33</v>
      </c>
      <c r="K102" s="76">
        <v>4.33</v>
      </c>
      <c r="L102" s="77">
        <v>0</v>
      </c>
      <c r="M102" s="78">
        <v>0</v>
      </c>
      <c r="N102" s="78">
        <v>0</v>
      </c>
      <c r="O102" s="78">
        <v>0</v>
      </c>
    </row>
    <row r="103" spans="1:15" ht="25.5" x14ac:dyDescent="0.2">
      <c r="A103" s="58">
        <v>835</v>
      </c>
      <c r="B103" s="109">
        <v>835</v>
      </c>
      <c r="C103" s="70" t="s">
        <v>1341</v>
      </c>
      <c r="D103" s="59">
        <v>416</v>
      </c>
      <c r="E103" s="109">
        <v>416</v>
      </c>
      <c r="F103" s="70">
        <v>1170000730127</v>
      </c>
      <c r="G103" s="71" t="s">
        <v>1452</v>
      </c>
      <c r="H103" s="75">
        <v>0</v>
      </c>
      <c r="I103" s="76">
        <v>972.26</v>
      </c>
      <c r="J103" s="76">
        <v>1.74</v>
      </c>
      <c r="K103" s="76">
        <v>1.74</v>
      </c>
      <c r="L103" s="77">
        <v>0</v>
      </c>
      <c r="M103" s="78">
        <v>0</v>
      </c>
      <c r="N103" s="78">
        <v>0</v>
      </c>
      <c r="O103" s="78">
        <v>0</v>
      </c>
    </row>
    <row r="104" spans="1:15" ht="12.75" x14ac:dyDescent="0.2">
      <c r="A104" s="58">
        <v>836</v>
      </c>
      <c r="B104" s="109">
        <v>836</v>
      </c>
      <c r="C104" s="70">
        <v>1100039600015</v>
      </c>
      <c r="D104" s="59"/>
      <c r="E104" s="109"/>
      <c r="F104" s="70"/>
      <c r="G104" s="71" t="s">
        <v>1453</v>
      </c>
      <c r="H104" s="75">
        <v>0</v>
      </c>
      <c r="I104" s="76">
        <v>939.53</v>
      </c>
      <c r="J104" s="76">
        <v>1.7</v>
      </c>
      <c r="K104" s="76">
        <v>1.7</v>
      </c>
      <c r="L104" s="77">
        <v>0</v>
      </c>
      <c r="M104" s="78">
        <v>0</v>
      </c>
      <c r="N104" s="78">
        <v>0</v>
      </c>
      <c r="O104" s="78">
        <v>0</v>
      </c>
    </row>
    <row r="105" spans="1:15" ht="12.75" x14ac:dyDescent="0.2">
      <c r="A105" s="58">
        <v>838</v>
      </c>
      <c r="B105" s="109">
        <v>838</v>
      </c>
      <c r="C105" s="70">
        <v>1144444444443</v>
      </c>
      <c r="D105" s="59">
        <v>7043</v>
      </c>
      <c r="E105" s="109">
        <v>7043</v>
      </c>
      <c r="F105" s="70">
        <v>7043</v>
      </c>
      <c r="G105" s="71" t="s">
        <v>1454</v>
      </c>
      <c r="H105" s="75">
        <v>0</v>
      </c>
      <c r="I105" s="76">
        <v>2332.0300000000002</v>
      </c>
      <c r="J105" s="76">
        <v>0.94</v>
      </c>
      <c r="K105" s="76">
        <v>0.94</v>
      </c>
      <c r="L105" s="77">
        <v>0</v>
      </c>
      <c r="M105" s="78">
        <v>0</v>
      </c>
      <c r="N105" s="78">
        <v>0</v>
      </c>
      <c r="O105" s="78">
        <v>0</v>
      </c>
    </row>
    <row r="106" spans="1:15" ht="12.75" x14ac:dyDescent="0.2">
      <c r="A106" s="58">
        <v>839</v>
      </c>
      <c r="B106" s="109">
        <v>839</v>
      </c>
      <c r="C106" s="70">
        <v>1100039667570</v>
      </c>
      <c r="D106" s="59"/>
      <c r="E106" s="109"/>
      <c r="F106" s="70"/>
      <c r="G106" s="71" t="s">
        <v>1455</v>
      </c>
      <c r="H106" s="75">
        <v>0</v>
      </c>
      <c r="I106" s="76">
        <v>1647.28</v>
      </c>
      <c r="J106" s="76">
        <v>1.74</v>
      </c>
      <c r="K106" s="76">
        <v>1.74</v>
      </c>
      <c r="L106" s="77">
        <v>0</v>
      </c>
      <c r="M106" s="78">
        <v>0</v>
      </c>
      <c r="N106" s="78">
        <v>0</v>
      </c>
      <c r="O106" s="78">
        <v>0</v>
      </c>
    </row>
    <row r="107" spans="1:15" ht="25.5" x14ac:dyDescent="0.2">
      <c r="A107" s="58">
        <v>840</v>
      </c>
      <c r="B107" s="109">
        <v>840</v>
      </c>
      <c r="C107" s="70" t="s">
        <v>1342</v>
      </c>
      <c r="D107" s="59"/>
      <c r="E107" s="109"/>
      <c r="F107" s="70"/>
      <c r="G107" s="71" t="s">
        <v>1456</v>
      </c>
      <c r="H107" s="75">
        <v>0</v>
      </c>
      <c r="I107" s="76">
        <v>653.91999999999996</v>
      </c>
      <c r="J107" s="76">
        <v>3.44</v>
      </c>
      <c r="K107" s="76">
        <v>3.44</v>
      </c>
      <c r="L107" s="77">
        <v>0</v>
      </c>
      <c r="M107" s="78">
        <v>0</v>
      </c>
      <c r="N107" s="78">
        <v>0</v>
      </c>
      <c r="O107" s="78">
        <v>0</v>
      </c>
    </row>
    <row r="108" spans="1:15" ht="12.75" x14ac:dyDescent="0.2">
      <c r="A108" s="58">
        <v>841</v>
      </c>
      <c r="B108" s="109">
        <v>841</v>
      </c>
      <c r="C108" s="70">
        <v>1100039603559</v>
      </c>
      <c r="D108" s="59"/>
      <c r="E108" s="109"/>
      <c r="F108" s="70"/>
      <c r="G108" s="71" t="s">
        <v>1457</v>
      </c>
      <c r="H108" s="75">
        <v>0</v>
      </c>
      <c r="I108" s="76">
        <v>10159.65</v>
      </c>
      <c r="J108" s="76">
        <v>1.66</v>
      </c>
      <c r="K108" s="76">
        <v>1.66</v>
      </c>
      <c r="L108" s="77">
        <v>0</v>
      </c>
      <c r="M108" s="78">
        <v>0</v>
      </c>
      <c r="N108" s="78">
        <v>0</v>
      </c>
      <c r="O108" s="78">
        <v>0</v>
      </c>
    </row>
    <row r="109" spans="1:15" ht="12.75" x14ac:dyDescent="0.2">
      <c r="A109" s="58">
        <v>842</v>
      </c>
      <c r="B109" s="109">
        <v>842</v>
      </c>
      <c r="C109" s="70">
        <v>1100039600051</v>
      </c>
      <c r="D109" s="59">
        <v>610</v>
      </c>
      <c r="E109" s="109">
        <v>610</v>
      </c>
      <c r="F109" s="70">
        <v>1100050222428</v>
      </c>
      <c r="G109" s="71" t="s">
        <v>1458</v>
      </c>
      <c r="H109" s="75">
        <v>0</v>
      </c>
      <c r="I109" s="76">
        <v>142.33000000000001</v>
      </c>
      <c r="J109" s="76">
        <v>0.66</v>
      </c>
      <c r="K109" s="76">
        <v>0.66</v>
      </c>
      <c r="L109" s="77">
        <v>0</v>
      </c>
      <c r="M109" s="78">
        <v>0</v>
      </c>
      <c r="N109" s="78">
        <v>0</v>
      </c>
      <c r="O109" s="78">
        <v>0</v>
      </c>
    </row>
    <row r="110" spans="1:15" ht="25.5" x14ac:dyDescent="0.2">
      <c r="A110" s="58">
        <v>843</v>
      </c>
      <c r="B110" s="109">
        <v>843</v>
      </c>
      <c r="C110" s="70" t="s">
        <v>1343</v>
      </c>
      <c r="D110" s="59"/>
      <c r="E110" s="109"/>
      <c r="F110" s="70"/>
      <c r="G110" s="71" t="s">
        <v>1459</v>
      </c>
      <c r="H110" s="75">
        <v>0</v>
      </c>
      <c r="I110" s="76">
        <v>12571.66</v>
      </c>
      <c r="J110" s="76">
        <v>0.63</v>
      </c>
      <c r="K110" s="76">
        <v>0.63</v>
      </c>
      <c r="L110" s="77">
        <v>0</v>
      </c>
      <c r="M110" s="78">
        <v>0</v>
      </c>
      <c r="N110" s="78">
        <v>0</v>
      </c>
      <c r="O110" s="78">
        <v>0</v>
      </c>
    </row>
    <row r="111" spans="1:15" ht="12.75" x14ac:dyDescent="0.2">
      <c r="A111" s="58">
        <v>844</v>
      </c>
      <c r="B111" s="109">
        <v>844</v>
      </c>
      <c r="C111" s="70">
        <v>1100039671841</v>
      </c>
      <c r="D111" s="59">
        <v>609</v>
      </c>
      <c r="E111" s="109">
        <v>609</v>
      </c>
      <c r="F111" s="70">
        <v>1100050222552</v>
      </c>
      <c r="G111" s="71" t="s">
        <v>1460</v>
      </c>
      <c r="H111" s="75">
        <v>0</v>
      </c>
      <c r="I111" s="76">
        <v>430.31</v>
      </c>
      <c r="J111" s="76">
        <v>0.99</v>
      </c>
      <c r="K111" s="76">
        <v>0.99</v>
      </c>
      <c r="L111" s="77">
        <v>0</v>
      </c>
      <c r="M111" s="78">
        <v>0</v>
      </c>
      <c r="N111" s="78">
        <v>0</v>
      </c>
      <c r="O111" s="78">
        <v>0</v>
      </c>
    </row>
    <row r="112" spans="1:15" ht="12.75" x14ac:dyDescent="0.2">
      <c r="A112" s="58">
        <v>845</v>
      </c>
      <c r="B112" s="109">
        <v>845</v>
      </c>
      <c r="C112" s="70">
        <v>1160001236210</v>
      </c>
      <c r="D112" s="59">
        <v>635</v>
      </c>
      <c r="E112" s="109">
        <v>635</v>
      </c>
      <c r="F112" s="70">
        <v>1160001236229</v>
      </c>
      <c r="G112" s="71" t="s">
        <v>1461</v>
      </c>
      <c r="H112" s="75">
        <v>0</v>
      </c>
      <c r="I112" s="76">
        <v>22.12</v>
      </c>
      <c r="J112" s="76">
        <v>1.36</v>
      </c>
      <c r="K112" s="76">
        <v>1.36</v>
      </c>
      <c r="L112" s="77">
        <v>0</v>
      </c>
      <c r="M112" s="78">
        <v>1238.48</v>
      </c>
      <c r="N112" s="78">
        <v>0.05</v>
      </c>
      <c r="O112" s="78">
        <v>0.05</v>
      </c>
    </row>
    <row r="113" spans="1:15" ht="12.75" x14ac:dyDescent="0.2">
      <c r="A113" s="58">
        <v>846</v>
      </c>
      <c r="B113" s="109">
        <v>846</v>
      </c>
      <c r="C113" s="70">
        <v>1100039600042</v>
      </c>
      <c r="D113" s="59">
        <v>700</v>
      </c>
      <c r="E113" s="109">
        <v>700</v>
      </c>
      <c r="F113" s="70">
        <v>1170000330966</v>
      </c>
      <c r="G113" s="71" t="s">
        <v>1462</v>
      </c>
      <c r="H113" s="75">
        <v>0</v>
      </c>
      <c r="I113" s="76">
        <v>3748.64</v>
      </c>
      <c r="J113" s="76">
        <v>2.5099999999999998</v>
      </c>
      <c r="K113" s="76">
        <v>2.5099999999999998</v>
      </c>
      <c r="L113" s="77">
        <v>0</v>
      </c>
      <c r="M113" s="78">
        <v>138.37</v>
      </c>
      <c r="N113" s="78">
        <v>0.05</v>
      </c>
      <c r="O113" s="78">
        <v>0.05</v>
      </c>
    </row>
    <row r="114" spans="1:15" ht="25.5" x14ac:dyDescent="0.2">
      <c r="A114" s="58">
        <v>847</v>
      </c>
      <c r="B114" s="109">
        <v>847</v>
      </c>
      <c r="C114" s="70" t="s">
        <v>1344</v>
      </c>
      <c r="D114" s="59"/>
      <c r="E114" s="109"/>
      <c r="F114" s="70"/>
      <c r="G114" s="71" t="s">
        <v>1463</v>
      </c>
      <c r="H114" s="75">
        <v>0</v>
      </c>
      <c r="I114" s="76">
        <v>1780.72</v>
      </c>
      <c r="J114" s="76">
        <v>3.49</v>
      </c>
      <c r="K114" s="76">
        <v>3.49</v>
      </c>
      <c r="L114" s="77">
        <v>0</v>
      </c>
      <c r="M114" s="78">
        <v>0</v>
      </c>
      <c r="N114" s="78">
        <v>0</v>
      </c>
      <c r="O114" s="78">
        <v>0</v>
      </c>
    </row>
    <row r="115" spans="1:15" ht="12.75" x14ac:dyDescent="0.2">
      <c r="A115" s="58">
        <v>848</v>
      </c>
      <c r="B115" s="109">
        <v>848</v>
      </c>
      <c r="C115" s="70">
        <v>1100039667446</v>
      </c>
      <c r="D115" s="59">
        <v>632</v>
      </c>
      <c r="E115" s="109">
        <v>632</v>
      </c>
      <c r="F115" s="70">
        <v>1100050222604</v>
      </c>
      <c r="G115" s="71" t="s">
        <v>1464</v>
      </c>
      <c r="H115" s="75">
        <v>0</v>
      </c>
      <c r="I115" s="76">
        <v>90.38</v>
      </c>
      <c r="J115" s="76">
        <v>1.1599999999999999</v>
      </c>
      <c r="K115" s="76">
        <v>1.1599999999999999</v>
      </c>
      <c r="L115" s="77">
        <v>0</v>
      </c>
      <c r="M115" s="78">
        <v>0</v>
      </c>
      <c r="N115" s="78">
        <v>0</v>
      </c>
      <c r="O115" s="78">
        <v>0</v>
      </c>
    </row>
    <row r="116" spans="1:15" ht="12.75" x14ac:dyDescent="0.2">
      <c r="A116" s="58">
        <v>849</v>
      </c>
      <c r="B116" s="109">
        <v>849</v>
      </c>
      <c r="C116" s="70">
        <v>1170000014575</v>
      </c>
      <c r="D116" s="59">
        <v>611</v>
      </c>
      <c r="E116" s="109">
        <v>611</v>
      </c>
      <c r="F116" s="70">
        <v>1170000014584</v>
      </c>
      <c r="G116" s="71" t="s">
        <v>1465</v>
      </c>
      <c r="H116" s="75">
        <v>0</v>
      </c>
      <c r="I116" s="76">
        <v>12.26</v>
      </c>
      <c r="J116" s="76">
        <v>1.1499999999999999</v>
      </c>
      <c r="K116" s="76">
        <v>1.1499999999999999</v>
      </c>
      <c r="L116" s="77">
        <v>0</v>
      </c>
      <c r="M116" s="78">
        <v>294.33999999999997</v>
      </c>
      <c r="N116" s="78">
        <v>0.05</v>
      </c>
      <c r="O116" s="78">
        <v>0.05</v>
      </c>
    </row>
    <row r="117" spans="1:15" ht="12.75" x14ac:dyDescent="0.2">
      <c r="A117" s="58">
        <v>852</v>
      </c>
      <c r="B117" s="109">
        <v>852</v>
      </c>
      <c r="C117" s="70">
        <v>1100050780529</v>
      </c>
      <c r="D117" s="59">
        <v>640</v>
      </c>
      <c r="E117" s="109">
        <v>640</v>
      </c>
      <c r="F117" s="70">
        <v>1160001479030</v>
      </c>
      <c r="G117" s="71" t="s">
        <v>1466</v>
      </c>
      <c r="H117" s="75">
        <v>0</v>
      </c>
      <c r="I117" s="76">
        <v>2601.3000000000002</v>
      </c>
      <c r="J117" s="76">
        <v>1.19</v>
      </c>
      <c r="K117" s="76">
        <v>1.19</v>
      </c>
      <c r="L117" s="77">
        <v>0</v>
      </c>
      <c r="M117" s="78">
        <v>6694.86</v>
      </c>
      <c r="N117" s="78">
        <v>0.05</v>
      </c>
      <c r="O117" s="78">
        <v>0.05</v>
      </c>
    </row>
    <row r="118" spans="1:15" ht="25.5" x14ac:dyDescent="0.2">
      <c r="A118" s="58">
        <v>853</v>
      </c>
      <c r="B118" s="109">
        <v>853</v>
      </c>
      <c r="C118" s="70">
        <v>1100770095532</v>
      </c>
      <c r="D118" s="59">
        <v>612</v>
      </c>
      <c r="E118" s="109">
        <v>612</v>
      </c>
      <c r="F118" s="70" t="s">
        <v>1358</v>
      </c>
      <c r="G118" s="71" t="s">
        <v>1467</v>
      </c>
      <c r="H118" s="75">
        <v>0</v>
      </c>
      <c r="I118" s="76">
        <v>27.64</v>
      </c>
      <c r="J118" s="76">
        <v>0.96</v>
      </c>
      <c r="K118" s="76">
        <v>0.96</v>
      </c>
      <c r="L118" s="77">
        <v>0</v>
      </c>
      <c r="M118" s="78">
        <v>0</v>
      </c>
      <c r="N118" s="78">
        <v>0</v>
      </c>
      <c r="O118" s="78">
        <v>0</v>
      </c>
    </row>
    <row r="119" spans="1:15" ht="12.75" x14ac:dyDescent="0.2">
      <c r="A119" s="58">
        <v>854</v>
      </c>
      <c r="B119" s="109">
        <v>854</v>
      </c>
      <c r="C119" s="70">
        <v>1100770104666</v>
      </c>
      <c r="D119" s="59">
        <v>613</v>
      </c>
      <c r="E119" s="109">
        <v>613</v>
      </c>
      <c r="F119" s="70">
        <v>1100770104693</v>
      </c>
      <c r="G119" s="71" t="s">
        <v>1468</v>
      </c>
      <c r="H119" s="75">
        <v>0</v>
      </c>
      <c r="I119" s="76">
        <v>28.98</v>
      </c>
      <c r="J119" s="76">
        <v>0.96</v>
      </c>
      <c r="K119" s="76">
        <v>0.96</v>
      </c>
      <c r="L119" s="77">
        <v>0</v>
      </c>
      <c r="M119" s="78">
        <v>0</v>
      </c>
      <c r="N119" s="78">
        <v>0</v>
      </c>
      <c r="O119" s="78">
        <v>0</v>
      </c>
    </row>
    <row r="120" spans="1:15" ht="12.75" x14ac:dyDescent="0.2">
      <c r="A120" s="58">
        <v>855</v>
      </c>
      <c r="B120" s="109">
        <v>855</v>
      </c>
      <c r="C120" s="70">
        <v>1100770099918</v>
      </c>
      <c r="D120" s="59">
        <v>614</v>
      </c>
      <c r="E120" s="109">
        <v>614</v>
      </c>
      <c r="F120" s="70">
        <v>1100770099927</v>
      </c>
      <c r="G120" s="71" t="s">
        <v>1469</v>
      </c>
      <c r="H120" s="75">
        <v>0</v>
      </c>
      <c r="I120" s="76">
        <v>28.35</v>
      </c>
      <c r="J120" s="76">
        <v>0.96</v>
      </c>
      <c r="K120" s="76">
        <v>0.96</v>
      </c>
      <c r="L120" s="77">
        <v>0</v>
      </c>
      <c r="M120" s="78">
        <v>0</v>
      </c>
      <c r="N120" s="78">
        <v>0</v>
      </c>
      <c r="O120" s="78">
        <v>0</v>
      </c>
    </row>
    <row r="121" spans="1:15" ht="25.5" x14ac:dyDescent="0.2">
      <c r="A121" s="58">
        <v>856</v>
      </c>
      <c r="B121" s="109">
        <v>856</v>
      </c>
      <c r="C121" s="70" t="s">
        <v>1345</v>
      </c>
      <c r="D121" s="59"/>
      <c r="E121" s="109"/>
      <c r="F121" s="70"/>
      <c r="G121" s="71" t="s">
        <v>1470</v>
      </c>
      <c r="H121" s="75">
        <v>0</v>
      </c>
      <c r="I121" s="76">
        <v>699.63</v>
      </c>
      <c r="J121" s="76">
        <v>2.06</v>
      </c>
      <c r="K121" s="76">
        <v>2.06</v>
      </c>
      <c r="L121" s="77">
        <v>0</v>
      </c>
      <c r="M121" s="78">
        <v>0</v>
      </c>
      <c r="N121" s="78">
        <v>0</v>
      </c>
      <c r="O121" s="78">
        <v>0</v>
      </c>
    </row>
    <row r="122" spans="1:15" ht="12.75" x14ac:dyDescent="0.2">
      <c r="A122" s="58">
        <v>857</v>
      </c>
      <c r="B122" s="109">
        <v>857</v>
      </c>
      <c r="C122" s="70">
        <v>1160000226327</v>
      </c>
      <c r="D122" s="59">
        <v>615</v>
      </c>
      <c r="E122" s="109">
        <v>615</v>
      </c>
      <c r="F122" s="70">
        <v>1160000226336</v>
      </c>
      <c r="G122" s="71" t="s">
        <v>1471</v>
      </c>
      <c r="H122" s="75">
        <v>0</v>
      </c>
      <c r="I122" s="76">
        <v>6.18</v>
      </c>
      <c r="J122" s="76">
        <v>0.98</v>
      </c>
      <c r="K122" s="76">
        <v>0.98</v>
      </c>
      <c r="L122" s="77">
        <v>0</v>
      </c>
      <c r="M122" s="78">
        <v>0</v>
      </c>
      <c r="N122" s="78">
        <v>0</v>
      </c>
      <c r="O122" s="78">
        <v>0</v>
      </c>
    </row>
    <row r="123" spans="1:15" ht="12.75" x14ac:dyDescent="0.2">
      <c r="A123" s="58">
        <v>858</v>
      </c>
      <c r="B123" s="109">
        <v>858</v>
      </c>
      <c r="C123" s="70">
        <v>1100039606090</v>
      </c>
      <c r="D123" s="59">
        <v>616</v>
      </c>
      <c r="E123" s="109">
        <v>616</v>
      </c>
      <c r="F123" s="70"/>
      <c r="G123" s="71" t="s">
        <v>1472</v>
      </c>
      <c r="H123" s="75">
        <v>0</v>
      </c>
      <c r="I123" s="76">
        <v>10175.290000000001</v>
      </c>
      <c r="J123" s="76">
        <v>3.08</v>
      </c>
      <c r="K123" s="76">
        <v>3.08</v>
      </c>
      <c r="L123" s="77">
        <v>0</v>
      </c>
      <c r="M123" s="78">
        <v>0</v>
      </c>
      <c r="N123" s="78">
        <v>0</v>
      </c>
      <c r="O123" s="78">
        <v>0</v>
      </c>
    </row>
    <row r="124" spans="1:15" ht="12.75" x14ac:dyDescent="0.2">
      <c r="A124" s="58">
        <v>859</v>
      </c>
      <c r="B124" s="109">
        <v>859</v>
      </c>
      <c r="C124" s="70">
        <v>1100770683368</v>
      </c>
      <c r="D124" s="59">
        <v>617</v>
      </c>
      <c r="E124" s="109">
        <v>617</v>
      </c>
      <c r="F124" s="70">
        <v>1100770683377</v>
      </c>
      <c r="G124" s="71" t="s">
        <v>1473</v>
      </c>
      <c r="H124" s="75">
        <v>0</v>
      </c>
      <c r="I124" s="76">
        <v>2.58</v>
      </c>
      <c r="J124" s="76">
        <v>1.07</v>
      </c>
      <c r="K124" s="76">
        <v>1.07</v>
      </c>
      <c r="L124" s="77">
        <v>0</v>
      </c>
      <c r="M124" s="78">
        <v>0</v>
      </c>
      <c r="N124" s="78">
        <v>0</v>
      </c>
      <c r="O124" s="78">
        <v>0</v>
      </c>
    </row>
    <row r="125" spans="1:15" ht="12.75" x14ac:dyDescent="0.2">
      <c r="A125" s="58">
        <v>860</v>
      </c>
      <c r="B125" s="109">
        <v>860</v>
      </c>
      <c r="C125" s="70">
        <v>1160000213601</v>
      </c>
      <c r="D125" s="59">
        <v>618</v>
      </c>
      <c r="E125" s="109">
        <v>618</v>
      </c>
      <c r="F125" s="70">
        <v>1160000213610</v>
      </c>
      <c r="G125" s="71" t="s">
        <v>1474</v>
      </c>
      <c r="H125" s="75">
        <v>0</v>
      </c>
      <c r="I125" s="76">
        <v>49.08</v>
      </c>
      <c r="J125" s="76">
        <v>1.21</v>
      </c>
      <c r="K125" s="76">
        <v>1.21</v>
      </c>
      <c r="L125" s="77">
        <v>0</v>
      </c>
      <c r="M125" s="78">
        <v>0</v>
      </c>
      <c r="N125" s="78">
        <v>0</v>
      </c>
      <c r="O125" s="78">
        <v>0</v>
      </c>
    </row>
    <row r="126" spans="1:15" ht="12.75" x14ac:dyDescent="0.2">
      <c r="A126" s="58">
        <v>861</v>
      </c>
      <c r="B126" s="109">
        <v>861</v>
      </c>
      <c r="C126" s="70">
        <v>1160000154150</v>
      </c>
      <c r="D126" s="59">
        <v>619</v>
      </c>
      <c r="E126" s="109">
        <v>619</v>
      </c>
      <c r="F126" s="70">
        <v>1160000154160</v>
      </c>
      <c r="G126" s="71" t="s">
        <v>1475</v>
      </c>
      <c r="H126" s="75">
        <v>0</v>
      </c>
      <c r="I126" s="76">
        <v>7.92</v>
      </c>
      <c r="J126" s="76">
        <v>1.06</v>
      </c>
      <c r="K126" s="76">
        <v>1.06</v>
      </c>
      <c r="L126" s="77">
        <v>0</v>
      </c>
      <c r="M126" s="78">
        <v>0</v>
      </c>
      <c r="N126" s="78">
        <v>0</v>
      </c>
      <c r="O126" s="78">
        <v>0</v>
      </c>
    </row>
    <row r="127" spans="1:15" ht="12.75" x14ac:dyDescent="0.2">
      <c r="A127" s="58">
        <v>862</v>
      </c>
      <c r="B127" s="109">
        <v>862</v>
      </c>
      <c r="C127" s="70">
        <v>1160000186551</v>
      </c>
      <c r="D127" s="59">
        <v>620</v>
      </c>
      <c r="E127" s="109">
        <v>620</v>
      </c>
      <c r="F127" s="70">
        <v>1160000186560</v>
      </c>
      <c r="G127" s="71" t="s">
        <v>1476</v>
      </c>
      <c r="H127" s="75">
        <v>0</v>
      </c>
      <c r="I127" s="76">
        <v>40.340000000000003</v>
      </c>
      <c r="J127" s="76">
        <v>1.1399999999999999</v>
      </c>
      <c r="K127" s="76">
        <v>1.1399999999999999</v>
      </c>
      <c r="L127" s="77">
        <v>0</v>
      </c>
      <c r="M127" s="78">
        <v>0</v>
      </c>
      <c r="N127" s="78">
        <v>0</v>
      </c>
      <c r="O127" s="78">
        <v>0</v>
      </c>
    </row>
    <row r="128" spans="1:15" ht="12.75" x14ac:dyDescent="0.2">
      <c r="A128" s="58">
        <v>863</v>
      </c>
      <c r="B128" s="109">
        <v>863</v>
      </c>
      <c r="C128" s="70">
        <v>1130000053950</v>
      </c>
      <c r="D128" s="59"/>
      <c r="E128" s="109"/>
      <c r="F128" s="70"/>
      <c r="G128" s="71" t="s">
        <v>1477</v>
      </c>
      <c r="H128" s="75">
        <v>0</v>
      </c>
      <c r="I128" s="76">
        <v>923.53</v>
      </c>
      <c r="J128" s="76">
        <v>2.64</v>
      </c>
      <c r="K128" s="76">
        <v>2.64</v>
      </c>
      <c r="L128" s="77">
        <v>0</v>
      </c>
      <c r="M128" s="78">
        <v>0</v>
      </c>
      <c r="N128" s="78">
        <v>0</v>
      </c>
      <c r="O128" s="78">
        <v>0</v>
      </c>
    </row>
    <row r="129" spans="1:15" ht="25.5" x14ac:dyDescent="0.2">
      <c r="A129" s="58">
        <v>864</v>
      </c>
      <c r="B129" s="109">
        <v>864</v>
      </c>
      <c r="C129" s="70">
        <v>1160000745093</v>
      </c>
      <c r="D129" s="59">
        <v>621</v>
      </c>
      <c r="E129" s="109">
        <v>621</v>
      </c>
      <c r="F129" s="70" t="s">
        <v>1359</v>
      </c>
      <c r="G129" s="71" t="s">
        <v>1478</v>
      </c>
      <c r="H129" s="75">
        <v>0</v>
      </c>
      <c r="I129" s="76">
        <v>27.49</v>
      </c>
      <c r="J129" s="76">
        <v>2.2799999999999998</v>
      </c>
      <c r="K129" s="76">
        <v>2.2799999999999998</v>
      </c>
      <c r="L129" s="77">
        <v>-1.3029999999999999</v>
      </c>
      <c r="M129" s="78">
        <v>2095.5100000000002</v>
      </c>
      <c r="N129" s="78">
        <v>0.05</v>
      </c>
      <c r="O129" s="78">
        <v>0.05</v>
      </c>
    </row>
    <row r="130" spans="1:15" ht="12.75" x14ac:dyDescent="0.2">
      <c r="A130" s="58">
        <v>865</v>
      </c>
      <c r="B130" s="109">
        <v>865</v>
      </c>
      <c r="C130" s="70">
        <v>1160000909822</v>
      </c>
      <c r="D130" s="59">
        <v>622</v>
      </c>
      <c r="E130" s="109">
        <v>622</v>
      </c>
      <c r="F130" s="70">
        <v>1160000909840</v>
      </c>
      <c r="G130" s="71" t="s">
        <v>1479</v>
      </c>
      <c r="H130" s="75">
        <v>0</v>
      </c>
      <c r="I130" s="76">
        <v>2.81</v>
      </c>
      <c r="J130" s="76">
        <v>1.38</v>
      </c>
      <c r="K130" s="76">
        <v>1.38</v>
      </c>
      <c r="L130" s="77">
        <v>0</v>
      </c>
      <c r="M130" s="78">
        <v>393.33</v>
      </c>
      <c r="N130" s="78">
        <v>0.05</v>
      </c>
      <c r="O130" s="78">
        <v>0.05</v>
      </c>
    </row>
    <row r="131" spans="1:15" ht="12.75" x14ac:dyDescent="0.2">
      <c r="A131" s="58">
        <v>866</v>
      </c>
      <c r="B131" s="109">
        <v>866</v>
      </c>
      <c r="C131" s="70">
        <v>1130000044004</v>
      </c>
      <c r="D131" s="59">
        <v>629</v>
      </c>
      <c r="E131" s="109">
        <v>629</v>
      </c>
      <c r="F131" s="70">
        <v>1130000044013</v>
      </c>
      <c r="G131" s="71" t="s">
        <v>1480</v>
      </c>
      <c r="H131" s="75">
        <v>0</v>
      </c>
      <c r="I131" s="76">
        <v>144.71</v>
      </c>
      <c r="J131" s="76">
        <v>0.97</v>
      </c>
      <c r="K131" s="76">
        <v>0.97</v>
      </c>
      <c r="L131" s="77">
        <v>0</v>
      </c>
      <c r="M131" s="78">
        <v>0</v>
      </c>
      <c r="N131" s="78">
        <v>0</v>
      </c>
      <c r="O131" s="78">
        <v>0</v>
      </c>
    </row>
    <row r="132" spans="1:15" ht="12.75" x14ac:dyDescent="0.2">
      <c r="A132" s="58">
        <v>867</v>
      </c>
      <c r="B132" s="109">
        <v>867</v>
      </c>
      <c r="C132" s="70">
        <v>1130000044022</v>
      </c>
      <c r="D132" s="59">
        <v>630</v>
      </c>
      <c r="E132" s="109">
        <v>630</v>
      </c>
      <c r="F132" s="70">
        <v>1130000044031</v>
      </c>
      <c r="G132" s="71" t="s">
        <v>1481</v>
      </c>
      <c r="H132" s="75">
        <v>0</v>
      </c>
      <c r="I132" s="76">
        <v>144.71</v>
      </c>
      <c r="J132" s="76">
        <v>0.97</v>
      </c>
      <c r="K132" s="76">
        <v>0.97</v>
      </c>
      <c r="L132" s="77">
        <v>0</v>
      </c>
      <c r="M132" s="78">
        <v>0</v>
      </c>
      <c r="N132" s="78">
        <v>0</v>
      </c>
      <c r="O132" s="78">
        <v>0</v>
      </c>
    </row>
    <row r="133" spans="1:15" ht="12.75" x14ac:dyDescent="0.2">
      <c r="A133" s="58">
        <v>868</v>
      </c>
      <c r="B133" s="109">
        <v>868</v>
      </c>
      <c r="C133" s="70">
        <v>1160000999037</v>
      </c>
      <c r="D133" s="59">
        <v>631</v>
      </c>
      <c r="E133" s="109">
        <v>631</v>
      </c>
      <c r="F133" s="70">
        <v>1160000999046</v>
      </c>
      <c r="G133" s="71" t="s">
        <v>1482</v>
      </c>
      <c r="H133" s="75">
        <v>0</v>
      </c>
      <c r="I133" s="76">
        <v>30.75</v>
      </c>
      <c r="J133" s="76">
        <v>1.01</v>
      </c>
      <c r="K133" s="76">
        <v>1.01</v>
      </c>
      <c r="L133" s="77">
        <v>0</v>
      </c>
      <c r="M133" s="78">
        <v>2284.23</v>
      </c>
      <c r="N133" s="78">
        <v>0.05</v>
      </c>
      <c r="O133" s="78">
        <v>0.05</v>
      </c>
    </row>
    <row r="134" spans="1:15" ht="12.75" x14ac:dyDescent="0.2">
      <c r="A134" s="58">
        <v>869</v>
      </c>
      <c r="B134" s="109">
        <v>869</v>
      </c>
      <c r="C134" s="70">
        <v>1100039667455</v>
      </c>
      <c r="D134" s="59">
        <v>634</v>
      </c>
      <c r="E134" s="109">
        <v>634</v>
      </c>
      <c r="F134" s="70">
        <v>1100050222473</v>
      </c>
      <c r="G134" s="71" t="s">
        <v>1483</v>
      </c>
      <c r="H134" s="75">
        <v>0</v>
      </c>
      <c r="I134" s="76">
        <v>170.6</v>
      </c>
      <c r="J134" s="76">
        <v>0.96</v>
      </c>
      <c r="K134" s="76">
        <v>0.96</v>
      </c>
      <c r="L134" s="77">
        <v>0</v>
      </c>
      <c r="M134" s="78">
        <v>511.79</v>
      </c>
      <c r="N134" s="78">
        <v>0.05</v>
      </c>
      <c r="O134" s="78">
        <v>0.05</v>
      </c>
    </row>
    <row r="135" spans="1:15" ht="12.75" x14ac:dyDescent="0.2">
      <c r="A135" s="58">
        <v>870</v>
      </c>
      <c r="B135" s="109">
        <v>870</v>
      </c>
      <c r="C135" s="70">
        <v>1160001253330</v>
      </c>
      <c r="D135" s="59">
        <v>633</v>
      </c>
      <c r="E135" s="109">
        <v>633</v>
      </c>
      <c r="F135" s="70">
        <v>1160001253321</v>
      </c>
      <c r="G135" s="71" t="s">
        <v>1484</v>
      </c>
      <c r="H135" s="75">
        <v>0</v>
      </c>
      <c r="I135" s="76">
        <v>17.96</v>
      </c>
      <c r="J135" s="76">
        <v>1.18</v>
      </c>
      <c r="K135" s="76">
        <v>1.18</v>
      </c>
      <c r="L135" s="77">
        <v>0</v>
      </c>
      <c r="M135" s="78">
        <v>3411.47</v>
      </c>
      <c r="N135" s="78">
        <v>0.05</v>
      </c>
      <c r="O135" s="78">
        <v>0.05</v>
      </c>
    </row>
    <row r="136" spans="1:15" ht="12.75" x14ac:dyDescent="0.2">
      <c r="A136" s="58">
        <v>871</v>
      </c>
      <c r="B136" s="109">
        <v>871</v>
      </c>
      <c r="C136" s="70">
        <v>1100039600103</v>
      </c>
      <c r="D136" s="59"/>
      <c r="E136" s="109"/>
      <c r="F136" s="70"/>
      <c r="G136" s="71" t="s">
        <v>1485</v>
      </c>
      <c r="H136" s="75">
        <v>0</v>
      </c>
      <c r="I136" s="76">
        <v>4344.7299999999996</v>
      </c>
      <c r="J136" s="76">
        <v>2.14</v>
      </c>
      <c r="K136" s="76">
        <v>2.14</v>
      </c>
      <c r="L136" s="77">
        <v>0</v>
      </c>
      <c r="M136" s="78">
        <v>0</v>
      </c>
      <c r="N136" s="78">
        <v>0</v>
      </c>
      <c r="O136" s="78">
        <v>0</v>
      </c>
    </row>
    <row r="137" spans="1:15" ht="12.75" x14ac:dyDescent="0.2">
      <c r="A137" s="58">
        <v>872</v>
      </c>
      <c r="B137" s="109">
        <v>872</v>
      </c>
      <c r="C137" s="70">
        <v>1100039600380</v>
      </c>
      <c r="D137" s="59"/>
      <c r="E137" s="109"/>
      <c r="F137" s="70"/>
      <c r="G137" s="71" t="s">
        <v>1486</v>
      </c>
      <c r="H137" s="75">
        <v>0.54400000000000004</v>
      </c>
      <c r="I137" s="76">
        <v>224.55</v>
      </c>
      <c r="J137" s="76">
        <v>4</v>
      </c>
      <c r="K137" s="76">
        <v>4</v>
      </c>
      <c r="L137" s="77">
        <v>0</v>
      </c>
      <c r="M137" s="78">
        <v>0</v>
      </c>
      <c r="N137" s="78">
        <v>0</v>
      </c>
      <c r="O137" s="78">
        <v>0</v>
      </c>
    </row>
    <row r="138" spans="1:15" ht="12.75" x14ac:dyDescent="0.2">
      <c r="A138" s="58">
        <v>873</v>
      </c>
      <c r="B138" s="109">
        <v>873</v>
      </c>
      <c r="C138" s="70">
        <v>1100039600317</v>
      </c>
      <c r="D138" s="59"/>
      <c r="E138" s="109"/>
      <c r="F138" s="70"/>
      <c r="G138" s="71" t="s">
        <v>1487</v>
      </c>
      <c r="H138" s="75">
        <v>0</v>
      </c>
      <c r="I138" s="76">
        <v>287.86</v>
      </c>
      <c r="J138" s="76">
        <v>4.01</v>
      </c>
      <c r="K138" s="76">
        <v>4.01</v>
      </c>
      <c r="L138" s="77">
        <v>0</v>
      </c>
      <c r="M138" s="78">
        <v>0</v>
      </c>
      <c r="N138" s="78">
        <v>0</v>
      </c>
      <c r="O138" s="78">
        <v>0</v>
      </c>
    </row>
    <row r="139" spans="1:15" ht="12.75" x14ac:dyDescent="0.2">
      <c r="A139" s="58">
        <v>875</v>
      </c>
      <c r="B139" s="109">
        <v>875</v>
      </c>
      <c r="C139" s="70">
        <v>1100039667989</v>
      </c>
      <c r="D139" s="59"/>
      <c r="E139" s="109"/>
      <c r="F139" s="70"/>
      <c r="G139" s="71" t="s">
        <v>1488</v>
      </c>
      <c r="H139" s="75">
        <v>0.41799999999999998</v>
      </c>
      <c r="I139" s="76">
        <v>3528.94</v>
      </c>
      <c r="J139" s="76">
        <v>5.38</v>
      </c>
      <c r="K139" s="76">
        <v>5.38</v>
      </c>
      <c r="L139" s="77">
        <v>0</v>
      </c>
      <c r="M139" s="78">
        <v>0</v>
      </c>
      <c r="N139" s="78">
        <v>0</v>
      </c>
      <c r="O139" s="78">
        <v>0</v>
      </c>
    </row>
    <row r="140" spans="1:15" ht="12.75" x14ac:dyDescent="0.2">
      <c r="A140" s="58">
        <v>876</v>
      </c>
      <c r="B140" s="109">
        <v>876</v>
      </c>
      <c r="C140" s="70">
        <v>1100039602323</v>
      </c>
      <c r="D140" s="59"/>
      <c r="E140" s="109"/>
      <c r="F140" s="70"/>
      <c r="G140" s="71" t="s">
        <v>1489</v>
      </c>
      <c r="H140" s="75">
        <v>0</v>
      </c>
      <c r="I140" s="76">
        <v>287.86</v>
      </c>
      <c r="J140" s="76">
        <v>5.26</v>
      </c>
      <c r="K140" s="76">
        <v>5.26</v>
      </c>
      <c r="L140" s="77">
        <v>0</v>
      </c>
      <c r="M140" s="78">
        <v>0</v>
      </c>
      <c r="N140" s="78">
        <v>0</v>
      </c>
      <c r="O140" s="78">
        <v>0</v>
      </c>
    </row>
    <row r="141" spans="1:15" ht="12.75" x14ac:dyDescent="0.2">
      <c r="A141" s="58">
        <v>877</v>
      </c>
      <c r="B141" s="109">
        <v>877</v>
      </c>
      <c r="C141" s="70">
        <v>1100039600308</v>
      </c>
      <c r="D141" s="59"/>
      <c r="E141" s="109"/>
      <c r="F141" s="70"/>
      <c r="G141" s="71" t="s">
        <v>1490</v>
      </c>
      <c r="H141" s="75">
        <v>0</v>
      </c>
      <c r="I141" s="76">
        <v>287.86</v>
      </c>
      <c r="J141" s="76">
        <v>2.87</v>
      </c>
      <c r="K141" s="76">
        <v>2.87</v>
      </c>
      <c r="L141" s="77">
        <v>0</v>
      </c>
      <c r="M141" s="78">
        <v>0</v>
      </c>
      <c r="N141" s="78">
        <v>0</v>
      </c>
      <c r="O141" s="78">
        <v>0</v>
      </c>
    </row>
    <row r="142" spans="1:15" ht="25.5" x14ac:dyDescent="0.2">
      <c r="A142" s="58">
        <v>878</v>
      </c>
      <c r="B142" s="109">
        <v>878</v>
      </c>
      <c r="C142" s="70" t="s">
        <v>1346</v>
      </c>
      <c r="D142" s="59"/>
      <c r="E142" s="109"/>
      <c r="F142" s="70"/>
      <c r="G142" s="71" t="s">
        <v>1491</v>
      </c>
      <c r="H142" s="75">
        <v>0</v>
      </c>
      <c r="I142" s="76">
        <v>287.86</v>
      </c>
      <c r="J142" s="76">
        <v>6.7</v>
      </c>
      <c r="K142" s="76">
        <v>6.7</v>
      </c>
      <c r="L142" s="77">
        <v>0</v>
      </c>
      <c r="M142" s="78">
        <v>0</v>
      </c>
      <c r="N142" s="78">
        <v>0</v>
      </c>
      <c r="O142" s="78">
        <v>0</v>
      </c>
    </row>
    <row r="143" spans="1:15" ht="12.75" x14ac:dyDescent="0.2">
      <c r="A143" s="58">
        <v>879</v>
      </c>
      <c r="B143" s="109">
        <v>879</v>
      </c>
      <c r="C143" s="70">
        <v>1100039606197</v>
      </c>
      <c r="D143" s="59"/>
      <c r="E143" s="109"/>
      <c r="F143" s="70"/>
      <c r="G143" s="71" t="s">
        <v>1492</v>
      </c>
      <c r="H143" s="75">
        <v>0</v>
      </c>
      <c r="I143" s="76">
        <v>354.02</v>
      </c>
      <c r="J143" s="76">
        <v>4.1500000000000004</v>
      </c>
      <c r="K143" s="76">
        <v>4.1500000000000004</v>
      </c>
      <c r="L143" s="77">
        <v>0</v>
      </c>
      <c r="M143" s="78">
        <v>0</v>
      </c>
      <c r="N143" s="78">
        <v>0</v>
      </c>
      <c r="O143" s="78">
        <v>0</v>
      </c>
    </row>
    <row r="144" spans="1:15" ht="12.75" x14ac:dyDescent="0.2">
      <c r="A144" s="58">
        <v>880</v>
      </c>
      <c r="B144" s="109">
        <v>880</v>
      </c>
      <c r="C144" s="70">
        <v>1100039668227</v>
      </c>
      <c r="D144" s="59"/>
      <c r="E144" s="109"/>
      <c r="F144" s="70"/>
      <c r="G144" s="71" t="s">
        <v>1493</v>
      </c>
      <c r="H144" s="75">
        <v>0</v>
      </c>
      <c r="I144" s="76">
        <v>221.7</v>
      </c>
      <c r="J144" s="76">
        <v>7.7</v>
      </c>
      <c r="K144" s="76">
        <v>7.7</v>
      </c>
      <c r="L144" s="77">
        <v>0</v>
      </c>
      <c r="M144" s="78">
        <v>0</v>
      </c>
      <c r="N144" s="78">
        <v>0</v>
      </c>
      <c r="O144" s="78">
        <v>0</v>
      </c>
    </row>
    <row r="145" spans="1:15" ht="12.75" x14ac:dyDescent="0.2">
      <c r="A145" s="58">
        <v>881</v>
      </c>
      <c r="B145" s="109">
        <v>881</v>
      </c>
      <c r="C145" s="70">
        <v>1100039601028</v>
      </c>
      <c r="D145" s="59"/>
      <c r="E145" s="109"/>
      <c r="F145" s="70"/>
      <c r="G145" s="71" t="s">
        <v>1494</v>
      </c>
      <c r="H145" s="75">
        <v>0</v>
      </c>
      <c r="I145" s="76">
        <v>287.86</v>
      </c>
      <c r="J145" s="76">
        <v>4.8899999999999997</v>
      </c>
      <c r="K145" s="76">
        <v>4.8899999999999997</v>
      </c>
      <c r="L145" s="77">
        <v>0</v>
      </c>
      <c r="M145" s="78">
        <v>0</v>
      </c>
      <c r="N145" s="78">
        <v>0</v>
      </c>
      <c r="O145" s="78">
        <v>0</v>
      </c>
    </row>
    <row r="146" spans="1:15" ht="12.75" x14ac:dyDescent="0.2">
      <c r="A146" s="58">
        <v>882</v>
      </c>
      <c r="B146" s="109">
        <v>882</v>
      </c>
      <c r="C146" s="70">
        <v>1100039601019</v>
      </c>
      <c r="D146" s="59"/>
      <c r="E146" s="109"/>
      <c r="F146" s="70"/>
      <c r="G146" s="71" t="s">
        <v>1495</v>
      </c>
      <c r="H146" s="75">
        <v>0</v>
      </c>
      <c r="I146" s="76">
        <v>221.7</v>
      </c>
      <c r="J146" s="76">
        <v>5.04</v>
      </c>
      <c r="K146" s="76">
        <v>5.04</v>
      </c>
      <c r="L146" s="77">
        <v>0</v>
      </c>
      <c r="M146" s="78">
        <v>0</v>
      </c>
      <c r="N146" s="78">
        <v>0</v>
      </c>
      <c r="O146" s="78">
        <v>0</v>
      </c>
    </row>
    <row r="147" spans="1:15" ht="12.75" x14ac:dyDescent="0.2">
      <c r="A147" s="58">
        <v>883</v>
      </c>
      <c r="B147" s="109">
        <v>883</v>
      </c>
      <c r="C147" s="70">
        <v>1100039601339</v>
      </c>
      <c r="D147" s="59"/>
      <c r="E147" s="109"/>
      <c r="F147" s="70"/>
      <c r="G147" s="71" t="s">
        <v>1496</v>
      </c>
      <c r="H147" s="75">
        <v>0.53700000000000003</v>
      </c>
      <c r="I147" s="76">
        <v>287.86</v>
      </c>
      <c r="J147" s="76">
        <v>5.32</v>
      </c>
      <c r="K147" s="76">
        <v>5.32</v>
      </c>
      <c r="L147" s="77">
        <v>0</v>
      </c>
      <c r="M147" s="78">
        <v>0</v>
      </c>
      <c r="N147" s="78">
        <v>0</v>
      </c>
      <c r="O147" s="78">
        <v>0</v>
      </c>
    </row>
    <row r="148" spans="1:15" ht="12.75" x14ac:dyDescent="0.2">
      <c r="A148" s="58">
        <v>884</v>
      </c>
      <c r="B148" s="109">
        <v>884</v>
      </c>
      <c r="C148" s="70">
        <v>1100039600567</v>
      </c>
      <c r="D148" s="59"/>
      <c r="E148" s="109"/>
      <c r="F148" s="70"/>
      <c r="G148" s="71" t="s">
        <v>1497</v>
      </c>
      <c r="H148" s="75">
        <v>0</v>
      </c>
      <c r="I148" s="76">
        <v>287.86</v>
      </c>
      <c r="J148" s="76">
        <v>4.42</v>
      </c>
      <c r="K148" s="76">
        <v>4.42</v>
      </c>
      <c r="L148" s="77">
        <v>0</v>
      </c>
      <c r="M148" s="78">
        <v>0</v>
      </c>
      <c r="N148" s="78">
        <v>0</v>
      </c>
      <c r="O148" s="78">
        <v>0</v>
      </c>
    </row>
    <row r="149" spans="1:15" ht="25.5" x14ac:dyDescent="0.2">
      <c r="A149" s="58">
        <v>885</v>
      </c>
      <c r="B149" s="109">
        <v>885</v>
      </c>
      <c r="C149" s="70" t="s">
        <v>1347</v>
      </c>
      <c r="D149" s="59">
        <v>636</v>
      </c>
      <c r="E149" s="109">
        <v>636</v>
      </c>
      <c r="F149" s="70">
        <v>1100050222464</v>
      </c>
      <c r="G149" s="71" t="s">
        <v>1498</v>
      </c>
      <c r="H149" s="75">
        <v>0</v>
      </c>
      <c r="I149" s="76">
        <v>598.33000000000004</v>
      </c>
      <c r="J149" s="76">
        <v>2.1</v>
      </c>
      <c r="K149" s="76">
        <v>2.1</v>
      </c>
      <c r="L149" s="77">
        <v>0</v>
      </c>
      <c r="M149" s="78">
        <v>0</v>
      </c>
      <c r="N149" s="78">
        <v>0</v>
      </c>
      <c r="O149" s="78">
        <v>0</v>
      </c>
    </row>
    <row r="150" spans="1:15" ht="12.75" x14ac:dyDescent="0.2">
      <c r="A150" s="58">
        <v>886</v>
      </c>
      <c r="B150" s="109">
        <v>886</v>
      </c>
      <c r="C150" s="70">
        <v>1100039606294</v>
      </c>
      <c r="D150" s="59">
        <v>608</v>
      </c>
      <c r="E150" s="109">
        <v>608</v>
      </c>
      <c r="F150" s="70">
        <v>1100050222446</v>
      </c>
      <c r="G150" s="71" t="s">
        <v>1499</v>
      </c>
      <c r="H150" s="75">
        <v>0</v>
      </c>
      <c r="I150" s="76">
        <v>87.58</v>
      </c>
      <c r="J150" s="76">
        <v>2.2799999999999998</v>
      </c>
      <c r="K150" s="76">
        <v>2.2799999999999998</v>
      </c>
      <c r="L150" s="77">
        <v>0</v>
      </c>
      <c r="M150" s="78">
        <v>0</v>
      </c>
      <c r="N150" s="78">
        <v>0</v>
      </c>
      <c r="O150" s="78">
        <v>0</v>
      </c>
    </row>
    <row r="151" spans="1:15" ht="12.75" x14ac:dyDescent="0.2">
      <c r="A151" s="58">
        <v>887</v>
      </c>
      <c r="B151" s="109">
        <v>887</v>
      </c>
      <c r="C151" s="70">
        <v>1100039604358</v>
      </c>
      <c r="D151" s="59"/>
      <c r="E151" s="109"/>
      <c r="F151" s="70"/>
      <c r="G151" s="71" t="s">
        <v>1500</v>
      </c>
      <c r="H151" s="75">
        <v>0</v>
      </c>
      <c r="I151" s="76">
        <v>3098.88</v>
      </c>
      <c r="J151" s="76">
        <v>7.68</v>
      </c>
      <c r="K151" s="76">
        <v>7.68</v>
      </c>
      <c r="L151" s="77">
        <v>0</v>
      </c>
      <c r="M151" s="78">
        <v>0</v>
      </c>
      <c r="N151" s="78">
        <v>0</v>
      </c>
      <c r="O151" s="78">
        <v>0</v>
      </c>
    </row>
    <row r="152" spans="1:15" ht="25.5" x14ac:dyDescent="0.2">
      <c r="A152" s="58">
        <v>888</v>
      </c>
      <c r="B152" s="109">
        <v>888</v>
      </c>
      <c r="C152" s="70" t="s">
        <v>1348</v>
      </c>
      <c r="D152" s="59"/>
      <c r="E152" s="109"/>
      <c r="F152" s="70"/>
      <c r="G152" s="71" t="s">
        <v>1501</v>
      </c>
      <c r="H152" s="75">
        <v>0</v>
      </c>
      <c r="I152" s="76">
        <v>287.86</v>
      </c>
      <c r="J152" s="76">
        <v>5.67</v>
      </c>
      <c r="K152" s="76">
        <v>5.67</v>
      </c>
      <c r="L152" s="77">
        <v>0</v>
      </c>
      <c r="M152" s="78">
        <v>0</v>
      </c>
      <c r="N152" s="78">
        <v>0</v>
      </c>
      <c r="O152" s="78">
        <v>0</v>
      </c>
    </row>
    <row r="153" spans="1:15" ht="25.5" x14ac:dyDescent="0.2">
      <c r="A153" s="58">
        <v>889</v>
      </c>
      <c r="B153" s="109">
        <v>889</v>
      </c>
      <c r="C153" s="70" t="s">
        <v>1349</v>
      </c>
      <c r="D153" s="59"/>
      <c r="E153" s="109"/>
      <c r="F153" s="70"/>
      <c r="G153" s="71" t="s">
        <v>1502</v>
      </c>
      <c r="H153" s="75">
        <v>0</v>
      </c>
      <c r="I153" s="76">
        <v>287.86</v>
      </c>
      <c r="J153" s="76">
        <v>5.95</v>
      </c>
      <c r="K153" s="76">
        <v>5.95</v>
      </c>
      <c r="L153" s="77">
        <v>0</v>
      </c>
      <c r="M153" s="78">
        <v>0</v>
      </c>
      <c r="N153" s="78">
        <v>0</v>
      </c>
      <c r="O153" s="78">
        <v>0</v>
      </c>
    </row>
    <row r="154" spans="1:15" ht="25.5" x14ac:dyDescent="0.2">
      <c r="A154" s="58">
        <v>890</v>
      </c>
      <c r="B154" s="109">
        <v>890</v>
      </c>
      <c r="C154" s="70" t="s">
        <v>1350</v>
      </c>
      <c r="D154" s="59"/>
      <c r="E154" s="109"/>
      <c r="F154" s="70"/>
      <c r="G154" s="71" t="s">
        <v>1503</v>
      </c>
      <c r="H154" s="75">
        <v>0</v>
      </c>
      <c r="I154" s="76">
        <v>287.86</v>
      </c>
      <c r="J154" s="76">
        <v>3.97</v>
      </c>
      <c r="K154" s="76">
        <v>3.97</v>
      </c>
      <c r="L154" s="77">
        <v>0</v>
      </c>
      <c r="M154" s="78">
        <v>0</v>
      </c>
      <c r="N154" s="78">
        <v>0</v>
      </c>
      <c r="O154" s="78">
        <v>0</v>
      </c>
    </row>
    <row r="155" spans="1:15" ht="25.5" x14ac:dyDescent="0.2">
      <c r="A155" s="58">
        <v>891</v>
      </c>
      <c r="B155" s="109">
        <v>891</v>
      </c>
      <c r="C155" s="70" t="s">
        <v>1351</v>
      </c>
      <c r="D155" s="59"/>
      <c r="E155" s="109"/>
      <c r="F155" s="70"/>
      <c r="G155" s="71" t="s">
        <v>1504</v>
      </c>
      <c r="H155" s="75">
        <v>0</v>
      </c>
      <c r="I155" s="76">
        <v>4115.67</v>
      </c>
      <c r="J155" s="76">
        <v>2.94</v>
      </c>
      <c r="K155" s="76">
        <v>2.94</v>
      </c>
      <c r="L155" s="77">
        <v>0</v>
      </c>
      <c r="M155" s="78">
        <v>0</v>
      </c>
      <c r="N155" s="78">
        <v>0</v>
      </c>
      <c r="O155" s="78">
        <v>0</v>
      </c>
    </row>
    <row r="156" spans="1:15" ht="25.5" x14ac:dyDescent="0.2">
      <c r="A156" s="58">
        <v>892</v>
      </c>
      <c r="B156" s="109">
        <v>892</v>
      </c>
      <c r="C156" s="70" t="s">
        <v>1352</v>
      </c>
      <c r="D156" s="59">
        <v>637</v>
      </c>
      <c r="E156" s="109">
        <v>637</v>
      </c>
      <c r="F156" s="70">
        <v>1160001059394</v>
      </c>
      <c r="G156" s="71" t="s">
        <v>1505</v>
      </c>
      <c r="H156" s="75">
        <v>0</v>
      </c>
      <c r="I156" s="76">
        <v>123.37</v>
      </c>
      <c r="J156" s="76">
        <v>4.75</v>
      </c>
      <c r="K156" s="76">
        <v>4.75</v>
      </c>
      <c r="L156" s="77">
        <v>0</v>
      </c>
      <c r="M156" s="78">
        <v>164.49</v>
      </c>
      <c r="N156" s="78">
        <v>0.05</v>
      </c>
      <c r="O156" s="78">
        <v>0.05</v>
      </c>
    </row>
    <row r="157" spans="1:15" ht="25.5" x14ac:dyDescent="0.2">
      <c r="A157" s="58">
        <v>893</v>
      </c>
      <c r="B157" s="109">
        <v>893</v>
      </c>
      <c r="C157" s="70" t="s">
        <v>1353</v>
      </c>
      <c r="D157" s="59"/>
      <c r="E157" s="109"/>
      <c r="F157" s="70"/>
      <c r="G157" s="71" t="s">
        <v>1506</v>
      </c>
      <c r="H157" s="75">
        <v>0</v>
      </c>
      <c r="I157" s="76">
        <v>287.86</v>
      </c>
      <c r="J157" s="76">
        <v>2.11</v>
      </c>
      <c r="K157" s="76">
        <v>2.11</v>
      </c>
      <c r="L157" s="77">
        <v>0</v>
      </c>
      <c r="M157" s="78">
        <v>0</v>
      </c>
      <c r="N157" s="78">
        <v>0</v>
      </c>
      <c r="O157" s="78">
        <v>0</v>
      </c>
    </row>
    <row r="158" spans="1:15" ht="12.75" x14ac:dyDescent="0.2">
      <c r="A158" s="58">
        <v>894</v>
      </c>
      <c r="B158" s="109">
        <v>894</v>
      </c>
      <c r="C158" s="70">
        <v>1100039600033</v>
      </c>
      <c r="D158" s="59"/>
      <c r="E158" s="109"/>
      <c r="F158" s="70"/>
      <c r="G158" s="71" t="s">
        <v>1507</v>
      </c>
      <c r="H158" s="75">
        <v>0</v>
      </c>
      <c r="I158" s="76">
        <v>2936.58</v>
      </c>
      <c r="J158" s="76">
        <v>2.39</v>
      </c>
      <c r="K158" s="76">
        <v>2.39</v>
      </c>
      <c r="L158" s="77">
        <v>0</v>
      </c>
      <c r="M158" s="78">
        <v>0</v>
      </c>
      <c r="N158" s="78">
        <v>0</v>
      </c>
      <c r="O158" s="78">
        <v>0</v>
      </c>
    </row>
    <row r="159" spans="1:15" ht="12.75" x14ac:dyDescent="0.2">
      <c r="A159" s="58">
        <v>896</v>
      </c>
      <c r="B159" s="109">
        <v>896</v>
      </c>
      <c r="C159" s="70">
        <v>1160001363390</v>
      </c>
      <c r="D159" s="59">
        <v>638</v>
      </c>
      <c r="E159" s="109">
        <v>638</v>
      </c>
      <c r="F159" s="70">
        <v>1160001363380</v>
      </c>
      <c r="G159" s="71" t="s">
        <v>1508</v>
      </c>
      <c r="H159" s="75">
        <v>0</v>
      </c>
      <c r="I159" s="76">
        <v>109.65</v>
      </c>
      <c r="J159" s="76">
        <v>0.97</v>
      </c>
      <c r="K159" s="76">
        <v>0.97</v>
      </c>
      <c r="L159" s="77">
        <v>0</v>
      </c>
      <c r="M159" s="78">
        <v>3596.57</v>
      </c>
      <c r="N159" s="78">
        <v>0.05</v>
      </c>
      <c r="O159" s="78">
        <v>0.05</v>
      </c>
    </row>
    <row r="160" spans="1:15" ht="12.75" x14ac:dyDescent="0.2">
      <c r="A160" s="58">
        <v>897</v>
      </c>
      <c r="B160" s="109">
        <v>897</v>
      </c>
      <c r="C160" s="70">
        <v>1160001457392</v>
      </c>
      <c r="D160" s="59">
        <v>639</v>
      </c>
      <c r="E160" s="109">
        <v>639</v>
      </c>
      <c r="F160" s="70">
        <v>1160001457408</v>
      </c>
      <c r="G160" s="71" t="s">
        <v>1509</v>
      </c>
      <c r="H160" s="75">
        <v>0</v>
      </c>
      <c r="I160" s="76">
        <v>67.849999999999994</v>
      </c>
      <c r="J160" s="76">
        <v>0.98</v>
      </c>
      <c r="K160" s="76">
        <v>0.98</v>
      </c>
      <c r="L160" s="77">
        <v>0</v>
      </c>
      <c r="M160" s="78">
        <v>3109.75</v>
      </c>
      <c r="N160" s="78">
        <v>0.05</v>
      </c>
      <c r="O160" s="78">
        <v>0.05</v>
      </c>
    </row>
    <row r="161" spans="1:15" ht="12.75" x14ac:dyDescent="0.2">
      <c r="A161" s="58">
        <v>898</v>
      </c>
      <c r="B161" s="109">
        <v>898</v>
      </c>
      <c r="C161" s="70">
        <v>1170000117971</v>
      </c>
      <c r="D161" s="59">
        <v>641</v>
      </c>
      <c r="E161" s="109">
        <v>641</v>
      </c>
      <c r="F161" s="70">
        <v>1170000117980</v>
      </c>
      <c r="G161" s="71" t="s">
        <v>1510</v>
      </c>
      <c r="H161" s="75">
        <v>0</v>
      </c>
      <c r="I161" s="76">
        <v>54.09</v>
      </c>
      <c r="J161" s="76">
        <v>0.98</v>
      </c>
      <c r="K161" s="76">
        <v>0.98</v>
      </c>
      <c r="L161" s="77">
        <v>0</v>
      </c>
      <c r="M161" s="78">
        <v>2956.95</v>
      </c>
      <c r="N161" s="78">
        <v>0.05</v>
      </c>
      <c r="O161" s="78">
        <v>0.05</v>
      </c>
    </row>
    <row r="162" spans="1:15" ht="12.75" x14ac:dyDescent="0.2">
      <c r="A162" s="58">
        <v>899</v>
      </c>
      <c r="B162" s="109">
        <v>899</v>
      </c>
      <c r="C162" s="70" t="s">
        <v>1354</v>
      </c>
      <c r="D162" s="59"/>
      <c r="E162" s="109"/>
      <c r="F162" s="70"/>
      <c r="G162" s="71" t="s">
        <v>1511</v>
      </c>
      <c r="H162" s="75">
        <v>1.909</v>
      </c>
      <c r="I162" s="76">
        <v>8605.9599999999991</v>
      </c>
      <c r="J162" s="76">
        <v>1.93</v>
      </c>
      <c r="K162" s="76">
        <v>1.93</v>
      </c>
      <c r="L162" s="77">
        <v>0</v>
      </c>
      <c r="M162" s="78">
        <v>0</v>
      </c>
      <c r="N162" s="78">
        <v>0</v>
      </c>
      <c r="O162" s="78">
        <v>0</v>
      </c>
    </row>
    <row r="163" spans="1:15" ht="12.75" x14ac:dyDescent="0.2">
      <c r="A163" s="58">
        <v>902</v>
      </c>
      <c r="B163" s="109">
        <v>902</v>
      </c>
      <c r="C163" s="70">
        <v>1170000199789</v>
      </c>
      <c r="D163" s="59">
        <v>650</v>
      </c>
      <c r="E163" s="109">
        <v>650</v>
      </c>
      <c r="F163" s="70">
        <v>1170000199798</v>
      </c>
      <c r="G163" s="71" t="s">
        <v>1512</v>
      </c>
      <c r="H163" s="75">
        <v>0</v>
      </c>
      <c r="I163" s="76">
        <v>34.869999999999997</v>
      </c>
      <c r="J163" s="76">
        <v>1.02</v>
      </c>
      <c r="K163" s="76">
        <v>1.02</v>
      </c>
      <c r="L163" s="77">
        <v>0</v>
      </c>
      <c r="M163" s="78">
        <v>2510.41</v>
      </c>
      <c r="N163" s="78">
        <v>0.05</v>
      </c>
      <c r="O163" s="78">
        <v>0.05</v>
      </c>
    </row>
    <row r="164" spans="1:15" ht="12.75" x14ac:dyDescent="0.2">
      <c r="A164" s="58">
        <v>903</v>
      </c>
      <c r="B164" s="109">
        <v>903</v>
      </c>
      <c r="C164" s="70">
        <v>1170000137579</v>
      </c>
      <c r="D164" s="59">
        <v>651</v>
      </c>
      <c r="E164" s="109">
        <v>651</v>
      </c>
      <c r="F164" s="70">
        <v>1170000137588</v>
      </c>
      <c r="G164" s="71" t="s">
        <v>1513</v>
      </c>
      <c r="H164" s="75">
        <v>0</v>
      </c>
      <c r="I164" s="76">
        <v>10.83</v>
      </c>
      <c r="J164" s="76">
        <v>1.23</v>
      </c>
      <c r="K164" s="76">
        <v>1.23</v>
      </c>
      <c r="L164" s="77">
        <v>0</v>
      </c>
      <c r="M164" s="78">
        <v>541.59</v>
      </c>
      <c r="N164" s="78">
        <v>0.05</v>
      </c>
      <c r="O164" s="78">
        <v>0.05</v>
      </c>
    </row>
    <row r="165" spans="1:15" ht="12.75" x14ac:dyDescent="0.2">
      <c r="A165" s="58">
        <v>904</v>
      </c>
      <c r="B165" s="109">
        <v>904</v>
      </c>
      <c r="C165" s="70">
        <v>1160001324665</v>
      </c>
      <c r="D165" s="59"/>
      <c r="E165" s="109"/>
      <c r="F165" s="70"/>
      <c r="G165" s="71" t="s">
        <v>1514</v>
      </c>
      <c r="H165" s="75">
        <v>0</v>
      </c>
      <c r="I165" s="76">
        <v>23868.46</v>
      </c>
      <c r="J165" s="76">
        <v>1.69</v>
      </c>
      <c r="K165" s="76">
        <v>1.69</v>
      </c>
      <c r="L165" s="77">
        <v>0</v>
      </c>
      <c r="M165" s="78">
        <v>0</v>
      </c>
      <c r="N165" s="78">
        <v>0</v>
      </c>
      <c r="O165" s="78">
        <v>0</v>
      </c>
    </row>
    <row r="166" spans="1:15" ht="12.75" x14ac:dyDescent="0.2">
      <c r="A166" s="58">
        <v>905</v>
      </c>
      <c r="B166" s="109">
        <v>905</v>
      </c>
      <c r="C166" s="70">
        <v>1170000112477</v>
      </c>
      <c r="D166" s="59">
        <v>642</v>
      </c>
      <c r="E166" s="109">
        <v>642</v>
      </c>
      <c r="F166" s="70">
        <v>1170000112486</v>
      </c>
      <c r="G166" s="71" t="s">
        <v>1515</v>
      </c>
      <c r="H166" s="75">
        <v>0</v>
      </c>
      <c r="I166" s="76">
        <v>24.93</v>
      </c>
      <c r="J166" s="76">
        <v>0.97</v>
      </c>
      <c r="K166" s="76">
        <v>0.97</v>
      </c>
      <c r="L166" s="77">
        <v>0</v>
      </c>
      <c r="M166" s="78">
        <v>130.61000000000001</v>
      </c>
      <c r="N166" s="78">
        <v>0.05</v>
      </c>
      <c r="O166" s="78">
        <v>0.05</v>
      </c>
    </row>
    <row r="167" spans="1:15" ht="12.75" x14ac:dyDescent="0.2">
      <c r="A167" s="58">
        <v>906</v>
      </c>
      <c r="B167" s="109">
        <v>906</v>
      </c>
      <c r="C167" s="70">
        <v>1160001415347</v>
      </c>
      <c r="D167" s="59">
        <v>643</v>
      </c>
      <c r="E167" s="109">
        <v>643</v>
      </c>
      <c r="F167" s="70">
        <v>1160001415356</v>
      </c>
      <c r="G167" s="71" t="s">
        <v>1516</v>
      </c>
      <c r="H167" s="75">
        <v>0</v>
      </c>
      <c r="I167" s="76">
        <v>93.22</v>
      </c>
      <c r="J167" s="76">
        <v>0.95</v>
      </c>
      <c r="K167" s="76">
        <v>0.95</v>
      </c>
      <c r="L167" s="77">
        <v>0</v>
      </c>
      <c r="M167" s="78">
        <v>1398.29</v>
      </c>
      <c r="N167" s="78">
        <v>0.05</v>
      </c>
      <c r="O167" s="78">
        <v>0.05</v>
      </c>
    </row>
    <row r="168" spans="1:15" ht="12.75" x14ac:dyDescent="0.2">
      <c r="A168" s="58">
        <v>907</v>
      </c>
      <c r="B168" s="109">
        <v>907</v>
      </c>
      <c r="C168" s="70">
        <v>1170000059210</v>
      </c>
      <c r="D168" s="59">
        <v>644</v>
      </c>
      <c r="E168" s="109">
        <v>644</v>
      </c>
      <c r="F168" s="70">
        <v>1170000059186</v>
      </c>
      <c r="G168" s="71" t="s">
        <v>1517</v>
      </c>
      <c r="H168" s="75">
        <v>0</v>
      </c>
      <c r="I168" s="76">
        <v>19.940000000000001</v>
      </c>
      <c r="J168" s="76">
        <v>0.97</v>
      </c>
      <c r="K168" s="76">
        <v>0.97</v>
      </c>
      <c r="L168" s="77">
        <v>0</v>
      </c>
      <c r="M168" s="78">
        <v>421.24</v>
      </c>
      <c r="N168" s="78">
        <v>0.05</v>
      </c>
      <c r="O168" s="78">
        <v>0.05</v>
      </c>
    </row>
    <row r="169" spans="1:15" ht="12.75" x14ac:dyDescent="0.2">
      <c r="A169" s="58">
        <v>908</v>
      </c>
      <c r="B169" s="109">
        <v>908</v>
      </c>
      <c r="C169" s="70">
        <v>1170000117944</v>
      </c>
      <c r="D169" s="59">
        <v>645</v>
      </c>
      <c r="E169" s="109">
        <v>645</v>
      </c>
      <c r="F169" s="70">
        <v>1170000117953</v>
      </c>
      <c r="G169" s="71" t="s">
        <v>1518</v>
      </c>
      <c r="H169" s="75">
        <v>0</v>
      </c>
      <c r="I169" s="76">
        <v>32.76</v>
      </c>
      <c r="J169" s="76">
        <v>0.96</v>
      </c>
      <c r="K169" s="76">
        <v>0.96</v>
      </c>
      <c r="L169" s="77">
        <v>0</v>
      </c>
      <c r="M169" s="78">
        <v>501.17</v>
      </c>
      <c r="N169" s="78">
        <v>0.05</v>
      </c>
      <c r="O169" s="78">
        <v>0.05</v>
      </c>
    </row>
    <row r="170" spans="1:15" ht="12.75" x14ac:dyDescent="0.2">
      <c r="A170" s="58">
        <v>909</v>
      </c>
      <c r="B170" s="109">
        <v>909</v>
      </c>
      <c r="C170" s="70">
        <v>1170000146670</v>
      </c>
      <c r="D170" s="59">
        <v>652</v>
      </c>
      <c r="E170" s="109">
        <v>652</v>
      </c>
      <c r="F170" s="70">
        <v>1170000146680</v>
      </c>
      <c r="G170" s="71" t="s">
        <v>1519</v>
      </c>
      <c r="H170" s="75">
        <v>0</v>
      </c>
      <c r="I170" s="76">
        <v>0.69</v>
      </c>
      <c r="J170" s="76">
        <v>0.97</v>
      </c>
      <c r="K170" s="76">
        <v>0.97</v>
      </c>
      <c r="L170" s="77">
        <v>0</v>
      </c>
      <c r="M170" s="78">
        <v>181.38</v>
      </c>
      <c r="N170" s="78">
        <v>0.05</v>
      </c>
      <c r="O170" s="78">
        <v>0.05</v>
      </c>
    </row>
    <row r="171" spans="1:15" ht="12.75" x14ac:dyDescent="0.2">
      <c r="A171" s="58">
        <v>910</v>
      </c>
      <c r="B171" s="109">
        <v>910</v>
      </c>
      <c r="C171" s="70">
        <v>1130000085288</v>
      </c>
      <c r="D171" s="59"/>
      <c r="E171" s="109"/>
      <c r="F171" s="70"/>
      <c r="G171" s="71" t="s">
        <v>1520</v>
      </c>
      <c r="H171" s="75">
        <v>0</v>
      </c>
      <c r="I171" s="76">
        <v>82.7</v>
      </c>
      <c r="J171" s="76">
        <v>2.29</v>
      </c>
      <c r="K171" s="76">
        <v>2.29</v>
      </c>
      <c r="L171" s="77">
        <v>0</v>
      </c>
      <c r="M171" s="78">
        <v>0</v>
      </c>
      <c r="N171" s="78">
        <v>0</v>
      </c>
      <c r="O171" s="78">
        <v>0</v>
      </c>
    </row>
    <row r="172" spans="1:15" ht="12.75" x14ac:dyDescent="0.2">
      <c r="A172" s="58">
        <v>911</v>
      </c>
      <c r="B172" s="109">
        <v>911</v>
      </c>
      <c r="C172" s="70">
        <v>1170000110600</v>
      </c>
      <c r="D172" s="59">
        <v>647</v>
      </c>
      <c r="E172" s="109">
        <v>647</v>
      </c>
      <c r="F172" s="70">
        <v>1170000110610</v>
      </c>
      <c r="G172" s="71" t="s">
        <v>1521</v>
      </c>
      <c r="H172" s="75">
        <v>0</v>
      </c>
      <c r="I172" s="76">
        <v>25.4</v>
      </c>
      <c r="J172" s="76">
        <v>1.04</v>
      </c>
      <c r="K172" s="76">
        <v>1.04</v>
      </c>
      <c r="L172" s="77">
        <v>0</v>
      </c>
      <c r="M172" s="78">
        <v>3555.64</v>
      </c>
      <c r="N172" s="78">
        <v>0.05</v>
      </c>
      <c r="O172" s="78">
        <v>0.05</v>
      </c>
    </row>
    <row r="173" spans="1:15" ht="12.75" x14ac:dyDescent="0.2">
      <c r="A173" s="58">
        <v>912</v>
      </c>
      <c r="B173" s="109">
        <v>912</v>
      </c>
      <c r="C173" s="70">
        <v>1170000111881</v>
      </c>
      <c r="D173" s="59">
        <v>648</v>
      </c>
      <c r="E173" s="109">
        <v>648</v>
      </c>
      <c r="F173" s="70">
        <v>1170000111890</v>
      </c>
      <c r="G173" s="71" t="s">
        <v>1522</v>
      </c>
      <c r="H173" s="75">
        <v>0</v>
      </c>
      <c r="I173" s="76">
        <v>2.0499999999999998</v>
      </c>
      <c r="J173" s="76">
        <v>1.9</v>
      </c>
      <c r="K173" s="76">
        <v>1.9</v>
      </c>
      <c r="L173" s="77">
        <v>0</v>
      </c>
      <c r="M173" s="78">
        <v>153.49</v>
      </c>
      <c r="N173" s="78">
        <v>0.05</v>
      </c>
      <c r="O173" s="78">
        <v>0.05</v>
      </c>
    </row>
    <row r="174" spans="1:15" ht="12.75" x14ac:dyDescent="0.2">
      <c r="A174" s="58">
        <v>913</v>
      </c>
      <c r="B174" s="109">
        <v>913</v>
      </c>
      <c r="C174" s="70">
        <v>1170000113443</v>
      </c>
      <c r="D174" s="59">
        <v>649</v>
      </c>
      <c r="E174" s="109">
        <v>649</v>
      </c>
      <c r="F174" s="70">
        <v>1170000113452</v>
      </c>
      <c r="G174" s="71" t="s">
        <v>1523</v>
      </c>
      <c r="H174" s="75">
        <v>0</v>
      </c>
      <c r="I174" s="76">
        <v>1.54</v>
      </c>
      <c r="J174" s="76">
        <v>2.29</v>
      </c>
      <c r="K174" s="76">
        <v>2.29</v>
      </c>
      <c r="L174" s="77">
        <v>-0.249</v>
      </c>
      <c r="M174" s="78">
        <v>154</v>
      </c>
      <c r="N174" s="78">
        <v>0.05</v>
      </c>
      <c r="O174" s="78">
        <v>0.05</v>
      </c>
    </row>
    <row r="175" spans="1:15" ht="12.75" x14ac:dyDescent="0.2">
      <c r="A175" s="58">
        <v>914</v>
      </c>
      <c r="B175" s="109">
        <v>914</v>
      </c>
      <c r="C175" s="70">
        <v>1170000172954</v>
      </c>
      <c r="D175" s="59">
        <v>653</v>
      </c>
      <c r="E175" s="109">
        <v>653</v>
      </c>
      <c r="F175" s="70">
        <v>1170000172963</v>
      </c>
      <c r="G175" s="71" t="s">
        <v>1524</v>
      </c>
      <c r="H175" s="75">
        <v>0</v>
      </c>
      <c r="I175" s="76">
        <v>6.12</v>
      </c>
      <c r="J175" s="76">
        <v>3.3</v>
      </c>
      <c r="K175" s="76">
        <v>3.3</v>
      </c>
      <c r="L175" s="77">
        <v>0</v>
      </c>
      <c r="M175" s="78">
        <v>3057.55</v>
      </c>
      <c r="N175" s="78">
        <v>0.05</v>
      </c>
      <c r="O175" s="78">
        <v>0.05</v>
      </c>
    </row>
    <row r="176" spans="1:15" ht="12.75" x14ac:dyDescent="0.2">
      <c r="A176" s="58">
        <v>915</v>
      </c>
      <c r="B176" s="109">
        <v>915</v>
      </c>
      <c r="C176" s="70">
        <v>1170000722696</v>
      </c>
      <c r="D176" s="59">
        <v>654</v>
      </c>
      <c r="E176" s="109">
        <v>654</v>
      </c>
      <c r="F176" s="70">
        <v>1170000722701</v>
      </c>
      <c r="G176" s="71" t="s">
        <v>1525</v>
      </c>
      <c r="H176" s="75">
        <v>0</v>
      </c>
      <c r="I176" s="76">
        <v>50.7</v>
      </c>
      <c r="J176" s="76">
        <v>1.01</v>
      </c>
      <c r="K176" s="76">
        <v>1.01</v>
      </c>
      <c r="L176" s="77">
        <v>0</v>
      </c>
      <c r="M176" s="78">
        <v>2839.14</v>
      </c>
      <c r="N176" s="78">
        <v>0.05</v>
      </c>
      <c r="O176" s="78">
        <v>0.05</v>
      </c>
    </row>
    <row r="177" spans="1:15" ht="12.75" x14ac:dyDescent="0.2">
      <c r="A177" s="58">
        <v>916</v>
      </c>
      <c r="B177" s="109">
        <v>916</v>
      </c>
      <c r="C177" s="70">
        <v>1170000398486</v>
      </c>
      <c r="D177" s="59">
        <v>646</v>
      </c>
      <c r="E177" s="109">
        <v>646</v>
      </c>
      <c r="F177" s="70">
        <v>1170000398495</v>
      </c>
      <c r="G177" s="71" t="s">
        <v>1526</v>
      </c>
      <c r="H177" s="75">
        <v>0</v>
      </c>
      <c r="I177" s="76">
        <v>11.49</v>
      </c>
      <c r="J177" s="76">
        <v>0.99</v>
      </c>
      <c r="K177" s="76">
        <v>0.99</v>
      </c>
      <c r="L177" s="77">
        <v>0</v>
      </c>
      <c r="M177" s="78">
        <v>919.31</v>
      </c>
      <c r="N177" s="78">
        <v>0.05</v>
      </c>
      <c r="O177" s="78">
        <v>0.05</v>
      </c>
    </row>
    <row r="178" spans="1:15" ht="12.75" x14ac:dyDescent="0.2">
      <c r="A178" s="58">
        <v>917</v>
      </c>
      <c r="B178" s="109">
        <v>917</v>
      </c>
      <c r="C178" s="70">
        <v>1170000154538</v>
      </c>
      <c r="D178" s="59">
        <v>655</v>
      </c>
      <c r="E178" s="109">
        <v>655</v>
      </c>
      <c r="F178" s="70">
        <v>1170000154547</v>
      </c>
      <c r="G178" s="71" t="s">
        <v>1527</v>
      </c>
      <c r="H178" s="75">
        <v>0</v>
      </c>
      <c r="I178" s="76">
        <v>111.58</v>
      </c>
      <c r="J178" s="76">
        <v>0.98</v>
      </c>
      <c r="K178" s="76">
        <v>0.98</v>
      </c>
      <c r="L178" s="77">
        <v>0</v>
      </c>
      <c r="M178" s="78">
        <v>3637.57</v>
      </c>
      <c r="N178" s="78">
        <v>0.05</v>
      </c>
      <c r="O178" s="78">
        <v>0.05</v>
      </c>
    </row>
    <row r="179" spans="1:15" ht="12.75" x14ac:dyDescent="0.2">
      <c r="A179" s="58">
        <v>918</v>
      </c>
      <c r="B179" s="109">
        <v>918</v>
      </c>
      <c r="C179" s="70">
        <v>1170000174827</v>
      </c>
      <c r="D179" s="59">
        <v>656</v>
      </c>
      <c r="E179" s="109">
        <v>656</v>
      </c>
      <c r="F179" s="70">
        <v>1170000174836</v>
      </c>
      <c r="G179" s="71" t="s">
        <v>1528</v>
      </c>
      <c r="H179" s="75">
        <v>0</v>
      </c>
      <c r="I179" s="76">
        <v>19.28</v>
      </c>
      <c r="J179" s="76">
        <v>1.1599999999999999</v>
      </c>
      <c r="K179" s="76">
        <v>1.1599999999999999</v>
      </c>
      <c r="L179" s="77">
        <v>0</v>
      </c>
      <c r="M179" s="78">
        <v>578.33000000000004</v>
      </c>
      <c r="N179" s="78">
        <v>0.05</v>
      </c>
      <c r="O179" s="78">
        <v>0.05</v>
      </c>
    </row>
    <row r="180" spans="1:15" ht="12.75" x14ac:dyDescent="0.2">
      <c r="A180" s="58">
        <v>919</v>
      </c>
      <c r="B180" s="109">
        <v>919</v>
      </c>
      <c r="C180" s="70">
        <v>1170000182961</v>
      </c>
      <c r="D180" s="59">
        <v>657</v>
      </c>
      <c r="E180" s="109">
        <v>657</v>
      </c>
      <c r="F180" s="70">
        <v>1170000182970</v>
      </c>
      <c r="G180" s="71" t="s">
        <v>1529</v>
      </c>
      <c r="H180" s="75">
        <v>0</v>
      </c>
      <c r="I180" s="76">
        <v>2.78</v>
      </c>
      <c r="J180" s="76">
        <v>2.14</v>
      </c>
      <c r="K180" s="76">
        <v>2.14</v>
      </c>
      <c r="L180" s="77">
        <v>0</v>
      </c>
      <c r="M180" s="78">
        <v>695.38</v>
      </c>
      <c r="N180" s="78">
        <v>0.05</v>
      </c>
      <c r="O180" s="78">
        <v>0.05</v>
      </c>
    </row>
    <row r="181" spans="1:15" ht="12.75" x14ac:dyDescent="0.2">
      <c r="A181" s="58">
        <v>920</v>
      </c>
      <c r="B181" s="109">
        <v>920</v>
      </c>
      <c r="C181" s="70">
        <v>1170000233552</v>
      </c>
      <c r="D181" s="59">
        <v>658</v>
      </c>
      <c r="E181" s="109">
        <v>658</v>
      </c>
      <c r="F181" s="70">
        <v>1170000233570</v>
      </c>
      <c r="G181" s="71" t="s">
        <v>1530</v>
      </c>
      <c r="H181" s="75">
        <v>0</v>
      </c>
      <c r="I181" s="76">
        <v>10.1</v>
      </c>
      <c r="J181" s="76">
        <v>0.96</v>
      </c>
      <c r="K181" s="76">
        <v>0.96</v>
      </c>
      <c r="L181" s="77">
        <v>0</v>
      </c>
      <c r="M181" s="78">
        <v>376.72</v>
      </c>
      <c r="N181" s="78">
        <v>0.05</v>
      </c>
      <c r="O181" s="78">
        <v>0.05</v>
      </c>
    </row>
    <row r="182" spans="1:15" ht="12.75" x14ac:dyDescent="0.2">
      <c r="A182" s="58">
        <v>921</v>
      </c>
      <c r="B182" s="109">
        <v>921</v>
      </c>
      <c r="C182" s="70">
        <v>1170000265270</v>
      </c>
      <c r="D182" s="59">
        <v>659</v>
      </c>
      <c r="E182" s="109">
        <v>659</v>
      </c>
      <c r="F182" s="70">
        <v>1170000265280</v>
      </c>
      <c r="G182" s="71" t="s">
        <v>1531</v>
      </c>
      <c r="H182" s="75">
        <v>0</v>
      </c>
      <c r="I182" s="76">
        <v>46.71</v>
      </c>
      <c r="J182" s="76">
        <v>1.92</v>
      </c>
      <c r="K182" s="76">
        <v>1.92</v>
      </c>
      <c r="L182" s="77">
        <v>-0.51700000000000002</v>
      </c>
      <c r="M182" s="78">
        <v>1482.89</v>
      </c>
      <c r="N182" s="78">
        <v>0.05</v>
      </c>
      <c r="O182" s="78">
        <v>0.05</v>
      </c>
    </row>
    <row r="183" spans="1:15" ht="12.75" x14ac:dyDescent="0.2">
      <c r="A183" s="58">
        <v>922</v>
      </c>
      <c r="B183" s="109">
        <v>922</v>
      </c>
      <c r="C183" s="70">
        <v>1170000280108</v>
      </c>
      <c r="D183" s="59">
        <v>660</v>
      </c>
      <c r="E183" s="109">
        <v>660</v>
      </c>
      <c r="F183" s="70">
        <v>1170000280117</v>
      </c>
      <c r="G183" s="71" t="s">
        <v>1532</v>
      </c>
      <c r="H183" s="75">
        <v>0</v>
      </c>
      <c r="I183" s="76">
        <v>20.68</v>
      </c>
      <c r="J183" s="76">
        <v>0.96</v>
      </c>
      <c r="K183" s="76">
        <v>0.96</v>
      </c>
      <c r="L183" s="77">
        <v>0</v>
      </c>
      <c r="M183" s="78">
        <v>62.03</v>
      </c>
      <c r="N183" s="78">
        <v>0.05</v>
      </c>
      <c r="O183" s="78">
        <v>0.05</v>
      </c>
    </row>
    <row r="184" spans="1:15" ht="12.75" x14ac:dyDescent="0.2">
      <c r="A184" s="58">
        <v>923</v>
      </c>
      <c r="B184" s="109">
        <v>923</v>
      </c>
      <c r="C184" s="70">
        <v>1170000280960</v>
      </c>
      <c r="D184" s="59">
        <v>691</v>
      </c>
      <c r="E184" s="109">
        <v>691</v>
      </c>
      <c r="F184" s="70">
        <v>1170000280970</v>
      </c>
      <c r="G184" s="71" t="s">
        <v>1533</v>
      </c>
      <c r="H184" s="75">
        <v>0</v>
      </c>
      <c r="I184" s="76">
        <v>1.77</v>
      </c>
      <c r="J184" s="76">
        <v>2.09</v>
      </c>
      <c r="K184" s="76">
        <v>2.09</v>
      </c>
      <c r="L184" s="77">
        <v>0</v>
      </c>
      <c r="M184" s="78">
        <v>457.91</v>
      </c>
      <c r="N184" s="78">
        <v>0.05</v>
      </c>
      <c r="O184" s="78">
        <v>0.05</v>
      </c>
    </row>
    <row r="185" spans="1:15" ht="12.75" x14ac:dyDescent="0.2">
      <c r="A185" s="58">
        <v>924</v>
      </c>
      <c r="B185" s="109">
        <v>924</v>
      </c>
      <c r="C185" s="70">
        <v>1170000281175</v>
      </c>
      <c r="D185" s="59">
        <v>692</v>
      </c>
      <c r="E185" s="109">
        <v>692</v>
      </c>
      <c r="F185" s="70">
        <v>1170000281193</v>
      </c>
      <c r="G185" s="71" t="s">
        <v>1534</v>
      </c>
      <c r="H185" s="75">
        <v>0</v>
      </c>
      <c r="I185" s="76">
        <v>12.06</v>
      </c>
      <c r="J185" s="76">
        <v>1.68</v>
      </c>
      <c r="K185" s="76">
        <v>1.68</v>
      </c>
      <c r="L185" s="77">
        <v>0</v>
      </c>
      <c r="M185" s="78">
        <v>904.7</v>
      </c>
      <c r="N185" s="78">
        <v>0.05</v>
      </c>
      <c r="O185" s="78">
        <v>0.05</v>
      </c>
    </row>
    <row r="186" spans="1:15" ht="12.75" x14ac:dyDescent="0.2">
      <c r="A186" s="58">
        <v>925</v>
      </c>
      <c r="B186" s="109">
        <v>925</v>
      </c>
      <c r="C186" s="70">
        <v>1170000306909</v>
      </c>
      <c r="D186" s="59">
        <v>693</v>
      </c>
      <c r="E186" s="109">
        <v>693</v>
      </c>
      <c r="F186" s="70">
        <v>1170000306918</v>
      </c>
      <c r="G186" s="71" t="s">
        <v>1535</v>
      </c>
      <c r="H186" s="75">
        <v>0</v>
      </c>
      <c r="I186" s="76">
        <v>4.84</v>
      </c>
      <c r="J186" s="76">
        <v>1.66</v>
      </c>
      <c r="K186" s="76">
        <v>1.66</v>
      </c>
      <c r="L186" s="77">
        <v>0</v>
      </c>
      <c r="M186" s="78">
        <v>580.71</v>
      </c>
      <c r="N186" s="78">
        <v>0.05</v>
      </c>
      <c r="O186" s="78">
        <v>0.05</v>
      </c>
    </row>
    <row r="187" spans="1:15" ht="12.75" x14ac:dyDescent="0.2">
      <c r="A187" s="58">
        <v>930</v>
      </c>
      <c r="B187" s="109">
        <v>930</v>
      </c>
      <c r="C187" s="70">
        <v>1170000073288</v>
      </c>
      <c r="D187" s="59"/>
      <c r="E187" s="109"/>
      <c r="F187" s="70"/>
      <c r="G187" s="71" t="s">
        <v>1536</v>
      </c>
      <c r="H187" s="75">
        <v>0</v>
      </c>
      <c r="I187" s="76">
        <v>8259.9699999999993</v>
      </c>
      <c r="J187" s="76">
        <v>1.72</v>
      </c>
      <c r="K187" s="76">
        <v>1.72</v>
      </c>
      <c r="L187" s="77">
        <v>0</v>
      </c>
      <c r="M187" s="78">
        <v>0</v>
      </c>
      <c r="N187" s="78">
        <v>0</v>
      </c>
      <c r="O187" s="78">
        <v>0</v>
      </c>
    </row>
    <row r="188" spans="1:15" ht="51" x14ac:dyDescent="0.2">
      <c r="A188" s="58">
        <v>931</v>
      </c>
      <c r="B188" s="109">
        <v>931</v>
      </c>
      <c r="C188" s="70" t="s">
        <v>1355</v>
      </c>
      <c r="D188" s="59"/>
      <c r="E188" s="109"/>
      <c r="F188" s="70"/>
      <c r="G188" s="71" t="s">
        <v>1537</v>
      </c>
      <c r="H188" s="75">
        <v>0</v>
      </c>
      <c r="I188" s="76">
        <v>155.54</v>
      </c>
      <c r="J188" s="76">
        <v>1.02</v>
      </c>
      <c r="K188" s="76">
        <v>1.02</v>
      </c>
      <c r="L188" s="77">
        <v>0</v>
      </c>
      <c r="M188" s="78">
        <v>0</v>
      </c>
      <c r="N188" s="78">
        <v>0</v>
      </c>
      <c r="O188" s="78">
        <v>0</v>
      </c>
    </row>
    <row r="189" spans="1:15" ht="12.75" x14ac:dyDescent="0.2">
      <c r="A189" s="58">
        <v>932</v>
      </c>
      <c r="B189" s="109">
        <v>932</v>
      </c>
      <c r="C189" s="70">
        <v>1160001446600</v>
      </c>
      <c r="D189" s="59"/>
      <c r="E189" s="109"/>
      <c r="F189" s="70"/>
      <c r="G189" s="71" t="s">
        <v>1538</v>
      </c>
      <c r="H189" s="75">
        <v>0.51100000000000001</v>
      </c>
      <c r="I189" s="76">
        <v>224.55</v>
      </c>
      <c r="J189" s="76">
        <v>3.06</v>
      </c>
      <c r="K189" s="76">
        <v>3.06</v>
      </c>
      <c r="L189" s="77">
        <v>0</v>
      </c>
      <c r="M189" s="78">
        <v>0</v>
      </c>
      <c r="N189" s="78">
        <v>0</v>
      </c>
      <c r="O189" s="78">
        <v>0</v>
      </c>
    </row>
    <row r="190" spans="1:15" ht="12.75" x14ac:dyDescent="0.2">
      <c r="A190" s="58">
        <v>940</v>
      </c>
      <c r="B190" s="109">
        <v>940</v>
      </c>
      <c r="C190" s="70">
        <v>1170000306884</v>
      </c>
      <c r="D190" s="59">
        <v>694</v>
      </c>
      <c r="E190" s="109">
        <v>694</v>
      </c>
      <c r="F190" s="70">
        <v>1170000306893</v>
      </c>
      <c r="G190" s="71" t="s">
        <v>1539</v>
      </c>
      <c r="H190" s="75">
        <v>0</v>
      </c>
      <c r="I190" s="76">
        <v>25.77</v>
      </c>
      <c r="J190" s="76">
        <v>1.41</v>
      </c>
      <c r="K190" s="76">
        <v>1.41</v>
      </c>
      <c r="L190" s="77">
        <v>0</v>
      </c>
      <c r="M190" s="78">
        <v>1288.45</v>
      </c>
      <c r="N190" s="78">
        <v>0.05</v>
      </c>
      <c r="O190" s="78">
        <v>0.05</v>
      </c>
    </row>
    <row r="191" spans="1:15" ht="12.75" x14ac:dyDescent="0.2">
      <c r="A191" s="58">
        <v>941</v>
      </c>
      <c r="B191" s="109">
        <v>941</v>
      </c>
      <c r="C191" s="70">
        <v>1170000313162</v>
      </c>
      <c r="D191" s="59">
        <v>695</v>
      </c>
      <c r="E191" s="109">
        <v>695</v>
      </c>
      <c r="F191" s="70">
        <v>1170000313171</v>
      </c>
      <c r="G191" s="71" t="s">
        <v>1540</v>
      </c>
      <c r="H191" s="75">
        <v>0</v>
      </c>
      <c r="I191" s="76">
        <v>52.38</v>
      </c>
      <c r="J191" s="76">
        <v>1.77</v>
      </c>
      <c r="K191" s="76">
        <v>1.77</v>
      </c>
      <c r="L191" s="77">
        <v>0</v>
      </c>
      <c r="M191" s="78">
        <v>7070.83</v>
      </c>
      <c r="N191" s="78">
        <v>0.05</v>
      </c>
      <c r="O191" s="78">
        <v>0.05</v>
      </c>
    </row>
    <row r="192" spans="1:15" ht="12.75" x14ac:dyDescent="0.2">
      <c r="A192" s="58">
        <v>942</v>
      </c>
      <c r="B192" s="109">
        <v>942</v>
      </c>
      <c r="C192" s="70">
        <v>1170000319234</v>
      </c>
      <c r="D192" s="59">
        <v>696</v>
      </c>
      <c r="E192" s="109">
        <v>696</v>
      </c>
      <c r="F192" s="70">
        <v>1170000319243</v>
      </c>
      <c r="G192" s="71" t="s">
        <v>1541</v>
      </c>
      <c r="H192" s="75">
        <v>0</v>
      </c>
      <c r="I192" s="76">
        <v>5.41</v>
      </c>
      <c r="J192" s="76">
        <v>1.46</v>
      </c>
      <c r="K192" s="76">
        <v>1.46</v>
      </c>
      <c r="L192" s="77">
        <v>0</v>
      </c>
      <c r="M192" s="78">
        <v>540.58000000000004</v>
      </c>
      <c r="N192" s="78">
        <v>0.05</v>
      </c>
      <c r="O192" s="78">
        <v>0.05</v>
      </c>
    </row>
    <row r="193" spans="1:15" ht="12.75" x14ac:dyDescent="0.2">
      <c r="A193" s="58">
        <v>943</v>
      </c>
      <c r="B193" s="109">
        <v>943</v>
      </c>
      <c r="C193" s="70">
        <v>1170000325283</v>
      </c>
      <c r="D193" s="59">
        <v>697</v>
      </c>
      <c r="E193" s="109">
        <v>697</v>
      </c>
      <c r="F193" s="70">
        <v>1170000325292</v>
      </c>
      <c r="G193" s="71" t="s">
        <v>1542</v>
      </c>
      <c r="H193" s="75">
        <v>0</v>
      </c>
      <c r="I193" s="76">
        <v>1.81</v>
      </c>
      <c r="J193" s="76">
        <v>0.96</v>
      </c>
      <c r="K193" s="76">
        <v>0.96</v>
      </c>
      <c r="L193" s="77">
        <v>0</v>
      </c>
      <c r="M193" s="78">
        <v>80.89</v>
      </c>
      <c r="N193" s="78">
        <v>0.05</v>
      </c>
      <c r="O193" s="78">
        <v>0.05</v>
      </c>
    </row>
    <row r="194" spans="1:15" ht="12.75" x14ac:dyDescent="0.2">
      <c r="A194" s="58">
        <v>944</v>
      </c>
      <c r="B194" s="109">
        <v>944</v>
      </c>
      <c r="C194" s="70">
        <v>1170000325308</v>
      </c>
      <c r="D194" s="59">
        <v>698</v>
      </c>
      <c r="E194" s="109">
        <v>698</v>
      </c>
      <c r="F194" s="70">
        <v>1170000325317</v>
      </c>
      <c r="G194" s="71" t="s">
        <v>1543</v>
      </c>
      <c r="H194" s="75">
        <v>0</v>
      </c>
      <c r="I194" s="76">
        <v>65.98</v>
      </c>
      <c r="J194" s="76">
        <v>0.98</v>
      </c>
      <c r="K194" s="76">
        <v>0.98</v>
      </c>
      <c r="L194" s="77">
        <v>0</v>
      </c>
      <c r="M194" s="78">
        <v>3864.29</v>
      </c>
      <c r="N194" s="78">
        <v>0.05</v>
      </c>
      <c r="O194" s="78">
        <v>0.05</v>
      </c>
    </row>
    <row r="195" spans="1:15" ht="12.75" x14ac:dyDescent="0.2">
      <c r="A195" s="58">
        <v>945</v>
      </c>
      <c r="B195" s="109">
        <v>945</v>
      </c>
      <c r="C195" s="70">
        <v>1170000326454</v>
      </c>
      <c r="D195" s="59">
        <v>699</v>
      </c>
      <c r="E195" s="109">
        <v>699</v>
      </c>
      <c r="F195" s="70">
        <v>1170000326463</v>
      </c>
      <c r="G195" s="71" t="s">
        <v>1544</v>
      </c>
      <c r="H195" s="75">
        <v>0</v>
      </c>
      <c r="I195" s="76">
        <v>2.74</v>
      </c>
      <c r="J195" s="76">
        <v>2.0099999999999998</v>
      </c>
      <c r="K195" s="76">
        <v>2.0099999999999998</v>
      </c>
      <c r="L195" s="77">
        <v>0</v>
      </c>
      <c r="M195" s="78">
        <v>410.57</v>
      </c>
      <c r="N195" s="78">
        <v>0.05</v>
      </c>
      <c r="O195" s="78">
        <v>0.05</v>
      </c>
    </row>
    <row r="196" spans="1:15" ht="12.75" x14ac:dyDescent="0.2">
      <c r="A196" s="58">
        <v>946</v>
      </c>
      <c r="B196" s="109">
        <v>946</v>
      </c>
      <c r="C196" s="70">
        <v>1170000337508</v>
      </c>
      <c r="D196" s="59">
        <v>701</v>
      </c>
      <c r="E196" s="109">
        <v>701</v>
      </c>
      <c r="F196" s="70">
        <v>1170000337517</v>
      </c>
      <c r="G196" s="71" t="s">
        <v>1545</v>
      </c>
      <c r="H196" s="75">
        <v>0</v>
      </c>
      <c r="I196" s="76">
        <v>25.47</v>
      </c>
      <c r="J196" s="76">
        <v>1.48</v>
      </c>
      <c r="K196" s="76">
        <v>1.48</v>
      </c>
      <c r="L196" s="77">
        <v>0</v>
      </c>
      <c r="M196" s="78">
        <v>891.3</v>
      </c>
      <c r="N196" s="78">
        <v>0.05</v>
      </c>
      <c r="O196" s="78">
        <v>0.05</v>
      </c>
    </row>
    <row r="197" spans="1:15" ht="12.75" x14ac:dyDescent="0.2">
      <c r="A197" s="58">
        <v>947</v>
      </c>
      <c r="B197" s="109">
        <v>947</v>
      </c>
      <c r="C197" s="70">
        <v>1170000369068</v>
      </c>
      <c r="D197" s="59">
        <v>702</v>
      </c>
      <c r="E197" s="109">
        <v>702</v>
      </c>
      <c r="F197" s="70">
        <v>1170000369086</v>
      </c>
      <c r="G197" s="71" t="s">
        <v>1546</v>
      </c>
      <c r="H197" s="75">
        <v>0</v>
      </c>
      <c r="I197" s="76">
        <v>20.329999999999998</v>
      </c>
      <c r="J197" s="76">
        <v>2.02</v>
      </c>
      <c r="K197" s="76">
        <v>2.02</v>
      </c>
      <c r="L197" s="77">
        <v>0</v>
      </c>
      <c r="M197" s="78">
        <v>3049.35</v>
      </c>
      <c r="N197" s="78">
        <v>0.05</v>
      </c>
      <c r="O197" s="78">
        <v>0.05</v>
      </c>
    </row>
    <row r="198" spans="1:15" ht="12.75" x14ac:dyDescent="0.2">
      <c r="A198" s="58">
        <v>948</v>
      </c>
      <c r="B198" s="109">
        <v>948</v>
      </c>
      <c r="C198" s="70">
        <v>1170000369100</v>
      </c>
      <c r="D198" s="59">
        <v>703</v>
      </c>
      <c r="E198" s="109">
        <v>703</v>
      </c>
      <c r="F198" s="70">
        <v>1170000369110</v>
      </c>
      <c r="G198" s="71" t="s">
        <v>1547</v>
      </c>
      <c r="H198" s="75">
        <v>0</v>
      </c>
      <c r="I198" s="76">
        <v>29.02</v>
      </c>
      <c r="J198" s="76">
        <v>1.23</v>
      </c>
      <c r="K198" s="76">
        <v>1.23</v>
      </c>
      <c r="L198" s="77">
        <v>0</v>
      </c>
      <c r="M198" s="78">
        <v>1450.82</v>
      </c>
      <c r="N198" s="78">
        <v>0.05</v>
      </c>
      <c r="O198" s="78">
        <v>0.05</v>
      </c>
    </row>
    <row r="199" spans="1:15" ht="12.75" x14ac:dyDescent="0.2">
      <c r="A199" s="58">
        <v>949</v>
      </c>
      <c r="B199" s="109">
        <v>949</v>
      </c>
      <c r="C199" s="70">
        <v>1170000369129</v>
      </c>
      <c r="D199" s="59">
        <v>704</v>
      </c>
      <c r="E199" s="109">
        <v>704</v>
      </c>
      <c r="F199" s="70">
        <v>1170000369147</v>
      </c>
      <c r="G199" s="71" t="s">
        <v>1548</v>
      </c>
      <c r="H199" s="75">
        <v>0</v>
      </c>
      <c r="I199" s="76">
        <v>57.92</v>
      </c>
      <c r="J199" s="76">
        <v>2.95</v>
      </c>
      <c r="K199" s="76">
        <v>2.95</v>
      </c>
      <c r="L199" s="77">
        <v>0</v>
      </c>
      <c r="M199" s="78">
        <v>362.01</v>
      </c>
      <c r="N199" s="78">
        <v>0.05</v>
      </c>
      <c r="O199" s="78">
        <v>0.05</v>
      </c>
    </row>
    <row r="200" spans="1:15" ht="12.75" x14ac:dyDescent="0.2">
      <c r="A200" s="58">
        <v>950</v>
      </c>
      <c r="B200" s="109">
        <v>950</v>
      </c>
      <c r="C200" s="70">
        <v>1170000388743</v>
      </c>
      <c r="D200" s="59">
        <v>661</v>
      </c>
      <c r="E200" s="109">
        <v>661</v>
      </c>
      <c r="F200" s="70">
        <v>1170000388752</v>
      </c>
      <c r="G200" s="71" t="s">
        <v>1549</v>
      </c>
      <c r="H200" s="75">
        <v>0</v>
      </c>
      <c r="I200" s="76">
        <v>7.4</v>
      </c>
      <c r="J200" s="76">
        <v>1.43</v>
      </c>
      <c r="K200" s="76">
        <v>1.43</v>
      </c>
      <c r="L200" s="77">
        <v>0</v>
      </c>
      <c r="M200" s="78">
        <v>710.63</v>
      </c>
      <c r="N200" s="78">
        <v>0.05</v>
      </c>
      <c r="O200" s="78">
        <v>0.05</v>
      </c>
    </row>
    <row r="201" spans="1:15" ht="12.75" x14ac:dyDescent="0.2">
      <c r="A201" s="58">
        <v>951</v>
      </c>
      <c r="B201" s="109">
        <v>951</v>
      </c>
      <c r="C201" s="70">
        <v>1170000394960</v>
      </c>
      <c r="D201" s="59">
        <v>662</v>
      </c>
      <c r="E201" s="109">
        <v>662</v>
      </c>
      <c r="F201" s="70">
        <v>1170000394979</v>
      </c>
      <c r="G201" s="71" t="s">
        <v>1550</v>
      </c>
      <c r="H201" s="75">
        <v>0</v>
      </c>
      <c r="I201" s="76">
        <v>3.69</v>
      </c>
      <c r="J201" s="76">
        <v>2.0099999999999998</v>
      </c>
      <c r="K201" s="76">
        <v>2.0099999999999998</v>
      </c>
      <c r="L201" s="77">
        <v>0</v>
      </c>
      <c r="M201" s="78">
        <v>551.52</v>
      </c>
      <c r="N201" s="78">
        <v>0.05</v>
      </c>
      <c r="O201" s="78">
        <v>0.05</v>
      </c>
    </row>
    <row r="202" spans="1:15" ht="12.75" x14ac:dyDescent="0.2">
      <c r="A202" s="58">
        <v>952</v>
      </c>
      <c r="B202" s="109">
        <v>952</v>
      </c>
      <c r="C202" s="70">
        <v>1170000395954</v>
      </c>
      <c r="D202" s="59">
        <v>663</v>
      </c>
      <c r="E202" s="109">
        <v>663</v>
      </c>
      <c r="F202" s="70">
        <v>1170000395963</v>
      </c>
      <c r="G202" s="71" t="s">
        <v>1551</v>
      </c>
      <c r="H202" s="75">
        <v>0</v>
      </c>
      <c r="I202" s="76">
        <v>36.14</v>
      </c>
      <c r="J202" s="76">
        <v>1.01</v>
      </c>
      <c r="K202" s="76">
        <v>1.01</v>
      </c>
      <c r="L202" s="77">
        <v>0</v>
      </c>
      <c r="M202" s="78">
        <v>3232.27</v>
      </c>
      <c r="N202" s="78">
        <v>0.05</v>
      </c>
      <c r="O202" s="78">
        <v>0.05</v>
      </c>
    </row>
    <row r="203" spans="1:15" ht="12.75" x14ac:dyDescent="0.2">
      <c r="A203" s="58">
        <v>953</v>
      </c>
      <c r="B203" s="109">
        <v>953</v>
      </c>
      <c r="C203" s="70">
        <v>1170000400772</v>
      </c>
      <c r="D203" s="59">
        <v>664</v>
      </c>
      <c r="E203" s="109">
        <v>664</v>
      </c>
      <c r="F203" s="70">
        <v>1170000400781</v>
      </c>
      <c r="G203" s="71" t="s">
        <v>1552</v>
      </c>
      <c r="H203" s="75">
        <v>0</v>
      </c>
      <c r="I203" s="76">
        <v>23.52</v>
      </c>
      <c r="J203" s="76">
        <v>1.23</v>
      </c>
      <c r="K203" s="76">
        <v>1.23</v>
      </c>
      <c r="L203" s="77">
        <v>0</v>
      </c>
      <c r="M203" s="78">
        <v>1254.27</v>
      </c>
      <c r="N203" s="78">
        <v>0.05</v>
      </c>
      <c r="O203" s="78">
        <v>0.05</v>
      </c>
    </row>
    <row r="204" spans="1:15" ht="12.75" x14ac:dyDescent="0.2">
      <c r="A204" s="58">
        <v>954</v>
      </c>
      <c r="B204" s="109">
        <v>954</v>
      </c>
      <c r="C204" s="70">
        <v>1170000407875</v>
      </c>
      <c r="D204" s="59">
        <v>665</v>
      </c>
      <c r="E204" s="109">
        <v>665</v>
      </c>
      <c r="F204" s="70">
        <v>1170000407884</v>
      </c>
      <c r="G204" s="71" t="s">
        <v>1553</v>
      </c>
      <c r="H204" s="75">
        <v>0</v>
      </c>
      <c r="I204" s="76">
        <v>9.83</v>
      </c>
      <c r="J204" s="76">
        <v>1.63</v>
      </c>
      <c r="K204" s="76">
        <v>1.63</v>
      </c>
      <c r="L204" s="77">
        <v>0</v>
      </c>
      <c r="M204" s="78">
        <v>943.37</v>
      </c>
      <c r="N204" s="78">
        <v>0.05</v>
      </c>
      <c r="O204" s="78">
        <v>0.05</v>
      </c>
    </row>
    <row r="205" spans="1:15" ht="12.75" x14ac:dyDescent="0.2">
      <c r="A205" s="58">
        <v>955</v>
      </c>
      <c r="B205" s="109">
        <v>955</v>
      </c>
      <c r="C205" s="70">
        <v>1170000409696</v>
      </c>
      <c r="D205" s="59">
        <v>666</v>
      </c>
      <c r="E205" s="109">
        <v>666</v>
      </c>
      <c r="F205" s="70">
        <v>1170000409701</v>
      </c>
      <c r="G205" s="71" t="s">
        <v>1554</v>
      </c>
      <c r="H205" s="75">
        <v>0</v>
      </c>
      <c r="I205" s="76">
        <v>45.37</v>
      </c>
      <c r="J205" s="76">
        <v>1.29</v>
      </c>
      <c r="K205" s="76">
        <v>1.29</v>
      </c>
      <c r="L205" s="77">
        <v>0</v>
      </c>
      <c r="M205" s="78">
        <v>804</v>
      </c>
      <c r="N205" s="78">
        <v>0.05</v>
      </c>
      <c r="O205" s="78">
        <v>0.05</v>
      </c>
    </row>
    <row r="206" spans="1:15" ht="12.75" x14ac:dyDescent="0.2">
      <c r="A206" s="58">
        <v>956</v>
      </c>
      <c r="B206" s="109">
        <v>956</v>
      </c>
      <c r="C206" s="70">
        <v>1170000415946</v>
      </c>
      <c r="D206" s="59">
        <v>667</v>
      </c>
      <c r="E206" s="109">
        <v>667</v>
      </c>
      <c r="F206" s="70">
        <v>1170000415955</v>
      </c>
      <c r="G206" s="71" t="s">
        <v>1555</v>
      </c>
      <c r="H206" s="75">
        <v>0</v>
      </c>
      <c r="I206" s="76">
        <v>1.26</v>
      </c>
      <c r="J206" s="76">
        <v>4.1900000000000004</v>
      </c>
      <c r="K206" s="76">
        <v>4.1900000000000004</v>
      </c>
      <c r="L206" s="77">
        <v>0</v>
      </c>
      <c r="M206" s="78">
        <v>451.8</v>
      </c>
      <c r="N206" s="78">
        <v>0.05</v>
      </c>
      <c r="O206" s="78">
        <v>0.05</v>
      </c>
    </row>
    <row r="207" spans="1:15" ht="12.75" x14ac:dyDescent="0.2">
      <c r="A207" s="58">
        <v>957</v>
      </c>
      <c r="B207" s="109">
        <v>957</v>
      </c>
      <c r="C207" s="70">
        <v>1170000413692</v>
      </c>
      <c r="D207" s="59">
        <v>668</v>
      </c>
      <c r="E207" s="109">
        <v>668</v>
      </c>
      <c r="F207" s="70">
        <v>1170000413708</v>
      </c>
      <c r="G207" s="71" t="s">
        <v>1556</v>
      </c>
      <c r="H207" s="75">
        <v>0</v>
      </c>
      <c r="I207" s="76">
        <v>8.24</v>
      </c>
      <c r="J207" s="76">
        <v>1.73</v>
      </c>
      <c r="K207" s="76">
        <v>1.73</v>
      </c>
      <c r="L207" s="77">
        <v>0</v>
      </c>
      <c r="M207" s="78">
        <v>2471.87</v>
      </c>
      <c r="N207" s="78">
        <v>0.05</v>
      </c>
      <c r="O207" s="78">
        <v>0.05</v>
      </c>
    </row>
    <row r="208" spans="1:15" ht="12.75" x14ac:dyDescent="0.2">
      <c r="A208" s="58">
        <v>958</v>
      </c>
      <c r="B208" s="109">
        <v>958</v>
      </c>
      <c r="C208" s="70">
        <v>1170000424904</v>
      </c>
      <c r="D208" s="59">
        <v>669</v>
      </c>
      <c r="E208" s="109">
        <v>669</v>
      </c>
      <c r="F208" s="70">
        <v>1170000424913</v>
      </c>
      <c r="G208" s="71" t="s">
        <v>1557</v>
      </c>
      <c r="H208" s="75">
        <v>0</v>
      </c>
      <c r="I208" s="76">
        <v>8.2799999999999994</v>
      </c>
      <c r="J208" s="76">
        <v>1.89</v>
      </c>
      <c r="K208" s="76">
        <v>1.89</v>
      </c>
      <c r="L208" s="77">
        <v>0</v>
      </c>
      <c r="M208" s="78">
        <v>845.02</v>
      </c>
      <c r="N208" s="78">
        <v>0.05</v>
      </c>
      <c r="O208" s="78">
        <v>0.05</v>
      </c>
    </row>
    <row r="209" spans="1:15" ht="12.75" x14ac:dyDescent="0.2">
      <c r="A209" s="58">
        <v>959</v>
      </c>
      <c r="B209" s="109">
        <v>959</v>
      </c>
      <c r="C209" s="70">
        <v>1170000427170</v>
      </c>
      <c r="D209" s="59">
        <v>670</v>
      </c>
      <c r="E209" s="109">
        <v>670</v>
      </c>
      <c r="F209" s="70">
        <v>1170000427180</v>
      </c>
      <c r="G209" s="71" t="s">
        <v>1558</v>
      </c>
      <c r="H209" s="75">
        <v>0</v>
      </c>
      <c r="I209" s="76">
        <v>117.83</v>
      </c>
      <c r="J209" s="76">
        <v>0.97</v>
      </c>
      <c r="K209" s="76">
        <v>0.97</v>
      </c>
      <c r="L209" s="77">
        <v>0</v>
      </c>
      <c r="M209" s="78">
        <v>5302.34</v>
      </c>
      <c r="N209" s="78">
        <v>0.05</v>
      </c>
      <c r="O209" s="78">
        <v>0.05</v>
      </c>
    </row>
    <row r="210" spans="1:15" ht="12.75" x14ac:dyDescent="0.2">
      <c r="A210" s="58">
        <v>960</v>
      </c>
      <c r="B210" s="109">
        <v>960</v>
      </c>
      <c r="C210" s="70">
        <v>1170000428528</v>
      </c>
      <c r="D210" s="59">
        <v>671</v>
      </c>
      <c r="E210" s="109">
        <v>671</v>
      </c>
      <c r="F210" s="70">
        <v>1170000428537</v>
      </c>
      <c r="G210" s="71" t="s">
        <v>1559</v>
      </c>
      <c r="H210" s="75">
        <v>0</v>
      </c>
      <c r="I210" s="76">
        <v>3.93</v>
      </c>
      <c r="J210" s="76">
        <v>2.0099999999999998</v>
      </c>
      <c r="K210" s="76">
        <v>2.0099999999999998</v>
      </c>
      <c r="L210" s="77">
        <v>0</v>
      </c>
      <c r="M210" s="78">
        <v>1177.81</v>
      </c>
      <c r="N210" s="78">
        <v>0.05</v>
      </c>
      <c r="O210" s="78">
        <v>0.05</v>
      </c>
    </row>
    <row r="211" spans="1:15" ht="12.75" x14ac:dyDescent="0.2">
      <c r="A211" s="58">
        <v>961</v>
      </c>
      <c r="B211" s="109">
        <v>961</v>
      </c>
      <c r="C211" s="70">
        <v>1170000430182</v>
      </c>
      <c r="D211" s="59">
        <v>672</v>
      </c>
      <c r="E211" s="109">
        <v>672</v>
      </c>
      <c r="F211" s="70">
        <v>1170000430191</v>
      </c>
      <c r="G211" s="71" t="s">
        <v>1560</v>
      </c>
      <c r="H211" s="75">
        <v>0</v>
      </c>
      <c r="I211" s="76">
        <v>2.25</v>
      </c>
      <c r="J211" s="76">
        <v>1.33</v>
      </c>
      <c r="K211" s="76">
        <v>1.33</v>
      </c>
      <c r="L211" s="77">
        <v>0</v>
      </c>
      <c r="M211" s="78">
        <v>449.49</v>
      </c>
      <c r="N211" s="78">
        <v>0.05</v>
      </c>
      <c r="O211" s="78">
        <v>0.05</v>
      </c>
    </row>
    <row r="212" spans="1:15" ht="12.75" x14ac:dyDescent="0.2">
      <c r="A212" s="58">
        <v>962</v>
      </c>
      <c r="B212" s="109">
        <v>962</v>
      </c>
      <c r="C212" s="70">
        <v>1170000439877</v>
      </c>
      <c r="D212" s="59">
        <v>673</v>
      </c>
      <c r="E212" s="109">
        <v>673</v>
      </c>
      <c r="F212" s="70">
        <v>1170000439886</v>
      </c>
      <c r="G212" s="71" t="s">
        <v>1561</v>
      </c>
      <c r="H212" s="75">
        <v>0</v>
      </c>
      <c r="I212" s="76">
        <v>4.79</v>
      </c>
      <c r="J212" s="76">
        <v>1.1000000000000001</v>
      </c>
      <c r="K212" s="76">
        <v>1.1000000000000001</v>
      </c>
      <c r="L212" s="77">
        <v>0</v>
      </c>
      <c r="M212" s="78">
        <v>77.91</v>
      </c>
      <c r="N212" s="78">
        <v>0.05</v>
      </c>
      <c r="O212" s="78">
        <v>0.05</v>
      </c>
    </row>
    <row r="213" spans="1:15" ht="12.75" x14ac:dyDescent="0.2">
      <c r="A213" s="58">
        <v>963</v>
      </c>
      <c r="B213" s="109">
        <v>963</v>
      </c>
      <c r="C213" s="70">
        <v>1170000438312</v>
      </c>
      <c r="D213" s="59">
        <v>674</v>
      </c>
      <c r="E213" s="109">
        <v>674</v>
      </c>
      <c r="F213" s="70">
        <v>1170000438321</v>
      </c>
      <c r="G213" s="71" t="s">
        <v>1562</v>
      </c>
      <c r="H213" s="75">
        <v>0</v>
      </c>
      <c r="I213" s="76">
        <v>7.75</v>
      </c>
      <c r="J213" s="76">
        <v>1.37</v>
      </c>
      <c r="K213" s="76">
        <v>1.37</v>
      </c>
      <c r="L213" s="77">
        <v>0</v>
      </c>
      <c r="M213" s="78">
        <v>775.2</v>
      </c>
      <c r="N213" s="78">
        <v>0.05</v>
      </c>
      <c r="O213" s="78">
        <v>0.05</v>
      </c>
    </row>
    <row r="214" spans="1:15" ht="12.75" x14ac:dyDescent="0.2">
      <c r="A214" s="58">
        <v>964</v>
      </c>
      <c r="B214" s="109">
        <v>964</v>
      </c>
      <c r="C214" s="70">
        <v>1170000437211</v>
      </c>
      <c r="D214" s="59">
        <v>675</v>
      </c>
      <c r="E214" s="109">
        <v>675</v>
      </c>
      <c r="F214" s="70">
        <v>1170000437220</v>
      </c>
      <c r="G214" s="71" t="s">
        <v>1563</v>
      </c>
      <c r="H214" s="75">
        <v>0</v>
      </c>
      <c r="I214" s="76">
        <v>5.42</v>
      </c>
      <c r="J214" s="76">
        <v>1.51</v>
      </c>
      <c r="K214" s="76">
        <v>1.51</v>
      </c>
      <c r="L214" s="77">
        <v>0</v>
      </c>
      <c r="M214" s="78">
        <v>712.62</v>
      </c>
      <c r="N214" s="78">
        <v>0.05</v>
      </c>
      <c r="O214" s="78">
        <v>0.05</v>
      </c>
    </row>
    <row r="215" spans="1:15" ht="12.75" x14ac:dyDescent="0.2">
      <c r="A215" s="58">
        <v>965</v>
      </c>
      <c r="B215" s="109">
        <v>965</v>
      </c>
      <c r="C215" s="70">
        <v>1170000444690</v>
      </c>
      <c r="D215" s="59">
        <v>676</v>
      </c>
      <c r="E215" s="109">
        <v>676</v>
      </c>
      <c r="F215" s="70">
        <v>1170000444681</v>
      </c>
      <c r="G215" s="71" t="s">
        <v>1564</v>
      </c>
      <c r="H215" s="75">
        <v>0</v>
      </c>
      <c r="I215" s="76">
        <v>2.56</v>
      </c>
      <c r="J215" s="76">
        <v>2.02</v>
      </c>
      <c r="K215" s="76">
        <v>2.02</v>
      </c>
      <c r="L215" s="77">
        <v>0</v>
      </c>
      <c r="M215" s="78">
        <v>715.48</v>
      </c>
      <c r="N215" s="78">
        <v>0.05</v>
      </c>
      <c r="O215" s="78">
        <v>0.05</v>
      </c>
    </row>
    <row r="216" spans="1:15" ht="12.75" x14ac:dyDescent="0.2">
      <c r="A216" s="58">
        <v>966</v>
      </c>
      <c r="B216" s="109">
        <v>966</v>
      </c>
      <c r="C216" s="70">
        <v>1170000445115</v>
      </c>
      <c r="D216" s="59">
        <v>677</v>
      </c>
      <c r="E216" s="109">
        <v>677</v>
      </c>
      <c r="F216" s="70">
        <v>1170000445133</v>
      </c>
      <c r="G216" s="71" t="s">
        <v>1565</v>
      </c>
      <c r="H216" s="75">
        <v>0</v>
      </c>
      <c r="I216" s="76">
        <v>4.0199999999999996</v>
      </c>
      <c r="J216" s="76">
        <v>1.75</v>
      </c>
      <c r="K216" s="76">
        <v>1.75</v>
      </c>
      <c r="L216" s="77">
        <v>0</v>
      </c>
      <c r="M216" s="78">
        <v>643.13</v>
      </c>
      <c r="N216" s="78">
        <v>0.05</v>
      </c>
      <c r="O216" s="78">
        <v>0.05</v>
      </c>
    </row>
    <row r="217" spans="1:15" ht="12.75" x14ac:dyDescent="0.2">
      <c r="A217" s="58">
        <v>968</v>
      </c>
      <c r="B217" s="109">
        <v>968</v>
      </c>
      <c r="C217" s="70">
        <v>1170000446615</v>
      </c>
      <c r="D217" s="59">
        <v>679</v>
      </c>
      <c r="E217" s="109">
        <v>679</v>
      </c>
      <c r="F217" s="70">
        <v>1170000446606</v>
      </c>
      <c r="G217" s="71" t="s">
        <v>1566</v>
      </c>
      <c r="H217" s="75">
        <v>0</v>
      </c>
      <c r="I217" s="76">
        <v>5.65</v>
      </c>
      <c r="J217" s="76">
        <v>1.5</v>
      </c>
      <c r="K217" s="76">
        <v>1.5</v>
      </c>
      <c r="L217" s="77">
        <v>0</v>
      </c>
      <c r="M217" s="78">
        <v>847.65</v>
      </c>
      <c r="N217" s="78">
        <v>0.05</v>
      </c>
      <c r="O217" s="78">
        <v>0.05</v>
      </c>
    </row>
    <row r="218" spans="1:15" ht="12.75" x14ac:dyDescent="0.2">
      <c r="A218" s="58">
        <v>969</v>
      </c>
      <c r="B218" s="109">
        <v>969</v>
      </c>
      <c r="C218" s="70">
        <v>1170000447033</v>
      </c>
      <c r="D218" s="59">
        <v>680</v>
      </c>
      <c r="E218" s="109">
        <v>680</v>
      </c>
      <c r="F218" s="70">
        <v>1170000447042</v>
      </c>
      <c r="G218" s="71" t="s">
        <v>1567</v>
      </c>
      <c r="H218" s="75">
        <v>0</v>
      </c>
      <c r="I218" s="76">
        <v>3.88</v>
      </c>
      <c r="J218" s="76">
        <v>2.13</v>
      </c>
      <c r="K218" s="76">
        <v>2.13</v>
      </c>
      <c r="L218" s="77">
        <v>0</v>
      </c>
      <c r="M218" s="78">
        <v>416.05</v>
      </c>
      <c r="N218" s="78">
        <v>0.05</v>
      </c>
      <c r="O218" s="78">
        <v>0.05</v>
      </c>
    </row>
    <row r="219" spans="1:15" ht="12.75" x14ac:dyDescent="0.2">
      <c r="A219" s="58"/>
      <c r="B219" s="109"/>
      <c r="C219" s="70"/>
      <c r="D219" s="59">
        <v>375</v>
      </c>
      <c r="E219" s="109">
        <v>375</v>
      </c>
      <c r="F219" s="70">
        <v>1170000579254</v>
      </c>
      <c r="G219" s="71" t="s">
        <v>1568</v>
      </c>
      <c r="H219" s="75">
        <v>0</v>
      </c>
      <c r="I219" s="76">
        <v>0</v>
      </c>
      <c r="J219" s="76">
        <v>0</v>
      </c>
      <c r="K219" s="76">
        <v>0</v>
      </c>
      <c r="L219" s="77">
        <v>0</v>
      </c>
      <c r="M219" s="78">
        <v>208.4</v>
      </c>
      <c r="N219" s="78">
        <v>0.05</v>
      </c>
      <c r="O219" s="78">
        <v>0.05</v>
      </c>
    </row>
    <row r="220" spans="1:15" ht="12.75" x14ac:dyDescent="0.2">
      <c r="A220" s="58"/>
      <c r="B220" s="109"/>
      <c r="C220" s="70"/>
      <c r="D220" s="59">
        <v>417</v>
      </c>
      <c r="E220" s="109">
        <v>417</v>
      </c>
      <c r="F220" s="70">
        <v>1170000740808</v>
      </c>
      <c r="G220" s="71" t="s">
        <v>1569</v>
      </c>
      <c r="H220" s="75">
        <v>0</v>
      </c>
      <c r="I220" s="76">
        <v>0</v>
      </c>
      <c r="J220" s="76">
        <v>0</v>
      </c>
      <c r="K220" s="76">
        <v>0</v>
      </c>
      <c r="L220" s="77">
        <v>0</v>
      </c>
      <c r="M220" s="78">
        <v>208.4</v>
      </c>
      <c r="N220" s="78">
        <v>0.05</v>
      </c>
      <c r="O220" s="78">
        <v>0.05</v>
      </c>
    </row>
    <row r="221" spans="1:15" ht="12.75" x14ac:dyDescent="0.2">
      <c r="A221" s="58">
        <v>2034</v>
      </c>
      <c r="B221" s="109">
        <v>2034</v>
      </c>
      <c r="C221" s="70">
        <v>2034</v>
      </c>
      <c r="D221" s="59">
        <v>2034</v>
      </c>
      <c r="E221" s="109">
        <v>2034</v>
      </c>
      <c r="F221" s="70">
        <v>2034</v>
      </c>
      <c r="G221" s="71" t="s">
        <v>1570</v>
      </c>
      <c r="H221" s="75">
        <v>0</v>
      </c>
      <c r="I221" s="76">
        <v>0</v>
      </c>
      <c r="J221" s="76">
        <v>1.89</v>
      </c>
      <c r="K221" s="76">
        <v>1.89</v>
      </c>
      <c r="L221" s="77">
        <v>0</v>
      </c>
      <c r="M221" s="78">
        <v>0</v>
      </c>
      <c r="N221" s="78">
        <v>0</v>
      </c>
      <c r="O221" s="78">
        <v>0</v>
      </c>
    </row>
    <row r="222" spans="1:15" ht="12.75" x14ac:dyDescent="0.2">
      <c r="A222" s="58">
        <v>7015</v>
      </c>
      <c r="B222" s="109">
        <v>7015</v>
      </c>
      <c r="C222" s="70">
        <v>7015</v>
      </c>
      <c r="D222" s="59">
        <v>7015</v>
      </c>
      <c r="E222" s="109">
        <v>7015</v>
      </c>
      <c r="F222" s="70">
        <v>7015</v>
      </c>
      <c r="G222" s="71" t="s">
        <v>1571</v>
      </c>
      <c r="H222" s="75">
        <v>0</v>
      </c>
      <c r="I222" s="76">
        <v>0</v>
      </c>
      <c r="J222" s="76">
        <v>0</v>
      </c>
      <c r="K222" s="76">
        <v>0</v>
      </c>
      <c r="L222" s="77">
        <v>0</v>
      </c>
      <c r="M222" s="78">
        <v>433.1</v>
      </c>
      <c r="N222" s="78">
        <v>0.05</v>
      </c>
      <c r="O222" s="78">
        <v>0.05</v>
      </c>
    </row>
    <row r="223" spans="1:15" ht="12.75" x14ac:dyDescent="0.2">
      <c r="A223" s="58">
        <v>7315</v>
      </c>
      <c r="B223" s="109">
        <v>7315</v>
      </c>
      <c r="C223" s="70">
        <v>7315</v>
      </c>
      <c r="D223" s="59">
        <v>7316</v>
      </c>
      <c r="E223" s="109">
        <v>7316</v>
      </c>
      <c r="F223" s="70">
        <v>7316</v>
      </c>
      <c r="G223" s="71" t="s">
        <v>1572</v>
      </c>
      <c r="H223" s="75">
        <v>0</v>
      </c>
      <c r="I223" s="76">
        <v>14.27</v>
      </c>
      <c r="J223" s="76">
        <v>1</v>
      </c>
      <c r="K223" s="76">
        <v>1</v>
      </c>
      <c r="L223" s="77">
        <v>0</v>
      </c>
      <c r="M223" s="78">
        <v>372.54</v>
      </c>
      <c r="N223" s="78">
        <v>0.05</v>
      </c>
      <c r="O223" s="78">
        <v>0.05</v>
      </c>
    </row>
    <row r="224" spans="1:15" ht="12.75" x14ac:dyDescent="0.2">
      <c r="A224" s="58">
        <v>7324</v>
      </c>
      <c r="B224" s="109">
        <v>7324</v>
      </c>
      <c r="C224" s="70">
        <v>7324</v>
      </c>
      <c r="D224" s="59">
        <v>7325</v>
      </c>
      <c r="E224" s="109">
        <v>7325</v>
      </c>
      <c r="F224" s="70">
        <v>7325</v>
      </c>
      <c r="G224" s="71" t="s">
        <v>1573</v>
      </c>
      <c r="H224" s="75">
        <v>0</v>
      </c>
      <c r="I224" s="76">
        <v>5.9</v>
      </c>
      <c r="J224" s="76">
        <v>1.46</v>
      </c>
      <c r="K224" s="76">
        <v>1.46</v>
      </c>
      <c r="L224" s="77">
        <v>0</v>
      </c>
      <c r="M224" s="78">
        <v>513.4</v>
      </c>
      <c r="N224" s="78">
        <v>0.05</v>
      </c>
      <c r="O224" s="78">
        <v>0.05</v>
      </c>
    </row>
    <row r="225" spans="1:15" ht="12.75" x14ac:dyDescent="0.2">
      <c r="A225" s="58">
        <v>7326</v>
      </c>
      <c r="B225" s="109">
        <v>7326</v>
      </c>
      <c r="C225" s="70">
        <v>7326</v>
      </c>
      <c r="D225" s="59">
        <v>7327</v>
      </c>
      <c r="E225" s="109">
        <v>7327</v>
      </c>
      <c r="F225" s="70">
        <v>7327</v>
      </c>
      <c r="G225" s="71" t="s">
        <v>1574</v>
      </c>
      <c r="H225" s="75">
        <v>0</v>
      </c>
      <c r="I225" s="76">
        <v>15.05</v>
      </c>
      <c r="J225" s="76">
        <v>1.1100000000000001</v>
      </c>
      <c r="K225" s="76">
        <v>1.1100000000000001</v>
      </c>
      <c r="L225" s="77">
        <v>0</v>
      </c>
      <c r="M225" s="78">
        <v>1570.75</v>
      </c>
      <c r="N225" s="78">
        <v>0.05</v>
      </c>
      <c r="O225" s="78">
        <v>0.05</v>
      </c>
    </row>
    <row r="226" spans="1:15" ht="12.75" x14ac:dyDescent="0.2">
      <c r="A226" s="58">
        <v>10500</v>
      </c>
      <c r="B226" s="109">
        <v>10500</v>
      </c>
      <c r="C226" s="70">
        <v>10500</v>
      </c>
      <c r="D226" s="59">
        <v>10501</v>
      </c>
      <c r="E226" s="109">
        <v>10501</v>
      </c>
      <c r="F226" s="70">
        <v>10501</v>
      </c>
      <c r="G226" s="71" t="s">
        <v>1575</v>
      </c>
      <c r="H226" s="75">
        <v>0</v>
      </c>
      <c r="I226" s="76">
        <v>1.23</v>
      </c>
      <c r="J226" s="76">
        <v>1.23</v>
      </c>
      <c r="K226" s="76">
        <v>1.23</v>
      </c>
      <c r="L226" s="77">
        <v>0</v>
      </c>
      <c r="M226" s="78">
        <v>418.7</v>
      </c>
      <c r="N226" s="78">
        <v>0.05</v>
      </c>
      <c r="O226" s="78">
        <v>0.05</v>
      </c>
    </row>
    <row r="227" spans="1:15" ht="12.75" x14ac:dyDescent="0.2">
      <c r="A227" s="58" t="s">
        <v>1646</v>
      </c>
      <c r="B227" s="109" t="s">
        <v>1646</v>
      </c>
      <c r="C227" s="70" t="s">
        <v>1646</v>
      </c>
      <c r="D227" s="59" t="s">
        <v>1716</v>
      </c>
      <c r="E227" s="109" t="s">
        <v>1716</v>
      </c>
      <c r="F227" s="70" t="s">
        <v>1716</v>
      </c>
      <c r="G227" s="71" t="s">
        <v>1576</v>
      </c>
      <c r="H227" s="75">
        <v>0</v>
      </c>
      <c r="I227" s="76">
        <v>259.64999999999998</v>
      </c>
      <c r="J227" s="76">
        <v>1.07</v>
      </c>
      <c r="K227" s="76">
        <v>1.07</v>
      </c>
      <c r="L227" s="77">
        <v>0</v>
      </c>
      <c r="M227" s="78">
        <v>259.64999999999998</v>
      </c>
      <c r="N227" s="78">
        <v>0.05</v>
      </c>
      <c r="O227" s="78">
        <v>0.05</v>
      </c>
    </row>
    <row r="228" spans="1:15" ht="12.75" x14ac:dyDescent="0.2">
      <c r="A228" s="58" t="s">
        <v>1647</v>
      </c>
      <c r="B228" s="109" t="s">
        <v>1647</v>
      </c>
      <c r="C228" s="70" t="s">
        <v>1647</v>
      </c>
      <c r="D228" s="59" t="s">
        <v>1717</v>
      </c>
      <c r="E228" s="109" t="s">
        <v>1717</v>
      </c>
      <c r="F228" s="70" t="s">
        <v>1717</v>
      </c>
      <c r="G228" s="71" t="s">
        <v>1577</v>
      </c>
      <c r="H228" s="75">
        <v>0</v>
      </c>
      <c r="I228" s="76">
        <v>548.26</v>
      </c>
      <c r="J228" s="76">
        <v>3.67</v>
      </c>
      <c r="K228" s="76">
        <v>3.67</v>
      </c>
      <c r="L228" s="77">
        <v>0</v>
      </c>
      <c r="M228" s="78">
        <v>391.61</v>
      </c>
      <c r="N228" s="78">
        <v>0.05</v>
      </c>
      <c r="O228" s="78">
        <v>0.05</v>
      </c>
    </row>
    <row r="229" spans="1:15" ht="12.75" x14ac:dyDescent="0.2">
      <c r="A229" s="58" t="s">
        <v>1648</v>
      </c>
      <c r="B229" s="109" t="s">
        <v>1648</v>
      </c>
      <c r="C229" s="70" t="s">
        <v>1648</v>
      </c>
      <c r="D229" s="59" t="s">
        <v>1718</v>
      </c>
      <c r="E229" s="109" t="s">
        <v>1718</v>
      </c>
      <c r="F229" s="70" t="s">
        <v>1718</v>
      </c>
      <c r="G229" s="71" t="s">
        <v>1578</v>
      </c>
      <c r="H229" s="75">
        <v>0</v>
      </c>
      <c r="I229" s="76">
        <v>4.2300000000000004</v>
      </c>
      <c r="J229" s="76">
        <v>2.44</v>
      </c>
      <c r="K229" s="76">
        <v>2.44</v>
      </c>
      <c r="L229" s="77">
        <v>0</v>
      </c>
      <c r="M229" s="78">
        <v>845.14</v>
      </c>
      <c r="N229" s="78">
        <v>0.05</v>
      </c>
      <c r="O229" s="78">
        <v>0.05</v>
      </c>
    </row>
    <row r="230" spans="1:15" ht="12.75" x14ac:dyDescent="0.2">
      <c r="A230" s="58" t="s">
        <v>1649</v>
      </c>
      <c r="B230" s="109" t="s">
        <v>1649</v>
      </c>
      <c r="C230" s="70" t="s">
        <v>1649</v>
      </c>
      <c r="D230" s="59" t="s">
        <v>1719</v>
      </c>
      <c r="E230" s="109" t="s">
        <v>1719</v>
      </c>
      <c r="F230" s="70" t="s">
        <v>1719</v>
      </c>
      <c r="G230" s="71" t="s">
        <v>1579</v>
      </c>
      <c r="H230" s="75">
        <v>0</v>
      </c>
      <c r="I230" s="76">
        <v>4.55</v>
      </c>
      <c r="J230" s="76">
        <v>1.46</v>
      </c>
      <c r="K230" s="76">
        <v>1.46</v>
      </c>
      <c r="L230" s="77">
        <v>0</v>
      </c>
      <c r="M230" s="78">
        <v>454.6</v>
      </c>
      <c r="N230" s="78">
        <v>0.05</v>
      </c>
      <c r="O230" s="78">
        <v>0.05</v>
      </c>
    </row>
    <row r="231" spans="1:15" ht="12.75" x14ac:dyDescent="0.2">
      <c r="A231" s="58" t="s">
        <v>1650</v>
      </c>
      <c r="B231" s="109" t="s">
        <v>1650</v>
      </c>
      <c r="C231" s="70" t="s">
        <v>1650</v>
      </c>
      <c r="D231" s="59" t="s">
        <v>1720</v>
      </c>
      <c r="E231" s="109" t="s">
        <v>1720</v>
      </c>
      <c r="F231" s="70" t="s">
        <v>1720</v>
      </c>
      <c r="G231" s="71" t="s">
        <v>1580</v>
      </c>
      <c r="H231" s="75">
        <v>0</v>
      </c>
      <c r="I231" s="76">
        <v>640.26</v>
      </c>
      <c r="J231" s="76">
        <v>1.19</v>
      </c>
      <c r="K231" s="76">
        <v>1.19</v>
      </c>
      <c r="L231" s="77">
        <v>0</v>
      </c>
      <c r="M231" s="78">
        <v>640.26</v>
      </c>
      <c r="N231" s="78">
        <v>0.05</v>
      </c>
      <c r="O231" s="78">
        <v>0.05</v>
      </c>
    </row>
    <row r="232" spans="1:15" ht="12.75" x14ac:dyDescent="0.2">
      <c r="A232" s="58" t="s">
        <v>1651</v>
      </c>
      <c r="B232" s="109" t="s">
        <v>1651</v>
      </c>
      <c r="C232" s="70" t="s">
        <v>1651</v>
      </c>
      <c r="D232" s="59" t="s">
        <v>1721</v>
      </c>
      <c r="E232" s="109" t="s">
        <v>1721</v>
      </c>
      <c r="F232" s="70" t="s">
        <v>1721</v>
      </c>
      <c r="G232" s="71" t="s">
        <v>1581</v>
      </c>
      <c r="H232" s="75">
        <v>0</v>
      </c>
      <c r="I232" s="76">
        <v>193.41</v>
      </c>
      <c r="J232" s="76">
        <v>1.19</v>
      </c>
      <c r="K232" s="76">
        <v>1.19</v>
      </c>
      <c r="L232" s="77">
        <v>0</v>
      </c>
      <c r="M232" s="78">
        <v>193.41</v>
      </c>
      <c r="N232" s="78">
        <v>0.05</v>
      </c>
      <c r="O232" s="78">
        <v>0.05</v>
      </c>
    </row>
    <row r="233" spans="1:15" ht="12.75" x14ac:dyDescent="0.2">
      <c r="A233" s="58" t="s">
        <v>1652</v>
      </c>
      <c r="B233" s="109" t="s">
        <v>1652</v>
      </c>
      <c r="C233" s="70" t="s">
        <v>1652</v>
      </c>
      <c r="D233" s="59" t="s">
        <v>1722</v>
      </c>
      <c r="E233" s="109" t="s">
        <v>1722</v>
      </c>
      <c r="F233" s="70" t="s">
        <v>1722</v>
      </c>
      <c r="G233" s="71" t="s">
        <v>1582</v>
      </c>
      <c r="H233" s="75">
        <v>0</v>
      </c>
      <c r="I233" s="76">
        <v>4.01</v>
      </c>
      <c r="J233" s="76">
        <v>1.44</v>
      </c>
      <c r="K233" s="76">
        <v>1.44</v>
      </c>
      <c r="L233" s="77">
        <v>0</v>
      </c>
      <c r="M233" s="78">
        <v>1603.85</v>
      </c>
      <c r="N233" s="78">
        <v>0.05</v>
      </c>
      <c r="O233" s="78">
        <v>0.05</v>
      </c>
    </row>
    <row r="234" spans="1:15" ht="12.75" x14ac:dyDescent="0.2">
      <c r="A234" s="58" t="s">
        <v>1653</v>
      </c>
      <c r="B234" s="109" t="s">
        <v>1653</v>
      </c>
      <c r="C234" s="70" t="s">
        <v>1653</v>
      </c>
      <c r="D234" s="59" t="s">
        <v>1723</v>
      </c>
      <c r="E234" s="109" t="s">
        <v>1723</v>
      </c>
      <c r="F234" s="70" t="s">
        <v>1723</v>
      </c>
      <c r="G234" s="71" t="s">
        <v>1583</v>
      </c>
      <c r="H234" s="75">
        <v>0</v>
      </c>
      <c r="I234" s="76">
        <v>970.93</v>
      </c>
      <c r="J234" s="76">
        <v>1.06</v>
      </c>
      <c r="K234" s="76">
        <v>1.06</v>
      </c>
      <c r="L234" s="77">
        <v>0</v>
      </c>
      <c r="M234" s="78">
        <v>970.93</v>
      </c>
      <c r="N234" s="78">
        <v>0.05</v>
      </c>
      <c r="O234" s="78">
        <v>0.05</v>
      </c>
    </row>
    <row r="235" spans="1:15" ht="12.75" x14ac:dyDescent="0.2">
      <c r="A235" s="58" t="s">
        <v>1654</v>
      </c>
      <c r="B235" s="109" t="s">
        <v>1654</v>
      </c>
      <c r="C235" s="70" t="s">
        <v>1654</v>
      </c>
      <c r="D235" s="59" t="s">
        <v>1724</v>
      </c>
      <c r="E235" s="109" t="s">
        <v>1724</v>
      </c>
      <c r="F235" s="70" t="s">
        <v>1724</v>
      </c>
      <c r="G235" s="71" t="s">
        <v>1584</v>
      </c>
      <c r="H235" s="75">
        <v>0</v>
      </c>
      <c r="I235" s="76">
        <v>12.42</v>
      </c>
      <c r="J235" s="76">
        <v>1.7</v>
      </c>
      <c r="K235" s="76">
        <v>1.7</v>
      </c>
      <c r="L235" s="77">
        <v>0</v>
      </c>
      <c r="M235" s="78">
        <v>904.34</v>
      </c>
      <c r="N235" s="78">
        <v>0.05</v>
      </c>
      <c r="O235" s="78">
        <v>0.05</v>
      </c>
    </row>
    <row r="236" spans="1:15" ht="12.75" x14ac:dyDescent="0.2">
      <c r="A236" s="58" t="s">
        <v>1655</v>
      </c>
      <c r="B236" s="109" t="s">
        <v>1655</v>
      </c>
      <c r="C236" s="70" t="s">
        <v>1655</v>
      </c>
      <c r="D236" s="59" t="s">
        <v>1725</v>
      </c>
      <c r="E236" s="109" t="s">
        <v>1725</v>
      </c>
      <c r="F236" s="70" t="s">
        <v>1725</v>
      </c>
      <c r="G236" s="71" t="s">
        <v>1585</v>
      </c>
      <c r="H236" s="75">
        <v>0</v>
      </c>
      <c r="I236" s="76">
        <v>297.37</v>
      </c>
      <c r="J236" s="76">
        <v>1.02</v>
      </c>
      <c r="K236" s="76">
        <v>1.02</v>
      </c>
      <c r="L236" s="77">
        <v>0</v>
      </c>
      <c r="M236" s="78">
        <v>496.28</v>
      </c>
      <c r="N236" s="78">
        <v>0.05</v>
      </c>
      <c r="O236" s="78">
        <v>0.05</v>
      </c>
    </row>
    <row r="237" spans="1:15" ht="12.75" x14ac:dyDescent="0.2">
      <c r="A237" s="58" t="s">
        <v>1656</v>
      </c>
      <c r="B237" s="109" t="s">
        <v>1656</v>
      </c>
      <c r="C237" s="70" t="s">
        <v>1656</v>
      </c>
      <c r="D237" s="59" t="s">
        <v>1726</v>
      </c>
      <c r="E237" s="109" t="s">
        <v>1726</v>
      </c>
      <c r="F237" s="70" t="s">
        <v>1726</v>
      </c>
      <c r="G237" s="71" t="s">
        <v>1586</v>
      </c>
      <c r="H237" s="75">
        <v>0</v>
      </c>
      <c r="I237" s="76">
        <v>8.67</v>
      </c>
      <c r="J237" s="76">
        <v>1.7</v>
      </c>
      <c r="K237" s="76">
        <v>1.7</v>
      </c>
      <c r="L237" s="77">
        <v>0</v>
      </c>
      <c r="M237" s="78">
        <v>1040.58</v>
      </c>
      <c r="N237" s="78">
        <v>0.05</v>
      </c>
      <c r="O237" s="78">
        <v>0.05</v>
      </c>
    </row>
    <row r="238" spans="1:15" ht="12.75" x14ac:dyDescent="0.2">
      <c r="A238" s="58" t="s">
        <v>1657</v>
      </c>
      <c r="B238" s="109" t="s">
        <v>1657</v>
      </c>
      <c r="C238" s="70" t="s">
        <v>1657</v>
      </c>
      <c r="D238" s="59" t="s">
        <v>1727</v>
      </c>
      <c r="E238" s="109" t="s">
        <v>1727</v>
      </c>
      <c r="F238" s="70" t="s">
        <v>1727</v>
      </c>
      <c r="G238" s="71" t="s">
        <v>1587</v>
      </c>
      <c r="H238" s="75">
        <v>0</v>
      </c>
      <c r="I238" s="76">
        <v>14.15</v>
      </c>
      <c r="J238" s="76">
        <v>1.7</v>
      </c>
      <c r="K238" s="76">
        <v>1.7</v>
      </c>
      <c r="L238" s="77">
        <v>0</v>
      </c>
      <c r="M238" s="78">
        <v>1697.54</v>
      </c>
      <c r="N238" s="78">
        <v>0.05</v>
      </c>
      <c r="O238" s="78">
        <v>0.05</v>
      </c>
    </row>
    <row r="239" spans="1:15" ht="12.75" x14ac:dyDescent="0.2">
      <c r="A239" s="58" t="s">
        <v>1658</v>
      </c>
      <c r="B239" s="109" t="s">
        <v>1658</v>
      </c>
      <c r="C239" s="70" t="s">
        <v>1658</v>
      </c>
      <c r="D239" s="59" t="s">
        <v>1728</v>
      </c>
      <c r="E239" s="109" t="s">
        <v>1728</v>
      </c>
      <c r="F239" s="70" t="s">
        <v>1728</v>
      </c>
      <c r="G239" s="71" t="s">
        <v>1588</v>
      </c>
      <c r="H239" s="75">
        <v>0</v>
      </c>
      <c r="I239" s="76">
        <v>81.099999999999994</v>
      </c>
      <c r="J239" s="76">
        <v>1.31</v>
      </c>
      <c r="K239" s="76">
        <v>1.31</v>
      </c>
      <c r="L239" s="77">
        <v>0</v>
      </c>
      <c r="M239" s="78">
        <v>1297.6300000000001</v>
      </c>
      <c r="N239" s="78">
        <v>0.05</v>
      </c>
      <c r="O239" s="78">
        <v>0.05</v>
      </c>
    </row>
    <row r="240" spans="1:15" ht="12.75" x14ac:dyDescent="0.2">
      <c r="A240" s="58" t="s">
        <v>1659</v>
      </c>
      <c r="B240" s="109" t="s">
        <v>1659</v>
      </c>
      <c r="C240" s="70" t="s">
        <v>1659</v>
      </c>
      <c r="D240" s="59" t="s">
        <v>1729</v>
      </c>
      <c r="E240" s="109" t="s">
        <v>1729</v>
      </c>
      <c r="F240" s="70" t="s">
        <v>1729</v>
      </c>
      <c r="G240" s="71" t="s">
        <v>1589</v>
      </c>
      <c r="H240" s="75">
        <v>0</v>
      </c>
      <c r="I240" s="76">
        <v>1585.84</v>
      </c>
      <c r="J240" s="76">
        <v>1.1000000000000001</v>
      </c>
      <c r="K240" s="76">
        <v>1.1000000000000001</v>
      </c>
      <c r="L240" s="77">
        <v>0</v>
      </c>
      <c r="M240" s="78">
        <v>1585.84</v>
      </c>
      <c r="N240" s="78">
        <v>0.05</v>
      </c>
      <c r="O240" s="78">
        <v>0.05</v>
      </c>
    </row>
    <row r="241" spans="1:15" ht="12.75" x14ac:dyDescent="0.2">
      <c r="A241" s="58" t="s">
        <v>1660</v>
      </c>
      <c r="B241" s="109" t="s">
        <v>1660</v>
      </c>
      <c r="C241" s="70" t="s">
        <v>1660</v>
      </c>
      <c r="D241" s="59" t="s">
        <v>1730</v>
      </c>
      <c r="E241" s="109" t="s">
        <v>1730</v>
      </c>
      <c r="F241" s="70" t="s">
        <v>1730</v>
      </c>
      <c r="G241" s="71" t="s">
        <v>1590</v>
      </c>
      <c r="H241" s="75">
        <v>0</v>
      </c>
      <c r="I241" s="76">
        <v>4.49</v>
      </c>
      <c r="J241" s="76">
        <v>1.7</v>
      </c>
      <c r="K241" s="76">
        <v>1.7</v>
      </c>
      <c r="L241" s="77">
        <v>0</v>
      </c>
      <c r="M241" s="78">
        <v>448.57</v>
      </c>
      <c r="N241" s="78">
        <v>0.05</v>
      </c>
      <c r="O241" s="78">
        <v>0.05</v>
      </c>
    </row>
    <row r="242" spans="1:15" ht="12.75" x14ac:dyDescent="0.2">
      <c r="A242" s="58" t="s">
        <v>1661</v>
      </c>
      <c r="B242" s="109" t="s">
        <v>1661</v>
      </c>
      <c r="C242" s="70" t="s">
        <v>1661</v>
      </c>
      <c r="D242" s="59" t="s">
        <v>1731</v>
      </c>
      <c r="E242" s="109" t="s">
        <v>1731</v>
      </c>
      <c r="F242" s="70" t="s">
        <v>1731</v>
      </c>
      <c r="G242" s="71" t="s">
        <v>1591</v>
      </c>
      <c r="H242" s="75">
        <v>0</v>
      </c>
      <c r="I242" s="76">
        <v>4.9800000000000004</v>
      </c>
      <c r="J242" s="76">
        <v>1.1000000000000001</v>
      </c>
      <c r="K242" s="76">
        <v>1.1000000000000001</v>
      </c>
      <c r="L242" s="77">
        <v>0</v>
      </c>
      <c r="M242" s="78">
        <v>448.08</v>
      </c>
      <c r="N242" s="78">
        <v>0.05</v>
      </c>
      <c r="O242" s="78">
        <v>0.05</v>
      </c>
    </row>
    <row r="243" spans="1:15" ht="12.75" x14ac:dyDescent="0.2">
      <c r="A243" s="58" t="s">
        <v>1662</v>
      </c>
      <c r="B243" s="109" t="s">
        <v>1662</v>
      </c>
      <c r="C243" s="70" t="s">
        <v>1662</v>
      </c>
      <c r="D243" s="59" t="s">
        <v>1732</v>
      </c>
      <c r="E243" s="109" t="s">
        <v>1732</v>
      </c>
      <c r="F243" s="70" t="s">
        <v>1732</v>
      </c>
      <c r="G243" s="71" t="s">
        <v>1592</v>
      </c>
      <c r="H243" s="75">
        <v>0</v>
      </c>
      <c r="I243" s="76">
        <v>14.44</v>
      </c>
      <c r="J243" s="76">
        <v>1.46</v>
      </c>
      <c r="K243" s="76">
        <v>1.46</v>
      </c>
      <c r="L243" s="77">
        <v>0</v>
      </c>
      <c r="M243" s="78">
        <v>1299.78</v>
      </c>
      <c r="N243" s="78">
        <v>0.05</v>
      </c>
      <c r="O243" s="78">
        <v>0.05</v>
      </c>
    </row>
    <row r="244" spans="1:15" ht="12.75" x14ac:dyDescent="0.2">
      <c r="A244" s="58" t="s">
        <v>1663</v>
      </c>
      <c r="B244" s="109" t="s">
        <v>1663</v>
      </c>
      <c r="C244" s="70" t="s">
        <v>1663</v>
      </c>
      <c r="D244" s="59" t="s">
        <v>1733</v>
      </c>
      <c r="E244" s="109" t="s">
        <v>1733</v>
      </c>
      <c r="F244" s="70" t="s">
        <v>1733</v>
      </c>
      <c r="G244" s="71" t="s">
        <v>1593</v>
      </c>
      <c r="H244" s="75">
        <v>0</v>
      </c>
      <c r="I244" s="76">
        <v>265.99</v>
      </c>
      <c r="J244" s="76">
        <v>1.02</v>
      </c>
      <c r="K244" s="76">
        <v>1.02</v>
      </c>
      <c r="L244" s="77">
        <v>0</v>
      </c>
      <c r="M244" s="78">
        <v>265.99</v>
      </c>
      <c r="N244" s="78">
        <v>0.05</v>
      </c>
      <c r="O244" s="78">
        <v>0.05</v>
      </c>
    </row>
    <row r="245" spans="1:15" ht="12.75" x14ac:dyDescent="0.2">
      <c r="A245" s="58" t="s">
        <v>1664</v>
      </c>
      <c r="B245" s="109" t="s">
        <v>1664</v>
      </c>
      <c r="C245" s="70" t="s">
        <v>1664</v>
      </c>
      <c r="D245" s="59" t="s">
        <v>1734</v>
      </c>
      <c r="E245" s="109" t="s">
        <v>1734</v>
      </c>
      <c r="F245" s="70" t="s">
        <v>1734</v>
      </c>
      <c r="G245" s="71" t="s">
        <v>1594</v>
      </c>
      <c r="H245" s="75">
        <v>0</v>
      </c>
      <c r="I245" s="76">
        <v>13.01</v>
      </c>
      <c r="J245" s="76">
        <v>3.29</v>
      </c>
      <c r="K245" s="76">
        <v>3.29</v>
      </c>
      <c r="L245" s="77">
        <v>-1.887</v>
      </c>
      <c r="M245" s="78">
        <v>572.53</v>
      </c>
      <c r="N245" s="78">
        <v>0.05</v>
      </c>
      <c r="O245" s="78">
        <v>0.05</v>
      </c>
    </row>
    <row r="246" spans="1:15" ht="12.75" x14ac:dyDescent="0.2">
      <c r="A246" s="58" t="s">
        <v>1665</v>
      </c>
      <c r="B246" s="109" t="s">
        <v>1665</v>
      </c>
      <c r="C246" s="70" t="s">
        <v>1665</v>
      </c>
      <c r="D246" s="59" t="s">
        <v>1735</v>
      </c>
      <c r="E246" s="109" t="s">
        <v>1735</v>
      </c>
      <c r="F246" s="70" t="s">
        <v>1735</v>
      </c>
      <c r="G246" s="71" t="s">
        <v>1595</v>
      </c>
      <c r="H246" s="75">
        <v>0</v>
      </c>
      <c r="I246" s="76">
        <v>595.66</v>
      </c>
      <c r="J246" s="76">
        <v>1.1299999999999999</v>
      </c>
      <c r="K246" s="76">
        <v>1.1299999999999999</v>
      </c>
      <c r="L246" s="77">
        <v>0</v>
      </c>
      <c r="M246" s="78">
        <v>7210.43</v>
      </c>
      <c r="N246" s="78">
        <v>0.05</v>
      </c>
      <c r="O246" s="78">
        <v>0.05</v>
      </c>
    </row>
    <row r="247" spans="1:15" ht="12.75" x14ac:dyDescent="0.2">
      <c r="A247" s="58" t="s">
        <v>1666</v>
      </c>
      <c r="B247" s="109" t="s">
        <v>1666</v>
      </c>
      <c r="C247" s="70" t="s">
        <v>1666</v>
      </c>
      <c r="D247" s="59" t="s">
        <v>1736</v>
      </c>
      <c r="E247" s="109" t="s">
        <v>1736</v>
      </c>
      <c r="F247" s="70" t="s">
        <v>1736</v>
      </c>
      <c r="G247" s="71" t="s">
        <v>1596</v>
      </c>
      <c r="H247" s="75">
        <v>0</v>
      </c>
      <c r="I247" s="76">
        <v>2.86</v>
      </c>
      <c r="J247" s="76">
        <v>1.44</v>
      </c>
      <c r="K247" s="76">
        <v>1.44</v>
      </c>
      <c r="L247" s="77">
        <v>0</v>
      </c>
      <c r="M247" s="78">
        <v>1271.01</v>
      </c>
      <c r="N247" s="78">
        <v>0.05</v>
      </c>
      <c r="O247" s="78">
        <v>0.05</v>
      </c>
    </row>
    <row r="248" spans="1:15" ht="12.75" x14ac:dyDescent="0.2">
      <c r="A248" s="58" t="s">
        <v>1667</v>
      </c>
      <c r="B248" s="109" t="s">
        <v>1667</v>
      </c>
      <c r="C248" s="70" t="s">
        <v>1667</v>
      </c>
      <c r="D248" s="59" t="s">
        <v>1737</v>
      </c>
      <c r="E248" s="109" t="s">
        <v>1737</v>
      </c>
      <c r="F248" s="70" t="s">
        <v>1737</v>
      </c>
      <c r="G248" s="71" t="s">
        <v>1597</v>
      </c>
      <c r="H248" s="75">
        <v>0</v>
      </c>
      <c r="I248" s="76">
        <v>370.46</v>
      </c>
      <c r="J248" s="76">
        <v>1.46</v>
      </c>
      <c r="K248" s="76">
        <v>1.46</v>
      </c>
      <c r="L248" s="77">
        <v>0</v>
      </c>
      <c r="M248" s="78">
        <v>518.65</v>
      </c>
      <c r="N248" s="78">
        <v>0.05</v>
      </c>
      <c r="O248" s="78">
        <v>0.05</v>
      </c>
    </row>
    <row r="249" spans="1:15" ht="12.75" x14ac:dyDescent="0.2">
      <c r="A249" s="58" t="s">
        <v>1668</v>
      </c>
      <c r="B249" s="109" t="s">
        <v>1668</v>
      </c>
      <c r="C249" s="70" t="s">
        <v>1668</v>
      </c>
      <c r="D249" s="59" t="s">
        <v>1738</v>
      </c>
      <c r="E249" s="109" t="s">
        <v>1738</v>
      </c>
      <c r="F249" s="70" t="s">
        <v>1738</v>
      </c>
      <c r="G249" s="71" t="s">
        <v>1598</v>
      </c>
      <c r="H249" s="75">
        <v>0</v>
      </c>
      <c r="I249" s="76">
        <v>22.75</v>
      </c>
      <c r="J249" s="76">
        <v>1.46</v>
      </c>
      <c r="K249" s="76">
        <v>1.46</v>
      </c>
      <c r="L249" s="77">
        <v>0</v>
      </c>
      <c r="M249" s="78">
        <v>364.06</v>
      </c>
      <c r="N249" s="78">
        <v>0.05</v>
      </c>
      <c r="O249" s="78">
        <v>0.05</v>
      </c>
    </row>
    <row r="250" spans="1:15" ht="12.75" x14ac:dyDescent="0.2">
      <c r="A250" s="58" t="s">
        <v>1669</v>
      </c>
      <c r="B250" s="109" t="s">
        <v>1669</v>
      </c>
      <c r="C250" s="70" t="s">
        <v>1669</v>
      </c>
      <c r="D250" s="59" t="s">
        <v>1739</v>
      </c>
      <c r="E250" s="109" t="s">
        <v>1739</v>
      </c>
      <c r="F250" s="70" t="s">
        <v>1739</v>
      </c>
      <c r="G250" s="71" t="s">
        <v>1599</v>
      </c>
      <c r="H250" s="75">
        <v>0</v>
      </c>
      <c r="I250" s="76">
        <v>2.48</v>
      </c>
      <c r="J250" s="76">
        <v>1.95</v>
      </c>
      <c r="K250" s="76">
        <v>1.95</v>
      </c>
      <c r="L250" s="77">
        <v>0</v>
      </c>
      <c r="M250" s="78">
        <v>1104.3900000000001</v>
      </c>
      <c r="N250" s="78">
        <v>0.05</v>
      </c>
      <c r="O250" s="78">
        <v>0.05</v>
      </c>
    </row>
    <row r="251" spans="1:15" ht="12.75" x14ac:dyDescent="0.2">
      <c r="A251" s="58" t="s">
        <v>1670</v>
      </c>
      <c r="B251" s="109" t="s">
        <v>1670</v>
      </c>
      <c r="C251" s="70" t="s">
        <v>1670</v>
      </c>
      <c r="D251" s="59" t="s">
        <v>1740</v>
      </c>
      <c r="E251" s="109" t="s">
        <v>1740</v>
      </c>
      <c r="F251" s="70" t="s">
        <v>1740</v>
      </c>
      <c r="G251" s="71" t="s">
        <v>1600</v>
      </c>
      <c r="H251" s="75">
        <v>0</v>
      </c>
      <c r="I251" s="76">
        <v>1585.84</v>
      </c>
      <c r="J251" s="76">
        <v>1.1000000000000001</v>
      </c>
      <c r="K251" s="76">
        <v>1.1000000000000001</v>
      </c>
      <c r="L251" s="77">
        <v>0</v>
      </c>
      <c r="M251" s="78">
        <v>1585.84</v>
      </c>
      <c r="N251" s="78">
        <v>0.05</v>
      </c>
      <c r="O251" s="78">
        <v>0.05</v>
      </c>
    </row>
    <row r="252" spans="1:15" ht="12.75" x14ac:dyDescent="0.2">
      <c r="A252" s="58" t="s">
        <v>1671</v>
      </c>
      <c r="B252" s="109" t="s">
        <v>1671</v>
      </c>
      <c r="C252" s="70" t="s">
        <v>1671</v>
      </c>
      <c r="D252" s="59" t="s">
        <v>1741</v>
      </c>
      <c r="E252" s="109" t="s">
        <v>1741</v>
      </c>
      <c r="F252" s="70" t="s">
        <v>1741</v>
      </c>
      <c r="G252" s="71" t="s">
        <v>1601</v>
      </c>
      <c r="H252" s="75">
        <v>0</v>
      </c>
      <c r="I252" s="76">
        <v>1.51</v>
      </c>
      <c r="J252" s="76">
        <v>1.46</v>
      </c>
      <c r="K252" s="76">
        <v>1.46</v>
      </c>
      <c r="L252" s="77">
        <v>0</v>
      </c>
      <c r="M252" s="78">
        <v>451.55</v>
      </c>
      <c r="N252" s="78">
        <v>0.05</v>
      </c>
      <c r="O252" s="78">
        <v>0.05</v>
      </c>
    </row>
    <row r="253" spans="1:15" ht="12.75" x14ac:dyDescent="0.2">
      <c r="A253" s="58" t="s">
        <v>1672</v>
      </c>
      <c r="B253" s="109" t="s">
        <v>1672</v>
      </c>
      <c r="C253" s="70" t="s">
        <v>1672</v>
      </c>
      <c r="D253" s="59" t="s">
        <v>1742</v>
      </c>
      <c r="E253" s="109" t="s">
        <v>1742</v>
      </c>
      <c r="F253" s="70" t="s">
        <v>1742</v>
      </c>
      <c r="G253" s="71" t="s">
        <v>1602</v>
      </c>
      <c r="H253" s="75">
        <v>0</v>
      </c>
      <c r="I253" s="76">
        <v>782.98</v>
      </c>
      <c r="J253" s="76">
        <v>0.73</v>
      </c>
      <c r="K253" s="76">
        <v>0.73</v>
      </c>
      <c r="L253" s="77">
        <v>0</v>
      </c>
      <c r="M253" s="78">
        <v>32399.25</v>
      </c>
      <c r="N253" s="78">
        <v>0.05</v>
      </c>
      <c r="O253" s="78">
        <v>0.05</v>
      </c>
    </row>
    <row r="254" spans="1:15" ht="12.75" x14ac:dyDescent="0.2">
      <c r="A254" s="58" t="s">
        <v>1673</v>
      </c>
      <c r="B254" s="109" t="s">
        <v>1673</v>
      </c>
      <c r="C254" s="70" t="s">
        <v>1673</v>
      </c>
      <c r="D254" s="59" t="s">
        <v>1743</v>
      </c>
      <c r="E254" s="109" t="s">
        <v>1743</v>
      </c>
      <c r="F254" s="70" t="s">
        <v>1743</v>
      </c>
      <c r="G254" s="71" t="s">
        <v>1603</v>
      </c>
      <c r="H254" s="75">
        <v>0</v>
      </c>
      <c r="I254" s="76">
        <v>0</v>
      </c>
      <c r="J254" s="76">
        <v>0</v>
      </c>
      <c r="K254" s="76">
        <v>0</v>
      </c>
      <c r="L254" s="77">
        <v>0</v>
      </c>
      <c r="M254" s="78">
        <v>386.81</v>
      </c>
      <c r="N254" s="78">
        <v>0.05</v>
      </c>
      <c r="O254" s="78">
        <v>0.05</v>
      </c>
    </row>
    <row r="255" spans="1:15" ht="12.75" x14ac:dyDescent="0.2">
      <c r="A255" s="58" t="s">
        <v>1674</v>
      </c>
      <c r="B255" s="109" t="s">
        <v>1674</v>
      </c>
      <c r="C255" s="70" t="s">
        <v>1674</v>
      </c>
      <c r="D255" s="59" t="s">
        <v>1744</v>
      </c>
      <c r="E255" s="109" t="s">
        <v>1744</v>
      </c>
      <c r="F255" s="70" t="s">
        <v>1744</v>
      </c>
      <c r="G255" s="71" t="s">
        <v>1604</v>
      </c>
      <c r="H255" s="75">
        <v>0</v>
      </c>
      <c r="I255" s="76">
        <v>12.67</v>
      </c>
      <c r="J255" s="76">
        <v>1.82</v>
      </c>
      <c r="K255" s="76">
        <v>1.82</v>
      </c>
      <c r="L255" s="77">
        <v>-0.51700000000000002</v>
      </c>
      <c r="M255" s="78">
        <v>506.64</v>
      </c>
      <c r="N255" s="78">
        <v>0.05</v>
      </c>
      <c r="O255" s="78">
        <v>0.05</v>
      </c>
    </row>
    <row r="256" spans="1:15" ht="12.75" x14ac:dyDescent="0.2">
      <c r="A256" s="58" t="s">
        <v>1675</v>
      </c>
      <c r="B256" s="109" t="s">
        <v>1675</v>
      </c>
      <c r="C256" s="70" t="s">
        <v>1675</v>
      </c>
      <c r="D256" s="59" t="s">
        <v>1745</v>
      </c>
      <c r="E256" s="109" t="s">
        <v>1745</v>
      </c>
      <c r="F256" s="70" t="s">
        <v>1745</v>
      </c>
      <c r="G256" s="71" t="s">
        <v>1605</v>
      </c>
      <c r="H256" s="75">
        <v>0</v>
      </c>
      <c r="I256" s="76">
        <v>44.72</v>
      </c>
      <c r="J256" s="76">
        <v>1.27</v>
      </c>
      <c r="K256" s="76">
        <v>1.27</v>
      </c>
      <c r="L256" s="77">
        <v>0</v>
      </c>
      <c r="M256" s="78">
        <v>2236.0500000000002</v>
      </c>
      <c r="N256" s="78">
        <v>0.05</v>
      </c>
      <c r="O256" s="78">
        <v>0.05</v>
      </c>
    </row>
    <row r="257" spans="1:15" ht="12.75" x14ac:dyDescent="0.2">
      <c r="A257" s="58" t="s">
        <v>1676</v>
      </c>
      <c r="B257" s="109" t="s">
        <v>1676</v>
      </c>
      <c r="C257" s="70" t="s">
        <v>1676</v>
      </c>
      <c r="D257" s="59" t="s">
        <v>1746</v>
      </c>
      <c r="E257" s="109" t="s">
        <v>1746</v>
      </c>
      <c r="F257" s="70" t="s">
        <v>1746</v>
      </c>
      <c r="G257" s="71" t="s">
        <v>1606</v>
      </c>
      <c r="H257" s="75">
        <v>0</v>
      </c>
      <c r="I257" s="76">
        <v>3.83</v>
      </c>
      <c r="J257" s="76">
        <v>1.46</v>
      </c>
      <c r="K257" s="76">
        <v>1.46</v>
      </c>
      <c r="L257" s="77">
        <v>0</v>
      </c>
      <c r="M257" s="78">
        <v>382.98</v>
      </c>
      <c r="N257" s="78">
        <v>0.05</v>
      </c>
      <c r="O257" s="78">
        <v>0.05</v>
      </c>
    </row>
    <row r="258" spans="1:15" ht="12.75" x14ac:dyDescent="0.2">
      <c r="A258" s="58" t="s">
        <v>1677</v>
      </c>
      <c r="B258" s="109" t="s">
        <v>1677</v>
      </c>
      <c r="C258" s="70" t="s">
        <v>1677</v>
      </c>
      <c r="D258" s="59" t="s">
        <v>1747</v>
      </c>
      <c r="E258" s="109" t="s">
        <v>1747</v>
      </c>
      <c r="F258" s="70" t="s">
        <v>1747</v>
      </c>
      <c r="G258" s="71" t="s">
        <v>1607</v>
      </c>
      <c r="H258" s="75">
        <v>0</v>
      </c>
      <c r="I258" s="76">
        <v>1.81</v>
      </c>
      <c r="J258" s="76">
        <v>1.7</v>
      </c>
      <c r="K258" s="76">
        <v>1.7</v>
      </c>
      <c r="L258" s="77">
        <v>0</v>
      </c>
      <c r="M258" s="78">
        <v>418.12</v>
      </c>
      <c r="N258" s="78">
        <v>0.05</v>
      </c>
      <c r="O258" s="78">
        <v>0.05</v>
      </c>
    </row>
    <row r="259" spans="1:15" ht="12.75" x14ac:dyDescent="0.2">
      <c r="A259" s="58" t="s">
        <v>1678</v>
      </c>
      <c r="B259" s="109" t="s">
        <v>1678</v>
      </c>
      <c r="C259" s="70" t="s">
        <v>1678</v>
      </c>
      <c r="D259" s="59" t="s">
        <v>1748</v>
      </c>
      <c r="E259" s="109" t="s">
        <v>1748</v>
      </c>
      <c r="F259" s="70" t="s">
        <v>1748</v>
      </c>
      <c r="G259" s="71" t="s">
        <v>1608</v>
      </c>
      <c r="H259" s="75">
        <v>0</v>
      </c>
      <c r="I259" s="76">
        <v>34.86</v>
      </c>
      <c r="J259" s="76">
        <v>1.7</v>
      </c>
      <c r="K259" s="76">
        <v>1.7</v>
      </c>
      <c r="L259" s="77">
        <v>0</v>
      </c>
      <c r="M259" s="78">
        <v>2769.84</v>
      </c>
      <c r="N259" s="78">
        <v>0.05</v>
      </c>
      <c r="O259" s="78">
        <v>0.05</v>
      </c>
    </row>
    <row r="260" spans="1:15" ht="12.75" x14ac:dyDescent="0.2">
      <c r="A260" s="58" t="s">
        <v>1679</v>
      </c>
      <c r="B260" s="109" t="s">
        <v>1679</v>
      </c>
      <c r="C260" s="70" t="s">
        <v>1679</v>
      </c>
      <c r="D260" s="59" t="s">
        <v>1749</v>
      </c>
      <c r="E260" s="109" t="s">
        <v>1749</v>
      </c>
      <c r="F260" s="70" t="s">
        <v>1749</v>
      </c>
      <c r="G260" s="71" t="s">
        <v>1609</v>
      </c>
      <c r="H260" s="75">
        <v>0</v>
      </c>
      <c r="I260" s="76">
        <v>7.29</v>
      </c>
      <c r="J260" s="76">
        <v>1.7</v>
      </c>
      <c r="K260" s="76">
        <v>1.7</v>
      </c>
      <c r="L260" s="77">
        <v>0</v>
      </c>
      <c r="M260" s="78">
        <v>445.76</v>
      </c>
      <c r="N260" s="78">
        <v>0.05</v>
      </c>
      <c r="O260" s="78">
        <v>0.05</v>
      </c>
    </row>
    <row r="261" spans="1:15" ht="12.75" x14ac:dyDescent="0.2">
      <c r="A261" s="58" t="s">
        <v>1680</v>
      </c>
      <c r="B261" s="109" t="s">
        <v>1680</v>
      </c>
      <c r="C261" s="70" t="s">
        <v>1680</v>
      </c>
      <c r="D261" s="59" t="s">
        <v>1750</v>
      </c>
      <c r="E261" s="109" t="s">
        <v>1750</v>
      </c>
      <c r="F261" s="70" t="s">
        <v>1750</v>
      </c>
      <c r="G261" s="71" t="s">
        <v>1610</v>
      </c>
      <c r="H261" s="75">
        <v>0</v>
      </c>
      <c r="I261" s="76">
        <v>2.13</v>
      </c>
      <c r="J261" s="76">
        <v>2.44</v>
      </c>
      <c r="K261" s="76">
        <v>2.44</v>
      </c>
      <c r="L261" s="77">
        <v>0</v>
      </c>
      <c r="M261" s="78">
        <v>2835.7</v>
      </c>
      <c r="N261" s="78">
        <v>0.05</v>
      </c>
      <c r="O261" s="78">
        <v>0.05</v>
      </c>
    </row>
    <row r="262" spans="1:15" ht="12.75" x14ac:dyDescent="0.2">
      <c r="A262" s="58" t="s">
        <v>1681</v>
      </c>
      <c r="B262" s="109" t="s">
        <v>1681</v>
      </c>
      <c r="C262" s="70" t="s">
        <v>1681</v>
      </c>
      <c r="D262" s="59" t="s">
        <v>1751</v>
      </c>
      <c r="E262" s="109" t="s">
        <v>1751</v>
      </c>
      <c r="F262" s="70" t="s">
        <v>1751</v>
      </c>
      <c r="G262" s="71" t="s">
        <v>1611</v>
      </c>
      <c r="H262" s="75">
        <v>0</v>
      </c>
      <c r="I262" s="76">
        <v>5.14</v>
      </c>
      <c r="J262" s="76">
        <v>1.7</v>
      </c>
      <c r="K262" s="76">
        <v>1.7</v>
      </c>
      <c r="L262" s="77">
        <v>0</v>
      </c>
      <c r="M262" s="78">
        <v>514.16</v>
      </c>
      <c r="N262" s="78">
        <v>0.05</v>
      </c>
      <c r="O262" s="78">
        <v>0.05</v>
      </c>
    </row>
    <row r="263" spans="1:15" ht="12.75" x14ac:dyDescent="0.2">
      <c r="A263" s="58" t="s">
        <v>1682</v>
      </c>
      <c r="B263" s="109" t="s">
        <v>1682</v>
      </c>
      <c r="C263" s="70" t="s">
        <v>1682</v>
      </c>
      <c r="D263" s="59"/>
      <c r="E263" s="109"/>
      <c r="F263" s="70"/>
      <c r="G263" s="71" t="s">
        <v>1612</v>
      </c>
      <c r="H263" s="75">
        <v>0</v>
      </c>
      <c r="I263" s="76">
        <v>11356.02</v>
      </c>
      <c r="J263" s="76">
        <v>4.6399999999999997</v>
      </c>
      <c r="K263" s="76">
        <v>4.6399999999999997</v>
      </c>
      <c r="L263" s="77">
        <v>0</v>
      </c>
      <c r="M263" s="78">
        <v>0</v>
      </c>
      <c r="N263" s="78">
        <v>0</v>
      </c>
      <c r="O263" s="78">
        <v>0</v>
      </c>
    </row>
    <row r="264" spans="1:15" ht="12.75" x14ac:dyDescent="0.2">
      <c r="A264" s="58" t="s">
        <v>1683</v>
      </c>
      <c r="B264" s="109" t="s">
        <v>1683</v>
      </c>
      <c r="C264" s="70" t="s">
        <v>1683</v>
      </c>
      <c r="D264" s="59" t="s">
        <v>1752</v>
      </c>
      <c r="E264" s="109" t="s">
        <v>1752</v>
      </c>
      <c r="F264" s="70" t="s">
        <v>1752</v>
      </c>
      <c r="G264" s="71" t="s">
        <v>1613</v>
      </c>
      <c r="H264" s="75">
        <v>0</v>
      </c>
      <c r="I264" s="76">
        <v>0</v>
      </c>
      <c r="J264" s="76">
        <v>0</v>
      </c>
      <c r="K264" s="76">
        <v>0</v>
      </c>
      <c r="L264" s="77">
        <v>0</v>
      </c>
      <c r="M264" s="78">
        <v>386.81</v>
      </c>
      <c r="N264" s="78">
        <v>0.05</v>
      </c>
      <c r="O264" s="78">
        <v>0.05</v>
      </c>
    </row>
    <row r="265" spans="1:15" ht="12.75" x14ac:dyDescent="0.2">
      <c r="A265" s="58" t="s">
        <v>1684</v>
      </c>
      <c r="B265" s="109" t="s">
        <v>1684</v>
      </c>
      <c r="C265" s="70" t="s">
        <v>1684</v>
      </c>
      <c r="D265" s="59" t="s">
        <v>1753</v>
      </c>
      <c r="E265" s="109" t="s">
        <v>1753</v>
      </c>
      <c r="F265" s="70" t="s">
        <v>1753</v>
      </c>
      <c r="G265" s="71" t="s">
        <v>1614</v>
      </c>
      <c r="H265" s="75">
        <v>0</v>
      </c>
      <c r="I265" s="76">
        <v>25.71</v>
      </c>
      <c r="J265" s="76">
        <v>1.7</v>
      </c>
      <c r="K265" s="76">
        <v>1.7</v>
      </c>
      <c r="L265" s="77">
        <v>0</v>
      </c>
      <c r="M265" s="78">
        <v>642.64</v>
      </c>
      <c r="N265" s="78">
        <v>0.05</v>
      </c>
      <c r="O265" s="78">
        <v>0.05</v>
      </c>
    </row>
    <row r="266" spans="1:15" ht="12.75" x14ac:dyDescent="0.2">
      <c r="A266" s="58" t="s">
        <v>1685</v>
      </c>
      <c r="B266" s="109" t="s">
        <v>1685</v>
      </c>
      <c r="C266" s="70" t="s">
        <v>1685</v>
      </c>
      <c r="D266" s="59" t="s">
        <v>1754</v>
      </c>
      <c r="E266" s="109" t="s">
        <v>1754</v>
      </c>
      <c r="F266" s="70" t="s">
        <v>1754</v>
      </c>
      <c r="G266" s="71" t="s">
        <v>1615</v>
      </c>
      <c r="H266" s="75">
        <v>0</v>
      </c>
      <c r="I266" s="76">
        <v>18.260000000000002</v>
      </c>
      <c r="J266" s="76">
        <v>1.7</v>
      </c>
      <c r="K266" s="76">
        <v>1.7</v>
      </c>
      <c r="L266" s="77">
        <v>0</v>
      </c>
      <c r="M266" s="78">
        <v>1825.91</v>
      </c>
      <c r="N266" s="78">
        <v>0.05</v>
      </c>
      <c r="O266" s="78">
        <v>0.05</v>
      </c>
    </row>
    <row r="267" spans="1:15" ht="12.75" x14ac:dyDescent="0.2">
      <c r="A267" s="58" t="s">
        <v>1686</v>
      </c>
      <c r="B267" s="109" t="s">
        <v>1686</v>
      </c>
      <c r="C267" s="70" t="s">
        <v>1686</v>
      </c>
      <c r="D267" s="59" t="s">
        <v>1755</v>
      </c>
      <c r="E267" s="109" t="s">
        <v>1755</v>
      </c>
      <c r="F267" s="70" t="s">
        <v>1755</v>
      </c>
      <c r="G267" s="71" t="s">
        <v>1616</v>
      </c>
      <c r="H267" s="75">
        <v>0</v>
      </c>
      <c r="I267" s="76">
        <v>469.94</v>
      </c>
      <c r="J267" s="76">
        <v>1.1000000000000001</v>
      </c>
      <c r="K267" s="76">
        <v>1.1000000000000001</v>
      </c>
      <c r="L267" s="77">
        <v>0</v>
      </c>
      <c r="M267" s="78">
        <v>469.94</v>
      </c>
      <c r="N267" s="78">
        <v>0.05</v>
      </c>
      <c r="O267" s="78">
        <v>0.05</v>
      </c>
    </row>
    <row r="268" spans="1:15" ht="12.75" x14ac:dyDescent="0.2">
      <c r="A268" s="58" t="s">
        <v>1687</v>
      </c>
      <c r="B268" s="109" t="s">
        <v>1687</v>
      </c>
      <c r="C268" s="70" t="s">
        <v>1687</v>
      </c>
      <c r="D268" s="59" t="s">
        <v>1756</v>
      </c>
      <c r="E268" s="109" t="s">
        <v>1756</v>
      </c>
      <c r="F268" s="70" t="s">
        <v>1756</v>
      </c>
      <c r="G268" s="71" t="s">
        <v>1617</v>
      </c>
      <c r="H268" s="75">
        <v>0</v>
      </c>
      <c r="I268" s="76">
        <v>41.75</v>
      </c>
      <c r="J268" s="76">
        <v>3.29</v>
      </c>
      <c r="K268" s="76">
        <v>3.29</v>
      </c>
      <c r="L268" s="77">
        <v>-1.887</v>
      </c>
      <c r="M268" s="78">
        <v>1669.94</v>
      </c>
      <c r="N268" s="78">
        <v>0.05</v>
      </c>
      <c r="O268" s="78">
        <v>0.05</v>
      </c>
    </row>
    <row r="269" spans="1:15" ht="12.75" x14ac:dyDescent="0.2">
      <c r="A269" s="58" t="s">
        <v>1688</v>
      </c>
      <c r="B269" s="109" t="s">
        <v>1688</v>
      </c>
      <c r="C269" s="70" t="s">
        <v>1688</v>
      </c>
      <c r="D269" s="59" t="s">
        <v>1757</v>
      </c>
      <c r="E269" s="109" t="s">
        <v>1757</v>
      </c>
      <c r="F269" s="70" t="s">
        <v>1757</v>
      </c>
      <c r="G269" s="71" t="s">
        <v>1644</v>
      </c>
      <c r="H269" s="75">
        <v>0</v>
      </c>
      <c r="I269" s="76">
        <v>636.92999999999995</v>
      </c>
      <c r="J269" s="76">
        <v>1.1000000000000001</v>
      </c>
      <c r="K269" s="76">
        <v>1.1000000000000001</v>
      </c>
      <c r="L269" s="77">
        <v>0</v>
      </c>
      <c r="M269" s="78">
        <v>636.92999999999995</v>
      </c>
      <c r="N269" s="78">
        <v>0.05</v>
      </c>
      <c r="O269" s="78">
        <v>0.05</v>
      </c>
    </row>
    <row r="270" spans="1:15" ht="12.75" x14ac:dyDescent="0.2">
      <c r="A270" s="58" t="s">
        <v>1689</v>
      </c>
      <c r="B270" s="109" t="s">
        <v>1689</v>
      </c>
      <c r="C270" s="70" t="s">
        <v>1689</v>
      </c>
      <c r="D270" s="59" t="s">
        <v>1758</v>
      </c>
      <c r="E270" s="109" t="s">
        <v>1758</v>
      </c>
      <c r="F270" s="70" t="s">
        <v>1758</v>
      </c>
      <c r="G270" s="71" t="s">
        <v>1645</v>
      </c>
      <c r="H270" s="75">
        <v>0</v>
      </c>
      <c r="I270" s="76">
        <v>503.06</v>
      </c>
      <c r="J270" s="76">
        <v>1.1000000000000001</v>
      </c>
      <c r="K270" s="76">
        <v>1.1000000000000001</v>
      </c>
      <c r="L270" s="77">
        <v>0</v>
      </c>
      <c r="M270" s="78">
        <v>503.06</v>
      </c>
      <c r="N270" s="78">
        <v>0.05</v>
      </c>
      <c r="O270" s="78">
        <v>0.05</v>
      </c>
    </row>
    <row r="271" spans="1:15" ht="12.75" x14ac:dyDescent="0.2">
      <c r="A271" s="58" t="s">
        <v>1690</v>
      </c>
      <c r="B271" s="109" t="s">
        <v>1690</v>
      </c>
      <c r="C271" s="70" t="s">
        <v>1690</v>
      </c>
      <c r="D271" s="59" t="s">
        <v>1759</v>
      </c>
      <c r="E271" s="109" t="s">
        <v>1759</v>
      </c>
      <c r="F271" s="70" t="s">
        <v>1759</v>
      </c>
      <c r="G271" s="71" t="s">
        <v>1618</v>
      </c>
      <c r="H271" s="75">
        <v>0</v>
      </c>
      <c r="I271" s="76">
        <v>4.22</v>
      </c>
      <c r="J271" s="76">
        <v>2.44</v>
      </c>
      <c r="K271" s="76">
        <v>2.44</v>
      </c>
      <c r="L271" s="77">
        <v>0</v>
      </c>
      <c r="M271" s="78">
        <v>4224.71</v>
      </c>
      <c r="N271" s="78">
        <v>0.05</v>
      </c>
      <c r="O271" s="78">
        <v>0.05</v>
      </c>
    </row>
    <row r="272" spans="1:15" ht="12.75" x14ac:dyDescent="0.2">
      <c r="A272" s="58" t="s">
        <v>1691</v>
      </c>
      <c r="B272" s="109" t="s">
        <v>1691</v>
      </c>
      <c r="C272" s="70" t="s">
        <v>1691</v>
      </c>
      <c r="D272" s="59" t="s">
        <v>1760</v>
      </c>
      <c r="E272" s="109" t="s">
        <v>1760</v>
      </c>
      <c r="F272" s="70" t="s">
        <v>1760</v>
      </c>
      <c r="G272" s="71" t="s">
        <v>1619</v>
      </c>
      <c r="H272" s="75">
        <v>0</v>
      </c>
      <c r="I272" s="76">
        <v>0.77</v>
      </c>
      <c r="J272" s="76">
        <v>2.06</v>
      </c>
      <c r="K272" s="76">
        <v>2.06</v>
      </c>
      <c r="L272" s="77">
        <v>0</v>
      </c>
      <c r="M272" s="78">
        <v>386.04</v>
      </c>
      <c r="N272" s="78">
        <v>0.05</v>
      </c>
      <c r="O272" s="78">
        <v>0.05</v>
      </c>
    </row>
    <row r="273" spans="1:15" ht="12.75" x14ac:dyDescent="0.2">
      <c r="A273" s="58" t="s">
        <v>1692</v>
      </c>
      <c r="B273" s="109" t="s">
        <v>1692</v>
      </c>
      <c r="C273" s="70" t="s">
        <v>1692</v>
      </c>
      <c r="D273" s="59" t="s">
        <v>1761</v>
      </c>
      <c r="E273" s="109" t="s">
        <v>1761</v>
      </c>
      <c r="F273" s="70" t="s">
        <v>1761</v>
      </c>
      <c r="G273" s="71" t="s">
        <v>1620</v>
      </c>
      <c r="H273" s="75">
        <v>0</v>
      </c>
      <c r="I273" s="76">
        <v>0</v>
      </c>
      <c r="J273" s="76">
        <v>0</v>
      </c>
      <c r="K273" s="76">
        <v>0</v>
      </c>
      <c r="L273" s="77">
        <v>0</v>
      </c>
      <c r="M273" s="78">
        <v>386.81</v>
      </c>
      <c r="N273" s="78">
        <v>0.05</v>
      </c>
      <c r="O273" s="78">
        <v>0.05</v>
      </c>
    </row>
    <row r="274" spans="1:15" ht="12.75" x14ac:dyDescent="0.2">
      <c r="A274" s="58" t="s">
        <v>1693</v>
      </c>
      <c r="B274" s="109" t="s">
        <v>1693</v>
      </c>
      <c r="C274" s="70" t="s">
        <v>1693</v>
      </c>
      <c r="D274" s="59" t="s">
        <v>1762</v>
      </c>
      <c r="E274" s="109" t="s">
        <v>1762</v>
      </c>
      <c r="F274" s="70" t="s">
        <v>1762</v>
      </c>
      <c r="G274" s="71" t="s">
        <v>1621</v>
      </c>
      <c r="H274" s="75">
        <v>0</v>
      </c>
      <c r="I274" s="76">
        <v>20.16</v>
      </c>
      <c r="J274" s="76">
        <v>1.19</v>
      </c>
      <c r="K274" s="76">
        <v>1.19</v>
      </c>
      <c r="L274" s="77">
        <v>0</v>
      </c>
      <c r="M274" s="78">
        <v>1008.06</v>
      </c>
      <c r="N274" s="78">
        <v>0.05</v>
      </c>
      <c r="O274" s="78">
        <v>0.05</v>
      </c>
    </row>
    <row r="275" spans="1:15" ht="12.75" x14ac:dyDescent="0.2">
      <c r="A275" s="58" t="s">
        <v>1694</v>
      </c>
      <c r="B275" s="109" t="s">
        <v>1694</v>
      </c>
      <c r="C275" s="70" t="s">
        <v>1694</v>
      </c>
      <c r="D275" s="59" t="s">
        <v>1763</v>
      </c>
      <c r="E275" s="109" t="s">
        <v>1763</v>
      </c>
      <c r="F275" s="70" t="s">
        <v>1763</v>
      </c>
      <c r="G275" s="71" t="s">
        <v>1622</v>
      </c>
      <c r="H275" s="75">
        <v>0</v>
      </c>
      <c r="I275" s="76">
        <v>23.68</v>
      </c>
      <c r="J275" s="76">
        <v>0.73</v>
      </c>
      <c r="K275" s="76">
        <v>0.73</v>
      </c>
      <c r="L275" s="77">
        <v>0</v>
      </c>
      <c r="M275" s="78">
        <v>1183.8900000000001</v>
      </c>
      <c r="N275" s="78">
        <v>0.05</v>
      </c>
      <c r="O275" s="78">
        <v>0.05</v>
      </c>
    </row>
    <row r="276" spans="1:15" ht="12.75" x14ac:dyDescent="0.2">
      <c r="A276" s="58" t="s">
        <v>1695</v>
      </c>
      <c r="B276" s="109" t="s">
        <v>1695</v>
      </c>
      <c r="C276" s="70" t="s">
        <v>1695</v>
      </c>
      <c r="D276" s="59" t="s">
        <v>1764</v>
      </c>
      <c r="E276" s="109" t="s">
        <v>1764</v>
      </c>
      <c r="F276" s="70" t="s">
        <v>1764</v>
      </c>
      <c r="G276" s="71" t="s">
        <v>1623</v>
      </c>
      <c r="H276" s="75">
        <v>0</v>
      </c>
      <c r="I276" s="76">
        <v>0</v>
      </c>
      <c r="J276" s="76">
        <v>0</v>
      </c>
      <c r="K276" s="76">
        <v>0</v>
      </c>
      <c r="L276" s="77">
        <v>0</v>
      </c>
      <c r="M276" s="78">
        <v>939.87</v>
      </c>
      <c r="N276" s="78">
        <v>0.05</v>
      </c>
      <c r="O276" s="78">
        <v>0.05</v>
      </c>
    </row>
    <row r="277" spans="1:15" ht="12.75" x14ac:dyDescent="0.2">
      <c r="A277" s="58" t="s">
        <v>1696</v>
      </c>
      <c r="B277" s="109" t="s">
        <v>1696</v>
      </c>
      <c r="C277" s="70" t="s">
        <v>1696</v>
      </c>
      <c r="D277" s="59" t="s">
        <v>1765</v>
      </c>
      <c r="E277" s="109" t="s">
        <v>1765</v>
      </c>
      <c r="F277" s="70" t="s">
        <v>1765</v>
      </c>
      <c r="G277" s="71" t="s">
        <v>1624</v>
      </c>
      <c r="H277" s="75">
        <v>0</v>
      </c>
      <c r="I277" s="76">
        <v>131.53</v>
      </c>
      <c r="J277" s="76">
        <v>1.1000000000000001</v>
      </c>
      <c r="K277" s="76">
        <v>1.1000000000000001</v>
      </c>
      <c r="L277" s="77">
        <v>0</v>
      </c>
      <c r="M277" s="78">
        <v>3288.18</v>
      </c>
      <c r="N277" s="78">
        <v>0.05</v>
      </c>
      <c r="O277" s="78">
        <v>0.05</v>
      </c>
    </row>
    <row r="278" spans="1:15" ht="12.75" x14ac:dyDescent="0.2">
      <c r="A278" s="58" t="s">
        <v>1697</v>
      </c>
      <c r="B278" s="109" t="s">
        <v>1697</v>
      </c>
      <c r="C278" s="70" t="s">
        <v>1697</v>
      </c>
      <c r="D278" s="59" t="s">
        <v>1766</v>
      </c>
      <c r="E278" s="109" t="s">
        <v>1766</v>
      </c>
      <c r="F278" s="70" t="s">
        <v>1766</v>
      </c>
      <c r="G278" s="71" t="s">
        <v>1625</v>
      </c>
      <c r="H278" s="75">
        <v>0</v>
      </c>
      <c r="I278" s="76">
        <v>105.58</v>
      </c>
      <c r="J278" s="76">
        <v>1.47</v>
      </c>
      <c r="K278" s="76">
        <v>1.47</v>
      </c>
      <c r="L278" s="77">
        <v>0</v>
      </c>
      <c r="M278" s="78">
        <v>10117.82</v>
      </c>
      <c r="N278" s="78">
        <v>0.05</v>
      </c>
      <c r="O278" s="78">
        <v>0.05</v>
      </c>
    </row>
    <row r="279" spans="1:15" ht="12.75" x14ac:dyDescent="0.2">
      <c r="A279" s="58" t="s">
        <v>1698</v>
      </c>
      <c r="B279" s="109" t="s">
        <v>1698</v>
      </c>
      <c r="C279" s="70" t="s">
        <v>1698</v>
      </c>
      <c r="D279" s="59" t="s">
        <v>1767</v>
      </c>
      <c r="E279" s="109" t="s">
        <v>1767</v>
      </c>
      <c r="F279" s="70" t="s">
        <v>1767</v>
      </c>
      <c r="G279" s="71" t="s">
        <v>1626</v>
      </c>
      <c r="H279" s="75">
        <v>0</v>
      </c>
      <c r="I279" s="76">
        <v>4.47</v>
      </c>
      <c r="J279" s="76">
        <v>1.46</v>
      </c>
      <c r="K279" s="76">
        <v>1.46</v>
      </c>
      <c r="L279" s="77">
        <v>0</v>
      </c>
      <c r="M279" s="78">
        <v>2237.16</v>
      </c>
      <c r="N279" s="78">
        <v>0.05</v>
      </c>
      <c r="O279" s="78">
        <v>0.05</v>
      </c>
    </row>
    <row r="280" spans="1:15" ht="12.75" x14ac:dyDescent="0.2">
      <c r="A280" s="58" t="s">
        <v>1699</v>
      </c>
      <c r="B280" s="109" t="s">
        <v>1699</v>
      </c>
      <c r="C280" s="70" t="s">
        <v>1699</v>
      </c>
      <c r="D280" s="59" t="s">
        <v>1768</v>
      </c>
      <c r="E280" s="109" t="s">
        <v>1768</v>
      </c>
      <c r="F280" s="70" t="s">
        <v>1768</v>
      </c>
      <c r="G280" s="71" t="s">
        <v>1627</v>
      </c>
      <c r="H280" s="75">
        <v>0</v>
      </c>
      <c r="I280" s="76">
        <v>2.88</v>
      </c>
      <c r="J280" s="76">
        <v>1.87</v>
      </c>
      <c r="K280" s="76">
        <v>1.87</v>
      </c>
      <c r="L280" s="77">
        <v>0</v>
      </c>
      <c r="M280" s="78">
        <v>383.93</v>
      </c>
      <c r="N280" s="78">
        <v>0.05</v>
      </c>
      <c r="O280" s="78">
        <v>0.05</v>
      </c>
    </row>
    <row r="281" spans="1:15" ht="12.75" x14ac:dyDescent="0.2">
      <c r="A281" s="58" t="s">
        <v>1700</v>
      </c>
      <c r="B281" s="109" t="s">
        <v>1700</v>
      </c>
      <c r="C281" s="70" t="s">
        <v>1700</v>
      </c>
      <c r="D281" s="59" t="s">
        <v>1769</v>
      </c>
      <c r="E281" s="109" t="s">
        <v>1769</v>
      </c>
      <c r="F281" s="70" t="s">
        <v>1769</v>
      </c>
      <c r="G281" s="71" t="s">
        <v>1628</v>
      </c>
      <c r="H281" s="75">
        <v>0</v>
      </c>
      <c r="I281" s="76">
        <v>8.67</v>
      </c>
      <c r="J281" s="76">
        <v>1.46</v>
      </c>
      <c r="K281" s="76">
        <v>1.46</v>
      </c>
      <c r="L281" s="77">
        <v>0</v>
      </c>
      <c r="M281" s="78">
        <v>1040.58</v>
      </c>
      <c r="N281" s="78">
        <v>0.05</v>
      </c>
      <c r="O281" s="78">
        <v>0.05</v>
      </c>
    </row>
    <row r="282" spans="1:15" ht="12.75" x14ac:dyDescent="0.2">
      <c r="A282" s="58" t="s">
        <v>1701</v>
      </c>
      <c r="B282" s="109" t="s">
        <v>1701</v>
      </c>
      <c r="C282" s="70" t="s">
        <v>1701</v>
      </c>
      <c r="D282" s="59" t="s">
        <v>1770</v>
      </c>
      <c r="E282" s="109" t="s">
        <v>1770</v>
      </c>
      <c r="F282" s="70" t="s">
        <v>1770</v>
      </c>
      <c r="G282" s="71" t="s">
        <v>1629</v>
      </c>
      <c r="H282" s="75">
        <v>0</v>
      </c>
      <c r="I282" s="76">
        <v>3.87</v>
      </c>
      <c r="J282" s="76">
        <v>1.1000000000000001</v>
      </c>
      <c r="K282" s="76">
        <v>1.1000000000000001</v>
      </c>
      <c r="L282" s="77">
        <v>0</v>
      </c>
      <c r="M282" s="78">
        <v>714.16</v>
      </c>
      <c r="N282" s="78">
        <v>0.05</v>
      </c>
      <c r="O282" s="78">
        <v>0.05</v>
      </c>
    </row>
    <row r="283" spans="1:15" ht="12.75" x14ac:dyDescent="0.2">
      <c r="A283" s="58" t="s">
        <v>1702</v>
      </c>
      <c r="B283" s="109" t="s">
        <v>1702</v>
      </c>
      <c r="C283" s="70" t="s">
        <v>1702</v>
      </c>
      <c r="D283" s="59" t="s">
        <v>1771</v>
      </c>
      <c r="E283" s="109" t="s">
        <v>1771</v>
      </c>
      <c r="F283" s="70" t="s">
        <v>1771</v>
      </c>
      <c r="G283" s="71" t="s">
        <v>1630</v>
      </c>
      <c r="H283" s="75">
        <v>0</v>
      </c>
      <c r="I283" s="76">
        <v>18.2</v>
      </c>
      <c r="J283" s="76">
        <v>2.06</v>
      </c>
      <c r="K283" s="76">
        <v>2.06</v>
      </c>
      <c r="L283" s="77">
        <v>0</v>
      </c>
      <c r="M283" s="78">
        <v>2183.87</v>
      </c>
      <c r="N283" s="78">
        <v>0.05</v>
      </c>
      <c r="O283" s="78">
        <v>0.05</v>
      </c>
    </row>
    <row r="284" spans="1:15" ht="12.75" x14ac:dyDescent="0.2">
      <c r="A284" s="58" t="s">
        <v>1703</v>
      </c>
      <c r="B284" s="109" t="s">
        <v>1703</v>
      </c>
      <c r="C284" s="70" t="s">
        <v>1703</v>
      </c>
      <c r="D284" s="59" t="s">
        <v>1772</v>
      </c>
      <c r="E284" s="109" t="s">
        <v>1772</v>
      </c>
      <c r="F284" s="70" t="s">
        <v>1772</v>
      </c>
      <c r="G284" s="71" t="s">
        <v>1631</v>
      </c>
      <c r="H284" s="75">
        <v>0</v>
      </c>
      <c r="I284" s="76">
        <v>8.01</v>
      </c>
      <c r="J284" s="76">
        <v>1.97</v>
      </c>
      <c r="K284" s="76">
        <v>1.97</v>
      </c>
      <c r="L284" s="77">
        <v>0</v>
      </c>
      <c r="M284" s="78">
        <v>841.35</v>
      </c>
      <c r="N284" s="78">
        <v>0.05</v>
      </c>
      <c r="O284" s="78">
        <v>0.05</v>
      </c>
    </row>
    <row r="285" spans="1:15" ht="12.75" x14ac:dyDescent="0.2">
      <c r="A285" s="58" t="s">
        <v>1704</v>
      </c>
      <c r="B285" s="109" t="s">
        <v>1704</v>
      </c>
      <c r="C285" s="70" t="s">
        <v>1704</v>
      </c>
      <c r="D285" s="59" t="s">
        <v>1773</v>
      </c>
      <c r="E285" s="109" t="s">
        <v>1773</v>
      </c>
      <c r="F285" s="70" t="s">
        <v>1773</v>
      </c>
      <c r="G285" s="71" t="s">
        <v>1632</v>
      </c>
      <c r="H285" s="75">
        <v>0</v>
      </c>
      <c r="I285" s="76">
        <v>64.17</v>
      </c>
      <c r="J285" s="76">
        <v>1.7</v>
      </c>
      <c r="K285" s="76">
        <v>1.7</v>
      </c>
      <c r="L285" s="77">
        <v>0</v>
      </c>
      <c r="M285" s="78">
        <v>2566.98</v>
      </c>
      <c r="N285" s="78">
        <v>0.05</v>
      </c>
      <c r="O285" s="78">
        <v>0.05</v>
      </c>
    </row>
    <row r="286" spans="1:15" ht="12.75" x14ac:dyDescent="0.2">
      <c r="A286" s="58" t="s">
        <v>1705</v>
      </c>
      <c r="B286" s="109" t="s">
        <v>1705</v>
      </c>
      <c r="C286" s="70" t="s">
        <v>1705</v>
      </c>
      <c r="D286" s="59" t="s">
        <v>1774</v>
      </c>
      <c r="E286" s="109" t="s">
        <v>1774</v>
      </c>
      <c r="F286" s="70" t="s">
        <v>1774</v>
      </c>
      <c r="G286" s="71" t="s">
        <v>1633</v>
      </c>
      <c r="H286" s="75">
        <v>0</v>
      </c>
      <c r="I286" s="76">
        <v>0.96</v>
      </c>
      <c r="J286" s="76">
        <v>1.44</v>
      </c>
      <c r="K286" s="76">
        <v>1.44</v>
      </c>
      <c r="L286" s="77">
        <v>0</v>
      </c>
      <c r="M286" s="78">
        <v>531.02</v>
      </c>
      <c r="N286" s="78">
        <v>0.05</v>
      </c>
      <c r="O286" s="78">
        <v>0.05</v>
      </c>
    </row>
    <row r="287" spans="1:15" ht="12.75" x14ac:dyDescent="0.2">
      <c r="A287" s="58" t="s">
        <v>1706</v>
      </c>
      <c r="B287" s="109" t="s">
        <v>1706</v>
      </c>
      <c r="C287" s="70" t="s">
        <v>1706</v>
      </c>
      <c r="D287" s="59" t="s">
        <v>1775</v>
      </c>
      <c r="E287" s="109" t="s">
        <v>1775</v>
      </c>
      <c r="F287" s="70" t="s">
        <v>1775</v>
      </c>
      <c r="G287" s="71" t="s">
        <v>1634</v>
      </c>
      <c r="H287" s="75">
        <v>0</v>
      </c>
      <c r="I287" s="76">
        <v>3.76</v>
      </c>
      <c r="J287" s="76">
        <v>2.44</v>
      </c>
      <c r="K287" s="76">
        <v>2.44</v>
      </c>
      <c r="L287" s="77">
        <v>0</v>
      </c>
      <c r="M287" s="78">
        <v>1045.49</v>
      </c>
      <c r="N287" s="78">
        <v>0.05</v>
      </c>
      <c r="O287" s="78">
        <v>0.05</v>
      </c>
    </row>
    <row r="288" spans="1:15" ht="12.75" x14ac:dyDescent="0.2">
      <c r="A288" s="58" t="s">
        <v>1707</v>
      </c>
      <c r="B288" s="109" t="s">
        <v>1707</v>
      </c>
      <c r="C288" s="70" t="s">
        <v>1707</v>
      </c>
      <c r="D288" s="59" t="s">
        <v>1776</v>
      </c>
      <c r="E288" s="109" t="s">
        <v>1776</v>
      </c>
      <c r="F288" s="70" t="s">
        <v>1776</v>
      </c>
      <c r="G288" s="71" t="s">
        <v>1635</v>
      </c>
      <c r="H288" s="75">
        <v>0</v>
      </c>
      <c r="I288" s="76">
        <v>43.24</v>
      </c>
      <c r="J288" s="76">
        <v>1.7</v>
      </c>
      <c r="K288" s="76">
        <v>1.7</v>
      </c>
      <c r="L288" s="77">
        <v>0</v>
      </c>
      <c r="M288" s="78">
        <v>873.52</v>
      </c>
      <c r="N288" s="78">
        <v>0.05</v>
      </c>
      <c r="O288" s="78">
        <v>0.05</v>
      </c>
    </row>
    <row r="289" spans="1:15" ht="12.75" x14ac:dyDescent="0.2">
      <c r="A289" s="58" t="s">
        <v>1708</v>
      </c>
      <c r="B289" s="109" t="s">
        <v>1708</v>
      </c>
      <c r="C289" s="70" t="s">
        <v>1708</v>
      </c>
      <c r="D289" s="59" t="s">
        <v>1777</v>
      </c>
      <c r="E289" s="109" t="s">
        <v>1777</v>
      </c>
      <c r="F289" s="70" t="s">
        <v>1777</v>
      </c>
      <c r="G289" s="71" t="s">
        <v>1636</v>
      </c>
      <c r="H289" s="75">
        <v>0</v>
      </c>
      <c r="I289" s="76">
        <v>41.35</v>
      </c>
      <c r="J289" s="76">
        <v>1.07</v>
      </c>
      <c r="K289" s="76">
        <v>1.07</v>
      </c>
      <c r="L289" s="77">
        <v>0</v>
      </c>
      <c r="M289" s="78">
        <v>41.35</v>
      </c>
      <c r="N289" s="78">
        <v>0.05</v>
      </c>
      <c r="O289" s="78">
        <v>0.05</v>
      </c>
    </row>
    <row r="290" spans="1:15" ht="12.75" x14ac:dyDescent="0.2">
      <c r="A290" s="58" t="s">
        <v>1709</v>
      </c>
      <c r="B290" s="109" t="s">
        <v>1709</v>
      </c>
      <c r="C290" s="70" t="s">
        <v>1709</v>
      </c>
      <c r="D290" s="59" t="s">
        <v>1778</v>
      </c>
      <c r="E290" s="109" t="s">
        <v>1778</v>
      </c>
      <c r="F290" s="70" t="s">
        <v>1778</v>
      </c>
      <c r="G290" s="71" t="s">
        <v>1637</v>
      </c>
      <c r="H290" s="75">
        <v>0</v>
      </c>
      <c r="I290" s="76">
        <v>1.01</v>
      </c>
      <c r="J290" s="76">
        <v>3.02</v>
      </c>
      <c r="K290" s="76">
        <v>3.02</v>
      </c>
      <c r="L290" s="77">
        <v>0</v>
      </c>
      <c r="M290" s="78">
        <v>404</v>
      </c>
      <c r="N290" s="78">
        <v>0.05</v>
      </c>
      <c r="O290" s="78">
        <v>0.05</v>
      </c>
    </row>
    <row r="291" spans="1:15" ht="12.75" x14ac:dyDescent="0.2">
      <c r="A291" s="58" t="s">
        <v>1710</v>
      </c>
      <c r="B291" s="109" t="s">
        <v>1710</v>
      </c>
      <c r="C291" s="70" t="s">
        <v>1710</v>
      </c>
      <c r="D291" s="59" t="s">
        <v>1779</v>
      </c>
      <c r="E291" s="109" t="s">
        <v>1779</v>
      </c>
      <c r="F291" s="70" t="s">
        <v>1779</v>
      </c>
      <c r="G291" s="71" t="s">
        <v>1638</v>
      </c>
      <c r="H291" s="75">
        <v>0</v>
      </c>
      <c r="I291" s="76">
        <v>17.829999999999998</v>
      </c>
      <c r="J291" s="76">
        <v>1.7</v>
      </c>
      <c r="K291" s="76">
        <v>1.7</v>
      </c>
      <c r="L291" s="77">
        <v>0</v>
      </c>
      <c r="M291" s="78">
        <v>624.02</v>
      </c>
      <c r="N291" s="78">
        <v>0.05</v>
      </c>
      <c r="O291" s="78">
        <v>0.05</v>
      </c>
    </row>
    <row r="292" spans="1:15" ht="12.75" x14ac:dyDescent="0.2">
      <c r="A292" s="58" t="s">
        <v>1711</v>
      </c>
      <c r="B292" s="109" t="s">
        <v>1711</v>
      </c>
      <c r="C292" s="70" t="s">
        <v>1711</v>
      </c>
      <c r="D292" s="59" t="s">
        <v>1780</v>
      </c>
      <c r="E292" s="109" t="s">
        <v>1780</v>
      </c>
      <c r="F292" s="70" t="s">
        <v>1780</v>
      </c>
      <c r="G292" s="71" t="s">
        <v>1639</v>
      </c>
      <c r="H292" s="75">
        <v>0</v>
      </c>
      <c r="I292" s="76">
        <v>7.84</v>
      </c>
      <c r="J292" s="76">
        <v>1.49</v>
      </c>
      <c r="K292" s="76">
        <v>1.49</v>
      </c>
      <c r="L292" s="77">
        <v>0</v>
      </c>
      <c r="M292" s="78">
        <v>712.96</v>
      </c>
      <c r="N292" s="78">
        <v>0.05</v>
      </c>
      <c r="O292" s="78">
        <v>0.05</v>
      </c>
    </row>
    <row r="293" spans="1:15" ht="12.75" x14ac:dyDescent="0.2">
      <c r="A293" s="58" t="s">
        <v>1712</v>
      </c>
      <c r="B293" s="109" t="s">
        <v>1712</v>
      </c>
      <c r="C293" s="70" t="s">
        <v>1712</v>
      </c>
      <c r="D293" s="59" t="s">
        <v>1781</v>
      </c>
      <c r="E293" s="109" t="s">
        <v>1781</v>
      </c>
      <c r="F293" s="70" t="s">
        <v>1781</v>
      </c>
      <c r="G293" s="71" t="s">
        <v>1640</v>
      </c>
      <c r="H293" s="75">
        <v>0</v>
      </c>
      <c r="I293" s="76">
        <v>19.88</v>
      </c>
      <c r="J293" s="76">
        <v>3.02</v>
      </c>
      <c r="K293" s="76">
        <v>3.02</v>
      </c>
      <c r="L293" s="77">
        <v>0</v>
      </c>
      <c r="M293" s="78">
        <v>2981.82</v>
      </c>
      <c r="N293" s="78">
        <v>0.05</v>
      </c>
      <c r="O293" s="78">
        <v>0.05</v>
      </c>
    </row>
    <row r="294" spans="1:15" ht="12.75" x14ac:dyDescent="0.2">
      <c r="A294" s="58" t="s">
        <v>1713</v>
      </c>
      <c r="B294" s="109" t="s">
        <v>1713</v>
      </c>
      <c r="C294" s="70" t="s">
        <v>1713</v>
      </c>
      <c r="D294" s="59" t="s">
        <v>1782</v>
      </c>
      <c r="E294" s="109" t="s">
        <v>1782</v>
      </c>
      <c r="F294" s="70" t="s">
        <v>1782</v>
      </c>
      <c r="G294" s="71" t="s">
        <v>1641</v>
      </c>
      <c r="H294" s="75">
        <v>0</v>
      </c>
      <c r="I294" s="76">
        <v>4.6100000000000003</v>
      </c>
      <c r="J294" s="76">
        <v>1.7</v>
      </c>
      <c r="K294" s="76">
        <v>1.7</v>
      </c>
      <c r="L294" s="77">
        <v>0</v>
      </c>
      <c r="M294" s="78">
        <v>415.32</v>
      </c>
      <c r="N294" s="78">
        <v>0.05</v>
      </c>
      <c r="O294" s="78">
        <v>0.05</v>
      </c>
    </row>
    <row r="295" spans="1:15" ht="12.75" x14ac:dyDescent="0.2">
      <c r="A295" s="58" t="s">
        <v>1714</v>
      </c>
      <c r="B295" s="109" t="s">
        <v>1714</v>
      </c>
      <c r="C295" s="70" t="s">
        <v>1714</v>
      </c>
      <c r="D295" s="59" t="s">
        <v>1783</v>
      </c>
      <c r="E295" s="109" t="s">
        <v>1783</v>
      </c>
      <c r="F295" s="70" t="s">
        <v>1783</v>
      </c>
      <c r="G295" s="71" t="s">
        <v>1642</v>
      </c>
      <c r="H295" s="75">
        <v>0</v>
      </c>
      <c r="I295" s="76">
        <v>29.12</v>
      </c>
      <c r="J295" s="76">
        <v>1.76</v>
      </c>
      <c r="K295" s="76">
        <v>1.76</v>
      </c>
      <c r="L295" s="77">
        <v>-0.42599999999999999</v>
      </c>
      <c r="M295" s="78">
        <v>1164.81</v>
      </c>
      <c r="N295" s="78">
        <v>0.05</v>
      </c>
      <c r="O295" s="78">
        <v>0.05</v>
      </c>
    </row>
    <row r="296" spans="1:15" ht="12.75" x14ac:dyDescent="0.2">
      <c r="A296" s="58" t="s">
        <v>1715</v>
      </c>
      <c r="B296" s="109" t="s">
        <v>1715</v>
      </c>
      <c r="C296" s="70" t="s">
        <v>1715</v>
      </c>
      <c r="D296" s="59" t="s">
        <v>1784</v>
      </c>
      <c r="E296" s="109" t="s">
        <v>1784</v>
      </c>
      <c r="F296" s="70" t="s">
        <v>1784</v>
      </c>
      <c r="G296" s="71" t="s">
        <v>1643</v>
      </c>
      <c r="H296" s="75">
        <v>0</v>
      </c>
      <c r="I296" s="76">
        <v>3.83</v>
      </c>
      <c r="J296" s="76">
        <v>1.7</v>
      </c>
      <c r="K296" s="76">
        <v>1.7</v>
      </c>
      <c r="L296" s="77">
        <v>0</v>
      </c>
      <c r="M296" s="78">
        <v>382.98</v>
      </c>
      <c r="N296" s="78">
        <v>0.05</v>
      </c>
      <c r="O296" s="78">
        <v>0.05</v>
      </c>
    </row>
    <row r="297" spans="1:15" ht="12.75" x14ac:dyDescent="0.2">
      <c r="A297" s="58"/>
      <c r="B297" s="109"/>
      <c r="C297" s="70"/>
      <c r="D297" s="59"/>
      <c r="E297" s="109"/>
      <c r="F297" s="70"/>
      <c r="G297" s="71"/>
      <c r="H297" s="75"/>
      <c r="I297" s="76"/>
      <c r="J297" s="76"/>
      <c r="K297" s="76"/>
      <c r="L297" s="77"/>
      <c r="M297" s="78"/>
      <c r="N297" s="78"/>
      <c r="O297" s="78"/>
    </row>
    <row r="298" spans="1:15" ht="12.75" x14ac:dyDescent="0.2">
      <c r="A298" s="58"/>
      <c r="B298" s="109"/>
      <c r="C298" s="70"/>
      <c r="D298" s="59"/>
      <c r="E298" s="109"/>
      <c r="F298" s="70"/>
      <c r="G298" s="71"/>
      <c r="H298" s="75"/>
      <c r="I298" s="76"/>
      <c r="J298" s="76"/>
      <c r="K298" s="76"/>
      <c r="L298" s="77"/>
      <c r="M298" s="78"/>
      <c r="N298" s="78"/>
      <c r="O298" s="78"/>
    </row>
    <row r="299" spans="1:15" ht="12.75" x14ac:dyDescent="0.2">
      <c r="A299" s="58"/>
      <c r="B299" s="109"/>
      <c r="C299" s="70"/>
      <c r="D299" s="59"/>
      <c r="E299" s="109"/>
      <c r="F299" s="70"/>
      <c r="G299" s="71"/>
      <c r="H299" s="75"/>
      <c r="I299" s="76"/>
      <c r="J299" s="76"/>
      <c r="K299" s="76"/>
      <c r="L299" s="77"/>
      <c r="M299" s="78"/>
      <c r="N299" s="78"/>
      <c r="O299" s="78"/>
    </row>
    <row r="300" spans="1:15" ht="12.75" x14ac:dyDescent="0.2">
      <c r="A300" s="58"/>
      <c r="B300" s="109"/>
      <c r="C300" s="70"/>
      <c r="D300" s="59"/>
      <c r="E300" s="109"/>
      <c r="F300" s="70"/>
      <c r="G300" s="71"/>
      <c r="H300" s="75"/>
      <c r="I300" s="76"/>
      <c r="J300" s="76"/>
      <c r="K300" s="76"/>
      <c r="L300" s="77"/>
      <c r="M300" s="78"/>
      <c r="N300" s="78"/>
      <c r="O300" s="78"/>
    </row>
    <row r="301" spans="1:15" ht="12.75" x14ac:dyDescent="0.2">
      <c r="A301" s="58"/>
      <c r="B301" s="109"/>
      <c r="C301" s="70"/>
      <c r="D301" s="59"/>
      <c r="E301" s="109"/>
      <c r="F301" s="70"/>
      <c r="G301" s="71"/>
      <c r="H301" s="75"/>
      <c r="I301" s="76"/>
      <c r="J301" s="76"/>
      <c r="K301" s="76"/>
      <c r="L301" s="77"/>
      <c r="M301" s="78"/>
      <c r="N301" s="78"/>
      <c r="O301" s="78"/>
    </row>
    <row r="302" spans="1:15" ht="12.75" x14ac:dyDescent="0.2">
      <c r="A302" s="58"/>
      <c r="B302" s="109"/>
      <c r="C302" s="70"/>
      <c r="D302" s="59"/>
      <c r="E302" s="109"/>
      <c r="F302" s="70"/>
      <c r="G302" s="71"/>
      <c r="H302" s="75"/>
      <c r="I302" s="76"/>
      <c r="J302" s="76"/>
      <c r="K302" s="76"/>
      <c r="L302" s="77"/>
      <c r="M302" s="78"/>
      <c r="N302" s="78"/>
      <c r="O302" s="78"/>
    </row>
    <row r="303" spans="1:15" ht="12.75" x14ac:dyDescent="0.2">
      <c r="A303" s="58"/>
      <c r="B303" s="109"/>
      <c r="C303" s="70"/>
      <c r="D303" s="59"/>
      <c r="E303" s="109"/>
      <c r="F303" s="70"/>
      <c r="G303" s="71"/>
      <c r="H303" s="75"/>
      <c r="I303" s="76"/>
      <c r="J303" s="76"/>
      <c r="K303" s="76"/>
      <c r="L303" s="77"/>
      <c r="M303" s="78"/>
      <c r="N303" s="78"/>
      <c r="O303" s="78"/>
    </row>
    <row r="304" spans="1:15" ht="12.75" x14ac:dyDescent="0.2">
      <c r="A304" s="58"/>
      <c r="B304" s="109"/>
      <c r="C304" s="70"/>
      <c r="D304" s="59"/>
      <c r="E304" s="109"/>
      <c r="F304" s="70"/>
      <c r="G304" s="71"/>
      <c r="H304" s="75"/>
      <c r="I304" s="76"/>
      <c r="J304" s="76"/>
      <c r="K304" s="76"/>
      <c r="L304" s="77"/>
      <c r="M304" s="78"/>
      <c r="N304" s="78"/>
      <c r="O304" s="78"/>
    </row>
    <row r="305" spans="1:15" ht="12.75" x14ac:dyDescent="0.2">
      <c r="A305" s="58"/>
      <c r="B305" s="109"/>
      <c r="C305" s="70"/>
      <c r="D305" s="59"/>
      <c r="E305" s="109"/>
      <c r="F305" s="70"/>
      <c r="G305" s="71"/>
      <c r="H305" s="75"/>
      <c r="I305" s="76"/>
      <c r="J305" s="76"/>
      <c r="K305" s="76"/>
      <c r="L305" s="77"/>
      <c r="M305" s="78"/>
      <c r="N305" s="78"/>
      <c r="O305" s="78"/>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9370078740157483" top="0.51181102362204722" bottom="0.74803149606299213" header="0.27559055118110237" footer="0.27559055118110237"/>
  <pageSetup paperSize="9" scale="52"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99"/>
  <sheetViews>
    <sheetView view="pageBreakPreview" zoomScaleNormal="90" zoomScaleSheetLayoutView="100" workbookViewId="0">
      <selection activeCell="A288" sqref="A5:XFD288"/>
    </sheetView>
  </sheetViews>
  <sheetFormatPr defaultRowHeight="12.75" x14ac:dyDescent="0.2"/>
  <cols>
    <col min="1" max="2" width="12.85546875" style="64" bestFit="1" customWidth="1"/>
    <col min="3" max="3" width="14.140625" style="72" bestFit="1" customWidth="1"/>
    <col min="4" max="4" width="49.7109375" style="72" bestFit="1" customWidth="1"/>
    <col min="5" max="5" width="11.28515625" style="73" bestFit="1" customWidth="1"/>
    <col min="6" max="6" width="12.42578125" style="74" bestFit="1" customWidth="1"/>
    <col min="7" max="7" width="11.28515625" style="74" bestFit="1" customWidth="1"/>
    <col min="8" max="8" width="15.5703125" style="64" bestFit="1" customWidth="1"/>
    <col min="9" max="9" width="15.5703125" style="64" customWidth="1"/>
    <col min="10" max="13" width="9.140625" style="64"/>
    <col min="14" max="14" width="9.42578125" style="64" bestFit="1" customWidth="1"/>
    <col min="15" max="16384" width="9.140625" style="64"/>
  </cols>
  <sheetData>
    <row r="1" spans="1:14" ht="66.75" customHeight="1" x14ac:dyDescent="0.2">
      <c r="A1" s="236" t="s">
        <v>559</v>
      </c>
      <c r="B1" s="236"/>
      <c r="C1" s="236"/>
      <c r="D1" s="236"/>
      <c r="E1" s="236"/>
      <c r="F1" s="236"/>
      <c r="G1" s="236"/>
      <c r="H1" s="236"/>
    </row>
    <row r="2" spans="1:14" s="65" customFormat="1" ht="38.1" customHeight="1" x14ac:dyDescent="0.2">
      <c r="A2" s="230" t="str">
        <f>Overview!B4&amp; " - Effective from "&amp;TEXT(Overview!D4,"D MMMM YYYY")&amp;" - "&amp;Overview!E4&amp;" EDCM import charges"</f>
        <v>Western Power Distribution (East Midlands) plc - Effective from 1 April 2020 - Final EDCM import charges</v>
      </c>
      <c r="B2" s="231"/>
      <c r="C2" s="231"/>
      <c r="D2" s="231"/>
      <c r="E2" s="231"/>
      <c r="F2" s="231"/>
      <c r="G2" s="231"/>
      <c r="H2" s="232"/>
    </row>
    <row r="3" spans="1:14" s="100" customFormat="1" ht="18" x14ac:dyDescent="0.2">
      <c r="A3" s="101"/>
      <c r="B3" s="101"/>
      <c r="C3" s="101"/>
      <c r="D3" s="102"/>
      <c r="E3" s="103"/>
      <c r="F3" s="103"/>
      <c r="G3" s="104"/>
      <c r="H3" s="104"/>
      <c r="I3" s="97"/>
      <c r="J3" s="97"/>
      <c r="K3" s="97"/>
      <c r="L3" s="97"/>
      <c r="M3" s="97"/>
      <c r="N3" s="97"/>
    </row>
    <row r="4" spans="1:14" ht="60.75" customHeight="1" x14ac:dyDescent="0.2">
      <c r="A4" s="66" t="s">
        <v>532</v>
      </c>
      <c r="B4" s="67" t="s">
        <v>494</v>
      </c>
      <c r="C4" s="66" t="s">
        <v>495</v>
      </c>
      <c r="D4" s="68" t="s">
        <v>205</v>
      </c>
      <c r="E4" s="153" t="str">
        <f>'Annex 2 EHV charges'!H10</f>
        <v>Import
Super Red
unit charge
(p/kWh)</v>
      </c>
      <c r="F4" s="153" t="str">
        <f>'Annex 2 EHV charges'!I10</f>
        <v>Import
fixed charge
(p/day)</v>
      </c>
      <c r="G4" s="153" t="str">
        <f>'Annex 2 EHV charges'!J10</f>
        <v>Import
capacity charge
(p/kVA/day)</v>
      </c>
      <c r="H4" s="153" t="str">
        <f>'Annex 2 EHV charges'!K10</f>
        <v>Import
exceeded capacity charge
(p/kVA/day)</v>
      </c>
    </row>
    <row r="5" spans="1:14" x14ac:dyDescent="0.2">
      <c r="A5" s="110">
        <f t="array" ref="A5">IFERROR(INDEX('Annex 2 EHV charges'!$A$11:$A$305, MATCH(0, IF(ISBLANK('Annex 2 EHV charges'!$A$11:$A$305),1, COUNTIF(A$4:$A4, 'Annex 2 EHV charges'!$A$11:$A$305)), 0)),"")</f>
        <v>61</v>
      </c>
      <c r="B5" s="110">
        <f>IF($A5="","",VLOOKUP($A5,'Annex 2 EHV charges'!$A:$O,2,0))</f>
        <v>61</v>
      </c>
      <c r="C5" s="111">
        <f>IF($A5="","",VLOOKUP($A5,'Annex 2 EHV charges'!$A:$O,3,0))</f>
        <v>1100039606230</v>
      </c>
      <c r="D5" s="110" t="str">
        <f>IF($A5="","",VLOOKUP($A5,'Annex 2 EHV charges'!$A:$O,7,0))</f>
        <v>Jaguar Land Rover Gaydon</v>
      </c>
      <c r="E5" s="115" t="str">
        <f>IFERROR(IF(VLOOKUP($A5,'Annex 2 EHV charges'!$A:$O,8,FALSE)=0,"",VLOOKUP($A5,'Annex 2 EHV charges'!$A:$O,8,FALSE)),"")</f>
        <v/>
      </c>
      <c r="F5" s="116">
        <f>IFERROR(IF(VLOOKUP($A5,'Annex 2 EHV charges'!$A:$O,9,FALSE)=0,"",VLOOKUP($A5,'Annex 2 EHV charges'!$A:$O,9,FALSE)),"")</f>
        <v>4877.51</v>
      </c>
      <c r="G5" s="117">
        <f>IFERROR(IF(VLOOKUP($A5,'Annex 2 EHV charges'!$A:$O,10,FALSE)=0,"",VLOOKUP($A5,'Annex 2 EHV charges'!$A:$O,10,FALSE)),"")</f>
        <v>3.98</v>
      </c>
      <c r="H5" s="117">
        <f>IFERROR(IF(VLOOKUP($A5,'Annex 2 EHV charges'!$A:$O,11,FALSE)=0,"",VLOOKUP($A5,'Annex 2 EHV charges'!$A:$O,11,FALSE)),"")</f>
        <v>3.98</v>
      </c>
    </row>
    <row r="6" spans="1:14" x14ac:dyDescent="0.2">
      <c r="A6" s="110">
        <f t="array" ref="A6">IFERROR(INDEX('Annex 2 EHV charges'!$A$11:$A$305, MATCH(0, IF(ISBLANK('Annex 2 EHV charges'!$A$11:$A$305),1, COUNTIF(A$4:$A5, 'Annex 2 EHV charges'!$A$11:$A$305)), 0)),"")</f>
        <v>155</v>
      </c>
      <c r="B6" s="110">
        <f>IF($A6="","",VLOOKUP($A6,'Annex 2 EHV charges'!$A:$O,2,0))</f>
        <v>155</v>
      </c>
      <c r="C6" s="111">
        <f>IF($A6="","",VLOOKUP($A6,'Annex 2 EHV charges'!$A:$O,3,0))</f>
        <v>1170000982191</v>
      </c>
      <c r="D6" s="110" t="str">
        <f>IF($A6="","",VLOOKUP($A6,'Annex 2 EHV charges'!$A:$O,7,0))</f>
        <v>Lyon Road Gas Gen</v>
      </c>
      <c r="E6" s="115" t="str">
        <f>IFERROR(IF(VLOOKUP($A6,'Annex 2 EHV charges'!$A:$O,8,FALSE)=0,"",VLOOKUP($A6,'Annex 2 EHV charges'!$A:$O,8,FALSE)),"")</f>
        <v/>
      </c>
      <c r="F6" s="116">
        <f>IFERROR(IF(VLOOKUP($A6,'Annex 2 EHV charges'!$A:$O,9,FALSE)=0,"",VLOOKUP($A6,'Annex 2 EHV charges'!$A:$O,9,FALSE)),"")</f>
        <v>40.32</v>
      </c>
      <c r="G6" s="117">
        <f>IFERROR(IF(VLOOKUP($A6,'Annex 2 EHV charges'!$A:$O,10,FALSE)=0,"",VLOOKUP($A6,'Annex 2 EHV charges'!$A:$O,10,FALSE)),"")</f>
        <v>3.29</v>
      </c>
      <c r="H6" s="117">
        <f>IFERROR(IF(VLOOKUP($A6,'Annex 2 EHV charges'!$A:$O,11,FALSE)=0,"",VLOOKUP($A6,'Annex 2 EHV charges'!$A:$O,11,FALSE)),"")</f>
        <v>3.29</v>
      </c>
    </row>
    <row r="7" spans="1:14" x14ac:dyDescent="0.2">
      <c r="A7" s="110">
        <f t="array" ref="A7">IFERROR(INDEX('Annex 2 EHV charges'!$A$11:$A$305, MATCH(0, IF(ISBLANK('Annex 2 EHV charges'!$A$11:$A$305),1, COUNTIF(A$4:$A6, 'Annex 2 EHV charges'!$A$11:$A$305)), 0)),"")</f>
        <v>156</v>
      </c>
      <c r="B7" s="110">
        <f>IF($A7="","",VLOOKUP($A7,'Annex 2 EHV charges'!$A:$O,2,0))</f>
        <v>156</v>
      </c>
      <c r="C7" s="111">
        <f>IF($A7="","",VLOOKUP($A7,'Annex 2 EHV charges'!$A:$O,3,0))</f>
        <v>1170001003919</v>
      </c>
      <c r="D7" s="110" t="str">
        <f>IF($A7="","",VLOOKUP($A7,'Annex 2 EHV charges'!$A:$O,7,0))</f>
        <v>Asher Lane 33kV STOR</v>
      </c>
      <c r="E7" s="115" t="str">
        <f>IFERROR(IF(VLOOKUP($A7,'Annex 2 EHV charges'!$A:$O,8,FALSE)=0,"",VLOOKUP($A7,'Annex 2 EHV charges'!$A:$O,8,FALSE)),"")</f>
        <v/>
      </c>
      <c r="F7" s="116">
        <f>IFERROR(IF(VLOOKUP($A7,'Annex 2 EHV charges'!$A:$O,9,FALSE)=0,"",VLOOKUP($A7,'Annex 2 EHV charges'!$A:$O,9,FALSE)),"")</f>
        <v>41.49</v>
      </c>
      <c r="G7" s="117">
        <f>IFERROR(IF(VLOOKUP($A7,'Annex 2 EHV charges'!$A:$O,10,FALSE)=0,"",VLOOKUP($A7,'Annex 2 EHV charges'!$A:$O,10,FALSE)),"")</f>
        <v>1.46</v>
      </c>
      <c r="H7" s="117">
        <f>IFERROR(IF(VLOOKUP($A7,'Annex 2 EHV charges'!$A:$O,11,FALSE)=0,"",VLOOKUP($A7,'Annex 2 EHV charges'!$A:$O,11,FALSE)),"")</f>
        <v>1.46</v>
      </c>
    </row>
    <row r="8" spans="1:14" x14ac:dyDescent="0.2">
      <c r="A8" s="110">
        <f t="array" ref="A8">IFERROR(INDEX('Annex 2 EHV charges'!$A$11:$A$305, MATCH(0, IF(ISBLANK('Annex 2 EHV charges'!$A$11:$A$305),1, COUNTIF(A$4:$A7, 'Annex 2 EHV charges'!$A$11:$A$305)), 0)),"")</f>
        <v>157</v>
      </c>
      <c r="B8" s="110">
        <f>IF($A8="","",VLOOKUP($A8,'Annex 2 EHV charges'!$A:$O,2,0))</f>
        <v>157</v>
      </c>
      <c r="C8" s="111">
        <f>IF($A8="","",VLOOKUP($A8,'Annex 2 EHV charges'!$A:$O,3,0))</f>
        <v>1170001052172</v>
      </c>
      <c r="D8" s="110" t="str">
        <f>IF($A8="","",VLOOKUP($A8,'Annex 2 EHV charges'!$A:$O,7,0))</f>
        <v>Spondon Peaking STOR</v>
      </c>
      <c r="E8" s="115" t="str">
        <f>IFERROR(IF(VLOOKUP($A8,'Annex 2 EHV charges'!$A:$O,8,FALSE)=0,"",VLOOKUP($A8,'Annex 2 EHV charges'!$A:$O,8,FALSE)),"")</f>
        <v/>
      </c>
      <c r="F8" s="116">
        <f>IFERROR(IF(VLOOKUP($A8,'Annex 2 EHV charges'!$A:$O,9,FALSE)=0,"",VLOOKUP($A8,'Annex 2 EHV charges'!$A:$O,9,FALSE)),"")</f>
        <v>16.72</v>
      </c>
      <c r="G8" s="117">
        <f>IFERROR(IF(VLOOKUP($A8,'Annex 2 EHV charges'!$A:$O,10,FALSE)=0,"",VLOOKUP($A8,'Annex 2 EHV charges'!$A:$O,10,FALSE)),"")</f>
        <v>1.97</v>
      </c>
      <c r="H8" s="117">
        <f>IFERROR(IF(VLOOKUP($A8,'Annex 2 EHV charges'!$A:$O,11,FALSE)=0,"",VLOOKUP($A8,'Annex 2 EHV charges'!$A:$O,11,FALSE)),"")</f>
        <v>1.97</v>
      </c>
    </row>
    <row r="9" spans="1:14" x14ac:dyDescent="0.2">
      <c r="A9" s="110">
        <f t="array" ref="A9">IFERROR(INDEX('Annex 2 EHV charges'!$A$11:$A$305, MATCH(0, IF(ISBLANK('Annex 2 EHV charges'!$A$11:$A$305),1, COUNTIF(A$4:$A8, 'Annex 2 EHV charges'!$A$11:$A$305)), 0)),"")</f>
        <v>280</v>
      </c>
      <c r="B9" s="110">
        <f>IF($A9="","",VLOOKUP($A9,'Annex 2 EHV charges'!$A:$O,2,0))</f>
        <v>280</v>
      </c>
      <c r="C9" s="111">
        <f>IF($A9="","",VLOOKUP($A9,'Annex 2 EHV charges'!$A:$O,3,0))</f>
        <v>1170000945349</v>
      </c>
      <c r="D9" s="110" t="str">
        <f>IF($A9="","",VLOOKUP($A9,'Annex 2 EHV charges'!$A:$O,7,0))</f>
        <v xml:space="preserve">Rhodia STOR </v>
      </c>
      <c r="E9" s="115" t="str">
        <f>IFERROR(IF(VLOOKUP($A9,'Annex 2 EHV charges'!$A:$O,8,FALSE)=0,"",VLOOKUP($A9,'Annex 2 EHV charges'!$A:$O,8,FALSE)),"")</f>
        <v/>
      </c>
      <c r="F9" s="116">
        <f>IFERROR(IF(VLOOKUP($A9,'Annex 2 EHV charges'!$A:$O,9,FALSE)=0,"",VLOOKUP($A9,'Annex 2 EHV charges'!$A:$O,9,FALSE)),"")</f>
        <v>103.62</v>
      </c>
      <c r="G9" s="117">
        <f>IFERROR(IF(VLOOKUP($A9,'Annex 2 EHV charges'!$A:$O,10,FALSE)=0,"",VLOOKUP($A9,'Annex 2 EHV charges'!$A:$O,10,FALSE)),"")</f>
        <v>2.17</v>
      </c>
      <c r="H9" s="117">
        <f>IFERROR(IF(VLOOKUP($A9,'Annex 2 EHV charges'!$A:$O,11,FALSE)=0,"",VLOOKUP($A9,'Annex 2 EHV charges'!$A:$O,11,FALSE)),"")</f>
        <v>2.17</v>
      </c>
    </row>
    <row r="10" spans="1:14" x14ac:dyDescent="0.2">
      <c r="A10" s="110">
        <f t="array" ref="A10">IFERROR(INDEX('Annex 2 EHV charges'!$A$11:$A$305, MATCH(0, IF(ISBLANK('Annex 2 EHV charges'!$A$11:$A$305),1, COUNTIF(A$4:$A9, 'Annex 2 EHV charges'!$A$11:$A$305)), 0)),"")</f>
        <v>281</v>
      </c>
      <c r="B10" s="110">
        <f>IF($A10="","",VLOOKUP($A10,'Annex 2 EHV charges'!$A:$O,2,0))</f>
        <v>281</v>
      </c>
      <c r="C10" s="111">
        <f>IF($A10="","",VLOOKUP($A10,'Annex 2 EHV charges'!$A:$O,3,0))</f>
        <v>1170000946973</v>
      </c>
      <c r="D10" s="110" t="str">
        <f>IF($A10="","",VLOOKUP($A10,'Annex 2 EHV charges'!$A:$O,7,0))</f>
        <v>Jaguar Land Rover Whitley</v>
      </c>
      <c r="E10" s="115" t="str">
        <f>IFERROR(IF(VLOOKUP($A10,'Annex 2 EHV charges'!$A:$O,8,FALSE)=0,"",VLOOKUP($A10,'Annex 2 EHV charges'!$A:$O,8,FALSE)),"")</f>
        <v/>
      </c>
      <c r="F10" s="116">
        <f>IFERROR(IF(VLOOKUP($A10,'Annex 2 EHV charges'!$A:$O,9,FALSE)=0,"",VLOOKUP($A10,'Annex 2 EHV charges'!$A:$O,9,FALSE)),"")</f>
        <v>6048.48</v>
      </c>
      <c r="G10" s="117">
        <f>IFERROR(IF(VLOOKUP($A10,'Annex 2 EHV charges'!$A:$O,10,FALSE)=0,"",VLOOKUP($A10,'Annex 2 EHV charges'!$A:$O,10,FALSE)),"")</f>
        <v>3.32</v>
      </c>
      <c r="H10" s="117">
        <f>IFERROR(IF(VLOOKUP($A10,'Annex 2 EHV charges'!$A:$O,11,FALSE)=0,"",VLOOKUP($A10,'Annex 2 EHV charges'!$A:$O,11,FALSE)),"")</f>
        <v>3.32</v>
      </c>
    </row>
    <row r="11" spans="1:14" x14ac:dyDescent="0.2">
      <c r="A11" s="110">
        <f t="array" ref="A11">IFERROR(INDEX('Annex 2 EHV charges'!$A$11:$A$305, MATCH(0, IF(ISBLANK('Annex 2 EHV charges'!$A$11:$A$305),1, COUNTIF(A$4:$A10, 'Annex 2 EHV charges'!$A$11:$A$305)), 0)),"")</f>
        <v>292</v>
      </c>
      <c r="B11" s="110">
        <f>IF($A11="","",VLOOKUP($A11,'Annex 2 EHV charges'!$A:$O,2,0))</f>
        <v>292</v>
      </c>
      <c r="C11" s="111">
        <f>IF($A11="","",VLOOKUP($A11,'Annex 2 EHV charges'!$A:$O,3,0))</f>
        <v>1170000480680</v>
      </c>
      <c r="D11" s="110" t="str">
        <f>IF($A11="","",VLOOKUP($A11,'Annex 2 EHV charges'!$A:$O,7,0))</f>
        <v>Yew Tree Farm PV</v>
      </c>
      <c r="E11" s="115">
        <f>IFERROR(IF(VLOOKUP($A11,'Annex 2 EHV charges'!$A:$O,8,FALSE)=0,"",VLOOKUP($A11,'Annex 2 EHV charges'!$A:$O,8,FALSE)),"")</f>
        <v>0.502</v>
      </c>
      <c r="F11" s="116">
        <f>IFERROR(IF(VLOOKUP($A11,'Annex 2 EHV charges'!$A:$O,9,FALSE)=0,"",VLOOKUP($A11,'Annex 2 EHV charges'!$A:$O,9,FALSE)),"")</f>
        <v>5.39</v>
      </c>
      <c r="G11" s="117">
        <f>IFERROR(IF(VLOOKUP($A11,'Annex 2 EHV charges'!$A:$O,10,FALSE)=0,"",VLOOKUP($A11,'Annex 2 EHV charges'!$A:$O,10,FALSE)),"")</f>
        <v>1.43</v>
      </c>
      <c r="H11" s="117">
        <f>IFERROR(IF(VLOOKUP($A11,'Annex 2 EHV charges'!$A:$O,11,FALSE)=0,"",VLOOKUP($A11,'Annex 2 EHV charges'!$A:$O,11,FALSE)),"")</f>
        <v>1.43</v>
      </c>
    </row>
    <row r="12" spans="1:14" x14ac:dyDescent="0.2">
      <c r="A12" s="110">
        <f t="array" ref="A12">IFERROR(INDEX('Annex 2 EHV charges'!$A$11:$A$305, MATCH(0, IF(ISBLANK('Annex 2 EHV charges'!$A$11:$A$305),1, COUNTIF(A$4:$A11, 'Annex 2 EHV charges'!$A$11:$A$305)), 0)),"")</f>
        <v>293</v>
      </c>
      <c r="B12" s="110">
        <f>IF($A12="","",VLOOKUP($A12,'Annex 2 EHV charges'!$A:$O,2,0))</f>
        <v>293</v>
      </c>
      <c r="C12" s="111">
        <f>IF($A12="","",VLOOKUP($A12,'Annex 2 EHV charges'!$A:$O,3,0))</f>
        <v>1170000487142</v>
      </c>
      <c r="D12" s="110" t="str">
        <f>IF($A12="","",VLOOKUP($A12,'Annex 2 EHV charges'!$A:$O,7,0))</f>
        <v>Cobb Farm Egmanton PV</v>
      </c>
      <c r="E12" s="115" t="str">
        <f>IFERROR(IF(VLOOKUP($A12,'Annex 2 EHV charges'!$A:$O,8,FALSE)=0,"",VLOOKUP($A12,'Annex 2 EHV charges'!$A:$O,8,FALSE)),"")</f>
        <v/>
      </c>
      <c r="F12" s="116">
        <f>IFERROR(IF(VLOOKUP($A12,'Annex 2 EHV charges'!$A:$O,9,FALSE)=0,"",VLOOKUP($A12,'Annex 2 EHV charges'!$A:$O,9,FALSE)),"")</f>
        <v>2.65</v>
      </c>
      <c r="G12" s="117">
        <f>IFERROR(IF(VLOOKUP($A12,'Annex 2 EHV charges'!$A:$O,10,FALSE)=0,"",VLOOKUP($A12,'Annex 2 EHV charges'!$A:$O,10,FALSE)),"")</f>
        <v>2.92</v>
      </c>
      <c r="H12" s="117">
        <f>IFERROR(IF(VLOOKUP($A12,'Annex 2 EHV charges'!$A:$O,11,FALSE)=0,"",VLOOKUP($A12,'Annex 2 EHV charges'!$A:$O,11,FALSE)),"")</f>
        <v>2.92</v>
      </c>
    </row>
    <row r="13" spans="1:14" x14ac:dyDescent="0.2">
      <c r="A13" s="110">
        <f t="array" ref="A13">IFERROR(INDEX('Annex 2 EHV charges'!$A$11:$A$305, MATCH(0, IF(ISBLANK('Annex 2 EHV charges'!$A$11:$A$305),1, COUNTIF(A$4:$A12, 'Annex 2 EHV charges'!$A$11:$A$305)), 0)),"")</f>
        <v>294</v>
      </c>
      <c r="B13" s="110">
        <f>IF($A13="","",VLOOKUP($A13,'Annex 2 EHV charges'!$A:$O,2,0))</f>
        <v>294</v>
      </c>
      <c r="C13" s="111">
        <f>IF($A13="","",VLOOKUP($A13,'Annex 2 EHV charges'!$A:$O,3,0))</f>
        <v>1170000530950</v>
      </c>
      <c r="D13" s="110" t="str">
        <f>IF($A13="","",VLOOKUP($A13,'Annex 2 EHV charges'!$A:$O,7,0))</f>
        <v>Kelmarsh Wind Farm</v>
      </c>
      <c r="E13" s="115" t="str">
        <f>IFERROR(IF(VLOOKUP($A13,'Annex 2 EHV charges'!$A:$O,8,FALSE)=0,"",VLOOKUP($A13,'Annex 2 EHV charges'!$A:$O,8,FALSE)),"")</f>
        <v/>
      </c>
      <c r="F13" s="116">
        <f>IFERROR(IF(VLOOKUP($A13,'Annex 2 EHV charges'!$A:$O,9,FALSE)=0,"",VLOOKUP($A13,'Annex 2 EHV charges'!$A:$O,9,FALSE)),"")</f>
        <v>140.32</v>
      </c>
      <c r="G13" s="117">
        <f>IFERROR(IF(VLOOKUP($A13,'Annex 2 EHV charges'!$A:$O,10,FALSE)=0,"",VLOOKUP($A13,'Annex 2 EHV charges'!$A:$O,10,FALSE)),"")</f>
        <v>0.96</v>
      </c>
      <c r="H13" s="117">
        <f>IFERROR(IF(VLOOKUP($A13,'Annex 2 EHV charges'!$A:$O,11,FALSE)=0,"",VLOOKUP($A13,'Annex 2 EHV charges'!$A:$O,11,FALSE)),"")</f>
        <v>0.96</v>
      </c>
    </row>
    <row r="14" spans="1:14" x14ac:dyDescent="0.2">
      <c r="A14" s="110">
        <f t="array" ref="A14">IFERROR(INDEX('Annex 2 EHV charges'!$A$11:$A$305, MATCH(0, IF(ISBLANK('Annex 2 EHV charges'!$A$11:$A$305),1, COUNTIF(A$4:$A13, 'Annex 2 EHV charges'!$A$11:$A$305)), 0)),"")</f>
        <v>295</v>
      </c>
      <c r="B14" s="110">
        <f>IF($A14="","",VLOOKUP($A14,'Annex 2 EHV charges'!$A:$O,2,0))</f>
        <v>295</v>
      </c>
      <c r="C14" s="111">
        <f>IF($A14="","",VLOOKUP($A14,'Annex 2 EHV charges'!$A:$O,3,0))</f>
        <v>1170000535104</v>
      </c>
      <c r="D14" s="110" t="str">
        <f>IF($A14="","",VLOOKUP($A14,'Annex 2 EHV charges'!$A:$O,7,0))</f>
        <v xml:space="preserve">Pebble Hall Farm AD </v>
      </c>
      <c r="E14" s="115" t="str">
        <f>IFERROR(IF(VLOOKUP($A14,'Annex 2 EHV charges'!$A:$O,8,FALSE)=0,"",VLOOKUP($A14,'Annex 2 EHV charges'!$A:$O,8,FALSE)),"")</f>
        <v/>
      </c>
      <c r="F14" s="116">
        <f>IFERROR(IF(VLOOKUP($A14,'Annex 2 EHV charges'!$A:$O,9,FALSE)=0,"",VLOOKUP($A14,'Annex 2 EHV charges'!$A:$O,9,FALSE)),"")</f>
        <v>727.71</v>
      </c>
      <c r="G14" s="117">
        <f>IFERROR(IF(VLOOKUP($A14,'Annex 2 EHV charges'!$A:$O,10,FALSE)=0,"",VLOOKUP($A14,'Annex 2 EHV charges'!$A:$O,10,FALSE)),"")</f>
        <v>1.02</v>
      </c>
      <c r="H14" s="117">
        <f>IFERROR(IF(VLOOKUP($A14,'Annex 2 EHV charges'!$A:$O,11,FALSE)=0,"",VLOOKUP($A14,'Annex 2 EHV charges'!$A:$O,11,FALSE)),"")</f>
        <v>1.02</v>
      </c>
    </row>
    <row r="15" spans="1:14" x14ac:dyDescent="0.2">
      <c r="A15" s="110">
        <f t="array" ref="A15">IFERROR(INDEX('Annex 2 EHV charges'!$A$11:$A$305, MATCH(0, IF(ISBLANK('Annex 2 EHV charges'!$A$11:$A$305),1, COUNTIF(A$4:$A14, 'Annex 2 EHV charges'!$A$11:$A$305)), 0)),"")</f>
        <v>296</v>
      </c>
      <c r="B15" s="110">
        <f>IF($A15="","",VLOOKUP($A15,'Annex 2 EHV charges'!$A:$O,2,0))</f>
        <v>296</v>
      </c>
      <c r="C15" s="111">
        <f>IF($A15="","",VLOOKUP($A15,'Annex 2 EHV charges'!$A:$O,3,0))</f>
        <v>1170000549231</v>
      </c>
      <c r="D15" s="110" t="str">
        <f>IF($A15="","",VLOOKUP($A15,'Annex 2 EHV charges'!$A:$O,7,0))</f>
        <v>Copley Farm PV Claypole</v>
      </c>
      <c r="E15" s="115" t="str">
        <f>IFERROR(IF(VLOOKUP($A15,'Annex 2 EHV charges'!$A:$O,8,FALSE)=0,"",VLOOKUP($A15,'Annex 2 EHV charges'!$A:$O,8,FALSE)),"")</f>
        <v/>
      </c>
      <c r="F15" s="116">
        <f>IFERROR(IF(VLOOKUP($A15,'Annex 2 EHV charges'!$A:$O,9,FALSE)=0,"",VLOOKUP($A15,'Annex 2 EHV charges'!$A:$O,9,FALSE)),"")</f>
        <v>11.86</v>
      </c>
      <c r="G15" s="117">
        <f>IFERROR(IF(VLOOKUP($A15,'Annex 2 EHV charges'!$A:$O,10,FALSE)=0,"",VLOOKUP($A15,'Annex 2 EHV charges'!$A:$O,10,FALSE)),"")</f>
        <v>1.38</v>
      </c>
      <c r="H15" s="117">
        <f>IFERROR(IF(VLOOKUP($A15,'Annex 2 EHV charges'!$A:$O,11,FALSE)=0,"",VLOOKUP($A15,'Annex 2 EHV charges'!$A:$O,11,FALSE)),"")</f>
        <v>1.38</v>
      </c>
    </row>
    <row r="16" spans="1:14" x14ac:dyDescent="0.2">
      <c r="A16" s="110">
        <f t="array" ref="A16">IFERROR(INDEX('Annex 2 EHV charges'!$A$11:$A$305, MATCH(0, IF(ISBLANK('Annex 2 EHV charges'!$A$11:$A$305),1, COUNTIF(A$4:$A15, 'Annex 2 EHV charges'!$A$11:$A$305)), 0)),"")</f>
        <v>297</v>
      </c>
      <c r="B16" s="110">
        <f>IF($A16="","",VLOOKUP($A16,'Annex 2 EHV charges'!$A:$O,2,0))</f>
        <v>297</v>
      </c>
      <c r="C16" s="111">
        <f>IF($A16="","",VLOOKUP($A16,'Annex 2 EHV charges'!$A:$O,3,0))</f>
        <v>1170000549269</v>
      </c>
      <c r="D16" s="110" t="str">
        <f>IF($A16="","",VLOOKUP($A16,'Annex 2 EHV charges'!$A:$O,7,0))</f>
        <v>Greatmoor EFW Calvert</v>
      </c>
      <c r="E16" s="115" t="str">
        <f>IFERROR(IF(VLOOKUP($A16,'Annex 2 EHV charges'!$A:$O,8,FALSE)=0,"",VLOOKUP($A16,'Annex 2 EHV charges'!$A:$O,8,FALSE)),"")</f>
        <v/>
      </c>
      <c r="F16" s="116">
        <f>IFERROR(IF(VLOOKUP($A16,'Annex 2 EHV charges'!$A:$O,9,FALSE)=0,"",VLOOKUP($A16,'Annex 2 EHV charges'!$A:$O,9,FALSE)),"")</f>
        <v>951.71</v>
      </c>
      <c r="G16" s="117">
        <f>IFERROR(IF(VLOOKUP($A16,'Annex 2 EHV charges'!$A:$O,10,FALSE)=0,"",VLOOKUP($A16,'Annex 2 EHV charges'!$A:$O,10,FALSE)),"")</f>
        <v>1.05</v>
      </c>
      <c r="H16" s="117">
        <f>IFERROR(IF(VLOOKUP($A16,'Annex 2 EHV charges'!$A:$O,11,FALSE)=0,"",VLOOKUP($A16,'Annex 2 EHV charges'!$A:$O,11,FALSE)),"")</f>
        <v>1.05</v>
      </c>
    </row>
    <row r="17" spans="1:8" x14ac:dyDescent="0.2">
      <c r="A17" s="110">
        <f t="array" ref="A17">IFERROR(INDEX('Annex 2 EHV charges'!$A$11:$A$305, MATCH(0, IF(ISBLANK('Annex 2 EHV charges'!$A$11:$A$305),1, COUNTIF(A$4:$A16, 'Annex 2 EHV charges'!$A$11:$A$305)), 0)),"")</f>
        <v>298</v>
      </c>
      <c r="B17" s="110">
        <f>IF($A17="","",VLOOKUP($A17,'Annex 2 EHV charges'!$A:$O,2,0))</f>
        <v>298</v>
      </c>
      <c r="C17" s="111">
        <f>IF($A17="","",VLOOKUP($A17,'Annex 2 EHV charges'!$A:$O,3,0))</f>
        <v>1170000559851</v>
      </c>
      <c r="D17" s="110" t="str">
        <f>IF($A17="","",VLOOKUP($A17,'Annex 2 EHV charges'!$A:$O,7,0))</f>
        <v>Lodge Farm (Calow) PV</v>
      </c>
      <c r="E17" s="115" t="str">
        <f>IFERROR(IF(VLOOKUP($A17,'Annex 2 EHV charges'!$A:$O,8,FALSE)=0,"",VLOOKUP($A17,'Annex 2 EHV charges'!$A:$O,8,FALSE)),"")</f>
        <v/>
      </c>
      <c r="F17" s="116">
        <f>IFERROR(IF(VLOOKUP($A17,'Annex 2 EHV charges'!$A:$O,9,FALSE)=0,"",VLOOKUP($A17,'Annex 2 EHV charges'!$A:$O,9,FALSE)),"")</f>
        <v>4.4000000000000004</v>
      </c>
      <c r="G17" s="117">
        <f>IFERROR(IF(VLOOKUP($A17,'Annex 2 EHV charges'!$A:$O,10,FALSE)=0,"",VLOOKUP($A17,'Annex 2 EHV charges'!$A:$O,10,FALSE)),"")</f>
        <v>1.36</v>
      </c>
      <c r="H17" s="117">
        <f>IFERROR(IF(VLOOKUP($A17,'Annex 2 EHV charges'!$A:$O,11,FALSE)=0,"",VLOOKUP($A17,'Annex 2 EHV charges'!$A:$O,11,FALSE)),"")</f>
        <v>1.36</v>
      </c>
    </row>
    <row r="18" spans="1:8" x14ac:dyDescent="0.2">
      <c r="A18" s="110">
        <f t="array" ref="A18">IFERROR(INDEX('Annex 2 EHV charges'!$A$11:$A$305, MATCH(0, IF(ISBLANK('Annex 2 EHV charges'!$A$11:$A$305),1, COUNTIF(A$4:$A17, 'Annex 2 EHV charges'!$A$11:$A$305)), 0)),"")</f>
        <v>299</v>
      </c>
      <c r="B18" s="110">
        <f>IF($A18="","",VLOOKUP($A18,'Annex 2 EHV charges'!$A:$O,2,0))</f>
        <v>299</v>
      </c>
      <c r="C18" s="111">
        <f>IF($A18="","",VLOOKUP($A18,'Annex 2 EHV charges'!$A:$O,3,0))</f>
        <v>1170000569840</v>
      </c>
      <c r="D18" s="110" t="str">
        <f>IF($A18="","",VLOOKUP($A18,'Annex 2 EHV charges'!$A:$O,7,0))</f>
        <v>Arkwright Solar PV</v>
      </c>
      <c r="E18" s="115" t="str">
        <f>IFERROR(IF(VLOOKUP($A18,'Annex 2 EHV charges'!$A:$O,8,FALSE)=0,"",VLOOKUP($A18,'Annex 2 EHV charges'!$A:$O,8,FALSE)),"")</f>
        <v/>
      </c>
      <c r="F18" s="116">
        <f>IFERROR(IF(VLOOKUP($A18,'Annex 2 EHV charges'!$A:$O,9,FALSE)=0,"",VLOOKUP($A18,'Annex 2 EHV charges'!$A:$O,9,FALSE)),"")</f>
        <v>122.67</v>
      </c>
      <c r="G18" s="117">
        <f>IFERROR(IF(VLOOKUP($A18,'Annex 2 EHV charges'!$A:$O,10,FALSE)=0,"",VLOOKUP($A18,'Annex 2 EHV charges'!$A:$O,10,FALSE)),"")</f>
        <v>0.99</v>
      </c>
      <c r="H18" s="117">
        <f>IFERROR(IF(VLOOKUP($A18,'Annex 2 EHV charges'!$A:$O,11,FALSE)=0,"",VLOOKUP($A18,'Annex 2 EHV charges'!$A:$O,11,FALSE)),"")</f>
        <v>0.99</v>
      </c>
    </row>
    <row r="19" spans="1:8" x14ac:dyDescent="0.2">
      <c r="A19" s="110">
        <f t="array" ref="A19">IFERROR(INDEX('Annex 2 EHV charges'!$A$11:$A$305, MATCH(0, IF(ISBLANK('Annex 2 EHV charges'!$A$11:$A$305),1, COUNTIF(A$4:$A18, 'Annex 2 EHV charges'!$A$11:$A$305)), 0)),"")</f>
        <v>300</v>
      </c>
      <c r="B19" s="110">
        <f>IF($A19="","",VLOOKUP($A19,'Annex 2 EHV charges'!$A:$O,2,0))</f>
        <v>300</v>
      </c>
      <c r="C19" s="111">
        <f>IF($A19="","",VLOOKUP($A19,'Annex 2 EHV charges'!$A:$O,3,0))</f>
        <v>1170000579245</v>
      </c>
      <c r="D19" s="110" t="str">
        <f>IF($A19="","",VLOOKUP($A19,'Annex 2 EHV charges'!$A:$O,7,0))</f>
        <v>Langar PV Imports</v>
      </c>
      <c r="E19" s="115" t="str">
        <f>IFERROR(IF(VLOOKUP($A19,'Annex 2 EHV charges'!$A:$O,8,FALSE)=0,"",VLOOKUP($A19,'Annex 2 EHV charges'!$A:$O,8,FALSE)),"")</f>
        <v/>
      </c>
      <c r="F19" s="116">
        <f>IFERROR(IF(VLOOKUP($A19,'Annex 2 EHV charges'!$A:$O,9,FALSE)=0,"",VLOOKUP($A19,'Annex 2 EHV charges'!$A:$O,9,FALSE)),"")</f>
        <v>3.13</v>
      </c>
      <c r="G19" s="117">
        <f>IFERROR(IF(VLOOKUP($A19,'Annex 2 EHV charges'!$A:$O,10,FALSE)=0,"",VLOOKUP($A19,'Annex 2 EHV charges'!$A:$O,10,FALSE)),"")</f>
        <v>2.1</v>
      </c>
      <c r="H19" s="117">
        <f>IFERROR(IF(VLOOKUP($A19,'Annex 2 EHV charges'!$A:$O,11,FALSE)=0,"",VLOOKUP($A19,'Annex 2 EHV charges'!$A:$O,11,FALSE)),"")</f>
        <v>2.1</v>
      </c>
    </row>
    <row r="20" spans="1:8" x14ac:dyDescent="0.2">
      <c r="A20" s="110">
        <f t="array" ref="A20">IFERROR(INDEX('Annex 2 EHV charges'!$A$11:$A$305, MATCH(0, IF(ISBLANK('Annex 2 EHV charges'!$A$11:$A$305),1, COUNTIF(A$4:$A19, 'Annex 2 EHV charges'!$A$11:$A$305)), 0)),"")</f>
        <v>302</v>
      </c>
      <c r="B20" s="110">
        <f>IF($A20="","",VLOOKUP($A20,'Annex 2 EHV charges'!$A:$O,2,0))</f>
        <v>302</v>
      </c>
      <c r="C20" s="111">
        <f>IF($A20="","",VLOOKUP($A20,'Annex 2 EHV charges'!$A:$O,3,0))</f>
        <v>1170000579919</v>
      </c>
      <c r="D20" s="110" t="str">
        <f>IF($A20="","",VLOOKUP($A20,'Annex 2 EHV charges'!$A:$O,7,0))</f>
        <v>Averill Farm PV</v>
      </c>
      <c r="E20" s="115" t="str">
        <f>IFERROR(IF(VLOOKUP($A20,'Annex 2 EHV charges'!$A:$O,8,FALSE)=0,"",VLOOKUP($A20,'Annex 2 EHV charges'!$A:$O,8,FALSE)),"")</f>
        <v/>
      </c>
      <c r="F20" s="116">
        <f>IFERROR(IF(VLOOKUP($A20,'Annex 2 EHV charges'!$A:$O,9,FALSE)=0,"",VLOOKUP($A20,'Annex 2 EHV charges'!$A:$O,9,FALSE)),"")</f>
        <v>13.48</v>
      </c>
      <c r="G20" s="117">
        <f>IFERROR(IF(VLOOKUP($A20,'Annex 2 EHV charges'!$A:$O,10,FALSE)=0,"",VLOOKUP($A20,'Annex 2 EHV charges'!$A:$O,10,FALSE)),"")</f>
        <v>1.56</v>
      </c>
      <c r="H20" s="117">
        <f>IFERROR(IF(VLOOKUP($A20,'Annex 2 EHV charges'!$A:$O,11,FALSE)=0,"",VLOOKUP($A20,'Annex 2 EHV charges'!$A:$O,11,FALSE)),"")</f>
        <v>1.56</v>
      </c>
    </row>
    <row r="21" spans="1:8" x14ac:dyDescent="0.2">
      <c r="A21" s="110">
        <f t="array" ref="A21">IFERROR(INDEX('Annex 2 EHV charges'!$A$11:$A$305, MATCH(0, IF(ISBLANK('Annex 2 EHV charges'!$A$11:$A$305),1, COUNTIF(A$4:$A20, 'Annex 2 EHV charges'!$A$11:$A$305)), 0)),"")</f>
        <v>303</v>
      </c>
      <c r="B21" s="110">
        <f>IF($A21="","",VLOOKUP($A21,'Annex 2 EHV charges'!$A:$O,2,0))</f>
        <v>303</v>
      </c>
      <c r="C21" s="111">
        <f>IF($A21="","",VLOOKUP($A21,'Annex 2 EHV charges'!$A:$O,3,0))</f>
        <v>1170000582692</v>
      </c>
      <c r="D21" s="110" t="str">
        <f>IF($A21="","",VLOOKUP($A21,'Annex 2 EHV charges'!$A:$O,7,0))</f>
        <v>Marchington Solar PV</v>
      </c>
      <c r="E21" s="115" t="str">
        <f>IFERROR(IF(VLOOKUP($A21,'Annex 2 EHV charges'!$A:$O,8,FALSE)=0,"",VLOOKUP($A21,'Annex 2 EHV charges'!$A:$O,8,FALSE)),"")</f>
        <v/>
      </c>
      <c r="F21" s="116">
        <f>IFERROR(IF(VLOOKUP($A21,'Annex 2 EHV charges'!$A:$O,9,FALSE)=0,"",VLOOKUP($A21,'Annex 2 EHV charges'!$A:$O,9,FALSE)),"")</f>
        <v>5.05</v>
      </c>
      <c r="G21" s="117">
        <f>IFERROR(IF(VLOOKUP($A21,'Annex 2 EHV charges'!$A:$O,10,FALSE)=0,"",VLOOKUP($A21,'Annex 2 EHV charges'!$A:$O,10,FALSE)),"")</f>
        <v>1.2</v>
      </c>
      <c r="H21" s="117">
        <f>IFERROR(IF(VLOOKUP($A21,'Annex 2 EHV charges'!$A:$O,11,FALSE)=0,"",VLOOKUP($A21,'Annex 2 EHV charges'!$A:$O,11,FALSE)),"")</f>
        <v>1.2</v>
      </c>
    </row>
    <row r="22" spans="1:8" x14ac:dyDescent="0.2">
      <c r="A22" s="110">
        <f t="array" ref="A22">IFERROR(INDEX('Annex 2 EHV charges'!$A$11:$A$305, MATCH(0, IF(ISBLANK('Annex 2 EHV charges'!$A$11:$A$305),1, COUNTIF(A$4:$A21, 'Annex 2 EHV charges'!$A$11:$A$305)), 0)),"")</f>
        <v>304</v>
      </c>
      <c r="B22" s="110">
        <f>IF($A22="","",VLOOKUP($A22,'Annex 2 EHV charges'!$A:$O,2,0))</f>
        <v>304</v>
      </c>
      <c r="C22" s="111">
        <f>IF($A22="","",VLOOKUP($A22,'Annex 2 EHV charges'!$A:$O,3,0))</f>
        <v>1170000586492</v>
      </c>
      <c r="D22" s="110" t="str">
        <f>IF($A22="","",VLOOKUP($A22,'Annex 2 EHV charges'!$A:$O,7,0))</f>
        <v>West End Fm Treswell PV</v>
      </c>
      <c r="E22" s="115" t="str">
        <f>IFERROR(IF(VLOOKUP($A22,'Annex 2 EHV charges'!$A:$O,8,FALSE)=0,"",VLOOKUP($A22,'Annex 2 EHV charges'!$A:$O,8,FALSE)),"")</f>
        <v/>
      </c>
      <c r="F22" s="116">
        <f>IFERROR(IF(VLOOKUP($A22,'Annex 2 EHV charges'!$A:$O,9,FALSE)=0,"",VLOOKUP($A22,'Annex 2 EHV charges'!$A:$O,9,FALSE)),"")</f>
        <v>3.67</v>
      </c>
      <c r="G22" s="117">
        <f>IFERROR(IF(VLOOKUP($A22,'Annex 2 EHV charges'!$A:$O,10,FALSE)=0,"",VLOOKUP($A22,'Annex 2 EHV charges'!$A:$O,10,FALSE)),"")</f>
        <v>1.63</v>
      </c>
      <c r="H22" s="117">
        <f>IFERROR(IF(VLOOKUP($A22,'Annex 2 EHV charges'!$A:$O,11,FALSE)=0,"",VLOOKUP($A22,'Annex 2 EHV charges'!$A:$O,11,FALSE)),"")</f>
        <v>1.63</v>
      </c>
    </row>
    <row r="23" spans="1:8" x14ac:dyDescent="0.2">
      <c r="A23" s="110">
        <f t="array" ref="A23">IFERROR(INDEX('Annex 2 EHV charges'!$A$11:$A$305, MATCH(0, IF(ISBLANK('Annex 2 EHV charges'!$A$11:$A$305),1, COUNTIF(A$4:$A22, 'Annex 2 EHV charges'!$A$11:$A$305)), 0)),"")</f>
        <v>305</v>
      </c>
      <c r="B23" s="110">
        <f>IF($A23="","",VLOOKUP($A23,'Annex 2 EHV charges'!$A:$O,2,0))</f>
        <v>305</v>
      </c>
      <c r="C23" s="111">
        <f>IF($A23="","",VLOOKUP($A23,'Annex 2 EHV charges'!$A:$O,3,0))</f>
        <v>1170000586605</v>
      </c>
      <c r="D23" s="110" t="str">
        <f>IF($A23="","",VLOOKUP($A23,'Annex 2 EHV charges'!$A:$O,7,0))</f>
        <v>Fields Farm Southam PV</v>
      </c>
      <c r="E23" s="115" t="str">
        <f>IFERROR(IF(VLOOKUP($A23,'Annex 2 EHV charges'!$A:$O,8,FALSE)=0,"",VLOOKUP($A23,'Annex 2 EHV charges'!$A:$O,8,FALSE)),"")</f>
        <v/>
      </c>
      <c r="F23" s="116">
        <f>IFERROR(IF(VLOOKUP($A23,'Annex 2 EHV charges'!$A:$O,9,FALSE)=0,"",VLOOKUP($A23,'Annex 2 EHV charges'!$A:$O,9,FALSE)),"")</f>
        <v>4.6100000000000003</v>
      </c>
      <c r="G23" s="117">
        <f>IFERROR(IF(VLOOKUP($A23,'Annex 2 EHV charges'!$A:$O,10,FALSE)=0,"",VLOOKUP($A23,'Annex 2 EHV charges'!$A:$O,10,FALSE)),"")</f>
        <v>1.69</v>
      </c>
      <c r="H23" s="117">
        <f>IFERROR(IF(VLOOKUP($A23,'Annex 2 EHV charges'!$A:$O,11,FALSE)=0,"",VLOOKUP($A23,'Annex 2 EHV charges'!$A:$O,11,FALSE)),"")</f>
        <v>1.69</v>
      </c>
    </row>
    <row r="24" spans="1:8" x14ac:dyDescent="0.2">
      <c r="A24" s="110">
        <f t="array" ref="A24">IFERROR(INDEX('Annex 2 EHV charges'!$A$11:$A$305, MATCH(0, IF(ISBLANK('Annex 2 EHV charges'!$A$11:$A$305),1, COUNTIF(A$4:$A23, 'Annex 2 EHV charges'!$A$11:$A$305)), 0)),"")</f>
        <v>306</v>
      </c>
      <c r="B24" s="110">
        <f>IF($A24="","",VLOOKUP($A24,'Annex 2 EHV charges'!$A:$O,2,0))</f>
        <v>306</v>
      </c>
      <c r="C24" s="111">
        <f>IF($A24="","",VLOOKUP($A24,'Annex 2 EHV charges'!$A:$O,3,0))</f>
        <v>1170000587273</v>
      </c>
      <c r="D24" s="110" t="str">
        <f>IF($A24="","",VLOOKUP($A24,'Annex 2 EHV charges'!$A:$O,7,0))</f>
        <v>Canopus Farm PV</v>
      </c>
      <c r="E24" s="115" t="str">
        <f>IFERROR(IF(VLOOKUP($A24,'Annex 2 EHV charges'!$A:$O,8,FALSE)=0,"",VLOOKUP($A24,'Annex 2 EHV charges'!$A:$O,8,FALSE)),"")</f>
        <v/>
      </c>
      <c r="F24" s="116">
        <f>IFERROR(IF(VLOOKUP($A24,'Annex 2 EHV charges'!$A:$O,9,FALSE)=0,"",VLOOKUP($A24,'Annex 2 EHV charges'!$A:$O,9,FALSE)),"")</f>
        <v>4.5</v>
      </c>
      <c r="G24" s="117">
        <f>IFERROR(IF(VLOOKUP($A24,'Annex 2 EHV charges'!$A:$O,10,FALSE)=0,"",VLOOKUP($A24,'Annex 2 EHV charges'!$A:$O,10,FALSE)),"")</f>
        <v>1.26</v>
      </c>
      <c r="H24" s="117">
        <f>IFERROR(IF(VLOOKUP($A24,'Annex 2 EHV charges'!$A:$O,11,FALSE)=0,"",VLOOKUP($A24,'Annex 2 EHV charges'!$A:$O,11,FALSE)),"")</f>
        <v>1.26</v>
      </c>
    </row>
    <row r="25" spans="1:8" x14ac:dyDescent="0.2">
      <c r="A25" s="110">
        <f t="array" ref="A25">IFERROR(INDEX('Annex 2 EHV charges'!$A$11:$A$305, MATCH(0, IF(ISBLANK('Annex 2 EHV charges'!$A$11:$A$305),1, COUNTIF(A$4:$A24, 'Annex 2 EHV charges'!$A$11:$A$305)), 0)),"")</f>
        <v>307</v>
      </c>
      <c r="B25" s="110">
        <f>IF($A25="","",VLOOKUP($A25,'Annex 2 EHV charges'!$A:$O,2,0))</f>
        <v>307</v>
      </c>
      <c r="C25" s="111">
        <f>IF($A25="","",VLOOKUP($A25,'Annex 2 EHV charges'!$A:$O,3,0))</f>
        <v>1170000594261</v>
      </c>
      <c r="D25" s="110" t="str">
        <f>IF($A25="","",VLOOKUP($A25,'Annex 2 EHV charges'!$A:$O,7,0))</f>
        <v>Lindridge Farm PV</v>
      </c>
      <c r="E25" s="115" t="str">
        <f>IFERROR(IF(VLOOKUP($A25,'Annex 2 EHV charges'!$A:$O,8,FALSE)=0,"",VLOOKUP($A25,'Annex 2 EHV charges'!$A:$O,8,FALSE)),"")</f>
        <v/>
      </c>
      <c r="F25" s="116">
        <f>IFERROR(IF(VLOOKUP($A25,'Annex 2 EHV charges'!$A:$O,9,FALSE)=0,"",VLOOKUP($A25,'Annex 2 EHV charges'!$A:$O,9,FALSE)),"")</f>
        <v>11.43</v>
      </c>
      <c r="G25" s="117">
        <f>IFERROR(IF(VLOOKUP($A25,'Annex 2 EHV charges'!$A:$O,10,FALSE)=0,"",VLOOKUP($A25,'Annex 2 EHV charges'!$A:$O,10,FALSE)),"")</f>
        <v>1.74</v>
      </c>
      <c r="H25" s="117">
        <f>IFERROR(IF(VLOOKUP($A25,'Annex 2 EHV charges'!$A:$O,11,FALSE)=0,"",VLOOKUP($A25,'Annex 2 EHV charges'!$A:$O,11,FALSE)),"")</f>
        <v>1.74</v>
      </c>
    </row>
    <row r="26" spans="1:8" x14ac:dyDescent="0.2">
      <c r="A26" s="110">
        <f t="array" ref="A26">IFERROR(INDEX('Annex 2 EHV charges'!$A$11:$A$305, MATCH(0, IF(ISBLANK('Annex 2 EHV charges'!$A$11:$A$305),1, COUNTIF(A$4:$A25, 'Annex 2 EHV charges'!$A$11:$A$305)), 0)),"")</f>
        <v>308</v>
      </c>
      <c r="B26" s="110">
        <f>IF($A26="","",VLOOKUP($A26,'Annex 2 EHV charges'!$A:$O,2,0))</f>
        <v>308</v>
      </c>
      <c r="C26" s="111">
        <f>IF($A26="","",VLOOKUP($A26,'Annex 2 EHV charges'!$A:$O,3,0))</f>
        <v>1170000594164</v>
      </c>
      <c r="D26" s="110" t="str">
        <f>IF($A26="","",VLOOKUP($A26,'Annex 2 EHV charges'!$A:$O,7,0))</f>
        <v>Thornborough Grnds PV</v>
      </c>
      <c r="E26" s="115" t="str">
        <f>IFERROR(IF(VLOOKUP($A26,'Annex 2 EHV charges'!$A:$O,8,FALSE)=0,"",VLOOKUP($A26,'Annex 2 EHV charges'!$A:$O,8,FALSE)),"")</f>
        <v/>
      </c>
      <c r="F26" s="116">
        <f>IFERROR(IF(VLOOKUP($A26,'Annex 2 EHV charges'!$A:$O,9,FALSE)=0,"",VLOOKUP($A26,'Annex 2 EHV charges'!$A:$O,9,FALSE)),"")</f>
        <v>18.649999999999999</v>
      </c>
      <c r="G26" s="117">
        <f>IFERROR(IF(VLOOKUP($A26,'Annex 2 EHV charges'!$A:$O,10,FALSE)=0,"",VLOOKUP($A26,'Annex 2 EHV charges'!$A:$O,10,FALSE)),"")</f>
        <v>1.21</v>
      </c>
      <c r="H26" s="117">
        <f>IFERROR(IF(VLOOKUP($A26,'Annex 2 EHV charges'!$A:$O,11,FALSE)=0,"",VLOOKUP($A26,'Annex 2 EHV charges'!$A:$O,11,FALSE)),"")</f>
        <v>1.21</v>
      </c>
    </row>
    <row r="27" spans="1:8" x14ac:dyDescent="0.2">
      <c r="A27" s="110">
        <f t="array" ref="A27">IFERROR(INDEX('Annex 2 EHV charges'!$A$11:$A$305, MATCH(0, IF(ISBLANK('Annex 2 EHV charges'!$A$11:$A$305),1, COUNTIF(A$4:$A26, 'Annex 2 EHV charges'!$A$11:$A$305)), 0)),"")</f>
        <v>309</v>
      </c>
      <c r="B27" s="110">
        <f>IF($A27="","",VLOOKUP($A27,'Annex 2 EHV charges'!$A:$O,2,0))</f>
        <v>309</v>
      </c>
      <c r="C27" s="111">
        <f>IF($A27="","",VLOOKUP($A27,'Annex 2 EHV charges'!$A:$O,3,0))</f>
        <v>1170000592228</v>
      </c>
      <c r="D27" s="110" t="str">
        <f>IF($A27="","",VLOOKUP($A27,'Annex 2 EHV charges'!$A:$O,7,0))</f>
        <v>Wymeswold Narrow Lane PV</v>
      </c>
      <c r="E27" s="115" t="str">
        <f>IFERROR(IF(VLOOKUP($A27,'Annex 2 EHV charges'!$A:$O,8,FALSE)=0,"",VLOOKUP($A27,'Annex 2 EHV charges'!$A:$O,8,FALSE)),"")</f>
        <v/>
      </c>
      <c r="F27" s="116">
        <f>IFERROR(IF(VLOOKUP($A27,'Annex 2 EHV charges'!$A:$O,9,FALSE)=0,"",VLOOKUP($A27,'Annex 2 EHV charges'!$A:$O,9,FALSE)),"")</f>
        <v>14.66</v>
      </c>
      <c r="G27" s="117">
        <f>IFERROR(IF(VLOOKUP($A27,'Annex 2 EHV charges'!$A:$O,10,FALSE)=0,"",VLOOKUP($A27,'Annex 2 EHV charges'!$A:$O,10,FALSE)),"")</f>
        <v>1.1599999999999999</v>
      </c>
      <c r="H27" s="117">
        <f>IFERROR(IF(VLOOKUP($A27,'Annex 2 EHV charges'!$A:$O,11,FALSE)=0,"",VLOOKUP($A27,'Annex 2 EHV charges'!$A:$O,11,FALSE)),"")</f>
        <v>1.1599999999999999</v>
      </c>
    </row>
    <row r="28" spans="1:8" x14ac:dyDescent="0.2">
      <c r="A28" s="110">
        <f t="array" ref="A28">IFERROR(INDEX('Annex 2 EHV charges'!$A$11:$A$305, MATCH(0, IF(ISBLANK('Annex 2 EHV charges'!$A$11:$A$305),1, COUNTIF(A$4:$A27, 'Annex 2 EHV charges'!$A$11:$A$305)), 0)),"")</f>
        <v>310</v>
      </c>
      <c r="B28" s="110">
        <f>IF($A28="","",VLOOKUP($A28,'Annex 2 EHV charges'!$A:$O,2,0))</f>
        <v>310</v>
      </c>
      <c r="C28" s="111">
        <f>IF($A28="","",VLOOKUP($A28,'Annex 2 EHV charges'!$A:$O,3,0))</f>
        <v>1170000598034</v>
      </c>
      <c r="D28" s="110" t="str">
        <f>IF($A28="","",VLOOKUP($A28,'Annex 2 EHV charges'!$A:$O,7,0))</f>
        <v>Manor Farm Horton PV</v>
      </c>
      <c r="E28" s="115" t="str">
        <f>IFERROR(IF(VLOOKUP($A28,'Annex 2 EHV charges'!$A:$O,8,FALSE)=0,"",VLOOKUP($A28,'Annex 2 EHV charges'!$A:$O,8,FALSE)),"")</f>
        <v/>
      </c>
      <c r="F28" s="116">
        <f>IFERROR(IF(VLOOKUP($A28,'Annex 2 EHV charges'!$A:$O,9,FALSE)=0,"",VLOOKUP($A28,'Annex 2 EHV charges'!$A:$O,9,FALSE)),"")</f>
        <v>3.14</v>
      </c>
      <c r="G28" s="117">
        <f>IFERROR(IF(VLOOKUP($A28,'Annex 2 EHV charges'!$A:$O,10,FALSE)=0,"",VLOOKUP($A28,'Annex 2 EHV charges'!$A:$O,10,FALSE)),"")</f>
        <v>1.59</v>
      </c>
      <c r="H28" s="117">
        <f>IFERROR(IF(VLOOKUP($A28,'Annex 2 EHV charges'!$A:$O,11,FALSE)=0,"",VLOOKUP($A28,'Annex 2 EHV charges'!$A:$O,11,FALSE)),"")</f>
        <v>1.59</v>
      </c>
    </row>
    <row r="29" spans="1:8" x14ac:dyDescent="0.2">
      <c r="A29" s="110">
        <f t="array" ref="A29">IFERROR(INDEX('Annex 2 EHV charges'!$A$11:$A$305, MATCH(0, IF(ISBLANK('Annex 2 EHV charges'!$A$11:$A$305),1, COUNTIF(A$4:$A28, 'Annex 2 EHV charges'!$A$11:$A$305)), 0)),"")</f>
        <v>311</v>
      </c>
      <c r="B29" s="110">
        <f>IF($A29="","",VLOOKUP($A29,'Annex 2 EHV charges'!$A:$O,2,0))</f>
        <v>311</v>
      </c>
      <c r="C29" s="111">
        <f>IF($A29="","",VLOOKUP($A29,'Annex 2 EHV charges'!$A:$O,3,0))</f>
        <v>1170000598196</v>
      </c>
      <c r="D29" s="110" t="str">
        <f>IF($A29="","",VLOOKUP($A29,'Annex 2 EHV charges'!$A:$O,7,0))</f>
        <v>Handley Park Farm PV</v>
      </c>
      <c r="E29" s="115" t="str">
        <f>IFERROR(IF(VLOOKUP($A29,'Annex 2 EHV charges'!$A:$O,8,FALSE)=0,"",VLOOKUP($A29,'Annex 2 EHV charges'!$A:$O,8,FALSE)),"")</f>
        <v/>
      </c>
      <c r="F29" s="116">
        <f>IFERROR(IF(VLOOKUP($A29,'Annex 2 EHV charges'!$A:$O,9,FALSE)=0,"",VLOOKUP($A29,'Annex 2 EHV charges'!$A:$O,9,FALSE)),"")</f>
        <v>14.08</v>
      </c>
      <c r="G29" s="117">
        <f>IFERROR(IF(VLOOKUP($A29,'Annex 2 EHV charges'!$A:$O,10,FALSE)=0,"",VLOOKUP($A29,'Annex 2 EHV charges'!$A:$O,10,FALSE)),"")</f>
        <v>1.17</v>
      </c>
      <c r="H29" s="117">
        <f>IFERROR(IF(VLOOKUP($A29,'Annex 2 EHV charges'!$A:$O,11,FALSE)=0,"",VLOOKUP($A29,'Annex 2 EHV charges'!$A:$O,11,FALSE)),"")</f>
        <v>1.17</v>
      </c>
    </row>
    <row r="30" spans="1:8" x14ac:dyDescent="0.2">
      <c r="A30" s="110">
        <f t="array" ref="A30">IFERROR(INDEX('Annex 2 EHV charges'!$A$11:$A$305, MATCH(0, IF(ISBLANK('Annex 2 EHV charges'!$A$11:$A$305),1, COUNTIF(A$4:$A29, 'Annex 2 EHV charges'!$A$11:$A$305)), 0)),"")</f>
        <v>312</v>
      </c>
      <c r="B30" s="110">
        <f>IF($A30="","",VLOOKUP($A30,'Annex 2 EHV charges'!$A:$O,2,0))</f>
        <v>312</v>
      </c>
      <c r="C30" s="111">
        <f>IF($A30="","",VLOOKUP($A30,'Annex 2 EHV charges'!$A:$O,3,0))</f>
        <v>1170000601982</v>
      </c>
      <c r="D30" s="110" t="str">
        <f>IF($A30="","",VLOOKUP($A30,'Annex 2 EHV charges'!$A:$O,7,0))</f>
        <v>Shelton Lodge PV</v>
      </c>
      <c r="E30" s="115" t="str">
        <f>IFERROR(IF(VLOOKUP($A30,'Annex 2 EHV charges'!$A:$O,8,FALSE)=0,"",VLOOKUP($A30,'Annex 2 EHV charges'!$A:$O,8,FALSE)),"")</f>
        <v/>
      </c>
      <c r="F30" s="116">
        <f>IFERROR(IF(VLOOKUP($A30,'Annex 2 EHV charges'!$A:$O,9,FALSE)=0,"",VLOOKUP($A30,'Annex 2 EHV charges'!$A:$O,9,FALSE)),"")</f>
        <v>20.28</v>
      </c>
      <c r="G30" s="117">
        <f>IFERROR(IF(VLOOKUP($A30,'Annex 2 EHV charges'!$A:$O,10,FALSE)=0,"",VLOOKUP($A30,'Annex 2 EHV charges'!$A:$O,10,FALSE)),"")</f>
        <v>1.27</v>
      </c>
      <c r="H30" s="117">
        <f>IFERROR(IF(VLOOKUP($A30,'Annex 2 EHV charges'!$A:$O,11,FALSE)=0,"",VLOOKUP($A30,'Annex 2 EHV charges'!$A:$O,11,FALSE)),"")</f>
        <v>1.27</v>
      </c>
    </row>
    <row r="31" spans="1:8" x14ac:dyDescent="0.2">
      <c r="A31" s="110">
        <f t="array" ref="A31">IFERROR(INDEX('Annex 2 EHV charges'!$A$11:$A$305, MATCH(0, IF(ISBLANK('Annex 2 EHV charges'!$A$11:$A$305),1, COUNTIF(A$4:$A30, 'Annex 2 EHV charges'!$A$11:$A$305)), 0)),"")</f>
        <v>313</v>
      </c>
      <c r="B31" s="110">
        <f>IF($A31="","",VLOOKUP($A31,'Annex 2 EHV charges'!$A:$O,2,0))</f>
        <v>313</v>
      </c>
      <c r="C31" s="111">
        <f>IF($A31="","",VLOOKUP($A31,'Annex 2 EHV charges'!$A:$O,3,0))</f>
        <v>1170000604023</v>
      </c>
      <c r="D31" s="110" t="str">
        <f>IF($A31="","",VLOOKUP($A31,'Annex 2 EHV charges'!$A:$O,7,0))</f>
        <v>Brafield on the Green PV</v>
      </c>
      <c r="E31" s="115" t="str">
        <f>IFERROR(IF(VLOOKUP($A31,'Annex 2 EHV charges'!$A:$O,8,FALSE)=0,"",VLOOKUP($A31,'Annex 2 EHV charges'!$A:$O,8,FALSE)),"")</f>
        <v/>
      </c>
      <c r="F31" s="116">
        <f>IFERROR(IF(VLOOKUP($A31,'Annex 2 EHV charges'!$A:$O,9,FALSE)=0,"",VLOOKUP($A31,'Annex 2 EHV charges'!$A:$O,9,FALSE)),"")</f>
        <v>49.62</v>
      </c>
      <c r="G31" s="117">
        <f>IFERROR(IF(VLOOKUP($A31,'Annex 2 EHV charges'!$A:$O,10,FALSE)=0,"",VLOOKUP($A31,'Annex 2 EHV charges'!$A:$O,10,FALSE)),"")</f>
        <v>1.2</v>
      </c>
      <c r="H31" s="117">
        <f>IFERROR(IF(VLOOKUP($A31,'Annex 2 EHV charges'!$A:$O,11,FALSE)=0,"",VLOOKUP($A31,'Annex 2 EHV charges'!$A:$O,11,FALSE)),"")</f>
        <v>1.2</v>
      </c>
    </row>
    <row r="32" spans="1:8" x14ac:dyDescent="0.2">
      <c r="A32" s="110">
        <f t="array" ref="A32">IFERROR(INDEX('Annex 2 EHV charges'!$A$11:$A$305, MATCH(0, IF(ISBLANK('Annex 2 EHV charges'!$A$11:$A$305),1, COUNTIF(A$4:$A31, 'Annex 2 EHV charges'!$A$11:$A$305)), 0)),"")</f>
        <v>314</v>
      </c>
      <c r="B32" s="110">
        <f>IF($A32="","",VLOOKUP($A32,'Annex 2 EHV charges'!$A:$O,2,0))</f>
        <v>314</v>
      </c>
      <c r="C32" s="111">
        <f>IF($A32="","",VLOOKUP($A32,'Annex 2 EHV charges'!$A:$O,3,0))</f>
        <v>1170000605221</v>
      </c>
      <c r="D32" s="110" t="str">
        <f>IF($A32="","",VLOOKUP($A32,'Annex 2 EHV charges'!$A:$O,7,0))</f>
        <v>Sywell PV</v>
      </c>
      <c r="E32" s="115" t="str">
        <f>IFERROR(IF(VLOOKUP($A32,'Annex 2 EHV charges'!$A:$O,8,FALSE)=0,"",VLOOKUP($A32,'Annex 2 EHV charges'!$A:$O,8,FALSE)),"")</f>
        <v/>
      </c>
      <c r="F32" s="116">
        <f>IFERROR(IF(VLOOKUP($A32,'Annex 2 EHV charges'!$A:$O,9,FALSE)=0,"",VLOOKUP($A32,'Annex 2 EHV charges'!$A:$O,9,FALSE)),"")</f>
        <v>69.42</v>
      </c>
      <c r="G32" s="117">
        <f>IFERROR(IF(VLOOKUP($A32,'Annex 2 EHV charges'!$A:$O,10,FALSE)=0,"",VLOOKUP($A32,'Annex 2 EHV charges'!$A:$O,10,FALSE)),"")</f>
        <v>1.1399999999999999</v>
      </c>
      <c r="H32" s="117">
        <f>IFERROR(IF(VLOOKUP($A32,'Annex 2 EHV charges'!$A:$O,11,FALSE)=0,"",VLOOKUP($A32,'Annex 2 EHV charges'!$A:$O,11,FALSE)),"")</f>
        <v>1.1399999999999999</v>
      </c>
    </row>
    <row r="33" spans="1:8" x14ac:dyDescent="0.2">
      <c r="A33" s="110">
        <f t="array" ref="A33">IFERROR(INDEX('Annex 2 EHV charges'!$A$11:$A$305, MATCH(0, IF(ISBLANK('Annex 2 EHV charges'!$A$11:$A$305),1, COUNTIF(A$4:$A32, 'Annex 2 EHV charges'!$A$11:$A$305)), 0)),"")</f>
        <v>315</v>
      </c>
      <c r="B33" s="110">
        <f>IF($A33="","",VLOOKUP($A33,'Annex 2 EHV charges'!$A:$O,2,0))</f>
        <v>315</v>
      </c>
      <c r="C33" s="111">
        <f>IF($A33="","",VLOOKUP($A33,'Annex 2 EHV charges'!$A:$O,3,0))</f>
        <v>1170000614990</v>
      </c>
      <c r="D33" s="110" t="str">
        <f>IF($A33="","",VLOOKUP($A33,'Annex 2 EHV charges'!$A:$O,7,0))</f>
        <v>Holtwood Farm PV</v>
      </c>
      <c r="E33" s="115" t="str">
        <f>IFERROR(IF(VLOOKUP($A33,'Annex 2 EHV charges'!$A:$O,8,FALSE)=0,"",VLOOKUP($A33,'Annex 2 EHV charges'!$A:$O,8,FALSE)),"")</f>
        <v/>
      </c>
      <c r="F33" s="116">
        <f>IFERROR(IF(VLOOKUP($A33,'Annex 2 EHV charges'!$A:$O,9,FALSE)=0,"",VLOOKUP($A33,'Annex 2 EHV charges'!$A:$O,9,FALSE)),"")</f>
        <v>15.42</v>
      </c>
      <c r="G33" s="117">
        <f>IFERROR(IF(VLOOKUP($A33,'Annex 2 EHV charges'!$A:$O,10,FALSE)=0,"",VLOOKUP($A33,'Annex 2 EHV charges'!$A:$O,10,FALSE)),"")</f>
        <v>1.1200000000000001</v>
      </c>
      <c r="H33" s="117">
        <f>IFERROR(IF(VLOOKUP($A33,'Annex 2 EHV charges'!$A:$O,11,FALSE)=0,"",VLOOKUP($A33,'Annex 2 EHV charges'!$A:$O,11,FALSE)),"")</f>
        <v>1.1200000000000001</v>
      </c>
    </row>
    <row r="34" spans="1:8" x14ac:dyDescent="0.2">
      <c r="A34" s="110">
        <f t="array" ref="A34">IFERROR(INDEX('Annex 2 EHV charges'!$A$11:$A$305, MATCH(0, IF(ISBLANK('Annex 2 EHV charges'!$A$11:$A$305),1, COUNTIF(A$4:$A33, 'Annex 2 EHV charges'!$A$11:$A$305)), 0)),"")</f>
        <v>316</v>
      </c>
      <c r="B34" s="110">
        <f>IF($A34="","",VLOOKUP($A34,'Annex 2 EHV charges'!$A:$O,2,0))</f>
        <v>316</v>
      </c>
      <c r="C34" s="111">
        <f>IF($A34="","",VLOOKUP($A34,'Annex 2 EHV charges'!$A:$O,3,0))</f>
        <v>1170000614972</v>
      </c>
      <c r="D34" s="110" t="str">
        <f>IF($A34="","",VLOOKUP($A34,'Annex 2 EHV charges'!$A:$O,7,0))</f>
        <v>Drakelow Farm PV</v>
      </c>
      <c r="E34" s="115" t="str">
        <f>IFERROR(IF(VLOOKUP($A34,'Annex 2 EHV charges'!$A:$O,8,FALSE)=0,"",VLOOKUP($A34,'Annex 2 EHV charges'!$A:$O,8,FALSE)),"")</f>
        <v/>
      </c>
      <c r="F34" s="116">
        <f>IFERROR(IF(VLOOKUP($A34,'Annex 2 EHV charges'!$A:$O,9,FALSE)=0,"",VLOOKUP($A34,'Annex 2 EHV charges'!$A:$O,9,FALSE)),"")</f>
        <v>8.42</v>
      </c>
      <c r="G34" s="117">
        <f>IFERROR(IF(VLOOKUP($A34,'Annex 2 EHV charges'!$A:$O,10,FALSE)=0,"",VLOOKUP($A34,'Annex 2 EHV charges'!$A:$O,10,FALSE)),"")</f>
        <v>1.57</v>
      </c>
      <c r="H34" s="117">
        <f>IFERROR(IF(VLOOKUP($A34,'Annex 2 EHV charges'!$A:$O,11,FALSE)=0,"",VLOOKUP($A34,'Annex 2 EHV charges'!$A:$O,11,FALSE)),"")</f>
        <v>1.57</v>
      </c>
    </row>
    <row r="35" spans="1:8" x14ac:dyDescent="0.2">
      <c r="A35" s="110">
        <f t="array" ref="A35">IFERROR(INDEX('Annex 2 EHV charges'!$A$11:$A$305, MATCH(0, IF(ISBLANK('Annex 2 EHV charges'!$A$11:$A$305),1, COUNTIF(A$4:$A34, 'Annex 2 EHV charges'!$A$11:$A$305)), 0)),"")</f>
        <v>317</v>
      </c>
      <c r="B35" s="110">
        <f>IF($A35="","",VLOOKUP($A35,'Annex 2 EHV charges'!$A:$O,2,0))</f>
        <v>317</v>
      </c>
      <c r="C35" s="111">
        <f>IF($A35="","",VLOOKUP($A35,'Annex 2 EHV charges'!$A:$O,3,0))</f>
        <v>1170000619916</v>
      </c>
      <c r="D35" s="110" t="str">
        <f>IF($A35="","",VLOOKUP($A35,'Annex 2 EHV charges'!$A:$O,7,0))</f>
        <v>Stragglethorpe Rd PV</v>
      </c>
      <c r="E35" s="115" t="str">
        <f>IFERROR(IF(VLOOKUP($A35,'Annex 2 EHV charges'!$A:$O,8,FALSE)=0,"",VLOOKUP($A35,'Annex 2 EHV charges'!$A:$O,8,FALSE)),"")</f>
        <v/>
      </c>
      <c r="F35" s="116">
        <f>IFERROR(IF(VLOOKUP($A35,'Annex 2 EHV charges'!$A:$O,9,FALSE)=0,"",VLOOKUP($A35,'Annex 2 EHV charges'!$A:$O,9,FALSE)),"")</f>
        <v>4.8099999999999996</v>
      </c>
      <c r="G35" s="117">
        <f>IFERROR(IF(VLOOKUP($A35,'Annex 2 EHV charges'!$A:$O,10,FALSE)=0,"",VLOOKUP($A35,'Annex 2 EHV charges'!$A:$O,10,FALSE)),"")</f>
        <v>1.38</v>
      </c>
      <c r="H35" s="117">
        <f>IFERROR(IF(VLOOKUP($A35,'Annex 2 EHV charges'!$A:$O,11,FALSE)=0,"",VLOOKUP($A35,'Annex 2 EHV charges'!$A:$O,11,FALSE)),"")</f>
        <v>1.38</v>
      </c>
    </row>
    <row r="36" spans="1:8" x14ac:dyDescent="0.2">
      <c r="A36" s="110">
        <f t="array" ref="A36">IFERROR(INDEX('Annex 2 EHV charges'!$A$11:$A$305, MATCH(0, IF(ISBLANK('Annex 2 EHV charges'!$A$11:$A$305),1, COUNTIF(A$4:$A35, 'Annex 2 EHV charges'!$A$11:$A$305)), 0)),"")</f>
        <v>318</v>
      </c>
      <c r="B36" s="110">
        <f>IF($A36="","",VLOOKUP($A36,'Annex 2 EHV charges'!$A:$O,2,0))</f>
        <v>318</v>
      </c>
      <c r="C36" s="111">
        <f>IF($A36="","",VLOOKUP($A36,'Annex 2 EHV charges'!$A:$O,3,0))</f>
        <v>1170000627448</v>
      </c>
      <c r="D36" s="110" t="str">
        <f>IF($A36="","",VLOOKUP($A36,'Annex 2 EHV charges'!$A:$O,7,0))</f>
        <v>Oxcroft Solar Farm PV</v>
      </c>
      <c r="E36" s="115" t="str">
        <f>IFERROR(IF(VLOOKUP($A36,'Annex 2 EHV charges'!$A:$O,8,FALSE)=0,"",VLOOKUP($A36,'Annex 2 EHV charges'!$A:$O,8,FALSE)),"")</f>
        <v/>
      </c>
      <c r="F36" s="116">
        <f>IFERROR(IF(VLOOKUP($A36,'Annex 2 EHV charges'!$A:$O,9,FALSE)=0,"",VLOOKUP($A36,'Annex 2 EHV charges'!$A:$O,9,FALSE)),"")</f>
        <v>503.49</v>
      </c>
      <c r="G36" s="117">
        <f>IFERROR(IF(VLOOKUP($A36,'Annex 2 EHV charges'!$A:$O,10,FALSE)=0,"",VLOOKUP($A36,'Annex 2 EHV charges'!$A:$O,10,FALSE)),"")</f>
        <v>1.17</v>
      </c>
      <c r="H36" s="117">
        <f>IFERROR(IF(VLOOKUP($A36,'Annex 2 EHV charges'!$A:$O,11,FALSE)=0,"",VLOOKUP($A36,'Annex 2 EHV charges'!$A:$O,11,FALSE)),"")</f>
        <v>1.17</v>
      </c>
    </row>
    <row r="37" spans="1:8" x14ac:dyDescent="0.2">
      <c r="A37" s="110">
        <f t="array" ref="A37">IFERROR(INDEX('Annex 2 EHV charges'!$A$11:$A$305, MATCH(0, IF(ISBLANK('Annex 2 EHV charges'!$A$11:$A$305),1, COUNTIF(A$4:$A36, 'Annex 2 EHV charges'!$A$11:$A$305)), 0)),"")</f>
        <v>319</v>
      </c>
      <c r="B37" s="110">
        <f>IF($A37="","",VLOOKUP($A37,'Annex 2 EHV charges'!$A:$O,2,0))</f>
        <v>319</v>
      </c>
      <c r="C37" s="111">
        <f>IF($A37="","",VLOOKUP($A37,'Annex 2 EHV charges'!$A:$O,3,0))</f>
        <v>1170000626816</v>
      </c>
      <c r="D37" s="110" t="str">
        <f>IF($A37="","",VLOOKUP($A37,'Annex 2 EHV charges'!$A:$O,7,0))</f>
        <v>Derby Waste Sinfin EFW</v>
      </c>
      <c r="E37" s="115" t="str">
        <f>IFERROR(IF(VLOOKUP($A37,'Annex 2 EHV charges'!$A:$O,8,FALSE)=0,"",VLOOKUP($A37,'Annex 2 EHV charges'!$A:$O,8,FALSE)),"")</f>
        <v/>
      </c>
      <c r="F37" s="116">
        <f>IFERROR(IF(VLOOKUP($A37,'Annex 2 EHV charges'!$A:$O,9,FALSE)=0,"",VLOOKUP($A37,'Annex 2 EHV charges'!$A:$O,9,FALSE)),"")</f>
        <v>753.78</v>
      </c>
      <c r="G37" s="117">
        <f>IFERROR(IF(VLOOKUP($A37,'Annex 2 EHV charges'!$A:$O,10,FALSE)=0,"",VLOOKUP($A37,'Annex 2 EHV charges'!$A:$O,10,FALSE)),"")</f>
        <v>1.26</v>
      </c>
      <c r="H37" s="117">
        <f>IFERROR(IF(VLOOKUP($A37,'Annex 2 EHV charges'!$A:$O,11,FALSE)=0,"",VLOOKUP($A37,'Annex 2 EHV charges'!$A:$O,11,FALSE)),"")</f>
        <v>1.26</v>
      </c>
    </row>
    <row r="38" spans="1:8" x14ac:dyDescent="0.2">
      <c r="A38" s="110">
        <f t="array" ref="A38">IFERROR(INDEX('Annex 2 EHV charges'!$A$11:$A$305, MATCH(0, IF(ISBLANK('Annex 2 EHV charges'!$A$11:$A$305),1, COUNTIF(A$4:$A37, 'Annex 2 EHV charges'!$A$11:$A$305)), 0)),"")</f>
        <v>320</v>
      </c>
      <c r="B38" s="110">
        <f>IF($A38="","",VLOOKUP($A38,'Annex 2 EHV charges'!$A:$O,2,0))</f>
        <v>320</v>
      </c>
      <c r="C38" s="111">
        <f>IF($A38="","",VLOOKUP($A38,'Annex 2 EHV charges'!$A:$O,3,0))</f>
        <v>1170000625681</v>
      </c>
      <c r="D38" s="110" t="str">
        <f>IF($A38="","",VLOOKUP($A38,'Annex 2 EHV charges'!$A:$O,7,0))</f>
        <v>Littlewood Farm PV</v>
      </c>
      <c r="E38" s="115" t="str">
        <f>IFERROR(IF(VLOOKUP($A38,'Annex 2 EHV charges'!$A:$O,8,FALSE)=0,"",VLOOKUP($A38,'Annex 2 EHV charges'!$A:$O,8,FALSE)),"")</f>
        <v/>
      </c>
      <c r="F38" s="116">
        <f>IFERROR(IF(VLOOKUP($A38,'Annex 2 EHV charges'!$A:$O,9,FALSE)=0,"",VLOOKUP($A38,'Annex 2 EHV charges'!$A:$O,9,FALSE)),"")</f>
        <v>3.29</v>
      </c>
      <c r="G38" s="117">
        <f>IFERROR(IF(VLOOKUP($A38,'Annex 2 EHV charges'!$A:$O,10,FALSE)=0,"",VLOOKUP($A38,'Annex 2 EHV charges'!$A:$O,10,FALSE)),"")</f>
        <v>1.37</v>
      </c>
      <c r="H38" s="117">
        <f>IFERROR(IF(VLOOKUP($A38,'Annex 2 EHV charges'!$A:$O,11,FALSE)=0,"",VLOOKUP($A38,'Annex 2 EHV charges'!$A:$O,11,FALSE)),"")</f>
        <v>1.37</v>
      </c>
    </row>
    <row r="39" spans="1:8" x14ac:dyDescent="0.2">
      <c r="A39" s="110">
        <f t="array" ref="A39">IFERROR(INDEX('Annex 2 EHV charges'!$A$11:$A$305, MATCH(0, IF(ISBLANK('Annex 2 EHV charges'!$A$11:$A$305),1, COUNTIF(A$4:$A38, 'Annex 2 EHV charges'!$A$11:$A$305)), 0)),"")</f>
        <v>321</v>
      </c>
      <c r="B39" s="110">
        <f>IF($A39="","",VLOOKUP($A39,'Annex 2 EHV charges'!$A:$O,2,0))</f>
        <v>321</v>
      </c>
      <c r="C39" s="111">
        <f>IF($A39="","",VLOOKUP($A39,'Annex 2 EHV charges'!$A:$O,3,0))</f>
        <v>1170000630413</v>
      </c>
      <c r="D39" s="110" t="str">
        <f>IF($A39="","",VLOOKUP($A39,'Annex 2 EHV charges'!$A:$O,7,0))</f>
        <v>Twin Yards Farm PV</v>
      </c>
      <c r="E39" s="115" t="str">
        <f>IFERROR(IF(VLOOKUP($A39,'Annex 2 EHV charges'!$A:$O,8,FALSE)=0,"",VLOOKUP($A39,'Annex 2 EHV charges'!$A:$O,8,FALSE)),"")</f>
        <v/>
      </c>
      <c r="F39" s="116">
        <f>IFERROR(IF(VLOOKUP($A39,'Annex 2 EHV charges'!$A:$O,9,FALSE)=0,"",VLOOKUP($A39,'Annex 2 EHV charges'!$A:$O,9,FALSE)),"")</f>
        <v>5.5</v>
      </c>
      <c r="G39" s="117">
        <f>IFERROR(IF(VLOOKUP($A39,'Annex 2 EHV charges'!$A:$O,10,FALSE)=0,"",VLOOKUP($A39,'Annex 2 EHV charges'!$A:$O,10,FALSE)),"")</f>
        <v>1.5</v>
      </c>
      <c r="H39" s="117">
        <f>IFERROR(IF(VLOOKUP($A39,'Annex 2 EHV charges'!$A:$O,11,FALSE)=0,"",VLOOKUP($A39,'Annex 2 EHV charges'!$A:$O,11,FALSE)),"")</f>
        <v>1.5</v>
      </c>
    </row>
    <row r="40" spans="1:8" x14ac:dyDescent="0.2">
      <c r="A40" s="110">
        <f t="array" ref="A40">IFERROR(INDEX('Annex 2 EHV charges'!$A$11:$A$305, MATCH(0, IF(ISBLANK('Annex 2 EHV charges'!$A$11:$A$305),1, COUNTIF(A$4:$A39, 'Annex 2 EHV charges'!$A$11:$A$305)), 0)),"")</f>
        <v>322</v>
      </c>
      <c r="B40" s="110">
        <f>IF($A40="","",VLOOKUP($A40,'Annex 2 EHV charges'!$A:$O,2,0))</f>
        <v>322</v>
      </c>
      <c r="C40" s="111">
        <f>IF($A40="","",VLOOKUP($A40,'Annex 2 EHV charges'!$A:$O,3,0))</f>
        <v>1170000629640</v>
      </c>
      <c r="D40" s="110" t="str">
        <f>IF($A40="","",VLOOKUP($A40,'Annex 2 EHV charges'!$A:$O,7,0))</f>
        <v>Tower Hayes Farm PV</v>
      </c>
      <c r="E40" s="115" t="str">
        <f>IFERROR(IF(VLOOKUP($A40,'Annex 2 EHV charges'!$A:$O,8,FALSE)=0,"",VLOOKUP($A40,'Annex 2 EHV charges'!$A:$O,8,FALSE)),"")</f>
        <v/>
      </c>
      <c r="F40" s="116">
        <f>IFERROR(IF(VLOOKUP($A40,'Annex 2 EHV charges'!$A:$O,9,FALSE)=0,"",VLOOKUP($A40,'Annex 2 EHV charges'!$A:$O,9,FALSE)),"")</f>
        <v>8.07</v>
      </c>
      <c r="G40" s="117">
        <f>IFERROR(IF(VLOOKUP($A40,'Annex 2 EHV charges'!$A:$O,10,FALSE)=0,"",VLOOKUP($A40,'Annex 2 EHV charges'!$A:$O,10,FALSE)),"")</f>
        <v>1.54</v>
      </c>
      <c r="H40" s="117">
        <f>IFERROR(IF(VLOOKUP($A40,'Annex 2 EHV charges'!$A:$O,11,FALSE)=0,"",VLOOKUP($A40,'Annex 2 EHV charges'!$A:$O,11,FALSE)),"")</f>
        <v>1.54</v>
      </c>
    </row>
    <row r="41" spans="1:8" x14ac:dyDescent="0.2">
      <c r="A41" s="110">
        <f t="array" ref="A41">IFERROR(INDEX('Annex 2 EHV charges'!$A$11:$A$305, MATCH(0, IF(ISBLANK('Annex 2 EHV charges'!$A$11:$A$305),1, COUNTIF(A$4:$A40, 'Annex 2 EHV charges'!$A$11:$A$305)), 0)),"")</f>
        <v>323</v>
      </c>
      <c r="B41" s="110">
        <f>IF($A41="","",VLOOKUP($A41,'Annex 2 EHV charges'!$A:$O,2,0))</f>
        <v>323</v>
      </c>
      <c r="C41" s="111">
        <f>IF($A41="","",VLOOKUP($A41,'Annex 2 EHV charges'!$A:$O,3,0))</f>
        <v>1170000632606</v>
      </c>
      <c r="D41" s="110" t="str">
        <f>IF($A41="","",VLOOKUP($A41,'Annex 2 EHV charges'!$A:$O,7,0))</f>
        <v>The Breck Solar PV</v>
      </c>
      <c r="E41" s="115" t="str">
        <f>IFERROR(IF(VLOOKUP($A41,'Annex 2 EHV charges'!$A:$O,8,FALSE)=0,"",VLOOKUP($A41,'Annex 2 EHV charges'!$A:$O,8,FALSE)),"")</f>
        <v/>
      </c>
      <c r="F41" s="116">
        <f>IFERROR(IF(VLOOKUP($A41,'Annex 2 EHV charges'!$A:$O,9,FALSE)=0,"",VLOOKUP($A41,'Annex 2 EHV charges'!$A:$O,9,FALSE)),"")</f>
        <v>20.87</v>
      </c>
      <c r="G41" s="117">
        <f>IFERROR(IF(VLOOKUP($A41,'Annex 2 EHV charges'!$A:$O,10,FALSE)=0,"",VLOOKUP($A41,'Annex 2 EHV charges'!$A:$O,10,FALSE)),"")</f>
        <v>1.2</v>
      </c>
      <c r="H41" s="117">
        <f>IFERROR(IF(VLOOKUP($A41,'Annex 2 EHV charges'!$A:$O,11,FALSE)=0,"",VLOOKUP($A41,'Annex 2 EHV charges'!$A:$O,11,FALSE)),"")</f>
        <v>1.2</v>
      </c>
    </row>
    <row r="42" spans="1:8" x14ac:dyDescent="0.2">
      <c r="A42" s="110">
        <f t="array" ref="A42">IFERROR(INDEX('Annex 2 EHV charges'!$A$11:$A$305, MATCH(0, IF(ISBLANK('Annex 2 EHV charges'!$A$11:$A$305),1, COUNTIF(A$4:$A41, 'Annex 2 EHV charges'!$A$11:$A$305)), 0)),"")</f>
        <v>324</v>
      </c>
      <c r="B42" s="110">
        <f>IF($A42="","",VLOOKUP($A42,'Annex 2 EHV charges'!$A:$O,2,0))</f>
        <v>324</v>
      </c>
      <c r="C42" s="111">
        <f>IF($A42="","",VLOOKUP($A42,'Annex 2 EHV charges'!$A:$O,3,0))</f>
        <v>1170000631426</v>
      </c>
      <c r="D42" s="110" t="str">
        <f>IF($A42="","",VLOOKUP($A42,'Annex 2 EHV charges'!$A:$O,7,0))</f>
        <v>Barnby Moor Retford PV</v>
      </c>
      <c r="E42" s="115" t="str">
        <f>IFERROR(IF(VLOOKUP($A42,'Annex 2 EHV charges'!$A:$O,8,FALSE)=0,"",VLOOKUP($A42,'Annex 2 EHV charges'!$A:$O,8,FALSE)),"")</f>
        <v/>
      </c>
      <c r="F42" s="116">
        <f>IFERROR(IF(VLOOKUP($A42,'Annex 2 EHV charges'!$A:$O,9,FALSE)=0,"",VLOOKUP($A42,'Annex 2 EHV charges'!$A:$O,9,FALSE)),"")</f>
        <v>2.02</v>
      </c>
      <c r="G42" s="117">
        <f>IFERROR(IF(VLOOKUP($A42,'Annex 2 EHV charges'!$A:$O,10,FALSE)=0,"",VLOOKUP($A42,'Annex 2 EHV charges'!$A:$O,10,FALSE)),"")</f>
        <v>1.1299999999999999</v>
      </c>
      <c r="H42" s="117">
        <f>IFERROR(IF(VLOOKUP($A42,'Annex 2 EHV charges'!$A:$O,11,FALSE)=0,"",VLOOKUP($A42,'Annex 2 EHV charges'!$A:$O,11,FALSE)),"")</f>
        <v>1.1299999999999999</v>
      </c>
    </row>
    <row r="43" spans="1:8" x14ac:dyDescent="0.2">
      <c r="A43" s="110">
        <f t="array" ref="A43">IFERROR(INDEX('Annex 2 EHV charges'!$A$11:$A$305, MATCH(0, IF(ISBLANK('Annex 2 EHV charges'!$A$11:$A$305),1, COUNTIF(A$4:$A42, 'Annex 2 EHV charges'!$A$11:$A$305)), 0)),"")</f>
        <v>325</v>
      </c>
      <c r="B43" s="110">
        <f>IF($A43="","",VLOOKUP($A43,'Annex 2 EHV charges'!$A:$O,2,0))</f>
        <v>325</v>
      </c>
      <c r="C43" s="111">
        <f>IF($A43="","",VLOOKUP($A43,'Annex 2 EHV charges'!$A:$O,3,0))</f>
        <v>1170000636503</v>
      </c>
      <c r="D43" s="110" t="str">
        <f>IF($A43="","",VLOOKUP($A43,'Annex 2 EHV charges'!$A:$O,7,0))</f>
        <v>Lincoln Farm PV</v>
      </c>
      <c r="E43" s="115" t="str">
        <f>IFERROR(IF(VLOOKUP($A43,'Annex 2 EHV charges'!$A:$O,8,FALSE)=0,"",VLOOKUP($A43,'Annex 2 EHV charges'!$A:$O,8,FALSE)),"")</f>
        <v/>
      </c>
      <c r="F43" s="116">
        <f>IFERROR(IF(VLOOKUP($A43,'Annex 2 EHV charges'!$A:$O,9,FALSE)=0,"",VLOOKUP($A43,'Annex 2 EHV charges'!$A:$O,9,FALSE)),"")</f>
        <v>6.11</v>
      </c>
      <c r="G43" s="117">
        <f>IFERROR(IF(VLOOKUP($A43,'Annex 2 EHV charges'!$A:$O,10,FALSE)=0,"",VLOOKUP($A43,'Annex 2 EHV charges'!$A:$O,10,FALSE)),"")</f>
        <v>1.52</v>
      </c>
      <c r="H43" s="117">
        <f>IFERROR(IF(VLOOKUP($A43,'Annex 2 EHV charges'!$A:$O,11,FALSE)=0,"",VLOOKUP($A43,'Annex 2 EHV charges'!$A:$O,11,FALSE)),"")</f>
        <v>1.52</v>
      </c>
    </row>
    <row r="44" spans="1:8" x14ac:dyDescent="0.2">
      <c r="A44" s="110">
        <f t="array" ref="A44">IFERROR(INDEX('Annex 2 EHV charges'!$A$11:$A$305, MATCH(0, IF(ISBLANK('Annex 2 EHV charges'!$A$11:$A$305),1, COUNTIF(A$4:$A43, 'Annex 2 EHV charges'!$A$11:$A$305)), 0)),"")</f>
        <v>326</v>
      </c>
      <c r="B44" s="110">
        <f>IF($A44="","",VLOOKUP($A44,'Annex 2 EHV charges'!$A:$O,2,0))</f>
        <v>326</v>
      </c>
      <c r="C44" s="111">
        <f>IF($A44="","",VLOOKUP($A44,'Annex 2 EHV charges'!$A:$O,3,0))</f>
        <v>1170000652009</v>
      </c>
      <c r="D44" s="110" t="str">
        <f>IF($A44="","",VLOOKUP($A44,'Annex 2 EHV charges'!$A:$O,7,0))</f>
        <v>Drakelow Renewable BIO</v>
      </c>
      <c r="E44" s="115" t="str">
        <f>IFERROR(IF(VLOOKUP($A44,'Annex 2 EHV charges'!$A:$O,8,FALSE)=0,"",VLOOKUP($A44,'Annex 2 EHV charges'!$A:$O,8,FALSE)),"")</f>
        <v/>
      </c>
      <c r="F44" s="116">
        <f>IFERROR(IF(VLOOKUP($A44,'Annex 2 EHV charges'!$A:$O,9,FALSE)=0,"",VLOOKUP($A44,'Annex 2 EHV charges'!$A:$O,9,FALSE)),"")</f>
        <v>6.23</v>
      </c>
      <c r="G44" s="117">
        <f>IFERROR(IF(VLOOKUP($A44,'Annex 2 EHV charges'!$A:$O,10,FALSE)=0,"",VLOOKUP($A44,'Annex 2 EHV charges'!$A:$O,10,FALSE)),"")</f>
        <v>1.1299999999999999</v>
      </c>
      <c r="H44" s="117">
        <f>IFERROR(IF(VLOOKUP($A44,'Annex 2 EHV charges'!$A:$O,11,FALSE)=0,"",VLOOKUP($A44,'Annex 2 EHV charges'!$A:$O,11,FALSE)),"")</f>
        <v>1.1299999999999999</v>
      </c>
    </row>
    <row r="45" spans="1:8" x14ac:dyDescent="0.2">
      <c r="A45" s="110">
        <f t="array" ref="A45">IFERROR(INDEX('Annex 2 EHV charges'!$A$11:$A$305, MATCH(0, IF(ISBLANK('Annex 2 EHV charges'!$A$11:$A$305),1, COUNTIF(A$4:$A44, 'Annex 2 EHV charges'!$A$11:$A$305)), 0)),"")</f>
        <v>328</v>
      </c>
      <c r="B45" s="110">
        <f>IF($A45="","",VLOOKUP($A45,'Annex 2 EHV charges'!$A:$O,2,0))</f>
        <v>328</v>
      </c>
      <c r="C45" s="111">
        <f>IF($A45="","",VLOOKUP($A45,'Annex 2 EHV charges'!$A:$O,3,0))</f>
        <v>1170000641470</v>
      </c>
      <c r="D45" s="110" t="str">
        <f>IF($A45="","",VLOOKUP($A45,'Annex 2 EHV charges'!$A:$O,7,0))</f>
        <v>Mill Fm Gt Ponton PV</v>
      </c>
      <c r="E45" s="115" t="str">
        <f>IFERROR(IF(VLOOKUP($A45,'Annex 2 EHV charges'!$A:$O,8,FALSE)=0,"",VLOOKUP($A45,'Annex 2 EHV charges'!$A:$O,8,FALSE)),"")</f>
        <v/>
      </c>
      <c r="F45" s="116">
        <f>IFERROR(IF(VLOOKUP($A45,'Annex 2 EHV charges'!$A:$O,9,FALSE)=0,"",VLOOKUP($A45,'Annex 2 EHV charges'!$A:$O,9,FALSE)),"")</f>
        <v>19.39</v>
      </c>
      <c r="G45" s="117">
        <f>IFERROR(IF(VLOOKUP($A45,'Annex 2 EHV charges'!$A:$O,10,FALSE)=0,"",VLOOKUP($A45,'Annex 2 EHV charges'!$A:$O,10,FALSE)),"")</f>
        <v>1.25</v>
      </c>
      <c r="H45" s="117">
        <f>IFERROR(IF(VLOOKUP($A45,'Annex 2 EHV charges'!$A:$O,11,FALSE)=0,"",VLOOKUP($A45,'Annex 2 EHV charges'!$A:$O,11,FALSE)),"")</f>
        <v>1.25</v>
      </c>
    </row>
    <row r="46" spans="1:8" x14ac:dyDescent="0.2">
      <c r="A46" s="110">
        <f t="array" ref="A46">IFERROR(INDEX('Annex 2 EHV charges'!$A$11:$A$305, MATCH(0, IF(ISBLANK('Annex 2 EHV charges'!$A$11:$A$305),1, COUNTIF(A$4:$A45, 'Annex 2 EHV charges'!$A$11:$A$305)), 0)),"")</f>
        <v>330</v>
      </c>
      <c r="B46" s="110">
        <f>IF($A46="","",VLOOKUP($A46,'Annex 2 EHV charges'!$A:$O,2,0))</f>
        <v>330</v>
      </c>
      <c r="C46" s="111">
        <f>IF($A46="","",VLOOKUP($A46,'Annex 2 EHV charges'!$A:$O,3,0))</f>
        <v>1170000671093</v>
      </c>
      <c r="D46" s="110" t="str">
        <f>IF($A46="","",VLOOKUP($A46,'Annex 2 EHV charges'!$A:$O,7,0))</f>
        <v>Deepdale Solar Fm PV</v>
      </c>
      <c r="E46" s="115" t="str">
        <f>IFERROR(IF(VLOOKUP($A46,'Annex 2 EHV charges'!$A:$O,8,FALSE)=0,"",VLOOKUP($A46,'Annex 2 EHV charges'!$A:$O,8,FALSE)),"")</f>
        <v/>
      </c>
      <c r="F46" s="116">
        <f>IFERROR(IF(VLOOKUP($A46,'Annex 2 EHV charges'!$A:$O,9,FALSE)=0,"",VLOOKUP($A46,'Annex 2 EHV charges'!$A:$O,9,FALSE)),"")</f>
        <v>7.66</v>
      </c>
      <c r="G46" s="117">
        <f>IFERROR(IF(VLOOKUP($A46,'Annex 2 EHV charges'!$A:$O,10,FALSE)=0,"",VLOOKUP($A46,'Annex 2 EHV charges'!$A:$O,10,FALSE)),"")</f>
        <v>1.43</v>
      </c>
      <c r="H46" s="117">
        <f>IFERROR(IF(VLOOKUP($A46,'Annex 2 EHV charges'!$A:$O,11,FALSE)=0,"",VLOOKUP($A46,'Annex 2 EHV charges'!$A:$O,11,FALSE)),"")</f>
        <v>1.43</v>
      </c>
    </row>
    <row r="47" spans="1:8" x14ac:dyDescent="0.2">
      <c r="A47" s="110">
        <f t="array" ref="A47">IFERROR(INDEX('Annex 2 EHV charges'!$A$11:$A$305, MATCH(0, IF(ISBLANK('Annex 2 EHV charges'!$A$11:$A$305),1, COUNTIF(A$4:$A46, 'Annex 2 EHV charges'!$A$11:$A$305)), 0)),"")</f>
        <v>331</v>
      </c>
      <c r="B47" s="110">
        <f>IF($A47="","",VLOOKUP($A47,'Annex 2 EHV charges'!$A:$O,2,0))</f>
        <v>331</v>
      </c>
      <c r="C47" s="111">
        <f>IF($A47="","",VLOOKUP($A47,'Annex 2 EHV charges'!$A:$O,3,0))</f>
        <v>1170000671118</v>
      </c>
      <c r="D47" s="110" t="str">
        <f>IF($A47="","",VLOOKUP($A47,'Annex 2 EHV charges'!$A:$O,7,0))</f>
        <v>Burton Wolds South WF</v>
      </c>
      <c r="E47" s="115" t="str">
        <f>IFERROR(IF(VLOOKUP($A47,'Annex 2 EHV charges'!$A:$O,8,FALSE)=0,"",VLOOKUP($A47,'Annex 2 EHV charges'!$A:$O,8,FALSE)),"")</f>
        <v/>
      </c>
      <c r="F47" s="116">
        <f>IFERROR(IF(VLOOKUP($A47,'Annex 2 EHV charges'!$A:$O,9,FALSE)=0,"",VLOOKUP($A47,'Annex 2 EHV charges'!$A:$O,9,FALSE)),"")</f>
        <v>10.18</v>
      </c>
      <c r="G47" s="117">
        <f>IFERROR(IF(VLOOKUP($A47,'Annex 2 EHV charges'!$A:$O,10,FALSE)=0,"",VLOOKUP($A47,'Annex 2 EHV charges'!$A:$O,10,FALSE)),"")</f>
        <v>1.06</v>
      </c>
      <c r="H47" s="117">
        <f>IFERROR(IF(VLOOKUP($A47,'Annex 2 EHV charges'!$A:$O,11,FALSE)=0,"",VLOOKUP($A47,'Annex 2 EHV charges'!$A:$O,11,FALSE)),"")</f>
        <v>1.06</v>
      </c>
    </row>
    <row r="48" spans="1:8" x14ac:dyDescent="0.2">
      <c r="A48" s="110">
        <f t="array" ref="A48">IFERROR(INDEX('Annex 2 EHV charges'!$A$11:$A$305, MATCH(0, IF(ISBLANK('Annex 2 EHV charges'!$A$11:$A$305),1, COUNTIF(A$4:$A47, 'Annex 2 EHV charges'!$A$11:$A$305)), 0)),"")</f>
        <v>334</v>
      </c>
      <c r="B48" s="110">
        <f>IF($A48="","",VLOOKUP($A48,'Annex 2 EHV charges'!$A:$O,2,0))</f>
        <v>334</v>
      </c>
      <c r="C48" s="111">
        <f>IF($A48="","",VLOOKUP($A48,'Annex 2 EHV charges'!$A:$O,3,0))</f>
        <v>1170000677271</v>
      </c>
      <c r="D48" s="110" t="str">
        <f>IF($A48="","",VLOOKUP($A48,'Annex 2 EHV charges'!$A:$O,7,0))</f>
        <v>Gawcott Flds PV Commercial</v>
      </c>
      <c r="E48" s="115" t="str">
        <f>IFERROR(IF(VLOOKUP($A48,'Annex 2 EHV charges'!$A:$O,8,FALSE)=0,"",VLOOKUP($A48,'Annex 2 EHV charges'!$A:$O,8,FALSE)),"")</f>
        <v/>
      </c>
      <c r="F48" s="116">
        <f>IFERROR(IF(VLOOKUP($A48,'Annex 2 EHV charges'!$A:$O,9,FALSE)=0,"",VLOOKUP($A48,'Annex 2 EHV charges'!$A:$O,9,FALSE)),"")</f>
        <v>4.4800000000000004</v>
      </c>
      <c r="G48" s="117">
        <f>IFERROR(IF(VLOOKUP($A48,'Annex 2 EHV charges'!$A:$O,10,FALSE)=0,"",VLOOKUP($A48,'Annex 2 EHV charges'!$A:$O,10,FALSE)),"")</f>
        <v>1.32</v>
      </c>
      <c r="H48" s="117">
        <f>IFERROR(IF(VLOOKUP($A48,'Annex 2 EHV charges'!$A:$O,11,FALSE)=0,"",VLOOKUP($A48,'Annex 2 EHV charges'!$A:$O,11,FALSE)),"")</f>
        <v>1.32</v>
      </c>
    </row>
    <row r="49" spans="1:8" x14ac:dyDescent="0.2">
      <c r="A49" s="110">
        <f t="array" ref="A49">IFERROR(INDEX('Annex 2 EHV charges'!$A$11:$A$305, MATCH(0, IF(ISBLANK('Annex 2 EHV charges'!$A$11:$A$305),1, COUNTIF(A$4:$A48, 'Annex 2 EHV charges'!$A$11:$A$305)), 0)),"")</f>
        <v>335</v>
      </c>
      <c r="B49" s="110">
        <f>IF($A49="","",VLOOKUP($A49,'Annex 2 EHV charges'!$A:$O,2,0))</f>
        <v>335</v>
      </c>
      <c r="C49" s="111">
        <f>IF($A49="","",VLOOKUP($A49,'Annex 2 EHV charges'!$A:$O,3,0))</f>
        <v>1170000677290</v>
      </c>
      <c r="D49" s="110" t="str">
        <f>IF($A49="","",VLOOKUP($A49,'Annex 2 EHV charges'!$A:$O,7,0))</f>
        <v>Gawcott Flds PV Community</v>
      </c>
      <c r="E49" s="115" t="str">
        <f>IFERROR(IF(VLOOKUP($A49,'Annex 2 EHV charges'!$A:$O,8,FALSE)=0,"",VLOOKUP($A49,'Annex 2 EHV charges'!$A:$O,8,FALSE)),"")</f>
        <v/>
      </c>
      <c r="F49" s="116">
        <f>IFERROR(IF(VLOOKUP($A49,'Annex 2 EHV charges'!$A:$O,9,FALSE)=0,"",VLOOKUP($A49,'Annex 2 EHV charges'!$A:$O,9,FALSE)),"")</f>
        <v>4.4800000000000004</v>
      </c>
      <c r="G49" s="117">
        <f>IFERROR(IF(VLOOKUP($A49,'Annex 2 EHV charges'!$A:$O,10,FALSE)=0,"",VLOOKUP($A49,'Annex 2 EHV charges'!$A:$O,10,FALSE)),"")</f>
        <v>1.18</v>
      </c>
      <c r="H49" s="117">
        <f>IFERROR(IF(VLOOKUP($A49,'Annex 2 EHV charges'!$A:$O,11,FALSE)=0,"",VLOOKUP($A49,'Annex 2 EHV charges'!$A:$O,11,FALSE)),"")</f>
        <v>1.18</v>
      </c>
    </row>
    <row r="50" spans="1:8" x14ac:dyDescent="0.2">
      <c r="A50" s="110">
        <f t="array" ref="A50">IFERROR(INDEX('Annex 2 EHV charges'!$A$11:$A$305, MATCH(0, IF(ISBLANK('Annex 2 EHV charges'!$A$11:$A$305),1, COUNTIF(A$4:$A49, 'Annex 2 EHV charges'!$A$11:$A$305)), 0)),"")</f>
        <v>337</v>
      </c>
      <c r="B50" s="110">
        <f>IF($A50="","",VLOOKUP($A50,'Annex 2 EHV charges'!$A:$O,2,0))</f>
        <v>337</v>
      </c>
      <c r="C50" s="111">
        <f>IF($A50="","",VLOOKUP($A50,'Annex 2 EHV charges'!$A:$O,3,0))</f>
        <v>1170000722748</v>
      </c>
      <c r="D50" s="110" t="str">
        <f>IF($A50="","",VLOOKUP($A50,'Annex 2 EHV charges'!$A:$O,7,0))</f>
        <v>John Brookes Sawmill BIO</v>
      </c>
      <c r="E50" s="115" t="str">
        <f>IFERROR(IF(VLOOKUP($A50,'Annex 2 EHV charges'!$A:$O,8,FALSE)=0,"",VLOOKUP($A50,'Annex 2 EHV charges'!$A:$O,8,FALSE)),"")</f>
        <v/>
      </c>
      <c r="F50" s="116">
        <f>IFERROR(IF(VLOOKUP($A50,'Annex 2 EHV charges'!$A:$O,9,FALSE)=0,"",VLOOKUP($A50,'Annex 2 EHV charges'!$A:$O,9,FALSE)),"")</f>
        <v>547.30999999999995</v>
      </c>
      <c r="G50" s="117">
        <f>IFERROR(IF(VLOOKUP($A50,'Annex 2 EHV charges'!$A:$O,10,FALSE)=0,"",VLOOKUP($A50,'Annex 2 EHV charges'!$A:$O,10,FALSE)),"")</f>
        <v>1.43</v>
      </c>
      <c r="H50" s="117">
        <f>IFERROR(IF(VLOOKUP($A50,'Annex 2 EHV charges'!$A:$O,11,FALSE)=0,"",VLOOKUP($A50,'Annex 2 EHV charges'!$A:$O,11,FALSE)),"")</f>
        <v>1.43</v>
      </c>
    </row>
    <row r="51" spans="1:8" x14ac:dyDescent="0.2">
      <c r="A51" s="110">
        <f t="array" ref="A51">IFERROR(INDEX('Annex 2 EHV charges'!$A$11:$A$305, MATCH(0, IF(ISBLANK('Annex 2 EHV charges'!$A$11:$A$305),1, COUNTIF(A$4:$A50, 'Annex 2 EHV charges'!$A$11:$A$305)), 0)),"")</f>
        <v>338</v>
      </c>
      <c r="B51" s="110">
        <f>IF($A51="","",VLOOKUP($A51,'Annex 2 EHV charges'!$A:$O,2,0))</f>
        <v>338</v>
      </c>
      <c r="C51" s="111">
        <f>IF($A51="","",VLOOKUP($A51,'Annex 2 EHV charges'!$A:$O,3,0))</f>
        <v>1170000723991</v>
      </c>
      <c r="D51" s="110" t="str">
        <f>IF($A51="","",VLOOKUP($A51,'Annex 2 EHV charges'!$A:$O,7,0))</f>
        <v>Hawton Wind Farm WF</v>
      </c>
      <c r="E51" s="115" t="str">
        <f>IFERROR(IF(VLOOKUP($A51,'Annex 2 EHV charges'!$A:$O,8,FALSE)=0,"",VLOOKUP($A51,'Annex 2 EHV charges'!$A:$O,8,FALSE)),"")</f>
        <v/>
      </c>
      <c r="F51" s="116">
        <f>IFERROR(IF(VLOOKUP($A51,'Annex 2 EHV charges'!$A:$O,9,FALSE)=0,"",VLOOKUP($A51,'Annex 2 EHV charges'!$A:$O,9,FALSE)),"")</f>
        <v>25.25</v>
      </c>
      <c r="G51" s="117">
        <f>IFERROR(IF(VLOOKUP($A51,'Annex 2 EHV charges'!$A:$O,10,FALSE)=0,"",VLOOKUP($A51,'Annex 2 EHV charges'!$A:$O,10,FALSE)),"")</f>
        <v>1.1499999999999999</v>
      </c>
      <c r="H51" s="117">
        <f>IFERROR(IF(VLOOKUP($A51,'Annex 2 EHV charges'!$A:$O,11,FALSE)=0,"",VLOOKUP($A51,'Annex 2 EHV charges'!$A:$O,11,FALSE)),"")</f>
        <v>1.1499999999999999</v>
      </c>
    </row>
    <row r="52" spans="1:8" x14ac:dyDescent="0.2">
      <c r="A52" s="110">
        <f t="array" ref="A52">IFERROR(INDEX('Annex 2 EHV charges'!$A$11:$A$305, MATCH(0, IF(ISBLANK('Annex 2 EHV charges'!$A$11:$A$305),1, COUNTIF(A$4:$A51, 'Annex 2 EHV charges'!$A$11:$A$305)), 0)),"")</f>
        <v>339</v>
      </c>
      <c r="B52" s="110">
        <f>IF($A52="","",VLOOKUP($A52,'Annex 2 EHV charges'!$A:$O,2,0))</f>
        <v>339</v>
      </c>
      <c r="C52" s="111">
        <f>IF($A52="","",VLOOKUP($A52,'Annex 2 EHV charges'!$A:$O,3,0))</f>
        <v>1170000726584</v>
      </c>
      <c r="D52" s="110" t="str">
        <f>IF($A52="","",VLOOKUP($A52,'Annex 2 EHV charges'!$A:$O,7,0))</f>
        <v>Blackbridge Farm BIO</v>
      </c>
      <c r="E52" s="115" t="str">
        <f>IFERROR(IF(VLOOKUP($A52,'Annex 2 EHV charges'!$A:$O,8,FALSE)=0,"",VLOOKUP($A52,'Annex 2 EHV charges'!$A:$O,8,FALSE)),"")</f>
        <v/>
      </c>
      <c r="F52" s="116">
        <f>IFERROR(IF(VLOOKUP($A52,'Annex 2 EHV charges'!$A:$O,9,FALSE)=0,"",VLOOKUP($A52,'Annex 2 EHV charges'!$A:$O,9,FALSE)),"")</f>
        <v>39.549999999999997</v>
      </c>
      <c r="G52" s="117">
        <f>IFERROR(IF(VLOOKUP($A52,'Annex 2 EHV charges'!$A:$O,10,FALSE)=0,"",VLOOKUP($A52,'Annex 2 EHV charges'!$A:$O,10,FALSE)),"")</f>
        <v>1.1299999999999999</v>
      </c>
      <c r="H52" s="117">
        <f>IFERROR(IF(VLOOKUP($A52,'Annex 2 EHV charges'!$A:$O,11,FALSE)=0,"",VLOOKUP($A52,'Annex 2 EHV charges'!$A:$O,11,FALSE)),"")</f>
        <v>1.1299999999999999</v>
      </c>
    </row>
    <row r="53" spans="1:8" x14ac:dyDescent="0.2">
      <c r="A53" s="110">
        <f t="array" ref="A53">IFERROR(INDEX('Annex 2 EHV charges'!$A$11:$A$305, MATCH(0, IF(ISBLANK('Annex 2 EHV charges'!$A$11:$A$305),1, COUNTIF(A$4:$A52, 'Annex 2 EHV charges'!$A$11:$A$305)), 0)),"")</f>
        <v>340</v>
      </c>
      <c r="B53" s="110">
        <f>IF($A53="","",VLOOKUP($A53,'Annex 2 EHV charges'!$A:$O,2,0))</f>
        <v>340</v>
      </c>
      <c r="C53" s="111">
        <f>IF($A53="","",VLOOKUP($A53,'Annex 2 EHV charges'!$A:$O,3,0))</f>
        <v>1170000727221</v>
      </c>
      <c r="D53" s="110" t="str">
        <f>IF($A53="","",VLOOKUP($A53,'Annex 2 EHV charges'!$A:$O,7,0))</f>
        <v>Garnham Close STOR</v>
      </c>
      <c r="E53" s="115" t="str">
        <f>IFERROR(IF(VLOOKUP($A53,'Annex 2 EHV charges'!$A:$O,8,FALSE)=0,"",VLOOKUP($A53,'Annex 2 EHV charges'!$A:$O,8,FALSE)),"")</f>
        <v/>
      </c>
      <c r="F53" s="116">
        <f>IFERROR(IF(VLOOKUP($A53,'Annex 2 EHV charges'!$A:$O,9,FALSE)=0,"",VLOOKUP($A53,'Annex 2 EHV charges'!$A:$O,9,FALSE)),"")</f>
        <v>15.25</v>
      </c>
      <c r="G53" s="117">
        <f>IFERROR(IF(VLOOKUP($A53,'Annex 2 EHV charges'!$A:$O,10,FALSE)=0,"",VLOOKUP($A53,'Annex 2 EHV charges'!$A:$O,10,FALSE)),"")</f>
        <v>0.96</v>
      </c>
      <c r="H53" s="117">
        <f>IFERROR(IF(VLOOKUP($A53,'Annex 2 EHV charges'!$A:$O,11,FALSE)=0,"",VLOOKUP($A53,'Annex 2 EHV charges'!$A:$O,11,FALSE)),"")</f>
        <v>0.96</v>
      </c>
    </row>
    <row r="54" spans="1:8" x14ac:dyDescent="0.2">
      <c r="A54" s="110">
        <f t="array" ref="A54">IFERROR(INDEX('Annex 2 EHV charges'!$A$11:$A$305, MATCH(0, IF(ISBLANK('Annex 2 EHV charges'!$A$11:$A$305),1, COUNTIF(A$4:$A53, 'Annex 2 EHV charges'!$A$11:$A$305)), 0)),"")</f>
        <v>341</v>
      </c>
      <c r="B54" s="110">
        <f>IF($A54="","",VLOOKUP($A54,'Annex 2 EHV charges'!$A:$O,2,0))</f>
        <v>341</v>
      </c>
      <c r="C54" s="111">
        <f>IF($A54="","",VLOOKUP($A54,'Annex 2 EHV charges'!$A:$O,3,0))</f>
        <v>1170000733935</v>
      </c>
      <c r="D54" s="110" t="str">
        <f>IF($A54="","",VLOOKUP($A54,'Annex 2 EHV charges'!$A:$O,7,0))</f>
        <v>RAF Cranwell High G</v>
      </c>
      <c r="E54" s="115" t="str">
        <f>IFERROR(IF(VLOOKUP($A54,'Annex 2 EHV charges'!$A:$O,8,FALSE)=0,"",VLOOKUP($A54,'Annex 2 EHV charges'!$A:$O,8,FALSE)),"")</f>
        <v/>
      </c>
      <c r="F54" s="116">
        <f>IFERROR(IF(VLOOKUP($A54,'Annex 2 EHV charges'!$A:$O,9,FALSE)=0,"",VLOOKUP($A54,'Annex 2 EHV charges'!$A:$O,9,FALSE)),"")</f>
        <v>516.94000000000005</v>
      </c>
      <c r="G54" s="117">
        <f>IFERROR(IF(VLOOKUP($A54,'Annex 2 EHV charges'!$A:$O,10,FALSE)=0,"",VLOOKUP($A54,'Annex 2 EHV charges'!$A:$O,10,FALSE)),"")</f>
        <v>1.95</v>
      </c>
      <c r="H54" s="117">
        <f>IFERROR(IF(VLOOKUP($A54,'Annex 2 EHV charges'!$A:$O,11,FALSE)=0,"",VLOOKUP($A54,'Annex 2 EHV charges'!$A:$O,11,FALSE)),"")</f>
        <v>1.95</v>
      </c>
    </row>
    <row r="55" spans="1:8" x14ac:dyDescent="0.2">
      <c r="A55" s="110">
        <f t="array" ref="A55">IFERROR(INDEX('Annex 2 EHV charges'!$A$11:$A$305, MATCH(0, IF(ISBLANK('Annex 2 EHV charges'!$A$11:$A$305),1, COUNTIF(A$4:$A54, 'Annex 2 EHV charges'!$A$11:$A$305)), 0)),"")</f>
        <v>343</v>
      </c>
      <c r="B55" s="110">
        <f>IF($A55="","",VLOOKUP($A55,'Annex 2 EHV charges'!$A:$O,2,0))</f>
        <v>343</v>
      </c>
      <c r="C55" s="111">
        <f>IF($A55="","",VLOOKUP($A55,'Annex 2 EHV charges'!$A:$O,3,0))</f>
        <v>1170000751465</v>
      </c>
      <c r="D55" s="110" t="str">
        <f>IF($A55="","",VLOOKUP($A55,'Annex 2 EHV charges'!$A:$O,7,0))</f>
        <v>Hermitage Lane STOR</v>
      </c>
      <c r="E55" s="115" t="str">
        <f>IFERROR(IF(VLOOKUP($A55,'Annex 2 EHV charges'!$A:$O,8,FALSE)=0,"",VLOOKUP($A55,'Annex 2 EHV charges'!$A:$O,8,FALSE)),"")</f>
        <v/>
      </c>
      <c r="F55" s="116">
        <f>IFERROR(IF(VLOOKUP($A55,'Annex 2 EHV charges'!$A:$O,9,FALSE)=0,"",VLOOKUP($A55,'Annex 2 EHV charges'!$A:$O,9,FALSE)),"")</f>
        <v>5.59</v>
      </c>
      <c r="G55" s="117">
        <f>IFERROR(IF(VLOOKUP($A55,'Annex 2 EHV charges'!$A:$O,10,FALSE)=0,"",VLOOKUP($A55,'Annex 2 EHV charges'!$A:$O,10,FALSE)),"")</f>
        <v>1.79</v>
      </c>
      <c r="H55" s="117">
        <f>IFERROR(IF(VLOOKUP($A55,'Annex 2 EHV charges'!$A:$O,11,FALSE)=0,"",VLOOKUP($A55,'Annex 2 EHV charges'!$A:$O,11,FALSE)),"")</f>
        <v>1.79</v>
      </c>
    </row>
    <row r="56" spans="1:8" x14ac:dyDescent="0.2">
      <c r="A56" s="110">
        <f t="array" ref="A56">IFERROR(INDEX('Annex 2 EHV charges'!$A$11:$A$305, MATCH(0, IF(ISBLANK('Annex 2 EHV charges'!$A$11:$A$305),1, COUNTIF(A$4:$A55, 'Annex 2 EHV charges'!$A$11:$A$305)), 0)),"")</f>
        <v>344</v>
      </c>
      <c r="B56" s="110">
        <f>IF($A56="","",VLOOKUP($A56,'Annex 2 EHV charges'!$A:$O,2,0))</f>
        <v>344</v>
      </c>
      <c r="C56" s="111">
        <f>IF($A56="","",VLOOKUP($A56,'Annex 2 EHV charges'!$A:$O,3,0))</f>
        <v>1170000759678</v>
      </c>
      <c r="D56" s="110" t="str">
        <f>IF($A56="","",VLOOKUP($A56,'Annex 2 EHV charges'!$A:$O,7,0))</f>
        <v>Fosse Way Radford Sem PV</v>
      </c>
      <c r="E56" s="115" t="str">
        <f>IFERROR(IF(VLOOKUP($A56,'Annex 2 EHV charges'!$A:$O,8,FALSE)=0,"",VLOOKUP($A56,'Annex 2 EHV charges'!$A:$O,8,FALSE)),"")</f>
        <v/>
      </c>
      <c r="F56" s="116">
        <f>IFERROR(IF(VLOOKUP($A56,'Annex 2 EHV charges'!$A:$O,9,FALSE)=0,"",VLOOKUP($A56,'Annex 2 EHV charges'!$A:$O,9,FALSE)),"")</f>
        <v>18.899999999999999</v>
      </c>
      <c r="G56" s="117">
        <f>IFERROR(IF(VLOOKUP($A56,'Annex 2 EHV charges'!$A:$O,10,FALSE)=0,"",VLOOKUP($A56,'Annex 2 EHV charges'!$A:$O,10,FALSE)),"")</f>
        <v>1.44</v>
      </c>
      <c r="H56" s="117">
        <f>IFERROR(IF(VLOOKUP($A56,'Annex 2 EHV charges'!$A:$O,11,FALSE)=0,"",VLOOKUP($A56,'Annex 2 EHV charges'!$A:$O,11,FALSE)),"")</f>
        <v>1.44</v>
      </c>
    </row>
    <row r="57" spans="1:8" x14ac:dyDescent="0.2">
      <c r="A57" s="110">
        <f t="array" ref="A57">IFERROR(INDEX('Annex 2 EHV charges'!$A$11:$A$305, MATCH(0, IF(ISBLANK('Annex 2 EHV charges'!$A$11:$A$305),1, COUNTIF(A$4:$A56, 'Annex 2 EHV charges'!$A$11:$A$305)), 0)),"")</f>
        <v>345</v>
      </c>
      <c r="B57" s="110">
        <f>IF($A57="","",VLOOKUP($A57,'Annex 2 EHV charges'!$A:$O,2,0))</f>
        <v>345</v>
      </c>
      <c r="C57" s="111">
        <f>IF($A57="","",VLOOKUP($A57,'Annex 2 EHV charges'!$A:$O,3,0))</f>
        <v>1170000761640</v>
      </c>
      <c r="D57" s="110" t="str">
        <f>IF($A57="","",VLOOKUP($A57,'Annex 2 EHV charges'!$A:$O,7,0))</f>
        <v>Meadow Fm Thorpe Lang PV</v>
      </c>
      <c r="E57" s="115" t="str">
        <f>IFERROR(IF(VLOOKUP($A57,'Annex 2 EHV charges'!$A:$O,8,FALSE)=0,"",VLOOKUP($A57,'Annex 2 EHV charges'!$A:$O,8,FALSE)),"")</f>
        <v/>
      </c>
      <c r="F57" s="116">
        <f>IFERROR(IF(VLOOKUP($A57,'Annex 2 EHV charges'!$A:$O,9,FALSE)=0,"",VLOOKUP($A57,'Annex 2 EHV charges'!$A:$O,9,FALSE)),"")</f>
        <v>21.67</v>
      </c>
      <c r="G57" s="117">
        <f>IFERROR(IF(VLOOKUP($A57,'Annex 2 EHV charges'!$A:$O,10,FALSE)=0,"",VLOOKUP($A57,'Annex 2 EHV charges'!$A:$O,10,FALSE)),"")</f>
        <v>1.27</v>
      </c>
      <c r="H57" s="117">
        <f>IFERROR(IF(VLOOKUP($A57,'Annex 2 EHV charges'!$A:$O,11,FALSE)=0,"",VLOOKUP($A57,'Annex 2 EHV charges'!$A:$O,11,FALSE)),"")</f>
        <v>1.27</v>
      </c>
    </row>
    <row r="58" spans="1:8" x14ac:dyDescent="0.2">
      <c r="A58" s="110">
        <f t="array" ref="A58">IFERROR(INDEX('Annex 2 EHV charges'!$A$11:$A$305, MATCH(0, IF(ISBLANK('Annex 2 EHV charges'!$A$11:$A$305),1, COUNTIF(A$4:$A57, 'Annex 2 EHV charges'!$A$11:$A$305)), 0)),"")</f>
        <v>346</v>
      </c>
      <c r="B58" s="110">
        <f>IF($A58="","",VLOOKUP($A58,'Annex 2 EHV charges'!$A:$O,2,0))</f>
        <v>346</v>
      </c>
      <c r="C58" s="111">
        <f>IF($A58="","",VLOOKUP($A58,'Annex 2 EHV charges'!$A:$O,3,0))</f>
        <v>1170000768557</v>
      </c>
      <c r="D58" s="110" t="str">
        <f>IF($A58="","",VLOOKUP($A58,'Annex 2 EHV charges'!$A:$O,7,0))</f>
        <v>Olney Hyde Farm PV</v>
      </c>
      <c r="E58" s="115" t="str">
        <f>IFERROR(IF(VLOOKUP($A58,'Annex 2 EHV charges'!$A:$O,8,FALSE)=0,"",VLOOKUP($A58,'Annex 2 EHV charges'!$A:$O,8,FALSE)),"")</f>
        <v/>
      </c>
      <c r="F58" s="116">
        <f>IFERROR(IF(VLOOKUP($A58,'Annex 2 EHV charges'!$A:$O,9,FALSE)=0,"",VLOOKUP($A58,'Annex 2 EHV charges'!$A:$O,9,FALSE)),"")</f>
        <v>50.14</v>
      </c>
      <c r="G58" s="117">
        <f>IFERROR(IF(VLOOKUP($A58,'Annex 2 EHV charges'!$A:$O,10,FALSE)=0,"",VLOOKUP($A58,'Annex 2 EHV charges'!$A:$O,10,FALSE)),"")</f>
        <v>1.1000000000000001</v>
      </c>
      <c r="H58" s="117">
        <f>IFERROR(IF(VLOOKUP($A58,'Annex 2 EHV charges'!$A:$O,11,FALSE)=0,"",VLOOKUP($A58,'Annex 2 EHV charges'!$A:$O,11,FALSE)),"")</f>
        <v>1.1000000000000001</v>
      </c>
    </row>
    <row r="59" spans="1:8" x14ac:dyDescent="0.2">
      <c r="A59" s="110">
        <f t="array" ref="A59">IFERROR(INDEX('Annex 2 EHV charges'!$A$11:$A$305, MATCH(0, IF(ISBLANK('Annex 2 EHV charges'!$A$11:$A$305),1, COUNTIF(A$4:$A58, 'Annex 2 EHV charges'!$A$11:$A$305)), 0)),"")</f>
        <v>347</v>
      </c>
      <c r="B59" s="110">
        <f>IF($A59="","",VLOOKUP($A59,'Annex 2 EHV charges'!$A:$O,2,0))</f>
        <v>347</v>
      </c>
      <c r="C59" s="111">
        <f>IF($A59="","",VLOOKUP($A59,'Annex 2 EHV charges'!$A:$O,3,0))</f>
        <v>1170000772456</v>
      </c>
      <c r="D59" s="110" t="str">
        <f>IF($A59="","",VLOOKUP($A59,'Annex 2 EHV charges'!$A:$O,7,0))</f>
        <v>Dayfields Farm PV</v>
      </c>
      <c r="E59" s="115" t="str">
        <f>IFERROR(IF(VLOOKUP($A59,'Annex 2 EHV charges'!$A:$O,8,FALSE)=0,"",VLOOKUP($A59,'Annex 2 EHV charges'!$A:$O,8,FALSE)),"")</f>
        <v/>
      </c>
      <c r="F59" s="116">
        <f>IFERROR(IF(VLOOKUP($A59,'Annex 2 EHV charges'!$A:$O,9,FALSE)=0,"",VLOOKUP($A59,'Annex 2 EHV charges'!$A:$O,9,FALSE)),"")</f>
        <v>3.89</v>
      </c>
      <c r="G59" s="117">
        <f>IFERROR(IF(VLOOKUP($A59,'Annex 2 EHV charges'!$A:$O,10,FALSE)=0,"",VLOOKUP($A59,'Annex 2 EHV charges'!$A:$O,10,FALSE)),"")</f>
        <v>1.72</v>
      </c>
      <c r="H59" s="117">
        <f>IFERROR(IF(VLOOKUP($A59,'Annex 2 EHV charges'!$A:$O,11,FALSE)=0,"",VLOOKUP($A59,'Annex 2 EHV charges'!$A:$O,11,FALSE)),"")</f>
        <v>1.72</v>
      </c>
    </row>
    <row r="60" spans="1:8" x14ac:dyDescent="0.2">
      <c r="A60" s="110">
        <f t="array" ref="A60">IFERROR(INDEX('Annex 2 EHV charges'!$A$11:$A$305, MATCH(0, IF(ISBLANK('Annex 2 EHV charges'!$A$11:$A$305),1, COUNTIF(A$4:$A59, 'Annex 2 EHV charges'!$A$11:$A$305)), 0)),"")</f>
        <v>348</v>
      </c>
      <c r="B60" s="110">
        <f>IF($A60="","",VLOOKUP($A60,'Annex 2 EHV charges'!$A:$O,2,0))</f>
        <v>348</v>
      </c>
      <c r="C60" s="111">
        <f>IF($A60="","",VLOOKUP($A60,'Annex 2 EHV charges'!$A:$O,3,0))</f>
        <v>1170000775712</v>
      </c>
      <c r="D60" s="110" t="str">
        <f>IF($A60="","",VLOOKUP($A60,'Annex 2 EHV charges'!$A:$O,7,0))</f>
        <v>Bolsovermoor Quarry PV</v>
      </c>
      <c r="E60" s="115" t="str">
        <f>IFERROR(IF(VLOOKUP($A60,'Annex 2 EHV charges'!$A:$O,8,FALSE)=0,"",VLOOKUP($A60,'Annex 2 EHV charges'!$A:$O,8,FALSE)),"")</f>
        <v/>
      </c>
      <c r="F60" s="116">
        <f>IFERROR(IF(VLOOKUP($A60,'Annex 2 EHV charges'!$A:$O,9,FALSE)=0,"",VLOOKUP($A60,'Annex 2 EHV charges'!$A:$O,9,FALSE)),"")</f>
        <v>6.56</v>
      </c>
      <c r="G60" s="117">
        <f>IFERROR(IF(VLOOKUP($A60,'Annex 2 EHV charges'!$A:$O,10,FALSE)=0,"",VLOOKUP($A60,'Annex 2 EHV charges'!$A:$O,10,FALSE)),"")</f>
        <v>1.3</v>
      </c>
      <c r="H60" s="117">
        <f>IFERROR(IF(VLOOKUP($A60,'Annex 2 EHV charges'!$A:$O,11,FALSE)=0,"",VLOOKUP($A60,'Annex 2 EHV charges'!$A:$O,11,FALSE)),"")</f>
        <v>1.3</v>
      </c>
    </row>
    <row r="61" spans="1:8" x14ac:dyDescent="0.2">
      <c r="A61" s="110">
        <f t="array" ref="A61">IFERROR(INDEX('Annex 2 EHV charges'!$A$11:$A$305, MATCH(0, IF(ISBLANK('Annex 2 EHV charges'!$A$11:$A$305),1, COUNTIF(A$4:$A60, 'Annex 2 EHV charges'!$A$11:$A$305)), 0)),"")</f>
        <v>349</v>
      </c>
      <c r="B61" s="110">
        <f>IF($A61="","",VLOOKUP($A61,'Annex 2 EHV charges'!$A:$O,2,0))</f>
        <v>349</v>
      </c>
      <c r="C61" s="111">
        <f>IF($A61="","",VLOOKUP($A61,'Annex 2 EHV charges'!$A:$O,3,0))</f>
        <v>1170000775340</v>
      </c>
      <c r="D61" s="110" t="str">
        <f>IF($A61="","",VLOOKUP($A61,'Annex 2 EHV charges'!$A:$O,7,0))</f>
        <v>Bilsthorpe PV</v>
      </c>
      <c r="E61" s="115" t="str">
        <f>IFERROR(IF(VLOOKUP($A61,'Annex 2 EHV charges'!$A:$O,8,FALSE)=0,"",VLOOKUP($A61,'Annex 2 EHV charges'!$A:$O,8,FALSE)),"")</f>
        <v/>
      </c>
      <c r="F61" s="116">
        <f>IFERROR(IF(VLOOKUP($A61,'Annex 2 EHV charges'!$A:$O,9,FALSE)=0,"",VLOOKUP($A61,'Annex 2 EHV charges'!$A:$O,9,FALSE)),"")</f>
        <v>12.69</v>
      </c>
      <c r="G61" s="117">
        <f>IFERROR(IF(VLOOKUP($A61,'Annex 2 EHV charges'!$A:$O,10,FALSE)=0,"",VLOOKUP($A61,'Annex 2 EHV charges'!$A:$O,10,FALSE)),"")</f>
        <v>1.1399999999999999</v>
      </c>
      <c r="H61" s="117">
        <f>IFERROR(IF(VLOOKUP($A61,'Annex 2 EHV charges'!$A:$O,11,FALSE)=0,"",VLOOKUP($A61,'Annex 2 EHV charges'!$A:$O,11,FALSE)),"")</f>
        <v>1.1399999999999999</v>
      </c>
    </row>
    <row r="62" spans="1:8" x14ac:dyDescent="0.2">
      <c r="A62" s="110">
        <f t="array" ref="A62">IFERROR(INDEX('Annex 2 EHV charges'!$A$11:$A$305, MATCH(0, IF(ISBLANK('Annex 2 EHV charges'!$A$11:$A$305),1, COUNTIF(A$4:$A61, 'Annex 2 EHV charges'!$A$11:$A$305)), 0)),"")</f>
        <v>350</v>
      </c>
      <c r="B62" s="110">
        <f>IF($A62="","",VLOOKUP($A62,'Annex 2 EHV charges'!$A:$O,2,0))</f>
        <v>350</v>
      </c>
      <c r="C62" s="111">
        <f>IF($A62="","",VLOOKUP($A62,'Annex 2 EHV charges'!$A:$O,3,0))</f>
        <v>1170000773654</v>
      </c>
      <c r="D62" s="110" t="str">
        <f>IF($A62="","",VLOOKUP($A62,'Annex 2 EHV charges'!$A:$O,7,0))</f>
        <v>Carlton Forest STOR</v>
      </c>
      <c r="E62" s="115" t="str">
        <f>IFERROR(IF(VLOOKUP($A62,'Annex 2 EHV charges'!$A:$O,8,FALSE)=0,"",VLOOKUP($A62,'Annex 2 EHV charges'!$A:$O,8,FALSE)),"")</f>
        <v/>
      </c>
      <c r="F62" s="116">
        <f>IFERROR(IF(VLOOKUP($A62,'Annex 2 EHV charges'!$A:$O,9,FALSE)=0,"",VLOOKUP($A62,'Annex 2 EHV charges'!$A:$O,9,FALSE)),"")</f>
        <v>14.95</v>
      </c>
      <c r="G62" s="117">
        <f>IFERROR(IF(VLOOKUP($A62,'Annex 2 EHV charges'!$A:$O,10,FALSE)=0,"",VLOOKUP($A62,'Annex 2 EHV charges'!$A:$O,10,FALSE)),"")</f>
        <v>1.46</v>
      </c>
      <c r="H62" s="117">
        <f>IFERROR(IF(VLOOKUP($A62,'Annex 2 EHV charges'!$A:$O,11,FALSE)=0,"",VLOOKUP($A62,'Annex 2 EHV charges'!$A:$O,11,FALSE)),"")</f>
        <v>1.46</v>
      </c>
    </row>
    <row r="63" spans="1:8" x14ac:dyDescent="0.2">
      <c r="A63" s="110">
        <f t="array" ref="A63">IFERROR(INDEX('Annex 2 EHV charges'!$A$11:$A$305, MATCH(0, IF(ISBLANK('Annex 2 EHV charges'!$A$11:$A$305),1, COUNTIF(A$4:$A62, 'Annex 2 EHV charges'!$A$11:$A$305)), 0)),"")</f>
        <v>351</v>
      </c>
      <c r="B63" s="110">
        <f>IF($A63="","",VLOOKUP($A63,'Annex 2 EHV charges'!$A:$O,2,0))</f>
        <v>351</v>
      </c>
      <c r="C63" s="111">
        <f>IF($A63="","",VLOOKUP($A63,'Annex 2 EHV charges'!$A:$O,3,0))</f>
        <v>1170000783305</v>
      </c>
      <c r="D63" s="110" t="str">
        <f>IF($A63="","",VLOOKUP($A63,'Annex 2 EHV charges'!$A:$O,7,0))</f>
        <v>Sutton Bonnington PV</v>
      </c>
      <c r="E63" s="115" t="str">
        <f>IFERROR(IF(VLOOKUP($A63,'Annex 2 EHV charges'!$A:$O,8,FALSE)=0,"",VLOOKUP($A63,'Annex 2 EHV charges'!$A:$O,8,FALSE)),"")</f>
        <v/>
      </c>
      <c r="F63" s="116">
        <f>IFERROR(IF(VLOOKUP($A63,'Annex 2 EHV charges'!$A:$O,9,FALSE)=0,"",VLOOKUP($A63,'Annex 2 EHV charges'!$A:$O,9,FALSE)),"")</f>
        <v>4.6100000000000003</v>
      </c>
      <c r="G63" s="117">
        <f>IFERROR(IF(VLOOKUP($A63,'Annex 2 EHV charges'!$A:$O,10,FALSE)=0,"",VLOOKUP($A63,'Annex 2 EHV charges'!$A:$O,10,FALSE)),"")</f>
        <v>1.24</v>
      </c>
      <c r="H63" s="117">
        <f>IFERROR(IF(VLOOKUP($A63,'Annex 2 EHV charges'!$A:$O,11,FALSE)=0,"",VLOOKUP($A63,'Annex 2 EHV charges'!$A:$O,11,FALSE)),"")</f>
        <v>1.24</v>
      </c>
    </row>
    <row r="64" spans="1:8" x14ac:dyDescent="0.2">
      <c r="A64" s="110">
        <f t="array" ref="A64">IFERROR(INDEX('Annex 2 EHV charges'!$A$11:$A$305, MATCH(0, IF(ISBLANK('Annex 2 EHV charges'!$A$11:$A$305),1, COUNTIF(A$4:$A63, 'Annex 2 EHV charges'!$A$11:$A$305)), 0)),"")</f>
        <v>352</v>
      </c>
      <c r="B64" s="110">
        <f>IF($A64="","",VLOOKUP($A64,'Annex 2 EHV charges'!$A:$O,2,0))</f>
        <v>352</v>
      </c>
      <c r="C64" s="111">
        <f>IF($A64="","",VLOOKUP($A64,'Annex 2 EHV charges'!$A:$O,3,0))</f>
        <v>1170000784489</v>
      </c>
      <c r="D64" s="110" t="str">
        <f>IF($A64="","",VLOOKUP($A64,'Annex 2 EHV charges'!$A:$O,7,0))</f>
        <v>Alfreton Diesel Power</v>
      </c>
      <c r="E64" s="115" t="str">
        <f>IFERROR(IF(VLOOKUP($A64,'Annex 2 EHV charges'!$A:$O,8,FALSE)=0,"",VLOOKUP($A64,'Annex 2 EHV charges'!$A:$O,8,FALSE)),"")</f>
        <v/>
      </c>
      <c r="F64" s="116">
        <f>IFERROR(IF(VLOOKUP($A64,'Annex 2 EHV charges'!$A:$O,9,FALSE)=0,"",VLOOKUP($A64,'Annex 2 EHV charges'!$A:$O,9,FALSE)),"")</f>
        <v>2.3199999999999998</v>
      </c>
      <c r="G64" s="117">
        <f>IFERROR(IF(VLOOKUP($A64,'Annex 2 EHV charges'!$A:$O,10,FALSE)=0,"",VLOOKUP($A64,'Annex 2 EHV charges'!$A:$O,10,FALSE)),"")</f>
        <v>1.46</v>
      </c>
      <c r="H64" s="117">
        <f>IFERROR(IF(VLOOKUP($A64,'Annex 2 EHV charges'!$A:$O,11,FALSE)=0,"",VLOOKUP($A64,'Annex 2 EHV charges'!$A:$O,11,FALSE)),"")</f>
        <v>1.46</v>
      </c>
    </row>
    <row r="65" spans="1:8" x14ac:dyDescent="0.2">
      <c r="A65" s="110">
        <f t="array" ref="A65">IFERROR(INDEX('Annex 2 EHV charges'!$A$11:$A$305, MATCH(0, IF(ISBLANK('Annex 2 EHV charges'!$A$11:$A$305),1, COUNTIF(A$4:$A64, 'Annex 2 EHV charges'!$A$11:$A$305)), 0)),"")</f>
        <v>353</v>
      </c>
      <c r="B65" s="110">
        <f>IF($A65="","",VLOOKUP($A65,'Annex 2 EHV charges'!$A:$O,2,0))</f>
        <v>353</v>
      </c>
      <c r="C65" s="111">
        <f>IF($A65="","",VLOOKUP($A65,'Annex 2 EHV charges'!$A:$O,3,0))</f>
        <v>1170000790241</v>
      </c>
      <c r="D65" s="110" t="str">
        <f>IF($A65="","",VLOOKUP($A65,'Annex 2 EHV charges'!$A:$O,7,0))</f>
        <v>Green Lane Marchington PV</v>
      </c>
      <c r="E65" s="115" t="str">
        <f>IFERROR(IF(VLOOKUP($A65,'Annex 2 EHV charges'!$A:$O,8,FALSE)=0,"",VLOOKUP($A65,'Annex 2 EHV charges'!$A:$O,8,FALSE)),"")</f>
        <v/>
      </c>
      <c r="F65" s="116">
        <f>IFERROR(IF(VLOOKUP($A65,'Annex 2 EHV charges'!$A:$O,9,FALSE)=0,"",VLOOKUP($A65,'Annex 2 EHV charges'!$A:$O,9,FALSE)),"")</f>
        <v>6.23</v>
      </c>
      <c r="G65" s="117">
        <f>IFERROR(IF(VLOOKUP($A65,'Annex 2 EHV charges'!$A:$O,10,FALSE)=0,"",VLOOKUP($A65,'Annex 2 EHV charges'!$A:$O,10,FALSE)),"")</f>
        <v>1.68</v>
      </c>
      <c r="H65" s="117">
        <f>IFERROR(IF(VLOOKUP($A65,'Annex 2 EHV charges'!$A:$O,11,FALSE)=0,"",VLOOKUP($A65,'Annex 2 EHV charges'!$A:$O,11,FALSE)),"")</f>
        <v>1.68</v>
      </c>
    </row>
    <row r="66" spans="1:8" x14ac:dyDescent="0.2">
      <c r="A66" s="110">
        <f t="array" ref="A66">IFERROR(INDEX('Annex 2 EHV charges'!$A$11:$A$305, MATCH(0, IF(ISBLANK('Annex 2 EHV charges'!$A$11:$A$305),1, COUNTIF(A$4:$A65, 'Annex 2 EHV charges'!$A$11:$A$305)), 0)),"")</f>
        <v>354</v>
      </c>
      <c r="B66" s="110">
        <f>IF($A66="","",VLOOKUP($A66,'Annex 2 EHV charges'!$A:$O,2,0))</f>
        <v>354</v>
      </c>
      <c r="C66" s="111">
        <f>IF($A66="","",VLOOKUP($A66,'Annex 2 EHV charges'!$A:$O,3,0))</f>
        <v>1170000807142</v>
      </c>
      <c r="D66" s="110" t="str">
        <f>IF($A66="","",VLOOKUP($A66,'Annex 2 EHV charges'!$A:$O,7,0))</f>
        <v>Baddesley Park PV</v>
      </c>
      <c r="E66" s="115" t="str">
        <f>IFERROR(IF(VLOOKUP($A66,'Annex 2 EHV charges'!$A:$O,8,FALSE)=0,"",VLOOKUP($A66,'Annex 2 EHV charges'!$A:$O,8,FALSE)),"")</f>
        <v/>
      </c>
      <c r="F66" s="116">
        <f>IFERROR(IF(VLOOKUP($A66,'Annex 2 EHV charges'!$A:$O,9,FALSE)=0,"",VLOOKUP($A66,'Annex 2 EHV charges'!$A:$O,9,FALSE)),"")</f>
        <v>125.81</v>
      </c>
      <c r="G66" s="117">
        <f>IFERROR(IF(VLOOKUP($A66,'Annex 2 EHV charges'!$A:$O,10,FALSE)=0,"",VLOOKUP($A66,'Annex 2 EHV charges'!$A:$O,10,FALSE)),"")</f>
        <v>1.1000000000000001</v>
      </c>
      <c r="H66" s="117">
        <f>IFERROR(IF(VLOOKUP($A66,'Annex 2 EHV charges'!$A:$O,11,FALSE)=0,"",VLOOKUP($A66,'Annex 2 EHV charges'!$A:$O,11,FALSE)),"")</f>
        <v>1.1000000000000001</v>
      </c>
    </row>
    <row r="67" spans="1:8" x14ac:dyDescent="0.2">
      <c r="A67" s="110">
        <f t="array" ref="A67">IFERROR(INDEX('Annex 2 EHV charges'!$A$11:$A$305, MATCH(0, IF(ISBLANK('Annex 2 EHV charges'!$A$11:$A$305),1, COUNTIF(A$4:$A66, 'Annex 2 EHV charges'!$A$11:$A$305)), 0)),"")</f>
        <v>356</v>
      </c>
      <c r="B67" s="110">
        <f>IF($A67="","",VLOOKUP($A67,'Annex 2 EHV charges'!$A:$O,2,0))</f>
        <v>356</v>
      </c>
      <c r="C67" s="111">
        <f>IF($A67="","",VLOOKUP($A67,'Annex 2 EHV charges'!$A:$O,3,0))</f>
        <v>1170000858990</v>
      </c>
      <c r="D67" s="110" t="str">
        <f>IF($A67="","",VLOOKUP($A67,'Annex 2 EHV charges'!$A:$O,7,0))</f>
        <v>Taylor Lane 33kV STOR</v>
      </c>
      <c r="E67" s="115" t="str">
        <f>IFERROR(IF(VLOOKUP($A67,'Annex 2 EHV charges'!$A:$O,8,FALSE)=0,"",VLOOKUP($A67,'Annex 2 EHV charges'!$A:$O,8,FALSE)),"")</f>
        <v/>
      </c>
      <c r="F67" s="116">
        <f>IFERROR(IF(VLOOKUP($A67,'Annex 2 EHV charges'!$A:$O,9,FALSE)=0,"",VLOOKUP($A67,'Annex 2 EHV charges'!$A:$O,9,FALSE)),"")</f>
        <v>10.08</v>
      </c>
      <c r="G67" s="117">
        <f>IFERROR(IF(VLOOKUP($A67,'Annex 2 EHV charges'!$A:$O,10,FALSE)=0,"",VLOOKUP($A67,'Annex 2 EHV charges'!$A:$O,10,FALSE)),"")</f>
        <v>0.96</v>
      </c>
      <c r="H67" s="117">
        <f>IFERROR(IF(VLOOKUP($A67,'Annex 2 EHV charges'!$A:$O,11,FALSE)=0,"",VLOOKUP($A67,'Annex 2 EHV charges'!$A:$O,11,FALSE)),"")</f>
        <v>0.96</v>
      </c>
    </row>
    <row r="68" spans="1:8" x14ac:dyDescent="0.2">
      <c r="A68" s="110">
        <f t="array" ref="A68">IFERROR(INDEX('Annex 2 EHV charges'!$A$11:$A$305, MATCH(0, IF(ISBLANK('Annex 2 EHV charges'!$A$11:$A$305),1, COUNTIF(A$4:$A67, 'Annex 2 EHV charges'!$A$11:$A$305)), 0)),"")</f>
        <v>357</v>
      </c>
      <c r="B68" s="110">
        <f>IF($A68="","",VLOOKUP($A68,'Annex 2 EHV charges'!$A:$O,2,0))</f>
        <v>357</v>
      </c>
      <c r="C68" s="111">
        <f>IF($A68="","",VLOOKUP($A68,'Annex 2 EHV charges'!$A:$O,3,0))</f>
        <v>1170000871315</v>
      </c>
      <c r="D68" s="110" t="str">
        <f>IF($A68="","",VLOOKUP($A68,'Annex 2 EHV charges'!$A:$O,7,0))</f>
        <v>Hill Farm ESS</v>
      </c>
      <c r="E68" s="115" t="str">
        <f>IFERROR(IF(VLOOKUP($A68,'Annex 2 EHV charges'!$A:$O,8,FALSE)=0,"",VLOOKUP($A68,'Annex 2 EHV charges'!$A:$O,8,FALSE)),"")</f>
        <v/>
      </c>
      <c r="F68" s="116">
        <f>IFERROR(IF(VLOOKUP($A68,'Annex 2 EHV charges'!$A:$O,9,FALSE)=0,"",VLOOKUP($A68,'Annex 2 EHV charges'!$A:$O,9,FALSE)),"")</f>
        <v>201.36</v>
      </c>
      <c r="G68" s="117">
        <f>IFERROR(IF(VLOOKUP($A68,'Annex 2 EHV charges'!$A:$O,10,FALSE)=0,"",VLOOKUP($A68,'Annex 2 EHV charges'!$A:$O,10,FALSE)),"")</f>
        <v>1.37</v>
      </c>
      <c r="H68" s="117">
        <f>IFERROR(IF(VLOOKUP($A68,'Annex 2 EHV charges'!$A:$O,11,FALSE)=0,"",VLOOKUP($A68,'Annex 2 EHV charges'!$A:$O,11,FALSE)),"")</f>
        <v>1.37</v>
      </c>
    </row>
    <row r="69" spans="1:8" x14ac:dyDescent="0.2">
      <c r="A69" s="110">
        <f t="array" ref="A69">IFERROR(INDEX('Annex 2 EHV charges'!$A$11:$A$305, MATCH(0, IF(ISBLANK('Annex 2 EHV charges'!$A$11:$A$305),1, COUNTIF(A$4:$A68, 'Annex 2 EHV charges'!$A$11:$A$305)), 0)),"")</f>
        <v>358</v>
      </c>
      <c r="B69" s="110">
        <f>IF($A69="","",VLOOKUP($A69,'Annex 2 EHV charges'!$A:$O,2,0))</f>
        <v>358</v>
      </c>
      <c r="C69" s="111">
        <f>IF($A69="","",VLOOKUP($A69,'Annex 2 EHV charges'!$A:$O,3,0))</f>
        <v>1170000871120</v>
      </c>
      <c r="D69" s="110" t="str">
        <f>IF($A69="","",VLOOKUP($A69,'Annex 2 EHV charges'!$A:$O,7,0))</f>
        <v>Leverton ESS</v>
      </c>
      <c r="E69" s="115" t="str">
        <f>IFERROR(IF(VLOOKUP($A69,'Annex 2 EHV charges'!$A:$O,8,FALSE)=0,"",VLOOKUP($A69,'Annex 2 EHV charges'!$A:$O,8,FALSE)),"")</f>
        <v/>
      </c>
      <c r="F69" s="116">
        <f>IFERROR(IF(VLOOKUP($A69,'Annex 2 EHV charges'!$A:$O,9,FALSE)=0,"",VLOOKUP($A69,'Annex 2 EHV charges'!$A:$O,9,FALSE)),"")</f>
        <v>540.47</v>
      </c>
      <c r="G69" s="117">
        <f>IFERROR(IF(VLOOKUP($A69,'Annex 2 EHV charges'!$A:$O,10,FALSE)=0,"",VLOOKUP($A69,'Annex 2 EHV charges'!$A:$O,10,FALSE)),"")</f>
        <v>1.07</v>
      </c>
      <c r="H69" s="117">
        <f>IFERROR(IF(VLOOKUP($A69,'Annex 2 EHV charges'!$A:$O,11,FALSE)=0,"",VLOOKUP($A69,'Annex 2 EHV charges'!$A:$O,11,FALSE)),"")</f>
        <v>1.07</v>
      </c>
    </row>
    <row r="70" spans="1:8" x14ac:dyDescent="0.2">
      <c r="A70" s="110">
        <f t="array" ref="A70">IFERROR(INDEX('Annex 2 EHV charges'!$A$11:$A$305, MATCH(0, IF(ISBLANK('Annex 2 EHV charges'!$A$11:$A$305),1, COUNTIF(A$4:$A69, 'Annex 2 EHV charges'!$A$11:$A$305)), 0)),"")</f>
        <v>359</v>
      </c>
      <c r="B70" s="110">
        <f>IF($A70="","",VLOOKUP($A70,'Annex 2 EHV charges'!$A:$O,2,0))</f>
        <v>359</v>
      </c>
      <c r="C70" s="111">
        <f>IF($A70="","",VLOOKUP($A70,'Annex 2 EHV charges'!$A:$O,3,0))</f>
        <v>1170000884086</v>
      </c>
      <c r="D70" s="110" t="str">
        <f>IF($A70="","",VLOOKUP($A70,'Annex 2 EHV charges'!$A:$O,7,0))</f>
        <v>Nottingham Rd STOR</v>
      </c>
      <c r="E70" s="115" t="str">
        <f>IFERROR(IF(VLOOKUP($A70,'Annex 2 EHV charges'!$A:$O,8,FALSE)=0,"",VLOOKUP($A70,'Annex 2 EHV charges'!$A:$O,8,FALSE)),"")</f>
        <v/>
      </c>
      <c r="F70" s="116">
        <f>IFERROR(IF(VLOOKUP($A70,'Annex 2 EHV charges'!$A:$O,9,FALSE)=0,"",VLOOKUP($A70,'Annex 2 EHV charges'!$A:$O,9,FALSE)),"")</f>
        <v>5.59</v>
      </c>
      <c r="G70" s="117">
        <f>IFERROR(IF(VLOOKUP($A70,'Annex 2 EHV charges'!$A:$O,10,FALSE)=0,"",VLOOKUP($A70,'Annex 2 EHV charges'!$A:$O,10,FALSE)),"")</f>
        <v>1.46</v>
      </c>
      <c r="H70" s="117">
        <f>IFERROR(IF(VLOOKUP($A70,'Annex 2 EHV charges'!$A:$O,11,FALSE)=0,"",VLOOKUP($A70,'Annex 2 EHV charges'!$A:$O,11,FALSE)),"")</f>
        <v>1.46</v>
      </c>
    </row>
    <row r="71" spans="1:8" x14ac:dyDescent="0.2">
      <c r="A71" s="110">
        <f t="array" ref="A71">IFERROR(INDEX('Annex 2 EHV charges'!$A$11:$A$305, MATCH(0, IF(ISBLANK('Annex 2 EHV charges'!$A$11:$A$305),1, COUNTIF(A$4:$A70, 'Annex 2 EHV charges'!$A$11:$A$305)), 0)),"")</f>
        <v>361</v>
      </c>
      <c r="B71" s="110">
        <f>IF($A71="","",VLOOKUP($A71,'Annex 2 EHV charges'!$A:$O,2,0))</f>
        <v>361</v>
      </c>
      <c r="C71" s="111">
        <f>IF($A71="","",VLOOKUP($A71,'Annex 2 EHV charges'!$A:$O,3,0))</f>
        <v>1170000895724</v>
      </c>
      <c r="D71" s="110" t="str">
        <f>IF($A71="","",VLOOKUP($A71,'Annex 2 EHV charges'!$A:$O,7,0))</f>
        <v>Breach Farm ESS</v>
      </c>
      <c r="E71" s="115" t="str">
        <f>IFERROR(IF(VLOOKUP($A71,'Annex 2 EHV charges'!$A:$O,8,FALSE)=0,"",VLOOKUP($A71,'Annex 2 EHV charges'!$A:$O,8,FALSE)),"")</f>
        <v/>
      </c>
      <c r="F71" s="116">
        <f>IFERROR(IF(VLOOKUP($A71,'Annex 2 EHV charges'!$A:$O,9,FALSE)=0,"",VLOOKUP($A71,'Annex 2 EHV charges'!$A:$O,9,FALSE)),"")</f>
        <v>1766.69</v>
      </c>
      <c r="G71" s="117">
        <f>IFERROR(IF(VLOOKUP($A71,'Annex 2 EHV charges'!$A:$O,10,FALSE)=0,"",VLOOKUP($A71,'Annex 2 EHV charges'!$A:$O,10,FALSE)),"")</f>
        <v>1.08</v>
      </c>
      <c r="H71" s="117">
        <f>IFERROR(IF(VLOOKUP($A71,'Annex 2 EHV charges'!$A:$O,11,FALSE)=0,"",VLOOKUP($A71,'Annex 2 EHV charges'!$A:$O,11,FALSE)),"")</f>
        <v>1.08</v>
      </c>
    </row>
    <row r="72" spans="1:8" x14ac:dyDescent="0.2">
      <c r="A72" s="110">
        <f t="array" ref="A72">IFERROR(INDEX('Annex 2 EHV charges'!$A$11:$A$305, MATCH(0, IF(ISBLANK('Annex 2 EHV charges'!$A$11:$A$305),1, COUNTIF(A$4:$A71, 'Annex 2 EHV charges'!$A$11:$A$305)), 0)),"")</f>
        <v>362</v>
      </c>
      <c r="B72" s="110">
        <f>IF($A72="","",VLOOKUP($A72,'Annex 2 EHV charges'!$A:$O,2,0))</f>
        <v>362</v>
      </c>
      <c r="C72" s="111">
        <f>IF($A72="","",VLOOKUP($A72,'Annex 2 EHV charges'!$A:$O,3,0))</f>
        <v>1170000902629</v>
      </c>
      <c r="D72" s="110" t="str">
        <f>IF($A72="","",VLOOKUP($A72,'Annex 2 EHV charges'!$A:$O,7,0))</f>
        <v>Boston Biomass Gen AD</v>
      </c>
      <c r="E72" s="115" t="str">
        <f>IFERROR(IF(VLOOKUP($A72,'Annex 2 EHV charges'!$A:$O,8,FALSE)=0,"",VLOOKUP($A72,'Annex 2 EHV charges'!$A:$O,8,FALSE)),"")</f>
        <v/>
      </c>
      <c r="F72" s="116">
        <f>IFERROR(IF(VLOOKUP($A72,'Annex 2 EHV charges'!$A:$O,9,FALSE)=0,"",VLOOKUP($A72,'Annex 2 EHV charges'!$A:$O,9,FALSE)),"")</f>
        <v>244.36</v>
      </c>
      <c r="G72" s="117">
        <f>IFERROR(IF(VLOOKUP($A72,'Annex 2 EHV charges'!$A:$O,10,FALSE)=0,"",VLOOKUP($A72,'Annex 2 EHV charges'!$A:$O,10,FALSE)),"")</f>
        <v>0.98</v>
      </c>
      <c r="H72" s="117">
        <f>IFERROR(IF(VLOOKUP($A72,'Annex 2 EHV charges'!$A:$O,11,FALSE)=0,"",VLOOKUP($A72,'Annex 2 EHV charges'!$A:$O,11,FALSE)),"")</f>
        <v>0.98</v>
      </c>
    </row>
    <row r="73" spans="1:8" x14ac:dyDescent="0.2">
      <c r="A73" s="110">
        <f t="array" ref="A73">IFERROR(INDEX('Annex 2 EHV charges'!$A$11:$A$305, MATCH(0, IF(ISBLANK('Annex 2 EHV charges'!$A$11:$A$305),1, COUNTIF(A$4:$A72, 'Annex 2 EHV charges'!$A$11:$A$305)), 0)),"")</f>
        <v>363</v>
      </c>
      <c r="B73" s="110">
        <f>IF($A73="","",VLOOKUP($A73,'Annex 2 EHV charges'!$A:$O,2,0))</f>
        <v>363</v>
      </c>
      <c r="C73" s="111">
        <f>IF($A73="","",VLOOKUP($A73,'Annex 2 EHV charges'!$A:$O,3,0))</f>
        <v>1170000928965</v>
      </c>
      <c r="D73" s="110" t="str">
        <f>IF($A73="","",VLOOKUP($A73,'Annex 2 EHV charges'!$A:$O,7,0))</f>
        <v>Twin Oaks Diesel STOR</v>
      </c>
      <c r="E73" s="115" t="str">
        <f>IFERROR(IF(VLOOKUP($A73,'Annex 2 EHV charges'!$A:$O,8,FALSE)=0,"",VLOOKUP($A73,'Annex 2 EHV charges'!$A:$O,8,FALSE)),"")</f>
        <v/>
      </c>
      <c r="F73" s="116">
        <f>IFERROR(IF(VLOOKUP($A73,'Annex 2 EHV charges'!$A:$O,9,FALSE)=0,"",VLOOKUP($A73,'Annex 2 EHV charges'!$A:$O,9,FALSE)),"")</f>
        <v>2.02</v>
      </c>
      <c r="G73" s="117">
        <f>IFERROR(IF(VLOOKUP($A73,'Annex 2 EHV charges'!$A:$O,10,FALSE)=0,"",VLOOKUP($A73,'Annex 2 EHV charges'!$A:$O,10,FALSE)),"")</f>
        <v>1.91</v>
      </c>
      <c r="H73" s="117">
        <f>IFERROR(IF(VLOOKUP($A73,'Annex 2 EHV charges'!$A:$O,11,FALSE)=0,"",VLOOKUP($A73,'Annex 2 EHV charges'!$A:$O,11,FALSE)),"")</f>
        <v>1.91</v>
      </c>
    </row>
    <row r="74" spans="1:8" x14ac:dyDescent="0.2">
      <c r="A74" s="110">
        <f t="array" ref="A74">IFERROR(INDEX('Annex 2 EHV charges'!$A$11:$A$305, MATCH(0, IF(ISBLANK('Annex 2 EHV charges'!$A$11:$A$305),1, COUNTIF(A$4:$A73, 'Annex 2 EHV charges'!$A$11:$A$305)), 0)),"")</f>
        <v>364</v>
      </c>
      <c r="B74" s="110">
        <f>IF($A74="","",VLOOKUP($A74,'Annex 2 EHV charges'!$A:$O,2,0))</f>
        <v>364</v>
      </c>
      <c r="C74" s="111">
        <f>IF($A74="","",VLOOKUP($A74,'Annex 2 EHV charges'!$A:$O,3,0))</f>
        <v>1170000939911</v>
      </c>
      <c r="D74" s="110" t="str">
        <f>IF($A74="","",VLOOKUP($A74,'Annex 2 EHV charges'!$A:$O,7,0))</f>
        <v>Colwick Private Rd STOR</v>
      </c>
      <c r="E74" s="115" t="str">
        <f>IFERROR(IF(VLOOKUP($A74,'Annex 2 EHV charges'!$A:$O,8,FALSE)=0,"",VLOOKUP($A74,'Annex 2 EHV charges'!$A:$O,8,FALSE)),"")</f>
        <v/>
      </c>
      <c r="F74" s="116">
        <f>IFERROR(IF(VLOOKUP($A74,'Annex 2 EHV charges'!$A:$O,9,FALSE)=0,"",VLOOKUP($A74,'Annex 2 EHV charges'!$A:$O,9,FALSE)),"")</f>
        <v>8.5</v>
      </c>
      <c r="G74" s="117">
        <f>IFERROR(IF(VLOOKUP($A74,'Annex 2 EHV charges'!$A:$O,10,FALSE)=0,"",VLOOKUP($A74,'Annex 2 EHV charges'!$A:$O,10,FALSE)),"")</f>
        <v>1.46</v>
      </c>
      <c r="H74" s="117">
        <f>IFERROR(IF(VLOOKUP($A74,'Annex 2 EHV charges'!$A:$O,11,FALSE)=0,"",VLOOKUP($A74,'Annex 2 EHV charges'!$A:$O,11,FALSE)),"")</f>
        <v>1.46</v>
      </c>
    </row>
    <row r="75" spans="1:8" x14ac:dyDescent="0.2">
      <c r="A75" s="110">
        <f t="array" ref="A75">IFERROR(INDEX('Annex 2 EHV charges'!$A$11:$A$305, MATCH(0, IF(ISBLANK('Annex 2 EHV charges'!$A$11:$A$305),1, COUNTIF(A$4:$A74, 'Annex 2 EHV charges'!$A$11:$A$305)), 0)),"")</f>
        <v>365</v>
      </c>
      <c r="B75" s="110">
        <f>IF($A75="","",VLOOKUP($A75,'Annex 2 EHV charges'!$A:$O,2,0))</f>
        <v>365</v>
      </c>
      <c r="C75" s="111">
        <f>IF($A75="","",VLOOKUP($A75,'Annex 2 EHV charges'!$A:$O,3,0))</f>
        <v>1170000953544</v>
      </c>
      <c r="D75" s="110" t="str">
        <f>IF($A75="","",VLOOKUP($A75,'Annex 2 EHV charges'!$A:$O,7,0))</f>
        <v>Mill Fm Caythorpe ESS</v>
      </c>
      <c r="E75" s="115" t="str">
        <f>IFERROR(IF(VLOOKUP($A75,'Annex 2 EHV charges'!$A:$O,8,FALSE)=0,"",VLOOKUP($A75,'Annex 2 EHV charges'!$A:$O,8,FALSE)),"")</f>
        <v/>
      </c>
      <c r="F75" s="116">
        <f>IFERROR(IF(VLOOKUP($A75,'Annex 2 EHV charges'!$A:$O,9,FALSE)=0,"",VLOOKUP($A75,'Annex 2 EHV charges'!$A:$O,9,FALSE)),"")</f>
        <v>205</v>
      </c>
      <c r="G75" s="117">
        <f>IFERROR(IF(VLOOKUP($A75,'Annex 2 EHV charges'!$A:$O,10,FALSE)=0,"",VLOOKUP($A75,'Annex 2 EHV charges'!$A:$O,10,FALSE)),"")</f>
        <v>0.96</v>
      </c>
      <c r="H75" s="117">
        <f>IFERROR(IF(VLOOKUP($A75,'Annex 2 EHV charges'!$A:$O,11,FALSE)=0,"",VLOOKUP($A75,'Annex 2 EHV charges'!$A:$O,11,FALSE)),"")</f>
        <v>0.96</v>
      </c>
    </row>
    <row r="76" spans="1:8" x14ac:dyDescent="0.2">
      <c r="A76" s="110">
        <f t="array" ref="A76">IFERROR(INDEX('Annex 2 EHV charges'!$A$11:$A$305, MATCH(0, IF(ISBLANK('Annex 2 EHV charges'!$A$11:$A$305),1, COUNTIF(A$4:$A75, 'Annex 2 EHV charges'!$A$11:$A$305)), 0)),"")</f>
        <v>784</v>
      </c>
      <c r="B76" s="110">
        <f>IF($A76="","",VLOOKUP($A76,'Annex 2 EHV charges'!$A:$O,2,0))</f>
        <v>784</v>
      </c>
      <c r="C76" s="111">
        <f>IF($A76="","",VLOOKUP($A76,'Annex 2 EHV charges'!$A:$O,3,0))</f>
        <v>1170000447716</v>
      </c>
      <c r="D76" s="110" t="str">
        <f>IF($A76="","",VLOOKUP($A76,'Annex 2 EHV charges'!$A:$O,7,0))</f>
        <v>Prestop Park Farm PV</v>
      </c>
      <c r="E76" s="115" t="str">
        <f>IFERROR(IF(VLOOKUP($A76,'Annex 2 EHV charges'!$A:$O,8,FALSE)=0,"",VLOOKUP($A76,'Annex 2 EHV charges'!$A:$O,8,FALSE)),"")</f>
        <v/>
      </c>
      <c r="F76" s="116">
        <f>IFERROR(IF(VLOOKUP($A76,'Annex 2 EHV charges'!$A:$O,9,FALSE)=0,"",VLOOKUP($A76,'Annex 2 EHV charges'!$A:$O,9,FALSE)),"")</f>
        <v>1.48</v>
      </c>
      <c r="G76" s="117">
        <f>IFERROR(IF(VLOOKUP($A76,'Annex 2 EHV charges'!$A:$O,10,FALSE)=0,"",VLOOKUP($A76,'Annex 2 EHV charges'!$A:$O,10,FALSE)),"")</f>
        <v>1.97</v>
      </c>
      <c r="H76" s="117">
        <f>IFERROR(IF(VLOOKUP($A76,'Annex 2 EHV charges'!$A:$O,11,FALSE)=0,"",VLOOKUP($A76,'Annex 2 EHV charges'!$A:$O,11,FALSE)),"")</f>
        <v>1.97</v>
      </c>
    </row>
    <row r="77" spans="1:8" x14ac:dyDescent="0.2">
      <c r="A77" s="110">
        <f t="array" ref="A77">IFERROR(INDEX('Annex 2 EHV charges'!$A$11:$A$305, MATCH(0, IF(ISBLANK('Annex 2 EHV charges'!$A$11:$A$305),1, COUNTIF(A$4:$A76, 'Annex 2 EHV charges'!$A$11:$A$305)), 0)),"")</f>
        <v>785</v>
      </c>
      <c r="B77" s="110">
        <f>IF($A77="","",VLOOKUP($A77,'Annex 2 EHV charges'!$A:$O,2,0))</f>
        <v>785</v>
      </c>
      <c r="C77" s="111">
        <f>IF($A77="","",VLOOKUP($A77,'Annex 2 EHV charges'!$A:$O,3,0))</f>
        <v>1170000447479</v>
      </c>
      <c r="D77" s="110" t="str">
        <f>IF($A77="","",VLOOKUP($A77,'Annex 2 EHV charges'!$A:$O,7,0))</f>
        <v>Smith Hall Farm Solar</v>
      </c>
      <c r="E77" s="115" t="str">
        <f>IFERROR(IF(VLOOKUP($A77,'Annex 2 EHV charges'!$A:$O,8,FALSE)=0,"",VLOOKUP($A77,'Annex 2 EHV charges'!$A:$O,8,FALSE)),"")</f>
        <v/>
      </c>
      <c r="F77" s="116">
        <f>IFERROR(IF(VLOOKUP($A77,'Annex 2 EHV charges'!$A:$O,9,FALSE)=0,"",VLOOKUP($A77,'Annex 2 EHV charges'!$A:$O,9,FALSE)),"")</f>
        <v>17.510000000000002</v>
      </c>
      <c r="G77" s="117">
        <f>IFERROR(IF(VLOOKUP($A77,'Annex 2 EHV charges'!$A:$O,10,FALSE)=0,"",VLOOKUP($A77,'Annex 2 EHV charges'!$A:$O,10,FALSE)),"")</f>
        <v>1.0900000000000001</v>
      </c>
      <c r="H77" s="117">
        <f>IFERROR(IF(VLOOKUP($A77,'Annex 2 EHV charges'!$A:$O,11,FALSE)=0,"",VLOOKUP($A77,'Annex 2 EHV charges'!$A:$O,11,FALSE)),"")</f>
        <v>1.0900000000000001</v>
      </c>
    </row>
    <row r="78" spans="1:8" x14ac:dyDescent="0.2">
      <c r="A78" s="110">
        <f t="array" ref="A78">IFERROR(INDEX('Annex 2 EHV charges'!$A$11:$A$305, MATCH(0, IF(ISBLANK('Annex 2 EHV charges'!$A$11:$A$305),1, COUNTIF(A$4:$A77, 'Annex 2 EHV charges'!$A$11:$A$305)), 0)),"")</f>
        <v>786</v>
      </c>
      <c r="B78" s="110">
        <f>IF($A78="","",VLOOKUP($A78,'Annex 2 EHV charges'!$A:$O,2,0))</f>
        <v>786</v>
      </c>
      <c r="C78" s="111">
        <f>IF($A78="","",VLOOKUP($A78,'Annex 2 EHV charges'!$A:$O,3,0))</f>
        <v>1170000447497</v>
      </c>
      <c r="D78" s="110" t="str">
        <f>IF($A78="","",VLOOKUP($A78,'Annex 2 EHV charges'!$A:$O,7,0))</f>
        <v>Park Farm Solar Ashby</v>
      </c>
      <c r="E78" s="115" t="str">
        <f>IFERROR(IF(VLOOKUP($A78,'Annex 2 EHV charges'!$A:$O,8,FALSE)=0,"",VLOOKUP($A78,'Annex 2 EHV charges'!$A:$O,8,FALSE)),"")</f>
        <v/>
      </c>
      <c r="F78" s="116">
        <f>IFERROR(IF(VLOOKUP($A78,'Annex 2 EHV charges'!$A:$O,9,FALSE)=0,"",VLOOKUP($A78,'Annex 2 EHV charges'!$A:$O,9,FALSE)),"")</f>
        <v>1.62</v>
      </c>
      <c r="G78" s="117">
        <f>IFERROR(IF(VLOOKUP($A78,'Annex 2 EHV charges'!$A:$O,10,FALSE)=0,"",VLOOKUP($A78,'Annex 2 EHV charges'!$A:$O,10,FALSE)),"")</f>
        <v>1.56</v>
      </c>
      <c r="H78" s="117">
        <f>IFERROR(IF(VLOOKUP($A78,'Annex 2 EHV charges'!$A:$O,11,FALSE)=0,"",VLOOKUP($A78,'Annex 2 EHV charges'!$A:$O,11,FALSE)),"")</f>
        <v>1.56</v>
      </c>
    </row>
    <row r="79" spans="1:8" x14ac:dyDescent="0.2">
      <c r="A79" s="110">
        <f t="array" ref="A79">IFERROR(INDEX('Annex 2 EHV charges'!$A$11:$A$305, MATCH(0, IF(ISBLANK('Annex 2 EHV charges'!$A$11:$A$305),1, COUNTIF(A$4:$A78, 'Annex 2 EHV charges'!$A$11:$A$305)), 0)),"")</f>
        <v>787</v>
      </c>
      <c r="B79" s="110">
        <f>IF($A79="","",VLOOKUP($A79,'Annex 2 EHV charges'!$A:$O,2,0))</f>
        <v>787</v>
      </c>
      <c r="C79" s="111">
        <f>IF($A79="","",VLOOKUP($A79,'Annex 2 EHV charges'!$A:$O,3,0))</f>
        <v>1170000451420</v>
      </c>
      <c r="D79" s="110" t="str">
        <f>IF($A79="","",VLOOKUP($A79,'Annex 2 EHV charges'!$A:$O,7,0))</f>
        <v>Aston House Solar Farm</v>
      </c>
      <c r="E79" s="115" t="str">
        <f>IFERROR(IF(VLOOKUP($A79,'Annex 2 EHV charges'!$A:$O,8,FALSE)=0,"",VLOOKUP($A79,'Annex 2 EHV charges'!$A:$O,8,FALSE)),"")</f>
        <v/>
      </c>
      <c r="F79" s="116">
        <f>IFERROR(IF(VLOOKUP($A79,'Annex 2 EHV charges'!$A:$O,9,FALSE)=0,"",VLOOKUP($A79,'Annex 2 EHV charges'!$A:$O,9,FALSE)),"")</f>
        <v>4.34</v>
      </c>
      <c r="G79" s="117">
        <f>IFERROR(IF(VLOOKUP($A79,'Annex 2 EHV charges'!$A:$O,10,FALSE)=0,"",VLOOKUP($A79,'Annex 2 EHV charges'!$A:$O,10,FALSE)),"")</f>
        <v>1.51</v>
      </c>
      <c r="H79" s="117">
        <f>IFERROR(IF(VLOOKUP($A79,'Annex 2 EHV charges'!$A:$O,11,FALSE)=0,"",VLOOKUP($A79,'Annex 2 EHV charges'!$A:$O,11,FALSE)),"")</f>
        <v>1.51</v>
      </c>
    </row>
    <row r="80" spans="1:8" x14ac:dyDescent="0.2">
      <c r="A80" s="110">
        <f t="array" ref="A80">IFERROR(INDEX('Annex 2 EHV charges'!$A$11:$A$305, MATCH(0, IF(ISBLANK('Annex 2 EHV charges'!$A$11:$A$305),1, COUNTIF(A$4:$A79, 'Annex 2 EHV charges'!$A$11:$A$305)), 0)),"")</f>
        <v>789</v>
      </c>
      <c r="B80" s="110">
        <f>IF($A80="","",VLOOKUP($A80,'Annex 2 EHV charges'!$A:$O,2,0))</f>
        <v>789</v>
      </c>
      <c r="C80" s="111">
        <f>IF($A80="","",VLOOKUP($A80,'Annex 2 EHV charges'!$A:$O,3,0))</f>
        <v>1170000457617</v>
      </c>
      <c r="D80" s="110" t="str">
        <f>IF($A80="","",VLOOKUP($A80,'Annex 2 EHV charges'!$A:$O,7,0))</f>
        <v>Elms Farm Solar Farm</v>
      </c>
      <c r="E80" s="115" t="str">
        <f>IFERROR(IF(VLOOKUP($A80,'Annex 2 EHV charges'!$A:$O,8,FALSE)=0,"",VLOOKUP($A80,'Annex 2 EHV charges'!$A:$O,8,FALSE)),"")</f>
        <v/>
      </c>
      <c r="F80" s="116">
        <f>IFERROR(IF(VLOOKUP($A80,'Annex 2 EHV charges'!$A:$O,9,FALSE)=0,"",VLOOKUP($A80,'Annex 2 EHV charges'!$A:$O,9,FALSE)),"")</f>
        <v>2.3199999999999998</v>
      </c>
      <c r="G80" s="117">
        <f>IFERROR(IF(VLOOKUP($A80,'Annex 2 EHV charges'!$A:$O,10,FALSE)=0,"",VLOOKUP($A80,'Annex 2 EHV charges'!$A:$O,10,FALSE)),"")</f>
        <v>1.69</v>
      </c>
      <c r="H80" s="117">
        <f>IFERROR(IF(VLOOKUP($A80,'Annex 2 EHV charges'!$A:$O,11,FALSE)=0,"",VLOOKUP($A80,'Annex 2 EHV charges'!$A:$O,11,FALSE)),"")</f>
        <v>1.69</v>
      </c>
    </row>
    <row r="81" spans="1:8" x14ac:dyDescent="0.2">
      <c r="A81" s="110">
        <f t="array" ref="A81">IFERROR(INDEX('Annex 2 EHV charges'!$A$11:$A$305, MATCH(0, IF(ISBLANK('Annex 2 EHV charges'!$A$11:$A$305),1, COUNTIF(A$4:$A80, 'Annex 2 EHV charges'!$A$11:$A$305)), 0)),"")</f>
        <v>790</v>
      </c>
      <c r="B81" s="110">
        <f>IF($A81="","",VLOOKUP($A81,'Annex 2 EHV charges'!$A:$O,2,0))</f>
        <v>790</v>
      </c>
      <c r="C81" s="111">
        <f>IF($A81="","",VLOOKUP($A81,'Annex 2 EHV charges'!$A:$O,3,0))</f>
        <v>1170000458550</v>
      </c>
      <c r="D81" s="110" t="str">
        <f>IF($A81="","",VLOOKUP($A81,'Annex 2 EHV charges'!$A:$O,7,0))</f>
        <v>Morton Solar Farm</v>
      </c>
      <c r="E81" s="115" t="str">
        <f>IFERROR(IF(VLOOKUP($A81,'Annex 2 EHV charges'!$A:$O,8,FALSE)=0,"",VLOOKUP($A81,'Annex 2 EHV charges'!$A:$O,8,FALSE)),"")</f>
        <v/>
      </c>
      <c r="F81" s="116">
        <f>IFERROR(IF(VLOOKUP($A81,'Annex 2 EHV charges'!$A:$O,9,FALSE)=0,"",VLOOKUP($A81,'Annex 2 EHV charges'!$A:$O,9,FALSE)),"")</f>
        <v>3.11</v>
      </c>
      <c r="G81" s="117">
        <f>IFERROR(IF(VLOOKUP($A81,'Annex 2 EHV charges'!$A:$O,10,FALSE)=0,"",VLOOKUP($A81,'Annex 2 EHV charges'!$A:$O,10,FALSE)),"")</f>
        <v>1.82</v>
      </c>
      <c r="H81" s="117">
        <f>IFERROR(IF(VLOOKUP($A81,'Annex 2 EHV charges'!$A:$O,11,FALSE)=0,"",VLOOKUP($A81,'Annex 2 EHV charges'!$A:$O,11,FALSE)),"")</f>
        <v>1.82</v>
      </c>
    </row>
    <row r="82" spans="1:8" x14ac:dyDescent="0.2">
      <c r="A82" s="110">
        <f t="array" ref="A82">IFERROR(INDEX('Annex 2 EHV charges'!$A$11:$A$305, MATCH(0, IF(ISBLANK('Annex 2 EHV charges'!$A$11:$A$305),1, COUNTIF(A$4:$A81, 'Annex 2 EHV charges'!$A$11:$A$305)), 0)),"")</f>
        <v>791</v>
      </c>
      <c r="B82" s="110">
        <f>IF($A82="","",VLOOKUP($A82,'Annex 2 EHV charges'!$A:$O,2,0))</f>
        <v>791</v>
      </c>
      <c r="C82" s="111">
        <f>IF($A82="","",VLOOKUP($A82,'Annex 2 EHV charges'!$A:$O,3,0))</f>
        <v>1170000463150</v>
      </c>
      <c r="D82" s="110" t="str">
        <f>IF($A82="","",VLOOKUP($A82,'Annex 2 EHV charges'!$A:$O,7,0))</f>
        <v>Glebe Farm Podington PV</v>
      </c>
      <c r="E82" s="115" t="str">
        <f>IFERROR(IF(VLOOKUP($A82,'Annex 2 EHV charges'!$A:$O,8,FALSE)=0,"",VLOOKUP($A82,'Annex 2 EHV charges'!$A:$O,8,FALSE)),"")</f>
        <v/>
      </c>
      <c r="F82" s="116">
        <f>IFERROR(IF(VLOOKUP($A82,'Annex 2 EHV charges'!$A:$O,9,FALSE)=0,"",VLOOKUP($A82,'Annex 2 EHV charges'!$A:$O,9,FALSE)),"")</f>
        <v>98.25</v>
      </c>
      <c r="G82" s="117">
        <f>IFERROR(IF(VLOOKUP($A82,'Annex 2 EHV charges'!$A:$O,10,FALSE)=0,"",VLOOKUP($A82,'Annex 2 EHV charges'!$A:$O,10,FALSE)),"")</f>
        <v>1.38</v>
      </c>
      <c r="H82" s="117">
        <f>IFERROR(IF(VLOOKUP($A82,'Annex 2 EHV charges'!$A:$O,11,FALSE)=0,"",VLOOKUP($A82,'Annex 2 EHV charges'!$A:$O,11,FALSE)),"")</f>
        <v>1.38</v>
      </c>
    </row>
    <row r="83" spans="1:8" x14ac:dyDescent="0.2">
      <c r="A83" s="110">
        <f t="array" ref="A83">IFERROR(INDEX('Annex 2 EHV charges'!$A$11:$A$305, MATCH(0, IF(ISBLANK('Annex 2 EHV charges'!$A$11:$A$305),1, COUNTIF(A$4:$A82, 'Annex 2 EHV charges'!$A$11:$A$305)), 0)),"")</f>
        <v>792</v>
      </c>
      <c r="B83" s="110">
        <f>IF($A83="","",VLOOKUP($A83,'Annex 2 EHV charges'!$A:$O,2,0))</f>
        <v>792</v>
      </c>
      <c r="C83" s="111">
        <f>IF($A83="","",VLOOKUP($A83,'Annex 2 EHV charges'!$A:$O,3,0))</f>
        <v>1170000468015</v>
      </c>
      <c r="D83" s="110" t="str">
        <f>IF($A83="","",VLOOKUP($A83,'Annex 2 EHV charges'!$A:$O,7,0))</f>
        <v>Rolleston Park Solar</v>
      </c>
      <c r="E83" s="115" t="str">
        <f>IFERROR(IF(VLOOKUP($A83,'Annex 2 EHV charges'!$A:$O,8,FALSE)=0,"",VLOOKUP($A83,'Annex 2 EHV charges'!$A:$O,8,FALSE)),"")</f>
        <v/>
      </c>
      <c r="F83" s="116">
        <f>IFERROR(IF(VLOOKUP($A83,'Annex 2 EHV charges'!$A:$O,9,FALSE)=0,"",VLOOKUP($A83,'Annex 2 EHV charges'!$A:$O,9,FALSE)),"")</f>
        <v>45.11</v>
      </c>
      <c r="G83" s="117">
        <f>IFERROR(IF(VLOOKUP($A83,'Annex 2 EHV charges'!$A:$O,10,FALSE)=0,"",VLOOKUP($A83,'Annex 2 EHV charges'!$A:$O,10,FALSE)),"")</f>
        <v>1.1499999999999999</v>
      </c>
      <c r="H83" s="117">
        <f>IFERROR(IF(VLOOKUP($A83,'Annex 2 EHV charges'!$A:$O,11,FALSE)=0,"",VLOOKUP($A83,'Annex 2 EHV charges'!$A:$O,11,FALSE)),"")</f>
        <v>1.1499999999999999</v>
      </c>
    </row>
    <row r="84" spans="1:8" x14ac:dyDescent="0.2">
      <c r="A84" s="110">
        <f t="array" ref="A84">IFERROR(INDEX('Annex 2 EHV charges'!$A$11:$A$305, MATCH(0, IF(ISBLANK('Annex 2 EHV charges'!$A$11:$A$305),1, COUNTIF(A$4:$A83, 'Annex 2 EHV charges'!$A$11:$A$305)), 0)),"")</f>
        <v>793</v>
      </c>
      <c r="B84" s="110">
        <f>IF($A84="","",VLOOKUP($A84,'Annex 2 EHV charges'!$A:$O,2,0))</f>
        <v>793</v>
      </c>
      <c r="C84" s="111">
        <f>IF($A84="","",VLOOKUP($A84,'Annex 2 EHV charges'!$A:$O,3,0))</f>
        <v>1170000467572</v>
      </c>
      <c r="D84" s="110" t="str">
        <f>IF($A84="","",VLOOKUP($A84,'Annex 2 EHV charges'!$A:$O,7,0))</f>
        <v>Nowhere Farm PV</v>
      </c>
      <c r="E84" s="115" t="str">
        <f>IFERROR(IF(VLOOKUP($A84,'Annex 2 EHV charges'!$A:$O,8,FALSE)=0,"",VLOOKUP($A84,'Annex 2 EHV charges'!$A:$O,8,FALSE)),"")</f>
        <v/>
      </c>
      <c r="F84" s="116">
        <f>IFERROR(IF(VLOOKUP($A84,'Annex 2 EHV charges'!$A:$O,9,FALSE)=0,"",VLOOKUP($A84,'Annex 2 EHV charges'!$A:$O,9,FALSE)),"")</f>
        <v>5.73</v>
      </c>
      <c r="G84" s="117">
        <f>IFERROR(IF(VLOOKUP($A84,'Annex 2 EHV charges'!$A:$O,10,FALSE)=0,"",VLOOKUP($A84,'Annex 2 EHV charges'!$A:$O,10,FALSE)),"")</f>
        <v>1.96</v>
      </c>
      <c r="H84" s="117">
        <f>IFERROR(IF(VLOOKUP($A84,'Annex 2 EHV charges'!$A:$O,11,FALSE)=0,"",VLOOKUP($A84,'Annex 2 EHV charges'!$A:$O,11,FALSE)),"")</f>
        <v>1.96</v>
      </c>
    </row>
    <row r="85" spans="1:8" x14ac:dyDescent="0.2">
      <c r="A85" s="110">
        <f t="array" ref="A85">IFERROR(INDEX('Annex 2 EHV charges'!$A$11:$A$305, MATCH(0, IF(ISBLANK('Annex 2 EHV charges'!$A$11:$A$305),1, COUNTIF(A$4:$A84, 'Annex 2 EHV charges'!$A$11:$A$305)), 0)),"")</f>
        <v>795</v>
      </c>
      <c r="B85" s="110">
        <f>IF($A85="","",VLOOKUP($A85,'Annex 2 EHV charges'!$A:$O,2,0))</f>
        <v>795</v>
      </c>
      <c r="C85" s="111">
        <f>IF($A85="","",VLOOKUP($A85,'Annex 2 EHV charges'!$A:$O,3,0))</f>
        <v>1170000467509</v>
      </c>
      <c r="D85" s="110" t="str">
        <f>IF($A85="","",VLOOKUP($A85,'Annex 2 EHV charges'!$A:$O,7,0))</f>
        <v>Chelveston Renewable PV</v>
      </c>
      <c r="E85" s="115" t="str">
        <f>IFERROR(IF(VLOOKUP($A85,'Annex 2 EHV charges'!$A:$O,8,FALSE)=0,"",VLOOKUP($A85,'Annex 2 EHV charges'!$A:$O,8,FALSE)),"")</f>
        <v/>
      </c>
      <c r="F85" s="116">
        <f>IFERROR(IF(VLOOKUP($A85,'Annex 2 EHV charges'!$A:$O,9,FALSE)=0,"",VLOOKUP($A85,'Annex 2 EHV charges'!$A:$O,9,FALSE)),"")</f>
        <v>8.23</v>
      </c>
      <c r="G85" s="117">
        <f>IFERROR(IF(VLOOKUP($A85,'Annex 2 EHV charges'!$A:$O,10,FALSE)=0,"",VLOOKUP($A85,'Annex 2 EHV charges'!$A:$O,10,FALSE)),"")</f>
        <v>2.0099999999999998</v>
      </c>
      <c r="H85" s="117">
        <f>IFERROR(IF(VLOOKUP($A85,'Annex 2 EHV charges'!$A:$O,11,FALSE)=0,"",VLOOKUP($A85,'Annex 2 EHV charges'!$A:$O,11,FALSE)),"")</f>
        <v>2.0099999999999998</v>
      </c>
    </row>
    <row r="86" spans="1:8" x14ac:dyDescent="0.2">
      <c r="A86" s="110">
        <f t="array" ref="A86">IFERROR(INDEX('Annex 2 EHV charges'!$A$11:$A$305, MATCH(0, IF(ISBLANK('Annex 2 EHV charges'!$A$11:$A$305),1, COUNTIF(A$4:$A85, 'Annex 2 EHV charges'!$A$11:$A$305)), 0)),"")</f>
        <v>796</v>
      </c>
      <c r="B86" s="110">
        <f>IF($A86="","",VLOOKUP($A86,'Annex 2 EHV charges'!$A:$O,2,0))</f>
        <v>796</v>
      </c>
      <c r="C86" s="111">
        <f>IF($A86="","",VLOOKUP($A86,'Annex 2 EHV charges'!$A:$O,3,0))</f>
        <v>1170000474082</v>
      </c>
      <c r="D86" s="110" t="str">
        <f>IF($A86="","",VLOOKUP($A86,'Annex 2 EHV charges'!$A:$O,7,0))</f>
        <v>Horsemoor Drove Solar</v>
      </c>
      <c r="E86" s="115" t="str">
        <f>IFERROR(IF(VLOOKUP($A86,'Annex 2 EHV charges'!$A:$O,8,FALSE)=0,"",VLOOKUP($A86,'Annex 2 EHV charges'!$A:$O,8,FALSE)),"")</f>
        <v/>
      </c>
      <c r="F86" s="116">
        <f>IFERROR(IF(VLOOKUP($A86,'Annex 2 EHV charges'!$A:$O,9,FALSE)=0,"",VLOOKUP($A86,'Annex 2 EHV charges'!$A:$O,9,FALSE)),"")</f>
        <v>24.43</v>
      </c>
      <c r="G86" s="117">
        <f>IFERROR(IF(VLOOKUP($A86,'Annex 2 EHV charges'!$A:$O,10,FALSE)=0,"",VLOOKUP($A86,'Annex 2 EHV charges'!$A:$O,10,FALSE)),"")</f>
        <v>1.65</v>
      </c>
      <c r="H86" s="117">
        <f>IFERROR(IF(VLOOKUP($A86,'Annex 2 EHV charges'!$A:$O,11,FALSE)=0,"",VLOOKUP($A86,'Annex 2 EHV charges'!$A:$O,11,FALSE)),"")</f>
        <v>1.65</v>
      </c>
    </row>
    <row r="87" spans="1:8" x14ac:dyDescent="0.2">
      <c r="A87" s="110">
        <f t="array" ref="A87">IFERROR(INDEX('Annex 2 EHV charges'!$A$11:$A$305, MATCH(0, IF(ISBLANK('Annex 2 EHV charges'!$A$11:$A$305),1, COUNTIF(A$4:$A86, 'Annex 2 EHV charges'!$A$11:$A$305)), 0)),"")</f>
        <v>797</v>
      </c>
      <c r="B87" s="110">
        <f>IF($A87="","",VLOOKUP($A87,'Annex 2 EHV charges'!$A:$O,2,0))</f>
        <v>797</v>
      </c>
      <c r="C87" s="111">
        <f>IF($A87="","",VLOOKUP($A87,'Annex 2 EHV charges'!$A:$O,3,0))</f>
        <v>1170000474436</v>
      </c>
      <c r="D87" s="110" t="str">
        <f>IF($A87="","",VLOOKUP($A87,'Annex 2 EHV charges'!$A:$O,7,0))</f>
        <v>Decoy Farm Crowland PV</v>
      </c>
      <c r="E87" s="115" t="str">
        <f>IFERROR(IF(VLOOKUP($A87,'Annex 2 EHV charges'!$A:$O,8,FALSE)=0,"",VLOOKUP($A87,'Annex 2 EHV charges'!$A:$O,8,FALSE)),"")</f>
        <v/>
      </c>
      <c r="F87" s="116">
        <f>IFERROR(IF(VLOOKUP($A87,'Annex 2 EHV charges'!$A:$O,9,FALSE)=0,"",VLOOKUP($A87,'Annex 2 EHV charges'!$A:$O,9,FALSE)),"")</f>
        <v>9</v>
      </c>
      <c r="G87" s="117">
        <f>IFERROR(IF(VLOOKUP($A87,'Annex 2 EHV charges'!$A:$O,10,FALSE)=0,"",VLOOKUP($A87,'Annex 2 EHV charges'!$A:$O,10,FALSE)),"")</f>
        <v>1.1299999999999999</v>
      </c>
      <c r="H87" s="117">
        <f>IFERROR(IF(VLOOKUP($A87,'Annex 2 EHV charges'!$A:$O,11,FALSE)=0,"",VLOOKUP($A87,'Annex 2 EHV charges'!$A:$O,11,FALSE)),"")</f>
        <v>1.1299999999999999</v>
      </c>
    </row>
    <row r="88" spans="1:8" x14ac:dyDescent="0.2">
      <c r="A88" s="110">
        <f t="array" ref="A88">IFERROR(INDEX('Annex 2 EHV charges'!$A$11:$A$305, MATCH(0, IF(ISBLANK('Annex 2 EHV charges'!$A$11:$A$305),1, COUNTIF(A$4:$A87, 'Annex 2 EHV charges'!$A$11:$A$305)), 0)),"")</f>
        <v>799</v>
      </c>
      <c r="B88" s="110">
        <f>IF($A88="","",VLOOKUP($A88,'Annex 2 EHV charges'!$A:$O,2,0))</f>
        <v>799</v>
      </c>
      <c r="C88" s="111">
        <f>IF($A88="","",VLOOKUP($A88,'Annex 2 EHV charges'!$A:$O,3,0))</f>
        <v>1170000474393</v>
      </c>
      <c r="D88" s="110" t="str">
        <f>IF($A88="","",VLOOKUP($A88,'Annex 2 EHV charges'!$A:$O,7,0))</f>
        <v>Decoy Farm Crowland AD</v>
      </c>
      <c r="E88" s="115" t="str">
        <f>IFERROR(IF(VLOOKUP($A88,'Annex 2 EHV charges'!$A:$O,8,FALSE)=0,"",VLOOKUP($A88,'Annex 2 EHV charges'!$A:$O,8,FALSE)),"")</f>
        <v/>
      </c>
      <c r="F88" s="116">
        <f>IFERROR(IF(VLOOKUP($A88,'Annex 2 EHV charges'!$A:$O,9,FALSE)=0,"",VLOOKUP($A88,'Annex 2 EHV charges'!$A:$O,9,FALSE)),"")</f>
        <v>24.18</v>
      </c>
      <c r="G88" s="117">
        <f>IFERROR(IF(VLOOKUP($A88,'Annex 2 EHV charges'!$A:$O,10,FALSE)=0,"",VLOOKUP($A88,'Annex 2 EHV charges'!$A:$O,10,FALSE)),"")</f>
        <v>1</v>
      </c>
      <c r="H88" s="117">
        <f>IFERROR(IF(VLOOKUP($A88,'Annex 2 EHV charges'!$A:$O,11,FALSE)=0,"",VLOOKUP($A88,'Annex 2 EHV charges'!$A:$O,11,FALSE)),"")</f>
        <v>1</v>
      </c>
    </row>
    <row r="89" spans="1:8" ht="25.5" x14ac:dyDescent="0.2">
      <c r="A89" s="110">
        <f t="array" ref="A89">IFERROR(INDEX('Annex 2 EHV charges'!$A$11:$A$305, MATCH(0, IF(ISBLANK('Annex 2 EHV charges'!$A$11:$A$305),1, COUNTIF(A$4:$A88, 'Annex 2 EHV charges'!$A$11:$A$305)), 0)),"")</f>
        <v>824</v>
      </c>
      <c r="B89" s="110">
        <f>IF($A89="","",VLOOKUP($A89,'Annex 2 EHV charges'!$A:$O,2,0))</f>
        <v>824</v>
      </c>
      <c r="C89" s="111" t="str">
        <f>IF($A89="","",VLOOKUP($A89,'Annex 2 EHV charges'!$A:$O,3,0))</f>
        <v>1100039676983
1100039676992</v>
      </c>
      <c r="D89" s="110" t="str">
        <f>IF($A89="","",VLOOKUP($A89,'Annex 2 EHV charges'!$A:$O,7,0))</f>
        <v>Network Rail Bytham</v>
      </c>
      <c r="E89" s="115" t="str">
        <f>IFERROR(IF(VLOOKUP($A89,'Annex 2 EHV charges'!$A:$O,8,FALSE)=0,"",VLOOKUP($A89,'Annex 2 EHV charges'!$A:$O,8,FALSE)),"")</f>
        <v/>
      </c>
      <c r="F89" s="116">
        <f>IFERROR(IF(VLOOKUP($A89,'Annex 2 EHV charges'!$A:$O,9,FALSE)=0,"",VLOOKUP($A89,'Annex 2 EHV charges'!$A:$O,9,FALSE)),"")</f>
        <v>5194.6099999999997</v>
      </c>
      <c r="G89" s="117">
        <f>IFERROR(IF(VLOOKUP($A89,'Annex 2 EHV charges'!$A:$O,10,FALSE)=0,"",VLOOKUP($A89,'Annex 2 EHV charges'!$A:$O,10,FALSE)),"")</f>
        <v>4.6900000000000004</v>
      </c>
      <c r="H89" s="117">
        <f>IFERROR(IF(VLOOKUP($A89,'Annex 2 EHV charges'!$A:$O,11,FALSE)=0,"",VLOOKUP($A89,'Annex 2 EHV charges'!$A:$O,11,FALSE)),"")</f>
        <v>4.6900000000000004</v>
      </c>
    </row>
    <row r="90" spans="1:8" ht="25.5" x14ac:dyDescent="0.2">
      <c r="A90" s="110">
        <f t="array" ref="A90">IFERROR(INDEX('Annex 2 EHV charges'!$A$11:$A$305, MATCH(0, IF(ISBLANK('Annex 2 EHV charges'!$A$11:$A$305),1, COUNTIF(A$4:$A89, 'Annex 2 EHV charges'!$A$11:$A$305)), 0)),"")</f>
        <v>825</v>
      </c>
      <c r="B90" s="110">
        <f>IF($A90="","",VLOOKUP($A90,'Annex 2 EHV charges'!$A:$O,2,0))</f>
        <v>825</v>
      </c>
      <c r="C90" s="111" t="str">
        <f>IF($A90="","",VLOOKUP($A90,'Annex 2 EHV charges'!$A:$O,3,0))</f>
        <v>1100039676690
1100039676706</v>
      </c>
      <c r="D90" s="110" t="str">
        <f>IF($A90="","",VLOOKUP($A90,'Annex 2 EHV charges'!$A:$O,7,0))</f>
        <v>Network Rail Grantham</v>
      </c>
      <c r="E90" s="115" t="str">
        <f>IFERROR(IF(VLOOKUP($A90,'Annex 2 EHV charges'!$A:$O,8,FALSE)=0,"",VLOOKUP($A90,'Annex 2 EHV charges'!$A:$O,8,FALSE)),"")</f>
        <v/>
      </c>
      <c r="F90" s="116">
        <f>IFERROR(IF(VLOOKUP($A90,'Annex 2 EHV charges'!$A:$O,9,FALSE)=0,"",VLOOKUP($A90,'Annex 2 EHV charges'!$A:$O,9,FALSE)),"")</f>
        <v>2314.33</v>
      </c>
      <c r="G90" s="117">
        <f>IFERROR(IF(VLOOKUP($A90,'Annex 2 EHV charges'!$A:$O,10,FALSE)=0,"",VLOOKUP($A90,'Annex 2 EHV charges'!$A:$O,10,FALSE)),"")</f>
        <v>4.2</v>
      </c>
      <c r="H90" s="117">
        <f>IFERROR(IF(VLOOKUP($A90,'Annex 2 EHV charges'!$A:$O,11,FALSE)=0,"",VLOOKUP($A90,'Annex 2 EHV charges'!$A:$O,11,FALSE)),"")</f>
        <v>4.2</v>
      </c>
    </row>
    <row r="91" spans="1:8" x14ac:dyDescent="0.2">
      <c r="A91" s="110">
        <f t="array" ref="A91">IFERROR(INDEX('Annex 2 EHV charges'!$A$11:$A$305, MATCH(0, IF(ISBLANK('Annex 2 EHV charges'!$A$11:$A$305),1, COUNTIF(A$4:$A90, 'Annex 2 EHV charges'!$A$11:$A$305)), 0)),"")</f>
        <v>826</v>
      </c>
      <c r="B91" s="110">
        <f>IF($A91="","",VLOOKUP($A91,'Annex 2 EHV charges'!$A:$O,2,0))</f>
        <v>826</v>
      </c>
      <c r="C91" s="111">
        <f>IF($A91="","",VLOOKUP($A91,'Annex 2 EHV charges'!$A:$O,3,0))</f>
        <v>1100050106527</v>
      </c>
      <c r="D91" s="110" t="str">
        <f>IF($A91="","",VLOOKUP($A91,'Annex 2 EHV charges'!$A:$O,7,0))</f>
        <v>Network Rail Staythorpe</v>
      </c>
      <c r="E91" s="115" t="str">
        <f>IFERROR(IF(VLOOKUP($A91,'Annex 2 EHV charges'!$A:$O,8,FALSE)=0,"",VLOOKUP($A91,'Annex 2 EHV charges'!$A:$O,8,FALSE)),"")</f>
        <v/>
      </c>
      <c r="F91" s="116">
        <f>IFERROR(IF(VLOOKUP($A91,'Annex 2 EHV charges'!$A:$O,9,FALSE)=0,"",VLOOKUP($A91,'Annex 2 EHV charges'!$A:$O,9,FALSE)),"")</f>
        <v>70.55</v>
      </c>
      <c r="G91" s="117">
        <f>IFERROR(IF(VLOOKUP($A91,'Annex 2 EHV charges'!$A:$O,10,FALSE)=0,"",VLOOKUP($A91,'Annex 2 EHV charges'!$A:$O,10,FALSE)),"")</f>
        <v>1.1399999999999999</v>
      </c>
      <c r="H91" s="117">
        <f>IFERROR(IF(VLOOKUP($A91,'Annex 2 EHV charges'!$A:$O,11,FALSE)=0,"",VLOOKUP($A91,'Annex 2 EHV charges'!$A:$O,11,FALSE)),"")</f>
        <v>1.1399999999999999</v>
      </c>
    </row>
    <row r="92" spans="1:8" ht="25.5" x14ac:dyDescent="0.2">
      <c r="A92" s="110">
        <f t="array" ref="A92">IFERROR(INDEX('Annex 2 EHV charges'!$A$11:$A$305, MATCH(0, IF(ISBLANK('Annex 2 EHV charges'!$A$11:$A$305),1, COUNTIF(A$4:$A91, 'Annex 2 EHV charges'!$A$11:$A$305)), 0)),"")</f>
        <v>827</v>
      </c>
      <c r="B92" s="110">
        <f>IF($A92="","",VLOOKUP($A92,'Annex 2 EHV charges'!$A:$O,2,0))</f>
        <v>827</v>
      </c>
      <c r="C92" s="111" t="str">
        <f>IF($A92="","",VLOOKUP($A92,'Annex 2 EHV charges'!$A:$O,3,0))</f>
        <v>1100039676965
1100039676974</v>
      </c>
      <c r="D92" s="110" t="str">
        <f>IF($A92="","",VLOOKUP($A92,'Annex 2 EHV charges'!$A:$O,7,0))</f>
        <v>Network Rail Retford</v>
      </c>
      <c r="E92" s="115" t="str">
        <f>IFERROR(IF(VLOOKUP($A92,'Annex 2 EHV charges'!$A:$O,8,FALSE)=0,"",VLOOKUP($A92,'Annex 2 EHV charges'!$A:$O,8,FALSE)),"")</f>
        <v/>
      </c>
      <c r="F92" s="116">
        <f>IFERROR(IF(VLOOKUP($A92,'Annex 2 EHV charges'!$A:$O,9,FALSE)=0,"",VLOOKUP($A92,'Annex 2 EHV charges'!$A:$O,9,FALSE)),"")</f>
        <v>3294.17</v>
      </c>
      <c r="G92" s="117">
        <f>IFERROR(IF(VLOOKUP($A92,'Annex 2 EHV charges'!$A:$O,10,FALSE)=0,"",VLOOKUP($A92,'Annex 2 EHV charges'!$A:$O,10,FALSE)),"")</f>
        <v>3.3</v>
      </c>
      <c r="H92" s="117">
        <f>IFERROR(IF(VLOOKUP($A92,'Annex 2 EHV charges'!$A:$O,11,FALSE)=0,"",VLOOKUP($A92,'Annex 2 EHV charges'!$A:$O,11,FALSE)),"")</f>
        <v>3.3</v>
      </c>
    </row>
    <row r="93" spans="1:8" x14ac:dyDescent="0.2">
      <c r="A93" s="110">
        <f t="array" ref="A93">IFERROR(INDEX('Annex 2 EHV charges'!$A$11:$A$305, MATCH(0, IF(ISBLANK('Annex 2 EHV charges'!$A$11:$A$305),1, COUNTIF(A$4:$A92, 'Annex 2 EHV charges'!$A$11:$A$305)), 0)),"")</f>
        <v>831</v>
      </c>
      <c r="B93" s="110">
        <f>IF($A93="","",VLOOKUP($A93,'Annex 2 EHV charges'!$A:$O,2,0))</f>
        <v>831</v>
      </c>
      <c r="C93" s="111">
        <f>IF($A93="","",VLOOKUP($A93,'Annex 2 EHV charges'!$A:$O,3,0))</f>
        <v>1100039602086</v>
      </c>
      <c r="D93" s="110" t="str">
        <f>IF($A93="","",VLOOKUP($A93,'Annex 2 EHV charges'!$A:$O,7,0))</f>
        <v>Jaguar Cars</v>
      </c>
      <c r="E93" s="115" t="str">
        <f>IFERROR(IF(VLOOKUP($A93,'Annex 2 EHV charges'!$A:$O,8,FALSE)=0,"",VLOOKUP($A93,'Annex 2 EHV charges'!$A:$O,8,FALSE)),"")</f>
        <v/>
      </c>
      <c r="F93" s="116">
        <f>IFERROR(IF(VLOOKUP($A93,'Annex 2 EHV charges'!$A:$O,9,FALSE)=0,"",VLOOKUP($A93,'Annex 2 EHV charges'!$A:$O,9,FALSE)),"")</f>
        <v>287.86</v>
      </c>
      <c r="G93" s="117">
        <f>IFERROR(IF(VLOOKUP($A93,'Annex 2 EHV charges'!$A:$O,10,FALSE)=0,"",VLOOKUP($A93,'Annex 2 EHV charges'!$A:$O,10,FALSE)),"")</f>
        <v>6</v>
      </c>
      <c r="H93" s="117">
        <f>IFERROR(IF(VLOOKUP($A93,'Annex 2 EHV charges'!$A:$O,11,FALSE)=0,"",VLOOKUP($A93,'Annex 2 EHV charges'!$A:$O,11,FALSE)),"")</f>
        <v>6</v>
      </c>
    </row>
    <row r="94" spans="1:8" x14ac:dyDescent="0.2">
      <c r="A94" s="110">
        <f t="array" ref="A94">IFERROR(INDEX('Annex 2 EHV charges'!$A$11:$A$305, MATCH(0, IF(ISBLANK('Annex 2 EHV charges'!$A$11:$A$305),1, COUNTIF(A$4:$A93, 'Annex 2 EHV charges'!$A$11:$A$305)), 0)),"")</f>
        <v>832</v>
      </c>
      <c r="B94" s="110">
        <f>IF($A94="","",VLOOKUP($A94,'Annex 2 EHV charges'!$A:$O,2,0))</f>
        <v>832</v>
      </c>
      <c r="C94" s="111">
        <f>IF($A94="","",VLOOKUP($A94,'Annex 2 EHV charges'!$A:$O,3,0))</f>
        <v>1100039600655</v>
      </c>
      <c r="D94" s="110" t="str">
        <f>IF($A94="","",VLOOKUP($A94,'Annex 2 EHV charges'!$A:$O,7,0))</f>
        <v>Alstom Frankton</v>
      </c>
      <c r="E94" s="115" t="str">
        <f>IFERROR(IF(VLOOKUP($A94,'Annex 2 EHV charges'!$A:$O,8,FALSE)=0,"",VLOOKUP($A94,'Annex 2 EHV charges'!$A:$O,8,FALSE)),"")</f>
        <v/>
      </c>
      <c r="F94" s="116">
        <f>IFERROR(IF(VLOOKUP($A94,'Annex 2 EHV charges'!$A:$O,9,FALSE)=0,"",VLOOKUP($A94,'Annex 2 EHV charges'!$A:$O,9,FALSE)),"")</f>
        <v>3599.85</v>
      </c>
      <c r="G94" s="117">
        <f>IFERROR(IF(VLOOKUP($A94,'Annex 2 EHV charges'!$A:$O,10,FALSE)=0,"",VLOOKUP($A94,'Annex 2 EHV charges'!$A:$O,10,FALSE)),"")</f>
        <v>1.74</v>
      </c>
      <c r="H94" s="117">
        <f>IFERROR(IF(VLOOKUP($A94,'Annex 2 EHV charges'!$A:$O,11,FALSE)=0,"",VLOOKUP($A94,'Annex 2 EHV charges'!$A:$O,11,FALSE)),"")</f>
        <v>1.74</v>
      </c>
    </row>
    <row r="95" spans="1:8" ht="25.5" x14ac:dyDescent="0.2">
      <c r="A95" s="110">
        <f t="array" ref="A95">IFERROR(INDEX('Annex 2 EHV charges'!$A$11:$A$305, MATCH(0, IF(ISBLANK('Annex 2 EHV charges'!$A$11:$A$305),1, COUNTIF(A$4:$A94, 'Annex 2 EHV charges'!$A$11:$A$305)), 0)),"")</f>
        <v>833</v>
      </c>
      <c r="B95" s="110">
        <f>IF($A95="","",VLOOKUP($A95,'Annex 2 EHV charges'!$A:$O,2,0))</f>
        <v>833</v>
      </c>
      <c r="C95" s="111" t="str">
        <f>IF($A95="","",VLOOKUP($A95,'Annex 2 EHV charges'!$A:$O,3,0))</f>
        <v>1170000817007
1170000817025</v>
      </c>
      <c r="D95" s="110" t="str">
        <f>IF($A95="","",VLOOKUP($A95,'Annex 2 EHV charges'!$A:$O,7,0))</f>
        <v>University of Warwick</v>
      </c>
      <c r="E95" s="115" t="str">
        <f>IFERROR(IF(VLOOKUP($A95,'Annex 2 EHV charges'!$A:$O,8,FALSE)=0,"",VLOOKUP($A95,'Annex 2 EHV charges'!$A:$O,8,FALSE)),"")</f>
        <v/>
      </c>
      <c r="F95" s="116">
        <f>IFERROR(IF(VLOOKUP($A95,'Annex 2 EHV charges'!$A:$O,9,FALSE)=0,"",VLOOKUP($A95,'Annex 2 EHV charges'!$A:$O,9,FALSE)),"")</f>
        <v>287.86</v>
      </c>
      <c r="G95" s="117">
        <f>IFERROR(IF(VLOOKUP($A95,'Annex 2 EHV charges'!$A:$O,10,FALSE)=0,"",VLOOKUP($A95,'Annex 2 EHV charges'!$A:$O,10,FALSE)),"")</f>
        <v>2.94</v>
      </c>
      <c r="H95" s="117">
        <f>IFERROR(IF(VLOOKUP($A95,'Annex 2 EHV charges'!$A:$O,11,FALSE)=0,"",VLOOKUP($A95,'Annex 2 EHV charges'!$A:$O,11,FALSE)),"")</f>
        <v>2.94</v>
      </c>
    </row>
    <row r="96" spans="1:8" x14ac:dyDescent="0.2">
      <c r="A96" s="110">
        <f t="array" ref="A96">IFERROR(INDEX('Annex 2 EHV charges'!$A$11:$A$305, MATCH(0, IF(ISBLANK('Annex 2 EHV charges'!$A$11:$A$305),1, COUNTIF(A$4:$A95, 'Annex 2 EHV charges'!$A$11:$A$305)), 0)),"")</f>
        <v>834</v>
      </c>
      <c r="B96" s="110">
        <f>IF($A96="","",VLOOKUP($A96,'Annex 2 EHV charges'!$A:$O,2,0))</f>
        <v>834</v>
      </c>
      <c r="C96" s="111">
        <f>IF($A96="","",VLOOKUP($A96,'Annex 2 EHV charges'!$A:$O,3,0))</f>
        <v>1100039603131</v>
      </c>
      <c r="D96" s="110" t="str">
        <f>IF($A96="","",VLOOKUP($A96,'Annex 2 EHV charges'!$A:$O,7,0))</f>
        <v>Dunlop Factory</v>
      </c>
      <c r="E96" s="115" t="str">
        <f>IFERROR(IF(VLOOKUP($A96,'Annex 2 EHV charges'!$A:$O,8,FALSE)=0,"",VLOOKUP($A96,'Annex 2 EHV charges'!$A:$O,8,FALSE)),"")</f>
        <v/>
      </c>
      <c r="F96" s="116">
        <f>IFERROR(IF(VLOOKUP($A96,'Annex 2 EHV charges'!$A:$O,9,FALSE)=0,"",VLOOKUP($A96,'Annex 2 EHV charges'!$A:$O,9,FALSE)),"")</f>
        <v>287.86</v>
      </c>
      <c r="G96" s="117">
        <f>IFERROR(IF(VLOOKUP($A96,'Annex 2 EHV charges'!$A:$O,10,FALSE)=0,"",VLOOKUP($A96,'Annex 2 EHV charges'!$A:$O,10,FALSE)),"")</f>
        <v>4.33</v>
      </c>
      <c r="H96" s="117">
        <f>IFERROR(IF(VLOOKUP($A96,'Annex 2 EHV charges'!$A:$O,11,FALSE)=0,"",VLOOKUP($A96,'Annex 2 EHV charges'!$A:$O,11,FALSE)),"")</f>
        <v>4.33</v>
      </c>
    </row>
    <row r="97" spans="1:8" ht="25.5" x14ac:dyDescent="0.2">
      <c r="A97" s="110">
        <f t="array" ref="A97">IFERROR(INDEX('Annex 2 EHV charges'!$A$11:$A$305, MATCH(0, IF(ISBLANK('Annex 2 EHV charges'!$A$11:$A$305),1, COUNTIF(A$4:$A96, 'Annex 2 EHV charges'!$A$11:$A$305)), 0)),"")</f>
        <v>835</v>
      </c>
      <c r="B97" s="110">
        <f>IF($A97="","",VLOOKUP($A97,'Annex 2 EHV charges'!$A:$O,2,0))</f>
        <v>835</v>
      </c>
      <c r="C97" s="111" t="str">
        <f>IF($A97="","",VLOOKUP($A97,'Annex 2 EHV charges'!$A:$O,3,0))</f>
        <v>1160001030330
1160001139525</v>
      </c>
      <c r="D97" s="110" t="str">
        <f>IF($A97="","",VLOOKUP($A97,'Annex 2 EHV charges'!$A:$O,7,0))</f>
        <v>Bombardier</v>
      </c>
      <c r="E97" s="115" t="str">
        <f>IFERROR(IF(VLOOKUP($A97,'Annex 2 EHV charges'!$A:$O,8,FALSE)=0,"",VLOOKUP($A97,'Annex 2 EHV charges'!$A:$O,8,FALSE)),"")</f>
        <v/>
      </c>
      <c r="F97" s="116">
        <f>IFERROR(IF(VLOOKUP($A97,'Annex 2 EHV charges'!$A:$O,9,FALSE)=0,"",VLOOKUP($A97,'Annex 2 EHV charges'!$A:$O,9,FALSE)),"")</f>
        <v>972.26</v>
      </c>
      <c r="G97" s="117">
        <f>IFERROR(IF(VLOOKUP($A97,'Annex 2 EHV charges'!$A:$O,10,FALSE)=0,"",VLOOKUP($A97,'Annex 2 EHV charges'!$A:$O,10,FALSE)),"")</f>
        <v>1.74</v>
      </c>
      <c r="H97" s="117">
        <f>IFERROR(IF(VLOOKUP($A97,'Annex 2 EHV charges'!$A:$O,11,FALSE)=0,"",VLOOKUP($A97,'Annex 2 EHV charges'!$A:$O,11,FALSE)),"")</f>
        <v>1.74</v>
      </c>
    </row>
    <row r="98" spans="1:8" x14ac:dyDescent="0.2">
      <c r="A98" s="110">
        <f t="array" ref="A98">IFERROR(INDEX('Annex 2 EHV charges'!$A$11:$A$305, MATCH(0, IF(ISBLANK('Annex 2 EHV charges'!$A$11:$A$305),1, COUNTIF(A$4:$A97, 'Annex 2 EHV charges'!$A$11:$A$305)), 0)),"")</f>
        <v>836</v>
      </c>
      <c r="B98" s="110">
        <f>IF($A98="","",VLOOKUP($A98,'Annex 2 EHV charges'!$A:$O,2,0))</f>
        <v>836</v>
      </c>
      <c r="C98" s="111">
        <f>IF($A98="","",VLOOKUP($A98,'Annex 2 EHV charges'!$A:$O,3,0))</f>
        <v>1100039600015</v>
      </c>
      <c r="D98" s="110" t="str">
        <f>IF($A98="","",VLOOKUP($A98,'Annex 2 EHV charges'!$A:$O,7,0))</f>
        <v>Corby Steel Works</v>
      </c>
      <c r="E98" s="115" t="str">
        <f>IFERROR(IF(VLOOKUP($A98,'Annex 2 EHV charges'!$A:$O,8,FALSE)=0,"",VLOOKUP($A98,'Annex 2 EHV charges'!$A:$O,8,FALSE)),"")</f>
        <v/>
      </c>
      <c r="F98" s="116">
        <f>IFERROR(IF(VLOOKUP($A98,'Annex 2 EHV charges'!$A:$O,9,FALSE)=0,"",VLOOKUP($A98,'Annex 2 EHV charges'!$A:$O,9,FALSE)),"")</f>
        <v>939.53</v>
      </c>
      <c r="G98" s="117">
        <f>IFERROR(IF(VLOOKUP($A98,'Annex 2 EHV charges'!$A:$O,10,FALSE)=0,"",VLOOKUP($A98,'Annex 2 EHV charges'!$A:$O,10,FALSE)),"")</f>
        <v>1.7</v>
      </c>
      <c r="H98" s="117">
        <f>IFERROR(IF(VLOOKUP($A98,'Annex 2 EHV charges'!$A:$O,11,FALSE)=0,"",VLOOKUP($A98,'Annex 2 EHV charges'!$A:$O,11,FALSE)),"")</f>
        <v>1.7</v>
      </c>
    </row>
    <row r="99" spans="1:8" x14ac:dyDescent="0.2">
      <c r="A99" s="110">
        <f t="array" ref="A99">IFERROR(INDEX('Annex 2 EHV charges'!$A$11:$A$305, MATCH(0, IF(ISBLANK('Annex 2 EHV charges'!$A$11:$A$305),1, COUNTIF(A$4:$A98, 'Annex 2 EHV charges'!$A$11:$A$305)), 0)),"")</f>
        <v>838</v>
      </c>
      <c r="B99" s="110">
        <f>IF($A99="","",VLOOKUP($A99,'Annex 2 EHV charges'!$A:$O,2,0))</f>
        <v>838</v>
      </c>
      <c r="C99" s="111">
        <f>IF($A99="","",VLOOKUP($A99,'Annex 2 EHV charges'!$A:$O,3,0))</f>
        <v>1144444444443</v>
      </c>
      <c r="D99" s="110" t="str">
        <f>IF($A99="","",VLOOKUP($A99,'Annex 2 EHV charges'!$A:$O,7,0))</f>
        <v>Derwent</v>
      </c>
      <c r="E99" s="115" t="str">
        <f>IFERROR(IF(VLOOKUP($A99,'Annex 2 EHV charges'!$A:$O,8,FALSE)=0,"",VLOOKUP($A99,'Annex 2 EHV charges'!$A:$O,8,FALSE)),"")</f>
        <v/>
      </c>
      <c r="F99" s="116">
        <f>IFERROR(IF(VLOOKUP($A99,'Annex 2 EHV charges'!$A:$O,9,FALSE)=0,"",VLOOKUP($A99,'Annex 2 EHV charges'!$A:$O,9,FALSE)),"")</f>
        <v>2332.0300000000002</v>
      </c>
      <c r="G99" s="117">
        <f>IFERROR(IF(VLOOKUP($A99,'Annex 2 EHV charges'!$A:$O,10,FALSE)=0,"",VLOOKUP($A99,'Annex 2 EHV charges'!$A:$O,10,FALSE)),"")</f>
        <v>0.94</v>
      </c>
      <c r="H99" s="117">
        <f>IFERROR(IF(VLOOKUP($A99,'Annex 2 EHV charges'!$A:$O,11,FALSE)=0,"",VLOOKUP($A99,'Annex 2 EHV charges'!$A:$O,11,FALSE)),"")</f>
        <v>0.94</v>
      </c>
    </row>
    <row r="100" spans="1:8" x14ac:dyDescent="0.2">
      <c r="A100" s="110">
        <f t="array" ref="A100">IFERROR(INDEX('Annex 2 EHV charges'!$A$11:$A$305, MATCH(0, IF(ISBLANK('Annex 2 EHV charges'!$A$11:$A$305),1, COUNTIF(A$4:$A99, 'Annex 2 EHV charges'!$A$11:$A$305)), 0)),"")</f>
        <v>839</v>
      </c>
      <c r="B100" s="110">
        <f>IF($A100="","",VLOOKUP($A100,'Annex 2 EHV charges'!$A:$O,2,0))</f>
        <v>839</v>
      </c>
      <c r="C100" s="111">
        <f>IF($A100="","",VLOOKUP($A100,'Annex 2 EHV charges'!$A:$O,3,0))</f>
        <v>1100039667570</v>
      </c>
      <c r="D100" s="110" t="str">
        <f>IF($A100="","",VLOOKUP($A100,'Annex 2 EHV charges'!$A:$O,7,0))</f>
        <v>GEC Alsthom</v>
      </c>
      <c r="E100" s="115" t="str">
        <f>IFERROR(IF(VLOOKUP($A100,'Annex 2 EHV charges'!$A:$O,8,FALSE)=0,"",VLOOKUP($A100,'Annex 2 EHV charges'!$A:$O,8,FALSE)),"")</f>
        <v/>
      </c>
      <c r="F100" s="116">
        <f>IFERROR(IF(VLOOKUP($A100,'Annex 2 EHV charges'!$A:$O,9,FALSE)=0,"",VLOOKUP($A100,'Annex 2 EHV charges'!$A:$O,9,FALSE)),"")</f>
        <v>1647.28</v>
      </c>
      <c r="G100" s="117">
        <f>IFERROR(IF(VLOOKUP($A100,'Annex 2 EHV charges'!$A:$O,10,FALSE)=0,"",VLOOKUP($A100,'Annex 2 EHV charges'!$A:$O,10,FALSE)),"")</f>
        <v>1.74</v>
      </c>
      <c r="H100" s="117">
        <f>IFERROR(IF(VLOOKUP($A100,'Annex 2 EHV charges'!$A:$O,11,FALSE)=0,"",VLOOKUP($A100,'Annex 2 EHV charges'!$A:$O,11,FALSE)),"")</f>
        <v>1.74</v>
      </c>
    </row>
    <row r="101" spans="1:8" ht="25.5" x14ac:dyDescent="0.2">
      <c r="A101" s="110">
        <f t="array" ref="A101">IFERROR(INDEX('Annex 2 EHV charges'!$A$11:$A$305, MATCH(0, IF(ISBLANK('Annex 2 EHV charges'!$A$11:$A$305),1, COUNTIF(A$4:$A100, 'Annex 2 EHV charges'!$A$11:$A$305)), 0)),"")</f>
        <v>840</v>
      </c>
      <c r="B101" s="110">
        <f>IF($A101="","",VLOOKUP($A101,'Annex 2 EHV charges'!$A:$O,2,0))</f>
        <v>840</v>
      </c>
      <c r="C101" s="111" t="str">
        <f>IF($A101="","",VLOOKUP($A101,'Annex 2 EHV charges'!$A:$O,3,0))</f>
        <v>1100050311185
1100050311194</v>
      </c>
      <c r="D101" s="110" t="str">
        <f>IF($A101="","",VLOOKUP($A101,'Annex 2 EHV charges'!$A:$O,7,0))</f>
        <v>St Gobain</v>
      </c>
      <c r="E101" s="115" t="str">
        <f>IFERROR(IF(VLOOKUP($A101,'Annex 2 EHV charges'!$A:$O,8,FALSE)=0,"",VLOOKUP($A101,'Annex 2 EHV charges'!$A:$O,8,FALSE)),"")</f>
        <v/>
      </c>
      <c r="F101" s="116">
        <f>IFERROR(IF(VLOOKUP($A101,'Annex 2 EHV charges'!$A:$O,9,FALSE)=0,"",VLOOKUP($A101,'Annex 2 EHV charges'!$A:$O,9,FALSE)),"")</f>
        <v>653.91999999999996</v>
      </c>
      <c r="G101" s="117">
        <f>IFERROR(IF(VLOOKUP($A101,'Annex 2 EHV charges'!$A:$O,10,FALSE)=0,"",VLOOKUP($A101,'Annex 2 EHV charges'!$A:$O,10,FALSE)),"")</f>
        <v>3.44</v>
      </c>
      <c r="H101" s="117">
        <f>IFERROR(IF(VLOOKUP($A101,'Annex 2 EHV charges'!$A:$O,11,FALSE)=0,"",VLOOKUP($A101,'Annex 2 EHV charges'!$A:$O,11,FALSE)),"")</f>
        <v>3.44</v>
      </c>
    </row>
    <row r="102" spans="1:8" x14ac:dyDescent="0.2">
      <c r="A102" s="110">
        <f t="array" ref="A102">IFERROR(INDEX('Annex 2 EHV charges'!$A$11:$A$305, MATCH(0, IF(ISBLANK('Annex 2 EHV charges'!$A$11:$A$305),1, COUNTIF(A$4:$A101, 'Annex 2 EHV charges'!$A$11:$A$305)), 0)),"")</f>
        <v>841</v>
      </c>
      <c r="B102" s="110">
        <f>IF($A102="","",VLOOKUP($A102,'Annex 2 EHV charges'!$A:$O,2,0))</f>
        <v>841</v>
      </c>
      <c r="C102" s="111">
        <f>IF($A102="","",VLOOKUP($A102,'Annex 2 EHV charges'!$A:$O,3,0))</f>
        <v>1100039603559</v>
      </c>
      <c r="D102" s="110" t="str">
        <f>IF($A102="","",VLOOKUP($A102,'Annex 2 EHV charges'!$A:$O,7,0))</f>
        <v>Toyota</v>
      </c>
      <c r="E102" s="115" t="str">
        <f>IFERROR(IF(VLOOKUP($A102,'Annex 2 EHV charges'!$A:$O,8,FALSE)=0,"",VLOOKUP($A102,'Annex 2 EHV charges'!$A:$O,8,FALSE)),"")</f>
        <v/>
      </c>
      <c r="F102" s="116">
        <f>IFERROR(IF(VLOOKUP($A102,'Annex 2 EHV charges'!$A:$O,9,FALSE)=0,"",VLOOKUP($A102,'Annex 2 EHV charges'!$A:$O,9,FALSE)),"")</f>
        <v>10159.65</v>
      </c>
      <c r="G102" s="117">
        <f>IFERROR(IF(VLOOKUP($A102,'Annex 2 EHV charges'!$A:$O,10,FALSE)=0,"",VLOOKUP($A102,'Annex 2 EHV charges'!$A:$O,10,FALSE)),"")</f>
        <v>1.66</v>
      </c>
      <c r="H102" s="117">
        <f>IFERROR(IF(VLOOKUP($A102,'Annex 2 EHV charges'!$A:$O,11,FALSE)=0,"",VLOOKUP($A102,'Annex 2 EHV charges'!$A:$O,11,FALSE)),"")</f>
        <v>1.66</v>
      </c>
    </row>
    <row r="103" spans="1:8" x14ac:dyDescent="0.2">
      <c r="A103" s="110">
        <f t="array" ref="A103">IFERROR(INDEX('Annex 2 EHV charges'!$A$11:$A$305, MATCH(0, IF(ISBLANK('Annex 2 EHV charges'!$A$11:$A$305),1, COUNTIF(A$4:$A102, 'Annex 2 EHV charges'!$A$11:$A$305)), 0)),"")</f>
        <v>842</v>
      </c>
      <c r="B103" s="110">
        <f>IF($A103="","",VLOOKUP($A103,'Annex 2 EHV charges'!$A:$O,2,0))</f>
        <v>842</v>
      </c>
      <c r="C103" s="111">
        <f>IF($A103="","",VLOOKUP($A103,'Annex 2 EHV charges'!$A:$O,3,0))</f>
        <v>1100039600051</v>
      </c>
      <c r="D103" s="110" t="str">
        <f>IF($A103="","",VLOOKUP($A103,'Annex 2 EHV charges'!$A:$O,7,0))</f>
        <v>Derby Co-Generation</v>
      </c>
      <c r="E103" s="115" t="str">
        <f>IFERROR(IF(VLOOKUP($A103,'Annex 2 EHV charges'!$A:$O,8,FALSE)=0,"",VLOOKUP($A103,'Annex 2 EHV charges'!$A:$O,8,FALSE)),"")</f>
        <v/>
      </c>
      <c r="F103" s="116">
        <f>IFERROR(IF(VLOOKUP($A103,'Annex 2 EHV charges'!$A:$O,9,FALSE)=0,"",VLOOKUP($A103,'Annex 2 EHV charges'!$A:$O,9,FALSE)),"")</f>
        <v>142.33000000000001</v>
      </c>
      <c r="G103" s="117">
        <f>IFERROR(IF(VLOOKUP($A103,'Annex 2 EHV charges'!$A:$O,10,FALSE)=0,"",VLOOKUP($A103,'Annex 2 EHV charges'!$A:$O,10,FALSE)),"")</f>
        <v>0.66</v>
      </c>
      <c r="H103" s="117">
        <f>IFERROR(IF(VLOOKUP($A103,'Annex 2 EHV charges'!$A:$O,11,FALSE)=0,"",VLOOKUP($A103,'Annex 2 EHV charges'!$A:$O,11,FALSE)),"")</f>
        <v>0.66</v>
      </c>
    </row>
    <row r="104" spans="1:8" ht="25.5" x14ac:dyDescent="0.2">
      <c r="A104" s="110">
        <f t="array" ref="A104">IFERROR(INDEX('Annex 2 EHV charges'!$A$11:$A$305, MATCH(0, IF(ISBLANK('Annex 2 EHV charges'!$A$11:$A$305),1, COUNTIF(A$4:$A103, 'Annex 2 EHV charges'!$A$11:$A$305)), 0)),"")</f>
        <v>843</v>
      </c>
      <c r="B104" s="110">
        <f>IF($A104="","",VLOOKUP($A104,'Annex 2 EHV charges'!$A:$O,2,0))</f>
        <v>843</v>
      </c>
      <c r="C104" s="111" t="str">
        <f>IF($A104="","",VLOOKUP($A104,'Annex 2 EHV charges'!$A:$O,3,0))</f>
        <v>1100039600060
1100050311167</v>
      </c>
      <c r="D104" s="110" t="str">
        <f>IF($A104="","",VLOOKUP($A104,'Annex 2 EHV charges'!$A:$O,7,0))</f>
        <v>Rolls Royce Sinfin C</v>
      </c>
      <c r="E104" s="115" t="str">
        <f>IFERROR(IF(VLOOKUP($A104,'Annex 2 EHV charges'!$A:$O,8,FALSE)=0,"",VLOOKUP($A104,'Annex 2 EHV charges'!$A:$O,8,FALSE)),"")</f>
        <v/>
      </c>
      <c r="F104" s="116">
        <f>IFERROR(IF(VLOOKUP($A104,'Annex 2 EHV charges'!$A:$O,9,FALSE)=0,"",VLOOKUP($A104,'Annex 2 EHV charges'!$A:$O,9,FALSE)),"")</f>
        <v>12571.66</v>
      </c>
      <c r="G104" s="117">
        <f>IFERROR(IF(VLOOKUP($A104,'Annex 2 EHV charges'!$A:$O,10,FALSE)=0,"",VLOOKUP($A104,'Annex 2 EHV charges'!$A:$O,10,FALSE)),"")</f>
        <v>0.63</v>
      </c>
      <c r="H104" s="117">
        <f>IFERROR(IF(VLOOKUP($A104,'Annex 2 EHV charges'!$A:$O,11,FALSE)=0,"",VLOOKUP($A104,'Annex 2 EHV charges'!$A:$O,11,FALSE)),"")</f>
        <v>0.63</v>
      </c>
    </row>
    <row r="105" spans="1:8" x14ac:dyDescent="0.2">
      <c r="A105" s="110">
        <f t="array" ref="A105">IFERROR(INDEX('Annex 2 EHV charges'!$A$11:$A$305, MATCH(0, IF(ISBLANK('Annex 2 EHV charges'!$A$11:$A$305),1, COUNTIF(A$4:$A104, 'Annex 2 EHV charges'!$A$11:$A$305)), 0)),"")</f>
        <v>844</v>
      </c>
      <c r="B105" s="110">
        <f>IF($A105="","",VLOOKUP($A105,'Annex 2 EHV charges'!$A:$O,2,0))</f>
        <v>844</v>
      </c>
      <c r="C105" s="111">
        <f>IF($A105="","",VLOOKUP($A105,'Annex 2 EHV charges'!$A:$O,3,0))</f>
        <v>1100039671841</v>
      </c>
      <c r="D105" s="110" t="str">
        <f>IF($A105="","",VLOOKUP($A105,'Annex 2 EHV charges'!$A:$O,7,0))</f>
        <v>ABR Foods</v>
      </c>
      <c r="E105" s="115" t="str">
        <f>IFERROR(IF(VLOOKUP($A105,'Annex 2 EHV charges'!$A:$O,8,FALSE)=0,"",VLOOKUP($A105,'Annex 2 EHV charges'!$A:$O,8,FALSE)),"")</f>
        <v/>
      </c>
      <c r="F105" s="116">
        <f>IFERROR(IF(VLOOKUP($A105,'Annex 2 EHV charges'!$A:$O,9,FALSE)=0,"",VLOOKUP($A105,'Annex 2 EHV charges'!$A:$O,9,FALSE)),"")</f>
        <v>430.31</v>
      </c>
      <c r="G105" s="117">
        <f>IFERROR(IF(VLOOKUP($A105,'Annex 2 EHV charges'!$A:$O,10,FALSE)=0,"",VLOOKUP($A105,'Annex 2 EHV charges'!$A:$O,10,FALSE)),"")</f>
        <v>0.99</v>
      </c>
      <c r="H105" s="117">
        <f>IFERROR(IF(VLOOKUP($A105,'Annex 2 EHV charges'!$A:$O,11,FALSE)=0,"",VLOOKUP($A105,'Annex 2 EHV charges'!$A:$O,11,FALSE)),"")</f>
        <v>0.99</v>
      </c>
    </row>
    <row r="106" spans="1:8" x14ac:dyDescent="0.2">
      <c r="A106" s="110">
        <f t="array" ref="A106">IFERROR(INDEX('Annex 2 EHV charges'!$A$11:$A$305, MATCH(0, IF(ISBLANK('Annex 2 EHV charges'!$A$11:$A$305),1, COUNTIF(A$4:$A105, 'Annex 2 EHV charges'!$A$11:$A$305)), 0)),"")</f>
        <v>845</v>
      </c>
      <c r="B106" s="110">
        <f>IF($A106="","",VLOOKUP($A106,'Annex 2 EHV charges'!$A:$O,2,0))</f>
        <v>845</v>
      </c>
      <c r="C106" s="111">
        <f>IF($A106="","",VLOOKUP($A106,'Annex 2 EHV charges'!$A:$O,3,0))</f>
        <v>1160001236210</v>
      </c>
      <c r="D106" s="110" t="str">
        <f>IF($A106="","",VLOOKUP($A106,'Annex 2 EHV charges'!$A:$O,7,0))</f>
        <v>Petsoe Wind Farm</v>
      </c>
      <c r="E106" s="115" t="str">
        <f>IFERROR(IF(VLOOKUP($A106,'Annex 2 EHV charges'!$A:$O,8,FALSE)=0,"",VLOOKUP($A106,'Annex 2 EHV charges'!$A:$O,8,FALSE)),"")</f>
        <v/>
      </c>
      <c r="F106" s="116">
        <f>IFERROR(IF(VLOOKUP($A106,'Annex 2 EHV charges'!$A:$O,9,FALSE)=0,"",VLOOKUP($A106,'Annex 2 EHV charges'!$A:$O,9,FALSE)),"")</f>
        <v>22.12</v>
      </c>
      <c r="G106" s="117">
        <f>IFERROR(IF(VLOOKUP($A106,'Annex 2 EHV charges'!$A:$O,10,FALSE)=0,"",VLOOKUP($A106,'Annex 2 EHV charges'!$A:$O,10,FALSE)),"")</f>
        <v>1.36</v>
      </c>
      <c r="H106" s="117">
        <f>IFERROR(IF(VLOOKUP($A106,'Annex 2 EHV charges'!$A:$O,11,FALSE)=0,"",VLOOKUP($A106,'Annex 2 EHV charges'!$A:$O,11,FALSE)),"")</f>
        <v>1.36</v>
      </c>
    </row>
    <row r="107" spans="1:8" x14ac:dyDescent="0.2">
      <c r="A107" s="110">
        <f t="array" ref="A107">IFERROR(INDEX('Annex 2 EHV charges'!$A$11:$A$305, MATCH(0, IF(ISBLANK('Annex 2 EHV charges'!$A$11:$A$305),1, COUNTIF(A$4:$A106, 'Annex 2 EHV charges'!$A$11:$A$305)), 0)),"")</f>
        <v>846</v>
      </c>
      <c r="B107" s="110">
        <f>IF($A107="","",VLOOKUP($A107,'Annex 2 EHV charges'!$A:$O,2,0))</f>
        <v>846</v>
      </c>
      <c r="C107" s="111">
        <f>IF($A107="","",VLOOKUP($A107,'Annex 2 EHV charges'!$A:$O,3,0))</f>
        <v>1100039600042</v>
      </c>
      <c r="D107" s="110" t="str">
        <f>IF($A107="","",VLOOKUP($A107,'Annex 2 EHV charges'!$A:$O,7,0))</f>
        <v>Castle Cement</v>
      </c>
      <c r="E107" s="115" t="str">
        <f>IFERROR(IF(VLOOKUP($A107,'Annex 2 EHV charges'!$A:$O,8,FALSE)=0,"",VLOOKUP($A107,'Annex 2 EHV charges'!$A:$O,8,FALSE)),"")</f>
        <v/>
      </c>
      <c r="F107" s="116">
        <f>IFERROR(IF(VLOOKUP($A107,'Annex 2 EHV charges'!$A:$O,9,FALSE)=0,"",VLOOKUP($A107,'Annex 2 EHV charges'!$A:$O,9,FALSE)),"")</f>
        <v>3748.64</v>
      </c>
      <c r="G107" s="117">
        <f>IFERROR(IF(VLOOKUP($A107,'Annex 2 EHV charges'!$A:$O,10,FALSE)=0,"",VLOOKUP($A107,'Annex 2 EHV charges'!$A:$O,10,FALSE)),"")</f>
        <v>2.5099999999999998</v>
      </c>
      <c r="H107" s="117">
        <f>IFERROR(IF(VLOOKUP($A107,'Annex 2 EHV charges'!$A:$O,11,FALSE)=0,"",VLOOKUP($A107,'Annex 2 EHV charges'!$A:$O,11,FALSE)),"")</f>
        <v>2.5099999999999998</v>
      </c>
    </row>
    <row r="108" spans="1:8" ht="25.5" x14ac:dyDescent="0.2">
      <c r="A108" s="110">
        <f t="array" ref="A108">IFERROR(INDEX('Annex 2 EHV charges'!$A$11:$A$305, MATCH(0, IF(ISBLANK('Annex 2 EHV charges'!$A$11:$A$305),1, COUNTIF(A$4:$A107, 'Annex 2 EHV charges'!$A$11:$A$305)), 0)),"")</f>
        <v>847</v>
      </c>
      <c r="B108" s="110">
        <f>IF($A108="","",VLOOKUP($A108,'Annex 2 EHV charges'!$A:$O,2,0))</f>
        <v>847</v>
      </c>
      <c r="C108" s="111" t="str">
        <f>IF($A108="","",VLOOKUP($A108,'Annex 2 EHV charges'!$A:$O,3,0))</f>
        <v>1100050013290
1100050314594</v>
      </c>
      <c r="D108" s="110" t="str">
        <f>IF($A108="","",VLOOKUP($A108,'Annex 2 EHV charges'!$A:$O,7,0))</f>
        <v>Rugby Cement</v>
      </c>
      <c r="E108" s="115" t="str">
        <f>IFERROR(IF(VLOOKUP($A108,'Annex 2 EHV charges'!$A:$O,8,FALSE)=0,"",VLOOKUP($A108,'Annex 2 EHV charges'!$A:$O,8,FALSE)),"")</f>
        <v/>
      </c>
      <c r="F108" s="116">
        <f>IFERROR(IF(VLOOKUP($A108,'Annex 2 EHV charges'!$A:$O,9,FALSE)=0,"",VLOOKUP($A108,'Annex 2 EHV charges'!$A:$O,9,FALSE)),"")</f>
        <v>1780.72</v>
      </c>
      <c r="G108" s="117">
        <f>IFERROR(IF(VLOOKUP($A108,'Annex 2 EHV charges'!$A:$O,10,FALSE)=0,"",VLOOKUP($A108,'Annex 2 EHV charges'!$A:$O,10,FALSE)),"")</f>
        <v>3.49</v>
      </c>
      <c r="H108" s="117">
        <f>IFERROR(IF(VLOOKUP($A108,'Annex 2 EHV charges'!$A:$O,11,FALSE)=0,"",VLOOKUP($A108,'Annex 2 EHV charges'!$A:$O,11,FALSE)),"")</f>
        <v>3.49</v>
      </c>
    </row>
    <row r="109" spans="1:8" x14ac:dyDescent="0.2">
      <c r="A109" s="110">
        <f t="array" ref="A109">IFERROR(INDEX('Annex 2 EHV charges'!$A$11:$A$305, MATCH(0, IF(ISBLANK('Annex 2 EHV charges'!$A$11:$A$305),1, COUNTIF(A$4:$A108, 'Annex 2 EHV charges'!$A$11:$A$305)), 0)),"")</f>
        <v>848</v>
      </c>
      <c r="B109" s="110">
        <f>IF($A109="","",VLOOKUP($A109,'Annex 2 EHV charges'!$A:$O,2,0))</f>
        <v>848</v>
      </c>
      <c r="C109" s="111">
        <f>IF($A109="","",VLOOKUP($A109,'Annex 2 EHV charges'!$A:$O,3,0))</f>
        <v>1100039667446</v>
      </c>
      <c r="D109" s="110" t="str">
        <f>IF($A109="","",VLOOKUP($A109,'Annex 2 EHV charges'!$A:$O,7,0))</f>
        <v>Coventry &amp; Solihull Waste</v>
      </c>
      <c r="E109" s="115" t="str">
        <f>IFERROR(IF(VLOOKUP($A109,'Annex 2 EHV charges'!$A:$O,8,FALSE)=0,"",VLOOKUP($A109,'Annex 2 EHV charges'!$A:$O,8,FALSE)),"")</f>
        <v/>
      </c>
      <c r="F109" s="116">
        <f>IFERROR(IF(VLOOKUP($A109,'Annex 2 EHV charges'!$A:$O,9,FALSE)=0,"",VLOOKUP($A109,'Annex 2 EHV charges'!$A:$O,9,FALSE)),"")</f>
        <v>90.38</v>
      </c>
      <c r="G109" s="117">
        <f>IFERROR(IF(VLOOKUP($A109,'Annex 2 EHV charges'!$A:$O,10,FALSE)=0,"",VLOOKUP($A109,'Annex 2 EHV charges'!$A:$O,10,FALSE)),"")</f>
        <v>1.1599999999999999</v>
      </c>
      <c r="H109" s="117">
        <f>IFERROR(IF(VLOOKUP($A109,'Annex 2 EHV charges'!$A:$O,11,FALSE)=0,"",VLOOKUP($A109,'Annex 2 EHV charges'!$A:$O,11,FALSE)),"")</f>
        <v>1.1599999999999999</v>
      </c>
    </row>
    <row r="110" spans="1:8" x14ac:dyDescent="0.2">
      <c r="A110" s="110">
        <f t="array" ref="A110">IFERROR(INDEX('Annex 2 EHV charges'!$A$11:$A$305, MATCH(0, IF(ISBLANK('Annex 2 EHV charges'!$A$11:$A$305),1, COUNTIF(A$4:$A109, 'Annex 2 EHV charges'!$A$11:$A$305)), 0)),"")</f>
        <v>849</v>
      </c>
      <c r="B110" s="110">
        <f>IF($A110="","",VLOOKUP($A110,'Annex 2 EHV charges'!$A:$O,2,0))</f>
        <v>849</v>
      </c>
      <c r="C110" s="111">
        <f>IF($A110="","",VLOOKUP($A110,'Annex 2 EHV charges'!$A:$O,3,0))</f>
        <v>1170000014575</v>
      </c>
      <c r="D110" s="110" t="str">
        <f>IF($A110="","",VLOOKUP($A110,'Annex 2 EHV charges'!$A:$O,7,0))</f>
        <v>Bentinck Generation</v>
      </c>
      <c r="E110" s="115" t="str">
        <f>IFERROR(IF(VLOOKUP($A110,'Annex 2 EHV charges'!$A:$O,8,FALSE)=0,"",VLOOKUP($A110,'Annex 2 EHV charges'!$A:$O,8,FALSE)),"")</f>
        <v/>
      </c>
      <c r="F110" s="116">
        <f>IFERROR(IF(VLOOKUP($A110,'Annex 2 EHV charges'!$A:$O,9,FALSE)=0,"",VLOOKUP($A110,'Annex 2 EHV charges'!$A:$O,9,FALSE)),"")</f>
        <v>12.26</v>
      </c>
      <c r="G110" s="117">
        <f>IFERROR(IF(VLOOKUP($A110,'Annex 2 EHV charges'!$A:$O,10,FALSE)=0,"",VLOOKUP($A110,'Annex 2 EHV charges'!$A:$O,10,FALSE)),"")</f>
        <v>1.1499999999999999</v>
      </c>
      <c r="H110" s="117">
        <f>IFERROR(IF(VLOOKUP($A110,'Annex 2 EHV charges'!$A:$O,11,FALSE)=0,"",VLOOKUP($A110,'Annex 2 EHV charges'!$A:$O,11,FALSE)),"")</f>
        <v>1.1499999999999999</v>
      </c>
    </row>
    <row r="111" spans="1:8" x14ac:dyDescent="0.2">
      <c r="A111" s="110">
        <f t="array" ref="A111">IFERROR(INDEX('Annex 2 EHV charges'!$A$11:$A$305, MATCH(0, IF(ISBLANK('Annex 2 EHV charges'!$A$11:$A$305),1, COUNTIF(A$4:$A110, 'Annex 2 EHV charges'!$A$11:$A$305)), 0)),"")</f>
        <v>852</v>
      </c>
      <c r="B111" s="110">
        <f>IF($A111="","",VLOOKUP($A111,'Annex 2 EHV charges'!$A:$O,2,0))</f>
        <v>852</v>
      </c>
      <c r="C111" s="111">
        <f>IF($A111="","",VLOOKUP($A111,'Annex 2 EHV charges'!$A:$O,3,0))</f>
        <v>1100050780529</v>
      </c>
      <c r="D111" s="110" t="str">
        <f>IF($A111="","",VLOOKUP($A111,'Annex 2 EHV charges'!$A:$O,7,0))</f>
        <v>Asfordby 132kV</v>
      </c>
      <c r="E111" s="115" t="str">
        <f>IFERROR(IF(VLOOKUP($A111,'Annex 2 EHV charges'!$A:$O,8,FALSE)=0,"",VLOOKUP($A111,'Annex 2 EHV charges'!$A:$O,8,FALSE)),"")</f>
        <v/>
      </c>
      <c r="F111" s="116">
        <f>IFERROR(IF(VLOOKUP($A111,'Annex 2 EHV charges'!$A:$O,9,FALSE)=0,"",VLOOKUP($A111,'Annex 2 EHV charges'!$A:$O,9,FALSE)),"")</f>
        <v>2601.3000000000002</v>
      </c>
      <c r="G111" s="117">
        <f>IFERROR(IF(VLOOKUP($A111,'Annex 2 EHV charges'!$A:$O,10,FALSE)=0,"",VLOOKUP($A111,'Annex 2 EHV charges'!$A:$O,10,FALSE)),"")</f>
        <v>1.19</v>
      </c>
      <c r="H111" s="117">
        <f>IFERROR(IF(VLOOKUP($A111,'Annex 2 EHV charges'!$A:$O,11,FALSE)=0,"",VLOOKUP($A111,'Annex 2 EHV charges'!$A:$O,11,FALSE)),"")</f>
        <v>1.19</v>
      </c>
    </row>
    <row r="112" spans="1:8" x14ac:dyDescent="0.2">
      <c r="A112" s="110">
        <f t="array" ref="A112">IFERROR(INDEX('Annex 2 EHV charges'!$A$11:$A$305, MATCH(0, IF(ISBLANK('Annex 2 EHV charges'!$A$11:$A$305),1, COUNTIF(A$4:$A111, 'Annex 2 EHV charges'!$A$11:$A$305)), 0)),"")</f>
        <v>853</v>
      </c>
      <c r="B112" s="110">
        <f>IF($A112="","",VLOOKUP($A112,'Annex 2 EHV charges'!$A:$O,2,0))</f>
        <v>853</v>
      </c>
      <c r="C112" s="111">
        <f>IF($A112="","",VLOOKUP($A112,'Annex 2 EHV charges'!$A:$O,3,0))</f>
        <v>1100770095532</v>
      </c>
      <c r="D112" s="110" t="str">
        <f>IF($A112="","",VLOOKUP($A112,'Annex 2 EHV charges'!$A:$O,7,0))</f>
        <v>Calvert Landfill EFW</v>
      </c>
      <c r="E112" s="115" t="str">
        <f>IFERROR(IF(VLOOKUP($A112,'Annex 2 EHV charges'!$A:$O,8,FALSE)=0,"",VLOOKUP($A112,'Annex 2 EHV charges'!$A:$O,8,FALSE)),"")</f>
        <v/>
      </c>
      <c r="F112" s="116">
        <f>IFERROR(IF(VLOOKUP($A112,'Annex 2 EHV charges'!$A:$O,9,FALSE)=0,"",VLOOKUP($A112,'Annex 2 EHV charges'!$A:$O,9,FALSE)),"")</f>
        <v>27.64</v>
      </c>
      <c r="G112" s="117">
        <f>IFERROR(IF(VLOOKUP($A112,'Annex 2 EHV charges'!$A:$O,10,FALSE)=0,"",VLOOKUP($A112,'Annex 2 EHV charges'!$A:$O,10,FALSE)),"")</f>
        <v>0.96</v>
      </c>
      <c r="H112" s="117">
        <f>IFERROR(IF(VLOOKUP($A112,'Annex 2 EHV charges'!$A:$O,11,FALSE)=0,"",VLOOKUP($A112,'Annex 2 EHV charges'!$A:$O,11,FALSE)),"")</f>
        <v>0.96</v>
      </c>
    </row>
    <row r="113" spans="1:8" x14ac:dyDescent="0.2">
      <c r="A113" s="110">
        <f t="array" ref="A113">IFERROR(INDEX('Annex 2 EHV charges'!$A$11:$A$305, MATCH(0, IF(ISBLANK('Annex 2 EHV charges'!$A$11:$A$305),1, COUNTIF(A$4:$A112, 'Annex 2 EHV charges'!$A$11:$A$305)), 0)),"")</f>
        <v>854</v>
      </c>
      <c r="B113" s="110">
        <f>IF($A113="","",VLOOKUP($A113,'Annex 2 EHV charges'!$A:$O,2,0))</f>
        <v>854</v>
      </c>
      <c r="C113" s="111">
        <f>IF($A113="","",VLOOKUP($A113,'Annex 2 EHV charges'!$A:$O,3,0))</f>
        <v>1100770104666</v>
      </c>
      <c r="D113" s="110" t="str">
        <f>IF($A113="","",VLOOKUP($A113,'Annex 2 EHV charges'!$A:$O,7,0))</f>
        <v>Weldon Landfill</v>
      </c>
      <c r="E113" s="115" t="str">
        <f>IFERROR(IF(VLOOKUP($A113,'Annex 2 EHV charges'!$A:$O,8,FALSE)=0,"",VLOOKUP($A113,'Annex 2 EHV charges'!$A:$O,8,FALSE)),"")</f>
        <v/>
      </c>
      <c r="F113" s="116">
        <f>IFERROR(IF(VLOOKUP($A113,'Annex 2 EHV charges'!$A:$O,9,FALSE)=0,"",VLOOKUP($A113,'Annex 2 EHV charges'!$A:$O,9,FALSE)),"")</f>
        <v>28.98</v>
      </c>
      <c r="G113" s="117">
        <f>IFERROR(IF(VLOOKUP($A113,'Annex 2 EHV charges'!$A:$O,10,FALSE)=0,"",VLOOKUP($A113,'Annex 2 EHV charges'!$A:$O,10,FALSE)),"")</f>
        <v>0.96</v>
      </c>
      <c r="H113" s="117">
        <f>IFERROR(IF(VLOOKUP($A113,'Annex 2 EHV charges'!$A:$O,11,FALSE)=0,"",VLOOKUP($A113,'Annex 2 EHV charges'!$A:$O,11,FALSE)),"")</f>
        <v>0.96</v>
      </c>
    </row>
    <row r="114" spans="1:8" x14ac:dyDescent="0.2">
      <c r="A114" s="110">
        <f t="array" ref="A114">IFERROR(INDEX('Annex 2 EHV charges'!$A$11:$A$305, MATCH(0, IF(ISBLANK('Annex 2 EHV charges'!$A$11:$A$305),1, COUNTIF(A$4:$A113, 'Annex 2 EHV charges'!$A$11:$A$305)), 0)),"")</f>
        <v>855</v>
      </c>
      <c r="B114" s="110">
        <f>IF($A114="","",VLOOKUP($A114,'Annex 2 EHV charges'!$A:$O,2,0))</f>
        <v>855</v>
      </c>
      <c r="C114" s="111">
        <f>IF($A114="","",VLOOKUP($A114,'Annex 2 EHV charges'!$A:$O,3,0))</f>
        <v>1100770099918</v>
      </c>
      <c r="D114" s="110" t="str">
        <f>IF($A114="","",VLOOKUP($A114,'Annex 2 EHV charges'!$A:$O,7,0))</f>
        <v>Goosy Lodge Power</v>
      </c>
      <c r="E114" s="115" t="str">
        <f>IFERROR(IF(VLOOKUP($A114,'Annex 2 EHV charges'!$A:$O,8,FALSE)=0,"",VLOOKUP($A114,'Annex 2 EHV charges'!$A:$O,8,FALSE)),"")</f>
        <v/>
      </c>
      <c r="F114" s="116">
        <f>IFERROR(IF(VLOOKUP($A114,'Annex 2 EHV charges'!$A:$O,9,FALSE)=0,"",VLOOKUP($A114,'Annex 2 EHV charges'!$A:$O,9,FALSE)),"")</f>
        <v>28.35</v>
      </c>
      <c r="G114" s="117">
        <f>IFERROR(IF(VLOOKUP($A114,'Annex 2 EHV charges'!$A:$O,10,FALSE)=0,"",VLOOKUP($A114,'Annex 2 EHV charges'!$A:$O,10,FALSE)),"")</f>
        <v>0.96</v>
      </c>
      <c r="H114" s="117">
        <f>IFERROR(IF(VLOOKUP($A114,'Annex 2 EHV charges'!$A:$O,11,FALSE)=0,"",VLOOKUP($A114,'Annex 2 EHV charges'!$A:$O,11,FALSE)),"")</f>
        <v>0.96</v>
      </c>
    </row>
    <row r="115" spans="1:8" ht="25.5" x14ac:dyDescent="0.2">
      <c r="A115" s="110">
        <f t="array" ref="A115">IFERROR(INDEX('Annex 2 EHV charges'!$A$11:$A$305, MATCH(0, IF(ISBLANK('Annex 2 EHV charges'!$A$11:$A$305),1, COUNTIF(A$4:$A114, 'Annex 2 EHV charges'!$A$11:$A$305)), 0)),"")</f>
        <v>856</v>
      </c>
      <c r="B115" s="110">
        <f>IF($A115="","",VLOOKUP($A115,'Annex 2 EHV charges'!$A:$O,2,0))</f>
        <v>856</v>
      </c>
      <c r="C115" s="111" t="str">
        <f>IF($A115="","",VLOOKUP($A115,'Annex 2 EHV charges'!$A:$O,3,0))</f>
        <v>1160000116234
1160000135185</v>
      </c>
      <c r="D115" s="110" t="str">
        <f>IF($A115="","",VLOOKUP($A115,'Annex 2 EHV charges'!$A:$O,7,0))</f>
        <v>BAR Honda</v>
      </c>
      <c r="E115" s="115" t="str">
        <f>IFERROR(IF(VLOOKUP($A115,'Annex 2 EHV charges'!$A:$O,8,FALSE)=0,"",VLOOKUP($A115,'Annex 2 EHV charges'!$A:$O,8,FALSE)),"")</f>
        <v/>
      </c>
      <c r="F115" s="116">
        <f>IFERROR(IF(VLOOKUP($A115,'Annex 2 EHV charges'!$A:$O,9,FALSE)=0,"",VLOOKUP($A115,'Annex 2 EHV charges'!$A:$O,9,FALSE)),"")</f>
        <v>699.63</v>
      </c>
      <c r="G115" s="117">
        <f>IFERROR(IF(VLOOKUP($A115,'Annex 2 EHV charges'!$A:$O,10,FALSE)=0,"",VLOOKUP($A115,'Annex 2 EHV charges'!$A:$O,10,FALSE)),"")</f>
        <v>2.06</v>
      </c>
      <c r="H115" s="117">
        <f>IFERROR(IF(VLOOKUP($A115,'Annex 2 EHV charges'!$A:$O,11,FALSE)=0,"",VLOOKUP($A115,'Annex 2 EHV charges'!$A:$O,11,FALSE)),"")</f>
        <v>2.06</v>
      </c>
    </row>
    <row r="116" spans="1:8" x14ac:dyDescent="0.2">
      <c r="A116" s="110">
        <f t="array" ref="A116">IFERROR(INDEX('Annex 2 EHV charges'!$A$11:$A$305, MATCH(0, IF(ISBLANK('Annex 2 EHV charges'!$A$11:$A$305),1, COUNTIF(A$4:$A115, 'Annex 2 EHV charges'!$A$11:$A$305)), 0)),"")</f>
        <v>857</v>
      </c>
      <c r="B116" s="110">
        <f>IF($A116="","",VLOOKUP($A116,'Annex 2 EHV charges'!$A:$O,2,0))</f>
        <v>857</v>
      </c>
      <c r="C116" s="111">
        <f>IF($A116="","",VLOOKUP($A116,'Annex 2 EHV charges'!$A:$O,3,0))</f>
        <v>1160000226327</v>
      </c>
      <c r="D116" s="110" t="str">
        <f>IF($A116="","",VLOOKUP($A116,'Annex 2 EHV charges'!$A:$O,7,0))</f>
        <v>Burton Wolds Wind Farm</v>
      </c>
      <c r="E116" s="115" t="str">
        <f>IFERROR(IF(VLOOKUP($A116,'Annex 2 EHV charges'!$A:$O,8,FALSE)=0,"",VLOOKUP($A116,'Annex 2 EHV charges'!$A:$O,8,FALSE)),"")</f>
        <v/>
      </c>
      <c r="F116" s="116">
        <f>IFERROR(IF(VLOOKUP($A116,'Annex 2 EHV charges'!$A:$O,9,FALSE)=0,"",VLOOKUP($A116,'Annex 2 EHV charges'!$A:$O,9,FALSE)),"")</f>
        <v>6.18</v>
      </c>
      <c r="G116" s="117">
        <f>IFERROR(IF(VLOOKUP($A116,'Annex 2 EHV charges'!$A:$O,10,FALSE)=0,"",VLOOKUP($A116,'Annex 2 EHV charges'!$A:$O,10,FALSE)),"")</f>
        <v>0.98</v>
      </c>
      <c r="H116" s="117">
        <f>IFERROR(IF(VLOOKUP($A116,'Annex 2 EHV charges'!$A:$O,11,FALSE)=0,"",VLOOKUP($A116,'Annex 2 EHV charges'!$A:$O,11,FALSE)),"")</f>
        <v>0.98</v>
      </c>
    </row>
    <row r="117" spans="1:8" x14ac:dyDescent="0.2">
      <c r="A117" s="110">
        <f t="array" ref="A117">IFERROR(INDEX('Annex 2 EHV charges'!$A$11:$A$305, MATCH(0, IF(ISBLANK('Annex 2 EHV charges'!$A$11:$A$305),1, COUNTIF(A$4:$A116, 'Annex 2 EHV charges'!$A$11:$A$305)), 0)),"")</f>
        <v>858</v>
      </c>
      <c r="B117" s="110">
        <f>IF($A117="","",VLOOKUP($A117,'Annex 2 EHV charges'!$A:$O,2,0))</f>
        <v>858</v>
      </c>
      <c r="C117" s="111">
        <f>IF($A117="","",VLOOKUP($A117,'Annex 2 EHV charges'!$A:$O,3,0))</f>
        <v>1100039606090</v>
      </c>
      <c r="D117" s="110" t="str">
        <f>IF($A117="","",VLOOKUP($A117,'Annex 2 EHV charges'!$A:$O,7,0))</f>
        <v>Network Rail Bretton</v>
      </c>
      <c r="E117" s="115" t="str">
        <f>IFERROR(IF(VLOOKUP($A117,'Annex 2 EHV charges'!$A:$O,8,FALSE)=0,"",VLOOKUP($A117,'Annex 2 EHV charges'!$A:$O,8,FALSE)),"")</f>
        <v/>
      </c>
      <c r="F117" s="116">
        <f>IFERROR(IF(VLOOKUP($A117,'Annex 2 EHV charges'!$A:$O,9,FALSE)=0,"",VLOOKUP($A117,'Annex 2 EHV charges'!$A:$O,9,FALSE)),"")</f>
        <v>10175.290000000001</v>
      </c>
      <c r="G117" s="117">
        <f>IFERROR(IF(VLOOKUP($A117,'Annex 2 EHV charges'!$A:$O,10,FALSE)=0,"",VLOOKUP($A117,'Annex 2 EHV charges'!$A:$O,10,FALSE)),"")</f>
        <v>3.08</v>
      </c>
      <c r="H117" s="117">
        <f>IFERROR(IF(VLOOKUP($A117,'Annex 2 EHV charges'!$A:$O,11,FALSE)=0,"",VLOOKUP($A117,'Annex 2 EHV charges'!$A:$O,11,FALSE)),"")</f>
        <v>3.08</v>
      </c>
    </row>
    <row r="118" spans="1:8" x14ac:dyDescent="0.2">
      <c r="A118" s="110">
        <f t="array" ref="A118">IFERROR(INDEX('Annex 2 EHV charges'!$A$11:$A$305, MATCH(0, IF(ISBLANK('Annex 2 EHV charges'!$A$11:$A$305),1, COUNTIF(A$4:$A117, 'Annex 2 EHV charges'!$A$11:$A$305)), 0)),"")</f>
        <v>859</v>
      </c>
      <c r="B118" s="110">
        <f>IF($A118="","",VLOOKUP($A118,'Annex 2 EHV charges'!$A:$O,2,0))</f>
        <v>859</v>
      </c>
      <c r="C118" s="111">
        <f>IF($A118="","",VLOOKUP($A118,'Annex 2 EHV charges'!$A:$O,3,0))</f>
        <v>1100770683368</v>
      </c>
      <c r="D118" s="110" t="str">
        <f>IF($A118="","",VLOOKUP($A118,'Annex 2 EHV charges'!$A:$O,7,0))</f>
        <v>Bambers Farm Wind Farm</v>
      </c>
      <c r="E118" s="115" t="str">
        <f>IFERROR(IF(VLOOKUP($A118,'Annex 2 EHV charges'!$A:$O,8,FALSE)=0,"",VLOOKUP($A118,'Annex 2 EHV charges'!$A:$O,8,FALSE)),"")</f>
        <v/>
      </c>
      <c r="F118" s="116">
        <f>IFERROR(IF(VLOOKUP($A118,'Annex 2 EHV charges'!$A:$O,9,FALSE)=0,"",VLOOKUP($A118,'Annex 2 EHV charges'!$A:$O,9,FALSE)),"")</f>
        <v>2.58</v>
      </c>
      <c r="G118" s="117">
        <f>IFERROR(IF(VLOOKUP($A118,'Annex 2 EHV charges'!$A:$O,10,FALSE)=0,"",VLOOKUP($A118,'Annex 2 EHV charges'!$A:$O,10,FALSE)),"")</f>
        <v>1.07</v>
      </c>
      <c r="H118" s="117">
        <f>IFERROR(IF(VLOOKUP($A118,'Annex 2 EHV charges'!$A:$O,11,FALSE)=0,"",VLOOKUP($A118,'Annex 2 EHV charges'!$A:$O,11,FALSE)),"")</f>
        <v>1.07</v>
      </c>
    </row>
    <row r="119" spans="1:8" x14ac:dyDescent="0.2">
      <c r="A119" s="110">
        <f t="array" ref="A119">IFERROR(INDEX('Annex 2 EHV charges'!$A$11:$A$305, MATCH(0, IF(ISBLANK('Annex 2 EHV charges'!$A$11:$A$305),1, COUNTIF(A$4:$A118, 'Annex 2 EHV charges'!$A$11:$A$305)), 0)),"")</f>
        <v>860</v>
      </c>
      <c r="B119" s="110">
        <f>IF($A119="","",VLOOKUP($A119,'Annex 2 EHV charges'!$A:$O,2,0))</f>
        <v>860</v>
      </c>
      <c r="C119" s="111">
        <f>IF($A119="","",VLOOKUP($A119,'Annex 2 EHV charges'!$A:$O,3,0))</f>
        <v>1160000213601</v>
      </c>
      <c r="D119" s="110" t="str">
        <f>IF($A119="","",VLOOKUP($A119,'Annex 2 EHV charges'!$A:$O,7,0))</f>
        <v>Vine House Wind Farm</v>
      </c>
      <c r="E119" s="115" t="str">
        <f>IFERROR(IF(VLOOKUP($A119,'Annex 2 EHV charges'!$A:$O,8,FALSE)=0,"",VLOOKUP($A119,'Annex 2 EHV charges'!$A:$O,8,FALSE)),"")</f>
        <v/>
      </c>
      <c r="F119" s="116">
        <f>IFERROR(IF(VLOOKUP($A119,'Annex 2 EHV charges'!$A:$O,9,FALSE)=0,"",VLOOKUP($A119,'Annex 2 EHV charges'!$A:$O,9,FALSE)),"")</f>
        <v>49.08</v>
      </c>
      <c r="G119" s="117">
        <f>IFERROR(IF(VLOOKUP($A119,'Annex 2 EHV charges'!$A:$O,10,FALSE)=0,"",VLOOKUP($A119,'Annex 2 EHV charges'!$A:$O,10,FALSE)),"")</f>
        <v>1.21</v>
      </c>
      <c r="H119" s="117">
        <f>IFERROR(IF(VLOOKUP($A119,'Annex 2 EHV charges'!$A:$O,11,FALSE)=0,"",VLOOKUP($A119,'Annex 2 EHV charges'!$A:$O,11,FALSE)),"")</f>
        <v>1.21</v>
      </c>
    </row>
    <row r="120" spans="1:8" x14ac:dyDescent="0.2">
      <c r="A120" s="110">
        <f t="array" ref="A120">IFERROR(INDEX('Annex 2 EHV charges'!$A$11:$A$305, MATCH(0, IF(ISBLANK('Annex 2 EHV charges'!$A$11:$A$305),1, COUNTIF(A$4:$A119, 'Annex 2 EHV charges'!$A$11:$A$305)), 0)),"")</f>
        <v>861</v>
      </c>
      <c r="B120" s="110">
        <f>IF($A120="","",VLOOKUP($A120,'Annex 2 EHV charges'!$A:$O,2,0))</f>
        <v>861</v>
      </c>
      <c r="C120" s="111">
        <f>IF($A120="","",VLOOKUP($A120,'Annex 2 EHV charges'!$A:$O,3,0))</f>
        <v>1160000154150</v>
      </c>
      <c r="D120" s="110" t="str">
        <f>IF($A120="","",VLOOKUP($A120,'Annex 2 EHV charges'!$A:$O,7,0))</f>
        <v>Red House Wind Farm</v>
      </c>
      <c r="E120" s="115" t="str">
        <f>IFERROR(IF(VLOOKUP($A120,'Annex 2 EHV charges'!$A:$O,8,FALSE)=0,"",VLOOKUP($A120,'Annex 2 EHV charges'!$A:$O,8,FALSE)),"")</f>
        <v/>
      </c>
      <c r="F120" s="116">
        <f>IFERROR(IF(VLOOKUP($A120,'Annex 2 EHV charges'!$A:$O,9,FALSE)=0,"",VLOOKUP($A120,'Annex 2 EHV charges'!$A:$O,9,FALSE)),"")</f>
        <v>7.92</v>
      </c>
      <c r="G120" s="117">
        <f>IFERROR(IF(VLOOKUP($A120,'Annex 2 EHV charges'!$A:$O,10,FALSE)=0,"",VLOOKUP($A120,'Annex 2 EHV charges'!$A:$O,10,FALSE)),"")</f>
        <v>1.06</v>
      </c>
      <c r="H120" s="117">
        <f>IFERROR(IF(VLOOKUP($A120,'Annex 2 EHV charges'!$A:$O,11,FALSE)=0,"",VLOOKUP($A120,'Annex 2 EHV charges'!$A:$O,11,FALSE)),"")</f>
        <v>1.06</v>
      </c>
    </row>
    <row r="121" spans="1:8" x14ac:dyDescent="0.2">
      <c r="A121" s="110">
        <f t="array" ref="A121">IFERROR(INDEX('Annex 2 EHV charges'!$A$11:$A$305, MATCH(0, IF(ISBLANK('Annex 2 EHV charges'!$A$11:$A$305),1, COUNTIF(A$4:$A120, 'Annex 2 EHV charges'!$A$11:$A$305)), 0)),"")</f>
        <v>862</v>
      </c>
      <c r="B121" s="110">
        <f>IF($A121="","",VLOOKUP($A121,'Annex 2 EHV charges'!$A:$O,2,0))</f>
        <v>862</v>
      </c>
      <c r="C121" s="111">
        <f>IF($A121="","",VLOOKUP($A121,'Annex 2 EHV charges'!$A:$O,3,0))</f>
        <v>1160000186551</v>
      </c>
      <c r="D121" s="110" t="str">
        <f>IF($A121="","",VLOOKUP($A121,'Annex 2 EHV charges'!$A:$O,7,0))</f>
        <v>Daneshill Landfill</v>
      </c>
      <c r="E121" s="115" t="str">
        <f>IFERROR(IF(VLOOKUP($A121,'Annex 2 EHV charges'!$A:$O,8,FALSE)=0,"",VLOOKUP($A121,'Annex 2 EHV charges'!$A:$O,8,FALSE)),"")</f>
        <v/>
      </c>
      <c r="F121" s="116">
        <f>IFERROR(IF(VLOOKUP($A121,'Annex 2 EHV charges'!$A:$O,9,FALSE)=0,"",VLOOKUP($A121,'Annex 2 EHV charges'!$A:$O,9,FALSE)),"")</f>
        <v>40.340000000000003</v>
      </c>
      <c r="G121" s="117">
        <f>IFERROR(IF(VLOOKUP($A121,'Annex 2 EHV charges'!$A:$O,10,FALSE)=0,"",VLOOKUP($A121,'Annex 2 EHV charges'!$A:$O,10,FALSE)),"")</f>
        <v>1.1399999999999999</v>
      </c>
      <c r="H121" s="117">
        <f>IFERROR(IF(VLOOKUP($A121,'Annex 2 EHV charges'!$A:$O,11,FALSE)=0,"",VLOOKUP($A121,'Annex 2 EHV charges'!$A:$O,11,FALSE)),"")</f>
        <v>1.1399999999999999</v>
      </c>
    </row>
    <row r="122" spans="1:8" x14ac:dyDescent="0.2">
      <c r="A122" s="110">
        <f t="array" ref="A122">IFERROR(INDEX('Annex 2 EHV charges'!$A$11:$A$305, MATCH(0, IF(ISBLANK('Annex 2 EHV charges'!$A$11:$A$305),1, COUNTIF(A$4:$A121, 'Annex 2 EHV charges'!$A$11:$A$305)), 0)),"")</f>
        <v>863</v>
      </c>
      <c r="B122" s="110">
        <f>IF($A122="","",VLOOKUP($A122,'Annex 2 EHV charges'!$A:$O,2,0))</f>
        <v>863</v>
      </c>
      <c r="C122" s="111">
        <f>IF($A122="","",VLOOKUP($A122,'Annex 2 EHV charges'!$A:$O,3,0))</f>
        <v>1130000053950</v>
      </c>
      <c r="D122" s="110" t="str">
        <f>IF($A122="","",VLOOKUP($A122,'Annex 2 EHV charges'!$A:$O,7,0))</f>
        <v>Corby Power demand</v>
      </c>
      <c r="E122" s="115" t="str">
        <f>IFERROR(IF(VLOOKUP($A122,'Annex 2 EHV charges'!$A:$O,8,FALSE)=0,"",VLOOKUP($A122,'Annex 2 EHV charges'!$A:$O,8,FALSE)),"")</f>
        <v/>
      </c>
      <c r="F122" s="116">
        <f>IFERROR(IF(VLOOKUP($A122,'Annex 2 EHV charges'!$A:$O,9,FALSE)=0,"",VLOOKUP($A122,'Annex 2 EHV charges'!$A:$O,9,FALSE)),"")</f>
        <v>923.53</v>
      </c>
      <c r="G122" s="117">
        <f>IFERROR(IF(VLOOKUP($A122,'Annex 2 EHV charges'!$A:$O,10,FALSE)=0,"",VLOOKUP($A122,'Annex 2 EHV charges'!$A:$O,10,FALSE)),"")</f>
        <v>2.64</v>
      </c>
      <c r="H122" s="117">
        <f>IFERROR(IF(VLOOKUP($A122,'Annex 2 EHV charges'!$A:$O,11,FALSE)=0,"",VLOOKUP($A122,'Annex 2 EHV charges'!$A:$O,11,FALSE)),"")</f>
        <v>2.64</v>
      </c>
    </row>
    <row r="123" spans="1:8" x14ac:dyDescent="0.2">
      <c r="A123" s="110">
        <f t="array" ref="A123">IFERROR(INDEX('Annex 2 EHV charges'!$A$11:$A$305, MATCH(0, IF(ISBLANK('Annex 2 EHV charges'!$A$11:$A$305),1, COUNTIF(A$4:$A122, 'Annex 2 EHV charges'!$A$11:$A$305)), 0)),"")</f>
        <v>864</v>
      </c>
      <c r="B123" s="110">
        <f>IF($A123="","",VLOOKUP($A123,'Annex 2 EHV charges'!$A:$O,2,0))</f>
        <v>864</v>
      </c>
      <c r="C123" s="111">
        <f>IF($A123="","",VLOOKUP($A123,'Annex 2 EHV charges'!$A:$O,3,0))</f>
        <v>1160000745093</v>
      </c>
      <c r="D123" s="110" t="str">
        <f>IF($A123="","",VLOOKUP($A123,'Annex 2 EHV charges'!$A:$O,7,0))</f>
        <v>Newton Longville Landfill</v>
      </c>
      <c r="E123" s="115" t="str">
        <f>IFERROR(IF(VLOOKUP($A123,'Annex 2 EHV charges'!$A:$O,8,FALSE)=0,"",VLOOKUP($A123,'Annex 2 EHV charges'!$A:$O,8,FALSE)),"")</f>
        <v/>
      </c>
      <c r="F123" s="116">
        <f>IFERROR(IF(VLOOKUP($A123,'Annex 2 EHV charges'!$A:$O,9,FALSE)=0,"",VLOOKUP($A123,'Annex 2 EHV charges'!$A:$O,9,FALSE)),"")</f>
        <v>27.49</v>
      </c>
      <c r="G123" s="117">
        <f>IFERROR(IF(VLOOKUP($A123,'Annex 2 EHV charges'!$A:$O,10,FALSE)=0,"",VLOOKUP($A123,'Annex 2 EHV charges'!$A:$O,10,FALSE)),"")</f>
        <v>2.2799999999999998</v>
      </c>
      <c r="H123" s="117">
        <f>IFERROR(IF(VLOOKUP($A123,'Annex 2 EHV charges'!$A:$O,11,FALSE)=0,"",VLOOKUP($A123,'Annex 2 EHV charges'!$A:$O,11,FALSE)),"")</f>
        <v>2.2799999999999998</v>
      </c>
    </row>
    <row r="124" spans="1:8" x14ac:dyDescent="0.2">
      <c r="A124" s="110">
        <f t="array" ref="A124">IFERROR(INDEX('Annex 2 EHV charges'!$A$11:$A$305, MATCH(0, IF(ISBLANK('Annex 2 EHV charges'!$A$11:$A$305),1, COUNTIF(A$4:$A123, 'Annex 2 EHV charges'!$A$11:$A$305)), 0)),"")</f>
        <v>865</v>
      </c>
      <c r="B124" s="110">
        <f>IF($A124="","",VLOOKUP($A124,'Annex 2 EHV charges'!$A:$O,2,0))</f>
        <v>865</v>
      </c>
      <c r="C124" s="111">
        <f>IF($A124="","",VLOOKUP($A124,'Annex 2 EHV charges'!$A:$O,3,0))</f>
        <v>1160000909822</v>
      </c>
      <c r="D124" s="110" t="str">
        <f>IF($A124="","",VLOOKUP($A124,'Annex 2 EHV charges'!$A:$O,7,0))</f>
        <v>Hollies Wind Farm</v>
      </c>
      <c r="E124" s="115" t="str">
        <f>IFERROR(IF(VLOOKUP($A124,'Annex 2 EHV charges'!$A:$O,8,FALSE)=0,"",VLOOKUP($A124,'Annex 2 EHV charges'!$A:$O,8,FALSE)),"")</f>
        <v/>
      </c>
      <c r="F124" s="116">
        <f>IFERROR(IF(VLOOKUP($A124,'Annex 2 EHV charges'!$A:$O,9,FALSE)=0,"",VLOOKUP($A124,'Annex 2 EHV charges'!$A:$O,9,FALSE)),"")</f>
        <v>2.81</v>
      </c>
      <c r="G124" s="117">
        <f>IFERROR(IF(VLOOKUP($A124,'Annex 2 EHV charges'!$A:$O,10,FALSE)=0,"",VLOOKUP($A124,'Annex 2 EHV charges'!$A:$O,10,FALSE)),"")</f>
        <v>1.38</v>
      </c>
      <c r="H124" s="117">
        <f>IFERROR(IF(VLOOKUP($A124,'Annex 2 EHV charges'!$A:$O,11,FALSE)=0,"",VLOOKUP($A124,'Annex 2 EHV charges'!$A:$O,11,FALSE)),"")</f>
        <v>1.38</v>
      </c>
    </row>
    <row r="125" spans="1:8" x14ac:dyDescent="0.2">
      <c r="A125" s="110">
        <f t="array" ref="A125">IFERROR(INDEX('Annex 2 EHV charges'!$A$11:$A$305, MATCH(0, IF(ISBLANK('Annex 2 EHV charges'!$A$11:$A$305),1, COUNTIF(A$4:$A124, 'Annex 2 EHV charges'!$A$11:$A$305)), 0)),"")</f>
        <v>866</v>
      </c>
      <c r="B125" s="110">
        <f>IF($A125="","",VLOOKUP($A125,'Annex 2 EHV charges'!$A:$O,2,0))</f>
        <v>866</v>
      </c>
      <c r="C125" s="111">
        <f>IF($A125="","",VLOOKUP($A125,'Annex 2 EHV charges'!$A:$O,3,0))</f>
        <v>1130000044004</v>
      </c>
      <c r="D125" s="110" t="str">
        <f>IF($A125="","",VLOOKUP($A125,'Annex 2 EHV charges'!$A:$O,7,0))</f>
        <v>Lynn Wind Farm</v>
      </c>
      <c r="E125" s="115" t="str">
        <f>IFERROR(IF(VLOOKUP($A125,'Annex 2 EHV charges'!$A:$O,8,FALSE)=0,"",VLOOKUP($A125,'Annex 2 EHV charges'!$A:$O,8,FALSE)),"")</f>
        <v/>
      </c>
      <c r="F125" s="116">
        <f>IFERROR(IF(VLOOKUP($A125,'Annex 2 EHV charges'!$A:$O,9,FALSE)=0,"",VLOOKUP($A125,'Annex 2 EHV charges'!$A:$O,9,FALSE)),"")</f>
        <v>144.71</v>
      </c>
      <c r="G125" s="117">
        <f>IFERROR(IF(VLOOKUP($A125,'Annex 2 EHV charges'!$A:$O,10,FALSE)=0,"",VLOOKUP($A125,'Annex 2 EHV charges'!$A:$O,10,FALSE)),"")</f>
        <v>0.97</v>
      </c>
      <c r="H125" s="117">
        <f>IFERROR(IF(VLOOKUP($A125,'Annex 2 EHV charges'!$A:$O,11,FALSE)=0,"",VLOOKUP($A125,'Annex 2 EHV charges'!$A:$O,11,FALSE)),"")</f>
        <v>0.97</v>
      </c>
    </row>
    <row r="126" spans="1:8" x14ac:dyDescent="0.2">
      <c r="A126" s="110">
        <f t="array" ref="A126">IFERROR(INDEX('Annex 2 EHV charges'!$A$11:$A$305, MATCH(0, IF(ISBLANK('Annex 2 EHV charges'!$A$11:$A$305),1, COUNTIF(A$4:$A125, 'Annex 2 EHV charges'!$A$11:$A$305)), 0)),"")</f>
        <v>867</v>
      </c>
      <c r="B126" s="110">
        <f>IF($A126="","",VLOOKUP($A126,'Annex 2 EHV charges'!$A:$O,2,0))</f>
        <v>867</v>
      </c>
      <c r="C126" s="111">
        <f>IF($A126="","",VLOOKUP($A126,'Annex 2 EHV charges'!$A:$O,3,0))</f>
        <v>1130000044022</v>
      </c>
      <c r="D126" s="110" t="str">
        <f>IF($A126="","",VLOOKUP($A126,'Annex 2 EHV charges'!$A:$O,7,0))</f>
        <v>Inner Dowsing Wind Farm</v>
      </c>
      <c r="E126" s="115" t="str">
        <f>IFERROR(IF(VLOOKUP($A126,'Annex 2 EHV charges'!$A:$O,8,FALSE)=0,"",VLOOKUP($A126,'Annex 2 EHV charges'!$A:$O,8,FALSE)),"")</f>
        <v/>
      </c>
      <c r="F126" s="116">
        <f>IFERROR(IF(VLOOKUP($A126,'Annex 2 EHV charges'!$A:$O,9,FALSE)=0,"",VLOOKUP($A126,'Annex 2 EHV charges'!$A:$O,9,FALSE)),"")</f>
        <v>144.71</v>
      </c>
      <c r="G126" s="117">
        <f>IFERROR(IF(VLOOKUP($A126,'Annex 2 EHV charges'!$A:$O,10,FALSE)=0,"",VLOOKUP($A126,'Annex 2 EHV charges'!$A:$O,10,FALSE)),"")</f>
        <v>0.97</v>
      </c>
      <c r="H126" s="117">
        <f>IFERROR(IF(VLOOKUP($A126,'Annex 2 EHV charges'!$A:$O,11,FALSE)=0,"",VLOOKUP($A126,'Annex 2 EHV charges'!$A:$O,11,FALSE)),"")</f>
        <v>0.97</v>
      </c>
    </row>
    <row r="127" spans="1:8" x14ac:dyDescent="0.2">
      <c r="A127" s="110">
        <f t="array" ref="A127">IFERROR(INDEX('Annex 2 EHV charges'!$A$11:$A$305, MATCH(0, IF(ISBLANK('Annex 2 EHV charges'!$A$11:$A$305),1, COUNTIF(A$4:$A126, 'Annex 2 EHV charges'!$A$11:$A$305)), 0)),"")</f>
        <v>868</v>
      </c>
      <c r="B127" s="110">
        <f>IF($A127="","",VLOOKUP($A127,'Annex 2 EHV charges'!$A:$O,2,0))</f>
        <v>868</v>
      </c>
      <c r="C127" s="111">
        <f>IF($A127="","",VLOOKUP($A127,'Annex 2 EHV charges'!$A:$O,3,0))</f>
        <v>1160000999037</v>
      </c>
      <c r="D127" s="110" t="str">
        <f>IF($A127="","",VLOOKUP($A127,'Annex 2 EHV charges'!$A:$O,7,0))</f>
        <v>Bicker Fen Wind Farm</v>
      </c>
      <c r="E127" s="115" t="str">
        <f>IFERROR(IF(VLOOKUP($A127,'Annex 2 EHV charges'!$A:$O,8,FALSE)=0,"",VLOOKUP($A127,'Annex 2 EHV charges'!$A:$O,8,FALSE)),"")</f>
        <v/>
      </c>
      <c r="F127" s="116">
        <f>IFERROR(IF(VLOOKUP($A127,'Annex 2 EHV charges'!$A:$O,9,FALSE)=0,"",VLOOKUP($A127,'Annex 2 EHV charges'!$A:$O,9,FALSE)),"")</f>
        <v>30.75</v>
      </c>
      <c r="G127" s="117">
        <f>IFERROR(IF(VLOOKUP($A127,'Annex 2 EHV charges'!$A:$O,10,FALSE)=0,"",VLOOKUP($A127,'Annex 2 EHV charges'!$A:$O,10,FALSE)),"")</f>
        <v>1.01</v>
      </c>
      <c r="H127" s="117">
        <f>IFERROR(IF(VLOOKUP($A127,'Annex 2 EHV charges'!$A:$O,11,FALSE)=0,"",VLOOKUP($A127,'Annex 2 EHV charges'!$A:$O,11,FALSE)),"")</f>
        <v>1.01</v>
      </c>
    </row>
    <row r="128" spans="1:8" x14ac:dyDescent="0.2">
      <c r="A128" s="110">
        <f t="array" ref="A128">IFERROR(INDEX('Annex 2 EHV charges'!$A$11:$A$305, MATCH(0, IF(ISBLANK('Annex 2 EHV charges'!$A$11:$A$305),1, COUNTIF(A$4:$A127, 'Annex 2 EHV charges'!$A$11:$A$305)), 0)),"")</f>
        <v>869</v>
      </c>
      <c r="B128" s="110">
        <f>IF($A128="","",VLOOKUP($A128,'Annex 2 EHV charges'!$A:$O,2,0))</f>
        <v>869</v>
      </c>
      <c r="C128" s="111">
        <f>IF($A128="","",VLOOKUP($A128,'Annex 2 EHV charges'!$A:$O,3,0))</f>
        <v>1100039667455</v>
      </c>
      <c r="D128" s="110" t="str">
        <f>IF($A128="","",VLOOKUP($A128,'Annex 2 EHV charges'!$A:$O,7,0))</f>
        <v>London Road Heat Station</v>
      </c>
      <c r="E128" s="115" t="str">
        <f>IFERROR(IF(VLOOKUP($A128,'Annex 2 EHV charges'!$A:$O,8,FALSE)=0,"",VLOOKUP($A128,'Annex 2 EHV charges'!$A:$O,8,FALSE)),"")</f>
        <v/>
      </c>
      <c r="F128" s="116">
        <f>IFERROR(IF(VLOOKUP($A128,'Annex 2 EHV charges'!$A:$O,9,FALSE)=0,"",VLOOKUP($A128,'Annex 2 EHV charges'!$A:$O,9,FALSE)),"")</f>
        <v>170.6</v>
      </c>
      <c r="G128" s="117">
        <f>IFERROR(IF(VLOOKUP($A128,'Annex 2 EHV charges'!$A:$O,10,FALSE)=0,"",VLOOKUP($A128,'Annex 2 EHV charges'!$A:$O,10,FALSE)),"")</f>
        <v>0.96</v>
      </c>
      <c r="H128" s="117">
        <f>IFERROR(IF(VLOOKUP($A128,'Annex 2 EHV charges'!$A:$O,11,FALSE)=0,"",VLOOKUP($A128,'Annex 2 EHV charges'!$A:$O,11,FALSE)),"")</f>
        <v>0.96</v>
      </c>
    </row>
    <row r="129" spans="1:8" x14ac:dyDescent="0.2">
      <c r="A129" s="110">
        <f t="array" ref="A129">IFERROR(INDEX('Annex 2 EHV charges'!$A$11:$A$305, MATCH(0, IF(ISBLANK('Annex 2 EHV charges'!$A$11:$A$305),1, COUNTIF(A$4:$A128, 'Annex 2 EHV charges'!$A$11:$A$305)), 0)),"")</f>
        <v>870</v>
      </c>
      <c r="B129" s="110">
        <f>IF($A129="","",VLOOKUP($A129,'Annex 2 EHV charges'!$A:$O,2,0))</f>
        <v>870</v>
      </c>
      <c r="C129" s="111">
        <f>IF($A129="","",VLOOKUP($A129,'Annex 2 EHV charges'!$A:$O,3,0))</f>
        <v>1160001253330</v>
      </c>
      <c r="D129" s="110" t="str">
        <f>IF($A129="","",VLOOKUP($A129,'Annex 2 EHV charges'!$A:$O,7,0))</f>
        <v>Lindhurst Wind Farm</v>
      </c>
      <c r="E129" s="115" t="str">
        <f>IFERROR(IF(VLOOKUP($A129,'Annex 2 EHV charges'!$A:$O,8,FALSE)=0,"",VLOOKUP($A129,'Annex 2 EHV charges'!$A:$O,8,FALSE)),"")</f>
        <v/>
      </c>
      <c r="F129" s="116">
        <f>IFERROR(IF(VLOOKUP($A129,'Annex 2 EHV charges'!$A:$O,9,FALSE)=0,"",VLOOKUP($A129,'Annex 2 EHV charges'!$A:$O,9,FALSE)),"")</f>
        <v>17.96</v>
      </c>
      <c r="G129" s="117">
        <f>IFERROR(IF(VLOOKUP($A129,'Annex 2 EHV charges'!$A:$O,10,FALSE)=0,"",VLOOKUP($A129,'Annex 2 EHV charges'!$A:$O,10,FALSE)),"")</f>
        <v>1.18</v>
      </c>
      <c r="H129" s="117">
        <f>IFERROR(IF(VLOOKUP($A129,'Annex 2 EHV charges'!$A:$O,11,FALSE)=0,"",VLOOKUP($A129,'Annex 2 EHV charges'!$A:$O,11,FALSE)),"")</f>
        <v>1.18</v>
      </c>
    </row>
    <row r="130" spans="1:8" x14ac:dyDescent="0.2">
      <c r="A130" s="110">
        <f t="array" ref="A130">IFERROR(INDEX('Annex 2 EHV charges'!$A$11:$A$305, MATCH(0, IF(ISBLANK('Annex 2 EHV charges'!$A$11:$A$305),1, COUNTIF(A$4:$A129, 'Annex 2 EHV charges'!$A$11:$A$305)), 0)),"")</f>
        <v>871</v>
      </c>
      <c r="B130" s="110">
        <f>IF($A130="","",VLOOKUP($A130,'Annex 2 EHV charges'!$A:$O,2,0))</f>
        <v>871</v>
      </c>
      <c r="C130" s="111">
        <f>IF($A130="","",VLOOKUP($A130,'Annex 2 EHV charges'!$A:$O,3,0))</f>
        <v>1100039600103</v>
      </c>
      <c r="D130" s="110" t="str">
        <f>IF($A130="","",VLOOKUP($A130,'Annex 2 EHV charges'!$A:$O,7,0))</f>
        <v>Staveley Works</v>
      </c>
      <c r="E130" s="115" t="str">
        <f>IFERROR(IF(VLOOKUP($A130,'Annex 2 EHV charges'!$A:$O,8,FALSE)=0,"",VLOOKUP($A130,'Annex 2 EHV charges'!$A:$O,8,FALSE)),"")</f>
        <v/>
      </c>
      <c r="F130" s="116">
        <f>IFERROR(IF(VLOOKUP($A130,'Annex 2 EHV charges'!$A:$O,9,FALSE)=0,"",VLOOKUP($A130,'Annex 2 EHV charges'!$A:$O,9,FALSE)),"")</f>
        <v>4344.7299999999996</v>
      </c>
      <c r="G130" s="117">
        <f>IFERROR(IF(VLOOKUP($A130,'Annex 2 EHV charges'!$A:$O,10,FALSE)=0,"",VLOOKUP($A130,'Annex 2 EHV charges'!$A:$O,10,FALSE)),"")</f>
        <v>2.14</v>
      </c>
      <c r="H130" s="117">
        <f>IFERROR(IF(VLOOKUP($A130,'Annex 2 EHV charges'!$A:$O,11,FALSE)=0,"",VLOOKUP($A130,'Annex 2 EHV charges'!$A:$O,11,FALSE)),"")</f>
        <v>2.14</v>
      </c>
    </row>
    <row r="131" spans="1:8" x14ac:dyDescent="0.2">
      <c r="A131" s="110">
        <f t="array" ref="A131">IFERROR(INDEX('Annex 2 EHV charges'!$A$11:$A$305, MATCH(0, IF(ISBLANK('Annex 2 EHV charges'!$A$11:$A$305),1, COUNTIF(A$4:$A130, 'Annex 2 EHV charges'!$A$11:$A$305)), 0)),"")</f>
        <v>872</v>
      </c>
      <c r="B131" s="110">
        <f>IF($A131="","",VLOOKUP($A131,'Annex 2 EHV charges'!$A:$O,2,0))</f>
        <v>872</v>
      </c>
      <c r="C131" s="111">
        <f>IF($A131="","",VLOOKUP($A131,'Annex 2 EHV charges'!$A:$O,3,0))</f>
        <v>1100039600380</v>
      </c>
      <c r="D131" s="110" t="str">
        <f>IF($A131="","",VLOOKUP($A131,'Annex 2 EHV charges'!$A:$O,7,0))</f>
        <v>AP Drivelines</v>
      </c>
      <c r="E131" s="115">
        <f>IFERROR(IF(VLOOKUP($A131,'Annex 2 EHV charges'!$A:$O,8,FALSE)=0,"",VLOOKUP($A131,'Annex 2 EHV charges'!$A:$O,8,FALSE)),"")</f>
        <v>0.54400000000000004</v>
      </c>
      <c r="F131" s="116">
        <f>IFERROR(IF(VLOOKUP($A131,'Annex 2 EHV charges'!$A:$O,9,FALSE)=0,"",VLOOKUP($A131,'Annex 2 EHV charges'!$A:$O,9,FALSE)),"")</f>
        <v>224.55</v>
      </c>
      <c r="G131" s="117">
        <f>IFERROR(IF(VLOOKUP($A131,'Annex 2 EHV charges'!$A:$O,10,FALSE)=0,"",VLOOKUP($A131,'Annex 2 EHV charges'!$A:$O,10,FALSE)),"")</f>
        <v>4</v>
      </c>
      <c r="H131" s="117">
        <f>IFERROR(IF(VLOOKUP($A131,'Annex 2 EHV charges'!$A:$O,11,FALSE)=0,"",VLOOKUP($A131,'Annex 2 EHV charges'!$A:$O,11,FALSE)),"")</f>
        <v>4</v>
      </c>
    </row>
    <row r="132" spans="1:8" x14ac:dyDescent="0.2">
      <c r="A132" s="110">
        <f t="array" ref="A132">IFERROR(INDEX('Annex 2 EHV charges'!$A$11:$A$305, MATCH(0, IF(ISBLANK('Annex 2 EHV charges'!$A$11:$A$305),1, COUNTIF(A$4:$A131, 'Annex 2 EHV charges'!$A$11:$A$305)), 0)),"")</f>
        <v>873</v>
      </c>
      <c r="B132" s="110">
        <f>IF($A132="","",VLOOKUP($A132,'Annex 2 EHV charges'!$A:$O,2,0))</f>
        <v>873</v>
      </c>
      <c r="C132" s="111">
        <f>IF($A132="","",VLOOKUP($A132,'Annex 2 EHV charges'!$A:$O,3,0))</f>
        <v>1100039600317</v>
      </c>
      <c r="D132" s="110" t="str">
        <f>IF($A132="","",VLOOKUP($A132,'Annex 2 EHV charges'!$A:$O,7,0))</f>
        <v>Rolls Royce Coventry</v>
      </c>
      <c r="E132" s="115" t="str">
        <f>IFERROR(IF(VLOOKUP($A132,'Annex 2 EHV charges'!$A:$O,8,FALSE)=0,"",VLOOKUP($A132,'Annex 2 EHV charges'!$A:$O,8,FALSE)),"")</f>
        <v/>
      </c>
      <c r="F132" s="116">
        <f>IFERROR(IF(VLOOKUP($A132,'Annex 2 EHV charges'!$A:$O,9,FALSE)=0,"",VLOOKUP($A132,'Annex 2 EHV charges'!$A:$O,9,FALSE)),"")</f>
        <v>287.86</v>
      </c>
      <c r="G132" s="117">
        <f>IFERROR(IF(VLOOKUP($A132,'Annex 2 EHV charges'!$A:$O,10,FALSE)=0,"",VLOOKUP($A132,'Annex 2 EHV charges'!$A:$O,10,FALSE)),"")</f>
        <v>4.01</v>
      </c>
      <c r="H132" s="117">
        <f>IFERROR(IF(VLOOKUP($A132,'Annex 2 EHV charges'!$A:$O,11,FALSE)=0,"",VLOOKUP($A132,'Annex 2 EHV charges'!$A:$O,11,FALSE)),"")</f>
        <v>4.01</v>
      </c>
    </row>
    <row r="133" spans="1:8" x14ac:dyDescent="0.2">
      <c r="A133" s="110">
        <f t="array" ref="A133">IFERROR(INDEX('Annex 2 EHV charges'!$A$11:$A$305, MATCH(0, IF(ISBLANK('Annex 2 EHV charges'!$A$11:$A$305),1, COUNTIF(A$4:$A132, 'Annex 2 EHV charges'!$A$11:$A$305)), 0)),"")</f>
        <v>875</v>
      </c>
      <c r="B133" s="110">
        <f>IF($A133="","",VLOOKUP($A133,'Annex 2 EHV charges'!$A:$O,2,0))</f>
        <v>875</v>
      </c>
      <c r="C133" s="111">
        <f>IF($A133="","",VLOOKUP($A133,'Annex 2 EHV charges'!$A:$O,3,0))</f>
        <v>1100039667989</v>
      </c>
      <c r="D133" s="110" t="str">
        <f>IF($A133="","",VLOOKUP($A133,'Annex 2 EHV charges'!$A:$O,7,0))</f>
        <v>Caterpillar</v>
      </c>
      <c r="E133" s="115">
        <f>IFERROR(IF(VLOOKUP($A133,'Annex 2 EHV charges'!$A:$O,8,FALSE)=0,"",VLOOKUP($A133,'Annex 2 EHV charges'!$A:$O,8,FALSE)),"")</f>
        <v>0.41799999999999998</v>
      </c>
      <c r="F133" s="116">
        <f>IFERROR(IF(VLOOKUP($A133,'Annex 2 EHV charges'!$A:$O,9,FALSE)=0,"",VLOOKUP($A133,'Annex 2 EHV charges'!$A:$O,9,FALSE)),"")</f>
        <v>3528.94</v>
      </c>
      <c r="G133" s="117">
        <f>IFERROR(IF(VLOOKUP($A133,'Annex 2 EHV charges'!$A:$O,10,FALSE)=0,"",VLOOKUP($A133,'Annex 2 EHV charges'!$A:$O,10,FALSE)),"")</f>
        <v>5.38</v>
      </c>
      <c r="H133" s="117">
        <f>IFERROR(IF(VLOOKUP($A133,'Annex 2 EHV charges'!$A:$O,11,FALSE)=0,"",VLOOKUP($A133,'Annex 2 EHV charges'!$A:$O,11,FALSE)),"")</f>
        <v>5.38</v>
      </c>
    </row>
    <row r="134" spans="1:8" x14ac:dyDescent="0.2">
      <c r="A134" s="110">
        <f t="array" ref="A134">IFERROR(INDEX('Annex 2 EHV charges'!$A$11:$A$305, MATCH(0, IF(ISBLANK('Annex 2 EHV charges'!$A$11:$A$305),1, COUNTIF(A$4:$A133, 'Annex 2 EHV charges'!$A$11:$A$305)), 0)),"")</f>
        <v>876</v>
      </c>
      <c r="B134" s="110">
        <f>IF($A134="","",VLOOKUP($A134,'Annex 2 EHV charges'!$A:$O,2,0))</f>
        <v>876</v>
      </c>
      <c r="C134" s="111">
        <f>IF($A134="","",VLOOKUP($A134,'Annex 2 EHV charges'!$A:$O,3,0))</f>
        <v>1100039602323</v>
      </c>
      <c r="D134" s="110" t="str">
        <f>IF($A134="","",VLOOKUP($A134,'Annex 2 EHV charges'!$A:$O,7,0))</f>
        <v>Santander Carlton Park</v>
      </c>
      <c r="E134" s="115" t="str">
        <f>IFERROR(IF(VLOOKUP($A134,'Annex 2 EHV charges'!$A:$O,8,FALSE)=0,"",VLOOKUP($A134,'Annex 2 EHV charges'!$A:$O,8,FALSE)),"")</f>
        <v/>
      </c>
      <c r="F134" s="116">
        <f>IFERROR(IF(VLOOKUP($A134,'Annex 2 EHV charges'!$A:$O,9,FALSE)=0,"",VLOOKUP($A134,'Annex 2 EHV charges'!$A:$O,9,FALSE)),"")</f>
        <v>287.86</v>
      </c>
      <c r="G134" s="117">
        <f>IFERROR(IF(VLOOKUP($A134,'Annex 2 EHV charges'!$A:$O,10,FALSE)=0,"",VLOOKUP($A134,'Annex 2 EHV charges'!$A:$O,10,FALSE)),"")</f>
        <v>5.26</v>
      </c>
      <c r="H134" s="117">
        <f>IFERROR(IF(VLOOKUP($A134,'Annex 2 EHV charges'!$A:$O,11,FALSE)=0,"",VLOOKUP($A134,'Annex 2 EHV charges'!$A:$O,11,FALSE)),"")</f>
        <v>5.26</v>
      </c>
    </row>
    <row r="135" spans="1:8" x14ac:dyDescent="0.2">
      <c r="A135" s="110">
        <f t="array" ref="A135">IFERROR(INDEX('Annex 2 EHV charges'!$A$11:$A$305, MATCH(0, IF(ISBLANK('Annex 2 EHV charges'!$A$11:$A$305),1, COUNTIF(A$4:$A134, 'Annex 2 EHV charges'!$A$11:$A$305)), 0)),"")</f>
        <v>877</v>
      </c>
      <c r="B135" s="110">
        <f>IF($A135="","",VLOOKUP($A135,'Annex 2 EHV charges'!$A:$O,2,0))</f>
        <v>877</v>
      </c>
      <c r="C135" s="111">
        <f>IF($A135="","",VLOOKUP($A135,'Annex 2 EHV charges'!$A:$O,3,0))</f>
        <v>1100039600308</v>
      </c>
      <c r="D135" s="110" t="str">
        <f>IF($A135="","",VLOOKUP($A135,'Annex 2 EHV charges'!$A:$O,7,0))</f>
        <v>Brush</v>
      </c>
      <c r="E135" s="115" t="str">
        <f>IFERROR(IF(VLOOKUP($A135,'Annex 2 EHV charges'!$A:$O,8,FALSE)=0,"",VLOOKUP($A135,'Annex 2 EHV charges'!$A:$O,8,FALSE)),"")</f>
        <v/>
      </c>
      <c r="F135" s="116">
        <f>IFERROR(IF(VLOOKUP($A135,'Annex 2 EHV charges'!$A:$O,9,FALSE)=0,"",VLOOKUP($A135,'Annex 2 EHV charges'!$A:$O,9,FALSE)),"")</f>
        <v>287.86</v>
      </c>
      <c r="G135" s="117">
        <f>IFERROR(IF(VLOOKUP($A135,'Annex 2 EHV charges'!$A:$O,10,FALSE)=0,"",VLOOKUP($A135,'Annex 2 EHV charges'!$A:$O,10,FALSE)),"")</f>
        <v>2.87</v>
      </c>
      <c r="H135" s="117">
        <f>IFERROR(IF(VLOOKUP($A135,'Annex 2 EHV charges'!$A:$O,11,FALSE)=0,"",VLOOKUP($A135,'Annex 2 EHV charges'!$A:$O,11,FALSE)),"")</f>
        <v>2.87</v>
      </c>
    </row>
    <row r="136" spans="1:8" ht="25.5" x14ac:dyDescent="0.2">
      <c r="A136" s="110">
        <f t="array" ref="A136">IFERROR(INDEX('Annex 2 EHV charges'!$A$11:$A$305, MATCH(0, IF(ISBLANK('Annex 2 EHV charges'!$A$11:$A$305),1, COUNTIF(A$4:$A135, 'Annex 2 EHV charges'!$A$11:$A$305)), 0)),"")</f>
        <v>878</v>
      </c>
      <c r="B136" s="110">
        <f>IF($A136="","",VLOOKUP($A136,'Annex 2 EHV charges'!$A:$O,2,0))</f>
        <v>878</v>
      </c>
      <c r="C136" s="111" t="str">
        <f>IF($A136="","",VLOOKUP($A136,'Annex 2 EHV charges'!$A:$O,3,0))</f>
        <v>1170000352384
1170000352409</v>
      </c>
      <c r="D136" s="110" t="str">
        <f>IF($A136="","",VLOOKUP($A136,'Annex 2 EHV charges'!$A:$O,7,0))</f>
        <v>JCB</v>
      </c>
      <c r="E136" s="115" t="str">
        <f>IFERROR(IF(VLOOKUP($A136,'Annex 2 EHV charges'!$A:$O,8,FALSE)=0,"",VLOOKUP($A136,'Annex 2 EHV charges'!$A:$O,8,FALSE)),"")</f>
        <v/>
      </c>
      <c r="F136" s="116">
        <f>IFERROR(IF(VLOOKUP($A136,'Annex 2 EHV charges'!$A:$O,9,FALSE)=0,"",VLOOKUP($A136,'Annex 2 EHV charges'!$A:$O,9,FALSE)),"")</f>
        <v>287.86</v>
      </c>
      <c r="G136" s="117">
        <f>IFERROR(IF(VLOOKUP($A136,'Annex 2 EHV charges'!$A:$O,10,FALSE)=0,"",VLOOKUP($A136,'Annex 2 EHV charges'!$A:$O,10,FALSE)),"")</f>
        <v>6.7</v>
      </c>
      <c r="H136" s="117">
        <f>IFERROR(IF(VLOOKUP($A136,'Annex 2 EHV charges'!$A:$O,11,FALSE)=0,"",VLOOKUP($A136,'Annex 2 EHV charges'!$A:$O,11,FALSE)),"")</f>
        <v>6.7</v>
      </c>
    </row>
    <row r="137" spans="1:8" x14ac:dyDescent="0.2">
      <c r="A137" s="110">
        <f t="array" ref="A137">IFERROR(INDEX('Annex 2 EHV charges'!$A$11:$A$305, MATCH(0, IF(ISBLANK('Annex 2 EHV charges'!$A$11:$A$305),1, COUNTIF(A$4:$A136, 'Annex 2 EHV charges'!$A$11:$A$305)), 0)),"")</f>
        <v>879</v>
      </c>
      <c r="B137" s="110">
        <f>IF($A137="","",VLOOKUP($A137,'Annex 2 EHV charges'!$A:$O,2,0))</f>
        <v>879</v>
      </c>
      <c r="C137" s="111">
        <f>IF($A137="","",VLOOKUP($A137,'Annex 2 EHV charges'!$A:$O,3,0))</f>
        <v>1100039606197</v>
      </c>
      <c r="D137" s="110" t="str">
        <f>IF($A137="","",VLOOKUP($A137,'Annex 2 EHV charges'!$A:$O,7,0))</f>
        <v>Cast Bar UK</v>
      </c>
      <c r="E137" s="115" t="str">
        <f>IFERROR(IF(VLOOKUP($A137,'Annex 2 EHV charges'!$A:$O,8,FALSE)=0,"",VLOOKUP($A137,'Annex 2 EHV charges'!$A:$O,8,FALSE)),"")</f>
        <v/>
      </c>
      <c r="F137" s="116">
        <f>IFERROR(IF(VLOOKUP($A137,'Annex 2 EHV charges'!$A:$O,9,FALSE)=0,"",VLOOKUP($A137,'Annex 2 EHV charges'!$A:$O,9,FALSE)),"")</f>
        <v>354.02</v>
      </c>
      <c r="G137" s="117">
        <f>IFERROR(IF(VLOOKUP($A137,'Annex 2 EHV charges'!$A:$O,10,FALSE)=0,"",VLOOKUP($A137,'Annex 2 EHV charges'!$A:$O,10,FALSE)),"")</f>
        <v>4.1500000000000004</v>
      </c>
      <c r="H137" s="117">
        <f>IFERROR(IF(VLOOKUP($A137,'Annex 2 EHV charges'!$A:$O,11,FALSE)=0,"",VLOOKUP($A137,'Annex 2 EHV charges'!$A:$O,11,FALSE)),"")</f>
        <v>4.1500000000000004</v>
      </c>
    </row>
    <row r="138" spans="1:8" x14ac:dyDescent="0.2">
      <c r="A138" s="110">
        <f t="array" ref="A138">IFERROR(INDEX('Annex 2 EHV charges'!$A$11:$A$305, MATCH(0, IF(ISBLANK('Annex 2 EHV charges'!$A$11:$A$305),1, COUNTIF(A$4:$A137, 'Annex 2 EHV charges'!$A$11:$A$305)), 0)),"")</f>
        <v>880</v>
      </c>
      <c r="B138" s="110">
        <f>IF($A138="","",VLOOKUP($A138,'Annex 2 EHV charges'!$A:$O,2,0))</f>
        <v>880</v>
      </c>
      <c r="C138" s="111">
        <f>IF($A138="","",VLOOKUP($A138,'Annex 2 EHV charges'!$A:$O,3,0))</f>
        <v>1100039668227</v>
      </c>
      <c r="D138" s="110" t="str">
        <f>IF($A138="","",VLOOKUP($A138,'Annex 2 EHV charges'!$A:$O,7,0))</f>
        <v>Bretby GP</v>
      </c>
      <c r="E138" s="115" t="str">
        <f>IFERROR(IF(VLOOKUP($A138,'Annex 2 EHV charges'!$A:$O,8,FALSE)=0,"",VLOOKUP($A138,'Annex 2 EHV charges'!$A:$O,8,FALSE)),"")</f>
        <v/>
      </c>
      <c r="F138" s="116">
        <f>IFERROR(IF(VLOOKUP($A138,'Annex 2 EHV charges'!$A:$O,9,FALSE)=0,"",VLOOKUP($A138,'Annex 2 EHV charges'!$A:$O,9,FALSE)),"")</f>
        <v>221.7</v>
      </c>
      <c r="G138" s="117">
        <f>IFERROR(IF(VLOOKUP($A138,'Annex 2 EHV charges'!$A:$O,10,FALSE)=0,"",VLOOKUP($A138,'Annex 2 EHV charges'!$A:$O,10,FALSE)),"")</f>
        <v>7.7</v>
      </c>
      <c r="H138" s="117">
        <f>IFERROR(IF(VLOOKUP($A138,'Annex 2 EHV charges'!$A:$O,11,FALSE)=0,"",VLOOKUP($A138,'Annex 2 EHV charges'!$A:$O,11,FALSE)),"")</f>
        <v>7.7</v>
      </c>
    </row>
    <row r="139" spans="1:8" x14ac:dyDescent="0.2">
      <c r="A139" s="110">
        <f t="array" ref="A139">IFERROR(INDEX('Annex 2 EHV charges'!$A$11:$A$305, MATCH(0, IF(ISBLANK('Annex 2 EHV charges'!$A$11:$A$305),1, COUNTIF(A$4:$A138, 'Annex 2 EHV charges'!$A$11:$A$305)), 0)),"")</f>
        <v>881</v>
      </c>
      <c r="B139" s="110">
        <f>IF($A139="","",VLOOKUP($A139,'Annex 2 EHV charges'!$A:$O,2,0))</f>
        <v>881</v>
      </c>
      <c r="C139" s="111">
        <f>IF($A139="","",VLOOKUP($A139,'Annex 2 EHV charges'!$A:$O,3,0))</f>
        <v>1100039601028</v>
      </c>
      <c r="D139" s="110" t="str">
        <f>IF($A139="","",VLOOKUP($A139,'Annex 2 EHV charges'!$A:$O,7,0))</f>
        <v>Holwell Works</v>
      </c>
      <c r="E139" s="115" t="str">
        <f>IFERROR(IF(VLOOKUP($A139,'Annex 2 EHV charges'!$A:$O,8,FALSE)=0,"",VLOOKUP($A139,'Annex 2 EHV charges'!$A:$O,8,FALSE)),"")</f>
        <v/>
      </c>
      <c r="F139" s="116">
        <f>IFERROR(IF(VLOOKUP($A139,'Annex 2 EHV charges'!$A:$O,9,FALSE)=0,"",VLOOKUP($A139,'Annex 2 EHV charges'!$A:$O,9,FALSE)),"")</f>
        <v>287.86</v>
      </c>
      <c r="G139" s="117">
        <f>IFERROR(IF(VLOOKUP($A139,'Annex 2 EHV charges'!$A:$O,10,FALSE)=0,"",VLOOKUP($A139,'Annex 2 EHV charges'!$A:$O,10,FALSE)),"")</f>
        <v>4.8899999999999997</v>
      </c>
      <c r="H139" s="117">
        <f>IFERROR(IF(VLOOKUP($A139,'Annex 2 EHV charges'!$A:$O,11,FALSE)=0,"",VLOOKUP($A139,'Annex 2 EHV charges'!$A:$O,11,FALSE)),"")</f>
        <v>4.8899999999999997</v>
      </c>
    </row>
    <row r="140" spans="1:8" x14ac:dyDescent="0.2">
      <c r="A140" s="110">
        <f t="array" ref="A140">IFERROR(INDEX('Annex 2 EHV charges'!$A$11:$A$305, MATCH(0, IF(ISBLANK('Annex 2 EHV charges'!$A$11:$A$305),1, COUNTIF(A$4:$A139, 'Annex 2 EHV charges'!$A$11:$A$305)), 0)),"")</f>
        <v>882</v>
      </c>
      <c r="B140" s="110">
        <f>IF($A140="","",VLOOKUP($A140,'Annex 2 EHV charges'!$A:$O,2,0))</f>
        <v>882</v>
      </c>
      <c r="C140" s="111">
        <f>IF($A140="","",VLOOKUP($A140,'Annex 2 EHV charges'!$A:$O,3,0))</f>
        <v>1100039601019</v>
      </c>
      <c r="D140" s="110" t="str">
        <f>IF($A140="","",VLOOKUP($A140,'Annex 2 EHV charges'!$A:$O,7,0))</f>
        <v>Pedigree Petfoods</v>
      </c>
      <c r="E140" s="115" t="str">
        <f>IFERROR(IF(VLOOKUP($A140,'Annex 2 EHV charges'!$A:$O,8,FALSE)=0,"",VLOOKUP($A140,'Annex 2 EHV charges'!$A:$O,8,FALSE)),"")</f>
        <v/>
      </c>
      <c r="F140" s="116">
        <f>IFERROR(IF(VLOOKUP($A140,'Annex 2 EHV charges'!$A:$O,9,FALSE)=0,"",VLOOKUP($A140,'Annex 2 EHV charges'!$A:$O,9,FALSE)),"")</f>
        <v>221.7</v>
      </c>
      <c r="G140" s="117">
        <f>IFERROR(IF(VLOOKUP($A140,'Annex 2 EHV charges'!$A:$O,10,FALSE)=0,"",VLOOKUP($A140,'Annex 2 EHV charges'!$A:$O,10,FALSE)),"")</f>
        <v>5.04</v>
      </c>
      <c r="H140" s="117">
        <f>IFERROR(IF(VLOOKUP($A140,'Annex 2 EHV charges'!$A:$O,11,FALSE)=0,"",VLOOKUP($A140,'Annex 2 EHV charges'!$A:$O,11,FALSE)),"")</f>
        <v>5.04</v>
      </c>
    </row>
    <row r="141" spans="1:8" x14ac:dyDescent="0.2">
      <c r="A141" s="110">
        <f t="array" ref="A141">IFERROR(INDEX('Annex 2 EHV charges'!$A$11:$A$305, MATCH(0, IF(ISBLANK('Annex 2 EHV charges'!$A$11:$A$305),1, COUNTIF(A$4:$A140, 'Annex 2 EHV charges'!$A$11:$A$305)), 0)),"")</f>
        <v>883</v>
      </c>
      <c r="B141" s="110">
        <f>IF($A141="","",VLOOKUP($A141,'Annex 2 EHV charges'!$A:$O,2,0))</f>
        <v>883</v>
      </c>
      <c r="C141" s="111">
        <f>IF($A141="","",VLOOKUP($A141,'Annex 2 EHV charges'!$A:$O,3,0))</f>
        <v>1100039601339</v>
      </c>
      <c r="D141" s="110" t="str">
        <f>IF($A141="","",VLOOKUP($A141,'Annex 2 EHV charges'!$A:$O,7,0))</f>
        <v>Alstom Wolverton</v>
      </c>
      <c r="E141" s="115">
        <f>IFERROR(IF(VLOOKUP($A141,'Annex 2 EHV charges'!$A:$O,8,FALSE)=0,"",VLOOKUP($A141,'Annex 2 EHV charges'!$A:$O,8,FALSE)),"")</f>
        <v>0.53700000000000003</v>
      </c>
      <c r="F141" s="116">
        <f>IFERROR(IF(VLOOKUP($A141,'Annex 2 EHV charges'!$A:$O,9,FALSE)=0,"",VLOOKUP($A141,'Annex 2 EHV charges'!$A:$O,9,FALSE)),"")</f>
        <v>287.86</v>
      </c>
      <c r="G141" s="117">
        <f>IFERROR(IF(VLOOKUP($A141,'Annex 2 EHV charges'!$A:$O,10,FALSE)=0,"",VLOOKUP($A141,'Annex 2 EHV charges'!$A:$O,10,FALSE)),"")</f>
        <v>5.32</v>
      </c>
      <c r="H141" s="117">
        <f>IFERROR(IF(VLOOKUP($A141,'Annex 2 EHV charges'!$A:$O,11,FALSE)=0,"",VLOOKUP($A141,'Annex 2 EHV charges'!$A:$O,11,FALSE)),"")</f>
        <v>5.32</v>
      </c>
    </row>
    <row r="142" spans="1:8" x14ac:dyDescent="0.2">
      <c r="A142" s="110">
        <f t="array" ref="A142">IFERROR(INDEX('Annex 2 EHV charges'!$A$11:$A$305, MATCH(0, IF(ISBLANK('Annex 2 EHV charges'!$A$11:$A$305),1, COUNTIF(A$4:$A141, 'Annex 2 EHV charges'!$A$11:$A$305)), 0)),"")</f>
        <v>884</v>
      </c>
      <c r="B142" s="110">
        <f>IF($A142="","",VLOOKUP($A142,'Annex 2 EHV charges'!$A:$O,2,0))</f>
        <v>884</v>
      </c>
      <c r="C142" s="111">
        <f>IF($A142="","",VLOOKUP($A142,'Annex 2 EHV charges'!$A:$O,3,0))</f>
        <v>1100039600567</v>
      </c>
      <c r="D142" s="110" t="str">
        <f>IF($A142="","",VLOOKUP($A142,'Annex 2 EHV charges'!$A:$O,7,0))</f>
        <v>Colworth Laboratory</v>
      </c>
      <c r="E142" s="115" t="str">
        <f>IFERROR(IF(VLOOKUP($A142,'Annex 2 EHV charges'!$A:$O,8,FALSE)=0,"",VLOOKUP($A142,'Annex 2 EHV charges'!$A:$O,8,FALSE)),"")</f>
        <v/>
      </c>
      <c r="F142" s="116">
        <f>IFERROR(IF(VLOOKUP($A142,'Annex 2 EHV charges'!$A:$O,9,FALSE)=0,"",VLOOKUP($A142,'Annex 2 EHV charges'!$A:$O,9,FALSE)),"")</f>
        <v>287.86</v>
      </c>
      <c r="G142" s="117">
        <f>IFERROR(IF(VLOOKUP($A142,'Annex 2 EHV charges'!$A:$O,10,FALSE)=0,"",VLOOKUP($A142,'Annex 2 EHV charges'!$A:$O,10,FALSE)),"")</f>
        <v>4.42</v>
      </c>
      <c r="H142" s="117">
        <f>IFERROR(IF(VLOOKUP($A142,'Annex 2 EHV charges'!$A:$O,11,FALSE)=0,"",VLOOKUP($A142,'Annex 2 EHV charges'!$A:$O,11,FALSE)),"")</f>
        <v>4.42</v>
      </c>
    </row>
    <row r="143" spans="1:8" ht="25.5" x14ac:dyDescent="0.2">
      <c r="A143" s="110">
        <f t="array" ref="A143">IFERROR(INDEX('Annex 2 EHV charges'!$A$11:$A$305, MATCH(0, IF(ISBLANK('Annex 2 EHV charges'!$A$11:$A$305),1, COUNTIF(A$4:$A142, 'Annex 2 EHV charges'!$A$11:$A$305)), 0)),"")</f>
        <v>885</v>
      </c>
      <c r="B143" s="110">
        <f>IF($A143="","",VLOOKUP($A143,'Annex 2 EHV charges'!$A:$O,2,0))</f>
        <v>885</v>
      </c>
      <c r="C143" s="111" t="str">
        <f>IF($A143="","",VLOOKUP($A143,'Annex 2 EHV charges'!$A:$O,3,0))</f>
        <v>1100039601923
1100039601932</v>
      </c>
      <c r="D143" s="110" t="str">
        <f>IF($A143="","",VLOOKUP($A143,'Annex 2 EHV charges'!$A:$O,7,0))</f>
        <v>Boots Thane Road</v>
      </c>
      <c r="E143" s="115" t="str">
        <f>IFERROR(IF(VLOOKUP($A143,'Annex 2 EHV charges'!$A:$O,8,FALSE)=0,"",VLOOKUP($A143,'Annex 2 EHV charges'!$A:$O,8,FALSE)),"")</f>
        <v/>
      </c>
      <c r="F143" s="116">
        <f>IFERROR(IF(VLOOKUP($A143,'Annex 2 EHV charges'!$A:$O,9,FALSE)=0,"",VLOOKUP($A143,'Annex 2 EHV charges'!$A:$O,9,FALSE)),"")</f>
        <v>598.33000000000004</v>
      </c>
      <c r="G143" s="117">
        <f>IFERROR(IF(VLOOKUP($A143,'Annex 2 EHV charges'!$A:$O,10,FALSE)=0,"",VLOOKUP($A143,'Annex 2 EHV charges'!$A:$O,10,FALSE)),"")</f>
        <v>2.1</v>
      </c>
      <c r="H143" s="117">
        <f>IFERROR(IF(VLOOKUP($A143,'Annex 2 EHV charges'!$A:$O,11,FALSE)=0,"",VLOOKUP($A143,'Annex 2 EHV charges'!$A:$O,11,FALSE)),"")</f>
        <v>2.1</v>
      </c>
    </row>
    <row r="144" spans="1:8" x14ac:dyDescent="0.2">
      <c r="A144" s="110">
        <f t="array" ref="A144">IFERROR(INDEX('Annex 2 EHV charges'!$A$11:$A$305, MATCH(0, IF(ISBLANK('Annex 2 EHV charges'!$A$11:$A$305),1, COUNTIF(A$4:$A143, 'Annex 2 EHV charges'!$A$11:$A$305)), 0)),"")</f>
        <v>886</v>
      </c>
      <c r="B144" s="110">
        <f>IF($A144="","",VLOOKUP($A144,'Annex 2 EHV charges'!$A:$O,2,0))</f>
        <v>886</v>
      </c>
      <c r="C144" s="111">
        <f>IF($A144="","",VLOOKUP($A144,'Annex 2 EHV charges'!$A:$O,3,0))</f>
        <v>1100039606294</v>
      </c>
      <c r="D144" s="110" t="str">
        <f>IF($A144="","",VLOOKUP($A144,'Annex 2 EHV charges'!$A:$O,7,0))</f>
        <v>QMC</v>
      </c>
      <c r="E144" s="115" t="str">
        <f>IFERROR(IF(VLOOKUP($A144,'Annex 2 EHV charges'!$A:$O,8,FALSE)=0,"",VLOOKUP($A144,'Annex 2 EHV charges'!$A:$O,8,FALSE)),"")</f>
        <v/>
      </c>
      <c r="F144" s="116">
        <f>IFERROR(IF(VLOOKUP($A144,'Annex 2 EHV charges'!$A:$O,9,FALSE)=0,"",VLOOKUP($A144,'Annex 2 EHV charges'!$A:$O,9,FALSE)),"")</f>
        <v>87.58</v>
      </c>
      <c r="G144" s="117">
        <f>IFERROR(IF(VLOOKUP($A144,'Annex 2 EHV charges'!$A:$O,10,FALSE)=0,"",VLOOKUP($A144,'Annex 2 EHV charges'!$A:$O,10,FALSE)),"")</f>
        <v>2.2799999999999998</v>
      </c>
      <c r="H144" s="117">
        <f>IFERROR(IF(VLOOKUP($A144,'Annex 2 EHV charges'!$A:$O,11,FALSE)=0,"",VLOOKUP($A144,'Annex 2 EHV charges'!$A:$O,11,FALSE)),"")</f>
        <v>2.2799999999999998</v>
      </c>
    </row>
    <row r="145" spans="1:8" x14ac:dyDescent="0.2">
      <c r="A145" s="110">
        <f t="array" ref="A145">IFERROR(INDEX('Annex 2 EHV charges'!$A$11:$A$305, MATCH(0, IF(ISBLANK('Annex 2 EHV charges'!$A$11:$A$305),1, COUNTIF(A$4:$A144, 'Annex 2 EHV charges'!$A$11:$A$305)), 0)),"")</f>
        <v>887</v>
      </c>
      <c r="B145" s="110">
        <f>IF($A145="","",VLOOKUP($A145,'Annex 2 EHV charges'!$A:$O,2,0))</f>
        <v>887</v>
      </c>
      <c r="C145" s="111">
        <f>IF($A145="","",VLOOKUP($A145,'Annex 2 EHV charges'!$A:$O,3,0))</f>
        <v>1100039604358</v>
      </c>
      <c r="D145" s="110" t="str">
        <f>IF($A145="","",VLOOKUP($A145,'Annex 2 EHV charges'!$A:$O,7,0))</f>
        <v>British Gypsum</v>
      </c>
      <c r="E145" s="115" t="str">
        <f>IFERROR(IF(VLOOKUP($A145,'Annex 2 EHV charges'!$A:$O,8,FALSE)=0,"",VLOOKUP($A145,'Annex 2 EHV charges'!$A:$O,8,FALSE)),"")</f>
        <v/>
      </c>
      <c r="F145" s="116">
        <f>IFERROR(IF(VLOOKUP($A145,'Annex 2 EHV charges'!$A:$O,9,FALSE)=0,"",VLOOKUP($A145,'Annex 2 EHV charges'!$A:$O,9,FALSE)),"")</f>
        <v>3098.88</v>
      </c>
      <c r="G145" s="117">
        <f>IFERROR(IF(VLOOKUP($A145,'Annex 2 EHV charges'!$A:$O,10,FALSE)=0,"",VLOOKUP($A145,'Annex 2 EHV charges'!$A:$O,10,FALSE)),"")</f>
        <v>7.68</v>
      </c>
      <c r="H145" s="117">
        <f>IFERROR(IF(VLOOKUP($A145,'Annex 2 EHV charges'!$A:$O,11,FALSE)=0,"",VLOOKUP($A145,'Annex 2 EHV charges'!$A:$O,11,FALSE)),"")</f>
        <v>7.68</v>
      </c>
    </row>
    <row r="146" spans="1:8" ht="25.5" x14ac:dyDescent="0.2">
      <c r="A146" s="110">
        <f t="array" ref="A146">IFERROR(INDEX('Annex 2 EHV charges'!$A$11:$A$305, MATCH(0, IF(ISBLANK('Annex 2 EHV charges'!$A$11:$A$305),1, COUNTIF(A$4:$A145, 'Annex 2 EHV charges'!$A$11:$A$305)), 0)),"")</f>
        <v>888</v>
      </c>
      <c r="B146" s="110">
        <f>IF($A146="","",VLOOKUP($A146,'Annex 2 EHV charges'!$A:$O,2,0))</f>
        <v>888</v>
      </c>
      <c r="C146" s="111" t="str">
        <f>IF($A146="","",VLOOKUP($A146,'Annex 2 EHV charges'!$A:$O,3,0))</f>
        <v>1100039605139
1100039605148</v>
      </c>
      <c r="D146" s="110" t="str">
        <f>IF($A146="","",VLOOKUP($A146,'Annex 2 EHV charges'!$A:$O,7,0))</f>
        <v>Melbourne STW</v>
      </c>
      <c r="E146" s="115" t="str">
        <f>IFERROR(IF(VLOOKUP($A146,'Annex 2 EHV charges'!$A:$O,8,FALSE)=0,"",VLOOKUP($A146,'Annex 2 EHV charges'!$A:$O,8,FALSE)),"")</f>
        <v/>
      </c>
      <c r="F146" s="116">
        <f>IFERROR(IF(VLOOKUP($A146,'Annex 2 EHV charges'!$A:$O,9,FALSE)=0,"",VLOOKUP($A146,'Annex 2 EHV charges'!$A:$O,9,FALSE)),"")</f>
        <v>287.86</v>
      </c>
      <c r="G146" s="117">
        <f>IFERROR(IF(VLOOKUP($A146,'Annex 2 EHV charges'!$A:$O,10,FALSE)=0,"",VLOOKUP($A146,'Annex 2 EHV charges'!$A:$O,10,FALSE)),"")</f>
        <v>5.67</v>
      </c>
      <c r="H146" s="117">
        <f>IFERROR(IF(VLOOKUP($A146,'Annex 2 EHV charges'!$A:$O,11,FALSE)=0,"",VLOOKUP($A146,'Annex 2 EHV charges'!$A:$O,11,FALSE)),"")</f>
        <v>5.67</v>
      </c>
    </row>
    <row r="147" spans="1:8" ht="25.5" x14ac:dyDescent="0.2">
      <c r="A147" s="110">
        <f t="array" ref="A147">IFERROR(INDEX('Annex 2 EHV charges'!$A$11:$A$305, MATCH(0, IF(ISBLANK('Annex 2 EHV charges'!$A$11:$A$305),1, COUNTIF(A$4:$A146, 'Annex 2 EHV charges'!$A$11:$A$305)), 0)),"")</f>
        <v>889</v>
      </c>
      <c r="B147" s="110">
        <f>IF($A147="","",VLOOKUP($A147,'Annex 2 EHV charges'!$A:$O,2,0))</f>
        <v>889</v>
      </c>
      <c r="C147" s="111" t="str">
        <f>IF($A147="","",VLOOKUP($A147,'Annex 2 EHV charges'!$A:$O,3,0))</f>
        <v>1100039601116
1100050484817</v>
      </c>
      <c r="D147" s="110" t="str">
        <f>IF($A147="","",VLOOKUP($A147,'Annex 2 EHV charges'!$A:$O,7,0))</f>
        <v>Whetstone</v>
      </c>
      <c r="E147" s="115" t="str">
        <f>IFERROR(IF(VLOOKUP($A147,'Annex 2 EHV charges'!$A:$O,8,FALSE)=0,"",VLOOKUP($A147,'Annex 2 EHV charges'!$A:$O,8,FALSE)),"")</f>
        <v/>
      </c>
      <c r="F147" s="116">
        <f>IFERROR(IF(VLOOKUP($A147,'Annex 2 EHV charges'!$A:$O,9,FALSE)=0,"",VLOOKUP($A147,'Annex 2 EHV charges'!$A:$O,9,FALSE)),"")</f>
        <v>287.86</v>
      </c>
      <c r="G147" s="117">
        <f>IFERROR(IF(VLOOKUP($A147,'Annex 2 EHV charges'!$A:$O,10,FALSE)=0,"",VLOOKUP($A147,'Annex 2 EHV charges'!$A:$O,10,FALSE)),"")</f>
        <v>5.95</v>
      </c>
      <c r="H147" s="117">
        <f>IFERROR(IF(VLOOKUP($A147,'Annex 2 EHV charges'!$A:$O,11,FALSE)=0,"",VLOOKUP($A147,'Annex 2 EHV charges'!$A:$O,11,FALSE)),"")</f>
        <v>5.95</v>
      </c>
    </row>
    <row r="148" spans="1:8" ht="25.5" x14ac:dyDescent="0.2">
      <c r="A148" s="110">
        <f t="array" ref="A148">IFERROR(INDEX('Annex 2 EHV charges'!$A$11:$A$305, MATCH(0, IF(ISBLANK('Annex 2 EHV charges'!$A$11:$A$305),1, COUNTIF(A$4:$A147, 'Annex 2 EHV charges'!$A$11:$A$305)), 0)),"")</f>
        <v>890</v>
      </c>
      <c r="B148" s="110">
        <f>IF($A148="","",VLOOKUP($A148,'Annex 2 EHV charges'!$A:$O,2,0))</f>
        <v>890</v>
      </c>
      <c r="C148" s="111" t="str">
        <f>IF($A148="","",VLOOKUP($A148,'Annex 2 EHV charges'!$A:$O,3,0))</f>
        <v>1100039603647
1100039603656</v>
      </c>
      <c r="D148" s="110" t="str">
        <f>IF($A148="","",VLOOKUP($A148,'Annex 2 EHV charges'!$A:$O,7,0))</f>
        <v>Holbrook Works</v>
      </c>
      <c r="E148" s="115" t="str">
        <f>IFERROR(IF(VLOOKUP($A148,'Annex 2 EHV charges'!$A:$O,8,FALSE)=0,"",VLOOKUP($A148,'Annex 2 EHV charges'!$A:$O,8,FALSE)),"")</f>
        <v/>
      </c>
      <c r="F148" s="116">
        <f>IFERROR(IF(VLOOKUP($A148,'Annex 2 EHV charges'!$A:$O,9,FALSE)=0,"",VLOOKUP($A148,'Annex 2 EHV charges'!$A:$O,9,FALSE)),"")</f>
        <v>287.86</v>
      </c>
      <c r="G148" s="117">
        <f>IFERROR(IF(VLOOKUP($A148,'Annex 2 EHV charges'!$A:$O,10,FALSE)=0,"",VLOOKUP($A148,'Annex 2 EHV charges'!$A:$O,10,FALSE)),"")</f>
        <v>3.97</v>
      </c>
      <c r="H148" s="117">
        <f>IFERROR(IF(VLOOKUP($A148,'Annex 2 EHV charges'!$A:$O,11,FALSE)=0,"",VLOOKUP($A148,'Annex 2 EHV charges'!$A:$O,11,FALSE)),"")</f>
        <v>3.97</v>
      </c>
    </row>
    <row r="149" spans="1:8" ht="25.5" x14ac:dyDescent="0.2">
      <c r="A149" s="110">
        <f t="array" ref="A149">IFERROR(INDEX('Annex 2 EHV charges'!$A$11:$A$305, MATCH(0, IF(ISBLANK('Annex 2 EHV charges'!$A$11:$A$305),1, COUNTIF(A$4:$A148, 'Annex 2 EHV charges'!$A$11:$A$305)), 0)),"")</f>
        <v>891</v>
      </c>
      <c r="B149" s="110">
        <f>IF($A149="","",VLOOKUP($A149,'Annex 2 EHV charges'!$A:$O,2,0))</f>
        <v>891</v>
      </c>
      <c r="C149" s="111" t="str">
        <f>IF($A149="","",VLOOKUP($A149,'Annex 2 EHV charges'!$A:$O,3,0))</f>
        <v>1100050674421
1100050677575</v>
      </c>
      <c r="D149" s="110" t="str">
        <f>IF($A149="","",VLOOKUP($A149,'Annex 2 EHV charges'!$A:$O,7,0))</f>
        <v>Astrazeneca Charnwood</v>
      </c>
      <c r="E149" s="115" t="str">
        <f>IFERROR(IF(VLOOKUP($A149,'Annex 2 EHV charges'!$A:$O,8,FALSE)=0,"",VLOOKUP($A149,'Annex 2 EHV charges'!$A:$O,8,FALSE)),"")</f>
        <v/>
      </c>
      <c r="F149" s="116">
        <f>IFERROR(IF(VLOOKUP($A149,'Annex 2 EHV charges'!$A:$O,9,FALSE)=0,"",VLOOKUP($A149,'Annex 2 EHV charges'!$A:$O,9,FALSE)),"")</f>
        <v>4115.67</v>
      </c>
      <c r="G149" s="117">
        <f>IFERROR(IF(VLOOKUP($A149,'Annex 2 EHV charges'!$A:$O,10,FALSE)=0,"",VLOOKUP($A149,'Annex 2 EHV charges'!$A:$O,10,FALSE)),"")</f>
        <v>2.94</v>
      </c>
      <c r="H149" s="117">
        <f>IFERROR(IF(VLOOKUP($A149,'Annex 2 EHV charges'!$A:$O,11,FALSE)=0,"",VLOOKUP($A149,'Annex 2 EHV charges'!$A:$O,11,FALSE)),"")</f>
        <v>2.94</v>
      </c>
    </row>
    <row r="150" spans="1:8" ht="25.5" x14ac:dyDescent="0.2">
      <c r="A150" s="110">
        <f t="array" ref="A150">IFERROR(INDEX('Annex 2 EHV charges'!$A$11:$A$305, MATCH(0, IF(ISBLANK('Annex 2 EHV charges'!$A$11:$A$305),1, COUNTIF(A$4:$A149, 'Annex 2 EHV charges'!$A$11:$A$305)), 0)),"")</f>
        <v>892</v>
      </c>
      <c r="B150" s="110">
        <f>IF($A150="","",VLOOKUP($A150,'Annex 2 EHV charges'!$A:$O,2,0))</f>
        <v>892</v>
      </c>
      <c r="C150" s="111" t="str">
        <f>IF($A150="","",VLOOKUP($A150,'Annex 2 EHV charges'!$A:$O,3,0))</f>
        <v>1160000002893
1160000065918</v>
      </c>
      <c r="D150" s="110" t="str">
        <f>IF($A150="","",VLOOKUP($A150,'Annex 2 EHV charges'!$A:$O,7,0))</f>
        <v>B&amp;Q Manton</v>
      </c>
      <c r="E150" s="115" t="str">
        <f>IFERROR(IF(VLOOKUP($A150,'Annex 2 EHV charges'!$A:$O,8,FALSE)=0,"",VLOOKUP($A150,'Annex 2 EHV charges'!$A:$O,8,FALSE)),"")</f>
        <v/>
      </c>
      <c r="F150" s="116">
        <f>IFERROR(IF(VLOOKUP($A150,'Annex 2 EHV charges'!$A:$O,9,FALSE)=0,"",VLOOKUP($A150,'Annex 2 EHV charges'!$A:$O,9,FALSE)),"")</f>
        <v>123.37</v>
      </c>
      <c r="G150" s="117">
        <f>IFERROR(IF(VLOOKUP($A150,'Annex 2 EHV charges'!$A:$O,10,FALSE)=0,"",VLOOKUP($A150,'Annex 2 EHV charges'!$A:$O,10,FALSE)),"")</f>
        <v>4.75</v>
      </c>
      <c r="H150" s="117">
        <f>IFERROR(IF(VLOOKUP($A150,'Annex 2 EHV charges'!$A:$O,11,FALSE)=0,"",VLOOKUP($A150,'Annex 2 EHV charges'!$A:$O,11,FALSE)),"")</f>
        <v>4.75</v>
      </c>
    </row>
    <row r="151" spans="1:8" ht="25.5" x14ac:dyDescent="0.2">
      <c r="A151" s="110">
        <f t="array" ref="A151">IFERROR(INDEX('Annex 2 EHV charges'!$A$11:$A$305, MATCH(0, IF(ISBLANK('Annex 2 EHV charges'!$A$11:$A$305),1, COUNTIF(A$4:$A150, 'Annex 2 EHV charges'!$A$11:$A$305)), 0)),"")</f>
        <v>893</v>
      </c>
      <c r="B151" s="110">
        <f>IF($A151="","",VLOOKUP($A151,'Annex 2 EHV charges'!$A:$O,2,0))</f>
        <v>893</v>
      </c>
      <c r="C151" s="111" t="str">
        <f>IF($A151="","",VLOOKUP($A151,'Annex 2 EHV charges'!$A:$O,3,0))</f>
        <v>1160001007100
1160001122717</v>
      </c>
      <c r="D151" s="110" t="str">
        <f>IF($A151="","",VLOOKUP($A151,'Annex 2 EHV charges'!$A:$O,7,0))</f>
        <v>Transco Churchover</v>
      </c>
      <c r="E151" s="115" t="str">
        <f>IFERROR(IF(VLOOKUP($A151,'Annex 2 EHV charges'!$A:$O,8,FALSE)=0,"",VLOOKUP($A151,'Annex 2 EHV charges'!$A:$O,8,FALSE)),"")</f>
        <v/>
      </c>
      <c r="F151" s="116">
        <f>IFERROR(IF(VLOOKUP($A151,'Annex 2 EHV charges'!$A:$O,9,FALSE)=0,"",VLOOKUP($A151,'Annex 2 EHV charges'!$A:$O,9,FALSE)),"")</f>
        <v>287.86</v>
      </c>
      <c r="G151" s="117">
        <f>IFERROR(IF(VLOOKUP($A151,'Annex 2 EHV charges'!$A:$O,10,FALSE)=0,"",VLOOKUP($A151,'Annex 2 EHV charges'!$A:$O,10,FALSE)),"")</f>
        <v>2.11</v>
      </c>
      <c r="H151" s="117">
        <f>IFERROR(IF(VLOOKUP($A151,'Annex 2 EHV charges'!$A:$O,11,FALSE)=0,"",VLOOKUP($A151,'Annex 2 EHV charges'!$A:$O,11,FALSE)),"")</f>
        <v>2.11</v>
      </c>
    </row>
    <row r="152" spans="1:8" x14ac:dyDescent="0.2">
      <c r="A152" s="110">
        <f t="array" ref="A152">IFERROR(INDEX('Annex 2 EHV charges'!$A$11:$A$305, MATCH(0, IF(ISBLANK('Annex 2 EHV charges'!$A$11:$A$305),1, COUNTIF(A$4:$A151, 'Annex 2 EHV charges'!$A$11:$A$305)), 0)),"")</f>
        <v>894</v>
      </c>
      <c r="B152" s="110">
        <f>IF($A152="","",VLOOKUP($A152,'Annex 2 EHV charges'!$A:$O,2,0))</f>
        <v>894</v>
      </c>
      <c r="C152" s="111">
        <f>IF($A152="","",VLOOKUP($A152,'Annex 2 EHV charges'!$A:$O,3,0))</f>
        <v>1100039600033</v>
      </c>
      <c r="D152" s="110" t="str">
        <f>IF($A152="","",VLOOKUP($A152,'Annex 2 EHV charges'!$A:$O,7,0))</f>
        <v>Alstom Rugby</v>
      </c>
      <c r="E152" s="115" t="str">
        <f>IFERROR(IF(VLOOKUP($A152,'Annex 2 EHV charges'!$A:$O,8,FALSE)=0,"",VLOOKUP($A152,'Annex 2 EHV charges'!$A:$O,8,FALSE)),"")</f>
        <v/>
      </c>
      <c r="F152" s="116">
        <f>IFERROR(IF(VLOOKUP($A152,'Annex 2 EHV charges'!$A:$O,9,FALSE)=0,"",VLOOKUP($A152,'Annex 2 EHV charges'!$A:$O,9,FALSE)),"")</f>
        <v>2936.58</v>
      </c>
      <c r="G152" s="117">
        <f>IFERROR(IF(VLOOKUP($A152,'Annex 2 EHV charges'!$A:$O,10,FALSE)=0,"",VLOOKUP($A152,'Annex 2 EHV charges'!$A:$O,10,FALSE)),"")</f>
        <v>2.39</v>
      </c>
      <c r="H152" s="117">
        <f>IFERROR(IF(VLOOKUP($A152,'Annex 2 EHV charges'!$A:$O,11,FALSE)=0,"",VLOOKUP($A152,'Annex 2 EHV charges'!$A:$O,11,FALSE)),"")</f>
        <v>2.39</v>
      </c>
    </row>
    <row r="153" spans="1:8" x14ac:dyDescent="0.2">
      <c r="A153" s="110">
        <f t="array" ref="A153">IFERROR(INDEX('Annex 2 EHV charges'!$A$11:$A$305, MATCH(0, IF(ISBLANK('Annex 2 EHV charges'!$A$11:$A$305),1, COUNTIF(A$4:$A152, 'Annex 2 EHV charges'!$A$11:$A$305)), 0)),"")</f>
        <v>896</v>
      </c>
      <c r="B153" s="110">
        <f>IF($A153="","",VLOOKUP($A153,'Annex 2 EHV charges'!$A:$O,2,0))</f>
        <v>896</v>
      </c>
      <c r="C153" s="111">
        <f>IF($A153="","",VLOOKUP($A153,'Annex 2 EHV charges'!$A:$O,3,0))</f>
        <v>1160001363390</v>
      </c>
      <c r="D153" s="110" t="str">
        <f>IF($A153="","",VLOOKUP($A153,'Annex 2 EHV charges'!$A:$O,7,0))</f>
        <v>Low Spinney Wind Farm</v>
      </c>
      <c r="E153" s="115" t="str">
        <f>IFERROR(IF(VLOOKUP($A153,'Annex 2 EHV charges'!$A:$O,8,FALSE)=0,"",VLOOKUP($A153,'Annex 2 EHV charges'!$A:$O,8,FALSE)),"")</f>
        <v/>
      </c>
      <c r="F153" s="116">
        <f>IFERROR(IF(VLOOKUP($A153,'Annex 2 EHV charges'!$A:$O,9,FALSE)=0,"",VLOOKUP($A153,'Annex 2 EHV charges'!$A:$O,9,FALSE)),"")</f>
        <v>109.65</v>
      </c>
      <c r="G153" s="117">
        <f>IFERROR(IF(VLOOKUP($A153,'Annex 2 EHV charges'!$A:$O,10,FALSE)=0,"",VLOOKUP($A153,'Annex 2 EHV charges'!$A:$O,10,FALSE)),"")</f>
        <v>0.97</v>
      </c>
      <c r="H153" s="117">
        <f>IFERROR(IF(VLOOKUP($A153,'Annex 2 EHV charges'!$A:$O,11,FALSE)=0,"",VLOOKUP($A153,'Annex 2 EHV charges'!$A:$O,11,FALSE)),"")</f>
        <v>0.97</v>
      </c>
    </row>
    <row r="154" spans="1:8" x14ac:dyDescent="0.2">
      <c r="A154" s="110">
        <f t="array" ref="A154">IFERROR(INDEX('Annex 2 EHV charges'!$A$11:$A$305, MATCH(0, IF(ISBLANK('Annex 2 EHV charges'!$A$11:$A$305),1, COUNTIF(A$4:$A153, 'Annex 2 EHV charges'!$A$11:$A$305)), 0)),"")</f>
        <v>897</v>
      </c>
      <c r="B154" s="110">
        <f>IF($A154="","",VLOOKUP($A154,'Annex 2 EHV charges'!$A:$O,2,0))</f>
        <v>897</v>
      </c>
      <c r="C154" s="111">
        <f>IF($A154="","",VLOOKUP($A154,'Annex 2 EHV charges'!$A:$O,3,0))</f>
        <v>1160001457392</v>
      </c>
      <c r="D154" s="110" t="str">
        <f>IF($A154="","",VLOOKUP($A154,'Annex 2 EHV charges'!$A:$O,7,0))</f>
        <v>Swinford Wind Farm</v>
      </c>
      <c r="E154" s="115" t="str">
        <f>IFERROR(IF(VLOOKUP($A154,'Annex 2 EHV charges'!$A:$O,8,FALSE)=0,"",VLOOKUP($A154,'Annex 2 EHV charges'!$A:$O,8,FALSE)),"")</f>
        <v/>
      </c>
      <c r="F154" s="116">
        <f>IFERROR(IF(VLOOKUP($A154,'Annex 2 EHV charges'!$A:$O,9,FALSE)=0,"",VLOOKUP($A154,'Annex 2 EHV charges'!$A:$O,9,FALSE)),"")</f>
        <v>67.849999999999994</v>
      </c>
      <c r="G154" s="117">
        <f>IFERROR(IF(VLOOKUP($A154,'Annex 2 EHV charges'!$A:$O,10,FALSE)=0,"",VLOOKUP($A154,'Annex 2 EHV charges'!$A:$O,10,FALSE)),"")</f>
        <v>0.98</v>
      </c>
      <c r="H154" s="117">
        <f>IFERROR(IF(VLOOKUP($A154,'Annex 2 EHV charges'!$A:$O,11,FALSE)=0,"",VLOOKUP($A154,'Annex 2 EHV charges'!$A:$O,11,FALSE)),"")</f>
        <v>0.98</v>
      </c>
    </row>
    <row r="155" spans="1:8" x14ac:dyDescent="0.2">
      <c r="A155" s="110">
        <f t="array" ref="A155">IFERROR(INDEX('Annex 2 EHV charges'!$A$11:$A$305, MATCH(0, IF(ISBLANK('Annex 2 EHV charges'!$A$11:$A$305),1, COUNTIF(A$4:$A154, 'Annex 2 EHV charges'!$A$11:$A$305)), 0)),"")</f>
        <v>898</v>
      </c>
      <c r="B155" s="110">
        <f>IF($A155="","",VLOOKUP($A155,'Annex 2 EHV charges'!$A:$O,2,0))</f>
        <v>898</v>
      </c>
      <c r="C155" s="111">
        <f>IF($A155="","",VLOOKUP($A155,'Annex 2 EHV charges'!$A:$O,3,0))</f>
        <v>1170000117971</v>
      </c>
      <c r="D155" s="110" t="str">
        <f>IF($A155="","",VLOOKUP($A155,'Annex 2 EHV charges'!$A:$O,7,0))</f>
        <v>Yelvertoft Wind Farm</v>
      </c>
      <c r="E155" s="115" t="str">
        <f>IFERROR(IF(VLOOKUP($A155,'Annex 2 EHV charges'!$A:$O,8,FALSE)=0,"",VLOOKUP($A155,'Annex 2 EHV charges'!$A:$O,8,FALSE)),"")</f>
        <v/>
      </c>
      <c r="F155" s="116">
        <f>IFERROR(IF(VLOOKUP($A155,'Annex 2 EHV charges'!$A:$O,9,FALSE)=0,"",VLOOKUP($A155,'Annex 2 EHV charges'!$A:$O,9,FALSE)),"")</f>
        <v>54.09</v>
      </c>
      <c r="G155" s="117">
        <f>IFERROR(IF(VLOOKUP($A155,'Annex 2 EHV charges'!$A:$O,10,FALSE)=0,"",VLOOKUP($A155,'Annex 2 EHV charges'!$A:$O,10,FALSE)),"")</f>
        <v>0.98</v>
      </c>
      <c r="H155" s="117">
        <f>IFERROR(IF(VLOOKUP($A155,'Annex 2 EHV charges'!$A:$O,11,FALSE)=0,"",VLOOKUP($A155,'Annex 2 EHV charges'!$A:$O,11,FALSE)),"")</f>
        <v>0.98</v>
      </c>
    </row>
    <row r="156" spans="1:8" x14ac:dyDescent="0.2">
      <c r="A156" s="110">
        <f t="array" ref="A156">IFERROR(INDEX('Annex 2 EHV charges'!$A$11:$A$305, MATCH(0, IF(ISBLANK('Annex 2 EHV charges'!$A$11:$A$305),1, COUNTIF(A$4:$A155, 'Annex 2 EHV charges'!$A$11:$A$305)), 0)),"")</f>
        <v>899</v>
      </c>
      <c r="B156" s="110">
        <f>IF($A156="","",VLOOKUP($A156,'Annex 2 EHV charges'!$A:$O,2,0))</f>
        <v>899</v>
      </c>
      <c r="C156" s="111" t="str">
        <f>IF($A156="","",VLOOKUP($A156,'Annex 2 EHV charges'!$A:$O,3,0))</f>
        <v/>
      </c>
      <c r="D156" s="110" t="str">
        <f>IF($A156="","",VLOOKUP($A156,'Annex 2 EHV charges'!$A:$O,7,0))</f>
        <v>Maxwell House Data Centre</v>
      </c>
      <c r="E156" s="115">
        <f>IFERROR(IF(VLOOKUP($A156,'Annex 2 EHV charges'!$A:$O,8,FALSE)=0,"",VLOOKUP($A156,'Annex 2 EHV charges'!$A:$O,8,FALSE)),"")</f>
        <v>1.909</v>
      </c>
      <c r="F156" s="116">
        <f>IFERROR(IF(VLOOKUP($A156,'Annex 2 EHV charges'!$A:$O,9,FALSE)=0,"",VLOOKUP($A156,'Annex 2 EHV charges'!$A:$O,9,FALSE)),"")</f>
        <v>8605.9599999999991</v>
      </c>
      <c r="G156" s="117">
        <f>IFERROR(IF(VLOOKUP($A156,'Annex 2 EHV charges'!$A:$O,10,FALSE)=0,"",VLOOKUP($A156,'Annex 2 EHV charges'!$A:$O,10,FALSE)),"")</f>
        <v>1.93</v>
      </c>
      <c r="H156" s="117">
        <f>IFERROR(IF(VLOOKUP($A156,'Annex 2 EHV charges'!$A:$O,11,FALSE)=0,"",VLOOKUP($A156,'Annex 2 EHV charges'!$A:$O,11,FALSE)),"")</f>
        <v>1.93</v>
      </c>
    </row>
    <row r="157" spans="1:8" x14ac:dyDescent="0.2">
      <c r="A157" s="110">
        <f t="array" ref="A157">IFERROR(INDEX('Annex 2 EHV charges'!$A$11:$A$305, MATCH(0, IF(ISBLANK('Annex 2 EHV charges'!$A$11:$A$305),1, COUNTIF(A$4:$A156, 'Annex 2 EHV charges'!$A$11:$A$305)), 0)),"")</f>
        <v>902</v>
      </c>
      <c r="B157" s="110">
        <f>IF($A157="","",VLOOKUP($A157,'Annex 2 EHV charges'!$A:$O,2,0))</f>
        <v>902</v>
      </c>
      <c r="C157" s="111">
        <f>IF($A157="","",VLOOKUP($A157,'Annex 2 EHV charges'!$A:$O,3,0))</f>
        <v>1170000199789</v>
      </c>
      <c r="D157" s="110" t="str">
        <f>IF($A157="","",VLOOKUP($A157,'Annex 2 EHV charges'!$A:$O,7,0))</f>
        <v>Burton Wolds Wind Farm phase 2</v>
      </c>
      <c r="E157" s="115" t="str">
        <f>IFERROR(IF(VLOOKUP($A157,'Annex 2 EHV charges'!$A:$O,8,FALSE)=0,"",VLOOKUP($A157,'Annex 2 EHV charges'!$A:$O,8,FALSE)),"")</f>
        <v/>
      </c>
      <c r="F157" s="116">
        <f>IFERROR(IF(VLOOKUP($A157,'Annex 2 EHV charges'!$A:$O,9,FALSE)=0,"",VLOOKUP($A157,'Annex 2 EHV charges'!$A:$O,9,FALSE)),"")</f>
        <v>34.869999999999997</v>
      </c>
      <c r="G157" s="117">
        <f>IFERROR(IF(VLOOKUP($A157,'Annex 2 EHV charges'!$A:$O,10,FALSE)=0,"",VLOOKUP($A157,'Annex 2 EHV charges'!$A:$O,10,FALSE)),"")</f>
        <v>1.02</v>
      </c>
      <c r="H157" s="117">
        <f>IFERROR(IF(VLOOKUP($A157,'Annex 2 EHV charges'!$A:$O,11,FALSE)=0,"",VLOOKUP($A157,'Annex 2 EHV charges'!$A:$O,11,FALSE)),"")</f>
        <v>1.02</v>
      </c>
    </row>
    <row r="158" spans="1:8" x14ac:dyDescent="0.2">
      <c r="A158" s="110">
        <f t="array" ref="A158">IFERROR(INDEX('Annex 2 EHV charges'!$A$11:$A$305, MATCH(0, IF(ISBLANK('Annex 2 EHV charges'!$A$11:$A$305),1, COUNTIF(A$4:$A157, 'Annex 2 EHV charges'!$A$11:$A$305)), 0)),"")</f>
        <v>903</v>
      </c>
      <c r="B158" s="110">
        <f>IF($A158="","",VLOOKUP($A158,'Annex 2 EHV charges'!$A:$O,2,0))</f>
        <v>903</v>
      </c>
      <c r="C158" s="111">
        <f>IF($A158="","",VLOOKUP($A158,'Annex 2 EHV charges'!$A:$O,3,0))</f>
        <v>1170000137579</v>
      </c>
      <c r="D158" s="110" t="str">
        <f>IF($A158="","",VLOOKUP($A158,'Annex 2 EHV charges'!$A:$O,7,0))</f>
        <v>Shacks Barn PV</v>
      </c>
      <c r="E158" s="115" t="str">
        <f>IFERROR(IF(VLOOKUP($A158,'Annex 2 EHV charges'!$A:$O,8,FALSE)=0,"",VLOOKUP($A158,'Annex 2 EHV charges'!$A:$O,8,FALSE)),"")</f>
        <v/>
      </c>
      <c r="F158" s="116">
        <f>IFERROR(IF(VLOOKUP($A158,'Annex 2 EHV charges'!$A:$O,9,FALSE)=0,"",VLOOKUP($A158,'Annex 2 EHV charges'!$A:$O,9,FALSE)),"")</f>
        <v>10.83</v>
      </c>
      <c r="G158" s="117">
        <f>IFERROR(IF(VLOOKUP($A158,'Annex 2 EHV charges'!$A:$O,10,FALSE)=0,"",VLOOKUP($A158,'Annex 2 EHV charges'!$A:$O,10,FALSE)),"")</f>
        <v>1.23</v>
      </c>
      <c r="H158" s="117">
        <f>IFERROR(IF(VLOOKUP($A158,'Annex 2 EHV charges'!$A:$O,11,FALSE)=0,"",VLOOKUP($A158,'Annex 2 EHV charges'!$A:$O,11,FALSE)),"")</f>
        <v>1.23</v>
      </c>
    </row>
    <row r="159" spans="1:8" x14ac:dyDescent="0.2">
      <c r="A159" s="110">
        <f t="array" ref="A159">IFERROR(INDEX('Annex 2 EHV charges'!$A$11:$A$305, MATCH(0, IF(ISBLANK('Annex 2 EHV charges'!$A$11:$A$305),1, COUNTIF(A$4:$A158, 'Annex 2 EHV charges'!$A$11:$A$305)), 0)),"")</f>
        <v>904</v>
      </c>
      <c r="B159" s="110">
        <f>IF($A159="","",VLOOKUP($A159,'Annex 2 EHV charges'!$A:$O,2,0))</f>
        <v>904</v>
      </c>
      <c r="C159" s="111">
        <f>IF($A159="","",VLOOKUP($A159,'Annex 2 EHV charges'!$A:$O,3,0))</f>
        <v>1160001324665</v>
      </c>
      <c r="D159" s="110" t="str">
        <f>IF($A159="","",VLOOKUP($A159,'Annex 2 EHV charges'!$A:$O,7,0))</f>
        <v>Hatton Gas Compressor</v>
      </c>
      <c r="E159" s="115" t="str">
        <f>IFERROR(IF(VLOOKUP($A159,'Annex 2 EHV charges'!$A:$O,8,FALSE)=0,"",VLOOKUP($A159,'Annex 2 EHV charges'!$A:$O,8,FALSE)),"")</f>
        <v/>
      </c>
      <c r="F159" s="116">
        <f>IFERROR(IF(VLOOKUP($A159,'Annex 2 EHV charges'!$A:$O,9,FALSE)=0,"",VLOOKUP($A159,'Annex 2 EHV charges'!$A:$O,9,FALSE)),"")</f>
        <v>23868.46</v>
      </c>
      <c r="G159" s="117">
        <f>IFERROR(IF(VLOOKUP($A159,'Annex 2 EHV charges'!$A:$O,10,FALSE)=0,"",VLOOKUP($A159,'Annex 2 EHV charges'!$A:$O,10,FALSE)),"")</f>
        <v>1.69</v>
      </c>
      <c r="H159" s="117">
        <f>IFERROR(IF(VLOOKUP($A159,'Annex 2 EHV charges'!$A:$O,11,FALSE)=0,"",VLOOKUP($A159,'Annex 2 EHV charges'!$A:$O,11,FALSE)),"")</f>
        <v>1.69</v>
      </c>
    </row>
    <row r="160" spans="1:8" x14ac:dyDescent="0.2">
      <c r="A160" s="110">
        <f t="array" ref="A160">IFERROR(INDEX('Annex 2 EHV charges'!$A$11:$A$305, MATCH(0, IF(ISBLANK('Annex 2 EHV charges'!$A$11:$A$305),1, COUNTIF(A$4:$A159, 'Annex 2 EHV charges'!$A$11:$A$305)), 0)),"")</f>
        <v>905</v>
      </c>
      <c r="B160" s="110">
        <f>IF($A160="","",VLOOKUP($A160,'Annex 2 EHV charges'!$A:$O,2,0))</f>
        <v>905</v>
      </c>
      <c r="C160" s="111">
        <f>IF($A160="","",VLOOKUP($A160,'Annex 2 EHV charges'!$A:$O,3,0))</f>
        <v>1170000112477</v>
      </c>
      <c r="D160" s="110" t="str">
        <f>IF($A160="","",VLOOKUP($A160,'Annex 2 EHV charges'!$A:$O,7,0))</f>
        <v>North Hykeham EFW</v>
      </c>
      <c r="E160" s="115" t="str">
        <f>IFERROR(IF(VLOOKUP($A160,'Annex 2 EHV charges'!$A:$O,8,FALSE)=0,"",VLOOKUP($A160,'Annex 2 EHV charges'!$A:$O,8,FALSE)),"")</f>
        <v/>
      </c>
      <c r="F160" s="116">
        <f>IFERROR(IF(VLOOKUP($A160,'Annex 2 EHV charges'!$A:$O,9,FALSE)=0,"",VLOOKUP($A160,'Annex 2 EHV charges'!$A:$O,9,FALSE)),"")</f>
        <v>24.93</v>
      </c>
      <c r="G160" s="117">
        <f>IFERROR(IF(VLOOKUP($A160,'Annex 2 EHV charges'!$A:$O,10,FALSE)=0,"",VLOOKUP($A160,'Annex 2 EHV charges'!$A:$O,10,FALSE)),"")</f>
        <v>0.97</v>
      </c>
      <c r="H160" s="117">
        <f>IFERROR(IF(VLOOKUP($A160,'Annex 2 EHV charges'!$A:$O,11,FALSE)=0,"",VLOOKUP($A160,'Annex 2 EHV charges'!$A:$O,11,FALSE)),"")</f>
        <v>0.97</v>
      </c>
    </row>
    <row r="161" spans="1:8" x14ac:dyDescent="0.2">
      <c r="A161" s="110">
        <f t="array" ref="A161">IFERROR(INDEX('Annex 2 EHV charges'!$A$11:$A$305, MATCH(0, IF(ISBLANK('Annex 2 EHV charges'!$A$11:$A$305),1, COUNTIF(A$4:$A160, 'Annex 2 EHV charges'!$A$11:$A$305)), 0)),"")</f>
        <v>906</v>
      </c>
      <c r="B161" s="110">
        <f>IF($A161="","",VLOOKUP($A161,'Annex 2 EHV charges'!$A:$O,2,0))</f>
        <v>906</v>
      </c>
      <c r="C161" s="111">
        <f>IF($A161="","",VLOOKUP($A161,'Annex 2 EHV charges'!$A:$O,3,0))</f>
        <v>1160001415347</v>
      </c>
      <c r="D161" s="110" t="str">
        <f>IF($A161="","",VLOOKUP($A161,'Annex 2 EHV charges'!$A:$O,7,0))</f>
        <v>Sleaford Renewable Energy Plant</v>
      </c>
      <c r="E161" s="115" t="str">
        <f>IFERROR(IF(VLOOKUP($A161,'Annex 2 EHV charges'!$A:$O,8,FALSE)=0,"",VLOOKUP($A161,'Annex 2 EHV charges'!$A:$O,8,FALSE)),"")</f>
        <v/>
      </c>
      <c r="F161" s="116">
        <f>IFERROR(IF(VLOOKUP($A161,'Annex 2 EHV charges'!$A:$O,9,FALSE)=0,"",VLOOKUP($A161,'Annex 2 EHV charges'!$A:$O,9,FALSE)),"")</f>
        <v>93.22</v>
      </c>
      <c r="G161" s="117">
        <f>IFERROR(IF(VLOOKUP($A161,'Annex 2 EHV charges'!$A:$O,10,FALSE)=0,"",VLOOKUP($A161,'Annex 2 EHV charges'!$A:$O,10,FALSE)),"")</f>
        <v>0.95</v>
      </c>
      <c r="H161" s="117">
        <f>IFERROR(IF(VLOOKUP($A161,'Annex 2 EHV charges'!$A:$O,11,FALSE)=0,"",VLOOKUP($A161,'Annex 2 EHV charges'!$A:$O,11,FALSE)),"")</f>
        <v>0.95</v>
      </c>
    </row>
    <row r="162" spans="1:8" x14ac:dyDescent="0.2">
      <c r="A162" s="110">
        <f t="array" ref="A162">IFERROR(INDEX('Annex 2 EHV charges'!$A$11:$A$305, MATCH(0, IF(ISBLANK('Annex 2 EHV charges'!$A$11:$A$305),1, COUNTIF(A$4:$A161, 'Annex 2 EHV charges'!$A$11:$A$305)), 0)),"")</f>
        <v>907</v>
      </c>
      <c r="B162" s="110">
        <f>IF($A162="","",VLOOKUP($A162,'Annex 2 EHV charges'!$A:$O,2,0))</f>
        <v>907</v>
      </c>
      <c r="C162" s="111">
        <f>IF($A162="","",VLOOKUP($A162,'Annex 2 EHV charges'!$A:$O,3,0))</f>
        <v>1170000059210</v>
      </c>
      <c r="D162" s="110" t="str">
        <f>IF($A162="","",VLOOKUP($A162,'Annex 2 EHV charges'!$A:$O,7,0))</f>
        <v>Bilsthorpe Wind Farm</v>
      </c>
      <c r="E162" s="115" t="str">
        <f>IFERROR(IF(VLOOKUP($A162,'Annex 2 EHV charges'!$A:$O,8,FALSE)=0,"",VLOOKUP($A162,'Annex 2 EHV charges'!$A:$O,8,FALSE)),"")</f>
        <v/>
      </c>
      <c r="F162" s="116">
        <f>IFERROR(IF(VLOOKUP($A162,'Annex 2 EHV charges'!$A:$O,9,FALSE)=0,"",VLOOKUP($A162,'Annex 2 EHV charges'!$A:$O,9,FALSE)),"")</f>
        <v>19.940000000000001</v>
      </c>
      <c r="G162" s="117">
        <f>IFERROR(IF(VLOOKUP($A162,'Annex 2 EHV charges'!$A:$O,10,FALSE)=0,"",VLOOKUP($A162,'Annex 2 EHV charges'!$A:$O,10,FALSE)),"")</f>
        <v>0.97</v>
      </c>
      <c r="H162" s="117">
        <f>IFERROR(IF(VLOOKUP($A162,'Annex 2 EHV charges'!$A:$O,11,FALSE)=0,"",VLOOKUP($A162,'Annex 2 EHV charges'!$A:$O,11,FALSE)),"")</f>
        <v>0.97</v>
      </c>
    </row>
    <row r="163" spans="1:8" x14ac:dyDescent="0.2">
      <c r="A163" s="110">
        <f t="array" ref="A163">IFERROR(INDEX('Annex 2 EHV charges'!$A$11:$A$305, MATCH(0, IF(ISBLANK('Annex 2 EHV charges'!$A$11:$A$305),1, COUNTIF(A$4:$A162, 'Annex 2 EHV charges'!$A$11:$A$305)), 0)),"")</f>
        <v>908</v>
      </c>
      <c r="B163" s="110">
        <f>IF($A163="","",VLOOKUP($A163,'Annex 2 EHV charges'!$A:$O,2,0))</f>
        <v>908</v>
      </c>
      <c r="C163" s="111">
        <f>IF($A163="","",VLOOKUP($A163,'Annex 2 EHV charges'!$A:$O,3,0))</f>
        <v>1170000117944</v>
      </c>
      <c r="D163" s="110" t="str">
        <f>IF($A163="","",VLOOKUP($A163,'Annex 2 EHV charges'!$A:$O,7,0))</f>
        <v>Old Dalby Lodge Wind Farm</v>
      </c>
      <c r="E163" s="115" t="str">
        <f>IFERROR(IF(VLOOKUP($A163,'Annex 2 EHV charges'!$A:$O,8,FALSE)=0,"",VLOOKUP($A163,'Annex 2 EHV charges'!$A:$O,8,FALSE)),"")</f>
        <v/>
      </c>
      <c r="F163" s="116">
        <f>IFERROR(IF(VLOOKUP($A163,'Annex 2 EHV charges'!$A:$O,9,FALSE)=0,"",VLOOKUP($A163,'Annex 2 EHV charges'!$A:$O,9,FALSE)),"")</f>
        <v>32.76</v>
      </c>
      <c r="G163" s="117">
        <f>IFERROR(IF(VLOOKUP($A163,'Annex 2 EHV charges'!$A:$O,10,FALSE)=0,"",VLOOKUP($A163,'Annex 2 EHV charges'!$A:$O,10,FALSE)),"")</f>
        <v>0.96</v>
      </c>
      <c r="H163" s="117">
        <f>IFERROR(IF(VLOOKUP($A163,'Annex 2 EHV charges'!$A:$O,11,FALSE)=0,"",VLOOKUP($A163,'Annex 2 EHV charges'!$A:$O,11,FALSE)),"")</f>
        <v>0.96</v>
      </c>
    </row>
    <row r="164" spans="1:8" x14ac:dyDescent="0.2">
      <c r="A164" s="110">
        <f t="array" ref="A164">IFERROR(INDEX('Annex 2 EHV charges'!$A$11:$A$305, MATCH(0, IF(ISBLANK('Annex 2 EHV charges'!$A$11:$A$305),1, COUNTIF(A$4:$A163, 'Annex 2 EHV charges'!$A$11:$A$305)), 0)),"")</f>
        <v>909</v>
      </c>
      <c r="B164" s="110">
        <f>IF($A164="","",VLOOKUP($A164,'Annex 2 EHV charges'!$A:$O,2,0))</f>
        <v>909</v>
      </c>
      <c r="C164" s="111">
        <f>IF($A164="","",VLOOKUP($A164,'Annex 2 EHV charges'!$A:$O,3,0))</f>
        <v>1170000146670</v>
      </c>
      <c r="D164" s="110" t="str">
        <f>IF($A164="","",VLOOKUP($A164,'Annex 2 EHV charges'!$A:$O,7,0))</f>
        <v>Willoughby STOR generation</v>
      </c>
      <c r="E164" s="115" t="str">
        <f>IFERROR(IF(VLOOKUP($A164,'Annex 2 EHV charges'!$A:$O,8,FALSE)=0,"",VLOOKUP($A164,'Annex 2 EHV charges'!$A:$O,8,FALSE)),"")</f>
        <v/>
      </c>
      <c r="F164" s="116">
        <f>IFERROR(IF(VLOOKUP($A164,'Annex 2 EHV charges'!$A:$O,9,FALSE)=0,"",VLOOKUP($A164,'Annex 2 EHV charges'!$A:$O,9,FALSE)),"")</f>
        <v>0.69</v>
      </c>
      <c r="G164" s="117">
        <f>IFERROR(IF(VLOOKUP($A164,'Annex 2 EHV charges'!$A:$O,10,FALSE)=0,"",VLOOKUP($A164,'Annex 2 EHV charges'!$A:$O,10,FALSE)),"")</f>
        <v>0.97</v>
      </c>
      <c r="H164" s="117">
        <f>IFERROR(IF(VLOOKUP($A164,'Annex 2 EHV charges'!$A:$O,11,FALSE)=0,"",VLOOKUP($A164,'Annex 2 EHV charges'!$A:$O,11,FALSE)),"")</f>
        <v>0.97</v>
      </c>
    </row>
    <row r="165" spans="1:8" x14ac:dyDescent="0.2">
      <c r="A165" s="110">
        <f t="array" ref="A165">IFERROR(INDEX('Annex 2 EHV charges'!$A$11:$A$305, MATCH(0, IF(ISBLANK('Annex 2 EHV charges'!$A$11:$A$305),1, COUNTIF(A$4:$A164, 'Annex 2 EHV charges'!$A$11:$A$305)), 0)),"")</f>
        <v>910</v>
      </c>
      <c r="B165" s="110">
        <f>IF($A165="","",VLOOKUP($A165,'Annex 2 EHV charges'!$A:$O,2,0))</f>
        <v>910</v>
      </c>
      <c r="C165" s="111">
        <f>IF($A165="","",VLOOKUP($A165,'Annex 2 EHV charges'!$A:$O,3,0))</f>
        <v>1130000085288</v>
      </c>
      <c r="D165" s="110" t="str">
        <f>IF($A165="","",VLOOKUP($A165,'Annex 2 EHV charges'!$A:$O,7,0))</f>
        <v>Rolls Royce AB&amp;E 33kV</v>
      </c>
      <c r="E165" s="115" t="str">
        <f>IFERROR(IF(VLOOKUP($A165,'Annex 2 EHV charges'!$A:$O,8,FALSE)=0,"",VLOOKUP($A165,'Annex 2 EHV charges'!$A:$O,8,FALSE)),"")</f>
        <v/>
      </c>
      <c r="F165" s="116">
        <f>IFERROR(IF(VLOOKUP($A165,'Annex 2 EHV charges'!$A:$O,9,FALSE)=0,"",VLOOKUP($A165,'Annex 2 EHV charges'!$A:$O,9,FALSE)),"")</f>
        <v>82.7</v>
      </c>
      <c r="G165" s="117">
        <f>IFERROR(IF(VLOOKUP($A165,'Annex 2 EHV charges'!$A:$O,10,FALSE)=0,"",VLOOKUP($A165,'Annex 2 EHV charges'!$A:$O,10,FALSE)),"")</f>
        <v>2.29</v>
      </c>
      <c r="H165" s="117">
        <f>IFERROR(IF(VLOOKUP($A165,'Annex 2 EHV charges'!$A:$O,11,FALSE)=0,"",VLOOKUP($A165,'Annex 2 EHV charges'!$A:$O,11,FALSE)),"")</f>
        <v>2.29</v>
      </c>
    </row>
    <row r="166" spans="1:8" x14ac:dyDescent="0.2">
      <c r="A166" s="110">
        <f t="array" ref="A166">IFERROR(INDEX('Annex 2 EHV charges'!$A$11:$A$305, MATCH(0, IF(ISBLANK('Annex 2 EHV charges'!$A$11:$A$305),1, COUNTIF(A$4:$A165, 'Annex 2 EHV charges'!$A$11:$A$305)), 0)),"")</f>
        <v>911</v>
      </c>
      <c r="B166" s="110">
        <f>IF($A166="","",VLOOKUP($A166,'Annex 2 EHV charges'!$A:$O,2,0))</f>
        <v>911</v>
      </c>
      <c r="C166" s="111">
        <f>IF($A166="","",VLOOKUP($A166,'Annex 2 EHV charges'!$A:$O,3,0))</f>
        <v>1170000110600</v>
      </c>
      <c r="D166" s="110" t="str">
        <f>IF($A166="","",VLOOKUP($A166,'Annex 2 EHV charges'!$A:$O,7,0))</f>
        <v>The Grange Wind Farm</v>
      </c>
      <c r="E166" s="115" t="str">
        <f>IFERROR(IF(VLOOKUP($A166,'Annex 2 EHV charges'!$A:$O,8,FALSE)=0,"",VLOOKUP($A166,'Annex 2 EHV charges'!$A:$O,8,FALSE)),"")</f>
        <v/>
      </c>
      <c r="F166" s="116">
        <f>IFERROR(IF(VLOOKUP($A166,'Annex 2 EHV charges'!$A:$O,9,FALSE)=0,"",VLOOKUP($A166,'Annex 2 EHV charges'!$A:$O,9,FALSE)),"")</f>
        <v>25.4</v>
      </c>
      <c r="G166" s="117">
        <f>IFERROR(IF(VLOOKUP($A166,'Annex 2 EHV charges'!$A:$O,10,FALSE)=0,"",VLOOKUP($A166,'Annex 2 EHV charges'!$A:$O,10,FALSE)),"")</f>
        <v>1.04</v>
      </c>
      <c r="H166" s="117">
        <f>IFERROR(IF(VLOOKUP($A166,'Annex 2 EHV charges'!$A:$O,11,FALSE)=0,"",VLOOKUP($A166,'Annex 2 EHV charges'!$A:$O,11,FALSE)),"")</f>
        <v>1.04</v>
      </c>
    </row>
    <row r="167" spans="1:8" x14ac:dyDescent="0.2">
      <c r="A167" s="110">
        <f t="array" ref="A167">IFERROR(INDEX('Annex 2 EHV charges'!$A$11:$A$305, MATCH(0, IF(ISBLANK('Annex 2 EHV charges'!$A$11:$A$305),1, COUNTIF(A$4:$A166, 'Annex 2 EHV charges'!$A$11:$A$305)), 0)),"")</f>
        <v>912</v>
      </c>
      <c r="B167" s="110">
        <f>IF($A167="","",VLOOKUP($A167,'Annex 2 EHV charges'!$A:$O,2,0))</f>
        <v>912</v>
      </c>
      <c r="C167" s="111">
        <f>IF($A167="","",VLOOKUP($A167,'Annex 2 EHV charges'!$A:$O,3,0))</f>
        <v>1170000111881</v>
      </c>
      <c r="D167" s="110" t="str">
        <f>IF($A167="","",VLOOKUP($A167,'Annex 2 EHV charges'!$A:$O,7,0))</f>
        <v>Clay Lake STOR</v>
      </c>
      <c r="E167" s="115" t="str">
        <f>IFERROR(IF(VLOOKUP($A167,'Annex 2 EHV charges'!$A:$O,8,FALSE)=0,"",VLOOKUP($A167,'Annex 2 EHV charges'!$A:$O,8,FALSE)),"")</f>
        <v/>
      </c>
      <c r="F167" s="116">
        <f>IFERROR(IF(VLOOKUP($A167,'Annex 2 EHV charges'!$A:$O,9,FALSE)=0,"",VLOOKUP($A167,'Annex 2 EHV charges'!$A:$O,9,FALSE)),"")</f>
        <v>2.0499999999999998</v>
      </c>
      <c r="G167" s="117">
        <f>IFERROR(IF(VLOOKUP($A167,'Annex 2 EHV charges'!$A:$O,10,FALSE)=0,"",VLOOKUP($A167,'Annex 2 EHV charges'!$A:$O,10,FALSE)),"")</f>
        <v>1.9</v>
      </c>
      <c r="H167" s="117">
        <f>IFERROR(IF(VLOOKUP($A167,'Annex 2 EHV charges'!$A:$O,11,FALSE)=0,"",VLOOKUP($A167,'Annex 2 EHV charges'!$A:$O,11,FALSE)),"")</f>
        <v>1.9</v>
      </c>
    </row>
    <row r="168" spans="1:8" x14ac:dyDescent="0.2">
      <c r="A168" s="110">
        <f t="array" ref="A168">IFERROR(INDEX('Annex 2 EHV charges'!$A$11:$A$305, MATCH(0, IF(ISBLANK('Annex 2 EHV charges'!$A$11:$A$305),1, COUNTIF(A$4:$A167, 'Annex 2 EHV charges'!$A$11:$A$305)), 0)),"")</f>
        <v>913</v>
      </c>
      <c r="B168" s="110">
        <f>IF($A168="","",VLOOKUP($A168,'Annex 2 EHV charges'!$A:$O,2,0))</f>
        <v>913</v>
      </c>
      <c r="C168" s="111">
        <f>IF($A168="","",VLOOKUP($A168,'Annex 2 EHV charges'!$A:$O,3,0))</f>
        <v>1170000113443</v>
      </c>
      <c r="D168" s="110" t="str">
        <f>IF($A168="","",VLOOKUP($A168,'Annex 2 EHV charges'!$A:$O,7,0))</f>
        <v>Balderton STOR</v>
      </c>
      <c r="E168" s="115" t="str">
        <f>IFERROR(IF(VLOOKUP($A168,'Annex 2 EHV charges'!$A:$O,8,FALSE)=0,"",VLOOKUP($A168,'Annex 2 EHV charges'!$A:$O,8,FALSE)),"")</f>
        <v/>
      </c>
      <c r="F168" s="116">
        <f>IFERROR(IF(VLOOKUP($A168,'Annex 2 EHV charges'!$A:$O,9,FALSE)=0,"",VLOOKUP($A168,'Annex 2 EHV charges'!$A:$O,9,FALSE)),"")</f>
        <v>1.54</v>
      </c>
      <c r="G168" s="117">
        <f>IFERROR(IF(VLOOKUP($A168,'Annex 2 EHV charges'!$A:$O,10,FALSE)=0,"",VLOOKUP($A168,'Annex 2 EHV charges'!$A:$O,10,FALSE)),"")</f>
        <v>2.29</v>
      </c>
      <c r="H168" s="117">
        <f>IFERROR(IF(VLOOKUP($A168,'Annex 2 EHV charges'!$A:$O,11,FALSE)=0,"",VLOOKUP($A168,'Annex 2 EHV charges'!$A:$O,11,FALSE)),"")</f>
        <v>2.29</v>
      </c>
    </row>
    <row r="169" spans="1:8" x14ac:dyDescent="0.2">
      <c r="A169" s="110">
        <f t="array" ref="A169">IFERROR(INDEX('Annex 2 EHV charges'!$A$11:$A$305, MATCH(0, IF(ISBLANK('Annex 2 EHV charges'!$A$11:$A$305),1, COUNTIF(A$4:$A168, 'Annex 2 EHV charges'!$A$11:$A$305)), 0)),"")</f>
        <v>914</v>
      </c>
      <c r="B169" s="110">
        <f>IF($A169="","",VLOOKUP($A169,'Annex 2 EHV charges'!$A:$O,2,0))</f>
        <v>914</v>
      </c>
      <c r="C169" s="111">
        <f>IF($A169="","",VLOOKUP($A169,'Annex 2 EHV charges'!$A:$O,3,0))</f>
        <v>1170000172954</v>
      </c>
      <c r="D169" s="110" t="str">
        <f>IF($A169="","",VLOOKUP($A169,'Annex 2 EHV charges'!$A:$O,7,0))</f>
        <v>Wymeswold Solar Park</v>
      </c>
      <c r="E169" s="115" t="str">
        <f>IFERROR(IF(VLOOKUP($A169,'Annex 2 EHV charges'!$A:$O,8,FALSE)=0,"",VLOOKUP($A169,'Annex 2 EHV charges'!$A:$O,8,FALSE)),"")</f>
        <v/>
      </c>
      <c r="F169" s="116">
        <f>IFERROR(IF(VLOOKUP($A169,'Annex 2 EHV charges'!$A:$O,9,FALSE)=0,"",VLOOKUP($A169,'Annex 2 EHV charges'!$A:$O,9,FALSE)),"")</f>
        <v>6.12</v>
      </c>
      <c r="G169" s="117">
        <f>IFERROR(IF(VLOOKUP($A169,'Annex 2 EHV charges'!$A:$O,10,FALSE)=0,"",VLOOKUP($A169,'Annex 2 EHV charges'!$A:$O,10,FALSE)),"")</f>
        <v>3.3</v>
      </c>
      <c r="H169" s="117">
        <f>IFERROR(IF(VLOOKUP($A169,'Annex 2 EHV charges'!$A:$O,11,FALSE)=0,"",VLOOKUP($A169,'Annex 2 EHV charges'!$A:$O,11,FALSE)),"")</f>
        <v>3.3</v>
      </c>
    </row>
    <row r="170" spans="1:8" x14ac:dyDescent="0.2">
      <c r="A170" s="110">
        <f t="array" ref="A170">IFERROR(INDEX('Annex 2 EHV charges'!$A$11:$A$305, MATCH(0, IF(ISBLANK('Annex 2 EHV charges'!$A$11:$A$305),1, COUNTIF(A$4:$A169, 'Annex 2 EHV charges'!$A$11:$A$305)), 0)),"")</f>
        <v>915</v>
      </c>
      <c r="B170" s="110">
        <f>IF($A170="","",VLOOKUP($A170,'Annex 2 EHV charges'!$A:$O,2,0))</f>
        <v>915</v>
      </c>
      <c r="C170" s="111">
        <f>IF($A170="","",VLOOKUP($A170,'Annex 2 EHV charges'!$A:$O,3,0))</f>
        <v>1170000722696</v>
      </c>
      <c r="D170" s="110" t="str">
        <f>IF($A170="","",VLOOKUP($A170,'Annex 2 EHV charges'!$A:$O,7,0))</f>
        <v>French Farm Wind Farm</v>
      </c>
      <c r="E170" s="115" t="str">
        <f>IFERROR(IF(VLOOKUP($A170,'Annex 2 EHV charges'!$A:$O,8,FALSE)=0,"",VLOOKUP($A170,'Annex 2 EHV charges'!$A:$O,8,FALSE)),"")</f>
        <v/>
      </c>
      <c r="F170" s="116">
        <f>IFERROR(IF(VLOOKUP($A170,'Annex 2 EHV charges'!$A:$O,9,FALSE)=0,"",VLOOKUP($A170,'Annex 2 EHV charges'!$A:$O,9,FALSE)),"")</f>
        <v>50.7</v>
      </c>
      <c r="G170" s="117">
        <f>IFERROR(IF(VLOOKUP($A170,'Annex 2 EHV charges'!$A:$O,10,FALSE)=0,"",VLOOKUP($A170,'Annex 2 EHV charges'!$A:$O,10,FALSE)),"")</f>
        <v>1.01</v>
      </c>
      <c r="H170" s="117">
        <f>IFERROR(IF(VLOOKUP($A170,'Annex 2 EHV charges'!$A:$O,11,FALSE)=0,"",VLOOKUP($A170,'Annex 2 EHV charges'!$A:$O,11,FALSE)),"")</f>
        <v>1.01</v>
      </c>
    </row>
    <row r="171" spans="1:8" x14ac:dyDescent="0.2">
      <c r="A171" s="110">
        <f t="array" ref="A171">IFERROR(INDEX('Annex 2 EHV charges'!$A$11:$A$305, MATCH(0, IF(ISBLANK('Annex 2 EHV charges'!$A$11:$A$305),1, COUNTIF(A$4:$A170, 'Annex 2 EHV charges'!$A$11:$A$305)), 0)),"")</f>
        <v>916</v>
      </c>
      <c r="B171" s="110">
        <f>IF($A171="","",VLOOKUP($A171,'Annex 2 EHV charges'!$A:$O,2,0))</f>
        <v>916</v>
      </c>
      <c r="C171" s="111">
        <f>IF($A171="","",VLOOKUP($A171,'Annex 2 EHV charges'!$A:$O,3,0))</f>
        <v>1170000398486</v>
      </c>
      <c r="D171" s="110" t="str">
        <f>IF($A171="","",VLOOKUP($A171,'Annex 2 EHV charges'!$A:$O,7,0))</f>
        <v>Lilbourne Wind Farm</v>
      </c>
      <c r="E171" s="115" t="str">
        <f>IFERROR(IF(VLOOKUP($A171,'Annex 2 EHV charges'!$A:$O,8,FALSE)=0,"",VLOOKUP($A171,'Annex 2 EHV charges'!$A:$O,8,FALSE)),"")</f>
        <v/>
      </c>
      <c r="F171" s="116">
        <f>IFERROR(IF(VLOOKUP($A171,'Annex 2 EHV charges'!$A:$O,9,FALSE)=0,"",VLOOKUP($A171,'Annex 2 EHV charges'!$A:$O,9,FALSE)),"")</f>
        <v>11.49</v>
      </c>
      <c r="G171" s="117">
        <f>IFERROR(IF(VLOOKUP($A171,'Annex 2 EHV charges'!$A:$O,10,FALSE)=0,"",VLOOKUP($A171,'Annex 2 EHV charges'!$A:$O,10,FALSE)),"")</f>
        <v>0.99</v>
      </c>
      <c r="H171" s="117">
        <f>IFERROR(IF(VLOOKUP($A171,'Annex 2 EHV charges'!$A:$O,11,FALSE)=0,"",VLOOKUP($A171,'Annex 2 EHV charges'!$A:$O,11,FALSE)),"")</f>
        <v>0.99</v>
      </c>
    </row>
    <row r="172" spans="1:8" x14ac:dyDescent="0.2">
      <c r="A172" s="110">
        <f t="array" ref="A172">IFERROR(INDEX('Annex 2 EHV charges'!$A$11:$A$305, MATCH(0, IF(ISBLANK('Annex 2 EHV charges'!$A$11:$A$305),1, COUNTIF(A$4:$A171, 'Annex 2 EHV charges'!$A$11:$A$305)), 0)),"")</f>
        <v>917</v>
      </c>
      <c r="B172" s="110">
        <f>IF($A172="","",VLOOKUP($A172,'Annex 2 EHV charges'!$A:$O,2,0))</f>
        <v>917</v>
      </c>
      <c r="C172" s="111">
        <f>IF($A172="","",VLOOKUP($A172,'Annex 2 EHV charges'!$A:$O,3,0))</f>
        <v>1170000154538</v>
      </c>
      <c r="D172" s="110" t="str">
        <f>IF($A172="","",VLOOKUP($A172,'Annex 2 EHV charges'!$A:$O,7,0))</f>
        <v>Chelvaston Renewable</v>
      </c>
      <c r="E172" s="115" t="str">
        <f>IFERROR(IF(VLOOKUP($A172,'Annex 2 EHV charges'!$A:$O,8,FALSE)=0,"",VLOOKUP($A172,'Annex 2 EHV charges'!$A:$O,8,FALSE)),"")</f>
        <v/>
      </c>
      <c r="F172" s="116">
        <f>IFERROR(IF(VLOOKUP($A172,'Annex 2 EHV charges'!$A:$O,9,FALSE)=0,"",VLOOKUP($A172,'Annex 2 EHV charges'!$A:$O,9,FALSE)),"")</f>
        <v>111.58</v>
      </c>
      <c r="G172" s="117">
        <f>IFERROR(IF(VLOOKUP($A172,'Annex 2 EHV charges'!$A:$O,10,FALSE)=0,"",VLOOKUP($A172,'Annex 2 EHV charges'!$A:$O,10,FALSE)),"")</f>
        <v>0.98</v>
      </c>
      <c r="H172" s="117">
        <f>IFERROR(IF(VLOOKUP($A172,'Annex 2 EHV charges'!$A:$O,11,FALSE)=0,"",VLOOKUP($A172,'Annex 2 EHV charges'!$A:$O,11,FALSE)),"")</f>
        <v>0.98</v>
      </c>
    </row>
    <row r="173" spans="1:8" x14ac:dyDescent="0.2">
      <c r="A173" s="110">
        <f t="array" ref="A173">IFERROR(INDEX('Annex 2 EHV charges'!$A$11:$A$305, MATCH(0, IF(ISBLANK('Annex 2 EHV charges'!$A$11:$A$305),1, COUNTIF(A$4:$A172, 'Annex 2 EHV charges'!$A$11:$A$305)), 0)),"")</f>
        <v>918</v>
      </c>
      <c r="B173" s="110">
        <f>IF($A173="","",VLOOKUP($A173,'Annex 2 EHV charges'!$A:$O,2,0))</f>
        <v>918</v>
      </c>
      <c r="C173" s="111">
        <f>IF($A173="","",VLOOKUP($A173,'Annex 2 EHV charges'!$A:$O,3,0))</f>
        <v>1170000174827</v>
      </c>
      <c r="D173" s="110" t="str">
        <f>IF($A173="","",VLOOKUP($A173,'Annex 2 EHV charges'!$A:$O,7,0))</f>
        <v>Beachampton Solar Farm</v>
      </c>
      <c r="E173" s="115" t="str">
        <f>IFERROR(IF(VLOOKUP($A173,'Annex 2 EHV charges'!$A:$O,8,FALSE)=0,"",VLOOKUP($A173,'Annex 2 EHV charges'!$A:$O,8,FALSE)),"")</f>
        <v/>
      </c>
      <c r="F173" s="116">
        <f>IFERROR(IF(VLOOKUP($A173,'Annex 2 EHV charges'!$A:$O,9,FALSE)=0,"",VLOOKUP($A173,'Annex 2 EHV charges'!$A:$O,9,FALSE)),"")</f>
        <v>19.28</v>
      </c>
      <c r="G173" s="117">
        <f>IFERROR(IF(VLOOKUP($A173,'Annex 2 EHV charges'!$A:$O,10,FALSE)=0,"",VLOOKUP($A173,'Annex 2 EHV charges'!$A:$O,10,FALSE)),"")</f>
        <v>1.1599999999999999</v>
      </c>
      <c r="H173" s="117">
        <f>IFERROR(IF(VLOOKUP($A173,'Annex 2 EHV charges'!$A:$O,11,FALSE)=0,"",VLOOKUP($A173,'Annex 2 EHV charges'!$A:$O,11,FALSE)),"")</f>
        <v>1.1599999999999999</v>
      </c>
    </row>
    <row r="174" spans="1:8" x14ac:dyDescent="0.2">
      <c r="A174" s="110">
        <f t="array" ref="A174">IFERROR(INDEX('Annex 2 EHV charges'!$A$11:$A$305, MATCH(0, IF(ISBLANK('Annex 2 EHV charges'!$A$11:$A$305),1, COUNTIF(A$4:$A173, 'Annex 2 EHV charges'!$A$11:$A$305)), 0)),"")</f>
        <v>919</v>
      </c>
      <c r="B174" s="110">
        <f>IF($A174="","",VLOOKUP($A174,'Annex 2 EHV charges'!$A:$O,2,0))</f>
        <v>919</v>
      </c>
      <c r="C174" s="111">
        <f>IF($A174="","",VLOOKUP($A174,'Annex 2 EHV charges'!$A:$O,3,0))</f>
        <v>1170000182961</v>
      </c>
      <c r="D174" s="110" t="str">
        <f>IF($A174="","",VLOOKUP($A174,'Annex 2 EHV charges'!$A:$O,7,0))</f>
        <v>Croft End Solar Farm</v>
      </c>
      <c r="E174" s="115" t="str">
        <f>IFERROR(IF(VLOOKUP($A174,'Annex 2 EHV charges'!$A:$O,8,FALSE)=0,"",VLOOKUP($A174,'Annex 2 EHV charges'!$A:$O,8,FALSE)),"")</f>
        <v/>
      </c>
      <c r="F174" s="116">
        <f>IFERROR(IF(VLOOKUP($A174,'Annex 2 EHV charges'!$A:$O,9,FALSE)=0,"",VLOOKUP($A174,'Annex 2 EHV charges'!$A:$O,9,FALSE)),"")</f>
        <v>2.78</v>
      </c>
      <c r="G174" s="117">
        <f>IFERROR(IF(VLOOKUP($A174,'Annex 2 EHV charges'!$A:$O,10,FALSE)=0,"",VLOOKUP($A174,'Annex 2 EHV charges'!$A:$O,10,FALSE)),"")</f>
        <v>2.14</v>
      </c>
      <c r="H174" s="117">
        <f>IFERROR(IF(VLOOKUP($A174,'Annex 2 EHV charges'!$A:$O,11,FALSE)=0,"",VLOOKUP($A174,'Annex 2 EHV charges'!$A:$O,11,FALSE)),"")</f>
        <v>2.14</v>
      </c>
    </row>
    <row r="175" spans="1:8" x14ac:dyDescent="0.2">
      <c r="A175" s="110">
        <f t="array" ref="A175">IFERROR(INDEX('Annex 2 EHV charges'!$A$11:$A$305, MATCH(0, IF(ISBLANK('Annex 2 EHV charges'!$A$11:$A$305),1, COUNTIF(A$4:$A174, 'Annex 2 EHV charges'!$A$11:$A$305)), 0)),"")</f>
        <v>920</v>
      </c>
      <c r="B175" s="110">
        <f>IF($A175="","",VLOOKUP($A175,'Annex 2 EHV charges'!$A:$O,2,0))</f>
        <v>920</v>
      </c>
      <c r="C175" s="111">
        <f>IF($A175="","",VLOOKUP($A175,'Annex 2 EHV charges'!$A:$O,3,0))</f>
        <v>1170000233552</v>
      </c>
      <c r="D175" s="110" t="str">
        <f>IF($A175="","",VLOOKUP($A175,'Annex 2 EHV charges'!$A:$O,7,0))</f>
        <v>M1 Wind farm</v>
      </c>
      <c r="E175" s="115" t="str">
        <f>IFERROR(IF(VLOOKUP($A175,'Annex 2 EHV charges'!$A:$O,8,FALSE)=0,"",VLOOKUP($A175,'Annex 2 EHV charges'!$A:$O,8,FALSE)),"")</f>
        <v/>
      </c>
      <c r="F175" s="116">
        <f>IFERROR(IF(VLOOKUP($A175,'Annex 2 EHV charges'!$A:$O,9,FALSE)=0,"",VLOOKUP($A175,'Annex 2 EHV charges'!$A:$O,9,FALSE)),"")</f>
        <v>10.1</v>
      </c>
      <c r="G175" s="117">
        <f>IFERROR(IF(VLOOKUP($A175,'Annex 2 EHV charges'!$A:$O,10,FALSE)=0,"",VLOOKUP($A175,'Annex 2 EHV charges'!$A:$O,10,FALSE)),"")</f>
        <v>0.96</v>
      </c>
      <c r="H175" s="117">
        <f>IFERROR(IF(VLOOKUP($A175,'Annex 2 EHV charges'!$A:$O,11,FALSE)=0,"",VLOOKUP($A175,'Annex 2 EHV charges'!$A:$O,11,FALSE)),"")</f>
        <v>0.96</v>
      </c>
    </row>
    <row r="176" spans="1:8" x14ac:dyDescent="0.2">
      <c r="A176" s="110">
        <f t="array" ref="A176">IFERROR(INDEX('Annex 2 EHV charges'!$A$11:$A$305, MATCH(0, IF(ISBLANK('Annex 2 EHV charges'!$A$11:$A$305),1, COUNTIF(A$4:$A175, 'Annex 2 EHV charges'!$A$11:$A$305)), 0)),"")</f>
        <v>921</v>
      </c>
      <c r="B176" s="110">
        <f>IF($A176="","",VLOOKUP($A176,'Annex 2 EHV charges'!$A:$O,2,0))</f>
        <v>921</v>
      </c>
      <c r="C176" s="111">
        <f>IF($A176="","",VLOOKUP($A176,'Annex 2 EHV charges'!$A:$O,3,0))</f>
        <v>1170000265270</v>
      </c>
      <c r="D176" s="110" t="str">
        <f>IF($A176="","",VLOOKUP($A176,'Annex 2 EHV charges'!$A:$O,7,0))</f>
        <v>Leamington STOR</v>
      </c>
      <c r="E176" s="115" t="str">
        <f>IFERROR(IF(VLOOKUP($A176,'Annex 2 EHV charges'!$A:$O,8,FALSE)=0,"",VLOOKUP($A176,'Annex 2 EHV charges'!$A:$O,8,FALSE)),"")</f>
        <v/>
      </c>
      <c r="F176" s="116">
        <f>IFERROR(IF(VLOOKUP($A176,'Annex 2 EHV charges'!$A:$O,9,FALSE)=0,"",VLOOKUP($A176,'Annex 2 EHV charges'!$A:$O,9,FALSE)),"")</f>
        <v>46.71</v>
      </c>
      <c r="G176" s="117">
        <f>IFERROR(IF(VLOOKUP($A176,'Annex 2 EHV charges'!$A:$O,10,FALSE)=0,"",VLOOKUP($A176,'Annex 2 EHV charges'!$A:$O,10,FALSE)),"")</f>
        <v>1.92</v>
      </c>
      <c r="H176" s="117">
        <f>IFERROR(IF(VLOOKUP($A176,'Annex 2 EHV charges'!$A:$O,11,FALSE)=0,"",VLOOKUP($A176,'Annex 2 EHV charges'!$A:$O,11,FALSE)),"")</f>
        <v>1.92</v>
      </c>
    </row>
    <row r="177" spans="1:8" x14ac:dyDescent="0.2">
      <c r="A177" s="110">
        <f t="array" ref="A177">IFERROR(INDEX('Annex 2 EHV charges'!$A$11:$A$305, MATCH(0, IF(ISBLANK('Annex 2 EHV charges'!$A$11:$A$305),1, COUNTIF(A$4:$A176, 'Annex 2 EHV charges'!$A$11:$A$305)), 0)),"")</f>
        <v>922</v>
      </c>
      <c r="B177" s="110">
        <f>IF($A177="","",VLOOKUP($A177,'Annex 2 EHV charges'!$A:$O,2,0))</f>
        <v>922</v>
      </c>
      <c r="C177" s="111">
        <f>IF($A177="","",VLOOKUP($A177,'Annex 2 EHV charges'!$A:$O,3,0))</f>
        <v>1170000280108</v>
      </c>
      <c r="D177" s="110" t="str">
        <f>IF($A177="","",VLOOKUP($A177,'Annex 2 EHV charges'!$A:$O,7,0))</f>
        <v>Low Farm Anaerobic Dig</v>
      </c>
      <c r="E177" s="115" t="str">
        <f>IFERROR(IF(VLOOKUP($A177,'Annex 2 EHV charges'!$A:$O,8,FALSE)=0,"",VLOOKUP($A177,'Annex 2 EHV charges'!$A:$O,8,FALSE)),"")</f>
        <v/>
      </c>
      <c r="F177" s="116">
        <f>IFERROR(IF(VLOOKUP($A177,'Annex 2 EHV charges'!$A:$O,9,FALSE)=0,"",VLOOKUP($A177,'Annex 2 EHV charges'!$A:$O,9,FALSE)),"")</f>
        <v>20.68</v>
      </c>
      <c r="G177" s="117">
        <f>IFERROR(IF(VLOOKUP($A177,'Annex 2 EHV charges'!$A:$O,10,FALSE)=0,"",VLOOKUP($A177,'Annex 2 EHV charges'!$A:$O,10,FALSE)),"")</f>
        <v>0.96</v>
      </c>
      <c r="H177" s="117">
        <f>IFERROR(IF(VLOOKUP($A177,'Annex 2 EHV charges'!$A:$O,11,FALSE)=0,"",VLOOKUP($A177,'Annex 2 EHV charges'!$A:$O,11,FALSE)),"")</f>
        <v>0.96</v>
      </c>
    </row>
    <row r="178" spans="1:8" x14ac:dyDescent="0.2">
      <c r="A178" s="110">
        <f t="array" ref="A178">IFERROR(INDEX('Annex 2 EHV charges'!$A$11:$A$305, MATCH(0, IF(ISBLANK('Annex 2 EHV charges'!$A$11:$A$305),1, COUNTIF(A$4:$A177, 'Annex 2 EHV charges'!$A$11:$A$305)), 0)),"")</f>
        <v>923</v>
      </c>
      <c r="B178" s="110">
        <f>IF($A178="","",VLOOKUP($A178,'Annex 2 EHV charges'!$A:$O,2,0))</f>
        <v>923</v>
      </c>
      <c r="C178" s="111">
        <f>IF($A178="","",VLOOKUP($A178,'Annex 2 EHV charges'!$A:$O,3,0))</f>
        <v>1170000280960</v>
      </c>
      <c r="D178" s="110" t="str">
        <f>IF($A178="","",VLOOKUP($A178,'Annex 2 EHV charges'!$A:$O,7,0))</f>
        <v>Turweston Airfield Solar Farm</v>
      </c>
      <c r="E178" s="115" t="str">
        <f>IFERROR(IF(VLOOKUP($A178,'Annex 2 EHV charges'!$A:$O,8,FALSE)=0,"",VLOOKUP($A178,'Annex 2 EHV charges'!$A:$O,8,FALSE)),"")</f>
        <v/>
      </c>
      <c r="F178" s="116">
        <f>IFERROR(IF(VLOOKUP($A178,'Annex 2 EHV charges'!$A:$O,9,FALSE)=0,"",VLOOKUP($A178,'Annex 2 EHV charges'!$A:$O,9,FALSE)),"")</f>
        <v>1.77</v>
      </c>
      <c r="G178" s="117">
        <f>IFERROR(IF(VLOOKUP($A178,'Annex 2 EHV charges'!$A:$O,10,FALSE)=0,"",VLOOKUP($A178,'Annex 2 EHV charges'!$A:$O,10,FALSE)),"")</f>
        <v>2.09</v>
      </c>
      <c r="H178" s="117">
        <f>IFERROR(IF(VLOOKUP($A178,'Annex 2 EHV charges'!$A:$O,11,FALSE)=0,"",VLOOKUP($A178,'Annex 2 EHV charges'!$A:$O,11,FALSE)),"")</f>
        <v>2.09</v>
      </c>
    </row>
    <row r="179" spans="1:8" x14ac:dyDescent="0.2">
      <c r="A179" s="110">
        <f t="array" ref="A179">IFERROR(INDEX('Annex 2 EHV charges'!$A$11:$A$305, MATCH(0, IF(ISBLANK('Annex 2 EHV charges'!$A$11:$A$305),1, COUNTIF(A$4:$A178, 'Annex 2 EHV charges'!$A$11:$A$305)), 0)),"")</f>
        <v>924</v>
      </c>
      <c r="B179" s="110">
        <f>IF($A179="","",VLOOKUP($A179,'Annex 2 EHV charges'!$A:$O,2,0))</f>
        <v>924</v>
      </c>
      <c r="C179" s="111">
        <f>IF($A179="","",VLOOKUP($A179,'Annex 2 EHV charges'!$A:$O,3,0))</f>
        <v>1170000281175</v>
      </c>
      <c r="D179" s="110" t="str">
        <f>IF($A179="","",VLOOKUP($A179,'Annex 2 EHV charges'!$A:$O,7,0))</f>
        <v>Burton Pedwardine Solar</v>
      </c>
      <c r="E179" s="115" t="str">
        <f>IFERROR(IF(VLOOKUP($A179,'Annex 2 EHV charges'!$A:$O,8,FALSE)=0,"",VLOOKUP($A179,'Annex 2 EHV charges'!$A:$O,8,FALSE)),"")</f>
        <v/>
      </c>
      <c r="F179" s="116">
        <f>IFERROR(IF(VLOOKUP($A179,'Annex 2 EHV charges'!$A:$O,9,FALSE)=0,"",VLOOKUP($A179,'Annex 2 EHV charges'!$A:$O,9,FALSE)),"")</f>
        <v>12.06</v>
      </c>
      <c r="G179" s="117">
        <f>IFERROR(IF(VLOOKUP($A179,'Annex 2 EHV charges'!$A:$O,10,FALSE)=0,"",VLOOKUP($A179,'Annex 2 EHV charges'!$A:$O,10,FALSE)),"")</f>
        <v>1.68</v>
      </c>
      <c r="H179" s="117">
        <f>IFERROR(IF(VLOOKUP($A179,'Annex 2 EHV charges'!$A:$O,11,FALSE)=0,"",VLOOKUP($A179,'Annex 2 EHV charges'!$A:$O,11,FALSE)),"")</f>
        <v>1.68</v>
      </c>
    </row>
    <row r="180" spans="1:8" x14ac:dyDescent="0.2">
      <c r="A180" s="110">
        <f t="array" ref="A180">IFERROR(INDEX('Annex 2 EHV charges'!$A$11:$A$305, MATCH(0, IF(ISBLANK('Annex 2 EHV charges'!$A$11:$A$305),1, COUNTIF(A$4:$A179, 'Annex 2 EHV charges'!$A$11:$A$305)), 0)),"")</f>
        <v>925</v>
      </c>
      <c r="B180" s="110">
        <f>IF($A180="","",VLOOKUP($A180,'Annex 2 EHV charges'!$A:$O,2,0))</f>
        <v>925</v>
      </c>
      <c r="C180" s="111">
        <f>IF($A180="","",VLOOKUP($A180,'Annex 2 EHV charges'!$A:$O,3,0))</f>
        <v>1170000306909</v>
      </c>
      <c r="D180" s="110" t="str">
        <f>IF($A180="","",VLOOKUP($A180,'Annex 2 EHV charges'!$A:$O,7,0))</f>
        <v>Little Morton Farm Solar</v>
      </c>
      <c r="E180" s="115" t="str">
        <f>IFERROR(IF(VLOOKUP($A180,'Annex 2 EHV charges'!$A:$O,8,FALSE)=0,"",VLOOKUP($A180,'Annex 2 EHV charges'!$A:$O,8,FALSE)),"")</f>
        <v/>
      </c>
      <c r="F180" s="116">
        <f>IFERROR(IF(VLOOKUP($A180,'Annex 2 EHV charges'!$A:$O,9,FALSE)=0,"",VLOOKUP($A180,'Annex 2 EHV charges'!$A:$O,9,FALSE)),"")</f>
        <v>4.84</v>
      </c>
      <c r="G180" s="117">
        <f>IFERROR(IF(VLOOKUP($A180,'Annex 2 EHV charges'!$A:$O,10,FALSE)=0,"",VLOOKUP($A180,'Annex 2 EHV charges'!$A:$O,10,FALSE)),"")</f>
        <v>1.66</v>
      </c>
      <c r="H180" s="117">
        <f>IFERROR(IF(VLOOKUP($A180,'Annex 2 EHV charges'!$A:$O,11,FALSE)=0,"",VLOOKUP($A180,'Annex 2 EHV charges'!$A:$O,11,FALSE)),"")</f>
        <v>1.66</v>
      </c>
    </row>
    <row r="181" spans="1:8" x14ac:dyDescent="0.2">
      <c r="A181" s="110">
        <f t="array" ref="A181">IFERROR(INDEX('Annex 2 EHV charges'!$A$11:$A$305, MATCH(0, IF(ISBLANK('Annex 2 EHV charges'!$A$11:$A$305),1, COUNTIF(A$4:$A180, 'Annex 2 EHV charges'!$A$11:$A$305)), 0)),"")</f>
        <v>930</v>
      </c>
      <c r="B181" s="110">
        <f>IF($A181="","",VLOOKUP($A181,'Annex 2 EHV charges'!$A:$O,2,0))</f>
        <v>930</v>
      </c>
      <c r="C181" s="111">
        <f>IF($A181="","",VLOOKUP($A181,'Annex 2 EHV charges'!$A:$O,3,0))</f>
        <v>1170000073288</v>
      </c>
      <c r="D181" s="110" t="str">
        <f>IF($A181="","",VLOOKUP($A181,'Annex 2 EHV charges'!$A:$O,7,0))</f>
        <v>Rockingham</v>
      </c>
      <c r="E181" s="115" t="str">
        <f>IFERROR(IF(VLOOKUP($A181,'Annex 2 EHV charges'!$A:$O,8,FALSE)=0,"",VLOOKUP($A181,'Annex 2 EHV charges'!$A:$O,8,FALSE)),"")</f>
        <v/>
      </c>
      <c r="F181" s="116">
        <f>IFERROR(IF(VLOOKUP($A181,'Annex 2 EHV charges'!$A:$O,9,FALSE)=0,"",VLOOKUP($A181,'Annex 2 EHV charges'!$A:$O,9,FALSE)),"")</f>
        <v>8259.9699999999993</v>
      </c>
      <c r="G181" s="117">
        <f>IFERROR(IF(VLOOKUP($A181,'Annex 2 EHV charges'!$A:$O,10,FALSE)=0,"",VLOOKUP($A181,'Annex 2 EHV charges'!$A:$O,10,FALSE)),"")</f>
        <v>1.72</v>
      </c>
      <c r="H181" s="117">
        <f>IFERROR(IF(VLOOKUP($A181,'Annex 2 EHV charges'!$A:$O,11,FALSE)=0,"",VLOOKUP($A181,'Annex 2 EHV charges'!$A:$O,11,FALSE)),"")</f>
        <v>1.72</v>
      </c>
    </row>
    <row r="182" spans="1:8" ht="51" x14ac:dyDescent="0.2">
      <c r="A182" s="110">
        <f t="array" ref="A182">IFERROR(INDEX('Annex 2 EHV charges'!$A$11:$A$305, MATCH(0, IF(ISBLANK('Annex 2 EHV charges'!$A$11:$A$305),1, COUNTIF(A$4:$A181, 'Annex 2 EHV charges'!$A$11:$A$305)), 0)),"")</f>
        <v>931</v>
      </c>
      <c r="B182" s="110">
        <f>IF($A182="","",VLOOKUP($A182,'Annex 2 EHV charges'!$A:$O,2,0))</f>
        <v>931</v>
      </c>
      <c r="C182" s="111" t="str">
        <f>IF($A182="","",VLOOKUP($A182,'Annex 2 EHV charges'!$A:$O,3,0))</f>
        <v>1170000086612
1170000091783
1170000091792
1170000091808</v>
      </c>
      <c r="D182" s="110" t="str">
        <f>IF($A182="","",VLOOKUP($A182,'Annex 2 EHV charges'!$A:$O,7,0))</f>
        <v>Santander Carlton Park 132/11</v>
      </c>
      <c r="E182" s="115" t="str">
        <f>IFERROR(IF(VLOOKUP($A182,'Annex 2 EHV charges'!$A:$O,8,FALSE)=0,"",VLOOKUP($A182,'Annex 2 EHV charges'!$A:$O,8,FALSE)),"")</f>
        <v/>
      </c>
      <c r="F182" s="116">
        <f>IFERROR(IF(VLOOKUP($A182,'Annex 2 EHV charges'!$A:$O,9,FALSE)=0,"",VLOOKUP($A182,'Annex 2 EHV charges'!$A:$O,9,FALSE)),"")</f>
        <v>155.54</v>
      </c>
      <c r="G182" s="117">
        <f>IFERROR(IF(VLOOKUP($A182,'Annex 2 EHV charges'!$A:$O,10,FALSE)=0,"",VLOOKUP($A182,'Annex 2 EHV charges'!$A:$O,10,FALSE)),"")</f>
        <v>1.02</v>
      </c>
      <c r="H182" s="117">
        <f>IFERROR(IF(VLOOKUP($A182,'Annex 2 EHV charges'!$A:$O,11,FALSE)=0,"",VLOOKUP($A182,'Annex 2 EHV charges'!$A:$O,11,FALSE)),"")</f>
        <v>1.02</v>
      </c>
    </row>
    <row r="183" spans="1:8" x14ac:dyDescent="0.2">
      <c r="A183" s="110">
        <f t="array" ref="A183">IFERROR(INDEX('Annex 2 EHV charges'!$A$11:$A$305, MATCH(0, IF(ISBLANK('Annex 2 EHV charges'!$A$11:$A$305),1, COUNTIF(A$4:$A182, 'Annex 2 EHV charges'!$A$11:$A$305)), 0)),"")</f>
        <v>932</v>
      </c>
      <c r="B183" s="110">
        <f>IF($A183="","",VLOOKUP($A183,'Annex 2 EHV charges'!$A:$O,2,0))</f>
        <v>932</v>
      </c>
      <c r="C183" s="111">
        <f>IF($A183="","",VLOOKUP($A183,'Annex 2 EHV charges'!$A:$O,3,0))</f>
        <v>1160001446600</v>
      </c>
      <c r="D183" s="110" t="str">
        <f>IF($A183="","",VLOOKUP($A183,'Annex 2 EHV charges'!$A:$O,7,0))</f>
        <v>Delphi Diesel</v>
      </c>
      <c r="E183" s="115">
        <f>IFERROR(IF(VLOOKUP($A183,'Annex 2 EHV charges'!$A:$O,8,FALSE)=0,"",VLOOKUP($A183,'Annex 2 EHV charges'!$A:$O,8,FALSE)),"")</f>
        <v>0.51100000000000001</v>
      </c>
      <c r="F183" s="116">
        <f>IFERROR(IF(VLOOKUP($A183,'Annex 2 EHV charges'!$A:$O,9,FALSE)=0,"",VLOOKUP($A183,'Annex 2 EHV charges'!$A:$O,9,FALSE)),"")</f>
        <v>224.55</v>
      </c>
      <c r="G183" s="117">
        <f>IFERROR(IF(VLOOKUP($A183,'Annex 2 EHV charges'!$A:$O,10,FALSE)=0,"",VLOOKUP($A183,'Annex 2 EHV charges'!$A:$O,10,FALSE)),"")</f>
        <v>3.06</v>
      </c>
      <c r="H183" s="117">
        <f>IFERROR(IF(VLOOKUP($A183,'Annex 2 EHV charges'!$A:$O,11,FALSE)=0,"",VLOOKUP($A183,'Annex 2 EHV charges'!$A:$O,11,FALSE)),"")</f>
        <v>3.06</v>
      </c>
    </row>
    <row r="184" spans="1:8" x14ac:dyDescent="0.2">
      <c r="A184" s="110">
        <f t="array" ref="A184">IFERROR(INDEX('Annex 2 EHV charges'!$A$11:$A$305, MATCH(0, IF(ISBLANK('Annex 2 EHV charges'!$A$11:$A$305),1, COUNTIF(A$4:$A183, 'Annex 2 EHV charges'!$A$11:$A$305)), 0)),"")</f>
        <v>940</v>
      </c>
      <c r="B184" s="110">
        <f>IF($A184="","",VLOOKUP($A184,'Annex 2 EHV charges'!$A:$O,2,0))</f>
        <v>940</v>
      </c>
      <c r="C184" s="111">
        <f>IF($A184="","",VLOOKUP($A184,'Annex 2 EHV charges'!$A:$O,3,0))</f>
        <v>1170000306884</v>
      </c>
      <c r="D184" s="110" t="str">
        <f>IF($A184="","",VLOOKUP($A184,'Annex 2 EHV charges'!$A:$O,7,0))</f>
        <v>Lodge Farm Solar Park</v>
      </c>
      <c r="E184" s="115" t="str">
        <f>IFERROR(IF(VLOOKUP($A184,'Annex 2 EHV charges'!$A:$O,8,FALSE)=0,"",VLOOKUP($A184,'Annex 2 EHV charges'!$A:$O,8,FALSE)),"")</f>
        <v/>
      </c>
      <c r="F184" s="116">
        <f>IFERROR(IF(VLOOKUP($A184,'Annex 2 EHV charges'!$A:$O,9,FALSE)=0,"",VLOOKUP($A184,'Annex 2 EHV charges'!$A:$O,9,FALSE)),"")</f>
        <v>25.77</v>
      </c>
      <c r="G184" s="117">
        <f>IFERROR(IF(VLOOKUP($A184,'Annex 2 EHV charges'!$A:$O,10,FALSE)=0,"",VLOOKUP($A184,'Annex 2 EHV charges'!$A:$O,10,FALSE)),"")</f>
        <v>1.41</v>
      </c>
      <c r="H184" s="117">
        <f>IFERROR(IF(VLOOKUP($A184,'Annex 2 EHV charges'!$A:$O,11,FALSE)=0,"",VLOOKUP($A184,'Annex 2 EHV charges'!$A:$O,11,FALSE)),"")</f>
        <v>1.41</v>
      </c>
    </row>
    <row r="185" spans="1:8" x14ac:dyDescent="0.2">
      <c r="A185" s="110">
        <f t="array" ref="A185">IFERROR(INDEX('Annex 2 EHV charges'!$A$11:$A$305, MATCH(0, IF(ISBLANK('Annex 2 EHV charges'!$A$11:$A$305),1, COUNTIF(A$4:$A184, 'Annex 2 EHV charges'!$A$11:$A$305)), 0)),"")</f>
        <v>941</v>
      </c>
      <c r="B185" s="110">
        <f>IF($A185="","",VLOOKUP($A185,'Annex 2 EHV charges'!$A:$O,2,0))</f>
        <v>941</v>
      </c>
      <c r="C185" s="111">
        <f>IF($A185="","",VLOOKUP($A185,'Annex 2 EHV charges'!$A:$O,3,0))</f>
        <v>1170000313162</v>
      </c>
      <c r="D185" s="110" t="str">
        <f>IF($A185="","",VLOOKUP($A185,'Annex 2 EHV charges'!$A:$O,7,0))</f>
        <v>Ermine Farm PV</v>
      </c>
      <c r="E185" s="115" t="str">
        <f>IFERROR(IF(VLOOKUP($A185,'Annex 2 EHV charges'!$A:$O,8,FALSE)=0,"",VLOOKUP($A185,'Annex 2 EHV charges'!$A:$O,8,FALSE)),"")</f>
        <v/>
      </c>
      <c r="F185" s="116">
        <f>IFERROR(IF(VLOOKUP($A185,'Annex 2 EHV charges'!$A:$O,9,FALSE)=0,"",VLOOKUP($A185,'Annex 2 EHV charges'!$A:$O,9,FALSE)),"")</f>
        <v>52.38</v>
      </c>
      <c r="G185" s="117">
        <f>IFERROR(IF(VLOOKUP($A185,'Annex 2 EHV charges'!$A:$O,10,FALSE)=0,"",VLOOKUP($A185,'Annex 2 EHV charges'!$A:$O,10,FALSE)),"")</f>
        <v>1.77</v>
      </c>
      <c r="H185" s="117">
        <f>IFERROR(IF(VLOOKUP($A185,'Annex 2 EHV charges'!$A:$O,11,FALSE)=0,"",VLOOKUP($A185,'Annex 2 EHV charges'!$A:$O,11,FALSE)),"")</f>
        <v>1.77</v>
      </c>
    </row>
    <row r="186" spans="1:8" x14ac:dyDescent="0.2">
      <c r="A186" s="110">
        <f t="array" ref="A186">IFERROR(INDEX('Annex 2 EHV charges'!$A$11:$A$305, MATCH(0, IF(ISBLANK('Annex 2 EHV charges'!$A$11:$A$305),1, COUNTIF(A$4:$A185, 'Annex 2 EHV charges'!$A$11:$A$305)), 0)),"")</f>
        <v>942</v>
      </c>
      <c r="B186" s="110">
        <f>IF($A186="","",VLOOKUP($A186,'Annex 2 EHV charges'!$A:$O,2,0))</f>
        <v>942</v>
      </c>
      <c r="C186" s="111">
        <f>IF($A186="","",VLOOKUP($A186,'Annex 2 EHV charges'!$A:$O,3,0))</f>
        <v>1170000319234</v>
      </c>
      <c r="D186" s="110" t="str">
        <f>IF($A186="","",VLOOKUP($A186,'Annex 2 EHV charges'!$A:$O,7,0))</f>
        <v>Ridge Solar Park</v>
      </c>
      <c r="E186" s="115" t="str">
        <f>IFERROR(IF(VLOOKUP($A186,'Annex 2 EHV charges'!$A:$O,8,FALSE)=0,"",VLOOKUP($A186,'Annex 2 EHV charges'!$A:$O,8,FALSE)),"")</f>
        <v/>
      </c>
      <c r="F186" s="116">
        <f>IFERROR(IF(VLOOKUP($A186,'Annex 2 EHV charges'!$A:$O,9,FALSE)=0,"",VLOOKUP($A186,'Annex 2 EHV charges'!$A:$O,9,FALSE)),"")</f>
        <v>5.41</v>
      </c>
      <c r="G186" s="117">
        <f>IFERROR(IF(VLOOKUP($A186,'Annex 2 EHV charges'!$A:$O,10,FALSE)=0,"",VLOOKUP($A186,'Annex 2 EHV charges'!$A:$O,10,FALSE)),"")</f>
        <v>1.46</v>
      </c>
      <c r="H186" s="117">
        <f>IFERROR(IF(VLOOKUP($A186,'Annex 2 EHV charges'!$A:$O,11,FALSE)=0,"",VLOOKUP($A186,'Annex 2 EHV charges'!$A:$O,11,FALSE)),"")</f>
        <v>1.46</v>
      </c>
    </row>
    <row r="187" spans="1:8" x14ac:dyDescent="0.2">
      <c r="A187" s="110">
        <f t="array" ref="A187">IFERROR(INDEX('Annex 2 EHV charges'!$A$11:$A$305, MATCH(0, IF(ISBLANK('Annex 2 EHV charges'!$A$11:$A$305),1, COUNTIF(A$4:$A186, 'Annex 2 EHV charges'!$A$11:$A$305)), 0)),"")</f>
        <v>943</v>
      </c>
      <c r="B187" s="110">
        <f>IF($A187="","",VLOOKUP($A187,'Annex 2 EHV charges'!$A:$O,2,0))</f>
        <v>943</v>
      </c>
      <c r="C187" s="111">
        <f>IF($A187="","",VLOOKUP($A187,'Annex 2 EHV charges'!$A:$O,3,0))</f>
        <v>1170000325283</v>
      </c>
      <c r="D187" s="110" t="str">
        <f>IF($A187="","",VLOOKUP($A187,'Annex 2 EHV charges'!$A:$O,7,0))</f>
        <v>Winwick Wind Farm</v>
      </c>
      <c r="E187" s="115" t="str">
        <f>IFERROR(IF(VLOOKUP($A187,'Annex 2 EHV charges'!$A:$O,8,FALSE)=0,"",VLOOKUP($A187,'Annex 2 EHV charges'!$A:$O,8,FALSE)),"")</f>
        <v/>
      </c>
      <c r="F187" s="116">
        <f>IFERROR(IF(VLOOKUP($A187,'Annex 2 EHV charges'!$A:$O,9,FALSE)=0,"",VLOOKUP($A187,'Annex 2 EHV charges'!$A:$O,9,FALSE)),"")</f>
        <v>1.81</v>
      </c>
      <c r="G187" s="117">
        <f>IFERROR(IF(VLOOKUP($A187,'Annex 2 EHV charges'!$A:$O,10,FALSE)=0,"",VLOOKUP($A187,'Annex 2 EHV charges'!$A:$O,10,FALSE)),"")</f>
        <v>0.96</v>
      </c>
      <c r="H187" s="117">
        <f>IFERROR(IF(VLOOKUP($A187,'Annex 2 EHV charges'!$A:$O,11,FALSE)=0,"",VLOOKUP($A187,'Annex 2 EHV charges'!$A:$O,11,FALSE)),"")</f>
        <v>0.96</v>
      </c>
    </row>
    <row r="188" spans="1:8" x14ac:dyDescent="0.2">
      <c r="A188" s="110">
        <f t="array" ref="A188">IFERROR(INDEX('Annex 2 EHV charges'!$A$11:$A$305, MATCH(0, IF(ISBLANK('Annex 2 EHV charges'!$A$11:$A$305),1, COUNTIF(A$4:$A187, 'Annex 2 EHV charges'!$A$11:$A$305)), 0)),"")</f>
        <v>944</v>
      </c>
      <c r="B188" s="110">
        <f>IF($A188="","",VLOOKUP($A188,'Annex 2 EHV charges'!$A:$O,2,0))</f>
        <v>944</v>
      </c>
      <c r="C188" s="111">
        <f>IF($A188="","",VLOOKUP($A188,'Annex 2 EHV charges'!$A:$O,3,0))</f>
        <v>1170000325308</v>
      </c>
      <c r="D188" s="110" t="str">
        <f>IF($A188="","",VLOOKUP($A188,'Annex 2 EHV charges'!$A:$O,7,0))</f>
        <v>Watford Lodge Wind Farm</v>
      </c>
      <c r="E188" s="115" t="str">
        <f>IFERROR(IF(VLOOKUP($A188,'Annex 2 EHV charges'!$A:$O,8,FALSE)=0,"",VLOOKUP($A188,'Annex 2 EHV charges'!$A:$O,8,FALSE)),"")</f>
        <v/>
      </c>
      <c r="F188" s="116">
        <f>IFERROR(IF(VLOOKUP($A188,'Annex 2 EHV charges'!$A:$O,9,FALSE)=0,"",VLOOKUP($A188,'Annex 2 EHV charges'!$A:$O,9,FALSE)),"")</f>
        <v>65.98</v>
      </c>
      <c r="G188" s="117">
        <f>IFERROR(IF(VLOOKUP($A188,'Annex 2 EHV charges'!$A:$O,10,FALSE)=0,"",VLOOKUP($A188,'Annex 2 EHV charges'!$A:$O,10,FALSE)),"")</f>
        <v>0.98</v>
      </c>
      <c r="H188" s="117">
        <f>IFERROR(IF(VLOOKUP($A188,'Annex 2 EHV charges'!$A:$O,11,FALSE)=0,"",VLOOKUP($A188,'Annex 2 EHV charges'!$A:$O,11,FALSE)),"")</f>
        <v>0.98</v>
      </c>
    </row>
    <row r="189" spans="1:8" x14ac:dyDescent="0.2">
      <c r="A189" s="110">
        <f t="array" ref="A189">IFERROR(INDEX('Annex 2 EHV charges'!$A$11:$A$305, MATCH(0, IF(ISBLANK('Annex 2 EHV charges'!$A$11:$A$305),1, COUNTIF(A$4:$A188, 'Annex 2 EHV charges'!$A$11:$A$305)), 0)),"")</f>
        <v>945</v>
      </c>
      <c r="B189" s="110">
        <f>IF($A189="","",VLOOKUP($A189,'Annex 2 EHV charges'!$A:$O,2,0))</f>
        <v>945</v>
      </c>
      <c r="C189" s="111">
        <f>IF($A189="","",VLOOKUP($A189,'Annex 2 EHV charges'!$A:$O,3,0))</f>
        <v>1170000326454</v>
      </c>
      <c r="D189" s="110" t="str">
        <f>IF($A189="","",VLOOKUP($A189,'Annex 2 EHV charges'!$A:$O,7,0))</f>
        <v>Leverton Solar Park</v>
      </c>
      <c r="E189" s="115" t="str">
        <f>IFERROR(IF(VLOOKUP($A189,'Annex 2 EHV charges'!$A:$O,8,FALSE)=0,"",VLOOKUP($A189,'Annex 2 EHV charges'!$A:$O,8,FALSE)),"")</f>
        <v/>
      </c>
      <c r="F189" s="116">
        <f>IFERROR(IF(VLOOKUP($A189,'Annex 2 EHV charges'!$A:$O,9,FALSE)=0,"",VLOOKUP($A189,'Annex 2 EHV charges'!$A:$O,9,FALSE)),"")</f>
        <v>2.74</v>
      </c>
      <c r="G189" s="117">
        <f>IFERROR(IF(VLOOKUP($A189,'Annex 2 EHV charges'!$A:$O,10,FALSE)=0,"",VLOOKUP($A189,'Annex 2 EHV charges'!$A:$O,10,FALSE)),"")</f>
        <v>2.0099999999999998</v>
      </c>
      <c r="H189" s="117">
        <f>IFERROR(IF(VLOOKUP($A189,'Annex 2 EHV charges'!$A:$O,11,FALSE)=0,"",VLOOKUP($A189,'Annex 2 EHV charges'!$A:$O,11,FALSE)),"")</f>
        <v>2.0099999999999998</v>
      </c>
    </row>
    <row r="190" spans="1:8" x14ac:dyDescent="0.2">
      <c r="A190" s="110">
        <f t="array" ref="A190">IFERROR(INDEX('Annex 2 EHV charges'!$A$11:$A$305, MATCH(0, IF(ISBLANK('Annex 2 EHV charges'!$A$11:$A$305),1, COUNTIF(A$4:$A189, 'Annex 2 EHV charges'!$A$11:$A$305)), 0)),"")</f>
        <v>946</v>
      </c>
      <c r="B190" s="110">
        <f>IF($A190="","",VLOOKUP($A190,'Annex 2 EHV charges'!$A:$O,2,0))</f>
        <v>946</v>
      </c>
      <c r="C190" s="111">
        <f>IF($A190="","",VLOOKUP($A190,'Annex 2 EHV charges'!$A:$O,3,0))</f>
        <v>1170000337508</v>
      </c>
      <c r="D190" s="110" t="str">
        <f>IF($A190="","",VLOOKUP($A190,'Annex 2 EHV charges'!$A:$O,7,0))</f>
        <v>Burton Pedwardine Phase 2</v>
      </c>
      <c r="E190" s="115" t="str">
        <f>IFERROR(IF(VLOOKUP($A190,'Annex 2 EHV charges'!$A:$O,8,FALSE)=0,"",VLOOKUP($A190,'Annex 2 EHV charges'!$A:$O,8,FALSE)),"")</f>
        <v/>
      </c>
      <c r="F190" s="116">
        <f>IFERROR(IF(VLOOKUP($A190,'Annex 2 EHV charges'!$A:$O,9,FALSE)=0,"",VLOOKUP($A190,'Annex 2 EHV charges'!$A:$O,9,FALSE)),"")</f>
        <v>25.47</v>
      </c>
      <c r="G190" s="117">
        <f>IFERROR(IF(VLOOKUP($A190,'Annex 2 EHV charges'!$A:$O,10,FALSE)=0,"",VLOOKUP($A190,'Annex 2 EHV charges'!$A:$O,10,FALSE)),"")</f>
        <v>1.48</v>
      </c>
      <c r="H190" s="117">
        <f>IFERROR(IF(VLOOKUP($A190,'Annex 2 EHV charges'!$A:$O,11,FALSE)=0,"",VLOOKUP($A190,'Annex 2 EHV charges'!$A:$O,11,FALSE)),"")</f>
        <v>1.48</v>
      </c>
    </row>
    <row r="191" spans="1:8" x14ac:dyDescent="0.2">
      <c r="A191" s="110">
        <f t="array" ref="A191">IFERROR(INDEX('Annex 2 EHV charges'!$A$11:$A$305, MATCH(0, IF(ISBLANK('Annex 2 EHV charges'!$A$11:$A$305),1, COUNTIF(A$4:$A190, 'Annex 2 EHV charges'!$A$11:$A$305)), 0)),"")</f>
        <v>947</v>
      </c>
      <c r="B191" s="110">
        <f>IF($A191="","",VLOOKUP($A191,'Annex 2 EHV charges'!$A:$O,2,0))</f>
        <v>947</v>
      </c>
      <c r="C191" s="111">
        <f>IF($A191="","",VLOOKUP($A191,'Annex 2 EHV charges'!$A:$O,3,0))</f>
        <v>1170000369068</v>
      </c>
      <c r="D191" s="110" t="str">
        <f>IF($A191="","",VLOOKUP($A191,'Annex 2 EHV charges'!$A:$O,7,0))</f>
        <v>Hartwell Solar Farm</v>
      </c>
      <c r="E191" s="115" t="str">
        <f>IFERROR(IF(VLOOKUP($A191,'Annex 2 EHV charges'!$A:$O,8,FALSE)=0,"",VLOOKUP($A191,'Annex 2 EHV charges'!$A:$O,8,FALSE)),"")</f>
        <v/>
      </c>
      <c r="F191" s="116">
        <f>IFERROR(IF(VLOOKUP($A191,'Annex 2 EHV charges'!$A:$O,9,FALSE)=0,"",VLOOKUP($A191,'Annex 2 EHV charges'!$A:$O,9,FALSE)),"")</f>
        <v>20.329999999999998</v>
      </c>
      <c r="G191" s="117">
        <f>IFERROR(IF(VLOOKUP($A191,'Annex 2 EHV charges'!$A:$O,10,FALSE)=0,"",VLOOKUP($A191,'Annex 2 EHV charges'!$A:$O,10,FALSE)),"")</f>
        <v>2.02</v>
      </c>
      <c r="H191" s="117">
        <f>IFERROR(IF(VLOOKUP($A191,'Annex 2 EHV charges'!$A:$O,11,FALSE)=0,"",VLOOKUP($A191,'Annex 2 EHV charges'!$A:$O,11,FALSE)),"")</f>
        <v>2.02</v>
      </c>
    </row>
    <row r="192" spans="1:8" x14ac:dyDescent="0.2">
      <c r="A192" s="110">
        <f t="array" ref="A192">IFERROR(INDEX('Annex 2 EHV charges'!$A$11:$A$305, MATCH(0, IF(ISBLANK('Annex 2 EHV charges'!$A$11:$A$305),1, COUNTIF(A$4:$A191, 'Annex 2 EHV charges'!$A$11:$A$305)), 0)),"")</f>
        <v>948</v>
      </c>
      <c r="B192" s="110">
        <f>IF($A192="","",VLOOKUP($A192,'Annex 2 EHV charges'!$A:$O,2,0))</f>
        <v>948</v>
      </c>
      <c r="C192" s="111">
        <f>IF($A192="","",VLOOKUP($A192,'Annex 2 EHV charges'!$A:$O,3,0))</f>
        <v>1170000369100</v>
      </c>
      <c r="D192" s="110" t="str">
        <f>IF($A192="","",VLOOKUP($A192,'Annex 2 EHV charges'!$A:$O,7,0))</f>
        <v>Eakley Lanes Solar North</v>
      </c>
      <c r="E192" s="115" t="str">
        <f>IFERROR(IF(VLOOKUP($A192,'Annex 2 EHV charges'!$A:$O,8,FALSE)=0,"",VLOOKUP($A192,'Annex 2 EHV charges'!$A:$O,8,FALSE)),"")</f>
        <v/>
      </c>
      <c r="F192" s="116">
        <f>IFERROR(IF(VLOOKUP($A192,'Annex 2 EHV charges'!$A:$O,9,FALSE)=0,"",VLOOKUP($A192,'Annex 2 EHV charges'!$A:$O,9,FALSE)),"")</f>
        <v>29.02</v>
      </c>
      <c r="G192" s="117">
        <f>IFERROR(IF(VLOOKUP($A192,'Annex 2 EHV charges'!$A:$O,10,FALSE)=0,"",VLOOKUP($A192,'Annex 2 EHV charges'!$A:$O,10,FALSE)),"")</f>
        <v>1.23</v>
      </c>
      <c r="H192" s="117">
        <f>IFERROR(IF(VLOOKUP($A192,'Annex 2 EHV charges'!$A:$O,11,FALSE)=0,"",VLOOKUP($A192,'Annex 2 EHV charges'!$A:$O,11,FALSE)),"")</f>
        <v>1.23</v>
      </c>
    </row>
    <row r="193" spans="1:8" x14ac:dyDescent="0.2">
      <c r="A193" s="110">
        <f t="array" ref="A193">IFERROR(INDEX('Annex 2 EHV charges'!$A$11:$A$305, MATCH(0, IF(ISBLANK('Annex 2 EHV charges'!$A$11:$A$305),1, COUNTIF(A$4:$A192, 'Annex 2 EHV charges'!$A$11:$A$305)), 0)),"")</f>
        <v>949</v>
      </c>
      <c r="B193" s="110">
        <f>IF($A193="","",VLOOKUP($A193,'Annex 2 EHV charges'!$A:$O,2,0))</f>
        <v>949</v>
      </c>
      <c r="C193" s="111">
        <f>IF($A193="","",VLOOKUP($A193,'Annex 2 EHV charges'!$A:$O,3,0))</f>
        <v>1170000369129</v>
      </c>
      <c r="D193" s="110" t="str">
        <f>IF($A193="","",VLOOKUP($A193,'Annex 2 EHV charges'!$A:$O,7,0))</f>
        <v>Eakley Lanes Solar South</v>
      </c>
      <c r="E193" s="115" t="str">
        <f>IFERROR(IF(VLOOKUP($A193,'Annex 2 EHV charges'!$A:$O,8,FALSE)=0,"",VLOOKUP($A193,'Annex 2 EHV charges'!$A:$O,8,FALSE)),"")</f>
        <v/>
      </c>
      <c r="F193" s="116">
        <f>IFERROR(IF(VLOOKUP($A193,'Annex 2 EHV charges'!$A:$O,9,FALSE)=0,"",VLOOKUP($A193,'Annex 2 EHV charges'!$A:$O,9,FALSE)),"")</f>
        <v>57.92</v>
      </c>
      <c r="G193" s="117">
        <f>IFERROR(IF(VLOOKUP($A193,'Annex 2 EHV charges'!$A:$O,10,FALSE)=0,"",VLOOKUP($A193,'Annex 2 EHV charges'!$A:$O,10,FALSE)),"")</f>
        <v>2.95</v>
      </c>
      <c r="H193" s="117">
        <f>IFERROR(IF(VLOOKUP($A193,'Annex 2 EHV charges'!$A:$O,11,FALSE)=0,"",VLOOKUP($A193,'Annex 2 EHV charges'!$A:$O,11,FALSE)),"")</f>
        <v>2.95</v>
      </c>
    </row>
    <row r="194" spans="1:8" x14ac:dyDescent="0.2">
      <c r="A194" s="110">
        <f t="array" ref="A194">IFERROR(INDEX('Annex 2 EHV charges'!$A$11:$A$305, MATCH(0, IF(ISBLANK('Annex 2 EHV charges'!$A$11:$A$305),1, COUNTIF(A$4:$A193, 'Annex 2 EHV charges'!$A$11:$A$305)), 0)),"")</f>
        <v>950</v>
      </c>
      <c r="B194" s="110">
        <f>IF($A194="","",VLOOKUP($A194,'Annex 2 EHV charges'!$A:$O,2,0))</f>
        <v>950</v>
      </c>
      <c r="C194" s="111">
        <f>IF($A194="","",VLOOKUP($A194,'Annex 2 EHV charges'!$A:$O,3,0))</f>
        <v>1170000388743</v>
      </c>
      <c r="D194" s="110" t="str">
        <f>IF($A194="","",VLOOKUP($A194,'Annex 2 EHV charges'!$A:$O,7,0))</f>
        <v>Welbeck Colliery PV</v>
      </c>
      <c r="E194" s="115" t="str">
        <f>IFERROR(IF(VLOOKUP($A194,'Annex 2 EHV charges'!$A:$O,8,FALSE)=0,"",VLOOKUP($A194,'Annex 2 EHV charges'!$A:$O,8,FALSE)),"")</f>
        <v/>
      </c>
      <c r="F194" s="116">
        <f>IFERROR(IF(VLOOKUP($A194,'Annex 2 EHV charges'!$A:$O,9,FALSE)=0,"",VLOOKUP($A194,'Annex 2 EHV charges'!$A:$O,9,FALSE)),"")</f>
        <v>7.4</v>
      </c>
      <c r="G194" s="117">
        <f>IFERROR(IF(VLOOKUP($A194,'Annex 2 EHV charges'!$A:$O,10,FALSE)=0,"",VLOOKUP($A194,'Annex 2 EHV charges'!$A:$O,10,FALSE)),"")</f>
        <v>1.43</v>
      </c>
      <c r="H194" s="117">
        <f>IFERROR(IF(VLOOKUP($A194,'Annex 2 EHV charges'!$A:$O,11,FALSE)=0,"",VLOOKUP($A194,'Annex 2 EHV charges'!$A:$O,11,FALSE)),"")</f>
        <v>1.43</v>
      </c>
    </row>
    <row r="195" spans="1:8" x14ac:dyDescent="0.2">
      <c r="A195" s="110">
        <f t="array" ref="A195">IFERROR(INDEX('Annex 2 EHV charges'!$A$11:$A$305, MATCH(0, IF(ISBLANK('Annex 2 EHV charges'!$A$11:$A$305),1, COUNTIF(A$4:$A194, 'Annex 2 EHV charges'!$A$11:$A$305)), 0)),"")</f>
        <v>951</v>
      </c>
      <c r="B195" s="110">
        <f>IF($A195="","",VLOOKUP($A195,'Annex 2 EHV charges'!$A:$O,2,0))</f>
        <v>951</v>
      </c>
      <c r="C195" s="111">
        <f>IF($A195="","",VLOOKUP($A195,'Annex 2 EHV charges'!$A:$O,3,0))</f>
        <v>1170000394960</v>
      </c>
      <c r="D195" s="110" t="str">
        <f>IF($A195="","",VLOOKUP($A195,'Annex 2 EHV charges'!$A:$O,7,0))</f>
        <v>Newton Road PV</v>
      </c>
      <c r="E195" s="115" t="str">
        <f>IFERROR(IF(VLOOKUP($A195,'Annex 2 EHV charges'!$A:$O,8,FALSE)=0,"",VLOOKUP($A195,'Annex 2 EHV charges'!$A:$O,8,FALSE)),"")</f>
        <v/>
      </c>
      <c r="F195" s="116">
        <f>IFERROR(IF(VLOOKUP($A195,'Annex 2 EHV charges'!$A:$O,9,FALSE)=0,"",VLOOKUP($A195,'Annex 2 EHV charges'!$A:$O,9,FALSE)),"")</f>
        <v>3.69</v>
      </c>
      <c r="G195" s="117">
        <f>IFERROR(IF(VLOOKUP($A195,'Annex 2 EHV charges'!$A:$O,10,FALSE)=0,"",VLOOKUP($A195,'Annex 2 EHV charges'!$A:$O,10,FALSE)),"")</f>
        <v>2.0099999999999998</v>
      </c>
      <c r="H195" s="117">
        <f>IFERROR(IF(VLOOKUP($A195,'Annex 2 EHV charges'!$A:$O,11,FALSE)=0,"",VLOOKUP($A195,'Annex 2 EHV charges'!$A:$O,11,FALSE)),"")</f>
        <v>2.0099999999999998</v>
      </c>
    </row>
    <row r="196" spans="1:8" x14ac:dyDescent="0.2">
      <c r="A196" s="110">
        <f t="array" ref="A196">IFERROR(INDEX('Annex 2 EHV charges'!$A$11:$A$305, MATCH(0, IF(ISBLANK('Annex 2 EHV charges'!$A$11:$A$305),1, COUNTIF(A$4:$A195, 'Annex 2 EHV charges'!$A$11:$A$305)), 0)),"")</f>
        <v>952</v>
      </c>
      <c r="B196" s="110">
        <f>IF($A196="","",VLOOKUP($A196,'Annex 2 EHV charges'!$A:$O,2,0))</f>
        <v>952</v>
      </c>
      <c r="C196" s="111">
        <f>IF($A196="","",VLOOKUP($A196,'Annex 2 EHV charges'!$A:$O,3,0))</f>
        <v>1170000395954</v>
      </c>
      <c r="D196" s="110" t="str">
        <f>IF($A196="","",VLOOKUP($A196,'Annex 2 EHV charges'!$A:$O,7,0))</f>
        <v>New Albion Wind Farm</v>
      </c>
      <c r="E196" s="115" t="str">
        <f>IFERROR(IF(VLOOKUP($A196,'Annex 2 EHV charges'!$A:$O,8,FALSE)=0,"",VLOOKUP($A196,'Annex 2 EHV charges'!$A:$O,8,FALSE)),"")</f>
        <v/>
      </c>
      <c r="F196" s="116">
        <f>IFERROR(IF(VLOOKUP($A196,'Annex 2 EHV charges'!$A:$O,9,FALSE)=0,"",VLOOKUP($A196,'Annex 2 EHV charges'!$A:$O,9,FALSE)),"")</f>
        <v>36.14</v>
      </c>
      <c r="G196" s="117">
        <f>IFERROR(IF(VLOOKUP($A196,'Annex 2 EHV charges'!$A:$O,10,FALSE)=0,"",VLOOKUP($A196,'Annex 2 EHV charges'!$A:$O,10,FALSE)),"")</f>
        <v>1.01</v>
      </c>
      <c r="H196" s="117">
        <f>IFERROR(IF(VLOOKUP($A196,'Annex 2 EHV charges'!$A:$O,11,FALSE)=0,"",VLOOKUP($A196,'Annex 2 EHV charges'!$A:$O,11,FALSE)),"")</f>
        <v>1.01</v>
      </c>
    </row>
    <row r="197" spans="1:8" x14ac:dyDescent="0.2">
      <c r="A197" s="110">
        <f t="array" ref="A197">IFERROR(INDEX('Annex 2 EHV charges'!$A$11:$A$305, MATCH(0, IF(ISBLANK('Annex 2 EHV charges'!$A$11:$A$305),1, COUNTIF(A$4:$A196, 'Annex 2 EHV charges'!$A$11:$A$305)), 0)),"")</f>
        <v>953</v>
      </c>
      <c r="B197" s="110">
        <f>IF($A197="","",VLOOKUP($A197,'Annex 2 EHV charges'!$A:$O,2,0))</f>
        <v>953</v>
      </c>
      <c r="C197" s="111">
        <f>IF($A197="","",VLOOKUP($A197,'Annex 2 EHV charges'!$A:$O,3,0))</f>
        <v>1170000400772</v>
      </c>
      <c r="D197" s="110" t="str">
        <f>IF($A197="","",VLOOKUP($A197,'Annex 2 EHV charges'!$A:$O,7,0))</f>
        <v>Moat Farm PV</v>
      </c>
      <c r="E197" s="115" t="str">
        <f>IFERROR(IF(VLOOKUP($A197,'Annex 2 EHV charges'!$A:$O,8,FALSE)=0,"",VLOOKUP($A197,'Annex 2 EHV charges'!$A:$O,8,FALSE)),"")</f>
        <v/>
      </c>
      <c r="F197" s="116">
        <f>IFERROR(IF(VLOOKUP($A197,'Annex 2 EHV charges'!$A:$O,9,FALSE)=0,"",VLOOKUP($A197,'Annex 2 EHV charges'!$A:$O,9,FALSE)),"")</f>
        <v>23.52</v>
      </c>
      <c r="G197" s="117">
        <f>IFERROR(IF(VLOOKUP($A197,'Annex 2 EHV charges'!$A:$O,10,FALSE)=0,"",VLOOKUP($A197,'Annex 2 EHV charges'!$A:$O,10,FALSE)),"")</f>
        <v>1.23</v>
      </c>
      <c r="H197" s="117">
        <f>IFERROR(IF(VLOOKUP($A197,'Annex 2 EHV charges'!$A:$O,11,FALSE)=0,"",VLOOKUP($A197,'Annex 2 EHV charges'!$A:$O,11,FALSE)),"")</f>
        <v>1.23</v>
      </c>
    </row>
    <row r="198" spans="1:8" x14ac:dyDescent="0.2">
      <c r="A198" s="110">
        <f t="array" ref="A198">IFERROR(INDEX('Annex 2 EHV charges'!$A$11:$A$305, MATCH(0, IF(ISBLANK('Annex 2 EHV charges'!$A$11:$A$305),1, COUNTIF(A$4:$A197, 'Annex 2 EHV charges'!$A$11:$A$305)), 0)),"")</f>
        <v>954</v>
      </c>
      <c r="B198" s="110">
        <f>IF($A198="","",VLOOKUP($A198,'Annex 2 EHV charges'!$A:$O,2,0))</f>
        <v>954</v>
      </c>
      <c r="C198" s="111">
        <f>IF($A198="","",VLOOKUP($A198,'Annex 2 EHV charges'!$A:$O,3,0))</f>
        <v>1170000407875</v>
      </c>
      <c r="D198" s="110" t="str">
        <f>IF($A198="","",VLOOKUP($A198,'Annex 2 EHV charges'!$A:$O,7,0))</f>
        <v>Bilsthorpe Solar</v>
      </c>
      <c r="E198" s="115" t="str">
        <f>IFERROR(IF(VLOOKUP($A198,'Annex 2 EHV charges'!$A:$O,8,FALSE)=0,"",VLOOKUP($A198,'Annex 2 EHV charges'!$A:$O,8,FALSE)),"")</f>
        <v/>
      </c>
      <c r="F198" s="116">
        <f>IFERROR(IF(VLOOKUP($A198,'Annex 2 EHV charges'!$A:$O,9,FALSE)=0,"",VLOOKUP($A198,'Annex 2 EHV charges'!$A:$O,9,FALSE)),"")</f>
        <v>9.83</v>
      </c>
      <c r="G198" s="117">
        <f>IFERROR(IF(VLOOKUP($A198,'Annex 2 EHV charges'!$A:$O,10,FALSE)=0,"",VLOOKUP($A198,'Annex 2 EHV charges'!$A:$O,10,FALSE)),"")</f>
        <v>1.63</v>
      </c>
      <c r="H198" s="117">
        <f>IFERROR(IF(VLOOKUP($A198,'Annex 2 EHV charges'!$A:$O,11,FALSE)=0,"",VLOOKUP($A198,'Annex 2 EHV charges'!$A:$O,11,FALSE)),"")</f>
        <v>1.63</v>
      </c>
    </row>
    <row r="199" spans="1:8" x14ac:dyDescent="0.2">
      <c r="A199" s="110">
        <f t="array" ref="A199">IFERROR(INDEX('Annex 2 EHV charges'!$A$11:$A$305, MATCH(0, IF(ISBLANK('Annex 2 EHV charges'!$A$11:$A$305),1, COUNTIF(A$4:$A198, 'Annex 2 EHV charges'!$A$11:$A$305)), 0)),"")</f>
        <v>955</v>
      </c>
      <c r="B199" s="110">
        <f>IF($A199="","",VLOOKUP($A199,'Annex 2 EHV charges'!$A:$O,2,0))</f>
        <v>955</v>
      </c>
      <c r="C199" s="111">
        <f>IF($A199="","",VLOOKUP($A199,'Annex 2 EHV charges'!$A:$O,3,0))</f>
        <v>1170000409696</v>
      </c>
      <c r="D199" s="110" t="str">
        <f>IF($A199="","",VLOOKUP($A199,'Annex 2 EHV charges'!$A:$O,7,0))</f>
        <v>Hall Farm PV</v>
      </c>
      <c r="E199" s="115" t="str">
        <f>IFERROR(IF(VLOOKUP($A199,'Annex 2 EHV charges'!$A:$O,8,FALSE)=0,"",VLOOKUP($A199,'Annex 2 EHV charges'!$A:$O,8,FALSE)),"")</f>
        <v/>
      </c>
      <c r="F199" s="116">
        <f>IFERROR(IF(VLOOKUP($A199,'Annex 2 EHV charges'!$A:$O,9,FALSE)=0,"",VLOOKUP($A199,'Annex 2 EHV charges'!$A:$O,9,FALSE)),"")</f>
        <v>45.37</v>
      </c>
      <c r="G199" s="117">
        <f>IFERROR(IF(VLOOKUP($A199,'Annex 2 EHV charges'!$A:$O,10,FALSE)=0,"",VLOOKUP($A199,'Annex 2 EHV charges'!$A:$O,10,FALSE)),"")</f>
        <v>1.29</v>
      </c>
      <c r="H199" s="117">
        <f>IFERROR(IF(VLOOKUP($A199,'Annex 2 EHV charges'!$A:$O,11,FALSE)=0,"",VLOOKUP($A199,'Annex 2 EHV charges'!$A:$O,11,FALSE)),"")</f>
        <v>1.29</v>
      </c>
    </row>
    <row r="200" spans="1:8" x14ac:dyDescent="0.2">
      <c r="A200" s="110">
        <f t="array" ref="A200">IFERROR(INDEX('Annex 2 EHV charges'!$A$11:$A$305, MATCH(0, IF(ISBLANK('Annex 2 EHV charges'!$A$11:$A$305),1, COUNTIF(A$4:$A199, 'Annex 2 EHV charges'!$A$11:$A$305)), 0)),"")</f>
        <v>956</v>
      </c>
      <c r="B200" s="110">
        <f>IF($A200="","",VLOOKUP($A200,'Annex 2 EHV charges'!$A:$O,2,0))</f>
        <v>956</v>
      </c>
      <c r="C200" s="111">
        <f>IF($A200="","",VLOOKUP($A200,'Annex 2 EHV charges'!$A:$O,3,0))</f>
        <v>1170000415946</v>
      </c>
      <c r="D200" s="110" t="str">
        <f>IF($A200="","",VLOOKUP($A200,'Annex 2 EHV charges'!$A:$O,7,0))</f>
        <v>Gaultney Solar Park</v>
      </c>
      <c r="E200" s="115" t="str">
        <f>IFERROR(IF(VLOOKUP($A200,'Annex 2 EHV charges'!$A:$O,8,FALSE)=0,"",VLOOKUP($A200,'Annex 2 EHV charges'!$A:$O,8,FALSE)),"")</f>
        <v/>
      </c>
      <c r="F200" s="116">
        <f>IFERROR(IF(VLOOKUP($A200,'Annex 2 EHV charges'!$A:$O,9,FALSE)=0,"",VLOOKUP($A200,'Annex 2 EHV charges'!$A:$O,9,FALSE)),"")</f>
        <v>1.26</v>
      </c>
      <c r="G200" s="117">
        <f>IFERROR(IF(VLOOKUP($A200,'Annex 2 EHV charges'!$A:$O,10,FALSE)=0,"",VLOOKUP($A200,'Annex 2 EHV charges'!$A:$O,10,FALSE)),"")</f>
        <v>4.1900000000000004</v>
      </c>
      <c r="H200" s="117">
        <f>IFERROR(IF(VLOOKUP($A200,'Annex 2 EHV charges'!$A:$O,11,FALSE)=0,"",VLOOKUP($A200,'Annex 2 EHV charges'!$A:$O,11,FALSE)),"")</f>
        <v>4.1900000000000004</v>
      </c>
    </row>
    <row r="201" spans="1:8" x14ac:dyDescent="0.2">
      <c r="A201" s="110">
        <f t="array" ref="A201">IFERROR(INDEX('Annex 2 EHV charges'!$A$11:$A$305, MATCH(0, IF(ISBLANK('Annex 2 EHV charges'!$A$11:$A$305),1, COUNTIF(A$4:$A200, 'Annex 2 EHV charges'!$A$11:$A$305)), 0)),"")</f>
        <v>957</v>
      </c>
      <c r="B201" s="110">
        <f>IF($A201="","",VLOOKUP($A201,'Annex 2 EHV charges'!$A:$O,2,0))</f>
        <v>957</v>
      </c>
      <c r="C201" s="111">
        <f>IF($A201="","",VLOOKUP($A201,'Annex 2 EHV charges'!$A:$O,3,0))</f>
        <v>1170000413692</v>
      </c>
      <c r="D201" s="110" t="str">
        <f>IF($A201="","",VLOOKUP($A201,'Annex 2 EHV charges'!$A:$O,7,0))</f>
        <v>Fiskerton Solar Farm</v>
      </c>
      <c r="E201" s="115" t="str">
        <f>IFERROR(IF(VLOOKUP($A201,'Annex 2 EHV charges'!$A:$O,8,FALSE)=0,"",VLOOKUP($A201,'Annex 2 EHV charges'!$A:$O,8,FALSE)),"")</f>
        <v/>
      </c>
      <c r="F201" s="116">
        <f>IFERROR(IF(VLOOKUP($A201,'Annex 2 EHV charges'!$A:$O,9,FALSE)=0,"",VLOOKUP($A201,'Annex 2 EHV charges'!$A:$O,9,FALSE)),"")</f>
        <v>8.24</v>
      </c>
      <c r="G201" s="117">
        <f>IFERROR(IF(VLOOKUP($A201,'Annex 2 EHV charges'!$A:$O,10,FALSE)=0,"",VLOOKUP($A201,'Annex 2 EHV charges'!$A:$O,10,FALSE)),"")</f>
        <v>1.73</v>
      </c>
      <c r="H201" s="117">
        <f>IFERROR(IF(VLOOKUP($A201,'Annex 2 EHV charges'!$A:$O,11,FALSE)=0,"",VLOOKUP($A201,'Annex 2 EHV charges'!$A:$O,11,FALSE)),"")</f>
        <v>1.73</v>
      </c>
    </row>
    <row r="202" spans="1:8" x14ac:dyDescent="0.2">
      <c r="A202" s="110">
        <f t="array" ref="A202">IFERROR(INDEX('Annex 2 EHV charges'!$A$11:$A$305, MATCH(0, IF(ISBLANK('Annex 2 EHV charges'!$A$11:$A$305),1, COUNTIF(A$4:$A201, 'Annex 2 EHV charges'!$A$11:$A$305)), 0)),"")</f>
        <v>958</v>
      </c>
      <c r="B202" s="110">
        <f>IF($A202="","",VLOOKUP($A202,'Annex 2 EHV charges'!$A:$O,2,0))</f>
        <v>958</v>
      </c>
      <c r="C202" s="111">
        <f>IF($A202="","",VLOOKUP($A202,'Annex 2 EHV charges'!$A:$O,3,0))</f>
        <v>1170000424904</v>
      </c>
      <c r="D202" s="110" t="str">
        <f>IF($A202="","",VLOOKUP($A202,'Annex 2 EHV charges'!$A:$O,7,0))</f>
        <v>Mount Mill Solar Park</v>
      </c>
      <c r="E202" s="115" t="str">
        <f>IFERROR(IF(VLOOKUP($A202,'Annex 2 EHV charges'!$A:$O,8,FALSE)=0,"",VLOOKUP($A202,'Annex 2 EHV charges'!$A:$O,8,FALSE)),"")</f>
        <v/>
      </c>
      <c r="F202" s="116">
        <f>IFERROR(IF(VLOOKUP($A202,'Annex 2 EHV charges'!$A:$O,9,FALSE)=0,"",VLOOKUP($A202,'Annex 2 EHV charges'!$A:$O,9,FALSE)),"")</f>
        <v>8.2799999999999994</v>
      </c>
      <c r="G202" s="117">
        <f>IFERROR(IF(VLOOKUP($A202,'Annex 2 EHV charges'!$A:$O,10,FALSE)=0,"",VLOOKUP($A202,'Annex 2 EHV charges'!$A:$O,10,FALSE)),"")</f>
        <v>1.89</v>
      </c>
      <c r="H202" s="117">
        <f>IFERROR(IF(VLOOKUP($A202,'Annex 2 EHV charges'!$A:$O,11,FALSE)=0,"",VLOOKUP($A202,'Annex 2 EHV charges'!$A:$O,11,FALSE)),"")</f>
        <v>1.89</v>
      </c>
    </row>
    <row r="203" spans="1:8" x14ac:dyDescent="0.2">
      <c r="A203" s="110">
        <f t="array" ref="A203">IFERROR(INDEX('Annex 2 EHV charges'!$A$11:$A$305, MATCH(0, IF(ISBLANK('Annex 2 EHV charges'!$A$11:$A$305),1, COUNTIF(A$4:$A202, 'Annex 2 EHV charges'!$A$11:$A$305)), 0)),"")</f>
        <v>959</v>
      </c>
      <c r="B203" s="110">
        <f>IF($A203="","",VLOOKUP($A203,'Annex 2 EHV charges'!$A:$O,2,0))</f>
        <v>959</v>
      </c>
      <c r="C203" s="111">
        <f>IF($A203="","",VLOOKUP($A203,'Annex 2 EHV charges'!$A:$O,3,0))</f>
        <v>1170000427170</v>
      </c>
      <c r="D203" s="110" t="str">
        <f>IF($A203="","",VLOOKUP($A203,'Annex 2 EHV charges'!$A:$O,7,0))</f>
        <v>Podington Airfield WF</v>
      </c>
      <c r="E203" s="115" t="str">
        <f>IFERROR(IF(VLOOKUP($A203,'Annex 2 EHV charges'!$A:$O,8,FALSE)=0,"",VLOOKUP($A203,'Annex 2 EHV charges'!$A:$O,8,FALSE)),"")</f>
        <v/>
      </c>
      <c r="F203" s="116">
        <f>IFERROR(IF(VLOOKUP($A203,'Annex 2 EHV charges'!$A:$O,9,FALSE)=0,"",VLOOKUP($A203,'Annex 2 EHV charges'!$A:$O,9,FALSE)),"")</f>
        <v>117.83</v>
      </c>
      <c r="G203" s="117">
        <f>IFERROR(IF(VLOOKUP($A203,'Annex 2 EHV charges'!$A:$O,10,FALSE)=0,"",VLOOKUP($A203,'Annex 2 EHV charges'!$A:$O,10,FALSE)),"")</f>
        <v>0.97</v>
      </c>
      <c r="H203" s="117">
        <f>IFERROR(IF(VLOOKUP($A203,'Annex 2 EHV charges'!$A:$O,11,FALSE)=0,"",VLOOKUP($A203,'Annex 2 EHV charges'!$A:$O,11,FALSE)),"")</f>
        <v>0.97</v>
      </c>
    </row>
    <row r="204" spans="1:8" x14ac:dyDescent="0.2">
      <c r="A204" s="110">
        <f t="array" ref="A204">IFERROR(INDEX('Annex 2 EHV charges'!$A$11:$A$305, MATCH(0, IF(ISBLANK('Annex 2 EHV charges'!$A$11:$A$305),1, COUNTIF(A$4:$A203, 'Annex 2 EHV charges'!$A$11:$A$305)), 0)),"")</f>
        <v>960</v>
      </c>
      <c r="B204" s="110">
        <f>IF($A204="","",VLOOKUP($A204,'Annex 2 EHV charges'!$A:$O,2,0))</f>
        <v>960</v>
      </c>
      <c r="C204" s="111">
        <f>IF($A204="","",VLOOKUP($A204,'Annex 2 EHV charges'!$A:$O,3,0))</f>
        <v>1170000428528</v>
      </c>
      <c r="D204" s="110" t="str">
        <f>IF($A204="","",VLOOKUP($A204,'Annex 2 EHV charges'!$A:$O,7,0))</f>
        <v>Branston South PV Farm</v>
      </c>
      <c r="E204" s="115" t="str">
        <f>IFERROR(IF(VLOOKUP($A204,'Annex 2 EHV charges'!$A:$O,8,FALSE)=0,"",VLOOKUP($A204,'Annex 2 EHV charges'!$A:$O,8,FALSE)),"")</f>
        <v/>
      </c>
      <c r="F204" s="116">
        <f>IFERROR(IF(VLOOKUP($A204,'Annex 2 EHV charges'!$A:$O,9,FALSE)=0,"",VLOOKUP($A204,'Annex 2 EHV charges'!$A:$O,9,FALSE)),"")</f>
        <v>3.93</v>
      </c>
      <c r="G204" s="117">
        <f>IFERROR(IF(VLOOKUP($A204,'Annex 2 EHV charges'!$A:$O,10,FALSE)=0,"",VLOOKUP($A204,'Annex 2 EHV charges'!$A:$O,10,FALSE)),"")</f>
        <v>2.0099999999999998</v>
      </c>
      <c r="H204" s="117">
        <f>IFERROR(IF(VLOOKUP($A204,'Annex 2 EHV charges'!$A:$O,11,FALSE)=0,"",VLOOKUP($A204,'Annex 2 EHV charges'!$A:$O,11,FALSE)),"")</f>
        <v>2.0099999999999998</v>
      </c>
    </row>
    <row r="205" spans="1:8" x14ac:dyDescent="0.2">
      <c r="A205" s="110">
        <f t="array" ref="A205">IFERROR(INDEX('Annex 2 EHV charges'!$A$11:$A$305, MATCH(0, IF(ISBLANK('Annex 2 EHV charges'!$A$11:$A$305),1, COUNTIF(A$4:$A204, 'Annex 2 EHV charges'!$A$11:$A$305)), 0)),"")</f>
        <v>961</v>
      </c>
      <c r="B205" s="110">
        <f>IF($A205="","",VLOOKUP($A205,'Annex 2 EHV charges'!$A:$O,2,0))</f>
        <v>961</v>
      </c>
      <c r="C205" s="111">
        <f>IF($A205="","",VLOOKUP($A205,'Annex 2 EHV charges'!$A:$O,3,0))</f>
        <v>1170000430182</v>
      </c>
      <c r="D205" s="110" t="str">
        <f>IF($A205="","",VLOOKUP($A205,'Annex 2 EHV charges'!$A:$O,7,0))</f>
        <v>Eakring Solar Farm</v>
      </c>
      <c r="E205" s="115" t="str">
        <f>IFERROR(IF(VLOOKUP($A205,'Annex 2 EHV charges'!$A:$O,8,FALSE)=0,"",VLOOKUP($A205,'Annex 2 EHV charges'!$A:$O,8,FALSE)),"")</f>
        <v/>
      </c>
      <c r="F205" s="116">
        <f>IFERROR(IF(VLOOKUP($A205,'Annex 2 EHV charges'!$A:$O,9,FALSE)=0,"",VLOOKUP($A205,'Annex 2 EHV charges'!$A:$O,9,FALSE)),"")</f>
        <v>2.25</v>
      </c>
      <c r="G205" s="117">
        <f>IFERROR(IF(VLOOKUP($A205,'Annex 2 EHV charges'!$A:$O,10,FALSE)=0,"",VLOOKUP($A205,'Annex 2 EHV charges'!$A:$O,10,FALSE)),"")</f>
        <v>1.33</v>
      </c>
      <c r="H205" s="117">
        <f>IFERROR(IF(VLOOKUP($A205,'Annex 2 EHV charges'!$A:$O,11,FALSE)=0,"",VLOOKUP($A205,'Annex 2 EHV charges'!$A:$O,11,FALSE)),"")</f>
        <v>1.33</v>
      </c>
    </row>
    <row r="206" spans="1:8" x14ac:dyDescent="0.2">
      <c r="A206" s="110">
        <f t="array" ref="A206">IFERROR(INDEX('Annex 2 EHV charges'!$A$11:$A$305, MATCH(0, IF(ISBLANK('Annex 2 EHV charges'!$A$11:$A$305),1, COUNTIF(A$4:$A205, 'Annex 2 EHV charges'!$A$11:$A$305)), 0)),"")</f>
        <v>962</v>
      </c>
      <c r="B206" s="110">
        <f>IF($A206="","",VLOOKUP($A206,'Annex 2 EHV charges'!$A:$O,2,0))</f>
        <v>962</v>
      </c>
      <c r="C206" s="111">
        <f>IF($A206="","",VLOOKUP($A206,'Annex 2 EHV charges'!$A:$O,3,0))</f>
        <v>1170000439877</v>
      </c>
      <c r="D206" s="110" t="str">
        <f>IF($A206="","",VLOOKUP($A206,'Annex 2 EHV charges'!$A:$O,7,0))</f>
        <v>Ragdale PV Solar Park</v>
      </c>
      <c r="E206" s="115" t="str">
        <f>IFERROR(IF(VLOOKUP($A206,'Annex 2 EHV charges'!$A:$O,8,FALSE)=0,"",VLOOKUP($A206,'Annex 2 EHV charges'!$A:$O,8,FALSE)),"")</f>
        <v/>
      </c>
      <c r="F206" s="116">
        <f>IFERROR(IF(VLOOKUP($A206,'Annex 2 EHV charges'!$A:$O,9,FALSE)=0,"",VLOOKUP($A206,'Annex 2 EHV charges'!$A:$O,9,FALSE)),"")</f>
        <v>4.79</v>
      </c>
      <c r="G206" s="117">
        <f>IFERROR(IF(VLOOKUP($A206,'Annex 2 EHV charges'!$A:$O,10,FALSE)=0,"",VLOOKUP($A206,'Annex 2 EHV charges'!$A:$O,10,FALSE)),"")</f>
        <v>1.1000000000000001</v>
      </c>
      <c r="H206" s="117">
        <f>IFERROR(IF(VLOOKUP($A206,'Annex 2 EHV charges'!$A:$O,11,FALSE)=0,"",VLOOKUP($A206,'Annex 2 EHV charges'!$A:$O,11,FALSE)),"")</f>
        <v>1.1000000000000001</v>
      </c>
    </row>
    <row r="207" spans="1:8" x14ac:dyDescent="0.2">
      <c r="A207" s="110">
        <f t="array" ref="A207">IFERROR(INDEX('Annex 2 EHV charges'!$A$11:$A$305, MATCH(0, IF(ISBLANK('Annex 2 EHV charges'!$A$11:$A$305),1, COUNTIF(A$4:$A206, 'Annex 2 EHV charges'!$A$11:$A$305)), 0)),"")</f>
        <v>963</v>
      </c>
      <c r="B207" s="110">
        <f>IF($A207="","",VLOOKUP($A207,'Annex 2 EHV charges'!$A:$O,2,0))</f>
        <v>963</v>
      </c>
      <c r="C207" s="111">
        <f>IF($A207="","",VLOOKUP($A207,'Annex 2 EHV charges'!$A:$O,3,0))</f>
        <v>1170000438312</v>
      </c>
      <c r="D207" s="110" t="str">
        <f>IF($A207="","",VLOOKUP($A207,'Annex 2 EHV charges'!$A:$O,7,0))</f>
        <v>Thoresby Solar Farm</v>
      </c>
      <c r="E207" s="115" t="str">
        <f>IFERROR(IF(VLOOKUP($A207,'Annex 2 EHV charges'!$A:$O,8,FALSE)=0,"",VLOOKUP($A207,'Annex 2 EHV charges'!$A:$O,8,FALSE)),"")</f>
        <v/>
      </c>
      <c r="F207" s="116">
        <f>IFERROR(IF(VLOOKUP($A207,'Annex 2 EHV charges'!$A:$O,9,FALSE)=0,"",VLOOKUP($A207,'Annex 2 EHV charges'!$A:$O,9,FALSE)),"")</f>
        <v>7.75</v>
      </c>
      <c r="G207" s="117">
        <f>IFERROR(IF(VLOOKUP($A207,'Annex 2 EHV charges'!$A:$O,10,FALSE)=0,"",VLOOKUP($A207,'Annex 2 EHV charges'!$A:$O,10,FALSE)),"")</f>
        <v>1.37</v>
      </c>
      <c r="H207" s="117">
        <f>IFERROR(IF(VLOOKUP($A207,'Annex 2 EHV charges'!$A:$O,11,FALSE)=0,"",VLOOKUP($A207,'Annex 2 EHV charges'!$A:$O,11,FALSE)),"")</f>
        <v>1.37</v>
      </c>
    </row>
    <row r="208" spans="1:8" x14ac:dyDescent="0.2">
      <c r="A208" s="110">
        <f t="array" ref="A208">IFERROR(INDEX('Annex 2 EHV charges'!$A$11:$A$305, MATCH(0, IF(ISBLANK('Annex 2 EHV charges'!$A$11:$A$305),1, COUNTIF(A$4:$A207, 'Annex 2 EHV charges'!$A$11:$A$305)), 0)),"")</f>
        <v>964</v>
      </c>
      <c r="B208" s="110">
        <f>IF($A208="","",VLOOKUP($A208,'Annex 2 EHV charges'!$A:$O,2,0))</f>
        <v>964</v>
      </c>
      <c r="C208" s="111">
        <f>IF($A208="","",VLOOKUP($A208,'Annex 2 EHV charges'!$A:$O,3,0))</f>
        <v>1170000437211</v>
      </c>
      <c r="D208" s="110" t="str">
        <f>IF($A208="","",VLOOKUP($A208,'Annex 2 EHV charges'!$A:$O,7,0))</f>
        <v>Welbeck Solar Farm</v>
      </c>
      <c r="E208" s="115" t="str">
        <f>IFERROR(IF(VLOOKUP($A208,'Annex 2 EHV charges'!$A:$O,8,FALSE)=0,"",VLOOKUP($A208,'Annex 2 EHV charges'!$A:$O,8,FALSE)),"")</f>
        <v/>
      </c>
      <c r="F208" s="116">
        <f>IFERROR(IF(VLOOKUP($A208,'Annex 2 EHV charges'!$A:$O,9,FALSE)=0,"",VLOOKUP($A208,'Annex 2 EHV charges'!$A:$O,9,FALSE)),"")</f>
        <v>5.42</v>
      </c>
      <c r="G208" s="117">
        <f>IFERROR(IF(VLOOKUP($A208,'Annex 2 EHV charges'!$A:$O,10,FALSE)=0,"",VLOOKUP($A208,'Annex 2 EHV charges'!$A:$O,10,FALSE)),"")</f>
        <v>1.51</v>
      </c>
      <c r="H208" s="117">
        <f>IFERROR(IF(VLOOKUP($A208,'Annex 2 EHV charges'!$A:$O,11,FALSE)=0,"",VLOOKUP($A208,'Annex 2 EHV charges'!$A:$O,11,FALSE)),"")</f>
        <v>1.51</v>
      </c>
    </row>
    <row r="209" spans="1:8" x14ac:dyDescent="0.2">
      <c r="A209" s="110">
        <f t="array" ref="A209">IFERROR(INDEX('Annex 2 EHV charges'!$A$11:$A$305, MATCH(0, IF(ISBLANK('Annex 2 EHV charges'!$A$11:$A$305),1, COUNTIF(A$4:$A208, 'Annex 2 EHV charges'!$A$11:$A$305)), 0)),"")</f>
        <v>965</v>
      </c>
      <c r="B209" s="110">
        <f>IF($A209="","",VLOOKUP($A209,'Annex 2 EHV charges'!$A:$O,2,0))</f>
        <v>965</v>
      </c>
      <c r="C209" s="111">
        <f>IF($A209="","",VLOOKUP($A209,'Annex 2 EHV charges'!$A:$O,3,0))</f>
        <v>1170000444690</v>
      </c>
      <c r="D209" s="110" t="str">
        <f>IF($A209="","",VLOOKUP($A209,'Annex 2 EHV charges'!$A:$O,7,0))</f>
        <v>Atherstone Solar Farm</v>
      </c>
      <c r="E209" s="115" t="str">
        <f>IFERROR(IF(VLOOKUP($A209,'Annex 2 EHV charges'!$A:$O,8,FALSE)=0,"",VLOOKUP($A209,'Annex 2 EHV charges'!$A:$O,8,FALSE)),"")</f>
        <v/>
      </c>
      <c r="F209" s="116">
        <f>IFERROR(IF(VLOOKUP($A209,'Annex 2 EHV charges'!$A:$O,9,FALSE)=0,"",VLOOKUP($A209,'Annex 2 EHV charges'!$A:$O,9,FALSE)),"")</f>
        <v>2.56</v>
      </c>
      <c r="G209" s="117">
        <f>IFERROR(IF(VLOOKUP($A209,'Annex 2 EHV charges'!$A:$O,10,FALSE)=0,"",VLOOKUP($A209,'Annex 2 EHV charges'!$A:$O,10,FALSE)),"")</f>
        <v>2.02</v>
      </c>
      <c r="H209" s="117">
        <f>IFERROR(IF(VLOOKUP($A209,'Annex 2 EHV charges'!$A:$O,11,FALSE)=0,"",VLOOKUP($A209,'Annex 2 EHV charges'!$A:$O,11,FALSE)),"")</f>
        <v>2.02</v>
      </c>
    </row>
    <row r="210" spans="1:8" x14ac:dyDescent="0.2">
      <c r="A210" s="110">
        <f t="array" ref="A210">IFERROR(INDEX('Annex 2 EHV charges'!$A$11:$A$305, MATCH(0, IF(ISBLANK('Annex 2 EHV charges'!$A$11:$A$305),1, COUNTIF(A$4:$A209, 'Annex 2 EHV charges'!$A$11:$A$305)), 0)),"")</f>
        <v>966</v>
      </c>
      <c r="B210" s="110">
        <f>IF($A210="","",VLOOKUP($A210,'Annex 2 EHV charges'!$A:$O,2,0))</f>
        <v>966</v>
      </c>
      <c r="C210" s="111">
        <f>IF($A210="","",VLOOKUP($A210,'Annex 2 EHV charges'!$A:$O,3,0))</f>
        <v>1170000445115</v>
      </c>
      <c r="D210" s="110" t="str">
        <f>IF($A210="","",VLOOKUP($A210,'Annex 2 EHV charges'!$A:$O,7,0))</f>
        <v>Babworth Estate PV Farm</v>
      </c>
      <c r="E210" s="115" t="str">
        <f>IFERROR(IF(VLOOKUP($A210,'Annex 2 EHV charges'!$A:$O,8,FALSE)=0,"",VLOOKUP($A210,'Annex 2 EHV charges'!$A:$O,8,FALSE)),"")</f>
        <v/>
      </c>
      <c r="F210" s="116">
        <f>IFERROR(IF(VLOOKUP($A210,'Annex 2 EHV charges'!$A:$O,9,FALSE)=0,"",VLOOKUP($A210,'Annex 2 EHV charges'!$A:$O,9,FALSE)),"")</f>
        <v>4.0199999999999996</v>
      </c>
      <c r="G210" s="117">
        <f>IFERROR(IF(VLOOKUP($A210,'Annex 2 EHV charges'!$A:$O,10,FALSE)=0,"",VLOOKUP($A210,'Annex 2 EHV charges'!$A:$O,10,FALSE)),"")</f>
        <v>1.75</v>
      </c>
      <c r="H210" s="117">
        <f>IFERROR(IF(VLOOKUP($A210,'Annex 2 EHV charges'!$A:$O,11,FALSE)=0,"",VLOOKUP($A210,'Annex 2 EHV charges'!$A:$O,11,FALSE)),"")</f>
        <v>1.75</v>
      </c>
    </row>
    <row r="211" spans="1:8" x14ac:dyDescent="0.2">
      <c r="A211" s="110">
        <f t="array" ref="A211">IFERROR(INDEX('Annex 2 EHV charges'!$A$11:$A$305, MATCH(0, IF(ISBLANK('Annex 2 EHV charges'!$A$11:$A$305),1, COUNTIF(A$4:$A210, 'Annex 2 EHV charges'!$A$11:$A$305)), 0)),"")</f>
        <v>968</v>
      </c>
      <c r="B211" s="110">
        <f>IF($A211="","",VLOOKUP($A211,'Annex 2 EHV charges'!$A:$O,2,0))</f>
        <v>968</v>
      </c>
      <c r="C211" s="111">
        <f>IF($A211="","",VLOOKUP($A211,'Annex 2 EHV charges'!$A:$O,3,0))</f>
        <v>1170000446615</v>
      </c>
      <c r="D211" s="110" t="str">
        <f>IF($A211="","",VLOOKUP($A211,'Annex 2 EHV charges'!$A:$O,7,0))</f>
        <v>Homestead Farm Solar Park</v>
      </c>
      <c r="E211" s="115" t="str">
        <f>IFERROR(IF(VLOOKUP($A211,'Annex 2 EHV charges'!$A:$O,8,FALSE)=0,"",VLOOKUP($A211,'Annex 2 EHV charges'!$A:$O,8,FALSE)),"")</f>
        <v/>
      </c>
      <c r="F211" s="116">
        <f>IFERROR(IF(VLOOKUP($A211,'Annex 2 EHV charges'!$A:$O,9,FALSE)=0,"",VLOOKUP($A211,'Annex 2 EHV charges'!$A:$O,9,FALSE)),"")</f>
        <v>5.65</v>
      </c>
      <c r="G211" s="117">
        <f>IFERROR(IF(VLOOKUP($A211,'Annex 2 EHV charges'!$A:$O,10,FALSE)=0,"",VLOOKUP($A211,'Annex 2 EHV charges'!$A:$O,10,FALSE)),"")</f>
        <v>1.5</v>
      </c>
      <c r="H211" s="117">
        <f>IFERROR(IF(VLOOKUP($A211,'Annex 2 EHV charges'!$A:$O,11,FALSE)=0,"",VLOOKUP($A211,'Annex 2 EHV charges'!$A:$O,11,FALSE)),"")</f>
        <v>1.5</v>
      </c>
    </row>
    <row r="212" spans="1:8" x14ac:dyDescent="0.2">
      <c r="A212" s="110">
        <f t="array" ref="A212">IFERROR(INDEX('Annex 2 EHV charges'!$A$11:$A$305, MATCH(0, IF(ISBLANK('Annex 2 EHV charges'!$A$11:$A$305),1, COUNTIF(A$4:$A211, 'Annex 2 EHV charges'!$A$11:$A$305)), 0)),"")</f>
        <v>969</v>
      </c>
      <c r="B212" s="110">
        <f>IF($A212="","",VLOOKUP($A212,'Annex 2 EHV charges'!$A:$O,2,0))</f>
        <v>969</v>
      </c>
      <c r="C212" s="111">
        <f>IF($A212="","",VLOOKUP($A212,'Annex 2 EHV charges'!$A:$O,3,0))</f>
        <v>1170000447033</v>
      </c>
      <c r="D212" s="110" t="str">
        <f>IF($A212="","",VLOOKUP($A212,'Annex 2 EHV charges'!$A:$O,7,0))</f>
        <v>Grange Solar Farm</v>
      </c>
      <c r="E212" s="115" t="str">
        <f>IFERROR(IF(VLOOKUP($A212,'Annex 2 EHV charges'!$A:$O,8,FALSE)=0,"",VLOOKUP($A212,'Annex 2 EHV charges'!$A:$O,8,FALSE)),"")</f>
        <v/>
      </c>
      <c r="F212" s="116">
        <f>IFERROR(IF(VLOOKUP($A212,'Annex 2 EHV charges'!$A:$O,9,FALSE)=0,"",VLOOKUP($A212,'Annex 2 EHV charges'!$A:$O,9,FALSE)),"")</f>
        <v>3.88</v>
      </c>
      <c r="G212" s="117">
        <f>IFERROR(IF(VLOOKUP($A212,'Annex 2 EHV charges'!$A:$O,10,FALSE)=0,"",VLOOKUP($A212,'Annex 2 EHV charges'!$A:$O,10,FALSE)),"")</f>
        <v>2.13</v>
      </c>
      <c r="H212" s="117">
        <f>IFERROR(IF(VLOOKUP($A212,'Annex 2 EHV charges'!$A:$O,11,FALSE)=0,"",VLOOKUP($A212,'Annex 2 EHV charges'!$A:$O,11,FALSE)),"")</f>
        <v>2.13</v>
      </c>
    </row>
    <row r="213" spans="1:8" x14ac:dyDescent="0.2">
      <c r="A213" s="110">
        <f t="array" ref="A213">IFERROR(INDEX('Annex 2 EHV charges'!$A$11:$A$305, MATCH(0, IF(ISBLANK('Annex 2 EHV charges'!$A$11:$A$305),1, COUNTIF(A$4:$A212, 'Annex 2 EHV charges'!$A$11:$A$305)), 0)),"")</f>
        <v>2034</v>
      </c>
      <c r="B213" s="110">
        <f>IF($A213="","",VLOOKUP($A213,'Annex 2 EHV charges'!$A:$O,2,0))</f>
        <v>2034</v>
      </c>
      <c r="C213" s="111">
        <f>IF($A213="","",VLOOKUP($A213,'Annex 2 EHV charges'!$A:$O,3,0))</f>
        <v>2034</v>
      </c>
      <c r="D213" s="110" t="str">
        <f>IF($A213="","",VLOOKUP($A213,'Annex 2 EHV charges'!$A:$O,7,0))</f>
        <v>Grendon/Huntingdon Interconnector</v>
      </c>
      <c r="E213" s="115" t="str">
        <f>IFERROR(IF(VLOOKUP($A213,'Annex 2 EHV charges'!$A:$O,8,FALSE)=0,"",VLOOKUP($A213,'Annex 2 EHV charges'!$A:$O,8,FALSE)),"")</f>
        <v/>
      </c>
      <c r="F213" s="116" t="str">
        <f>IFERROR(IF(VLOOKUP($A213,'Annex 2 EHV charges'!$A:$O,9,FALSE)=0,"",VLOOKUP($A213,'Annex 2 EHV charges'!$A:$O,9,FALSE)),"")</f>
        <v/>
      </c>
      <c r="G213" s="117">
        <f>IFERROR(IF(VLOOKUP($A213,'Annex 2 EHV charges'!$A:$O,10,FALSE)=0,"",VLOOKUP($A213,'Annex 2 EHV charges'!$A:$O,10,FALSE)),"")</f>
        <v>1.89</v>
      </c>
      <c r="H213" s="117">
        <f>IFERROR(IF(VLOOKUP($A213,'Annex 2 EHV charges'!$A:$O,11,FALSE)=0,"",VLOOKUP($A213,'Annex 2 EHV charges'!$A:$O,11,FALSE)),"")</f>
        <v>1.89</v>
      </c>
    </row>
    <row r="214" spans="1:8" x14ac:dyDescent="0.2">
      <c r="A214" s="110">
        <f t="array" ref="A214">IFERROR(INDEX('Annex 2 EHV charges'!$A$11:$A$305, MATCH(0, IF(ISBLANK('Annex 2 EHV charges'!$A$11:$A$305),1, COUNTIF(A$4:$A213, 'Annex 2 EHV charges'!$A$11:$A$305)), 0)),"")</f>
        <v>7015</v>
      </c>
      <c r="B214" s="110">
        <f>IF($A214="","",VLOOKUP($A214,'Annex 2 EHV charges'!$A:$O,2,0))</f>
        <v>7015</v>
      </c>
      <c r="C214" s="111">
        <f>IF($A214="","",VLOOKUP($A214,'Annex 2 EHV charges'!$A:$O,3,0))</f>
        <v>7015</v>
      </c>
      <c r="D214" s="110" t="str">
        <f>IF($A214="","",VLOOKUP($A214,'Annex 2 EHV charges'!$A:$O,7,0))</f>
        <v>Corby Power generation</v>
      </c>
      <c r="E214" s="115" t="str">
        <f>IFERROR(IF(VLOOKUP($A214,'Annex 2 EHV charges'!$A:$O,8,FALSE)=0,"",VLOOKUP($A214,'Annex 2 EHV charges'!$A:$O,8,FALSE)),"")</f>
        <v/>
      </c>
      <c r="F214" s="116" t="str">
        <f>IFERROR(IF(VLOOKUP($A214,'Annex 2 EHV charges'!$A:$O,9,FALSE)=0,"",VLOOKUP($A214,'Annex 2 EHV charges'!$A:$O,9,FALSE)),"")</f>
        <v/>
      </c>
      <c r="G214" s="117" t="str">
        <f>IFERROR(IF(VLOOKUP($A214,'Annex 2 EHV charges'!$A:$O,10,FALSE)=0,"",VLOOKUP($A214,'Annex 2 EHV charges'!$A:$O,10,FALSE)),"")</f>
        <v/>
      </c>
      <c r="H214" s="117" t="str">
        <f>IFERROR(IF(VLOOKUP($A214,'Annex 2 EHV charges'!$A:$O,11,FALSE)=0,"",VLOOKUP($A214,'Annex 2 EHV charges'!$A:$O,11,FALSE)),"")</f>
        <v/>
      </c>
    </row>
    <row r="215" spans="1:8" x14ac:dyDescent="0.2">
      <c r="A215" s="110">
        <f t="array" ref="A215">IFERROR(INDEX('Annex 2 EHV charges'!$A$11:$A$305, MATCH(0, IF(ISBLANK('Annex 2 EHV charges'!$A$11:$A$305),1, COUNTIF(A$4:$A214, 'Annex 2 EHV charges'!$A$11:$A$305)), 0)),"")</f>
        <v>7315</v>
      </c>
      <c r="B215" s="110">
        <f>IF($A215="","",VLOOKUP($A215,'Annex 2 EHV charges'!$A:$O,2,0))</f>
        <v>7315</v>
      </c>
      <c r="C215" s="111">
        <f>IF($A215="","",VLOOKUP($A215,'Annex 2 EHV charges'!$A:$O,3,0))</f>
        <v>7315</v>
      </c>
      <c r="D215" s="110" t="str">
        <f>IF($A215="","",VLOOKUP($A215,'Annex 2 EHV charges'!$A:$O,7,0))</f>
        <v>Redfield Road 1 STOR</v>
      </c>
      <c r="E215" s="115" t="str">
        <f>IFERROR(IF(VLOOKUP($A215,'Annex 2 EHV charges'!$A:$O,8,FALSE)=0,"",VLOOKUP($A215,'Annex 2 EHV charges'!$A:$O,8,FALSE)),"")</f>
        <v/>
      </c>
      <c r="F215" s="116">
        <f>IFERROR(IF(VLOOKUP($A215,'Annex 2 EHV charges'!$A:$O,9,FALSE)=0,"",VLOOKUP($A215,'Annex 2 EHV charges'!$A:$O,9,FALSE)),"")</f>
        <v>14.27</v>
      </c>
      <c r="G215" s="117">
        <f>IFERROR(IF(VLOOKUP($A215,'Annex 2 EHV charges'!$A:$O,10,FALSE)=0,"",VLOOKUP($A215,'Annex 2 EHV charges'!$A:$O,10,FALSE)),"")</f>
        <v>1</v>
      </c>
      <c r="H215" s="117">
        <f>IFERROR(IF(VLOOKUP($A215,'Annex 2 EHV charges'!$A:$O,11,FALSE)=0,"",VLOOKUP($A215,'Annex 2 EHV charges'!$A:$O,11,FALSE)),"")</f>
        <v>1</v>
      </c>
    </row>
    <row r="216" spans="1:8" x14ac:dyDescent="0.2">
      <c r="A216" s="110">
        <f t="array" ref="A216">IFERROR(INDEX('Annex 2 EHV charges'!$A$11:$A$305, MATCH(0, IF(ISBLANK('Annex 2 EHV charges'!$A$11:$A$305),1, COUNTIF(A$4:$A215, 'Annex 2 EHV charges'!$A$11:$A$305)), 0)),"")</f>
        <v>7324</v>
      </c>
      <c r="B216" s="110">
        <f>IF($A216="","",VLOOKUP($A216,'Annex 2 EHV charges'!$A:$O,2,0))</f>
        <v>7324</v>
      </c>
      <c r="C216" s="111">
        <f>IF($A216="","",VLOOKUP($A216,'Annex 2 EHV charges'!$A:$O,3,0))</f>
        <v>7324</v>
      </c>
      <c r="D216" s="110" t="str">
        <f>IF($A216="","",VLOOKUP($A216,'Annex 2 EHV charges'!$A:$O,7,0))</f>
        <v>Trafalgar Pk Gas STOR</v>
      </c>
      <c r="E216" s="115" t="str">
        <f>IFERROR(IF(VLOOKUP($A216,'Annex 2 EHV charges'!$A:$O,8,FALSE)=0,"",VLOOKUP($A216,'Annex 2 EHV charges'!$A:$O,8,FALSE)),"")</f>
        <v/>
      </c>
      <c r="F216" s="116">
        <f>IFERROR(IF(VLOOKUP($A216,'Annex 2 EHV charges'!$A:$O,9,FALSE)=0,"",VLOOKUP($A216,'Annex 2 EHV charges'!$A:$O,9,FALSE)),"")</f>
        <v>5.9</v>
      </c>
      <c r="G216" s="117">
        <f>IFERROR(IF(VLOOKUP($A216,'Annex 2 EHV charges'!$A:$O,10,FALSE)=0,"",VLOOKUP($A216,'Annex 2 EHV charges'!$A:$O,10,FALSE)),"")</f>
        <v>1.46</v>
      </c>
      <c r="H216" s="117">
        <f>IFERROR(IF(VLOOKUP($A216,'Annex 2 EHV charges'!$A:$O,11,FALSE)=0,"",VLOOKUP($A216,'Annex 2 EHV charges'!$A:$O,11,FALSE)),"")</f>
        <v>1.46</v>
      </c>
    </row>
    <row r="217" spans="1:8" x14ac:dyDescent="0.2">
      <c r="A217" s="110">
        <f t="array" ref="A217">IFERROR(INDEX('Annex 2 EHV charges'!$A$11:$A$305, MATCH(0, IF(ISBLANK('Annex 2 EHV charges'!$A$11:$A$305),1, COUNTIF(A$4:$A216, 'Annex 2 EHV charges'!$A$11:$A$305)), 0)),"")</f>
        <v>7326</v>
      </c>
      <c r="B217" s="110">
        <f>IF($A217="","",VLOOKUP($A217,'Annex 2 EHV charges'!$A:$O,2,0))</f>
        <v>7326</v>
      </c>
      <c r="C217" s="111">
        <f>IF($A217="","",VLOOKUP($A217,'Annex 2 EHV charges'!$A:$O,3,0))</f>
        <v>7326</v>
      </c>
      <c r="D217" s="110" t="str">
        <f>IF($A217="","",VLOOKUP($A217,'Annex 2 EHV charges'!$A:$O,7,0))</f>
        <v>Redfield Road B STOR</v>
      </c>
      <c r="E217" s="115" t="str">
        <f>IFERROR(IF(VLOOKUP($A217,'Annex 2 EHV charges'!$A:$O,8,FALSE)=0,"",VLOOKUP($A217,'Annex 2 EHV charges'!$A:$O,8,FALSE)),"")</f>
        <v/>
      </c>
      <c r="F217" s="116">
        <f>IFERROR(IF(VLOOKUP($A217,'Annex 2 EHV charges'!$A:$O,9,FALSE)=0,"",VLOOKUP($A217,'Annex 2 EHV charges'!$A:$O,9,FALSE)),"")</f>
        <v>15.05</v>
      </c>
      <c r="G217" s="117">
        <f>IFERROR(IF(VLOOKUP($A217,'Annex 2 EHV charges'!$A:$O,10,FALSE)=0,"",VLOOKUP($A217,'Annex 2 EHV charges'!$A:$O,10,FALSE)),"")</f>
        <v>1.1100000000000001</v>
      </c>
      <c r="H217" s="117">
        <f>IFERROR(IF(VLOOKUP($A217,'Annex 2 EHV charges'!$A:$O,11,FALSE)=0,"",VLOOKUP($A217,'Annex 2 EHV charges'!$A:$O,11,FALSE)),"")</f>
        <v>1.1100000000000001</v>
      </c>
    </row>
    <row r="218" spans="1:8" x14ac:dyDescent="0.2">
      <c r="A218" s="110">
        <f t="array" ref="A218">IFERROR(INDEX('Annex 2 EHV charges'!$A$11:$A$305, MATCH(0, IF(ISBLANK('Annex 2 EHV charges'!$A$11:$A$305),1, COUNTIF(A$4:$A217, 'Annex 2 EHV charges'!$A$11:$A$305)), 0)),"")</f>
        <v>10500</v>
      </c>
      <c r="B218" s="110">
        <f>IF($A218="","",VLOOKUP($A218,'Annex 2 EHV charges'!$A:$O,2,0))</f>
        <v>10500</v>
      </c>
      <c r="C218" s="111">
        <f>IF($A218="","",VLOOKUP($A218,'Annex 2 EHV charges'!$A:$O,3,0))</f>
        <v>10500</v>
      </c>
      <c r="D218" s="110" t="str">
        <f>IF($A218="","",VLOOKUP($A218,'Annex 2 EHV charges'!$A:$O,7,0))</f>
        <v>Watnall Brickworks</v>
      </c>
      <c r="E218" s="115" t="str">
        <f>IFERROR(IF(VLOOKUP($A218,'Annex 2 EHV charges'!$A:$O,8,FALSE)=0,"",VLOOKUP($A218,'Annex 2 EHV charges'!$A:$O,8,FALSE)),"")</f>
        <v/>
      </c>
      <c r="F218" s="116">
        <f>IFERROR(IF(VLOOKUP($A218,'Annex 2 EHV charges'!$A:$O,9,FALSE)=0,"",VLOOKUP($A218,'Annex 2 EHV charges'!$A:$O,9,FALSE)),"")</f>
        <v>1.23</v>
      </c>
      <c r="G218" s="117">
        <f>IFERROR(IF(VLOOKUP($A218,'Annex 2 EHV charges'!$A:$O,10,FALSE)=0,"",VLOOKUP($A218,'Annex 2 EHV charges'!$A:$O,10,FALSE)),"")</f>
        <v>1.23</v>
      </c>
      <c r="H218" s="117">
        <f>IFERROR(IF(VLOOKUP($A218,'Annex 2 EHV charges'!$A:$O,11,FALSE)=0,"",VLOOKUP($A218,'Annex 2 EHV charges'!$A:$O,11,FALSE)),"")</f>
        <v>1.23</v>
      </c>
    </row>
    <row r="219" spans="1:8" x14ac:dyDescent="0.2">
      <c r="A219" s="110" t="str">
        <f t="array" ref="A219">IFERROR(INDEX('Annex 2 EHV charges'!$A$11:$A$305, MATCH(0, IF(ISBLANK('Annex 2 EHV charges'!$A$11:$A$305),1, COUNTIF(A$4:$A218, 'Annex 2 EHV charges'!$A$11:$A$305)), 0)),"")</f>
        <v>New Import 1</v>
      </c>
      <c r="B219" s="110" t="str">
        <f>IF($A219="","",VLOOKUP($A219,'Annex 2 EHV charges'!$A:$O,2,0))</f>
        <v>New Import 1</v>
      </c>
      <c r="C219" s="111" t="str">
        <f>IF($A219="","",VLOOKUP($A219,'Annex 2 EHV charges'!$A:$O,3,0))</f>
        <v>New Import 1</v>
      </c>
      <c r="D219" s="110" t="str">
        <f>IF($A219="","",VLOOKUP($A219,'Annex 2 EHV charges'!$A:$O,7,0))</f>
        <v>Ansty Park EES</v>
      </c>
      <c r="E219" s="115" t="str">
        <f>IFERROR(IF(VLOOKUP($A219,'Annex 2 EHV charges'!$A:$O,8,FALSE)=0,"",VLOOKUP($A219,'Annex 2 EHV charges'!$A:$O,8,FALSE)),"")</f>
        <v/>
      </c>
      <c r="F219" s="116">
        <f>IFERROR(IF(VLOOKUP($A219,'Annex 2 EHV charges'!$A:$O,9,FALSE)=0,"",VLOOKUP($A219,'Annex 2 EHV charges'!$A:$O,9,FALSE)),"")</f>
        <v>259.64999999999998</v>
      </c>
      <c r="G219" s="117">
        <f>IFERROR(IF(VLOOKUP($A219,'Annex 2 EHV charges'!$A:$O,10,FALSE)=0,"",VLOOKUP($A219,'Annex 2 EHV charges'!$A:$O,10,FALSE)),"")</f>
        <v>1.07</v>
      </c>
      <c r="H219" s="117">
        <f>IFERROR(IF(VLOOKUP($A219,'Annex 2 EHV charges'!$A:$O,11,FALSE)=0,"",VLOOKUP($A219,'Annex 2 EHV charges'!$A:$O,11,FALSE)),"")</f>
        <v>1.07</v>
      </c>
    </row>
    <row r="220" spans="1:8" x14ac:dyDescent="0.2">
      <c r="A220" s="110" t="str">
        <f t="array" ref="A220">IFERROR(INDEX('Annex 2 EHV charges'!$A$11:$A$305, MATCH(0, IF(ISBLANK('Annex 2 EHV charges'!$A$11:$A$305),1, COUNTIF(A$4:$A219, 'Annex 2 EHV charges'!$A$11:$A$305)), 0)),"")</f>
        <v>New Import 2</v>
      </c>
      <c r="B220" s="110" t="str">
        <f>IF($A220="","",VLOOKUP($A220,'Annex 2 EHV charges'!$A:$O,2,0))</f>
        <v>New Import 2</v>
      </c>
      <c r="C220" s="111" t="str">
        <f>IF($A220="","",VLOOKUP($A220,'Annex 2 EHV charges'!$A:$O,3,0))</f>
        <v>New Import 2</v>
      </c>
      <c r="D220" s="110" t="str">
        <f>IF($A220="","",VLOOKUP($A220,'Annex 2 EHV charges'!$A:$O,7,0))</f>
        <v>Asfordby B STOR</v>
      </c>
      <c r="E220" s="115" t="str">
        <f>IFERROR(IF(VLOOKUP($A220,'Annex 2 EHV charges'!$A:$O,8,FALSE)=0,"",VLOOKUP($A220,'Annex 2 EHV charges'!$A:$O,8,FALSE)),"")</f>
        <v/>
      </c>
      <c r="F220" s="116">
        <f>IFERROR(IF(VLOOKUP($A220,'Annex 2 EHV charges'!$A:$O,9,FALSE)=0,"",VLOOKUP($A220,'Annex 2 EHV charges'!$A:$O,9,FALSE)),"")</f>
        <v>548.26</v>
      </c>
      <c r="G220" s="117">
        <f>IFERROR(IF(VLOOKUP($A220,'Annex 2 EHV charges'!$A:$O,10,FALSE)=0,"",VLOOKUP($A220,'Annex 2 EHV charges'!$A:$O,10,FALSE)),"")</f>
        <v>3.67</v>
      </c>
      <c r="H220" s="117">
        <f>IFERROR(IF(VLOOKUP($A220,'Annex 2 EHV charges'!$A:$O,11,FALSE)=0,"",VLOOKUP($A220,'Annex 2 EHV charges'!$A:$O,11,FALSE)),"")</f>
        <v>3.67</v>
      </c>
    </row>
    <row r="221" spans="1:8" x14ac:dyDescent="0.2">
      <c r="A221" s="110" t="str">
        <f t="array" ref="A221">IFERROR(INDEX('Annex 2 EHV charges'!$A$11:$A$305, MATCH(0, IF(ISBLANK('Annex 2 EHV charges'!$A$11:$A$305),1, COUNTIF(A$4:$A220, 'Annex 2 EHV charges'!$A$11:$A$305)), 0)),"")</f>
        <v>New Import 3</v>
      </c>
      <c r="B221" s="110" t="str">
        <f>IF($A221="","",VLOOKUP($A221,'Annex 2 EHV charges'!$A:$O,2,0))</f>
        <v>New Import 3</v>
      </c>
      <c r="C221" s="111" t="str">
        <f>IF($A221="","",VLOOKUP($A221,'Annex 2 EHV charges'!$A:$O,3,0))</f>
        <v>New Import 3</v>
      </c>
      <c r="D221" s="110" t="str">
        <f>IF($A221="","",VLOOKUP($A221,'Annex 2 EHV charges'!$A:$O,7,0))</f>
        <v>Ashland Farm PV</v>
      </c>
      <c r="E221" s="115" t="str">
        <f>IFERROR(IF(VLOOKUP($A221,'Annex 2 EHV charges'!$A:$O,8,FALSE)=0,"",VLOOKUP($A221,'Annex 2 EHV charges'!$A:$O,8,FALSE)),"")</f>
        <v/>
      </c>
      <c r="F221" s="116">
        <f>IFERROR(IF(VLOOKUP($A221,'Annex 2 EHV charges'!$A:$O,9,FALSE)=0,"",VLOOKUP($A221,'Annex 2 EHV charges'!$A:$O,9,FALSE)),"")</f>
        <v>4.2300000000000004</v>
      </c>
      <c r="G221" s="117">
        <f>IFERROR(IF(VLOOKUP($A221,'Annex 2 EHV charges'!$A:$O,10,FALSE)=0,"",VLOOKUP($A221,'Annex 2 EHV charges'!$A:$O,10,FALSE)),"")</f>
        <v>2.44</v>
      </c>
      <c r="H221" s="117">
        <f>IFERROR(IF(VLOOKUP($A221,'Annex 2 EHV charges'!$A:$O,11,FALSE)=0,"",VLOOKUP($A221,'Annex 2 EHV charges'!$A:$O,11,FALSE)),"")</f>
        <v>2.44</v>
      </c>
    </row>
    <row r="222" spans="1:8" x14ac:dyDescent="0.2">
      <c r="A222" s="110" t="str">
        <f t="array" ref="A222">IFERROR(INDEX('Annex 2 EHV charges'!$A$11:$A$305, MATCH(0, IF(ISBLANK('Annex 2 EHV charges'!$A$11:$A$305),1, COUNTIF(A$4:$A221, 'Annex 2 EHV charges'!$A$11:$A$305)), 0)),"")</f>
        <v>New Import 4</v>
      </c>
      <c r="B222" s="110" t="str">
        <f>IF($A222="","",VLOOKUP($A222,'Annex 2 EHV charges'!$A:$O,2,0))</f>
        <v>New Import 4</v>
      </c>
      <c r="C222" s="111" t="str">
        <f>IF($A222="","",VLOOKUP($A222,'Annex 2 EHV charges'!$A:$O,3,0))</f>
        <v>New Import 4</v>
      </c>
      <c r="D222" s="110" t="str">
        <f>IF($A222="","",VLOOKUP($A222,'Annex 2 EHV charges'!$A:$O,7,0))</f>
        <v>Attfields Farm Generation</v>
      </c>
      <c r="E222" s="115" t="str">
        <f>IFERROR(IF(VLOOKUP($A222,'Annex 2 EHV charges'!$A:$O,8,FALSE)=0,"",VLOOKUP($A222,'Annex 2 EHV charges'!$A:$O,8,FALSE)),"")</f>
        <v/>
      </c>
      <c r="F222" s="116">
        <f>IFERROR(IF(VLOOKUP($A222,'Annex 2 EHV charges'!$A:$O,9,FALSE)=0,"",VLOOKUP($A222,'Annex 2 EHV charges'!$A:$O,9,FALSE)),"")</f>
        <v>4.55</v>
      </c>
      <c r="G222" s="117">
        <f>IFERROR(IF(VLOOKUP($A222,'Annex 2 EHV charges'!$A:$O,10,FALSE)=0,"",VLOOKUP($A222,'Annex 2 EHV charges'!$A:$O,10,FALSE)),"")</f>
        <v>1.46</v>
      </c>
      <c r="H222" s="117">
        <f>IFERROR(IF(VLOOKUP($A222,'Annex 2 EHV charges'!$A:$O,11,FALSE)=0,"",VLOOKUP($A222,'Annex 2 EHV charges'!$A:$O,11,FALSE)),"")</f>
        <v>1.46</v>
      </c>
    </row>
    <row r="223" spans="1:8" x14ac:dyDescent="0.2">
      <c r="A223" s="110" t="str">
        <f t="array" ref="A223">IFERROR(INDEX('Annex 2 EHV charges'!$A$11:$A$305, MATCH(0, IF(ISBLANK('Annex 2 EHV charges'!$A$11:$A$305),1, COUNTIF(A$4:$A222, 'Annex 2 EHV charges'!$A$11:$A$305)), 0)),"")</f>
        <v>New Import 5</v>
      </c>
      <c r="B223" s="110" t="str">
        <f>IF($A223="","",VLOOKUP($A223,'Annex 2 EHV charges'!$A:$O,2,0))</f>
        <v>New Import 5</v>
      </c>
      <c r="C223" s="111" t="str">
        <f>IF($A223="","",VLOOKUP($A223,'Annex 2 EHV charges'!$A:$O,3,0))</f>
        <v>New Import 5</v>
      </c>
      <c r="D223" s="110" t="str">
        <f>IF($A223="","",VLOOKUP($A223,'Annex 2 EHV charges'!$A:$O,7,0))</f>
        <v>Back Lane ESS</v>
      </c>
      <c r="E223" s="115" t="str">
        <f>IFERROR(IF(VLOOKUP($A223,'Annex 2 EHV charges'!$A:$O,8,FALSE)=0,"",VLOOKUP($A223,'Annex 2 EHV charges'!$A:$O,8,FALSE)),"")</f>
        <v/>
      </c>
      <c r="F223" s="116">
        <f>IFERROR(IF(VLOOKUP($A223,'Annex 2 EHV charges'!$A:$O,9,FALSE)=0,"",VLOOKUP($A223,'Annex 2 EHV charges'!$A:$O,9,FALSE)),"")</f>
        <v>640.26</v>
      </c>
      <c r="G223" s="117">
        <f>IFERROR(IF(VLOOKUP($A223,'Annex 2 EHV charges'!$A:$O,10,FALSE)=0,"",VLOOKUP($A223,'Annex 2 EHV charges'!$A:$O,10,FALSE)),"")</f>
        <v>1.19</v>
      </c>
      <c r="H223" s="117">
        <f>IFERROR(IF(VLOOKUP($A223,'Annex 2 EHV charges'!$A:$O,11,FALSE)=0,"",VLOOKUP($A223,'Annex 2 EHV charges'!$A:$O,11,FALSE)),"")</f>
        <v>1.19</v>
      </c>
    </row>
    <row r="224" spans="1:8" x14ac:dyDescent="0.2">
      <c r="A224" s="110" t="str">
        <f t="array" ref="A224">IFERROR(INDEX('Annex 2 EHV charges'!$A$11:$A$305, MATCH(0, IF(ISBLANK('Annex 2 EHV charges'!$A$11:$A$305),1, COUNTIF(A$4:$A223, 'Annex 2 EHV charges'!$A$11:$A$305)), 0)),"")</f>
        <v>New Import 6</v>
      </c>
      <c r="B224" s="110" t="str">
        <f>IF($A224="","",VLOOKUP($A224,'Annex 2 EHV charges'!$A:$O,2,0))</f>
        <v>New Import 6</v>
      </c>
      <c r="C224" s="111" t="str">
        <f>IF($A224="","",VLOOKUP($A224,'Annex 2 EHV charges'!$A:$O,3,0))</f>
        <v>New Import 6</v>
      </c>
      <c r="D224" s="110" t="str">
        <f>IF($A224="","",VLOOKUP($A224,'Annex 2 EHV charges'!$A:$O,7,0))</f>
        <v>Battery Ln Boston ESS</v>
      </c>
      <c r="E224" s="115" t="str">
        <f>IFERROR(IF(VLOOKUP($A224,'Annex 2 EHV charges'!$A:$O,8,FALSE)=0,"",VLOOKUP($A224,'Annex 2 EHV charges'!$A:$O,8,FALSE)),"")</f>
        <v/>
      </c>
      <c r="F224" s="116">
        <f>IFERROR(IF(VLOOKUP($A224,'Annex 2 EHV charges'!$A:$O,9,FALSE)=0,"",VLOOKUP($A224,'Annex 2 EHV charges'!$A:$O,9,FALSE)),"")</f>
        <v>193.41</v>
      </c>
      <c r="G224" s="117">
        <f>IFERROR(IF(VLOOKUP($A224,'Annex 2 EHV charges'!$A:$O,10,FALSE)=0,"",VLOOKUP($A224,'Annex 2 EHV charges'!$A:$O,10,FALSE)),"")</f>
        <v>1.19</v>
      </c>
      <c r="H224" s="117">
        <f>IFERROR(IF(VLOOKUP($A224,'Annex 2 EHV charges'!$A:$O,11,FALSE)=0,"",VLOOKUP($A224,'Annex 2 EHV charges'!$A:$O,11,FALSE)),"")</f>
        <v>1.19</v>
      </c>
    </row>
    <row r="225" spans="1:8" x14ac:dyDescent="0.2">
      <c r="A225" s="110" t="str">
        <f t="array" ref="A225">IFERROR(INDEX('Annex 2 EHV charges'!$A$11:$A$305, MATCH(0, IF(ISBLANK('Annex 2 EHV charges'!$A$11:$A$305),1, COUNTIF(A$4:$A224, 'Annex 2 EHV charges'!$A$11:$A$305)), 0)),"")</f>
        <v>New Import 7</v>
      </c>
      <c r="B225" s="110" t="str">
        <f>IF($A225="","",VLOOKUP($A225,'Annex 2 EHV charges'!$A:$O,2,0))</f>
        <v>New Import 7</v>
      </c>
      <c r="C225" s="111" t="str">
        <f>IF($A225="","",VLOOKUP($A225,'Annex 2 EHV charges'!$A:$O,3,0))</f>
        <v>New Import 7</v>
      </c>
      <c r="D225" s="110" t="str">
        <f>IF($A225="","",VLOOKUP($A225,'Annex 2 EHV charges'!$A:$O,7,0))</f>
        <v>Branston Potato Farm</v>
      </c>
      <c r="E225" s="115" t="str">
        <f>IFERROR(IF(VLOOKUP($A225,'Annex 2 EHV charges'!$A:$O,8,FALSE)=0,"",VLOOKUP($A225,'Annex 2 EHV charges'!$A:$O,8,FALSE)),"")</f>
        <v/>
      </c>
      <c r="F225" s="116">
        <f>IFERROR(IF(VLOOKUP($A225,'Annex 2 EHV charges'!$A:$O,9,FALSE)=0,"",VLOOKUP($A225,'Annex 2 EHV charges'!$A:$O,9,FALSE)),"")</f>
        <v>4.01</v>
      </c>
      <c r="G225" s="117">
        <f>IFERROR(IF(VLOOKUP($A225,'Annex 2 EHV charges'!$A:$O,10,FALSE)=0,"",VLOOKUP($A225,'Annex 2 EHV charges'!$A:$O,10,FALSE)),"")</f>
        <v>1.44</v>
      </c>
      <c r="H225" s="117">
        <f>IFERROR(IF(VLOOKUP($A225,'Annex 2 EHV charges'!$A:$O,11,FALSE)=0,"",VLOOKUP($A225,'Annex 2 EHV charges'!$A:$O,11,FALSE)),"")</f>
        <v>1.44</v>
      </c>
    </row>
    <row r="226" spans="1:8" x14ac:dyDescent="0.2">
      <c r="A226" s="110" t="str">
        <f t="array" ref="A226">IFERROR(INDEX('Annex 2 EHV charges'!$A$11:$A$305, MATCH(0, IF(ISBLANK('Annex 2 EHV charges'!$A$11:$A$305),1, COUNTIF(A$4:$A225, 'Annex 2 EHV charges'!$A$11:$A$305)), 0)),"")</f>
        <v>New Import 8</v>
      </c>
      <c r="B226" s="110" t="str">
        <f>IF($A226="","",VLOOKUP($A226,'Annex 2 EHV charges'!$A:$O,2,0))</f>
        <v>New Import 8</v>
      </c>
      <c r="C226" s="111" t="str">
        <f>IF($A226="","",VLOOKUP($A226,'Annex 2 EHV charges'!$A:$O,3,0))</f>
        <v>New Import 8</v>
      </c>
      <c r="D226" s="110" t="str">
        <f>IF($A226="","",VLOOKUP($A226,'Annex 2 EHV charges'!$A:$O,7,0))</f>
        <v>Breach Farm 132</v>
      </c>
      <c r="E226" s="115" t="str">
        <f>IFERROR(IF(VLOOKUP($A226,'Annex 2 EHV charges'!$A:$O,8,FALSE)=0,"",VLOOKUP($A226,'Annex 2 EHV charges'!$A:$O,8,FALSE)),"")</f>
        <v/>
      </c>
      <c r="F226" s="116">
        <f>IFERROR(IF(VLOOKUP($A226,'Annex 2 EHV charges'!$A:$O,9,FALSE)=0,"",VLOOKUP($A226,'Annex 2 EHV charges'!$A:$O,9,FALSE)),"")</f>
        <v>970.93</v>
      </c>
      <c r="G226" s="117">
        <f>IFERROR(IF(VLOOKUP($A226,'Annex 2 EHV charges'!$A:$O,10,FALSE)=0,"",VLOOKUP($A226,'Annex 2 EHV charges'!$A:$O,10,FALSE)),"")</f>
        <v>1.06</v>
      </c>
      <c r="H226" s="117">
        <f>IFERROR(IF(VLOOKUP($A226,'Annex 2 EHV charges'!$A:$O,11,FALSE)=0,"",VLOOKUP($A226,'Annex 2 EHV charges'!$A:$O,11,FALSE)),"")</f>
        <v>1.06</v>
      </c>
    </row>
    <row r="227" spans="1:8" x14ac:dyDescent="0.2">
      <c r="A227" s="110" t="str">
        <f t="array" ref="A227">IFERROR(INDEX('Annex 2 EHV charges'!$A$11:$A$305, MATCH(0, IF(ISBLANK('Annex 2 EHV charges'!$A$11:$A$305),1, COUNTIF(A$4:$A226, 'Annex 2 EHV charges'!$A$11:$A$305)), 0)),"")</f>
        <v>New Import 9</v>
      </c>
      <c r="B227" s="110" t="str">
        <f>IF($A227="","",VLOOKUP($A227,'Annex 2 EHV charges'!$A:$O,2,0))</f>
        <v>New Import 9</v>
      </c>
      <c r="C227" s="111" t="str">
        <f>IF($A227="","",VLOOKUP($A227,'Annex 2 EHV charges'!$A:$O,3,0))</f>
        <v>New Import 9</v>
      </c>
      <c r="D227" s="110" t="str">
        <f>IF($A227="","",VLOOKUP($A227,'Annex 2 EHV charges'!$A:$O,7,0))</f>
        <v>Burton Pedwardine Ph1</v>
      </c>
      <c r="E227" s="115" t="str">
        <f>IFERROR(IF(VLOOKUP($A227,'Annex 2 EHV charges'!$A:$O,8,FALSE)=0,"",VLOOKUP($A227,'Annex 2 EHV charges'!$A:$O,8,FALSE)),"")</f>
        <v/>
      </c>
      <c r="F227" s="116">
        <f>IFERROR(IF(VLOOKUP($A227,'Annex 2 EHV charges'!$A:$O,9,FALSE)=0,"",VLOOKUP($A227,'Annex 2 EHV charges'!$A:$O,9,FALSE)),"")</f>
        <v>12.42</v>
      </c>
      <c r="G227" s="117">
        <f>IFERROR(IF(VLOOKUP($A227,'Annex 2 EHV charges'!$A:$O,10,FALSE)=0,"",VLOOKUP($A227,'Annex 2 EHV charges'!$A:$O,10,FALSE)),"")</f>
        <v>1.7</v>
      </c>
      <c r="H227" s="117">
        <f>IFERROR(IF(VLOOKUP($A227,'Annex 2 EHV charges'!$A:$O,11,FALSE)=0,"",VLOOKUP($A227,'Annex 2 EHV charges'!$A:$O,11,FALSE)),"")</f>
        <v>1.7</v>
      </c>
    </row>
    <row r="228" spans="1:8" x14ac:dyDescent="0.2">
      <c r="A228" s="110" t="str">
        <f t="array" ref="A228">IFERROR(INDEX('Annex 2 EHV charges'!$A$11:$A$305, MATCH(0, IF(ISBLANK('Annex 2 EHV charges'!$A$11:$A$305),1, COUNTIF(A$4:$A227, 'Annex 2 EHV charges'!$A$11:$A$305)), 0)),"")</f>
        <v>New Import 11</v>
      </c>
      <c r="B228" s="110" t="str">
        <f>IF($A228="","",VLOOKUP($A228,'Annex 2 EHV charges'!$A:$O,2,0))</f>
        <v>New Import 11</v>
      </c>
      <c r="C228" s="111" t="str">
        <f>IF($A228="","",VLOOKUP($A228,'Annex 2 EHV charges'!$A:$O,3,0))</f>
        <v>New Import 11</v>
      </c>
      <c r="D228" s="110" t="str">
        <f>IF($A228="","",VLOOKUP($A228,'Annex 2 EHV charges'!$A:$O,7,0))</f>
        <v>Church Field ESS &amp; PV</v>
      </c>
      <c r="E228" s="115" t="str">
        <f>IFERROR(IF(VLOOKUP($A228,'Annex 2 EHV charges'!$A:$O,8,FALSE)=0,"",VLOOKUP($A228,'Annex 2 EHV charges'!$A:$O,8,FALSE)),"")</f>
        <v/>
      </c>
      <c r="F228" s="116">
        <f>IFERROR(IF(VLOOKUP($A228,'Annex 2 EHV charges'!$A:$O,9,FALSE)=0,"",VLOOKUP($A228,'Annex 2 EHV charges'!$A:$O,9,FALSE)),"")</f>
        <v>297.37</v>
      </c>
      <c r="G228" s="117">
        <f>IFERROR(IF(VLOOKUP($A228,'Annex 2 EHV charges'!$A:$O,10,FALSE)=0,"",VLOOKUP($A228,'Annex 2 EHV charges'!$A:$O,10,FALSE)),"")</f>
        <v>1.02</v>
      </c>
      <c r="H228" s="117">
        <f>IFERROR(IF(VLOOKUP($A228,'Annex 2 EHV charges'!$A:$O,11,FALSE)=0,"",VLOOKUP($A228,'Annex 2 EHV charges'!$A:$O,11,FALSE)),"")</f>
        <v>1.02</v>
      </c>
    </row>
    <row r="229" spans="1:8" x14ac:dyDescent="0.2">
      <c r="A229" s="110" t="str">
        <f t="array" ref="A229">IFERROR(INDEX('Annex 2 EHV charges'!$A$11:$A$305, MATCH(0, IF(ISBLANK('Annex 2 EHV charges'!$A$11:$A$305),1, COUNTIF(A$4:$A228, 'Annex 2 EHV charges'!$A$11:$A$305)), 0)),"")</f>
        <v>New Import 12</v>
      </c>
      <c r="B229" s="110" t="str">
        <f>IF($A229="","",VLOOKUP($A229,'Annex 2 EHV charges'!$A:$O,2,0))</f>
        <v>New Import 12</v>
      </c>
      <c r="C229" s="111" t="str">
        <f>IF($A229="","",VLOOKUP($A229,'Annex 2 EHV charges'!$A:$O,3,0))</f>
        <v>New Import 12</v>
      </c>
      <c r="D229" s="110" t="str">
        <f>IF($A229="","",VLOOKUP($A229,'Annex 2 EHV charges'!$A:$O,7,0))</f>
        <v>Churchover solar farm new</v>
      </c>
      <c r="E229" s="115" t="str">
        <f>IFERROR(IF(VLOOKUP($A229,'Annex 2 EHV charges'!$A:$O,8,FALSE)=0,"",VLOOKUP($A229,'Annex 2 EHV charges'!$A:$O,8,FALSE)),"")</f>
        <v/>
      </c>
      <c r="F229" s="116">
        <f>IFERROR(IF(VLOOKUP($A229,'Annex 2 EHV charges'!$A:$O,9,FALSE)=0,"",VLOOKUP($A229,'Annex 2 EHV charges'!$A:$O,9,FALSE)),"")</f>
        <v>8.67</v>
      </c>
      <c r="G229" s="117">
        <f>IFERROR(IF(VLOOKUP($A229,'Annex 2 EHV charges'!$A:$O,10,FALSE)=0,"",VLOOKUP($A229,'Annex 2 EHV charges'!$A:$O,10,FALSE)),"")</f>
        <v>1.7</v>
      </c>
      <c r="H229" s="117">
        <f>IFERROR(IF(VLOOKUP($A229,'Annex 2 EHV charges'!$A:$O,11,FALSE)=0,"",VLOOKUP($A229,'Annex 2 EHV charges'!$A:$O,11,FALSE)),"")</f>
        <v>1.7</v>
      </c>
    </row>
    <row r="230" spans="1:8" x14ac:dyDescent="0.2">
      <c r="A230" s="110" t="str">
        <f t="array" ref="A230">IFERROR(INDEX('Annex 2 EHV charges'!$A$11:$A$305, MATCH(0, IF(ISBLANK('Annex 2 EHV charges'!$A$11:$A$305),1, COUNTIF(A$4:$A229, 'Annex 2 EHV charges'!$A$11:$A$305)), 0)),"")</f>
        <v>New Import 13</v>
      </c>
      <c r="B230" s="110" t="str">
        <f>IF($A230="","",VLOOKUP($A230,'Annex 2 EHV charges'!$A:$O,2,0))</f>
        <v>New Import 13</v>
      </c>
      <c r="C230" s="111" t="str">
        <f>IF($A230="","",VLOOKUP($A230,'Annex 2 EHV charges'!$A:$O,3,0))</f>
        <v>New Import 13</v>
      </c>
      <c r="D230" s="110" t="str">
        <f>IF($A230="","",VLOOKUP($A230,'Annex 2 EHV charges'!$A:$O,7,0))</f>
        <v>Churchover Solar Farm</v>
      </c>
      <c r="E230" s="115" t="str">
        <f>IFERROR(IF(VLOOKUP($A230,'Annex 2 EHV charges'!$A:$O,8,FALSE)=0,"",VLOOKUP($A230,'Annex 2 EHV charges'!$A:$O,8,FALSE)),"")</f>
        <v/>
      </c>
      <c r="F230" s="116">
        <f>IFERROR(IF(VLOOKUP($A230,'Annex 2 EHV charges'!$A:$O,9,FALSE)=0,"",VLOOKUP($A230,'Annex 2 EHV charges'!$A:$O,9,FALSE)),"")</f>
        <v>14.15</v>
      </c>
      <c r="G230" s="117">
        <f>IFERROR(IF(VLOOKUP($A230,'Annex 2 EHV charges'!$A:$O,10,FALSE)=0,"",VLOOKUP($A230,'Annex 2 EHV charges'!$A:$O,10,FALSE)),"")</f>
        <v>1.7</v>
      </c>
      <c r="H230" s="117">
        <f>IFERROR(IF(VLOOKUP($A230,'Annex 2 EHV charges'!$A:$O,11,FALSE)=0,"",VLOOKUP($A230,'Annex 2 EHV charges'!$A:$O,11,FALSE)),"")</f>
        <v>1.7</v>
      </c>
    </row>
    <row r="231" spans="1:8" x14ac:dyDescent="0.2">
      <c r="A231" s="110" t="str">
        <f t="array" ref="A231">IFERROR(INDEX('Annex 2 EHV charges'!$A$11:$A$305, MATCH(0, IF(ISBLANK('Annex 2 EHV charges'!$A$11:$A$305),1, COUNTIF(A$4:$A230, 'Annex 2 EHV charges'!$A$11:$A$305)), 0)),"")</f>
        <v>New Import 14</v>
      </c>
      <c r="B231" s="110" t="str">
        <f>IF($A231="","",VLOOKUP($A231,'Annex 2 EHV charges'!$A:$O,2,0))</f>
        <v>New Import 14</v>
      </c>
      <c r="C231" s="111" t="str">
        <f>IF($A231="","",VLOOKUP($A231,'Annex 2 EHV charges'!$A:$O,3,0))</f>
        <v>New Import 14</v>
      </c>
      <c r="D231" s="110" t="str">
        <f>IF($A231="","",VLOOKUP($A231,'Annex 2 EHV charges'!$A:$O,7,0))</f>
        <v>Clay Cross EFW</v>
      </c>
      <c r="E231" s="115" t="str">
        <f>IFERROR(IF(VLOOKUP($A231,'Annex 2 EHV charges'!$A:$O,8,FALSE)=0,"",VLOOKUP($A231,'Annex 2 EHV charges'!$A:$O,8,FALSE)),"")</f>
        <v/>
      </c>
      <c r="F231" s="116">
        <f>IFERROR(IF(VLOOKUP($A231,'Annex 2 EHV charges'!$A:$O,9,FALSE)=0,"",VLOOKUP($A231,'Annex 2 EHV charges'!$A:$O,9,FALSE)),"")</f>
        <v>81.099999999999994</v>
      </c>
      <c r="G231" s="117">
        <f>IFERROR(IF(VLOOKUP($A231,'Annex 2 EHV charges'!$A:$O,10,FALSE)=0,"",VLOOKUP($A231,'Annex 2 EHV charges'!$A:$O,10,FALSE)),"")</f>
        <v>1.31</v>
      </c>
      <c r="H231" s="117">
        <f>IFERROR(IF(VLOOKUP($A231,'Annex 2 EHV charges'!$A:$O,11,FALSE)=0,"",VLOOKUP($A231,'Annex 2 EHV charges'!$A:$O,11,FALSE)),"")</f>
        <v>1.31</v>
      </c>
    </row>
    <row r="232" spans="1:8" x14ac:dyDescent="0.2">
      <c r="A232" s="110" t="str">
        <f t="array" ref="A232">IFERROR(INDEX('Annex 2 EHV charges'!$A$11:$A$305, MATCH(0, IF(ISBLANK('Annex 2 EHV charges'!$A$11:$A$305),1, COUNTIF(A$4:$A231, 'Annex 2 EHV charges'!$A$11:$A$305)), 0)),"")</f>
        <v>New Import 15</v>
      </c>
      <c r="B232" s="110" t="str">
        <f>IF($A232="","",VLOOKUP($A232,'Annex 2 EHV charges'!$A:$O,2,0))</f>
        <v>New Import 15</v>
      </c>
      <c r="C232" s="111" t="str">
        <f>IF($A232="","",VLOOKUP($A232,'Annex 2 EHV charges'!$A:$O,3,0))</f>
        <v>New Import 15</v>
      </c>
      <c r="D232" s="110" t="str">
        <f>IF($A232="","",VLOOKUP($A232,'Annex 2 EHV charges'!$A:$O,7,0))</f>
        <v>Cogenhoe Road 1 ESS</v>
      </c>
      <c r="E232" s="115" t="str">
        <f>IFERROR(IF(VLOOKUP($A232,'Annex 2 EHV charges'!$A:$O,8,FALSE)=0,"",VLOOKUP($A232,'Annex 2 EHV charges'!$A:$O,8,FALSE)),"")</f>
        <v/>
      </c>
      <c r="F232" s="116">
        <f>IFERROR(IF(VLOOKUP($A232,'Annex 2 EHV charges'!$A:$O,9,FALSE)=0,"",VLOOKUP($A232,'Annex 2 EHV charges'!$A:$O,9,FALSE)),"")</f>
        <v>1585.84</v>
      </c>
      <c r="G232" s="117">
        <f>IFERROR(IF(VLOOKUP($A232,'Annex 2 EHV charges'!$A:$O,10,FALSE)=0,"",VLOOKUP($A232,'Annex 2 EHV charges'!$A:$O,10,FALSE)),"")</f>
        <v>1.1000000000000001</v>
      </c>
      <c r="H232" s="117">
        <f>IFERROR(IF(VLOOKUP($A232,'Annex 2 EHV charges'!$A:$O,11,FALSE)=0,"",VLOOKUP($A232,'Annex 2 EHV charges'!$A:$O,11,FALSE)),"")</f>
        <v>1.1000000000000001</v>
      </c>
    </row>
    <row r="233" spans="1:8" x14ac:dyDescent="0.2">
      <c r="A233" s="110" t="str">
        <f t="array" ref="A233">IFERROR(INDEX('Annex 2 EHV charges'!$A$11:$A$305, MATCH(0, IF(ISBLANK('Annex 2 EHV charges'!$A$11:$A$305),1, COUNTIF(A$4:$A232, 'Annex 2 EHV charges'!$A$11:$A$305)), 0)),"")</f>
        <v>New Import 16</v>
      </c>
      <c r="B233" s="110" t="str">
        <f>IF($A233="","",VLOOKUP($A233,'Annex 2 EHV charges'!$A:$O,2,0))</f>
        <v>New Import 16</v>
      </c>
      <c r="C233" s="111" t="str">
        <f>IF($A233="","",VLOOKUP($A233,'Annex 2 EHV charges'!$A:$O,3,0))</f>
        <v>New Import 16</v>
      </c>
      <c r="D233" s="110" t="str">
        <f>IF($A233="","",VLOOKUP($A233,'Annex 2 EHV charges'!$A:$O,7,0))</f>
        <v>Coney Grey</v>
      </c>
      <c r="E233" s="115" t="str">
        <f>IFERROR(IF(VLOOKUP($A233,'Annex 2 EHV charges'!$A:$O,8,FALSE)=0,"",VLOOKUP($A233,'Annex 2 EHV charges'!$A:$O,8,FALSE)),"")</f>
        <v/>
      </c>
      <c r="F233" s="116">
        <f>IFERROR(IF(VLOOKUP($A233,'Annex 2 EHV charges'!$A:$O,9,FALSE)=0,"",VLOOKUP($A233,'Annex 2 EHV charges'!$A:$O,9,FALSE)),"")</f>
        <v>4.49</v>
      </c>
      <c r="G233" s="117">
        <f>IFERROR(IF(VLOOKUP($A233,'Annex 2 EHV charges'!$A:$O,10,FALSE)=0,"",VLOOKUP($A233,'Annex 2 EHV charges'!$A:$O,10,FALSE)),"")</f>
        <v>1.7</v>
      </c>
      <c r="H233" s="117">
        <f>IFERROR(IF(VLOOKUP($A233,'Annex 2 EHV charges'!$A:$O,11,FALSE)=0,"",VLOOKUP($A233,'Annex 2 EHV charges'!$A:$O,11,FALSE)),"")</f>
        <v>1.7</v>
      </c>
    </row>
    <row r="234" spans="1:8" x14ac:dyDescent="0.2">
      <c r="A234" s="110" t="str">
        <f t="array" ref="A234">IFERROR(INDEX('Annex 2 EHV charges'!$A$11:$A$305, MATCH(0, IF(ISBLANK('Annex 2 EHV charges'!$A$11:$A$305),1, COUNTIF(A$4:$A233, 'Annex 2 EHV charges'!$A$11:$A$305)), 0)),"")</f>
        <v>New Import 17</v>
      </c>
      <c r="B234" s="110" t="str">
        <f>IF($A234="","",VLOOKUP($A234,'Annex 2 EHV charges'!$A:$O,2,0))</f>
        <v>New Import 17</v>
      </c>
      <c r="C234" s="111" t="str">
        <f>IF($A234="","",VLOOKUP($A234,'Annex 2 EHV charges'!$A:$O,3,0))</f>
        <v>New Import 17</v>
      </c>
      <c r="D234" s="110" t="str">
        <f>IF($A234="","",VLOOKUP($A234,'Annex 2 EHV charges'!$A:$O,7,0))</f>
        <v>Decoy Farm Crowland WF</v>
      </c>
      <c r="E234" s="115" t="str">
        <f>IFERROR(IF(VLOOKUP($A234,'Annex 2 EHV charges'!$A:$O,8,FALSE)=0,"",VLOOKUP($A234,'Annex 2 EHV charges'!$A:$O,8,FALSE)),"")</f>
        <v/>
      </c>
      <c r="F234" s="116">
        <f>IFERROR(IF(VLOOKUP($A234,'Annex 2 EHV charges'!$A:$O,9,FALSE)=0,"",VLOOKUP($A234,'Annex 2 EHV charges'!$A:$O,9,FALSE)),"")</f>
        <v>4.9800000000000004</v>
      </c>
      <c r="G234" s="117">
        <f>IFERROR(IF(VLOOKUP($A234,'Annex 2 EHV charges'!$A:$O,10,FALSE)=0,"",VLOOKUP($A234,'Annex 2 EHV charges'!$A:$O,10,FALSE)),"")</f>
        <v>1.1000000000000001</v>
      </c>
      <c r="H234" s="117">
        <f>IFERROR(IF(VLOOKUP($A234,'Annex 2 EHV charges'!$A:$O,11,FALSE)=0,"",VLOOKUP($A234,'Annex 2 EHV charges'!$A:$O,11,FALSE)),"")</f>
        <v>1.1000000000000001</v>
      </c>
    </row>
    <row r="235" spans="1:8" x14ac:dyDescent="0.2">
      <c r="A235" s="110" t="str">
        <f t="array" ref="A235">IFERROR(INDEX('Annex 2 EHV charges'!$A$11:$A$305, MATCH(0, IF(ISBLANK('Annex 2 EHV charges'!$A$11:$A$305),1, COUNTIF(A$4:$A234, 'Annex 2 EHV charges'!$A$11:$A$305)), 0)),"")</f>
        <v>New Import 18</v>
      </c>
      <c r="B235" s="110" t="str">
        <f>IF($A235="","",VLOOKUP($A235,'Annex 2 EHV charges'!$A:$O,2,0))</f>
        <v>New Import 18</v>
      </c>
      <c r="C235" s="111" t="str">
        <f>IF($A235="","",VLOOKUP($A235,'Annex 2 EHV charges'!$A:$O,3,0))</f>
        <v>New Import 18</v>
      </c>
      <c r="D235" s="110" t="str">
        <f>IF($A235="","",VLOOKUP($A235,'Annex 2 EHV charges'!$A:$O,7,0))</f>
        <v>Denby Transport</v>
      </c>
      <c r="E235" s="115" t="str">
        <f>IFERROR(IF(VLOOKUP($A235,'Annex 2 EHV charges'!$A:$O,8,FALSE)=0,"",VLOOKUP($A235,'Annex 2 EHV charges'!$A:$O,8,FALSE)),"")</f>
        <v/>
      </c>
      <c r="F235" s="116">
        <f>IFERROR(IF(VLOOKUP($A235,'Annex 2 EHV charges'!$A:$O,9,FALSE)=0,"",VLOOKUP($A235,'Annex 2 EHV charges'!$A:$O,9,FALSE)),"")</f>
        <v>14.44</v>
      </c>
      <c r="G235" s="117">
        <f>IFERROR(IF(VLOOKUP($A235,'Annex 2 EHV charges'!$A:$O,10,FALSE)=0,"",VLOOKUP($A235,'Annex 2 EHV charges'!$A:$O,10,FALSE)),"")</f>
        <v>1.46</v>
      </c>
      <c r="H235" s="117">
        <f>IFERROR(IF(VLOOKUP($A235,'Annex 2 EHV charges'!$A:$O,11,FALSE)=0,"",VLOOKUP($A235,'Annex 2 EHV charges'!$A:$O,11,FALSE)),"")</f>
        <v>1.46</v>
      </c>
    </row>
    <row r="236" spans="1:8" x14ac:dyDescent="0.2">
      <c r="A236" s="110" t="str">
        <f t="array" ref="A236">IFERROR(INDEX('Annex 2 EHV charges'!$A$11:$A$305, MATCH(0, IF(ISBLANK('Annex 2 EHV charges'!$A$11:$A$305),1, COUNTIF(A$4:$A235, 'Annex 2 EHV charges'!$A$11:$A$305)), 0)),"")</f>
        <v>New Import 19</v>
      </c>
      <c r="B236" s="110" t="str">
        <f>IF($A236="","",VLOOKUP($A236,'Annex 2 EHV charges'!$A:$O,2,0))</f>
        <v>New Import 19</v>
      </c>
      <c r="C236" s="111" t="str">
        <f>IF($A236="","",VLOOKUP($A236,'Annex 2 EHV charges'!$A:$O,3,0))</f>
        <v>New Import 19</v>
      </c>
      <c r="D236" s="110" t="str">
        <f>IF($A236="","",VLOOKUP($A236,'Annex 2 EHV charges'!$A:$O,7,0))</f>
        <v>Desford Road ESS</v>
      </c>
      <c r="E236" s="115" t="str">
        <f>IFERROR(IF(VLOOKUP($A236,'Annex 2 EHV charges'!$A:$O,8,FALSE)=0,"",VLOOKUP($A236,'Annex 2 EHV charges'!$A:$O,8,FALSE)),"")</f>
        <v/>
      </c>
      <c r="F236" s="116">
        <f>IFERROR(IF(VLOOKUP($A236,'Annex 2 EHV charges'!$A:$O,9,FALSE)=0,"",VLOOKUP($A236,'Annex 2 EHV charges'!$A:$O,9,FALSE)),"")</f>
        <v>265.99</v>
      </c>
      <c r="G236" s="117">
        <f>IFERROR(IF(VLOOKUP($A236,'Annex 2 EHV charges'!$A:$O,10,FALSE)=0,"",VLOOKUP($A236,'Annex 2 EHV charges'!$A:$O,10,FALSE)),"")</f>
        <v>1.02</v>
      </c>
      <c r="H236" s="117">
        <f>IFERROR(IF(VLOOKUP($A236,'Annex 2 EHV charges'!$A:$O,11,FALSE)=0,"",VLOOKUP($A236,'Annex 2 EHV charges'!$A:$O,11,FALSE)),"")</f>
        <v>1.02</v>
      </c>
    </row>
    <row r="237" spans="1:8" x14ac:dyDescent="0.2">
      <c r="A237" s="110" t="str">
        <f t="array" ref="A237">IFERROR(INDEX('Annex 2 EHV charges'!$A$11:$A$305, MATCH(0, IF(ISBLANK('Annex 2 EHV charges'!$A$11:$A$305),1, COUNTIF(A$4:$A236, 'Annex 2 EHV charges'!$A$11:$A$305)), 0)),"")</f>
        <v>New Import 20</v>
      </c>
      <c r="B237" s="110" t="str">
        <f>IF($A237="","",VLOOKUP($A237,'Annex 2 EHV charges'!$A:$O,2,0))</f>
        <v>New Import 20</v>
      </c>
      <c r="C237" s="111" t="str">
        <f>IF($A237="","",VLOOKUP($A237,'Annex 2 EHV charges'!$A:$O,3,0))</f>
        <v>New Import 20</v>
      </c>
      <c r="D237" s="110" t="str">
        <f>IF($A237="","",VLOOKUP($A237,'Annex 2 EHV charges'!$A:$O,7,0))</f>
        <v>Dunsby STOR</v>
      </c>
      <c r="E237" s="115" t="str">
        <f>IFERROR(IF(VLOOKUP($A237,'Annex 2 EHV charges'!$A:$O,8,FALSE)=0,"",VLOOKUP($A237,'Annex 2 EHV charges'!$A:$O,8,FALSE)),"")</f>
        <v/>
      </c>
      <c r="F237" s="116">
        <f>IFERROR(IF(VLOOKUP($A237,'Annex 2 EHV charges'!$A:$O,9,FALSE)=0,"",VLOOKUP($A237,'Annex 2 EHV charges'!$A:$O,9,FALSE)),"")</f>
        <v>13.01</v>
      </c>
      <c r="G237" s="117">
        <f>IFERROR(IF(VLOOKUP($A237,'Annex 2 EHV charges'!$A:$O,10,FALSE)=0,"",VLOOKUP($A237,'Annex 2 EHV charges'!$A:$O,10,FALSE)),"")</f>
        <v>3.29</v>
      </c>
      <c r="H237" s="117">
        <f>IFERROR(IF(VLOOKUP($A237,'Annex 2 EHV charges'!$A:$O,11,FALSE)=0,"",VLOOKUP($A237,'Annex 2 EHV charges'!$A:$O,11,FALSE)),"")</f>
        <v>3.29</v>
      </c>
    </row>
    <row r="238" spans="1:8" x14ac:dyDescent="0.2">
      <c r="A238" s="110" t="str">
        <f t="array" ref="A238">IFERROR(INDEX('Annex 2 EHV charges'!$A$11:$A$305, MATCH(0, IF(ISBLANK('Annex 2 EHV charges'!$A$11:$A$305),1, COUNTIF(A$4:$A237, 'Annex 2 EHV charges'!$A$11:$A$305)), 0)),"")</f>
        <v>New Import 21</v>
      </c>
      <c r="B238" s="110" t="str">
        <f>IF($A238="","",VLOOKUP($A238,'Annex 2 EHV charges'!$A:$O,2,0))</f>
        <v>New Import 21</v>
      </c>
      <c r="C238" s="111" t="str">
        <f>IF($A238="","",VLOOKUP($A238,'Annex 2 EHV charges'!$A:$O,3,0))</f>
        <v>New Import 21</v>
      </c>
      <c r="D238" s="110" t="str">
        <f>IF($A238="","",VLOOKUP($A238,'Annex 2 EHV charges'!$A:$O,7,0))</f>
        <v xml:space="preserve">Eakring Road, Bilsthorpe </v>
      </c>
      <c r="E238" s="115" t="str">
        <f>IFERROR(IF(VLOOKUP($A238,'Annex 2 EHV charges'!$A:$O,8,FALSE)=0,"",VLOOKUP($A238,'Annex 2 EHV charges'!$A:$O,8,FALSE)),"")</f>
        <v/>
      </c>
      <c r="F238" s="116">
        <f>IFERROR(IF(VLOOKUP($A238,'Annex 2 EHV charges'!$A:$O,9,FALSE)=0,"",VLOOKUP($A238,'Annex 2 EHV charges'!$A:$O,9,FALSE)),"")</f>
        <v>595.66</v>
      </c>
      <c r="G238" s="117">
        <f>IFERROR(IF(VLOOKUP($A238,'Annex 2 EHV charges'!$A:$O,10,FALSE)=0,"",VLOOKUP($A238,'Annex 2 EHV charges'!$A:$O,10,FALSE)),"")</f>
        <v>1.1299999999999999</v>
      </c>
      <c r="H238" s="117">
        <f>IFERROR(IF(VLOOKUP($A238,'Annex 2 EHV charges'!$A:$O,11,FALSE)=0,"",VLOOKUP($A238,'Annex 2 EHV charges'!$A:$O,11,FALSE)),"")</f>
        <v>1.1299999999999999</v>
      </c>
    </row>
    <row r="239" spans="1:8" x14ac:dyDescent="0.2">
      <c r="A239" s="110" t="str">
        <f t="array" ref="A239">IFERROR(INDEX('Annex 2 EHV charges'!$A$11:$A$305, MATCH(0, IF(ISBLANK('Annex 2 EHV charges'!$A$11:$A$305),1, COUNTIF(A$4:$A238, 'Annex 2 EHV charges'!$A$11:$A$305)), 0)),"")</f>
        <v>New Import 22</v>
      </c>
      <c r="B239" s="110" t="str">
        <f>IF($A239="","",VLOOKUP($A239,'Annex 2 EHV charges'!$A:$O,2,0))</f>
        <v>New Import 22</v>
      </c>
      <c r="C239" s="111" t="str">
        <f>IF($A239="","",VLOOKUP($A239,'Annex 2 EHV charges'!$A:$O,3,0))</f>
        <v>New Import 22</v>
      </c>
      <c r="D239" s="110" t="str">
        <f>IF($A239="","",VLOOKUP($A239,'Annex 2 EHV charges'!$A:$O,7,0))</f>
        <v>East Wood End PV</v>
      </c>
      <c r="E239" s="115" t="str">
        <f>IFERROR(IF(VLOOKUP($A239,'Annex 2 EHV charges'!$A:$O,8,FALSE)=0,"",VLOOKUP($A239,'Annex 2 EHV charges'!$A:$O,8,FALSE)),"")</f>
        <v/>
      </c>
      <c r="F239" s="116">
        <f>IFERROR(IF(VLOOKUP($A239,'Annex 2 EHV charges'!$A:$O,9,FALSE)=0,"",VLOOKUP($A239,'Annex 2 EHV charges'!$A:$O,9,FALSE)),"")</f>
        <v>2.86</v>
      </c>
      <c r="G239" s="117">
        <f>IFERROR(IF(VLOOKUP($A239,'Annex 2 EHV charges'!$A:$O,10,FALSE)=0,"",VLOOKUP($A239,'Annex 2 EHV charges'!$A:$O,10,FALSE)),"")</f>
        <v>1.44</v>
      </c>
      <c r="H239" s="117">
        <f>IFERROR(IF(VLOOKUP($A239,'Annex 2 EHV charges'!$A:$O,11,FALSE)=0,"",VLOOKUP($A239,'Annex 2 EHV charges'!$A:$O,11,FALSE)),"")</f>
        <v>1.44</v>
      </c>
    </row>
    <row r="240" spans="1:8" x14ac:dyDescent="0.2">
      <c r="A240" s="110" t="str">
        <f t="array" ref="A240">IFERROR(INDEX('Annex 2 EHV charges'!$A$11:$A$305, MATCH(0, IF(ISBLANK('Annex 2 EHV charges'!$A$11:$A$305),1, COUNTIF(A$4:$A239, 'Annex 2 EHV charges'!$A$11:$A$305)), 0)),"")</f>
        <v>New Import 23</v>
      </c>
      <c r="B240" s="110" t="str">
        <f>IF($A240="","",VLOOKUP($A240,'Annex 2 EHV charges'!$A:$O,2,0))</f>
        <v>New Import 23</v>
      </c>
      <c r="C240" s="111" t="str">
        <f>IF($A240="","",VLOOKUP($A240,'Annex 2 EHV charges'!$A:$O,3,0))</f>
        <v>New Import 23</v>
      </c>
      <c r="D240" s="110" t="str">
        <f>IF($A240="","",VLOOKUP($A240,'Annex 2 EHV charges'!$A:$O,7,0))</f>
        <v>Falcon Works Gas Farm</v>
      </c>
      <c r="E240" s="115" t="str">
        <f>IFERROR(IF(VLOOKUP($A240,'Annex 2 EHV charges'!$A:$O,8,FALSE)=0,"",VLOOKUP($A240,'Annex 2 EHV charges'!$A:$O,8,FALSE)),"")</f>
        <v/>
      </c>
      <c r="F240" s="116">
        <f>IFERROR(IF(VLOOKUP($A240,'Annex 2 EHV charges'!$A:$O,9,FALSE)=0,"",VLOOKUP($A240,'Annex 2 EHV charges'!$A:$O,9,FALSE)),"")</f>
        <v>370.46</v>
      </c>
      <c r="G240" s="117">
        <f>IFERROR(IF(VLOOKUP($A240,'Annex 2 EHV charges'!$A:$O,10,FALSE)=0,"",VLOOKUP($A240,'Annex 2 EHV charges'!$A:$O,10,FALSE)),"")</f>
        <v>1.46</v>
      </c>
      <c r="H240" s="117">
        <f>IFERROR(IF(VLOOKUP($A240,'Annex 2 EHV charges'!$A:$O,11,FALSE)=0,"",VLOOKUP($A240,'Annex 2 EHV charges'!$A:$O,11,FALSE)),"")</f>
        <v>1.46</v>
      </c>
    </row>
    <row r="241" spans="1:8" x14ac:dyDescent="0.2">
      <c r="A241" s="110" t="str">
        <f t="array" ref="A241">IFERROR(INDEX('Annex 2 EHV charges'!$A$11:$A$305, MATCH(0, IF(ISBLANK('Annex 2 EHV charges'!$A$11:$A$305),1, COUNTIF(A$4:$A240, 'Annex 2 EHV charges'!$A$11:$A$305)), 0)),"")</f>
        <v>New Import 24</v>
      </c>
      <c r="B241" s="110" t="str">
        <f>IF($A241="","",VLOOKUP($A241,'Annex 2 EHV charges'!$A:$O,2,0))</f>
        <v>New Import 24</v>
      </c>
      <c r="C241" s="111" t="str">
        <f>IF($A241="","",VLOOKUP($A241,'Annex 2 EHV charges'!$A:$O,3,0))</f>
        <v>New Import 24</v>
      </c>
      <c r="D241" s="110" t="str">
        <f>IF($A241="","",VLOOKUP($A241,'Annex 2 EHV charges'!$A:$O,7,0))</f>
        <v>Fiskerton Gas Gen</v>
      </c>
      <c r="E241" s="115" t="str">
        <f>IFERROR(IF(VLOOKUP($A241,'Annex 2 EHV charges'!$A:$O,8,FALSE)=0,"",VLOOKUP($A241,'Annex 2 EHV charges'!$A:$O,8,FALSE)),"")</f>
        <v/>
      </c>
      <c r="F241" s="116">
        <f>IFERROR(IF(VLOOKUP($A241,'Annex 2 EHV charges'!$A:$O,9,FALSE)=0,"",VLOOKUP($A241,'Annex 2 EHV charges'!$A:$O,9,FALSE)),"")</f>
        <v>22.75</v>
      </c>
      <c r="G241" s="117">
        <f>IFERROR(IF(VLOOKUP($A241,'Annex 2 EHV charges'!$A:$O,10,FALSE)=0,"",VLOOKUP($A241,'Annex 2 EHV charges'!$A:$O,10,FALSE)),"")</f>
        <v>1.46</v>
      </c>
      <c r="H241" s="117">
        <f>IFERROR(IF(VLOOKUP($A241,'Annex 2 EHV charges'!$A:$O,11,FALSE)=0,"",VLOOKUP($A241,'Annex 2 EHV charges'!$A:$O,11,FALSE)),"")</f>
        <v>1.46</v>
      </c>
    </row>
    <row r="242" spans="1:8" x14ac:dyDescent="0.2">
      <c r="A242" s="110" t="str">
        <f t="array" ref="A242">IFERROR(INDEX('Annex 2 EHV charges'!$A$11:$A$305, MATCH(0, IF(ISBLANK('Annex 2 EHV charges'!$A$11:$A$305),1, COUNTIF(A$4:$A241, 'Annex 2 EHV charges'!$A$11:$A$305)), 0)),"")</f>
        <v>New Import 25</v>
      </c>
      <c r="B242" s="110" t="str">
        <f>IF($A242="","",VLOOKUP($A242,'Annex 2 EHV charges'!$A:$O,2,0))</f>
        <v>New Import 25</v>
      </c>
      <c r="C242" s="111" t="str">
        <f>IF($A242="","",VLOOKUP($A242,'Annex 2 EHV charges'!$A:$O,3,0))</f>
        <v>New Import 25</v>
      </c>
      <c r="D242" s="110" t="str">
        <f>IF($A242="","",VLOOKUP($A242,'Annex 2 EHV charges'!$A:$O,7,0))</f>
        <v>Grafton Underwood PV</v>
      </c>
      <c r="E242" s="115" t="str">
        <f>IFERROR(IF(VLOOKUP($A242,'Annex 2 EHV charges'!$A:$O,8,FALSE)=0,"",VLOOKUP($A242,'Annex 2 EHV charges'!$A:$O,8,FALSE)),"")</f>
        <v/>
      </c>
      <c r="F242" s="116">
        <f>IFERROR(IF(VLOOKUP($A242,'Annex 2 EHV charges'!$A:$O,9,FALSE)=0,"",VLOOKUP($A242,'Annex 2 EHV charges'!$A:$O,9,FALSE)),"")</f>
        <v>2.48</v>
      </c>
      <c r="G242" s="117">
        <f>IFERROR(IF(VLOOKUP($A242,'Annex 2 EHV charges'!$A:$O,10,FALSE)=0,"",VLOOKUP($A242,'Annex 2 EHV charges'!$A:$O,10,FALSE)),"")</f>
        <v>1.95</v>
      </c>
      <c r="H242" s="117">
        <f>IFERROR(IF(VLOOKUP($A242,'Annex 2 EHV charges'!$A:$O,11,FALSE)=0,"",VLOOKUP($A242,'Annex 2 EHV charges'!$A:$O,11,FALSE)),"")</f>
        <v>1.95</v>
      </c>
    </row>
    <row r="243" spans="1:8" x14ac:dyDescent="0.2">
      <c r="A243" s="110" t="str">
        <f t="array" ref="A243">IFERROR(INDEX('Annex 2 EHV charges'!$A$11:$A$305, MATCH(0, IF(ISBLANK('Annex 2 EHV charges'!$A$11:$A$305),1, COUNTIF(A$4:$A242, 'Annex 2 EHV charges'!$A$11:$A$305)), 0)),"")</f>
        <v>New Import 26</v>
      </c>
      <c r="B243" s="110" t="str">
        <f>IF($A243="","",VLOOKUP($A243,'Annex 2 EHV charges'!$A:$O,2,0))</f>
        <v>New Import 26</v>
      </c>
      <c r="C243" s="111" t="str">
        <f>IF($A243="","",VLOOKUP($A243,'Annex 2 EHV charges'!$A:$O,3,0))</f>
        <v>New Import 26</v>
      </c>
      <c r="D243" s="110" t="str">
        <f>IF($A243="","",VLOOKUP($A243,'Annex 2 EHV charges'!$A:$O,7,0))</f>
        <v>Grendon Lakes ESS</v>
      </c>
      <c r="E243" s="115" t="str">
        <f>IFERROR(IF(VLOOKUP($A243,'Annex 2 EHV charges'!$A:$O,8,FALSE)=0,"",VLOOKUP($A243,'Annex 2 EHV charges'!$A:$O,8,FALSE)),"")</f>
        <v/>
      </c>
      <c r="F243" s="116">
        <f>IFERROR(IF(VLOOKUP($A243,'Annex 2 EHV charges'!$A:$O,9,FALSE)=0,"",VLOOKUP($A243,'Annex 2 EHV charges'!$A:$O,9,FALSE)),"")</f>
        <v>1585.84</v>
      </c>
      <c r="G243" s="117">
        <f>IFERROR(IF(VLOOKUP($A243,'Annex 2 EHV charges'!$A:$O,10,FALSE)=0,"",VLOOKUP($A243,'Annex 2 EHV charges'!$A:$O,10,FALSE)),"")</f>
        <v>1.1000000000000001</v>
      </c>
      <c r="H243" s="117">
        <f>IFERROR(IF(VLOOKUP($A243,'Annex 2 EHV charges'!$A:$O,11,FALSE)=0,"",VLOOKUP($A243,'Annex 2 EHV charges'!$A:$O,11,FALSE)),"")</f>
        <v>1.1000000000000001</v>
      </c>
    </row>
    <row r="244" spans="1:8" x14ac:dyDescent="0.2">
      <c r="A244" s="110" t="str">
        <f t="array" ref="A244">IFERROR(INDEX('Annex 2 EHV charges'!$A$11:$A$305, MATCH(0, IF(ISBLANK('Annex 2 EHV charges'!$A$11:$A$305),1, COUNTIF(A$4:$A243, 'Annex 2 EHV charges'!$A$11:$A$305)), 0)),"")</f>
        <v>New Import 27</v>
      </c>
      <c r="B244" s="110" t="str">
        <f>IF($A244="","",VLOOKUP($A244,'Annex 2 EHV charges'!$A:$O,2,0))</f>
        <v>New Import 27</v>
      </c>
      <c r="C244" s="111" t="str">
        <f>IF($A244="","",VLOOKUP($A244,'Annex 2 EHV charges'!$A:$O,3,0))</f>
        <v>New Import 27</v>
      </c>
      <c r="D244" s="110" t="str">
        <f>IF($A244="","",VLOOKUP($A244,'Annex 2 EHV charges'!$A:$O,7,0))</f>
        <v xml:space="preserve">Halfway  Ind Est,  Sheffield </v>
      </c>
      <c r="E244" s="115" t="str">
        <f>IFERROR(IF(VLOOKUP($A244,'Annex 2 EHV charges'!$A:$O,8,FALSE)=0,"",VLOOKUP($A244,'Annex 2 EHV charges'!$A:$O,8,FALSE)),"")</f>
        <v/>
      </c>
      <c r="F244" s="116">
        <f>IFERROR(IF(VLOOKUP($A244,'Annex 2 EHV charges'!$A:$O,9,FALSE)=0,"",VLOOKUP($A244,'Annex 2 EHV charges'!$A:$O,9,FALSE)),"")</f>
        <v>1.51</v>
      </c>
      <c r="G244" s="117">
        <f>IFERROR(IF(VLOOKUP($A244,'Annex 2 EHV charges'!$A:$O,10,FALSE)=0,"",VLOOKUP($A244,'Annex 2 EHV charges'!$A:$O,10,FALSE)),"")</f>
        <v>1.46</v>
      </c>
      <c r="H244" s="117">
        <f>IFERROR(IF(VLOOKUP($A244,'Annex 2 EHV charges'!$A:$O,11,FALSE)=0,"",VLOOKUP($A244,'Annex 2 EHV charges'!$A:$O,11,FALSE)),"")</f>
        <v>1.46</v>
      </c>
    </row>
    <row r="245" spans="1:8" x14ac:dyDescent="0.2">
      <c r="A245" s="110" t="str">
        <f t="array" ref="A245">IFERROR(INDEX('Annex 2 EHV charges'!$A$11:$A$305, MATCH(0, IF(ISBLANK('Annex 2 EHV charges'!$A$11:$A$305),1, COUNTIF(A$4:$A244, 'Annex 2 EHV charges'!$A$11:$A$305)), 0)),"")</f>
        <v>New Import 28</v>
      </c>
      <c r="B245" s="110" t="str">
        <f>IF($A245="","",VLOOKUP($A245,'Annex 2 EHV charges'!$A:$O,2,0))</f>
        <v>New Import 28</v>
      </c>
      <c r="C245" s="111" t="str">
        <f>IF($A245="","",VLOOKUP($A245,'Annex 2 EHV charges'!$A:$O,3,0))</f>
        <v>New Import 28</v>
      </c>
      <c r="D245" s="110" t="str">
        <f>IF($A245="","",VLOOKUP($A245,'Annex 2 EHV charges'!$A:$O,7,0))</f>
        <v>Heckington Fen</v>
      </c>
      <c r="E245" s="115" t="str">
        <f>IFERROR(IF(VLOOKUP($A245,'Annex 2 EHV charges'!$A:$O,8,FALSE)=0,"",VLOOKUP($A245,'Annex 2 EHV charges'!$A:$O,8,FALSE)),"")</f>
        <v/>
      </c>
      <c r="F245" s="116">
        <f>IFERROR(IF(VLOOKUP($A245,'Annex 2 EHV charges'!$A:$O,9,FALSE)=0,"",VLOOKUP($A245,'Annex 2 EHV charges'!$A:$O,9,FALSE)),"")</f>
        <v>782.98</v>
      </c>
      <c r="G245" s="117">
        <f>IFERROR(IF(VLOOKUP($A245,'Annex 2 EHV charges'!$A:$O,10,FALSE)=0,"",VLOOKUP($A245,'Annex 2 EHV charges'!$A:$O,10,FALSE)),"")</f>
        <v>0.73</v>
      </c>
      <c r="H245" s="117">
        <f>IFERROR(IF(VLOOKUP($A245,'Annex 2 EHV charges'!$A:$O,11,FALSE)=0,"",VLOOKUP($A245,'Annex 2 EHV charges'!$A:$O,11,FALSE)),"")</f>
        <v>0.73</v>
      </c>
    </row>
    <row r="246" spans="1:8" x14ac:dyDescent="0.2">
      <c r="A246" s="110" t="str">
        <f t="array" ref="A246">IFERROR(INDEX('Annex 2 EHV charges'!$A$11:$A$305, MATCH(0, IF(ISBLANK('Annex 2 EHV charges'!$A$11:$A$305),1, COUNTIF(A$4:$A245, 'Annex 2 EHV charges'!$A$11:$A$305)), 0)),"")</f>
        <v>New Import 29</v>
      </c>
      <c r="B246" s="110" t="str">
        <f>IF($A246="","",VLOOKUP($A246,'Annex 2 EHV charges'!$A:$O,2,0))</f>
        <v>New Import 29</v>
      </c>
      <c r="C246" s="111" t="str">
        <f>IF($A246="","",VLOOKUP($A246,'Annex 2 EHV charges'!$A:$O,3,0))</f>
        <v>New Import 29</v>
      </c>
      <c r="D246" s="110" t="str">
        <f>IF($A246="","",VLOOKUP($A246,'Annex 2 EHV charges'!$A:$O,7,0))</f>
        <v>Highgrounds STOR</v>
      </c>
      <c r="E246" s="115" t="str">
        <f>IFERROR(IF(VLOOKUP($A246,'Annex 2 EHV charges'!$A:$O,8,FALSE)=0,"",VLOOKUP($A246,'Annex 2 EHV charges'!$A:$O,8,FALSE)),"")</f>
        <v/>
      </c>
      <c r="F246" s="116" t="str">
        <f>IFERROR(IF(VLOOKUP($A246,'Annex 2 EHV charges'!$A:$O,9,FALSE)=0,"",VLOOKUP($A246,'Annex 2 EHV charges'!$A:$O,9,FALSE)),"")</f>
        <v/>
      </c>
      <c r="G246" s="117" t="str">
        <f>IFERROR(IF(VLOOKUP($A246,'Annex 2 EHV charges'!$A:$O,10,FALSE)=0,"",VLOOKUP($A246,'Annex 2 EHV charges'!$A:$O,10,FALSE)),"")</f>
        <v/>
      </c>
      <c r="H246" s="117" t="str">
        <f>IFERROR(IF(VLOOKUP($A246,'Annex 2 EHV charges'!$A:$O,11,FALSE)=0,"",VLOOKUP($A246,'Annex 2 EHV charges'!$A:$O,11,FALSE)),"")</f>
        <v/>
      </c>
    </row>
    <row r="247" spans="1:8" x14ac:dyDescent="0.2">
      <c r="A247" s="110" t="str">
        <f t="array" ref="A247">IFERROR(INDEX('Annex 2 EHV charges'!$A$11:$A$305, MATCH(0, IF(ISBLANK('Annex 2 EHV charges'!$A$11:$A$305),1, COUNTIF(A$4:$A246, 'Annex 2 EHV charges'!$A$11:$A$305)), 0)),"")</f>
        <v>New Import 30</v>
      </c>
      <c r="B247" s="110" t="str">
        <f>IF($A247="","",VLOOKUP($A247,'Annex 2 EHV charges'!$A:$O,2,0))</f>
        <v>New Import 30</v>
      </c>
      <c r="C247" s="111" t="str">
        <f>IF($A247="","",VLOOKUP($A247,'Annex 2 EHV charges'!$A:$O,3,0))</f>
        <v>New Import 30</v>
      </c>
      <c r="D247" s="110" t="str">
        <f>IF($A247="","",VLOOKUP($A247,'Annex 2 EHV charges'!$A:$O,7,0))</f>
        <v>Hill Farm Radford Semele STOR</v>
      </c>
      <c r="E247" s="115" t="str">
        <f>IFERROR(IF(VLOOKUP($A247,'Annex 2 EHV charges'!$A:$O,8,FALSE)=0,"",VLOOKUP($A247,'Annex 2 EHV charges'!$A:$O,8,FALSE)),"")</f>
        <v/>
      </c>
      <c r="F247" s="116">
        <f>IFERROR(IF(VLOOKUP($A247,'Annex 2 EHV charges'!$A:$O,9,FALSE)=0,"",VLOOKUP($A247,'Annex 2 EHV charges'!$A:$O,9,FALSE)),"")</f>
        <v>12.67</v>
      </c>
      <c r="G247" s="117">
        <f>IFERROR(IF(VLOOKUP($A247,'Annex 2 EHV charges'!$A:$O,10,FALSE)=0,"",VLOOKUP($A247,'Annex 2 EHV charges'!$A:$O,10,FALSE)),"")</f>
        <v>1.82</v>
      </c>
      <c r="H247" s="117">
        <f>IFERROR(IF(VLOOKUP($A247,'Annex 2 EHV charges'!$A:$O,11,FALSE)=0,"",VLOOKUP($A247,'Annex 2 EHV charges'!$A:$O,11,FALSE)),"")</f>
        <v>1.82</v>
      </c>
    </row>
    <row r="248" spans="1:8" x14ac:dyDescent="0.2">
      <c r="A248" s="110" t="str">
        <f t="array" ref="A248">IFERROR(INDEX('Annex 2 EHV charges'!$A$11:$A$305, MATCH(0, IF(ISBLANK('Annex 2 EHV charges'!$A$11:$A$305),1, COUNTIF(A$4:$A247, 'Annex 2 EHV charges'!$A$11:$A$305)), 0)),"")</f>
        <v>New Import 31</v>
      </c>
      <c r="B248" s="110" t="str">
        <f>IF($A248="","",VLOOKUP($A248,'Annex 2 EHV charges'!$A:$O,2,0))</f>
        <v>New Import 31</v>
      </c>
      <c r="C248" s="111" t="str">
        <f>IF($A248="","",VLOOKUP($A248,'Annex 2 EHV charges'!$A:$O,3,0))</f>
        <v>New Import 31</v>
      </c>
      <c r="D248" s="110" t="str">
        <f>IF($A248="","",VLOOKUP($A248,'Annex 2 EHV charges'!$A:$O,7,0))</f>
        <v>Horsemoor Drove Wind Farm</v>
      </c>
      <c r="E248" s="115" t="str">
        <f>IFERROR(IF(VLOOKUP($A248,'Annex 2 EHV charges'!$A:$O,8,FALSE)=0,"",VLOOKUP($A248,'Annex 2 EHV charges'!$A:$O,8,FALSE)),"")</f>
        <v/>
      </c>
      <c r="F248" s="116">
        <f>IFERROR(IF(VLOOKUP($A248,'Annex 2 EHV charges'!$A:$O,9,FALSE)=0,"",VLOOKUP($A248,'Annex 2 EHV charges'!$A:$O,9,FALSE)),"")</f>
        <v>44.72</v>
      </c>
      <c r="G248" s="117">
        <f>IFERROR(IF(VLOOKUP($A248,'Annex 2 EHV charges'!$A:$O,10,FALSE)=0,"",VLOOKUP($A248,'Annex 2 EHV charges'!$A:$O,10,FALSE)),"")</f>
        <v>1.27</v>
      </c>
      <c r="H248" s="117">
        <f>IFERROR(IF(VLOOKUP($A248,'Annex 2 EHV charges'!$A:$O,11,FALSE)=0,"",VLOOKUP($A248,'Annex 2 EHV charges'!$A:$O,11,FALSE)),"")</f>
        <v>1.27</v>
      </c>
    </row>
    <row r="249" spans="1:8" x14ac:dyDescent="0.2">
      <c r="A249" s="110" t="str">
        <f t="array" ref="A249">IFERROR(INDEX('Annex 2 EHV charges'!$A$11:$A$305, MATCH(0, IF(ISBLANK('Annex 2 EHV charges'!$A$11:$A$305),1, COUNTIF(A$4:$A248, 'Annex 2 EHV charges'!$A$11:$A$305)), 0)),"")</f>
        <v>New Import 32</v>
      </c>
      <c r="B249" s="110" t="str">
        <f>IF($A249="","",VLOOKUP($A249,'Annex 2 EHV charges'!$A:$O,2,0))</f>
        <v>New Import 32</v>
      </c>
      <c r="C249" s="111" t="str">
        <f>IF($A249="","",VLOOKUP($A249,'Annex 2 EHV charges'!$A:$O,3,0))</f>
        <v>New Import 32</v>
      </c>
      <c r="D249" s="110" t="str">
        <f>IF($A249="","",VLOOKUP($A249,'Annex 2 EHV charges'!$A:$O,7,0))</f>
        <v>Judds lane STOR</v>
      </c>
      <c r="E249" s="115" t="str">
        <f>IFERROR(IF(VLOOKUP($A249,'Annex 2 EHV charges'!$A:$O,8,FALSE)=0,"",VLOOKUP($A249,'Annex 2 EHV charges'!$A:$O,8,FALSE)),"")</f>
        <v/>
      </c>
      <c r="F249" s="116">
        <f>IFERROR(IF(VLOOKUP($A249,'Annex 2 EHV charges'!$A:$O,9,FALSE)=0,"",VLOOKUP($A249,'Annex 2 EHV charges'!$A:$O,9,FALSE)),"")</f>
        <v>3.83</v>
      </c>
      <c r="G249" s="117">
        <f>IFERROR(IF(VLOOKUP($A249,'Annex 2 EHV charges'!$A:$O,10,FALSE)=0,"",VLOOKUP($A249,'Annex 2 EHV charges'!$A:$O,10,FALSE)),"")</f>
        <v>1.46</v>
      </c>
      <c r="H249" s="117">
        <f>IFERROR(IF(VLOOKUP($A249,'Annex 2 EHV charges'!$A:$O,11,FALSE)=0,"",VLOOKUP($A249,'Annex 2 EHV charges'!$A:$O,11,FALSE)),"")</f>
        <v>1.46</v>
      </c>
    </row>
    <row r="250" spans="1:8" x14ac:dyDescent="0.2">
      <c r="A250" s="110" t="str">
        <f t="array" ref="A250">IFERROR(INDEX('Annex 2 EHV charges'!$A$11:$A$305, MATCH(0, IF(ISBLANK('Annex 2 EHV charges'!$A$11:$A$305),1, COUNTIF(A$4:$A249, 'Annex 2 EHV charges'!$A$11:$A$305)), 0)),"")</f>
        <v>New Import 33</v>
      </c>
      <c r="B250" s="110" t="str">
        <f>IF($A250="","",VLOOKUP($A250,'Annex 2 EHV charges'!$A:$O,2,0))</f>
        <v>New Import 33</v>
      </c>
      <c r="C250" s="111" t="str">
        <f>IF($A250="","",VLOOKUP($A250,'Annex 2 EHV charges'!$A:$O,3,0))</f>
        <v>New Import 33</v>
      </c>
      <c r="D250" s="110" t="str">
        <f>IF($A250="","",VLOOKUP($A250,'Annex 2 EHV charges'!$A:$O,7,0))</f>
        <v>Ladywood Farm</v>
      </c>
      <c r="E250" s="115" t="str">
        <f>IFERROR(IF(VLOOKUP($A250,'Annex 2 EHV charges'!$A:$O,8,FALSE)=0,"",VLOOKUP($A250,'Annex 2 EHV charges'!$A:$O,8,FALSE)),"")</f>
        <v/>
      </c>
      <c r="F250" s="116">
        <f>IFERROR(IF(VLOOKUP($A250,'Annex 2 EHV charges'!$A:$O,9,FALSE)=0,"",VLOOKUP($A250,'Annex 2 EHV charges'!$A:$O,9,FALSE)),"")</f>
        <v>1.81</v>
      </c>
      <c r="G250" s="117">
        <f>IFERROR(IF(VLOOKUP($A250,'Annex 2 EHV charges'!$A:$O,10,FALSE)=0,"",VLOOKUP($A250,'Annex 2 EHV charges'!$A:$O,10,FALSE)),"")</f>
        <v>1.7</v>
      </c>
      <c r="H250" s="117">
        <f>IFERROR(IF(VLOOKUP($A250,'Annex 2 EHV charges'!$A:$O,11,FALSE)=0,"",VLOOKUP($A250,'Annex 2 EHV charges'!$A:$O,11,FALSE)),"")</f>
        <v>1.7</v>
      </c>
    </row>
    <row r="251" spans="1:8" x14ac:dyDescent="0.2">
      <c r="A251" s="110" t="str">
        <f t="array" ref="A251">IFERROR(INDEX('Annex 2 EHV charges'!$A$11:$A$305, MATCH(0, IF(ISBLANK('Annex 2 EHV charges'!$A$11:$A$305),1, COUNTIF(A$4:$A250, 'Annex 2 EHV charges'!$A$11:$A$305)), 0)),"")</f>
        <v>New Import 34</v>
      </c>
      <c r="B251" s="110" t="str">
        <f>IF($A251="","",VLOOKUP($A251,'Annex 2 EHV charges'!$A:$O,2,0))</f>
        <v>New Import 34</v>
      </c>
      <c r="C251" s="111" t="str">
        <f>IF($A251="","",VLOOKUP($A251,'Annex 2 EHV charges'!$A:$O,3,0))</f>
        <v>New Import 34</v>
      </c>
      <c r="D251" s="110" t="str">
        <f>IF($A251="","",VLOOKUP($A251,'Annex 2 EHV charges'!$A:$O,7,0))</f>
        <v>Land at Newhall</v>
      </c>
      <c r="E251" s="115" t="str">
        <f>IFERROR(IF(VLOOKUP($A251,'Annex 2 EHV charges'!$A:$O,8,FALSE)=0,"",VLOOKUP($A251,'Annex 2 EHV charges'!$A:$O,8,FALSE)),"")</f>
        <v/>
      </c>
      <c r="F251" s="116">
        <f>IFERROR(IF(VLOOKUP($A251,'Annex 2 EHV charges'!$A:$O,9,FALSE)=0,"",VLOOKUP($A251,'Annex 2 EHV charges'!$A:$O,9,FALSE)),"")</f>
        <v>34.86</v>
      </c>
      <c r="G251" s="117">
        <f>IFERROR(IF(VLOOKUP($A251,'Annex 2 EHV charges'!$A:$O,10,FALSE)=0,"",VLOOKUP($A251,'Annex 2 EHV charges'!$A:$O,10,FALSE)),"")</f>
        <v>1.7</v>
      </c>
      <c r="H251" s="117">
        <f>IFERROR(IF(VLOOKUP($A251,'Annex 2 EHV charges'!$A:$O,11,FALSE)=0,"",VLOOKUP($A251,'Annex 2 EHV charges'!$A:$O,11,FALSE)),"")</f>
        <v>1.7</v>
      </c>
    </row>
    <row r="252" spans="1:8" x14ac:dyDescent="0.2">
      <c r="A252" s="110" t="str">
        <f t="array" ref="A252">IFERROR(INDEX('Annex 2 EHV charges'!$A$11:$A$305, MATCH(0, IF(ISBLANK('Annex 2 EHV charges'!$A$11:$A$305),1, COUNTIF(A$4:$A251, 'Annex 2 EHV charges'!$A$11:$A$305)), 0)),"")</f>
        <v>New Import 35</v>
      </c>
      <c r="B252" s="110" t="str">
        <f>IF($A252="","",VLOOKUP($A252,'Annex 2 EHV charges'!$A:$O,2,0))</f>
        <v>New Import 35</v>
      </c>
      <c r="C252" s="111" t="str">
        <f>IF($A252="","",VLOOKUP($A252,'Annex 2 EHV charges'!$A:$O,3,0))</f>
        <v>New Import 35</v>
      </c>
      <c r="D252" s="110" t="str">
        <f>IF($A252="","",VLOOKUP($A252,'Annex 2 EHV charges'!$A:$O,7,0))</f>
        <v>Green Lane Phase 2</v>
      </c>
      <c r="E252" s="115" t="str">
        <f>IFERROR(IF(VLOOKUP($A252,'Annex 2 EHV charges'!$A:$O,8,FALSE)=0,"",VLOOKUP($A252,'Annex 2 EHV charges'!$A:$O,8,FALSE)),"")</f>
        <v/>
      </c>
      <c r="F252" s="116">
        <f>IFERROR(IF(VLOOKUP($A252,'Annex 2 EHV charges'!$A:$O,9,FALSE)=0,"",VLOOKUP($A252,'Annex 2 EHV charges'!$A:$O,9,FALSE)),"")</f>
        <v>7.29</v>
      </c>
      <c r="G252" s="117">
        <f>IFERROR(IF(VLOOKUP($A252,'Annex 2 EHV charges'!$A:$O,10,FALSE)=0,"",VLOOKUP($A252,'Annex 2 EHV charges'!$A:$O,10,FALSE)),"")</f>
        <v>1.7</v>
      </c>
      <c r="H252" s="117">
        <f>IFERROR(IF(VLOOKUP($A252,'Annex 2 EHV charges'!$A:$O,11,FALSE)=0,"",VLOOKUP($A252,'Annex 2 EHV charges'!$A:$O,11,FALSE)),"")</f>
        <v>1.7</v>
      </c>
    </row>
    <row r="253" spans="1:8" x14ac:dyDescent="0.2">
      <c r="A253" s="110" t="str">
        <f t="array" ref="A253">IFERROR(INDEX('Annex 2 EHV charges'!$A$11:$A$305, MATCH(0, IF(ISBLANK('Annex 2 EHV charges'!$A$11:$A$305),1, COUNTIF(A$4:$A252, 'Annex 2 EHV charges'!$A$11:$A$305)), 0)),"")</f>
        <v>New Import 36</v>
      </c>
      <c r="B253" s="110" t="str">
        <f>IF($A253="","",VLOOKUP($A253,'Annex 2 EHV charges'!$A:$O,2,0))</f>
        <v>New Import 36</v>
      </c>
      <c r="C253" s="111" t="str">
        <f>IF($A253="","",VLOOKUP($A253,'Annex 2 EHV charges'!$A:$O,3,0))</f>
        <v>New Import 36</v>
      </c>
      <c r="D253" s="110" t="str">
        <f>IF($A253="","",VLOOKUP($A253,'Annex 2 EHV charges'!$A:$O,7,0))</f>
        <v>Weldon PV</v>
      </c>
      <c r="E253" s="115" t="str">
        <f>IFERROR(IF(VLOOKUP($A253,'Annex 2 EHV charges'!$A:$O,8,FALSE)=0,"",VLOOKUP($A253,'Annex 2 EHV charges'!$A:$O,8,FALSE)),"")</f>
        <v/>
      </c>
      <c r="F253" s="116">
        <f>IFERROR(IF(VLOOKUP($A253,'Annex 2 EHV charges'!$A:$O,9,FALSE)=0,"",VLOOKUP($A253,'Annex 2 EHV charges'!$A:$O,9,FALSE)),"")</f>
        <v>2.13</v>
      </c>
      <c r="G253" s="117">
        <f>IFERROR(IF(VLOOKUP($A253,'Annex 2 EHV charges'!$A:$O,10,FALSE)=0,"",VLOOKUP($A253,'Annex 2 EHV charges'!$A:$O,10,FALSE)),"")</f>
        <v>2.44</v>
      </c>
      <c r="H253" s="117">
        <f>IFERROR(IF(VLOOKUP($A253,'Annex 2 EHV charges'!$A:$O,11,FALSE)=0,"",VLOOKUP($A253,'Annex 2 EHV charges'!$A:$O,11,FALSE)),"")</f>
        <v>2.44</v>
      </c>
    </row>
    <row r="254" spans="1:8" x14ac:dyDescent="0.2">
      <c r="A254" s="110" t="str">
        <f t="array" ref="A254">IFERROR(INDEX('Annex 2 EHV charges'!$A$11:$A$305, MATCH(0, IF(ISBLANK('Annex 2 EHV charges'!$A$11:$A$305),1, COUNTIF(A$4:$A253, 'Annex 2 EHV charges'!$A$11:$A$305)), 0)),"")</f>
        <v>New Import 37</v>
      </c>
      <c r="B254" s="110" t="str">
        <f>IF($A254="","",VLOOKUP($A254,'Annex 2 EHV charges'!$A:$O,2,0))</f>
        <v>New Import 37</v>
      </c>
      <c r="C254" s="111" t="str">
        <f>IF($A254="","",VLOOKUP($A254,'Annex 2 EHV charges'!$A:$O,3,0))</f>
        <v>New Import 37</v>
      </c>
      <c r="D254" s="110" t="str">
        <f>IF($A254="","",VLOOKUP($A254,'Annex 2 EHV charges'!$A:$O,7,0))</f>
        <v>Litchlake Farm</v>
      </c>
      <c r="E254" s="115" t="str">
        <f>IFERROR(IF(VLOOKUP($A254,'Annex 2 EHV charges'!$A:$O,8,FALSE)=0,"",VLOOKUP($A254,'Annex 2 EHV charges'!$A:$O,8,FALSE)),"")</f>
        <v/>
      </c>
      <c r="F254" s="116">
        <f>IFERROR(IF(VLOOKUP($A254,'Annex 2 EHV charges'!$A:$O,9,FALSE)=0,"",VLOOKUP($A254,'Annex 2 EHV charges'!$A:$O,9,FALSE)),"")</f>
        <v>5.14</v>
      </c>
      <c r="G254" s="117">
        <f>IFERROR(IF(VLOOKUP($A254,'Annex 2 EHV charges'!$A:$O,10,FALSE)=0,"",VLOOKUP($A254,'Annex 2 EHV charges'!$A:$O,10,FALSE)),"")</f>
        <v>1.7</v>
      </c>
      <c r="H254" s="117">
        <f>IFERROR(IF(VLOOKUP($A254,'Annex 2 EHV charges'!$A:$O,11,FALSE)=0,"",VLOOKUP($A254,'Annex 2 EHV charges'!$A:$O,11,FALSE)),"")</f>
        <v>1.7</v>
      </c>
    </row>
    <row r="255" spans="1:8" x14ac:dyDescent="0.2">
      <c r="A255" s="110" t="str">
        <f t="array" ref="A255">IFERROR(INDEX('Annex 2 EHV charges'!$A$11:$A$305, MATCH(0, IF(ISBLANK('Annex 2 EHV charges'!$A$11:$A$305),1, COUNTIF(A$4:$A254, 'Annex 2 EHV charges'!$A$11:$A$305)), 0)),"")</f>
        <v>New Import 38</v>
      </c>
      <c r="B255" s="110" t="str">
        <f>IF($A255="","",VLOOKUP($A255,'Annex 2 EHV charges'!$A:$O,2,0))</f>
        <v>New Import 38</v>
      </c>
      <c r="C255" s="111" t="str">
        <f>IF($A255="","",VLOOKUP($A255,'Annex 2 EHV charges'!$A:$O,3,0))</f>
        <v>New Import 38</v>
      </c>
      <c r="D255" s="110" t="str">
        <f>IF($A255="","",VLOOKUP($A255,'Annex 2 EHV charges'!$A:$O,7,0))</f>
        <v>Long Itchington Northern Portal</v>
      </c>
      <c r="E255" s="115" t="str">
        <f>IFERROR(IF(VLOOKUP($A255,'Annex 2 EHV charges'!$A:$O,8,FALSE)=0,"",VLOOKUP($A255,'Annex 2 EHV charges'!$A:$O,8,FALSE)),"")</f>
        <v/>
      </c>
      <c r="F255" s="116">
        <f>IFERROR(IF(VLOOKUP($A255,'Annex 2 EHV charges'!$A:$O,9,FALSE)=0,"",VLOOKUP($A255,'Annex 2 EHV charges'!$A:$O,9,FALSE)),"")</f>
        <v>11356.02</v>
      </c>
      <c r="G255" s="117">
        <f>IFERROR(IF(VLOOKUP($A255,'Annex 2 EHV charges'!$A:$O,10,FALSE)=0,"",VLOOKUP($A255,'Annex 2 EHV charges'!$A:$O,10,FALSE)),"")</f>
        <v>4.6399999999999997</v>
      </c>
      <c r="H255" s="117">
        <f>IFERROR(IF(VLOOKUP($A255,'Annex 2 EHV charges'!$A:$O,11,FALSE)=0,"",VLOOKUP($A255,'Annex 2 EHV charges'!$A:$O,11,FALSE)),"")</f>
        <v>4.6399999999999997</v>
      </c>
    </row>
    <row r="256" spans="1:8" x14ac:dyDescent="0.2">
      <c r="A256" s="110" t="str">
        <f t="array" ref="A256">IFERROR(INDEX('Annex 2 EHV charges'!$A$11:$A$305, MATCH(0, IF(ISBLANK('Annex 2 EHV charges'!$A$11:$A$305),1, COUNTIF(A$4:$A255, 'Annex 2 EHV charges'!$A$11:$A$305)), 0)),"")</f>
        <v>New Import 39</v>
      </c>
      <c r="B256" s="110" t="str">
        <f>IF($A256="","",VLOOKUP($A256,'Annex 2 EHV charges'!$A:$O,2,0))</f>
        <v>New Import 39</v>
      </c>
      <c r="C256" s="111" t="str">
        <f>IF($A256="","",VLOOKUP($A256,'Annex 2 EHV charges'!$A:$O,3,0))</f>
        <v>New Import 39</v>
      </c>
      <c r="D256" s="110" t="str">
        <f>IF($A256="","",VLOOKUP($A256,'Annex 2 EHV charges'!$A:$O,7,0))</f>
        <v>Marsh Lane Boston BIO</v>
      </c>
      <c r="E256" s="115" t="str">
        <f>IFERROR(IF(VLOOKUP($A256,'Annex 2 EHV charges'!$A:$O,8,FALSE)=0,"",VLOOKUP($A256,'Annex 2 EHV charges'!$A:$O,8,FALSE)),"")</f>
        <v/>
      </c>
      <c r="F256" s="116" t="str">
        <f>IFERROR(IF(VLOOKUP($A256,'Annex 2 EHV charges'!$A:$O,9,FALSE)=0,"",VLOOKUP($A256,'Annex 2 EHV charges'!$A:$O,9,FALSE)),"")</f>
        <v/>
      </c>
      <c r="G256" s="117" t="str">
        <f>IFERROR(IF(VLOOKUP($A256,'Annex 2 EHV charges'!$A:$O,10,FALSE)=0,"",VLOOKUP($A256,'Annex 2 EHV charges'!$A:$O,10,FALSE)),"")</f>
        <v/>
      </c>
      <c r="H256" s="117" t="str">
        <f>IFERROR(IF(VLOOKUP($A256,'Annex 2 EHV charges'!$A:$O,11,FALSE)=0,"",VLOOKUP($A256,'Annex 2 EHV charges'!$A:$O,11,FALSE)),"")</f>
        <v/>
      </c>
    </row>
    <row r="257" spans="1:8" x14ac:dyDescent="0.2">
      <c r="A257" s="110" t="str">
        <f t="array" ref="A257">IFERROR(INDEX('Annex 2 EHV charges'!$A$11:$A$305, MATCH(0, IF(ISBLANK('Annex 2 EHV charges'!$A$11:$A$305),1, COUNTIF(A$4:$A256, 'Annex 2 EHV charges'!$A$11:$A$305)), 0)),"")</f>
        <v>New Import 40</v>
      </c>
      <c r="B257" s="110" t="str">
        <f>IF($A257="","",VLOOKUP($A257,'Annex 2 EHV charges'!$A:$O,2,0))</f>
        <v>New Import 40</v>
      </c>
      <c r="C257" s="111" t="str">
        <f>IF($A257="","",VLOOKUP($A257,'Annex 2 EHV charges'!$A:$O,3,0))</f>
        <v>New Import 40</v>
      </c>
      <c r="D257" s="110" t="str">
        <f>IF($A257="","",VLOOKUP($A257,'Annex 2 EHV charges'!$A:$O,7,0))</f>
        <v>Mead Phase1</v>
      </c>
      <c r="E257" s="115" t="str">
        <f>IFERROR(IF(VLOOKUP($A257,'Annex 2 EHV charges'!$A:$O,8,FALSE)=0,"",VLOOKUP($A257,'Annex 2 EHV charges'!$A:$O,8,FALSE)),"")</f>
        <v/>
      </c>
      <c r="F257" s="116">
        <f>IFERROR(IF(VLOOKUP($A257,'Annex 2 EHV charges'!$A:$O,9,FALSE)=0,"",VLOOKUP($A257,'Annex 2 EHV charges'!$A:$O,9,FALSE)),"")</f>
        <v>25.71</v>
      </c>
      <c r="G257" s="117">
        <f>IFERROR(IF(VLOOKUP($A257,'Annex 2 EHV charges'!$A:$O,10,FALSE)=0,"",VLOOKUP($A257,'Annex 2 EHV charges'!$A:$O,10,FALSE)),"")</f>
        <v>1.7</v>
      </c>
      <c r="H257" s="117">
        <f>IFERROR(IF(VLOOKUP($A257,'Annex 2 EHV charges'!$A:$O,11,FALSE)=0,"",VLOOKUP($A257,'Annex 2 EHV charges'!$A:$O,11,FALSE)),"")</f>
        <v>1.7</v>
      </c>
    </row>
    <row r="258" spans="1:8" x14ac:dyDescent="0.2">
      <c r="A258" s="110" t="str">
        <f t="array" ref="A258">IFERROR(INDEX('Annex 2 EHV charges'!$A$11:$A$305, MATCH(0, IF(ISBLANK('Annex 2 EHV charges'!$A$11:$A$305),1, COUNTIF(A$4:$A257, 'Annex 2 EHV charges'!$A$11:$A$305)), 0)),"")</f>
        <v>New Import 41</v>
      </c>
      <c r="B258" s="110" t="str">
        <f>IF($A258="","",VLOOKUP($A258,'Annex 2 EHV charges'!$A:$O,2,0))</f>
        <v>New Import 41</v>
      </c>
      <c r="C258" s="111" t="str">
        <f>IF($A258="","",VLOOKUP($A258,'Annex 2 EHV charges'!$A:$O,3,0))</f>
        <v>New Import 41</v>
      </c>
      <c r="D258" s="110" t="str">
        <f>IF($A258="","",VLOOKUP($A258,'Annex 2 EHV charges'!$A:$O,7,0))</f>
        <v>Mill Farm 2, Great Ponton</v>
      </c>
      <c r="E258" s="115" t="str">
        <f>IFERROR(IF(VLOOKUP($A258,'Annex 2 EHV charges'!$A:$O,8,FALSE)=0,"",VLOOKUP($A258,'Annex 2 EHV charges'!$A:$O,8,FALSE)),"")</f>
        <v/>
      </c>
      <c r="F258" s="116">
        <f>IFERROR(IF(VLOOKUP($A258,'Annex 2 EHV charges'!$A:$O,9,FALSE)=0,"",VLOOKUP($A258,'Annex 2 EHV charges'!$A:$O,9,FALSE)),"")</f>
        <v>18.260000000000002</v>
      </c>
      <c r="G258" s="117">
        <f>IFERROR(IF(VLOOKUP($A258,'Annex 2 EHV charges'!$A:$O,10,FALSE)=0,"",VLOOKUP($A258,'Annex 2 EHV charges'!$A:$O,10,FALSE)),"")</f>
        <v>1.7</v>
      </c>
      <c r="H258" s="117">
        <f>IFERROR(IF(VLOOKUP($A258,'Annex 2 EHV charges'!$A:$O,11,FALSE)=0,"",VLOOKUP($A258,'Annex 2 EHV charges'!$A:$O,11,FALSE)),"")</f>
        <v>1.7</v>
      </c>
    </row>
    <row r="259" spans="1:8" x14ac:dyDescent="0.2">
      <c r="A259" s="110" t="str">
        <f t="array" ref="A259">IFERROR(INDEX('Annex 2 EHV charges'!$A$11:$A$305, MATCH(0, IF(ISBLANK('Annex 2 EHV charges'!$A$11:$A$305),1, COUNTIF(A$4:$A258, 'Annex 2 EHV charges'!$A$11:$A$305)), 0)),"")</f>
        <v>New Import 42</v>
      </c>
      <c r="B259" s="110" t="str">
        <f>IF($A259="","",VLOOKUP($A259,'Annex 2 EHV charges'!$A:$O,2,0))</f>
        <v>New Import 42</v>
      </c>
      <c r="C259" s="111" t="str">
        <f>IF($A259="","",VLOOKUP($A259,'Annex 2 EHV charges'!$A:$O,3,0))</f>
        <v>New Import 42</v>
      </c>
      <c r="D259" s="110" t="str">
        <f>IF($A259="","",VLOOKUP($A259,'Annex 2 EHV charges'!$A:$O,7,0))</f>
        <v>Newton Wood Farm ESS</v>
      </c>
      <c r="E259" s="115" t="str">
        <f>IFERROR(IF(VLOOKUP($A259,'Annex 2 EHV charges'!$A:$O,8,FALSE)=0,"",VLOOKUP($A259,'Annex 2 EHV charges'!$A:$O,8,FALSE)),"")</f>
        <v/>
      </c>
      <c r="F259" s="116">
        <f>IFERROR(IF(VLOOKUP($A259,'Annex 2 EHV charges'!$A:$O,9,FALSE)=0,"",VLOOKUP($A259,'Annex 2 EHV charges'!$A:$O,9,FALSE)),"")</f>
        <v>469.94</v>
      </c>
      <c r="G259" s="117">
        <f>IFERROR(IF(VLOOKUP($A259,'Annex 2 EHV charges'!$A:$O,10,FALSE)=0,"",VLOOKUP($A259,'Annex 2 EHV charges'!$A:$O,10,FALSE)),"")</f>
        <v>1.1000000000000001</v>
      </c>
      <c r="H259" s="117">
        <f>IFERROR(IF(VLOOKUP($A259,'Annex 2 EHV charges'!$A:$O,11,FALSE)=0,"",VLOOKUP($A259,'Annex 2 EHV charges'!$A:$O,11,FALSE)),"")</f>
        <v>1.1000000000000001</v>
      </c>
    </row>
    <row r="260" spans="1:8" x14ac:dyDescent="0.2">
      <c r="A260" s="110" t="str">
        <f t="array" ref="A260">IFERROR(INDEX('Annex 2 EHV charges'!$A$11:$A$305, MATCH(0, IF(ISBLANK('Annex 2 EHV charges'!$A$11:$A$305),1, COUNTIF(A$4:$A259, 'Annex 2 EHV charges'!$A$11:$A$305)), 0)),"")</f>
        <v>New Import 43</v>
      </c>
      <c r="B260" s="110" t="str">
        <f>IF($A260="","",VLOOKUP($A260,'Annex 2 EHV charges'!$A:$O,2,0))</f>
        <v>New Import 43</v>
      </c>
      <c r="C260" s="111" t="str">
        <f>IF($A260="","",VLOOKUP($A260,'Annex 2 EHV charges'!$A:$O,3,0))</f>
        <v>New Import 43</v>
      </c>
      <c r="D260" s="110" t="str">
        <f>IF($A260="","",VLOOKUP($A260,'Annex 2 EHV charges'!$A:$O,7,0))</f>
        <v>Portway Newport P GAS</v>
      </c>
      <c r="E260" s="115" t="str">
        <f>IFERROR(IF(VLOOKUP($A260,'Annex 2 EHV charges'!$A:$O,8,FALSE)=0,"",VLOOKUP($A260,'Annex 2 EHV charges'!$A:$O,8,FALSE)),"")</f>
        <v/>
      </c>
      <c r="F260" s="116">
        <f>IFERROR(IF(VLOOKUP($A260,'Annex 2 EHV charges'!$A:$O,9,FALSE)=0,"",VLOOKUP($A260,'Annex 2 EHV charges'!$A:$O,9,FALSE)),"")</f>
        <v>41.75</v>
      </c>
      <c r="G260" s="117">
        <f>IFERROR(IF(VLOOKUP($A260,'Annex 2 EHV charges'!$A:$O,10,FALSE)=0,"",VLOOKUP($A260,'Annex 2 EHV charges'!$A:$O,10,FALSE)),"")</f>
        <v>3.29</v>
      </c>
      <c r="H260" s="117">
        <f>IFERROR(IF(VLOOKUP($A260,'Annex 2 EHV charges'!$A:$O,11,FALSE)=0,"",VLOOKUP($A260,'Annex 2 EHV charges'!$A:$O,11,FALSE)),"")</f>
        <v>3.29</v>
      </c>
    </row>
    <row r="261" spans="1:8" x14ac:dyDescent="0.2">
      <c r="A261" s="110" t="str">
        <f t="array" ref="A261">IFERROR(INDEX('Annex 2 EHV charges'!$A$11:$A$305, MATCH(0, IF(ISBLANK('Annex 2 EHV charges'!$A$11:$A$305),1, COUNTIF(A$4:$A260, 'Annex 2 EHV charges'!$A$11:$A$305)), 0)),"")</f>
        <v>New Import 44</v>
      </c>
      <c r="B261" s="110" t="str">
        <f>IF($A261="","",VLOOKUP($A261,'Annex 2 EHV charges'!$A:$O,2,0))</f>
        <v>New Import 44</v>
      </c>
      <c r="C261" s="111" t="str">
        <f>IF($A261="","",VLOOKUP($A261,'Annex 2 EHV charges'!$A:$O,3,0))</f>
        <v>New Import 44</v>
      </c>
      <c r="D261" s="110" t="str">
        <f>IF($A261="","",VLOOKUP($A261,'Annex 2 EHV charges'!$A:$O,7,0))</f>
        <v>Potash Farm A ESS</v>
      </c>
      <c r="E261" s="115" t="str">
        <f>IFERROR(IF(VLOOKUP($A261,'Annex 2 EHV charges'!$A:$O,8,FALSE)=0,"",VLOOKUP($A261,'Annex 2 EHV charges'!$A:$O,8,FALSE)),"")</f>
        <v/>
      </c>
      <c r="F261" s="116">
        <f>IFERROR(IF(VLOOKUP($A261,'Annex 2 EHV charges'!$A:$O,9,FALSE)=0,"",VLOOKUP($A261,'Annex 2 EHV charges'!$A:$O,9,FALSE)),"")</f>
        <v>636.92999999999995</v>
      </c>
      <c r="G261" s="117">
        <f>IFERROR(IF(VLOOKUP($A261,'Annex 2 EHV charges'!$A:$O,10,FALSE)=0,"",VLOOKUP($A261,'Annex 2 EHV charges'!$A:$O,10,FALSE)),"")</f>
        <v>1.1000000000000001</v>
      </c>
      <c r="H261" s="117">
        <f>IFERROR(IF(VLOOKUP($A261,'Annex 2 EHV charges'!$A:$O,11,FALSE)=0,"",VLOOKUP($A261,'Annex 2 EHV charges'!$A:$O,11,FALSE)),"")</f>
        <v>1.1000000000000001</v>
      </c>
    </row>
    <row r="262" spans="1:8" x14ac:dyDescent="0.2">
      <c r="A262" s="110" t="str">
        <f t="array" ref="A262">IFERROR(INDEX('Annex 2 EHV charges'!$A$11:$A$305, MATCH(0, IF(ISBLANK('Annex 2 EHV charges'!$A$11:$A$305),1, COUNTIF(A$4:$A261, 'Annex 2 EHV charges'!$A$11:$A$305)), 0)),"")</f>
        <v>New Import 45</v>
      </c>
      <c r="B262" s="110" t="str">
        <f>IF($A262="","",VLOOKUP($A262,'Annex 2 EHV charges'!$A:$O,2,0))</f>
        <v>New Import 45</v>
      </c>
      <c r="C262" s="111" t="str">
        <f>IF($A262="","",VLOOKUP($A262,'Annex 2 EHV charges'!$A:$O,3,0))</f>
        <v>New Import 45</v>
      </c>
      <c r="D262" s="110" t="str">
        <f>IF($A262="","",VLOOKUP($A262,'Annex 2 EHV charges'!$A:$O,7,0))</f>
        <v>Potash Farm B ESS</v>
      </c>
      <c r="E262" s="115" t="str">
        <f>IFERROR(IF(VLOOKUP($A262,'Annex 2 EHV charges'!$A:$O,8,FALSE)=0,"",VLOOKUP($A262,'Annex 2 EHV charges'!$A:$O,8,FALSE)),"")</f>
        <v/>
      </c>
      <c r="F262" s="116">
        <f>IFERROR(IF(VLOOKUP($A262,'Annex 2 EHV charges'!$A:$O,9,FALSE)=0,"",VLOOKUP($A262,'Annex 2 EHV charges'!$A:$O,9,FALSE)),"")</f>
        <v>503.06</v>
      </c>
      <c r="G262" s="117">
        <f>IFERROR(IF(VLOOKUP($A262,'Annex 2 EHV charges'!$A:$O,10,FALSE)=0,"",VLOOKUP($A262,'Annex 2 EHV charges'!$A:$O,10,FALSE)),"")</f>
        <v>1.1000000000000001</v>
      </c>
      <c r="H262" s="117">
        <f>IFERROR(IF(VLOOKUP($A262,'Annex 2 EHV charges'!$A:$O,11,FALSE)=0,"",VLOOKUP($A262,'Annex 2 EHV charges'!$A:$O,11,FALSE)),"")</f>
        <v>1.1000000000000001</v>
      </c>
    </row>
    <row r="263" spans="1:8" x14ac:dyDescent="0.2">
      <c r="A263" s="110" t="str">
        <f t="array" ref="A263">IFERROR(INDEX('Annex 2 EHV charges'!$A$11:$A$305, MATCH(0, IF(ISBLANK('Annex 2 EHV charges'!$A$11:$A$305),1, COUNTIF(A$4:$A262, 'Annex 2 EHV charges'!$A$11:$A$305)), 0)),"")</f>
        <v>New Import 47</v>
      </c>
      <c r="B263" s="110" t="str">
        <f>IF($A263="","",VLOOKUP($A263,'Annex 2 EHV charges'!$A:$O,2,0))</f>
        <v>New Import 47</v>
      </c>
      <c r="C263" s="111" t="str">
        <f>IF($A263="","",VLOOKUP($A263,'Annex 2 EHV charges'!$A:$O,3,0))</f>
        <v>New Import 47</v>
      </c>
      <c r="D263" s="110" t="str">
        <f>IF($A263="","",VLOOKUP($A263,'Annex 2 EHV charges'!$A:$O,7,0))</f>
        <v>Ranksborough Farm PV</v>
      </c>
      <c r="E263" s="115" t="str">
        <f>IFERROR(IF(VLOOKUP($A263,'Annex 2 EHV charges'!$A:$O,8,FALSE)=0,"",VLOOKUP($A263,'Annex 2 EHV charges'!$A:$O,8,FALSE)),"")</f>
        <v/>
      </c>
      <c r="F263" s="116">
        <f>IFERROR(IF(VLOOKUP($A263,'Annex 2 EHV charges'!$A:$O,9,FALSE)=0,"",VLOOKUP($A263,'Annex 2 EHV charges'!$A:$O,9,FALSE)),"")</f>
        <v>4.22</v>
      </c>
      <c r="G263" s="117">
        <f>IFERROR(IF(VLOOKUP($A263,'Annex 2 EHV charges'!$A:$O,10,FALSE)=0,"",VLOOKUP($A263,'Annex 2 EHV charges'!$A:$O,10,FALSE)),"")</f>
        <v>2.44</v>
      </c>
      <c r="H263" s="117">
        <f>IFERROR(IF(VLOOKUP($A263,'Annex 2 EHV charges'!$A:$O,11,FALSE)=0,"",VLOOKUP($A263,'Annex 2 EHV charges'!$A:$O,11,FALSE)),"")</f>
        <v>2.44</v>
      </c>
    </row>
    <row r="264" spans="1:8" x14ac:dyDescent="0.2">
      <c r="A264" s="110" t="str">
        <f t="array" ref="A264">IFERROR(INDEX('Annex 2 EHV charges'!$A$11:$A$305, MATCH(0, IF(ISBLANK('Annex 2 EHV charges'!$A$11:$A$305),1, COUNTIF(A$4:$A263, 'Annex 2 EHV charges'!$A$11:$A$305)), 0)),"")</f>
        <v>New Import 48</v>
      </c>
      <c r="B264" s="110" t="str">
        <f>IF($A264="","",VLOOKUP($A264,'Annex 2 EHV charges'!$A:$O,2,0))</f>
        <v>New Import 48</v>
      </c>
      <c r="C264" s="111" t="str">
        <f>IF($A264="","",VLOOKUP($A264,'Annex 2 EHV charges'!$A:$O,3,0))</f>
        <v>New Import 48</v>
      </c>
      <c r="D264" s="110" t="str">
        <f>IF($A264="","",VLOOKUP($A264,'Annex 2 EHV charges'!$A:$O,7,0))</f>
        <v>Red House Solar farm</v>
      </c>
      <c r="E264" s="115" t="str">
        <f>IFERROR(IF(VLOOKUP($A264,'Annex 2 EHV charges'!$A:$O,8,FALSE)=0,"",VLOOKUP($A264,'Annex 2 EHV charges'!$A:$O,8,FALSE)),"")</f>
        <v/>
      </c>
      <c r="F264" s="116">
        <f>IFERROR(IF(VLOOKUP($A264,'Annex 2 EHV charges'!$A:$O,9,FALSE)=0,"",VLOOKUP($A264,'Annex 2 EHV charges'!$A:$O,9,FALSE)),"")</f>
        <v>0.77</v>
      </c>
      <c r="G264" s="117">
        <f>IFERROR(IF(VLOOKUP($A264,'Annex 2 EHV charges'!$A:$O,10,FALSE)=0,"",VLOOKUP($A264,'Annex 2 EHV charges'!$A:$O,10,FALSE)),"")</f>
        <v>2.06</v>
      </c>
      <c r="H264" s="117">
        <f>IFERROR(IF(VLOOKUP($A264,'Annex 2 EHV charges'!$A:$O,11,FALSE)=0,"",VLOOKUP($A264,'Annex 2 EHV charges'!$A:$O,11,FALSE)),"")</f>
        <v>2.06</v>
      </c>
    </row>
    <row r="265" spans="1:8" x14ac:dyDescent="0.2">
      <c r="A265" s="110" t="str">
        <f t="array" ref="A265">IFERROR(INDEX('Annex 2 EHV charges'!$A$11:$A$305, MATCH(0, IF(ISBLANK('Annex 2 EHV charges'!$A$11:$A$305),1, COUNTIF(A$4:$A264, 'Annex 2 EHV charges'!$A$11:$A$305)), 0)),"")</f>
        <v>New Import 49</v>
      </c>
      <c r="B265" s="110" t="str">
        <f>IF($A265="","",VLOOKUP($A265,'Annex 2 EHV charges'!$A:$O,2,0))</f>
        <v>New Import 49</v>
      </c>
      <c r="C265" s="111" t="str">
        <f>IF($A265="","",VLOOKUP($A265,'Annex 2 EHV charges'!$A:$O,3,0))</f>
        <v>New Import 49</v>
      </c>
      <c r="D265" s="110" t="str">
        <f>IF($A265="","",VLOOKUP($A265,'Annex 2 EHV charges'!$A:$O,7,0))</f>
        <v>Retford Road Gas Gen</v>
      </c>
      <c r="E265" s="115" t="str">
        <f>IFERROR(IF(VLOOKUP($A265,'Annex 2 EHV charges'!$A:$O,8,FALSE)=0,"",VLOOKUP($A265,'Annex 2 EHV charges'!$A:$O,8,FALSE)),"")</f>
        <v/>
      </c>
      <c r="F265" s="116" t="str">
        <f>IFERROR(IF(VLOOKUP($A265,'Annex 2 EHV charges'!$A:$O,9,FALSE)=0,"",VLOOKUP($A265,'Annex 2 EHV charges'!$A:$O,9,FALSE)),"")</f>
        <v/>
      </c>
      <c r="G265" s="117" t="str">
        <f>IFERROR(IF(VLOOKUP($A265,'Annex 2 EHV charges'!$A:$O,10,FALSE)=0,"",VLOOKUP($A265,'Annex 2 EHV charges'!$A:$O,10,FALSE)),"")</f>
        <v/>
      </c>
      <c r="H265" s="117" t="str">
        <f>IFERROR(IF(VLOOKUP($A265,'Annex 2 EHV charges'!$A:$O,11,FALSE)=0,"",VLOOKUP($A265,'Annex 2 EHV charges'!$A:$O,11,FALSE)),"")</f>
        <v/>
      </c>
    </row>
    <row r="266" spans="1:8" x14ac:dyDescent="0.2">
      <c r="A266" s="110" t="str">
        <f t="array" ref="A266">IFERROR(INDEX('Annex 2 EHV charges'!$A$11:$A$305, MATCH(0, IF(ISBLANK('Annex 2 EHV charges'!$A$11:$A$305),1, COUNTIF(A$4:$A265, 'Annex 2 EHV charges'!$A$11:$A$305)), 0)),"")</f>
        <v>New Import 50</v>
      </c>
      <c r="B266" s="110" t="str">
        <f>IF($A266="","",VLOOKUP($A266,'Annex 2 EHV charges'!$A:$O,2,0))</f>
        <v>New Import 50</v>
      </c>
      <c r="C266" s="111" t="str">
        <f>IF($A266="","",VLOOKUP($A266,'Annex 2 EHV charges'!$A:$O,3,0))</f>
        <v>New Import 50</v>
      </c>
      <c r="D266" s="110" t="str">
        <f>IF($A266="","",VLOOKUP($A266,'Annex 2 EHV charges'!$A:$O,7,0))</f>
        <v>Sheepbridge Lane ESS</v>
      </c>
      <c r="E266" s="115" t="str">
        <f>IFERROR(IF(VLOOKUP($A266,'Annex 2 EHV charges'!$A:$O,8,FALSE)=0,"",VLOOKUP($A266,'Annex 2 EHV charges'!$A:$O,8,FALSE)),"")</f>
        <v/>
      </c>
      <c r="F266" s="116">
        <f>IFERROR(IF(VLOOKUP($A266,'Annex 2 EHV charges'!$A:$O,9,FALSE)=0,"",VLOOKUP($A266,'Annex 2 EHV charges'!$A:$O,9,FALSE)),"")</f>
        <v>20.16</v>
      </c>
      <c r="G266" s="117">
        <f>IFERROR(IF(VLOOKUP($A266,'Annex 2 EHV charges'!$A:$O,10,FALSE)=0,"",VLOOKUP($A266,'Annex 2 EHV charges'!$A:$O,10,FALSE)),"")</f>
        <v>1.19</v>
      </c>
      <c r="H266" s="117">
        <f>IFERROR(IF(VLOOKUP($A266,'Annex 2 EHV charges'!$A:$O,11,FALSE)=0,"",VLOOKUP($A266,'Annex 2 EHV charges'!$A:$O,11,FALSE)),"")</f>
        <v>1.19</v>
      </c>
    </row>
    <row r="267" spans="1:8" x14ac:dyDescent="0.2">
      <c r="A267" s="110" t="str">
        <f t="array" ref="A267">IFERROR(INDEX('Annex 2 EHV charges'!$A$11:$A$305, MATCH(0, IF(ISBLANK('Annex 2 EHV charges'!$A$11:$A$305),1, COUNTIF(A$4:$A266, 'Annex 2 EHV charges'!$A$11:$A$305)), 0)),"")</f>
        <v>New Import 51</v>
      </c>
      <c r="B267" s="110" t="str">
        <f>IF($A267="","",VLOOKUP($A267,'Annex 2 EHV charges'!$A:$O,2,0))</f>
        <v>New Import 51</v>
      </c>
      <c r="C267" s="111" t="str">
        <f>IF($A267="","",VLOOKUP($A267,'Annex 2 EHV charges'!$A:$O,3,0))</f>
        <v>New Import 51</v>
      </c>
      <c r="D267" s="110" t="str">
        <f>IF($A267="","",VLOOKUP($A267,'Annex 2 EHV charges'!$A:$O,7,0))</f>
        <v>Shirebrook Wind Farm</v>
      </c>
      <c r="E267" s="115" t="str">
        <f>IFERROR(IF(VLOOKUP($A267,'Annex 2 EHV charges'!$A:$O,8,FALSE)=0,"",VLOOKUP($A267,'Annex 2 EHV charges'!$A:$O,8,FALSE)),"")</f>
        <v/>
      </c>
      <c r="F267" s="116">
        <f>IFERROR(IF(VLOOKUP($A267,'Annex 2 EHV charges'!$A:$O,9,FALSE)=0,"",VLOOKUP($A267,'Annex 2 EHV charges'!$A:$O,9,FALSE)),"")</f>
        <v>23.68</v>
      </c>
      <c r="G267" s="117">
        <f>IFERROR(IF(VLOOKUP($A267,'Annex 2 EHV charges'!$A:$O,10,FALSE)=0,"",VLOOKUP($A267,'Annex 2 EHV charges'!$A:$O,10,FALSE)),"")</f>
        <v>0.73</v>
      </c>
      <c r="H267" s="117">
        <f>IFERROR(IF(VLOOKUP($A267,'Annex 2 EHV charges'!$A:$O,11,FALSE)=0,"",VLOOKUP($A267,'Annex 2 EHV charges'!$A:$O,11,FALSE)),"")</f>
        <v>0.73</v>
      </c>
    </row>
    <row r="268" spans="1:8" x14ac:dyDescent="0.2">
      <c r="A268" s="110" t="str">
        <f t="array" ref="A268">IFERROR(INDEX('Annex 2 EHV charges'!$A$11:$A$305, MATCH(0, IF(ISBLANK('Annex 2 EHV charges'!$A$11:$A$305),1, COUNTIF(A$4:$A267, 'Annex 2 EHV charges'!$A$11:$A$305)), 0)),"")</f>
        <v>New Import 52</v>
      </c>
      <c r="B268" s="110" t="str">
        <f>IF($A268="","",VLOOKUP($A268,'Annex 2 EHV charges'!$A:$O,2,0))</f>
        <v>New Import 52</v>
      </c>
      <c r="C268" s="111" t="str">
        <f>IF($A268="","",VLOOKUP($A268,'Annex 2 EHV charges'!$A:$O,3,0))</f>
        <v>New Import 52</v>
      </c>
      <c r="D268" s="110" t="str">
        <f>IF($A268="","",VLOOKUP($A268,'Annex 2 EHV charges'!$A:$O,7,0))</f>
        <v>South Wheatley PV</v>
      </c>
      <c r="E268" s="115" t="str">
        <f>IFERROR(IF(VLOOKUP($A268,'Annex 2 EHV charges'!$A:$O,8,FALSE)=0,"",VLOOKUP($A268,'Annex 2 EHV charges'!$A:$O,8,FALSE)),"")</f>
        <v/>
      </c>
      <c r="F268" s="116" t="str">
        <f>IFERROR(IF(VLOOKUP($A268,'Annex 2 EHV charges'!$A:$O,9,FALSE)=0,"",VLOOKUP($A268,'Annex 2 EHV charges'!$A:$O,9,FALSE)),"")</f>
        <v/>
      </c>
      <c r="G268" s="117" t="str">
        <f>IFERROR(IF(VLOOKUP($A268,'Annex 2 EHV charges'!$A:$O,10,FALSE)=0,"",VLOOKUP($A268,'Annex 2 EHV charges'!$A:$O,10,FALSE)),"")</f>
        <v/>
      </c>
      <c r="H268" s="117" t="str">
        <f>IFERROR(IF(VLOOKUP($A268,'Annex 2 EHV charges'!$A:$O,11,FALSE)=0,"",VLOOKUP($A268,'Annex 2 EHV charges'!$A:$O,11,FALSE)),"")</f>
        <v/>
      </c>
    </row>
    <row r="269" spans="1:8" x14ac:dyDescent="0.2">
      <c r="A269" s="110" t="str">
        <f t="array" ref="A269">IFERROR(INDEX('Annex 2 EHV charges'!$A$11:$A$305, MATCH(0, IF(ISBLANK('Annex 2 EHV charges'!$A$11:$A$305),1, COUNTIF(A$4:$A268, 'Annex 2 EHV charges'!$A$11:$A$305)), 0)),"")</f>
        <v>New Import 53</v>
      </c>
      <c r="B269" s="110" t="str">
        <f>IF($A269="","",VLOOKUP($A269,'Annex 2 EHV charges'!$A:$O,2,0))</f>
        <v>New Import 53</v>
      </c>
      <c r="C269" s="111" t="str">
        <f>IF($A269="","",VLOOKUP($A269,'Annex 2 EHV charges'!$A:$O,3,0))</f>
        <v>New Import 53</v>
      </c>
      <c r="D269" s="110" t="str">
        <f>IF($A269="","",VLOOKUP($A269,'Annex 2 EHV charges'!$A:$O,7,0))</f>
        <v>Spring Ridge WF</v>
      </c>
      <c r="E269" s="115" t="str">
        <f>IFERROR(IF(VLOOKUP($A269,'Annex 2 EHV charges'!$A:$O,8,FALSE)=0,"",VLOOKUP($A269,'Annex 2 EHV charges'!$A:$O,8,FALSE)),"")</f>
        <v/>
      </c>
      <c r="F269" s="116">
        <f>IFERROR(IF(VLOOKUP($A269,'Annex 2 EHV charges'!$A:$O,9,FALSE)=0,"",VLOOKUP($A269,'Annex 2 EHV charges'!$A:$O,9,FALSE)),"")</f>
        <v>131.53</v>
      </c>
      <c r="G269" s="117">
        <f>IFERROR(IF(VLOOKUP($A269,'Annex 2 EHV charges'!$A:$O,10,FALSE)=0,"",VLOOKUP($A269,'Annex 2 EHV charges'!$A:$O,10,FALSE)),"")</f>
        <v>1.1000000000000001</v>
      </c>
      <c r="H269" s="117">
        <f>IFERROR(IF(VLOOKUP($A269,'Annex 2 EHV charges'!$A:$O,11,FALSE)=0,"",VLOOKUP($A269,'Annex 2 EHV charges'!$A:$O,11,FALSE)),"")</f>
        <v>1.1000000000000001</v>
      </c>
    </row>
    <row r="270" spans="1:8" x14ac:dyDescent="0.2">
      <c r="A270" s="110" t="str">
        <f t="array" ref="A270">IFERROR(INDEX('Annex 2 EHV charges'!$A$11:$A$305, MATCH(0, IF(ISBLANK('Annex 2 EHV charges'!$A$11:$A$305),1, COUNTIF(A$4:$A269, 'Annex 2 EHV charges'!$A$11:$A$305)), 0)),"")</f>
        <v>New Import 54</v>
      </c>
      <c r="B270" s="110" t="str">
        <f>IF($A270="","",VLOOKUP($A270,'Annex 2 EHV charges'!$A:$O,2,0))</f>
        <v>New Import 54</v>
      </c>
      <c r="C270" s="111" t="str">
        <f>IF($A270="","",VLOOKUP($A270,'Annex 2 EHV charges'!$A:$O,3,0))</f>
        <v>New Import 54</v>
      </c>
      <c r="D270" s="110" t="str">
        <f>IF($A270="","",VLOOKUP($A270,'Annex 2 EHV charges'!$A:$O,7,0))</f>
        <v>Stoke Heights Wind Farm</v>
      </c>
      <c r="E270" s="115" t="str">
        <f>IFERROR(IF(VLOOKUP($A270,'Annex 2 EHV charges'!$A:$O,8,FALSE)=0,"",VLOOKUP($A270,'Annex 2 EHV charges'!$A:$O,8,FALSE)),"")</f>
        <v/>
      </c>
      <c r="F270" s="116">
        <f>IFERROR(IF(VLOOKUP($A270,'Annex 2 EHV charges'!$A:$O,9,FALSE)=0,"",VLOOKUP($A270,'Annex 2 EHV charges'!$A:$O,9,FALSE)),"")</f>
        <v>105.58</v>
      </c>
      <c r="G270" s="117">
        <f>IFERROR(IF(VLOOKUP($A270,'Annex 2 EHV charges'!$A:$O,10,FALSE)=0,"",VLOOKUP($A270,'Annex 2 EHV charges'!$A:$O,10,FALSE)),"")</f>
        <v>1.47</v>
      </c>
      <c r="H270" s="117">
        <f>IFERROR(IF(VLOOKUP($A270,'Annex 2 EHV charges'!$A:$O,11,FALSE)=0,"",VLOOKUP($A270,'Annex 2 EHV charges'!$A:$O,11,FALSE)),"")</f>
        <v>1.47</v>
      </c>
    </row>
    <row r="271" spans="1:8" x14ac:dyDescent="0.2">
      <c r="A271" s="110" t="str">
        <f t="array" ref="A271">IFERROR(INDEX('Annex 2 EHV charges'!$A$11:$A$305, MATCH(0, IF(ISBLANK('Annex 2 EHV charges'!$A$11:$A$305),1, COUNTIF(A$4:$A270, 'Annex 2 EHV charges'!$A$11:$A$305)), 0)),"")</f>
        <v>New Import 55</v>
      </c>
      <c r="B271" s="110" t="str">
        <f>IF($A271="","",VLOOKUP($A271,'Annex 2 EHV charges'!$A:$O,2,0))</f>
        <v>New Import 55</v>
      </c>
      <c r="C271" s="111" t="str">
        <f>IF($A271="","",VLOOKUP($A271,'Annex 2 EHV charges'!$A:$O,3,0))</f>
        <v>New Import 55</v>
      </c>
      <c r="D271" s="110" t="str">
        <f>IF($A271="","",VLOOKUP($A271,'Annex 2 EHV charges'!$A:$O,7,0))</f>
        <v>Streetfield STOR</v>
      </c>
      <c r="E271" s="115" t="str">
        <f>IFERROR(IF(VLOOKUP($A271,'Annex 2 EHV charges'!$A:$O,8,FALSE)=0,"",VLOOKUP($A271,'Annex 2 EHV charges'!$A:$O,8,FALSE)),"")</f>
        <v/>
      </c>
      <c r="F271" s="116">
        <f>IFERROR(IF(VLOOKUP($A271,'Annex 2 EHV charges'!$A:$O,9,FALSE)=0,"",VLOOKUP($A271,'Annex 2 EHV charges'!$A:$O,9,FALSE)),"")</f>
        <v>4.47</v>
      </c>
      <c r="G271" s="117">
        <f>IFERROR(IF(VLOOKUP($A271,'Annex 2 EHV charges'!$A:$O,10,FALSE)=0,"",VLOOKUP($A271,'Annex 2 EHV charges'!$A:$O,10,FALSE)),"")</f>
        <v>1.46</v>
      </c>
      <c r="H271" s="117">
        <f>IFERROR(IF(VLOOKUP($A271,'Annex 2 EHV charges'!$A:$O,11,FALSE)=0,"",VLOOKUP($A271,'Annex 2 EHV charges'!$A:$O,11,FALSE)),"")</f>
        <v>1.46</v>
      </c>
    </row>
    <row r="272" spans="1:8" x14ac:dyDescent="0.2">
      <c r="A272" s="110" t="str">
        <f t="array" ref="A272">IFERROR(INDEX('Annex 2 EHV charges'!$A$11:$A$305, MATCH(0, IF(ISBLANK('Annex 2 EHV charges'!$A$11:$A$305),1, COUNTIF(A$4:$A271, 'Annex 2 EHV charges'!$A$11:$A$305)), 0)),"")</f>
        <v>New Import 56</v>
      </c>
      <c r="B272" s="110" t="str">
        <f>IF($A272="","",VLOOKUP($A272,'Annex 2 EHV charges'!$A:$O,2,0))</f>
        <v>New Import 56</v>
      </c>
      <c r="C272" s="111" t="str">
        <f>IF($A272="","",VLOOKUP($A272,'Annex 2 EHV charges'!$A:$O,3,0))</f>
        <v>New Import 56</v>
      </c>
      <c r="D272" s="110" t="str">
        <f>IF($A272="","",VLOOKUP($A272,'Annex 2 EHV charges'!$A:$O,7,0))</f>
        <v>Stud Farm, Sutton-on-Trent</v>
      </c>
      <c r="E272" s="115" t="str">
        <f>IFERROR(IF(VLOOKUP($A272,'Annex 2 EHV charges'!$A:$O,8,FALSE)=0,"",VLOOKUP($A272,'Annex 2 EHV charges'!$A:$O,8,FALSE)),"")</f>
        <v/>
      </c>
      <c r="F272" s="116">
        <f>IFERROR(IF(VLOOKUP($A272,'Annex 2 EHV charges'!$A:$O,9,FALSE)=0,"",VLOOKUP($A272,'Annex 2 EHV charges'!$A:$O,9,FALSE)),"")</f>
        <v>2.88</v>
      </c>
      <c r="G272" s="117">
        <f>IFERROR(IF(VLOOKUP($A272,'Annex 2 EHV charges'!$A:$O,10,FALSE)=0,"",VLOOKUP($A272,'Annex 2 EHV charges'!$A:$O,10,FALSE)),"")</f>
        <v>1.87</v>
      </c>
      <c r="H272" s="117">
        <f>IFERROR(IF(VLOOKUP($A272,'Annex 2 EHV charges'!$A:$O,11,FALSE)=0,"",VLOOKUP($A272,'Annex 2 EHV charges'!$A:$O,11,FALSE)),"")</f>
        <v>1.87</v>
      </c>
    </row>
    <row r="273" spans="1:8" x14ac:dyDescent="0.2">
      <c r="A273" s="110" t="str">
        <f t="array" ref="A273">IFERROR(INDEX('Annex 2 EHV charges'!$A$11:$A$305, MATCH(0, IF(ISBLANK('Annex 2 EHV charges'!$A$11:$A$305),1, COUNTIF(A$4:$A272, 'Annex 2 EHV charges'!$A$11:$A$305)), 0)),"")</f>
        <v>New Import 57</v>
      </c>
      <c r="B273" s="110" t="str">
        <f>IF($A273="","",VLOOKUP($A273,'Annex 2 EHV charges'!$A:$O,2,0))</f>
        <v>New Import 57</v>
      </c>
      <c r="C273" s="111" t="str">
        <f>IF($A273="","",VLOOKUP($A273,'Annex 2 EHV charges'!$A:$O,3,0))</f>
        <v>New Import 57</v>
      </c>
      <c r="D273" s="110" t="str">
        <f>IF($A273="","",VLOOKUP($A273,'Annex 2 EHV charges'!$A:$O,7,0))</f>
        <v>Sutton Elms STOR</v>
      </c>
      <c r="E273" s="115" t="str">
        <f>IFERROR(IF(VLOOKUP($A273,'Annex 2 EHV charges'!$A:$O,8,FALSE)=0,"",VLOOKUP($A273,'Annex 2 EHV charges'!$A:$O,8,FALSE)),"")</f>
        <v/>
      </c>
      <c r="F273" s="116">
        <f>IFERROR(IF(VLOOKUP($A273,'Annex 2 EHV charges'!$A:$O,9,FALSE)=0,"",VLOOKUP($A273,'Annex 2 EHV charges'!$A:$O,9,FALSE)),"")</f>
        <v>8.67</v>
      </c>
      <c r="G273" s="117">
        <f>IFERROR(IF(VLOOKUP($A273,'Annex 2 EHV charges'!$A:$O,10,FALSE)=0,"",VLOOKUP($A273,'Annex 2 EHV charges'!$A:$O,10,FALSE)),"")</f>
        <v>1.46</v>
      </c>
      <c r="H273" s="117">
        <f>IFERROR(IF(VLOOKUP($A273,'Annex 2 EHV charges'!$A:$O,11,FALSE)=0,"",VLOOKUP($A273,'Annex 2 EHV charges'!$A:$O,11,FALSE)),"")</f>
        <v>1.46</v>
      </c>
    </row>
    <row r="274" spans="1:8" x14ac:dyDescent="0.2">
      <c r="A274" s="110" t="str">
        <f t="array" ref="A274">IFERROR(INDEX('Annex 2 EHV charges'!$A$11:$A$305, MATCH(0, IF(ISBLANK('Annex 2 EHV charges'!$A$11:$A$305),1, COUNTIF(A$4:$A273, 'Annex 2 EHV charges'!$A$11:$A$305)), 0)),"")</f>
        <v>New Import 58</v>
      </c>
      <c r="B274" s="110" t="str">
        <f>IF($A274="","",VLOOKUP($A274,'Annex 2 EHV charges'!$A:$O,2,0))</f>
        <v>New Import 58</v>
      </c>
      <c r="C274" s="111" t="str">
        <f>IF($A274="","",VLOOKUP($A274,'Annex 2 EHV charges'!$A:$O,3,0))</f>
        <v>New Import 58</v>
      </c>
      <c r="D274" s="110" t="str">
        <f>IF($A274="","",VLOOKUP($A274,'Annex 2 EHV charges'!$A:$O,7,0))</f>
        <v>Swift Wind Farm</v>
      </c>
      <c r="E274" s="115" t="str">
        <f>IFERROR(IF(VLOOKUP($A274,'Annex 2 EHV charges'!$A:$O,8,FALSE)=0,"",VLOOKUP($A274,'Annex 2 EHV charges'!$A:$O,8,FALSE)),"")</f>
        <v/>
      </c>
      <c r="F274" s="116">
        <f>IFERROR(IF(VLOOKUP($A274,'Annex 2 EHV charges'!$A:$O,9,FALSE)=0,"",VLOOKUP($A274,'Annex 2 EHV charges'!$A:$O,9,FALSE)),"")</f>
        <v>3.87</v>
      </c>
      <c r="G274" s="117">
        <f>IFERROR(IF(VLOOKUP($A274,'Annex 2 EHV charges'!$A:$O,10,FALSE)=0,"",VLOOKUP($A274,'Annex 2 EHV charges'!$A:$O,10,FALSE)),"")</f>
        <v>1.1000000000000001</v>
      </c>
      <c r="H274" s="117">
        <f>IFERROR(IF(VLOOKUP($A274,'Annex 2 EHV charges'!$A:$O,11,FALSE)=0,"",VLOOKUP($A274,'Annex 2 EHV charges'!$A:$O,11,FALSE)),"")</f>
        <v>1.1000000000000001</v>
      </c>
    </row>
    <row r="275" spans="1:8" x14ac:dyDescent="0.2">
      <c r="A275" s="110" t="str">
        <f t="array" ref="A275">IFERROR(INDEX('Annex 2 EHV charges'!$A$11:$A$305, MATCH(0, IF(ISBLANK('Annex 2 EHV charges'!$A$11:$A$305),1, COUNTIF(A$4:$A274, 'Annex 2 EHV charges'!$A$11:$A$305)), 0)),"")</f>
        <v>New Import 59</v>
      </c>
      <c r="B275" s="110" t="str">
        <f>IF($A275="","",VLOOKUP($A275,'Annex 2 EHV charges'!$A:$O,2,0))</f>
        <v>New Import 59</v>
      </c>
      <c r="C275" s="111" t="str">
        <f>IF($A275="","",VLOOKUP($A275,'Annex 2 EHV charges'!$A:$O,3,0))</f>
        <v>New Import 59</v>
      </c>
      <c r="D275" s="110" t="str">
        <f>IF($A275="","",VLOOKUP($A275,'Annex 2 EHV charges'!$A:$O,7,0))</f>
        <v>Tathall End Solar Farm</v>
      </c>
      <c r="E275" s="115" t="str">
        <f>IFERROR(IF(VLOOKUP($A275,'Annex 2 EHV charges'!$A:$O,8,FALSE)=0,"",VLOOKUP($A275,'Annex 2 EHV charges'!$A:$O,8,FALSE)),"")</f>
        <v/>
      </c>
      <c r="F275" s="116">
        <f>IFERROR(IF(VLOOKUP($A275,'Annex 2 EHV charges'!$A:$O,9,FALSE)=0,"",VLOOKUP($A275,'Annex 2 EHV charges'!$A:$O,9,FALSE)),"")</f>
        <v>18.2</v>
      </c>
      <c r="G275" s="117">
        <f>IFERROR(IF(VLOOKUP($A275,'Annex 2 EHV charges'!$A:$O,10,FALSE)=0,"",VLOOKUP($A275,'Annex 2 EHV charges'!$A:$O,10,FALSE)),"")</f>
        <v>2.06</v>
      </c>
      <c r="H275" s="117">
        <f>IFERROR(IF(VLOOKUP($A275,'Annex 2 EHV charges'!$A:$O,11,FALSE)=0,"",VLOOKUP($A275,'Annex 2 EHV charges'!$A:$O,11,FALSE)),"")</f>
        <v>2.06</v>
      </c>
    </row>
    <row r="276" spans="1:8" x14ac:dyDescent="0.2">
      <c r="A276" s="110" t="str">
        <f t="array" ref="A276">IFERROR(INDEX('Annex 2 EHV charges'!$A$11:$A$305, MATCH(0, IF(ISBLANK('Annex 2 EHV charges'!$A$11:$A$305),1, COUNTIF(A$4:$A275, 'Annex 2 EHV charges'!$A$11:$A$305)), 0)),"")</f>
        <v>New Import 60</v>
      </c>
      <c r="B276" s="110" t="str">
        <f>IF($A276="","",VLOOKUP($A276,'Annex 2 EHV charges'!$A:$O,2,0))</f>
        <v>New Import 60</v>
      </c>
      <c r="C276" s="111" t="str">
        <f>IF($A276="","",VLOOKUP($A276,'Annex 2 EHV charges'!$A:$O,3,0))</f>
        <v>New Import 60</v>
      </c>
      <c r="D276" s="110" t="str">
        <f>IF($A276="","",VLOOKUP($A276,'Annex 2 EHV charges'!$A:$O,7,0))</f>
        <v>Thornton Estate STOR</v>
      </c>
      <c r="E276" s="115" t="str">
        <f>IFERROR(IF(VLOOKUP($A276,'Annex 2 EHV charges'!$A:$O,8,FALSE)=0,"",VLOOKUP($A276,'Annex 2 EHV charges'!$A:$O,8,FALSE)),"")</f>
        <v/>
      </c>
      <c r="F276" s="116">
        <f>IFERROR(IF(VLOOKUP($A276,'Annex 2 EHV charges'!$A:$O,9,FALSE)=0,"",VLOOKUP($A276,'Annex 2 EHV charges'!$A:$O,9,FALSE)),"")</f>
        <v>8.01</v>
      </c>
      <c r="G276" s="117">
        <f>IFERROR(IF(VLOOKUP($A276,'Annex 2 EHV charges'!$A:$O,10,FALSE)=0,"",VLOOKUP($A276,'Annex 2 EHV charges'!$A:$O,10,FALSE)),"")</f>
        <v>1.97</v>
      </c>
      <c r="H276" s="117">
        <f>IFERROR(IF(VLOOKUP($A276,'Annex 2 EHV charges'!$A:$O,11,FALSE)=0,"",VLOOKUP($A276,'Annex 2 EHV charges'!$A:$O,11,FALSE)),"")</f>
        <v>1.97</v>
      </c>
    </row>
    <row r="277" spans="1:8" x14ac:dyDescent="0.2">
      <c r="A277" s="110" t="str">
        <f t="array" ref="A277">IFERROR(INDEX('Annex 2 EHV charges'!$A$11:$A$305, MATCH(0, IF(ISBLANK('Annex 2 EHV charges'!$A$11:$A$305),1, COUNTIF(A$4:$A276, 'Annex 2 EHV charges'!$A$11:$A$305)), 0)),"")</f>
        <v>New Import 61</v>
      </c>
      <c r="B277" s="110" t="str">
        <f>IF($A277="","",VLOOKUP($A277,'Annex 2 EHV charges'!$A:$O,2,0))</f>
        <v>New Import 61</v>
      </c>
      <c r="C277" s="111" t="str">
        <f>IF($A277="","",VLOOKUP($A277,'Annex 2 EHV charges'!$A:$O,3,0))</f>
        <v>New Import 61</v>
      </c>
      <c r="D277" s="110" t="str">
        <f>IF($A277="","",VLOOKUP($A277,'Annex 2 EHV charges'!$A:$O,7,0))</f>
        <v>Thornton Solar Farm</v>
      </c>
      <c r="E277" s="115" t="str">
        <f>IFERROR(IF(VLOOKUP($A277,'Annex 2 EHV charges'!$A:$O,8,FALSE)=0,"",VLOOKUP($A277,'Annex 2 EHV charges'!$A:$O,8,FALSE)),"")</f>
        <v/>
      </c>
      <c r="F277" s="116">
        <f>IFERROR(IF(VLOOKUP($A277,'Annex 2 EHV charges'!$A:$O,9,FALSE)=0,"",VLOOKUP($A277,'Annex 2 EHV charges'!$A:$O,9,FALSE)),"")</f>
        <v>64.17</v>
      </c>
      <c r="G277" s="117">
        <f>IFERROR(IF(VLOOKUP($A277,'Annex 2 EHV charges'!$A:$O,10,FALSE)=0,"",VLOOKUP($A277,'Annex 2 EHV charges'!$A:$O,10,FALSE)),"")</f>
        <v>1.7</v>
      </c>
      <c r="H277" s="117">
        <f>IFERROR(IF(VLOOKUP($A277,'Annex 2 EHV charges'!$A:$O,11,FALSE)=0,"",VLOOKUP($A277,'Annex 2 EHV charges'!$A:$O,11,FALSE)),"")</f>
        <v>1.7</v>
      </c>
    </row>
    <row r="278" spans="1:8" x14ac:dyDescent="0.2">
      <c r="A278" s="110" t="str">
        <f t="array" ref="A278">IFERROR(INDEX('Annex 2 EHV charges'!$A$11:$A$305, MATCH(0, IF(ISBLANK('Annex 2 EHV charges'!$A$11:$A$305),1, COUNTIF(A$4:$A277, 'Annex 2 EHV charges'!$A$11:$A$305)), 0)),"")</f>
        <v>New Import 62</v>
      </c>
      <c r="B278" s="110" t="str">
        <f>IF($A278="","",VLOOKUP($A278,'Annex 2 EHV charges'!$A:$O,2,0))</f>
        <v>New Import 62</v>
      </c>
      <c r="C278" s="111" t="str">
        <f>IF($A278="","",VLOOKUP($A278,'Annex 2 EHV charges'!$A:$O,3,0))</f>
        <v>New Import 62</v>
      </c>
      <c r="D278" s="110" t="str">
        <f>IF($A278="","",VLOOKUP($A278,'Annex 2 EHV charges'!$A:$O,7,0))</f>
        <v>Thurlaston Estate Solar Farm</v>
      </c>
      <c r="E278" s="115" t="str">
        <f>IFERROR(IF(VLOOKUP($A278,'Annex 2 EHV charges'!$A:$O,8,FALSE)=0,"",VLOOKUP($A278,'Annex 2 EHV charges'!$A:$O,8,FALSE)),"")</f>
        <v/>
      </c>
      <c r="F278" s="116">
        <f>IFERROR(IF(VLOOKUP($A278,'Annex 2 EHV charges'!$A:$O,9,FALSE)=0,"",VLOOKUP($A278,'Annex 2 EHV charges'!$A:$O,9,FALSE)),"")</f>
        <v>0.96</v>
      </c>
      <c r="G278" s="117">
        <f>IFERROR(IF(VLOOKUP($A278,'Annex 2 EHV charges'!$A:$O,10,FALSE)=0,"",VLOOKUP($A278,'Annex 2 EHV charges'!$A:$O,10,FALSE)),"")</f>
        <v>1.44</v>
      </c>
      <c r="H278" s="117">
        <f>IFERROR(IF(VLOOKUP($A278,'Annex 2 EHV charges'!$A:$O,11,FALSE)=0,"",VLOOKUP($A278,'Annex 2 EHV charges'!$A:$O,11,FALSE)),"")</f>
        <v>1.44</v>
      </c>
    </row>
    <row r="279" spans="1:8" x14ac:dyDescent="0.2">
      <c r="A279" s="110" t="str">
        <f t="array" ref="A279">IFERROR(INDEX('Annex 2 EHV charges'!$A$11:$A$305, MATCH(0, IF(ISBLANK('Annex 2 EHV charges'!$A$11:$A$305),1, COUNTIF(A$4:$A278, 'Annex 2 EHV charges'!$A$11:$A$305)), 0)),"")</f>
        <v>New Import 63</v>
      </c>
      <c r="B279" s="110" t="str">
        <f>IF($A279="","",VLOOKUP($A279,'Annex 2 EHV charges'!$A:$O,2,0))</f>
        <v>New Import 63</v>
      </c>
      <c r="C279" s="111" t="str">
        <f>IF($A279="","",VLOOKUP($A279,'Annex 2 EHV charges'!$A:$O,3,0))</f>
        <v>New Import 63</v>
      </c>
      <c r="D279" s="110" t="str">
        <f>IF($A279="","",VLOOKUP($A279,'Annex 2 EHV charges'!$A:$O,7,0))</f>
        <v>Tuckey Farm PV</v>
      </c>
      <c r="E279" s="115" t="str">
        <f>IFERROR(IF(VLOOKUP($A279,'Annex 2 EHV charges'!$A:$O,8,FALSE)=0,"",VLOOKUP($A279,'Annex 2 EHV charges'!$A:$O,8,FALSE)),"")</f>
        <v/>
      </c>
      <c r="F279" s="116">
        <f>IFERROR(IF(VLOOKUP($A279,'Annex 2 EHV charges'!$A:$O,9,FALSE)=0,"",VLOOKUP($A279,'Annex 2 EHV charges'!$A:$O,9,FALSE)),"")</f>
        <v>3.76</v>
      </c>
      <c r="G279" s="117">
        <f>IFERROR(IF(VLOOKUP($A279,'Annex 2 EHV charges'!$A:$O,10,FALSE)=0,"",VLOOKUP($A279,'Annex 2 EHV charges'!$A:$O,10,FALSE)),"")</f>
        <v>2.44</v>
      </c>
      <c r="H279" s="117">
        <f>IFERROR(IF(VLOOKUP($A279,'Annex 2 EHV charges'!$A:$O,11,FALSE)=0,"",VLOOKUP($A279,'Annex 2 EHV charges'!$A:$O,11,FALSE)),"")</f>
        <v>2.44</v>
      </c>
    </row>
    <row r="280" spans="1:8" x14ac:dyDescent="0.2">
      <c r="A280" s="110" t="str">
        <f t="array" ref="A280">IFERROR(INDEX('Annex 2 EHV charges'!$A$11:$A$305, MATCH(0, IF(ISBLANK('Annex 2 EHV charges'!$A$11:$A$305),1, COUNTIF(A$4:$A279, 'Annex 2 EHV charges'!$A$11:$A$305)), 0)),"")</f>
        <v>New Import 64</v>
      </c>
      <c r="B280" s="110" t="str">
        <f>IF($A280="","",VLOOKUP($A280,'Annex 2 EHV charges'!$A:$O,2,0))</f>
        <v>New Import 64</v>
      </c>
      <c r="C280" s="111" t="str">
        <f>IF($A280="","",VLOOKUP($A280,'Annex 2 EHV charges'!$A:$O,3,0))</f>
        <v>New Import 64</v>
      </c>
      <c r="D280" s="110" t="str">
        <f>IF($A280="","",VLOOKUP($A280,'Annex 2 EHV charges'!$A:$O,7,0))</f>
        <v>Tutbury Solar Farm</v>
      </c>
      <c r="E280" s="115" t="str">
        <f>IFERROR(IF(VLOOKUP($A280,'Annex 2 EHV charges'!$A:$O,8,FALSE)=0,"",VLOOKUP($A280,'Annex 2 EHV charges'!$A:$O,8,FALSE)),"")</f>
        <v/>
      </c>
      <c r="F280" s="116">
        <f>IFERROR(IF(VLOOKUP($A280,'Annex 2 EHV charges'!$A:$O,9,FALSE)=0,"",VLOOKUP($A280,'Annex 2 EHV charges'!$A:$O,9,FALSE)),"")</f>
        <v>43.24</v>
      </c>
      <c r="G280" s="117">
        <f>IFERROR(IF(VLOOKUP($A280,'Annex 2 EHV charges'!$A:$O,10,FALSE)=0,"",VLOOKUP($A280,'Annex 2 EHV charges'!$A:$O,10,FALSE)),"")</f>
        <v>1.7</v>
      </c>
      <c r="H280" s="117">
        <f>IFERROR(IF(VLOOKUP($A280,'Annex 2 EHV charges'!$A:$O,11,FALSE)=0,"",VLOOKUP($A280,'Annex 2 EHV charges'!$A:$O,11,FALSE)),"")</f>
        <v>1.7</v>
      </c>
    </row>
    <row r="281" spans="1:8" x14ac:dyDescent="0.2">
      <c r="A281" s="110" t="str">
        <f t="array" ref="A281">IFERROR(INDEX('Annex 2 EHV charges'!$A$11:$A$305, MATCH(0, IF(ISBLANK('Annex 2 EHV charges'!$A$11:$A$305),1, COUNTIF(A$4:$A280, 'Annex 2 EHV charges'!$A$11:$A$305)), 0)),"")</f>
        <v>New Import 65</v>
      </c>
      <c r="B281" s="110" t="str">
        <f>IF($A281="","",VLOOKUP($A281,'Annex 2 EHV charges'!$A:$O,2,0))</f>
        <v>New Import 65</v>
      </c>
      <c r="C281" s="111" t="str">
        <f>IF($A281="","",VLOOKUP($A281,'Annex 2 EHV charges'!$A:$O,3,0))</f>
        <v>New Import 65</v>
      </c>
      <c r="D281" s="110" t="str">
        <f>IF($A281="","",VLOOKUP($A281,'Annex 2 EHV charges'!$A:$O,7,0))</f>
        <v>Walworth farm EES</v>
      </c>
      <c r="E281" s="115" t="str">
        <f>IFERROR(IF(VLOOKUP($A281,'Annex 2 EHV charges'!$A:$O,8,FALSE)=0,"",VLOOKUP($A281,'Annex 2 EHV charges'!$A:$O,8,FALSE)),"")</f>
        <v/>
      </c>
      <c r="F281" s="116">
        <f>IFERROR(IF(VLOOKUP($A281,'Annex 2 EHV charges'!$A:$O,9,FALSE)=0,"",VLOOKUP($A281,'Annex 2 EHV charges'!$A:$O,9,FALSE)),"")</f>
        <v>41.35</v>
      </c>
      <c r="G281" s="117">
        <f>IFERROR(IF(VLOOKUP($A281,'Annex 2 EHV charges'!$A:$O,10,FALSE)=0,"",VLOOKUP($A281,'Annex 2 EHV charges'!$A:$O,10,FALSE)),"")</f>
        <v>1.07</v>
      </c>
      <c r="H281" s="117">
        <f>IFERROR(IF(VLOOKUP($A281,'Annex 2 EHV charges'!$A:$O,11,FALSE)=0,"",VLOOKUP($A281,'Annex 2 EHV charges'!$A:$O,11,FALSE)),"")</f>
        <v>1.07</v>
      </c>
    </row>
    <row r="282" spans="1:8" x14ac:dyDescent="0.2">
      <c r="A282" s="110" t="str">
        <f t="array" ref="A282">IFERROR(INDEX('Annex 2 EHV charges'!$A$11:$A$305, MATCH(0, IF(ISBLANK('Annex 2 EHV charges'!$A$11:$A$305),1, COUNTIF(A$4:$A281, 'Annex 2 EHV charges'!$A$11:$A$305)), 0)),"")</f>
        <v>New Import 66</v>
      </c>
      <c r="B282" s="110" t="str">
        <f>IF($A282="","",VLOOKUP($A282,'Annex 2 EHV charges'!$A:$O,2,0))</f>
        <v>New Import 66</v>
      </c>
      <c r="C282" s="111" t="str">
        <f>IF($A282="","",VLOOKUP($A282,'Annex 2 EHV charges'!$A:$O,3,0))</f>
        <v>New Import 66</v>
      </c>
      <c r="D282" s="110" t="str">
        <f>IF($A282="","",VLOOKUP($A282,'Annex 2 EHV charges'!$A:$O,7,0))</f>
        <v>Whaddon 2872</v>
      </c>
      <c r="E282" s="115" t="str">
        <f>IFERROR(IF(VLOOKUP($A282,'Annex 2 EHV charges'!$A:$O,8,FALSE)=0,"",VLOOKUP($A282,'Annex 2 EHV charges'!$A:$O,8,FALSE)),"")</f>
        <v/>
      </c>
      <c r="F282" s="116">
        <f>IFERROR(IF(VLOOKUP($A282,'Annex 2 EHV charges'!$A:$O,9,FALSE)=0,"",VLOOKUP($A282,'Annex 2 EHV charges'!$A:$O,9,FALSE)),"")</f>
        <v>1.01</v>
      </c>
      <c r="G282" s="117">
        <f>IFERROR(IF(VLOOKUP($A282,'Annex 2 EHV charges'!$A:$O,10,FALSE)=0,"",VLOOKUP($A282,'Annex 2 EHV charges'!$A:$O,10,FALSE)),"")</f>
        <v>3.02</v>
      </c>
      <c r="H282" s="117">
        <f>IFERROR(IF(VLOOKUP($A282,'Annex 2 EHV charges'!$A:$O,11,FALSE)=0,"",VLOOKUP($A282,'Annex 2 EHV charges'!$A:$O,11,FALSE)),"")</f>
        <v>3.02</v>
      </c>
    </row>
    <row r="283" spans="1:8" x14ac:dyDescent="0.2">
      <c r="A283" s="110" t="str">
        <f t="array" ref="A283">IFERROR(INDEX('Annex 2 EHV charges'!$A$11:$A$305, MATCH(0, IF(ISBLANK('Annex 2 EHV charges'!$A$11:$A$305),1, COUNTIF(A$4:$A282, 'Annex 2 EHV charges'!$A$11:$A$305)), 0)),"")</f>
        <v>New Import 67</v>
      </c>
      <c r="B283" s="110" t="str">
        <f>IF($A283="","",VLOOKUP($A283,'Annex 2 EHV charges'!$A:$O,2,0))</f>
        <v>New Import 67</v>
      </c>
      <c r="C283" s="111" t="str">
        <f>IF($A283="","",VLOOKUP($A283,'Annex 2 EHV charges'!$A:$O,3,0))</f>
        <v>New Import 67</v>
      </c>
      <c r="D283" s="110" t="str">
        <f>IF($A283="","",VLOOKUP($A283,'Annex 2 EHV charges'!$A:$O,7,0))</f>
        <v>Whitecross Lane PV Park</v>
      </c>
      <c r="E283" s="115" t="str">
        <f>IFERROR(IF(VLOOKUP($A283,'Annex 2 EHV charges'!$A:$O,8,FALSE)=0,"",VLOOKUP($A283,'Annex 2 EHV charges'!$A:$O,8,FALSE)),"")</f>
        <v/>
      </c>
      <c r="F283" s="116">
        <f>IFERROR(IF(VLOOKUP($A283,'Annex 2 EHV charges'!$A:$O,9,FALSE)=0,"",VLOOKUP($A283,'Annex 2 EHV charges'!$A:$O,9,FALSE)),"")</f>
        <v>17.829999999999998</v>
      </c>
      <c r="G283" s="117">
        <f>IFERROR(IF(VLOOKUP($A283,'Annex 2 EHV charges'!$A:$O,10,FALSE)=0,"",VLOOKUP($A283,'Annex 2 EHV charges'!$A:$O,10,FALSE)),"")</f>
        <v>1.7</v>
      </c>
      <c r="H283" s="117">
        <f>IFERROR(IF(VLOOKUP($A283,'Annex 2 EHV charges'!$A:$O,11,FALSE)=0,"",VLOOKUP($A283,'Annex 2 EHV charges'!$A:$O,11,FALSE)),"")</f>
        <v>1.7</v>
      </c>
    </row>
    <row r="284" spans="1:8" x14ac:dyDescent="0.2">
      <c r="A284" s="110" t="str">
        <f t="array" ref="A284">IFERROR(INDEX('Annex 2 EHV charges'!$A$11:$A$305, MATCH(0, IF(ISBLANK('Annex 2 EHV charges'!$A$11:$A$305),1, COUNTIF(A$4:$A283, 'Annex 2 EHV charges'!$A$11:$A$305)), 0)),"")</f>
        <v>New Import 68</v>
      </c>
      <c r="B284" s="110" t="str">
        <f>IF($A284="","",VLOOKUP($A284,'Annex 2 EHV charges'!$A:$O,2,0))</f>
        <v>New Import 68</v>
      </c>
      <c r="C284" s="111" t="str">
        <f>IF($A284="","",VLOOKUP($A284,'Annex 2 EHV charges'!$A:$O,3,0))</f>
        <v>New Import 68</v>
      </c>
      <c r="D284" s="110" t="str">
        <f>IF($A284="","",VLOOKUP($A284,'Annex 2 EHV charges'!$A:$O,7,0))</f>
        <v>Whitfield Hs Fm STOR</v>
      </c>
      <c r="E284" s="115" t="str">
        <f>IFERROR(IF(VLOOKUP($A284,'Annex 2 EHV charges'!$A:$O,8,FALSE)=0,"",VLOOKUP($A284,'Annex 2 EHV charges'!$A:$O,8,FALSE)),"")</f>
        <v/>
      </c>
      <c r="F284" s="116">
        <f>IFERROR(IF(VLOOKUP($A284,'Annex 2 EHV charges'!$A:$O,9,FALSE)=0,"",VLOOKUP($A284,'Annex 2 EHV charges'!$A:$O,9,FALSE)),"")</f>
        <v>7.84</v>
      </c>
      <c r="G284" s="117">
        <f>IFERROR(IF(VLOOKUP($A284,'Annex 2 EHV charges'!$A:$O,10,FALSE)=0,"",VLOOKUP($A284,'Annex 2 EHV charges'!$A:$O,10,FALSE)),"")</f>
        <v>1.49</v>
      </c>
      <c r="H284" s="117">
        <f>IFERROR(IF(VLOOKUP($A284,'Annex 2 EHV charges'!$A:$O,11,FALSE)=0,"",VLOOKUP($A284,'Annex 2 EHV charges'!$A:$O,11,FALSE)),"")</f>
        <v>1.49</v>
      </c>
    </row>
    <row r="285" spans="1:8" x14ac:dyDescent="0.2">
      <c r="A285" s="110" t="str">
        <f t="array" ref="A285">IFERROR(INDEX('Annex 2 EHV charges'!$A$11:$A$305, MATCH(0, IF(ISBLANK('Annex 2 EHV charges'!$A$11:$A$305),1, COUNTIF(A$4:$A284, 'Annex 2 EHV charges'!$A$11:$A$305)), 0)),"")</f>
        <v>New Import 69</v>
      </c>
      <c r="B285" s="110" t="str">
        <f>IF($A285="","",VLOOKUP($A285,'Annex 2 EHV charges'!$A:$O,2,0))</f>
        <v>New Import 69</v>
      </c>
      <c r="C285" s="111" t="str">
        <f>IF($A285="","",VLOOKUP($A285,'Annex 2 EHV charges'!$A:$O,3,0))</f>
        <v>New Import 69</v>
      </c>
      <c r="D285" s="110" t="str">
        <f>IF($A285="","",VLOOKUP($A285,'Annex 2 EHV charges'!$A:$O,7,0))</f>
        <v>Whitsundoles Solar Farm</v>
      </c>
      <c r="E285" s="115" t="str">
        <f>IFERROR(IF(VLOOKUP($A285,'Annex 2 EHV charges'!$A:$O,8,FALSE)=0,"",VLOOKUP($A285,'Annex 2 EHV charges'!$A:$O,8,FALSE)),"")</f>
        <v/>
      </c>
      <c r="F285" s="116">
        <f>IFERROR(IF(VLOOKUP($A285,'Annex 2 EHV charges'!$A:$O,9,FALSE)=0,"",VLOOKUP($A285,'Annex 2 EHV charges'!$A:$O,9,FALSE)),"")</f>
        <v>19.88</v>
      </c>
      <c r="G285" s="117">
        <f>IFERROR(IF(VLOOKUP($A285,'Annex 2 EHV charges'!$A:$O,10,FALSE)=0,"",VLOOKUP($A285,'Annex 2 EHV charges'!$A:$O,10,FALSE)),"")</f>
        <v>3.02</v>
      </c>
      <c r="H285" s="117">
        <f>IFERROR(IF(VLOOKUP($A285,'Annex 2 EHV charges'!$A:$O,11,FALSE)=0,"",VLOOKUP($A285,'Annex 2 EHV charges'!$A:$O,11,FALSE)),"")</f>
        <v>3.02</v>
      </c>
    </row>
    <row r="286" spans="1:8" x14ac:dyDescent="0.2">
      <c r="A286" s="110" t="str">
        <f t="array" ref="A286">IFERROR(INDEX('Annex 2 EHV charges'!$A$11:$A$305, MATCH(0, IF(ISBLANK('Annex 2 EHV charges'!$A$11:$A$305),1, COUNTIF(A$4:$A285, 'Annex 2 EHV charges'!$A$11:$A$305)), 0)),"")</f>
        <v>New Import 70</v>
      </c>
      <c r="B286" s="110" t="str">
        <f>IF($A286="","",VLOOKUP($A286,'Annex 2 EHV charges'!$A:$O,2,0))</f>
        <v>New Import 70</v>
      </c>
      <c r="C286" s="111" t="str">
        <f>IF($A286="","",VLOOKUP($A286,'Annex 2 EHV charges'!$A:$O,3,0))</f>
        <v>New Import 70</v>
      </c>
      <c r="D286" s="110" t="str">
        <f>IF($A286="","",VLOOKUP($A286,'Annex 2 EHV charges'!$A:$O,7,0))</f>
        <v>Wide Lane Solar Farm</v>
      </c>
      <c r="E286" s="115" t="str">
        <f>IFERROR(IF(VLOOKUP($A286,'Annex 2 EHV charges'!$A:$O,8,FALSE)=0,"",VLOOKUP($A286,'Annex 2 EHV charges'!$A:$O,8,FALSE)),"")</f>
        <v/>
      </c>
      <c r="F286" s="116">
        <f>IFERROR(IF(VLOOKUP($A286,'Annex 2 EHV charges'!$A:$O,9,FALSE)=0,"",VLOOKUP($A286,'Annex 2 EHV charges'!$A:$O,9,FALSE)),"")</f>
        <v>4.6100000000000003</v>
      </c>
      <c r="G286" s="117">
        <f>IFERROR(IF(VLOOKUP($A286,'Annex 2 EHV charges'!$A:$O,10,FALSE)=0,"",VLOOKUP($A286,'Annex 2 EHV charges'!$A:$O,10,FALSE)),"")</f>
        <v>1.7</v>
      </c>
      <c r="H286" s="117">
        <f>IFERROR(IF(VLOOKUP($A286,'Annex 2 EHV charges'!$A:$O,11,FALSE)=0,"",VLOOKUP($A286,'Annex 2 EHV charges'!$A:$O,11,FALSE)),"")</f>
        <v>1.7</v>
      </c>
    </row>
    <row r="287" spans="1:8" x14ac:dyDescent="0.2">
      <c r="A287" s="110" t="str">
        <f t="array" ref="A287">IFERROR(INDEX('Annex 2 EHV charges'!$A$11:$A$305, MATCH(0, IF(ISBLANK('Annex 2 EHV charges'!$A$11:$A$305),1, COUNTIF(A$4:$A286, 'Annex 2 EHV charges'!$A$11:$A$305)), 0)),"")</f>
        <v>New Import 71</v>
      </c>
      <c r="B287" s="110" t="str">
        <f>IF($A287="","",VLOOKUP($A287,'Annex 2 EHV charges'!$A:$O,2,0))</f>
        <v>New Import 71</v>
      </c>
      <c r="C287" s="111" t="str">
        <f>IF($A287="","",VLOOKUP($A287,'Annex 2 EHV charges'!$A:$O,3,0))</f>
        <v>New Import 71</v>
      </c>
      <c r="D287" s="110" t="str">
        <f>IF($A287="","",VLOOKUP($A287,'Annex 2 EHV charges'!$A:$O,7,0))</f>
        <v>Willow Park Farm Generation</v>
      </c>
      <c r="E287" s="115" t="str">
        <f>IFERROR(IF(VLOOKUP($A287,'Annex 2 EHV charges'!$A:$O,8,FALSE)=0,"",VLOOKUP($A287,'Annex 2 EHV charges'!$A:$O,8,FALSE)),"")</f>
        <v/>
      </c>
      <c r="F287" s="116">
        <f>IFERROR(IF(VLOOKUP($A287,'Annex 2 EHV charges'!$A:$O,9,FALSE)=0,"",VLOOKUP($A287,'Annex 2 EHV charges'!$A:$O,9,FALSE)),"")</f>
        <v>29.12</v>
      </c>
      <c r="G287" s="117">
        <f>IFERROR(IF(VLOOKUP($A287,'Annex 2 EHV charges'!$A:$O,10,FALSE)=0,"",VLOOKUP($A287,'Annex 2 EHV charges'!$A:$O,10,FALSE)),"")</f>
        <v>1.76</v>
      </c>
      <c r="H287" s="117">
        <f>IFERROR(IF(VLOOKUP($A287,'Annex 2 EHV charges'!$A:$O,11,FALSE)=0,"",VLOOKUP($A287,'Annex 2 EHV charges'!$A:$O,11,FALSE)),"")</f>
        <v>1.76</v>
      </c>
    </row>
    <row r="288" spans="1:8" x14ac:dyDescent="0.2">
      <c r="A288" s="110" t="str">
        <f t="array" ref="A288">IFERROR(INDEX('Annex 2 EHV charges'!$A$11:$A$305, MATCH(0, IF(ISBLANK('Annex 2 EHV charges'!$A$11:$A$305),1, COUNTIF(A$4:$A287, 'Annex 2 EHV charges'!$A$11:$A$305)), 0)),"")</f>
        <v>New Import 72</v>
      </c>
      <c r="B288" s="110" t="str">
        <f>IF($A288="","",VLOOKUP($A288,'Annex 2 EHV charges'!$A:$O,2,0))</f>
        <v>New Import 72</v>
      </c>
      <c r="C288" s="111" t="str">
        <f>IF($A288="","",VLOOKUP($A288,'Annex 2 EHV charges'!$A:$O,3,0))</f>
        <v>New Import 72</v>
      </c>
      <c r="D288" s="110" t="str">
        <f>IF($A288="","",VLOOKUP($A288,'Annex 2 EHV charges'!$A:$O,7,0))</f>
        <v>Wilsthorpe Farm</v>
      </c>
      <c r="E288" s="115" t="str">
        <f>IFERROR(IF(VLOOKUP($A288,'Annex 2 EHV charges'!$A:$O,8,FALSE)=0,"",VLOOKUP($A288,'Annex 2 EHV charges'!$A:$O,8,FALSE)),"")</f>
        <v/>
      </c>
      <c r="F288" s="116">
        <f>IFERROR(IF(VLOOKUP($A288,'Annex 2 EHV charges'!$A:$O,9,FALSE)=0,"",VLOOKUP($A288,'Annex 2 EHV charges'!$A:$O,9,FALSE)),"")</f>
        <v>3.83</v>
      </c>
      <c r="G288" s="117">
        <f>IFERROR(IF(VLOOKUP($A288,'Annex 2 EHV charges'!$A:$O,10,FALSE)=0,"",VLOOKUP($A288,'Annex 2 EHV charges'!$A:$O,10,FALSE)),"")</f>
        <v>1.7</v>
      </c>
      <c r="H288" s="117">
        <f>IFERROR(IF(VLOOKUP($A288,'Annex 2 EHV charges'!$A:$O,11,FALSE)=0,"",VLOOKUP($A288,'Annex 2 EHV charges'!$A:$O,11,FALSE)),"")</f>
        <v>1.7</v>
      </c>
    </row>
    <row r="289" spans="1:8" x14ac:dyDescent="0.2">
      <c r="A289" s="110" t="str">
        <f t="array" ref="A289">IFERROR(INDEX('Annex 2 EHV charges'!$A$11:$A$305, MATCH(0, IF(ISBLANK('Annex 2 EHV charges'!$A$11:$A$305),1, COUNTIF(A$4:$A288, 'Annex 2 EHV charges'!$A$11:$A$305)), 0)),"")</f>
        <v/>
      </c>
      <c r="B289" s="110" t="str">
        <f>IF($A289="","",VLOOKUP($A289,'Annex 2 EHV charges'!$A:$O,2,0))</f>
        <v/>
      </c>
      <c r="C289" s="111" t="str">
        <f>IF($A289="","",VLOOKUP($A289,'Annex 2 EHV charges'!$A:$O,3,0))</f>
        <v/>
      </c>
      <c r="D289" s="110" t="str">
        <f>IF($A289="","",VLOOKUP($A289,'Annex 2 EHV charges'!$A:$O,7,0))</f>
        <v/>
      </c>
      <c r="E289" s="115" t="str">
        <f>IFERROR(IF(VLOOKUP($A289,'Annex 2 EHV charges'!$A:$O,8,FALSE)=0,"",VLOOKUP($A289,'Annex 2 EHV charges'!$A:$O,8,FALSE)),"")</f>
        <v/>
      </c>
      <c r="F289" s="116" t="str">
        <f>IFERROR(IF(VLOOKUP($A289,'Annex 2 EHV charges'!$A:$O,9,FALSE)=0,"",VLOOKUP($A289,'Annex 2 EHV charges'!$A:$O,9,FALSE)),"")</f>
        <v/>
      </c>
      <c r="G289" s="117" t="str">
        <f>IFERROR(IF(VLOOKUP($A289,'Annex 2 EHV charges'!$A:$O,10,FALSE)=0,"",VLOOKUP($A289,'Annex 2 EHV charges'!$A:$O,10,FALSE)),"")</f>
        <v/>
      </c>
      <c r="H289" s="117" t="str">
        <f>IFERROR(IF(VLOOKUP($A289,'Annex 2 EHV charges'!$A:$O,11,FALSE)=0,"",VLOOKUP($A289,'Annex 2 EHV charges'!$A:$O,11,FALSE)),"")</f>
        <v/>
      </c>
    </row>
    <row r="290" spans="1:8" x14ac:dyDescent="0.2">
      <c r="A290" s="110" t="str">
        <f t="array" ref="A290">IFERROR(INDEX('Annex 2 EHV charges'!$A$11:$A$305, MATCH(0, IF(ISBLANK('Annex 2 EHV charges'!$A$11:$A$305),1, COUNTIF(A$4:$A289, 'Annex 2 EHV charges'!$A$11:$A$305)), 0)),"")</f>
        <v/>
      </c>
      <c r="B290" s="110" t="str">
        <f>IF($A290="","",VLOOKUP($A290,'Annex 2 EHV charges'!$A:$O,2,0))</f>
        <v/>
      </c>
      <c r="C290" s="111" t="str">
        <f>IF($A290="","",VLOOKUP($A290,'Annex 2 EHV charges'!$A:$O,3,0))</f>
        <v/>
      </c>
      <c r="D290" s="110" t="str">
        <f>IF($A290="","",VLOOKUP($A290,'Annex 2 EHV charges'!$A:$O,7,0))</f>
        <v/>
      </c>
      <c r="E290" s="115" t="str">
        <f>IFERROR(IF(VLOOKUP($A290,'Annex 2 EHV charges'!$A:$O,8,FALSE)=0,"",VLOOKUP($A290,'Annex 2 EHV charges'!$A:$O,8,FALSE)),"")</f>
        <v/>
      </c>
      <c r="F290" s="116" t="str">
        <f>IFERROR(IF(VLOOKUP($A290,'Annex 2 EHV charges'!$A:$O,9,FALSE)=0,"",VLOOKUP($A290,'Annex 2 EHV charges'!$A:$O,9,FALSE)),"")</f>
        <v/>
      </c>
      <c r="G290" s="117" t="str">
        <f>IFERROR(IF(VLOOKUP($A290,'Annex 2 EHV charges'!$A:$O,10,FALSE)=0,"",VLOOKUP($A290,'Annex 2 EHV charges'!$A:$O,10,FALSE)),"")</f>
        <v/>
      </c>
      <c r="H290" s="117" t="str">
        <f>IFERROR(IF(VLOOKUP($A290,'Annex 2 EHV charges'!$A:$O,11,FALSE)=0,"",VLOOKUP($A290,'Annex 2 EHV charges'!$A:$O,11,FALSE)),"")</f>
        <v/>
      </c>
    </row>
    <row r="291" spans="1:8" x14ac:dyDescent="0.2">
      <c r="A291" s="110" t="str">
        <f t="array" ref="A291">IFERROR(INDEX('Annex 2 EHV charges'!$A$11:$A$305, MATCH(0, IF(ISBLANK('Annex 2 EHV charges'!$A$11:$A$305),1, COUNTIF(A$4:$A290, 'Annex 2 EHV charges'!$A$11:$A$305)), 0)),"")</f>
        <v/>
      </c>
      <c r="B291" s="110" t="str">
        <f>IF($A291="","",VLOOKUP($A291,'Annex 2 EHV charges'!$A:$O,2,0))</f>
        <v/>
      </c>
      <c r="C291" s="111" t="str">
        <f>IF($A291="","",VLOOKUP($A291,'Annex 2 EHV charges'!$A:$O,3,0))</f>
        <v/>
      </c>
      <c r="D291" s="110" t="str">
        <f>IF($A291="","",VLOOKUP($A291,'Annex 2 EHV charges'!$A:$O,7,0))</f>
        <v/>
      </c>
      <c r="E291" s="115" t="str">
        <f>IFERROR(IF(VLOOKUP($A291,'Annex 2 EHV charges'!$A:$O,8,FALSE)=0,"",VLOOKUP($A291,'Annex 2 EHV charges'!$A:$O,8,FALSE)),"")</f>
        <v/>
      </c>
      <c r="F291" s="116" t="str">
        <f>IFERROR(IF(VLOOKUP($A291,'Annex 2 EHV charges'!$A:$O,9,FALSE)=0,"",VLOOKUP($A291,'Annex 2 EHV charges'!$A:$O,9,FALSE)),"")</f>
        <v/>
      </c>
      <c r="G291" s="117" t="str">
        <f>IFERROR(IF(VLOOKUP($A291,'Annex 2 EHV charges'!$A:$O,10,FALSE)=0,"",VLOOKUP($A291,'Annex 2 EHV charges'!$A:$O,10,FALSE)),"")</f>
        <v/>
      </c>
      <c r="H291" s="117" t="str">
        <f>IFERROR(IF(VLOOKUP($A291,'Annex 2 EHV charges'!$A:$O,11,FALSE)=0,"",VLOOKUP($A291,'Annex 2 EHV charges'!$A:$O,11,FALSE)),"")</f>
        <v/>
      </c>
    </row>
    <row r="292" spans="1:8" x14ac:dyDescent="0.2">
      <c r="A292" s="110" t="str">
        <f t="array" ref="A292">IFERROR(INDEX('Annex 2 EHV charges'!$A$11:$A$305, MATCH(0, IF(ISBLANK('Annex 2 EHV charges'!$A$11:$A$305),1, COUNTIF(A$4:$A291, 'Annex 2 EHV charges'!$A$11:$A$305)), 0)),"")</f>
        <v/>
      </c>
      <c r="B292" s="110" t="str">
        <f>IF($A292="","",VLOOKUP($A292,'Annex 2 EHV charges'!$A:$O,2,0))</f>
        <v/>
      </c>
      <c r="C292" s="111" t="str">
        <f>IF($A292="","",VLOOKUP($A292,'Annex 2 EHV charges'!$A:$O,3,0))</f>
        <v/>
      </c>
      <c r="D292" s="110" t="str">
        <f>IF($A292="","",VLOOKUP($A292,'Annex 2 EHV charges'!$A:$O,7,0))</f>
        <v/>
      </c>
      <c r="E292" s="115" t="str">
        <f>IFERROR(IF(VLOOKUP($A292,'Annex 2 EHV charges'!$A:$O,8,FALSE)=0,"",VLOOKUP($A292,'Annex 2 EHV charges'!$A:$O,8,FALSE)),"")</f>
        <v/>
      </c>
      <c r="F292" s="116" t="str">
        <f>IFERROR(IF(VLOOKUP($A292,'Annex 2 EHV charges'!$A:$O,9,FALSE)=0,"",VLOOKUP($A292,'Annex 2 EHV charges'!$A:$O,9,FALSE)),"")</f>
        <v/>
      </c>
      <c r="G292" s="117" t="str">
        <f>IFERROR(IF(VLOOKUP($A292,'Annex 2 EHV charges'!$A:$O,10,FALSE)=0,"",VLOOKUP($A292,'Annex 2 EHV charges'!$A:$O,10,FALSE)),"")</f>
        <v/>
      </c>
      <c r="H292" s="117" t="str">
        <f>IFERROR(IF(VLOOKUP($A292,'Annex 2 EHV charges'!$A:$O,11,FALSE)=0,"",VLOOKUP($A292,'Annex 2 EHV charges'!$A:$O,11,FALSE)),"")</f>
        <v/>
      </c>
    </row>
    <row r="293" spans="1:8" x14ac:dyDescent="0.2">
      <c r="A293" s="110" t="str">
        <f t="array" ref="A293">IFERROR(INDEX('Annex 2 EHV charges'!$A$11:$A$305, MATCH(0, IF(ISBLANK('Annex 2 EHV charges'!$A$11:$A$305),1, COUNTIF(A$4:$A292, 'Annex 2 EHV charges'!$A$11:$A$305)), 0)),"")</f>
        <v/>
      </c>
      <c r="B293" s="110" t="str">
        <f>IF($A293="","",VLOOKUP($A293,'Annex 2 EHV charges'!$A:$O,2,0))</f>
        <v/>
      </c>
      <c r="C293" s="111" t="str">
        <f>IF($A293="","",VLOOKUP($A293,'Annex 2 EHV charges'!$A:$O,3,0))</f>
        <v/>
      </c>
      <c r="D293" s="110" t="str">
        <f>IF($A293="","",VLOOKUP($A293,'Annex 2 EHV charges'!$A:$O,7,0))</f>
        <v/>
      </c>
      <c r="E293" s="115" t="str">
        <f>IFERROR(IF(VLOOKUP($A293,'Annex 2 EHV charges'!$A:$O,8,FALSE)=0,"",VLOOKUP($A293,'Annex 2 EHV charges'!$A:$O,8,FALSE)),"")</f>
        <v/>
      </c>
      <c r="F293" s="116" t="str">
        <f>IFERROR(IF(VLOOKUP($A293,'Annex 2 EHV charges'!$A:$O,9,FALSE)=0,"",VLOOKUP($A293,'Annex 2 EHV charges'!$A:$O,9,FALSE)),"")</f>
        <v/>
      </c>
      <c r="G293" s="117" t="str">
        <f>IFERROR(IF(VLOOKUP($A293,'Annex 2 EHV charges'!$A:$O,10,FALSE)=0,"",VLOOKUP($A293,'Annex 2 EHV charges'!$A:$O,10,FALSE)),"")</f>
        <v/>
      </c>
      <c r="H293" s="117" t="str">
        <f>IFERROR(IF(VLOOKUP($A293,'Annex 2 EHV charges'!$A:$O,11,FALSE)=0,"",VLOOKUP($A293,'Annex 2 EHV charges'!$A:$O,11,FALSE)),"")</f>
        <v/>
      </c>
    </row>
    <row r="294" spans="1:8" x14ac:dyDescent="0.2">
      <c r="A294" s="110" t="str">
        <f t="array" ref="A294">IFERROR(INDEX('Annex 2 EHV charges'!$A$11:$A$305, MATCH(0, IF(ISBLANK('Annex 2 EHV charges'!$A$11:$A$305),1, COUNTIF(A$4:$A293, 'Annex 2 EHV charges'!$A$11:$A$305)), 0)),"")</f>
        <v/>
      </c>
      <c r="B294" s="110" t="str">
        <f>IF($A294="","",VLOOKUP($A294,'Annex 2 EHV charges'!$A:$O,2,0))</f>
        <v/>
      </c>
      <c r="C294" s="111" t="str">
        <f>IF($A294="","",VLOOKUP($A294,'Annex 2 EHV charges'!$A:$O,3,0))</f>
        <v/>
      </c>
      <c r="D294" s="110" t="str">
        <f>IF($A294="","",VLOOKUP($A294,'Annex 2 EHV charges'!$A:$O,7,0))</f>
        <v/>
      </c>
      <c r="E294" s="115" t="str">
        <f>IFERROR(IF(VLOOKUP($A294,'Annex 2 EHV charges'!$A:$O,8,FALSE)=0,"",VLOOKUP($A294,'Annex 2 EHV charges'!$A:$O,8,FALSE)),"")</f>
        <v/>
      </c>
      <c r="F294" s="116" t="str">
        <f>IFERROR(IF(VLOOKUP($A294,'Annex 2 EHV charges'!$A:$O,9,FALSE)=0,"",VLOOKUP($A294,'Annex 2 EHV charges'!$A:$O,9,FALSE)),"")</f>
        <v/>
      </c>
      <c r="G294" s="117" t="str">
        <f>IFERROR(IF(VLOOKUP($A294,'Annex 2 EHV charges'!$A:$O,10,FALSE)=0,"",VLOOKUP($A294,'Annex 2 EHV charges'!$A:$O,10,FALSE)),"")</f>
        <v/>
      </c>
      <c r="H294" s="117" t="str">
        <f>IFERROR(IF(VLOOKUP($A294,'Annex 2 EHV charges'!$A:$O,11,FALSE)=0,"",VLOOKUP($A294,'Annex 2 EHV charges'!$A:$O,11,FALSE)),"")</f>
        <v/>
      </c>
    </row>
    <row r="295" spans="1:8" x14ac:dyDescent="0.2">
      <c r="A295" s="110" t="str">
        <f t="array" ref="A295">IFERROR(INDEX('Annex 2 EHV charges'!$A$11:$A$305, MATCH(0, IF(ISBLANK('Annex 2 EHV charges'!$A$11:$A$305),1, COUNTIF(A$4:$A294, 'Annex 2 EHV charges'!$A$11:$A$305)), 0)),"")</f>
        <v/>
      </c>
      <c r="B295" s="110" t="str">
        <f>IF($A295="","",VLOOKUP($A295,'Annex 2 EHV charges'!$A:$O,2,0))</f>
        <v/>
      </c>
      <c r="C295" s="111" t="str">
        <f>IF($A295="","",VLOOKUP($A295,'Annex 2 EHV charges'!$A:$O,3,0))</f>
        <v/>
      </c>
      <c r="D295" s="110" t="str">
        <f>IF($A295="","",VLOOKUP($A295,'Annex 2 EHV charges'!$A:$O,7,0))</f>
        <v/>
      </c>
      <c r="E295" s="115" t="str">
        <f>IFERROR(IF(VLOOKUP($A295,'Annex 2 EHV charges'!$A:$O,8,FALSE)=0,"",VLOOKUP($A295,'Annex 2 EHV charges'!$A:$O,8,FALSE)),"")</f>
        <v/>
      </c>
      <c r="F295" s="116" t="str">
        <f>IFERROR(IF(VLOOKUP($A295,'Annex 2 EHV charges'!$A:$O,9,FALSE)=0,"",VLOOKUP($A295,'Annex 2 EHV charges'!$A:$O,9,FALSE)),"")</f>
        <v/>
      </c>
      <c r="G295" s="117" t="str">
        <f>IFERROR(IF(VLOOKUP($A295,'Annex 2 EHV charges'!$A:$O,10,FALSE)=0,"",VLOOKUP($A295,'Annex 2 EHV charges'!$A:$O,10,FALSE)),"")</f>
        <v/>
      </c>
      <c r="H295" s="117" t="str">
        <f>IFERROR(IF(VLOOKUP($A295,'Annex 2 EHV charges'!$A:$O,11,FALSE)=0,"",VLOOKUP($A295,'Annex 2 EHV charges'!$A:$O,11,FALSE)),"")</f>
        <v/>
      </c>
    </row>
    <row r="296" spans="1:8" x14ac:dyDescent="0.2">
      <c r="A296" s="110" t="str">
        <f t="array" ref="A296">IFERROR(INDEX('Annex 2 EHV charges'!$A$11:$A$305, MATCH(0, IF(ISBLANK('Annex 2 EHV charges'!$A$11:$A$305),1, COUNTIF(A$4:$A295, 'Annex 2 EHV charges'!$A$11:$A$305)), 0)),"")</f>
        <v/>
      </c>
      <c r="B296" s="110" t="str">
        <f>IF($A296="","",VLOOKUP($A296,'Annex 2 EHV charges'!$A:$O,2,0))</f>
        <v/>
      </c>
      <c r="C296" s="111" t="str">
        <f>IF($A296="","",VLOOKUP($A296,'Annex 2 EHV charges'!$A:$O,3,0))</f>
        <v/>
      </c>
      <c r="D296" s="110" t="str">
        <f>IF($A296="","",VLOOKUP($A296,'Annex 2 EHV charges'!$A:$O,7,0))</f>
        <v/>
      </c>
      <c r="E296" s="115" t="str">
        <f>IFERROR(IF(VLOOKUP($A296,'Annex 2 EHV charges'!$A:$O,8,FALSE)=0,"",VLOOKUP($A296,'Annex 2 EHV charges'!$A:$O,8,FALSE)),"")</f>
        <v/>
      </c>
      <c r="F296" s="116" t="str">
        <f>IFERROR(IF(VLOOKUP($A296,'Annex 2 EHV charges'!$A:$O,9,FALSE)=0,"",VLOOKUP($A296,'Annex 2 EHV charges'!$A:$O,9,FALSE)),"")</f>
        <v/>
      </c>
      <c r="G296" s="117" t="str">
        <f>IFERROR(IF(VLOOKUP($A296,'Annex 2 EHV charges'!$A:$O,10,FALSE)=0,"",VLOOKUP($A296,'Annex 2 EHV charges'!$A:$O,10,FALSE)),"")</f>
        <v/>
      </c>
      <c r="H296" s="117" t="str">
        <f>IFERROR(IF(VLOOKUP($A296,'Annex 2 EHV charges'!$A:$O,11,FALSE)=0,"",VLOOKUP($A296,'Annex 2 EHV charges'!$A:$O,11,FALSE)),"")</f>
        <v/>
      </c>
    </row>
    <row r="297" spans="1:8" x14ac:dyDescent="0.2">
      <c r="A297" s="110" t="str">
        <f t="array" ref="A297">IFERROR(INDEX('Annex 2 EHV charges'!$A$11:$A$305, MATCH(0, IF(ISBLANK('Annex 2 EHV charges'!$A$11:$A$305),1, COUNTIF(A$4:$A296, 'Annex 2 EHV charges'!$A$11:$A$305)), 0)),"")</f>
        <v/>
      </c>
      <c r="B297" s="110" t="str">
        <f>IF($A297="","",VLOOKUP($A297,'Annex 2 EHV charges'!$A:$O,2,0))</f>
        <v/>
      </c>
      <c r="C297" s="111" t="str">
        <f>IF($A297="","",VLOOKUP($A297,'Annex 2 EHV charges'!$A:$O,3,0))</f>
        <v/>
      </c>
      <c r="D297" s="110" t="str">
        <f>IF($A297="","",VLOOKUP($A297,'Annex 2 EHV charges'!$A:$O,7,0))</f>
        <v/>
      </c>
      <c r="E297" s="115" t="str">
        <f>IFERROR(IF(VLOOKUP($A297,'Annex 2 EHV charges'!$A:$O,8,FALSE)=0,"",VLOOKUP($A297,'Annex 2 EHV charges'!$A:$O,8,FALSE)),"")</f>
        <v/>
      </c>
      <c r="F297" s="116" t="str">
        <f>IFERROR(IF(VLOOKUP($A297,'Annex 2 EHV charges'!$A:$O,9,FALSE)=0,"",VLOOKUP($A297,'Annex 2 EHV charges'!$A:$O,9,FALSE)),"")</f>
        <v/>
      </c>
      <c r="G297" s="117" t="str">
        <f>IFERROR(IF(VLOOKUP($A297,'Annex 2 EHV charges'!$A:$O,10,FALSE)=0,"",VLOOKUP($A297,'Annex 2 EHV charges'!$A:$O,10,FALSE)),"")</f>
        <v/>
      </c>
      <c r="H297" s="117" t="str">
        <f>IFERROR(IF(VLOOKUP($A297,'Annex 2 EHV charges'!$A:$O,11,FALSE)=0,"",VLOOKUP($A297,'Annex 2 EHV charges'!$A:$O,11,FALSE)),"")</f>
        <v/>
      </c>
    </row>
    <row r="298" spans="1:8" x14ac:dyDescent="0.2">
      <c r="A298" s="110" t="str">
        <f t="array" ref="A298">IFERROR(INDEX('Annex 2 EHV charges'!$A$11:$A$305, MATCH(0, IF(ISBLANK('Annex 2 EHV charges'!$A$11:$A$305),1, COUNTIF(A$4:$A297, 'Annex 2 EHV charges'!$A$11:$A$305)), 0)),"")</f>
        <v/>
      </c>
      <c r="B298" s="110" t="str">
        <f>IF($A298="","",VLOOKUP($A298,'Annex 2 EHV charges'!$A:$O,2,0))</f>
        <v/>
      </c>
      <c r="C298" s="111" t="str">
        <f>IF($A298="","",VLOOKUP($A298,'Annex 2 EHV charges'!$A:$O,3,0))</f>
        <v/>
      </c>
      <c r="D298" s="110" t="str">
        <f>IF($A298="","",VLOOKUP($A298,'Annex 2 EHV charges'!$A:$O,7,0))</f>
        <v/>
      </c>
      <c r="E298" s="115" t="str">
        <f>IFERROR(IF(VLOOKUP($A298,'Annex 2 EHV charges'!$A:$O,8,FALSE)=0,"",VLOOKUP($A298,'Annex 2 EHV charges'!$A:$O,8,FALSE)),"")</f>
        <v/>
      </c>
      <c r="F298" s="116" t="str">
        <f>IFERROR(IF(VLOOKUP($A298,'Annex 2 EHV charges'!$A:$O,9,FALSE)=0,"",VLOOKUP($A298,'Annex 2 EHV charges'!$A:$O,9,FALSE)),"")</f>
        <v/>
      </c>
      <c r="G298" s="117" t="str">
        <f>IFERROR(IF(VLOOKUP($A298,'Annex 2 EHV charges'!$A:$O,10,FALSE)=0,"",VLOOKUP($A298,'Annex 2 EHV charges'!$A:$O,10,FALSE)),"")</f>
        <v/>
      </c>
      <c r="H298" s="117" t="str">
        <f>IFERROR(IF(VLOOKUP($A298,'Annex 2 EHV charges'!$A:$O,11,FALSE)=0,"",VLOOKUP($A298,'Annex 2 EHV charges'!$A:$O,11,FALSE)),"")</f>
        <v/>
      </c>
    </row>
    <row r="299" spans="1:8" x14ac:dyDescent="0.2">
      <c r="A299" s="110" t="str">
        <f t="array" ref="A299">IFERROR(INDEX('Annex 2 EHV charges'!$A$11:$A$305, MATCH(0, IF(ISBLANK('Annex 2 EHV charges'!$A$11:$A$305),1, COUNTIF(A$4:$A298, 'Annex 2 EHV charges'!$A$11:$A$305)), 0)),"")</f>
        <v/>
      </c>
      <c r="B299" s="110" t="str">
        <f>IF($A299="","",VLOOKUP($A299,'Annex 2 EHV charges'!$A:$O,2,0))</f>
        <v/>
      </c>
      <c r="C299" s="111" t="str">
        <f>IF($A299="","",VLOOKUP($A299,'Annex 2 EHV charges'!$A:$O,3,0))</f>
        <v/>
      </c>
      <c r="D299" s="110" t="str">
        <f>IF($A299="","",VLOOKUP($A299,'Annex 2 EHV charges'!$A:$O,7,0))</f>
        <v/>
      </c>
      <c r="E299" s="115" t="str">
        <f>IFERROR(IF(VLOOKUP($A299,'Annex 2 EHV charges'!$A:$O,8,FALSE)=0,"",VLOOKUP($A299,'Annex 2 EHV charges'!$A:$O,8,FALSE)),"")</f>
        <v/>
      </c>
      <c r="F299" s="116" t="str">
        <f>IFERROR(IF(VLOOKUP($A299,'Annex 2 EHV charges'!$A:$O,9,FALSE)=0,"",VLOOKUP($A299,'Annex 2 EHV charges'!$A:$O,9,FALSE)),"")</f>
        <v/>
      </c>
      <c r="G299" s="117" t="str">
        <f>IFERROR(IF(VLOOKUP($A299,'Annex 2 EHV charges'!$A:$O,10,FALSE)=0,"",VLOOKUP($A299,'Annex 2 EHV charges'!$A:$O,10,FALSE)),"")</f>
        <v/>
      </c>
      <c r="H299" s="117" t="str">
        <f>IFERROR(IF(VLOOKUP($A299,'Annex 2 EHV charges'!$A:$O,11,FALSE)=0,"",VLOOKUP($A299,'Annex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3"/>
  <sheetViews>
    <sheetView view="pageBreakPreview" topLeftCell="A232" zoomScaleNormal="90" zoomScaleSheetLayoutView="100" workbookViewId="0">
      <selection activeCell="D269" sqref="D269"/>
    </sheetView>
  </sheetViews>
  <sheetFormatPr defaultRowHeight="12.75" x14ac:dyDescent="0.2"/>
  <cols>
    <col min="1" max="1" width="14.7109375" style="64" customWidth="1"/>
    <col min="2" max="2" width="13.5703125" style="64" bestFit="1" customWidth="1"/>
    <col min="3" max="3" width="15.7109375" style="72" bestFit="1" customWidth="1"/>
    <col min="4" max="4" width="50.7109375" style="72" customWidth="1"/>
    <col min="5" max="5" width="14.7109375" style="73" customWidth="1"/>
    <col min="6" max="7" width="14.7109375" style="74" customWidth="1"/>
    <col min="8" max="8" width="14.7109375" style="64" customWidth="1"/>
    <col min="9" max="9" width="15.5703125" style="64" customWidth="1"/>
    <col min="10" max="16384" width="9.140625" style="64"/>
  </cols>
  <sheetData>
    <row r="1" spans="1:15" ht="66.75" customHeight="1" x14ac:dyDescent="0.2">
      <c r="A1" s="236" t="s">
        <v>559</v>
      </c>
      <c r="B1" s="236"/>
      <c r="C1" s="236"/>
      <c r="D1" s="236"/>
      <c r="E1" s="236"/>
      <c r="F1" s="236"/>
      <c r="G1" s="236"/>
      <c r="H1" s="236"/>
    </row>
    <row r="2" spans="1:15" s="65" customFormat="1" ht="37.5" customHeight="1" x14ac:dyDescent="0.2">
      <c r="A2" s="230" t="str">
        <f>Overview!B4&amp; " - Effective from "&amp;TEXT(Overview!D4,"D MMMM YYYY")&amp;" - "&amp;Overview!E4&amp;" EDCM export charges"</f>
        <v>Western Power Distribution (East Midlands) plc - Effective from 1 April 2020 - Final EDCM export charges</v>
      </c>
      <c r="B2" s="231"/>
      <c r="C2" s="231"/>
      <c r="D2" s="231"/>
      <c r="E2" s="231"/>
      <c r="F2" s="231"/>
      <c r="G2" s="231"/>
      <c r="H2" s="232"/>
    </row>
    <row r="3" spans="1:15" s="100" customFormat="1" ht="18" x14ac:dyDescent="0.2">
      <c r="A3" s="101"/>
      <c r="B3" s="101"/>
      <c r="C3" s="101"/>
      <c r="D3" s="102"/>
      <c r="E3" s="103"/>
      <c r="F3" s="103"/>
      <c r="G3" s="104"/>
      <c r="H3" s="104"/>
      <c r="I3" s="97"/>
      <c r="J3" s="97"/>
      <c r="K3" s="97"/>
      <c r="L3" s="97"/>
      <c r="M3" s="97"/>
      <c r="N3" s="97"/>
      <c r="O3" s="97"/>
    </row>
    <row r="4" spans="1:15" ht="60.75" customHeight="1" x14ac:dyDescent="0.2">
      <c r="A4" s="66" t="s">
        <v>533</v>
      </c>
      <c r="B4" s="67" t="s">
        <v>494</v>
      </c>
      <c r="C4" s="66" t="s">
        <v>496</v>
      </c>
      <c r="D4" s="68" t="s">
        <v>205</v>
      </c>
      <c r="E4" s="68" t="str">
        <f>'Annex 2 EHV charges'!L10</f>
        <v>Export
Super Red
unit charge
(p/kWh)</v>
      </c>
      <c r="F4" s="68" t="str">
        <f>'Annex 2 EHV charges'!M10</f>
        <v>Export
fixed charge
(p/day)</v>
      </c>
      <c r="G4" s="68" t="str">
        <f>'Annex 2 EHV charges'!N10</f>
        <v>Export
capacity charge
(p/kVA/day)</v>
      </c>
      <c r="H4" s="68" t="str">
        <f>'Annex 2 EHV charges'!O10</f>
        <v>Export
exceeded capacity charge
(p/kVA/day)</v>
      </c>
    </row>
    <row r="5" spans="1:15" x14ac:dyDescent="0.2">
      <c r="A5" s="111">
        <f t="array" ref="A5">IFERROR(INDEX('Annex 2 EHV charges'!$D$11:$D$305, MATCH(0, IF(ISBLANK('Annex 2 EHV charges'!$D$11:$D$305),1, COUNTIF(A$4:$A4, 'Annex 2 EHV charges'!$D$11:$D$305)), 0)),"")</f>
        <v>479</v>
      </c>
      <c r="B5" s="110">
        <f>IF($A5="","",VLOOKUP($A5,'Annex 2 EHV charges'!$D:$O,2,0))</f>
        <v>479</v>
      </c>
      <c r="C5" s="111">
        <f>IF($A5="","",VLOOKUP($A5,'Annex 2 EHV charges'!$D:$O,3,0))</f>
        <v>1170000982207</v>
      </c>
      <c r="D5" s="110" t="str">
        <f>IF($A5="","",VLOOKUP($A5,'Annex 2 EHV charges'!$D:$O,4,0))</f>
        <v>Lyon Road Gas Gen</v>
      </c>
      <c r="E5" s="112">
        <f>IFERROR(IF(VLOOKUP($A5,'Annex 2 EHV charges'!$D:$O,9,FALSE)=0,"",VLOOKUP($A5,'Annex 2 EHV charges'!$D:$O,9,FALSE)),"")</f>
        <v>-1.887</v>
      </c>
      <c r="F5" s="113">
        <f>IFERROR(IF(VLOOKUP($A5,'Annex 2 EHV charges'!$D:$O,10,FALSE)=0,"",VLOOKUP($A5,'Annex 2 EHV charges'!$D:$O,10,FALSE)),"")</f>
        <v>1075.17</v>
      </c>
      <c r="G5" s="114">
        <f>IFERROR(IF(VLOOKUP($A5,'Annex 2 EHV charges'!$D:$O,11,FALSE)=0,"",VLOOKUP($A5,'Annex 2 EHV charges'!$D:$O,11,FALSE)),"")</f>
        <v>0.05</v>
      </c>
      <c r="H5" s="114">
        <f>IFERROR(IF(VLOOKUP($A5,'Annex 2 EHV charges'!$D:$O,12,FALSE)=0,"",VLOOKUP($A5,'Annex 2 EHV charges'!$D:$O,12,FALSE)),"")</f>
        <v>0.05</v>
      </c>
    </row>
    <row r="6" spans="1:15" x14ac:dyDescent="0.2">
      <c r="A6" s="111">
        <f t="array" ref="A6">IFERROR(INDEX('Annex 2 EHV charges'!$D$11:$D$305, MATCH(0, IF(ISBLANK('Annex 2 EHV charges'!$D$11:$D$305),1, COUNTIF(A$4:$A5, 'Annex 2 EHV charges'!$D$11:$D$305)), 0)),"")</f>
        <v>480</v>
      </c>
      <c r="B6" s="110">
        <f>IF($A6="","",VLOOKUP($A6,'Annex 2 EHV charges'!$D:$O,2,0))</f>
        <v>480</v>
      </c>
      <c r="C6" s="111">
        <f>IF($A6="","",VLOOKUP($A6,'Annex 2 EHV charges'!$D:$O,3,0))</f>
        <v>1170001003928</v>
      </c>
      <c r="D6" s="110" t="str">
        <f>IF($A6="","",VLOOKUP($A6,'Annex 2 EHV charges'!$D:$O,4,0))</f>
        <v>Asher Lane 33kV STOR</v>
      </c>
      <c r="E6" s="112" t="str">
        <f>IFERROR(IF(VLOOKUP($A6,'Annex 2 EHV charges'!$D:$O,9,FALSE)=0,"",VLOOKUP($A6,'Annex 2 EHV charges'!$D:$O,9,FALSE)),"")</f>
        <v/>
      </c>
      <c r="F6" s="113">
        <f>IFERROR(IF(VLOOKUP($A6,'Annex 2 EHV charges'!$D:$O,10,FALSE)=0,"",VLOOKUP($A6,'Annex 2 EHV charges'!$D:$O,10,FALSE)),"")</f>
        <v>2200.14</v>
      </c>
      <c r="G6" s="114">
        <f>IFERROR(IF(VLOOKUP($A6,'Annex 2 EHV charges'!$D:$O,11,FALSE)=0,"",VLOOKUP($A6,'Annex 2 EHV charges'!$D:$O,11,FALSE)),"")</f>
        <v>0.05</v>
      </c>
      <c r="H6" s="114">
        <f>IFERROR(IF(VLOOKUP($A6,'Annex 2 EHV charges'!$D:$O,12,FALSE)=0,"",VLOOKUP($A6,'Annex 2 EHV charges'!$D:$O,12,FALSE)),"")</f>
        <v>0.05</v>
      </c>
    </row>
    <row r="7" spans="1:15" x14ac:dyDescent="0.2">
      <c r="A7" s="111">
        <f t="array" ref="A7">IFERROR(INDEX('Annex 2 EHV charges'!$D$11:$D$305, MATCH(0, IF(ISBLANK('Annex 2 EHV charges'!$D$11:$D$305),1, COUNTIF(A$4:$A6, 'Annex 2 EHV charges'!$D$11:$D$305)), 0)),"")</f>
        <v>481</v>
      </c>
      <c r="B7" s="110">
        <f>IF($A7="","",VLOOKUP($A7,'Annex 2 EHV charges'!$D:$O,2,0))</f>
        <v>481</v>
      </c>
      <c r="C7" s="111">
        <f>IF($A7="","",VLOOKUP($A7,'Annex 2 EHV charges'!$D:$O,3,0))</f>
        <v>1170001052181</v>
      </c>
      <c r="D7" s="110" t="str">
        <f>IF($A7="","",VLOOKUP($A7,'Annex 2 EHV charges'!$D:$O,4,0))</f>
        <v>Spondon Peaking STOR</v>
      </c>
      <c r="E7" s="112" t="str">
        <f>IFERROR(IF(VLOOKUP($A7,'Annex 2 EHV charges'!$D:$O,9,FALSE)=0,"",VLOOKUP($A7,'Annex 2 EHV charges'!$D:$O,9,FALSE)),"")</f>
        <v/>
      </c>
      <c r="F7" s="113">
        <f>IFERROR(IF(VLOOKUP($A7,'Annex 2 EHV charges'!$D:$O,10,FALSE)=0,"",VLOOKUP($A7,'Annex 2 EHV charges'!$D:$O,10,FALSE)),"")</f>
        <v>469.46</v>
      </c>
      <c r="G7" s="114">
        <f>IFERROR(IF(VLOOKUP($A7,'Annex 2 EHV charges'!$D:$O,11,FALSE)=0,"",VLOOKUP($A7,'Annex 2 EHV charges'!$D:$O,11,FALSE)),"")</f>
        <v>0.05</v>
      </c>
      <c r="H7" s="114">
        <f>IFERROR(IF(VLOOKUP($A7,'Annex 2 EHV charges'!$D:$O,12,FALSE)=0,"",VLOOKUP($A7,'Annex 2 EHV charges'!$D:$O,12,FALSE)),"")</f>
        <v>0.05</v>
      </c>
    </row>
    <row r="8" spans="1:15" x14ac:dyDescent="0.2">
      <c r="A8" s="111">
        <f t="array" ref="A8">IFERROR(INDEX('Annex 2 EHV charges'!$D$11:$D$305, MATCH(0, IF(ISBLANK('Annex 2 EHV charges'!$D$11:$D$305),1, COUNTIF(A$4:$A7, 'Annex 2 EHV charges'!$D$11:$D$305)), 0)),"")</f>
        <v>442</v>
      </c>
      <c r="B8" s="110">
        <f>IF($A8="","",VLOOKUP($A8,'Annex 2 EHV charges'!$D:$O,2,0))</f>
        <v>442</v>
      </c>
      <c r="C8" s="111">
        <f>IF($A8="","",VLOOKUP($A8,'Annex 2 EHV charges'!$D:$O,3,0))</f>
        <v>1170000945358</v>
      </c>
      <c r="D8" s="110" t="str">
        <f>IF($A8="","",VLOOKUP($A8,'Annex 2 EHV charges'!$D:$O,4,0))</f>
        <v xml:space="preserve">Rhodia STOR </v>
      </c>
      <c r="E8" s="112" t="str">
        <f>IFERROR(IF(VLOOKUP($A8,'Annex 2 EHV charges'!$D:$O,9,FALSE)=0,"",VLOOKUP($A8,'Annex 2 EHV charges'!$D:$O,9,FALSE)),"")</f>
        <v/>
      </c>
      <c r="F8" s="113">
        <f>IFERROR(IF(VLOOKUP($A8,'Annex 2 EHV charges'!$D:$O,10,FALSE)=0,"",VLOOKUP($A8,'Annex 2 EHV charges'!$D:$O,10,FALSE)),"")</f>
        <v>1657.84</v>
      </c>
      <c r="G8" s="114">
        <f>IFERROR(IF(VLOOKUP($A8,'Annex 2 EHV charges'!$D:$O,11,FALSE)=0,"",VLOOKUP($A8,'Annex 2 EHV charges'!$D:$O,11,FALSE)),"")</f>
        <v>0.05</v>
      </c>
      <c r="H8" s="114">
        <f>IFERROR(IF(VLOOKUP($A8,'Annex 2 EHV charges'!$D:$O,12,FALSE)=0,"",VLOOKUP($A8,'Annex 2 EHV charges'!$D:$O,12,FALSE)),"")</f>
        <v>0.05</v>
      </c>
    </row>
    <row r="9" spans="1:15" x14ac:dyDescent="0.2">
      <c r="A9" s="111">
        <f t="array" ref="A9">IFERROR(INDEX('Annex 2 EHV charges'!$D$11:$D$305, MATCH(0, IF(ISBLANK('Annex 2 EHV charges'!$D$11:$D$305),1, COUNTIF(A$4:$A8, 'Annex 2 EHV charges'!$D$11:$D$305)), 0)),"")</f>
        <v>367</v>
      </c>
      <c r="B9" s="110">
        <f>IF($A9="","",VLOOKUP($A9,'Annex 2 EHV charges'!$D:$O,2,0))</f>
        <v>367</v>
      </c>
      <c r="C9" s="111">
        <f>IF($A9="","",VLOOKUP($A9,'Annex 2 EHV charges'!$D:$O,3,0))</f>
        <v>1170000480699</v>
      </c>
      <c r="D9" s="110" t="str">
        <f>IF($A9="","",VLOOKUP($A9,'Annex 2 EHV charges'!$D:$O,4,0))</f>
        <v>Yew Tree Farm PV</v>
      </c>
      <c r="E9" s="112" t="str">
        <f>IFERROR(IF(VLOOKUP($A9,'Annex 2 EHV charges'!$D:$O,9,FALSE)=0,"",VLOOKUP($A9,'Annex 2 EHV charges'!$D:$O,9,FALSE)),"")</f>
        <v/>
      </c>
      <c r="F9" s="113">
        <f>IFERROR(IF(VLOOKUP($A9,'Annex 2 EHV charges'!$D:$O,10,FALSE)=0,"",VLOOKUP($A9,'Annex 2 EHV charges'!$D:$O,10,FALSE)),"")</f>
        <v>646.4</v>
      </c>
      <c r="G9" s="114">
        <f>IFERROR(IF(VLOOKUP($A9,'Annex 2 EHV charges'!$D:$O,11,FALSE)=0,"",VLOOKUP($A9,'Annex 2 EHV charges'!$D:$O,11,FALSE)),"")</f>
        <v>0.05</v>
      </c>
      <c r="H9" s="114">
        <f>IFERROR(IF(VLOOKUP($A9,'Annex 2 EHV charges'!$D:$O,12,FALSE)=0,"",VLOOKUP($A9,'Annex 2 EHV charges'!$D:$O,12,FALSE)),"")</f>
        <v>0.05</v>
      </c>
    </row>
    <row r="10" spans="1:15" x14ac:dyDescent="0.2">
      <c r="A10" s="111">
        <f t="array" ref="A10">IFERROR(INDEX('Annex 2 EHV charges'!$D$11:$D$305, MATCH(0, IF(ISBLANK('Annex 2 EHV charges'!$D$11:$D$305),1, COUNTIF(A$4:$A9, 'Annex 2 EHV charges'!$D$11:$D$305)), 0)),"")</f>
        <v>368</v>
      </c>
      <c r="B10" s="110">
        <f>IF($A10="","",VLOOKUP($A10,'Annex 2 EHV charges'!$D:$O,2,0))</f>
        <v>368</v>
      </c>
      <c r="C10" s="111">
        <f>IF($A10="","",VLOOKUP($A10,'Annex 2 EHV charges'!$D:$O,3,0))</f>
        <v>1170000487151</v>
      </c>
      <c r="D10" s="110" t="str">
        <f>IF($A10="","",VLOOKUP($A10,'Annex 2 EHV charges'!$D:$O,4,0))</f>
        <v>Cobb Farm Egmanton PV</v>
      </c>
      <c r="E10" s="112" t="str">
        <f>IFERROR(IF(VLOOKUP($A10,'Annex 2 EHV charges'!$D:$O,9,FALSE)=0,"",VLOOKUP($A10,'Annex 2 EHV charges'!$D:$O,9,FALSE)),"")</f>
        <v/>
      </c>
      <c r="F10" s="113">
        <f>IFERROR(IF(VLOOKUP($A10,'Annex 2 EHV charges'!$D:$O,10,FALSE)=0,"",VLOOKUP($A10,'Annex 2 EHV charges'!$D:$O,10,FALSE)),"")</f>
        <v>529.9</v>
      </c>
      <c r="G10" s="114">
        <f>IFERROR(IF(VLOOKUP($A10,'Annex 2 EHV charges'!$D:$O,11,FALSE)=0,"",VLOOKUP($A10,'Annex 2 EHV charges'!$D:$O,11,FALSE)),"")</f>
        <v>0.05</v>
      </c>
      <c r="H10" s="114">
        <f>IFERROR(IF(VLOOKUP($A10,'Annex 2 EHV charges'!$D:$O,12,FALSE)=0,"",VLOOKUP($A10,'Annex 2 EHV charges'!$D:$O,12,FALSE)),"")</f>
        <v>0.05</v>
      </c>
    </row>
    <row r="11" spans="1:15" x14ac:dyDescent="0.2">
      <c r="A11" s="111">
        <f t="array" ref="A11">IFERROR(INDEX('Annex 2 EHV charges'!$D$11:$D$305, MATCH(0, IF(ISBLANK('Annex 2 EHV charges'!$D$11:$D$305),1, COUNTIF(A$4:$A10, 'Annex 2 EHV charges'!$D$11:$D$305)), 0)),"")</f>
        <v>369</v>
      </c>
      <c r="B11" s="110">
        <f>IF($A11="","",VLOOKUP($A11,'Annex 2 EHV charges'!$D:$O,2,0))</f>
        <v>369</v>
      </c>
      <c r="C11" s="111">
        <f>IF($A11="","",VLOOKUP($A11,'Annex 2 EHV charges'!$D:$O,3,0))</f>
        <v>1170000530969</v>
      </c>
      <c r="D11" s="110" t="str">
        <f>IF($A11="","",VLOOKUP($A11,'Annex 2 EHV charges'!$D:$O,4,0))</f>
        <v>Kelmarsh Wind Farm</v>
      </c>
      <c r="E11" s="112" t="str">
        <f>IFERROR(IF(VLOOKUP($A11,'Annex 2 EHV charges'!$D:$O,9,FALSE)=0,"",VLOOKUP($A11,'Annex 2 EHV charges'!$D:$O,9,FALSE)),"")</f>
        <v/>
      </c>
      <c r="F11" s="113">
        <f>IFERROR(IF(VLOOKUP($A11,'Annex 2 EHV charges'!$D:$O,10,FALSE)=0,"",VLOOKUP($A11,'Annex 2 EHV charges'!$D:$O,10,FALSE)),"")</f>
        <v>6903.96</v>
      </c>
      <c r="G11" s="114">
        <f>IFERROR(IF(VLOOKUP($A11,'Annex 2 EHV charges'!$D:$O,11,FALSE)=0,"",VLOOKUP($A11,'Annex 2 EHV charges'!$D:$O,11,FALSE)),"")</f>
        <v>0.05</v>
      </c>
      <c r="H11" s="114">
        <f>IFERROR(IF(VLOOKUP($A11,'Annex 2 EHV charges'!$D:$O,12,FALSE)=0,"",VLOOKUP($A11,'Annex 2 EHV charges'!$D:$O,12,FALSE)),"")</f>
        <v>0.05</v>
      </c>
    </row>
    <row r="12" spans="1:15" x14ac:dyDescent="0.2">
      <c r="A12" s="111">
        <f t="array" ref="A12">IFERROR(INDEX('Annex 2 EHV charges'!$D$11:$D$305, MATCH(0, IF(ISBLANK('Annex 2 EHV charges'!$D$11:$D$305),1, COUNTIF(A$4:$A11, 'Annex 2 EHV charges'!$D$11:$D$305)), 0)),"")</f>
        <v>370</v>
      </c>
      <c r="B12" s="110">
        <f>IF($A12="","",VLOOKUP($A12,'Annex 2 EHV charges'!$D:$O,2,0))</f>
        <v>370</v>
      </c>
      <c r="C12" s="111">
        <f>IF($A12="","",VLOOKUP($A12,'Annex 2 EHV charges'!$D:$O,3,0))</f>
        <v>1170000535113</v>
      </c>
      <c r="D12" s="110" t="str">
        <f>IF($A12="","",VLOOKUP($A12,'Annex 2 EHV charges'!$D:$O,4,0))</f>
        <v xml:space="preserve">Pebble Hall Farm AD </v>
      </c>
      <c r="E12" s="112" t="str">
        <f>IFERROR(IF(VLOOKUP($A12,'Annex 2 EHV charges'!$D:$O,9,FALSE)=0,"",VLOOKUP($A12,'Annex 2 EHV charges'!$D:$O,9,FALSE)),"")</f>
        <v/>
      </c>
      <c r="F12" s="113">
        <f>IFERROR(IF(VLOOKUP($A12,'Annex 2 EHV charges'!$D:$O,10,FALSE)=0,"",VLOOKUP($A12,'Annex 2 EHV charges'!$D:$O,10,FALSE)),"")</f>
        <v>7277.11</v>
      </c>
      <c r="G12" s="114">
        <f>IFERROR(IF(VLOOKUP($A12,'Annex 2 EHV charges'!$D:$O,11,FALSE)=0,"",VLOOKUP($A12,'Annex 2 EHV charges'!$D:$O,11,FALSE)),"")</f>
        <v>0.05</v>
      </c>
      <c r="H12" s="114">
        <f>IFERROR(IF(VLOOKUP($A12,'Annex 2 EHV charges'!$D:$O,12,FALSE)=0,"",VLOOKUP($A12,'Annex 2 EHV charges'!$D:$O,12,FALSE)),"")</f>
        <v>0.05</v>
      </c>
    </row>
    <row r="13" spans="1:15" x14ac:dyDescent="0.2">
      <c r="A13" s="111">
        <f t="array" ref="A13">IFERROR(INDEX('Annex 2 EHV charges'!$D$11:$D$305, MATCH(0, IF(ISBLANK('Annex 2 EHV charges'!$D$11:$D$305),1, COUNTIF(A$4:$A12, 'Annex 2 EHV charges'!$D$11:$D$305)), 0)),"")</f>
        <v>371</v>
      </c>
      <c r="B13" s="110">
        <f>IF($A13="","",VLOOKUP($A13,'Annex 2 EHV charges'!$D:$O,2,0))</f>
        <v>371</v>
      </c>
      <c r="C13" s="111">
        <f>IF($A13="","",VLOOKUP($A13,'Annex 2 EHV charges'!$D:$O,3,0))</f>
        <v>1170000549240</v>
      </c>
      <c r="D13" s="110" t="str">
        <f>IF($A13="","",VLOOKUP($A13,'Annex 2 EHV charges'!$D:$O,4,0))</f>
        <v>Copley Farm PV Claypole</v>
      </c>
      <c r="E13" s="112" t="str">
        <f>IFERROR(IF(VLOOKUP($A13,'Annex 2 EHV charges'!$D:$O,9,FALSE)=0,"",VLOOKUP($A13,'Annex 2 EHV charges'!$D:$O,9,FALSE)),"")</f>
        <v/>
      </c>
      <c r="F13" s="113">
        <f>IFERROR(IF(VLOOKUP($A13,'Annex 2 EHV charges'!$D:$O,10,FALSE)=0,"",VLOOKUP($A13,'Annex 2 EHV charges'!$D:$O,10,FALSE)),"")</f>
        <v>1010.89</v>
      </c>
      <c r="G13" s="114">
        <f>IFERROR(IF(VLOOKUP($A13,'Annex 2 EHV charges'!$D:$O,11,FALSE)=0,"",VLOOKUP($A13,'Annex 2 EHV charges'!$D:$O,11,FALSE)),"")</f>
        <v>0.05</v>
      </c>
      <c r="H13" s="114">
        <f>IFERROR(IF(VLOOKUP($A13,'Annex 2 EHV charges'!$D:$O,12,FALSE)=0,"",VLOOKUP($A13,'Annex 2 EHV charges'!$D:$O,12,FALSE)),"")</f>
        <v>0.05</v>
      </c>
    </row>
    <row r="14" spans="1:15" x14ac:dyDescent="0.2">
      <c r="A14" s="111">
        <f t="array" ref="A14">IFERROR(INDEX('Annex 2 EHV charges'!$D$11:$D$305, MATCH(0, IF(ISBLANK('Annex 2 EHV charges'!$D$11:$D$305),1, COUNTIF(A$4:$A13, 'Annex 2 EHV charges'!$D$11:$D$305)), 0)),"")</f>
        <v>372</v>
      </c>
      <c r="B14" s="110">
        <f>IF($A14="","",VLOOKUP($A14,'Annex 2 EHV charges'!$D:$O,2,0))</f>
        <v>372</v>
      </c>
      <c r="C14" s="111">
        <f>IF($A14="","",VLOOKUP($A14,'Annex 2 EHV charges'!$D:$O,3,0))</f>
        <v>1170000549278</v>
      </c>
      <c r="D14" s="110" t="str">
        <f>IF($A14="","",VLOOKUP($A14,'Annex 2 EHV charges'!$D:$O,4,0))</f>
        <v>Greatmoor EFW Calvert</v>
      </c>
      <c r="E14" s="112" t="str">
        <f>IFERROR(IF(VLOOKUP($A14,'Annex 2 EHV charges'!$D:$O,9,FALSE)=0,"",VLOOKUP($A14,'Annex 2 EHV charges'!$D:$O,9,FALSE)),"")</f>
        <v/>
      </c>
      <c r="F14" s="113">
        <f>IFERROR(IF(VLOOKUP($A14,'Annex 2 EHV charges'!$D:$O,10,FALSE)=0,"",VLOOKUP($A14,'Annex 2 EHV charges'!$D:$O,10,FALSE)),"")</f>
        <v>7844.43</v>
      </c>
      <c r="G14" s="114">
        <f>IFERROR(IF(VLOOKUP($A14,'Annex 2 EHV charges'!$D:$O,11,FALSE)=0,"",VLOOKUP($A14,'Annex 2 EHV charges'!$D:$O,11,FALSE)),"")</f>
        <v>0.05</v>
      </c>
      <c r="H14" s="114">
        <f>IFERROR(IF(VLOOKUP($A14,'Annex 2 EHV charges'!$D:$O,12,FALSE)=0,"",VLOOKUP($A14,'Annex 2 EHV charges'!$D:$O,12,FALSE)),"")</f>
        <v>0.05</v>
      </c>
    </row>
    <row r="15" spans="1:15" x14ac:dyDescent="0.2">
      <c r="A15" s="111">
        <f t="array" ref="A15">IFERROR(INDEX('Annex 2 EHV charges'!$D$11:$D$305, MATCH(0, IF(ISBLANK('Annex 2 EHV charges'!$D$11:$D$305),1, COUNTIF(A$4:$A14, 'Annex 2 EHV charges'!$D$11:$D$305)), 0)),"")</f>
        <v>373</v>
      </c>
      <c r="B15" s="110">
        <f>IF($A15="","",VLOOKUP($A15,'Annex 2 EHV charges'!$D:$O,2,0))</f>
        <v>373</v>
      </c>
      <c r="C15" s="111">
        <f>IF($A15="","",VLOOKUP($A15,'Annex 2 EHV charges'!$D:$O,3,0))</f>
        <v>1170000559860</v>
      </c>
      <c r="D15" s="110" t="str">
        <f>IF($A15="","",VLOOKUP($A15,'Annex 2 EHV charges'!$D:$O,4,0))</f>
        <v>Lodge Farm (Calow) PV</v>
      </c>
      <c r="E15" s="112" t="str">
        <f>IFERROR(IF(VLOOKUP($A15,'Annex 2 EHV charges'!$D:$O,9,FALSE)=0,"",VLOOKUP($A15,'Annex 2 EHV charges'!$D:$O,9,FALSE)),"")</f>
        <v/>
      </c>
      <c r="F15" s="113">
        <f>IFERROR(IF(VLOOKUP($A15,'Annex 2 EHV charges'!$D:$O,10,FALSE)=0,"",VLOOKUP($A15,'Annex 2 EHV charges'!$D:$O,10,FALSE)),"")</f>
        <v>395.67</v>
      </c>
      <c r="G15" s="114">
        <f>IFERROR(IF(VLOOKUP($A15,'Annex 2 EHV charges'!$D:$O,11,FALSE)=0,"",VLOOKUP($A15,'Annex 2 EHV charges'!$D:$O,11,FALSE)),"")</f>
        <v>0.05</v>
      </c>
      <c r="H15" s="114">
        <f>IFERROR(IF(VLOOKUP($A15,'Annex 2 EHV charges'!$D:$O,12,FALSE)=0,"",VLOOKUP($A15,'Annex 2 EHV charges'!$D:$O,12,FALSE)),"")</f>
        <v>0.05</v>
      </c>
    </row>
    <row r="16" spans="1:15" x14ac:dyDescent="0.2">
      <c r="A16" s="111">
        <f t="array" ref="A16">IFERROR(INDEX('Annex 2 EHV charges'!$D$11:$D$305, MATCH(0, IF(ISBLANK('Annex 2 EHV charges'!$D$11:$D$305),1, COUNTIF(A$4:$A15, 'Annex 2 EHV charges'!$D$11:$D$305)), 0)),"")</f>
        <v>374</v>
      </c>
      <c r="B16" s="110">
        <f>IF($A16="","",VLOOKUP($A16,'Annex 2 EHV charges'!$D:$O,2,0))</f>
        <v>374</v>
      </c>
      <c r="C16" s="111">
        <f>IF($A16="","",VLOOKUP($A16,'Annex 2 EHV charges'!$D:$O,3,0))</f>
        <v>1170000569850</v>
      </c>
      <c r="D16" s="110" t="str">
        <f>IF($A16="","",VLOOKUP($A16,'Annex 2 EHV charges'!$D:$O,4,0))</f>
        <v>Arkwright Solar PV</v>
      </c>
      <c r="E16" s="112" t="str">
        <f>IFERROR(IF(VLOOKUP($A16,'Annex 2 EHV charges'!$D:$O,9,FALSE)=0,"",VLOOKUP($A16,'Annex 2 EHV charges'!$D:$O,9,FALSE)),"")</f>
        <v/>
      </c>
      <c r="F16" s="113">
        <f>IFERROR(IF(VLOOKUP($A16,'Annex 2 EHV charges'!$D:$O,10,FALSE)=0,"",VLOOKUP($A16,'Annex 2 EHV charges'!$D:$O,10,FALSE)),"")</f>
        <v>1226.67</v>
      </c>
      <c r="G16" s="114">
        <f>IFERROR(IF(VLOOKUP($A16,'Annex 2 EHV charges'!$D:$O,11,FALSE)=0,"",VLOOKUP($A16,'Annex 2 EHV charges'!$D:$O,11,FALSE)),"")</f>
        <v>0.05</v>
      </c>
      <c r="H16" s="114">
        <f>IFERROR(IF(VLOOKUP($A16,'Annex 2 EHV charges'!$D:$O,12,FALSE)=0,"",VLOOKUP($A16,'Annex 2 EHV charges'!$D:$O,12,FALSE)),"")</f>
        <v>0.05</v>
      </c>
    </row>
    <row r="17" spans="1:8" x14ac:dyDescent="0.2">
      <c r="A17" s="111">
        <f t="array" ref="A17">IFERROR(INDEX('Annex 2 EHV charges'!$D$11:$D$305, MATCH(0, IF(ISBLANK('Annex 2 EHV charges'!$D$11:$D$305),1, COUNTIF(A$4:$A16, 'Annex 2 EHV charges'!$D$11:$D$305)), 0)),"")</f>
        <v>377</v>
      </c>
      <c r="B17" s="110">
        <f>IF($A17="","",VLOOKUP($A17,'Annex 2 EHV charges'!$D:$O,2,0))</f>
        <v>377</v>
      </c>
      <c r="C17" s="111">
        <f>IF($A17="","",VLOOKUP($A17,'Annex 2 EHV charges'!$D:$O,3,0))</f>
        <v>1170000579928</v>
      </c>
      <c r="D17" s="110" t="str">
        <f>IF($A17="","",VLOOKUP($A17,'Annex 2 EHV charges'!$D:$O,4,0))</f>
        <v>Averill Farm PV</v>
      </c>
      <c r="E17" s="112" t="str">
        <f>IFERROR(IF(VLOOKUP($A17,'Annex 2 EHV charges'!$D:$O,9,FALSE)=0,"",VLOOKUP($A17,'Annex 2 EHV charges'!$D:$O,9,FALSE)),"")</f>
        <v/>
      </c>
      <c r="F17" s="113">
        <f>IFERROR(IF(VLOOKUP($A17,'Annex 2 EHV charges'!$D:$O,10,FALSE)=0,"",VLOOKUP($A17,'Annex 2 EHV charges'!$D:$O,10,FALSE)),"")</f>
        <v>1201.3800000000001</v>
      </c>
      <c r="G17" s="114">
        <f>IFERROR(IF(VLOOKUP($A17,'Annex 2 EHV charges'!$D:$O,11,FALSE)=0,"",VLOOKUP($A17,'Annex 2 EHV charges'!$D:$O,11,FALSE)),"")</f>
        <v>0.05</v>
      </c>
      <c r="H17" s="114">
        <f>IFERROR(IF(VLOOKUP($A17,'Annex 2 EHV charges'!$D:$O,12,FALSE)=0,"",VLOOKUP($A17,'Annex 2 EHV charges'!$D:$O,12,FALSE)),"")</f>
        <v>0.05</v>
      </c>
    </row>
    <row r="18" spans="1:8" x14ac:dyDescent="0.2">
      <c r="A18" s="111">
        <f t="array" ref="A18">IFERROR(INDEX('Annex 2 EHV charges'!$D$11:$D$305, MATCH(0, IF(ISBLANK('Annex 2 EHV charges'!$D$11:$D$305),1, COUNTIF(A$4:$A17, 'Annex 2 EHV charges'!$D$11:$D$305)), 0)),"")</f>
        <v>378</v>
      </c>
      <c r="B18" s="110">
        <f>IF($A18="","",VLOOKUP($A18,'Annex 2 EHV charges'!$D:$O,2,0))</f>
        <v>378</v>
      </c>
      <c r="C18" s="111">
        <f>IF($A18="","",VLOOKUP($A18,'Annex 2 EHV charges'!$D:$O,3,0))</f>
        <v>1170000582708</v>
      </c>
      <c r="D18" s="110" t="str">
        <f>IF($A18="","",VLOOKUP($A18,'Annex 2 EHV charges'!$D:$O,4,0))</f>
        <v>Marchington Solar PV</v>
      </c>
      <c r="E18" s="112" t="str">
        <f>IFERROR(IF(VLOOKUP($A18,'Annex 2 EHV charges'!$D:$O,9,FALSE)=0,"",VLOOKUP($A18,'Annex 2 EHV charges'!$D:$O,9,FALSE)),"")</f>
        <v/>
      </c>
      <c r="F18" s="113">
        <f>IFERROR(IF(VLOOKUP($A18,'Annex 2 EHV charges'!$D:$O,10,FALSE)=0,"",VLOOKUP($A18,'Annex 2 EHV charges'!$D:$O,10,FALSE)),"")</f>
        <v>448.01</v>
      </c>
      <c r="G18" s="114">
        <f>IFERROR(IF(VLOOKUP($A18,'Annex 2 EHV charges'!$D:$O,11,FALSE)=0,"",VLOOKUP($A18,'Annex 2 EHV charges'!$D:$O,11,FALSE)),"")</f>
        <v>0.05</v>
      </c>
      <c r="H18" s="114">
        <f>IFERROR(IF(VLOOKUP($A18,'Annex 2 EHV charges'!$D:$O,12,FALSE)=0,"",VLOOKUP($A18,'Annex 2 EHV charges'!$D:$O,12,FALSE)),"")</f>
        <v>0.05</v>
      </c>
    </row>
    <row r="19" spans="1:8" ht="25.5" x14ac:dyDescent="0.2">
      <c r="A19" s="111">
        <f t="array" ref="A19">IFERROR(INDEX('Annex 2 EHV charges'!$D$11:$D$305, MATCH(0, IF(ISBLANK('Annex 2 EHV charges'!$D$11:$D$305),1, COUNTIF(A$4:$A18, 'Annex 2 EHV charges'!$D$11:$D$305)), 0)),"")</f>
        <v>379</v>
      </c>
      <c r="B19" s="110">
        <f>IF($A19="","",VLOOKUP($A19,'Annex 2 EHV charges'!$D:$O,2,0))</f>
        <v>379</v>
      </c>
      <c r="C19" s="111" t="str">
        <f>IF($A19="","",VLOOKUP($A19,'Annex 2 EHV charges'!$D:$O,3,0))</f>
        <v>1170000586508
1170000591702</v>
      </c>
      <c r="D19" s="110" t="str">
        <f>IF($A19="","",VLOOKUP($A19,'Annex 2 EHV charges'!$D:$O,4,0))</f>
        <v>West End Fm Treswell PV</v>
      </c>
      <c r="E19" s="112" t="str">
        <f>IFERROR(IF(VLOOKUP($A19,'Annex 2 EHV charges'!$D:$O,9,FALSE)=0,"",VLOOKUP($A19,'Annex 2 EHV charges'!$D:$O,9,FALSE)),"")</f>
        <v/>
      </c>
      <c r="F19" s="113">
        <f>IFERROR(IF(VLOOKUP($A19,'Annex 2 EHV charges'!$D:$O,10,FALSE)=0,"",VLOOKUP($A19,'Annex 2 EHV charges'!$D:$O,10,FALSE)),"")</f>
        <v>452.9</v>
      </c>
      <c r="G19" s="114">
        <f>IFERROR(IF(VLOOKUP($A19,'Annex 2 EHV charges'!$D:$O,11,FALSE)=0,"",VLOOKUP($A19,'Annex 2 EHV charges'!$D:$O,11,FALSE)),"")</f>
        <v>0.05</v>
      </c>
      <c r="H19" s="114">
        <f>IFERROR(IF(VLOOKUP($A19,'Annex 2 EHV charges'!$D:$O,12,FALSE)=0,"",VLOOKUP($A19,'Annex 2 EHV charges'!$D:$O,12,FALSE)),"")</f>
        <v>0.05</v>
      </c>
    </row>
    <row r="20" spans="1:8" x14ac:dyDescent="0.2">
      <c r="A20" s="111">
        <f t="array" ref="A20">IFERROR(INDEX('Annex 2 EHV charges'!$D$11:$D$305, MATCH(0, IF(ISBLANK('Annex 2 EHV charges'!$D$11:$D$305),1, COUNTIF(A$4:$A19, 'Annex 2 EHV charges'!$D$11:$D$305)), 0)),"")</f>
        <v>380</v>
      </c>
      <c r="B20" s="110">
        <f>IF($A20="","",VLOOKUP($A20,'Annex 2 EHV charges'!$D:$O,2,0))</f>
        <v>380</v>
      </c>
      <c r="C20" s="111">
        <f>IF($A20="","",VLOOKUP($A20,'Annex 2 EHV charges'!$D:$O,3,0))</f>
        <v>1170000586614</v>
      </c>
      <c r="D20" s="110" t="str">
        <f>IF($A20="","",VLOOKUP($A20,'Annex 2 EHV charges'!$D:$O,4,0))</f>
        <v>Fields Farm Southam PV</v>
      </c>
      <c r="E20" s="112" t="str">
        <f>IFERROR(IF(VLOOKUP($A20,'Annex 2 EHV charges'!$D:$O,9,FALSE)=0,"",VLOOKUP($A20,'Annex 2 EHV charges'!$D:$O,9,FALSE)),"")</f>
        <v/>
      </c>
      <c r="F20" s="113">
        <f>IFERROR(IF(VLOOKUP($A20,'Annex 2 EHV charges'!$D:$O,10,FALSE)=0,"",VLOOKUP($A20,'Annex 2 EHV charges'!$D:$O,10,FALSE)),"")</f>
        <v>405.39</v>
      </c>
      <c r="G20" s="114">
        <f>IFERROR(IF(VLOOKUP($A20,'Annex 2 EHV charges'!$D:$O,11,FALSE)=0,"",VLOOKUP($A20,'Annex 2 EHV charges'!$D:$O,11,FALSE)),"")</f>
        <v>0.05</v>
      </c>
      <c r="H20" s="114">
        <f>IFERROR(IF(VLOOKUP($A20,'Annex 2 EHV charges'!$D:$O,12,FALSE)=0,"",VLOOKUP($A20,'Annex 2 EHV charges'!$D:$O,12,FALSE)),"")</f>
        <v>0.05</v>
      </c>
    </row>
    <row r="21" spans="1:8" x14ac:dyDescent="0.2">
      <c r="A21" s="111">
        <f t="array" ref="A21">IFERROR(INDEX('Annex 2 EHV charges'!$D$11:$D$305, MATCH(0, IF(ISBLANK('Annex 2 EHV charges'!$D$11:$D$305),1, COUNTIF(A$4:$A20, 'Annex 2 EHV charges'!$D$11:$D$305)), 0)),"")</f>
        <v>381</v>
      </c>
      <c r="B21" s="110">
        <f>IF($A21="","",VLOOKUP($A21,'Annex 2 EHV charges'!$D:$O,2,0))</f>
        <v>381</v>
      </c>
      <c r="C21" s="111">
        <f>IF($A21="","",VLOOKUP($A21,'Annex 2 EHV charges'!$D:$O,3,0))</f>
        <v>1170000587282</v>
      </c>
      <c r="D21" s="110" t="str">
        <f>IF($A21="","",VLOOKUP($A21,'Annex 2 EHV charges'!$D:$O,4,0))</f>
        <v>Canopus Farm PV</v>
      </c>
      <c r="E21" s="112" t="str">
        <f>IFERROR(IF(VLOOKUP($A21,'Annex 2 EHV charges'!$D:$O,9,FALSE)=0,"",VLOOKUP($A21,'Annex 2 EHV charges'!$D:$O,9,FALSE)),"")</f>
        <v/>
      </c>
      <c r="F21" s="113">
        <f>IFERROR(IF(VLOOKUP($A21,'Annex 2 EHV charges'!$D:$O,10,FALSE)=0,"",VLOOKUP($A21,'Annex 2 EHV charges'!$D:$O,10,FALSE)),"")</f>
        <v>415.44</v>
      </c>
      <c r="G21" s="114">
        <f>IFERROR(IF(VLOOKUP($A21,'Annex 2 EHV charges'!$D:$O,11,FALSE)=0,"",VLOOKUP($A21,'Annex 2 EHV charges'!$D:$O,11,FALSE)),"")</f>
        <v>0.05</v>
      </c>
      <c r="H21" s="114">
        <f>IFERROR(IF(VLOOKUP($A21,'Annex 2 EHV charges'!$D:$O,12,FALSE)=0,"",VLOOKUP($A21,'Annex 2 EHV charges'!$D:$O,12,FALSE)),"")</f>
        <v>0.05</v>
      </c>
    </row>
    <row r="22" spans="1:8" x14ac:dyDescent="0.2">
      <c r="A22" s="111">
        <f t="array" ref="A22">IFERROR(INDEX('Annex 2 EHV charges'!$D$11:$D$305, MATCH(0, IF(ISBLANK('Annex 2 EHV charges'!$D$11:$D$305),1, COUNTIF(A$4:$A21, 'Annex 2 EHV charges'!$D$11:$D$305)), 0)),"")</f>
        <v>382</v>
      </c>
      <c r="B22" s="110">
        <f>IF($A22="","",VLOOKUP($A22,'Annex 2 EHV charges'!$D:$O,2,0))</f>
        <v>382</v>
      </c>
      <c r="C22" s="111">
        <f>IF($A22="","",VLOOKUP($A22,'Annex 2 EHV charges'!$D:$O,3,0))</f>
        <v>1170000594270</v>
      </c>
      <c r="D22" s="110" t="str">
        <f>IF($A22="","",VLOOKUP($A22,'Annex 2 EHV charges'!$D:$O,4,0))</f>
        <v>Lindridge Farm PV</v>
      </c>
      <c r="E22" s="112" t="str">
        <f>IFERROR(IF(VLOOKUP($A22,'Annex 2 EHV charges'!$D:$O,9,FALSE)=0,"",VLOOKUP($A22,'Annex 2 EHV charges'!$D:$O,9,FALSE)),"")</f>
        <v/>
      </c>
      <c r="F22" s="113">
        <f>IFERROR(IF(VLOOKUP($A22,'Annex 2 EHV charges'!$D:$O,10,FALSE)=0,"",VLOOKUP($A22,'Annex 2 EHV charges'!$D:$O,10,FALSE)),"")</f>
        <v>905.33</v>
      </c>
      <c r="G22" s="114">
        <f>IFERROR(IF(VLOOKUP($A22,'Annex 2 EHV charges'!$D:$O,11,FALSE)=0,"",VLOOKUP($A22,'Annex 2 EHV charges'!$D:$O,11,FALSE)),"")</f>
        <v>0.05</v>
      </c>
      <c r="H22" s="114">
        <f>IFERROR(IF(VLOOKUP($A22,'Annex 2 EHV charges'!$D:$O,12,FALSE)=0,"",VLOOKUP($A22,'Annex 2 EHV charges'!$D:$O,12,FALSE)),"")</f>
        <v>0.05</v>
      </c>
    </row>
    <row r="23" spans="1:8" x14ac:dyDescent="0.2">
      <c r="A23" s="111">
        <f t="array" ref="A23">IFERROR(INDEX('Annex 2 EHV charges'!$D$11:$D$305, MATCH(0, IF(ISBLANK('Annex 2 EHV charges'!$D$11:$D$305),1, COUNTIF(A$4:$A22, 'Annex 2 EHV charges'!$D$11:$D$305)), 0)),"")</f>
        <v>383</v>
      </c>
      <c r="B23" s="110">
        <f>IF($A23="","",VLOOKUP($A23,'Annex 2 EHV charges'!$D:$O,2,0))</f>
        <v>383</v>
      </c>
      <c r="C23" s="111">
        <f>IF($A23="","",VLOOKUP($A23,'Annex 2 EHV charges'!$D:$O,3,0))</f>
        <v>1170000594173</v>
      </c>
      <c r="D23" s="110" t="str">
        <f>IF($A23="","",VLOOKUP($A23,'Annex 2 EHV charges'!$D:$O,4,0))</f>
        <v>Thornborough Grnds PV</v>
      </c>
      <c r="E23" s="112" t="str">
        <f>IFERROR(IF(VLOOKUP($A23,'Annex 2 EHV charges'!$D:$O,9,FALSE)=0,"",VLOOKUP($A23,'Annex 2 EHV charges'!$D:$O,9,FALSE)),"")</f>
        <v/>
      </c>
      <c r="F23" s="113">
        <f>IFERROR(IF(VLOOKUP($A23,'Annex 2 EHV charges'!$D:$O,10,FALSE)=0,"",VLOOKUP($A23,'Annex 2 EHV charges'!$D:$O,10,FALSE)),"")</f>
        <v>699.38</v>
      </c>
      <c r="G23" s="114">
        <f>IFERROR(IF(VLOOKUP($A23,'Annex 2 EHV charges'!$D:$O,11,FALSE)=0,"",VLOOKUP($A23,'Annex 2 EHV charges'!$D:$O,11,FALSE)),"")</f>
        <v>0.05</v>
      </c>
      <c r="H23" s="114">
        <f>IFERROR(IF(VLOOKUP($A23,'Annex 2 EHV charges'!$D:$O,12,FALSE)=0,"",VLOOKUP($A23,'Annex 2 EHV charges'!$D:$O,12,FALSE)),"")</f>
        <v>0.05</v>
      </c>
    </row>
    <row r="24" spans="1:8" x14ac:dyDescent="0.2">
      <c r="A24" s="111">
        <f t="array" ref="A24">IFERROR(INDEX('Annex 2 EHV charges'!$D$11:$D$305, MATCH(0, IF(ISBLANK('Annex 2 EHV charges'!$D$11:$D$305),1, COUNTIF(A$4:$A23, 'Annex 2 EHV charges'!$D$11:$D$305)), 0)),"")</f>
        <v>384</v>
      </c>
      <c r="B24" s="110">
        <f>IF($A24="","",VLOOKUP($A24,'Annex 2 EHV charges'!$D:$O,2,0))</f>
        <v>384</v>
      </c>
      <c r="C24" s="111">
        <f>IF($A24="","",VLOOKUP($A24,'Annex 2 EHV charges'!$D:$O,3,0))</f>
        <v>1170000592237</v>
      </c>
      <c r="D24" s="110" t="str">
        <f>IF($A24="","",VLOOKUP($A24,'Annex 2 EHV charges'!$D:$O,4,0))</f>
        <v>Wymeswold Narrow Lane PV</v>
      </c>
      <c r="E24" s="112" t="str">
        <f>IFERROR(IF(VLOOKUP($A24,'Annex 2 EHV charges'!$D:$O,9,FALSE)=0,"",VLOOKUP($A24,'Annex 2 EHV charges'!$D:$O,9,FALSE)),"")</f>
        <v/>
      </c>
      <c r="F24" s="113">
        <f>IFERROR(IF(VLOOKUP($A24,'Annex 2 EHV charges'!$D:$O,10,FALSE)=0,"",VLOOKUP($A24,'Annex 2 EHV charges'!$D:$O,10,FALSE)),"")</f>
        <v>604.01</v>
      </c>
      <c r="G24" s="114">
        <f>IFERROR(IF(VLOOKUP($A24,'Annex 2 EHV charges'!$D:$O,11,FALSE)=0,"",VLOOKUP($A24,'Annex 2 EHV charges'!$D:$O,11,FALSE)),"")</f>
        <v>0.05</v>
      </c>
      <c r="H24" s="114">
        <f>IFERROR(IF(VLOOKUP($A24,'Annex 2 EHV charges'!$D:$O,12,FALSE)=0,"",VLOOKUP($A24,'Annex 2 EHV charges'!$D:$O,12,FALSE)),"")</f>
        <v>0.05</v>
      </c>
    </row>
    <row r="25" spans="1:8" x14ac:dyDescent="0.2">
      <c r="A25" s="111">
        <f t="array" ref="A25">IFERROR(INDEX('Annex 2 EHV charges'!$D$11:$D$305, MATCH(0, IF(ISBLANK('Annex 2 EHV charges'!$D$11:$D$305),1, COUNTIF(A$4:$A24, 'Annex 2 EHV charges'!$D$11:$D$305)), 0)),"")</f>
        <v>385</v>
      </c>
      <c r="B25" s="110">
        <f>IF($A25="","",VLOOKUP($A25,'Annex 2 EHV charges'!$D:$O,2,0))</f>
        <v>385</v>
      </c>
      <c r="C25" s="111">
        <f>IF($A25="","",VLOOKUP($A25,'Annex 2 EHV charges'!$D:$O,3,0))</f>
        <v>1170000598043</v>
      </c>
      <c r="D25" s="110" t="str">
        <f>IF($A25="","",VLOOKUP($A25,'Annex 2 EHV charges'!$D:$O,4,0))</f>
        <v>Manor Farm Horton PV</v>
      </c>
      <c r="E25" s="112" t="str">
        <f>IFERROR(IF(VLOOKUP($A25,'Annex 2 EHV charges'!$D:$O,9,FALSE)=0,"",VLOOKUP($A25,'Annex 2 EHV charges'!$D:$O,9,FALSE)),"")</f>
        <v/>
      </c>
      <c r="F25" s="113">
        <f>IFERROR(IF(VLOOKUP($A25,'Annex 2 EHV charges'!$D:$O,10,FALSE)=0,"",VLOOKUP($A25,'Annex 2 EHV charges'!$D:$O,10,FALSE)),"")</f>
        <v>628.77</v>
      </c>
      <c r="G25" s="114">
        <f>IFERROR(IF(VLOOKUP($A25,'Annex 2 EHV charges'!$D:$O,11,FALSE)=0,"",VLOOKUP($A25,'Annex 2 EHV charges'!$D:$O,11,FALSE)),"")</f>
        <v>0.05</v>
      </c>
      <c r="H25" s="114">
        <f>IFERROR(IF(VLOOKUP($A25,'Annex 2 EHV charges'!$D:$O,12,FALSE)=0,"",VLOOKUP($A25,'Annex 2 EHV charges'!$D:$O,12,FALSE)),"")</f>
        <v>0.05</v>
      </c>
    </row>
    <row r="26" spans="1:8" x14ac:dyDescent="0.2">
      <c r="A26" s="111">
        <f t="array" ref="A26">IFERROR(INDEX('Annex 2 EHV charges'!$D$11:$D$305, MATCH(0, IF(ISBLANK('Annex 2 EHV charges'!$D$11:$D$305),1, COUNTIF(A$4:$A25, 'Annex 2 EHV charges'!$D$11:$D$305)), 0)),"")</f>
        <v>386</v>
      </c>
      <c r="B26" s="110">
        <f>IF($A26="","",VLOOKUP($A26,'Annex 2 EHV charges'!$D:$O,2,0))</f>
        <v>386</v>
      </c>
      <c r="C26" s="111">
        <f>IF($A26="","",VLOOKUP($A26,'Annex 2 EHV charges'!$D:$O,3,0))</f>
        <v>1170000598201</v>
      </c>
      <c r="D26" s="110" t="str">
        <f>IF($A26="","",VLOOKUP($A26,'Annex 2 EHV charges'!$D:$O,4,0))</f>
        <v>Handley Park Farm PV</v>
      </c>
      <c r="E26" s="112" t="str">
        <f>IFERROR(IF(VLOOKUP($A26,'Annex 2 EHV charges'!$D:$O,9,FALSE)=0,"",VLOOKUP($A26,'Annex 2 EHV charges'!$D:$O,9,FALSE)),"")</f>
        <v/>
      </c>
      <c r="F26" s="113">
        <f>IFERROR(IF(VLOOKUP($A26,'Annex 2 EHV charges'!$D:$O,10,FALSE)=0,"",VLOOKUP($A26,'Annex 2 EHV charges'!$D:$O,10,FALSE)),"")</f>
        <v>703.95</v>
      </c>
      <c r="G26" s="114">
        <f>IFERROR(IF(VLOOKUP($A26,'Annex 2 EHV charges'!$D:$O,11,FALSE)=0,"",VLOOKUP($A26,'Annex 2 EHV charges'!$D:$O,11,FALSE)),"")</f>
        <v>0.05</v>
      </c>
      <c r="H26" s="114">
        <f>IFERROR(IF(VLOOKUP($A26,'Annex 2 EHV charges'!$D:$O,12,FALSE)=0,"",VLOOKUP($A26,'Annex 2 EHV charges'!$D:$O,12,FALSE)),"")</f>
        <v>0.05</v>
      </c>
    </row>
    <row r="27" spans="1:8" x14ac:dyDescent="0.2">
      <c r="A27" s="111">
        <f t="array" ref="A27">IFERROR(INDEX('Annex 2 EHV charges'!$D$11:$D$305, MATCH(0, IF(ISBLANK('Annex 2 EHV charges'!$D$11:$D$305),1, COUNTIF(A$4:$A26, 'Annex 2 EHV charges'!$D$11:$D$305)), 0)),"")</f>
        <v>387</v>
      </c>
      <c r="B27" s="110">
        <f>IF($A27="","",VLOOKUP($A27,'Annex 2 EHV charges'!$D:$O,2,0))</f>
        <v>387</v>
      </c>
      <c r="C27" s="111">
        <f>IF($A27="","",VLOOKUP($A27,'Annex 2 EHV charges'!$D:$O,3,0))</f>
        <v>1170000601991</v>
      </c>
      <c r="D27" s="110" t="str">
        <f>IF($A27="","",VLOOKUP($A27,'Annex 2 EHV charges'!$D:$O,4,0))</f>
        <v>Shelton Lodge PV</v>
      </c>
      <c r="E27" s="112" t="str">
        <f>IFERROR(IF(VLOOKUP($A27,'Annex 2 EHV charges'!$D:$O,9,FALSE)=0,"",VLOOKUP($A27,'Annex 2 EHV charges'!$D:$O,9,FALSE)),"")</f>
        <v/>
      </c>
      <c r="F27" s="113">
        <f>IFERROR(IF(VLOOKUP($A27,'Annex 2 EHV charges'!$D:$O,10,FALSE)=0,"",VLOOKUP($A27,'Annex 2 EHV charges'!$D:$O,10,FALSE)),"")</f>
        <v>1731.33</v>
      </c>
      <c r="G27" s="114">
        <f>IFERROR(IF(VLOOKUP($A27,'Annex 2 EHV charges'!$D:$O,11,FALSE)=0,"",VLOOKUP($A27,'Annex 2 EHV charges'!$D:$O,11,FALSE)),"")</f>
        <v>0.05</v>
      </c>
      <c r="H27" s="114">
        <f>IFERROR(IF(VLOOKUP($A27,'Annex 2 EHV charges'!$D:$O,12,FALSE)=0,"",VLOOKUP($A27,'Annex 2 EHV charges'!$D:$O,12,FALSE)),"")</f>
        <v>0.05</v>
      </c>
    </row>
    <row r="28" spans="1:8" x14ac:dyDescent="0.2">
      <c r="A28" s="111">
        <f t="array" ref="A28">IFERROR(INDEX('Annex 2 EHV charges'!$D$11:$D$305, MATCH(0, IF(ISBLANK('Annex 2 EHV charges'!$D$11:$D$305),1, COUNTIF(A$4:$A27, 'Annex 2 EHV charges'!$D$11:$D$305)), 0)),"")</f>
        <v>388</v>
      </c>
      <c r="B28" s="110">
        <f>IF($A28="","",VLOOKUP($A28,'Annex 2 EHV charges'!$D:$O,2,0))</f>
        <v>388</v>
      </c>
      <c r="C28" s="111">
        <f>IF($A28="","",VLOOKUP($A28,'Annex 2 EHV charges'!$D:$O,3,0))</f>
        <v>1170000604050</v>
      </c>
      <c r="D28" s="110" t="str">
        <f>IF($A28="","",VLOOKUP($A28,'Annex 2 EHV charges'!$D:$O,4,0))</f>
        <v>Brafield on the Green PV</v>
      </c>
      <c r="E28" s="112" t="str">
        <f>IFERROR(IF(VLOOKUP($A28,'Annex 2 EHV charges'!$D:$O,9,FALSE)=0,"",VLOOKUP($A28,'Annex 2 EHV charges'!$D:$O,9,FALSE)),"")</f>
        <v/>
      </c>
      <c r="F28" s="113">
        <f>IFERROR(IF(VLOOKUP($A28,'Annex 2 EHV charges'!$D:$O,10,FALSE)=0,"",VLOOKUP($A28,'Annex 2 EHV charges'!$D:$O,10,FALSE)),"")</f>
        <v>1860.79</v>
      </c>
      <c r="G28" s="114">
        <f>IFERROR(IF(VLOOKUP($A28,'Annex 2 EHV charges'!$D:$O,11,FALSE)=0,"",VLOOKUP($A28,'Annex 2 EHV charges'!$D:$O,11,FALSE)),"")</f>
        <v>0.05</v>
      </c>
      <c r="H28" s="114">
        <f>IFERROR(IF(VLOOKUP($A28,'Annex 2 EHV charges'!$D:$O,12,FALSE)=0,"",VLOOKUP($A28,'Annex 2 EHV charges'!$D:$O,12,FALSE)),"")</f>
        <v>0.05</v>
      </c>
    </row>
    <row r="29" spans="1:8" x14ac:dyDescent="0.2">
      <c r="A29" s="111">
        <f t="array" ref="A29">IFERROR(INDEX('Annex 2 EHV charges'!$D$11:$D$305, MATCH(0, IF(ISBLANK('Annex 2 EHV charges'!$D$11:$D$305),1, COUNTIF(A$4:$A28, 'Annex 2 EHV charges'!$D$11:$D$305)), 0)),"")</f>
        <v>389</v>
      </c>
      <c r="B29" s="110">
        <f>IF($A29="","",VLOOKUP($A29,'Annex 2 EHV charges'!$D:$O,2,0))</f>
        <v>389</v>
      </c>
      <c r="C29" s="111">
        <f>IF($A29="","",VLOOKUP($A29,'Annex 2 EHV charges'!$D:$O,3,0))</f>
        <v>1170000605240</v>
      </c>
      <c r="D29" s="110" t="str">
        <f>IF($A29="","",VLOOKUP($A29,'Annex 2 EHV charges'!$D:$O,4,0))</f>
        <v>Sywell PV</v>
      </c>
      <c r="E29" s="112" t="str">
        <f>IFERROR(IF(VLOOKUP($A29,'Annex 2 EHV charges'!$D:$O,9,FALSE)=0,"",VLOOKUP($A29,'Annex 2 EHV charges'!$D:$O,9,FALSE)),"")</f>
        <v/>
      </c>
      <c r="F29" s="113">
        <f>IFERROR(IF(VLOOKUP($A29,'Annex 2 EHV charges'!$D:$O,10,FALSE)=0,"",VLOOKUP($A29,'Annex 2 EHV charges'!$D:$O,10,FALSE)),"")</f>
        <v>6941.75</v>
      </c>
      <c r="G29" s="114">
        <f>IFERROR(IF(VLOOKUP($A29,'Annex 2 EHV charges'!$D:$O,11,FALSE)=0,"",VLOOKUP($A29,'Annex 2 EHV charges'!$D:$O,11,FALSE)),"")</f>
        <v>0.05</v>
      </c>
      <c r="H29" s="114">
        <f>IFERROR(IF(VLOOKUP($A29,'Annex 2 EHV charges'!$D:$O,12,FALSE)=0,"",VLOOKUP($A29,'Annex 2 EHV charges'!$D:$O,12,FALSE)),"")</f>
        <v>0.05</v>
      </c>
    </row>
    <row r="30" spans="1:8" x14ac:dyDescent="0.2">
      <c r="A30" s="111">
        <f t="array" ref="A30">IFERROR(INDEX('Annex 2 EHV charges'!$D$11:$D$305, MATCH(0, IF(ISBLANK('Annex 2 EHV charges'!$D$11:$D$305),1, COUNTIF(A$4:$A29, 'Annex 2 EHV charges'!$D$11:$D$305)), 0)),"")</f>
        <v>390</v>
      </c>
      <c r="B30" s="110">
        <f>IF($A30="","",VLOOKUP($A30,'Annex 2 EHV charges'!$D:$O,2,0))</f>
        <v>390</v>
      </c>
      <c r="C30" s="111">
        <f>IF($A30="","",VLOOKUP($A30,'Annex 2 EHV charges'!$D:$O,3,0))</f>
        <v>1170000615007</v>
      </c>
      <c r="D30" s="110" t="str">
        <f>IF($A30="","",VLOOKUP($A30,'Annex 2 EHV charges'!$D:$O,4,0))</f>
        <v>Holtwood Farm PV</v>
      </c>
      <c r="E30" s="112" t="str">
        <f>IFERROR(IF(VLOOKUP($A30,'Annex 2 EHV charges'!$D:$O,9,FALSE)=0,"",VLOOKUP($A30,'Annex 2 EHV charges'!$D:$O,9,FALSE)),"")</f>
        <v/>
      </c>
      <c r="F30" s="113">
        <f>IFERROR(IF(VLOOKUP($A30,'Annex 2 EHV charges'!$D:$O,10,FALSE)=0,"",VLOOKUP($A30,'Annex 2 EHV charges'!$D:$O,10,FALSE)),"")</f>
        <v>835.1</v>
      </c>
      <c r="G30" s="114">
        <f>IFERROR(IF(VLOOKUP($A30,'Annex 2 EHV charges'!$D:$O,11,FALSE)=0,"",VLOOKUP($A30,'Annex 2 EHV charges'!$D:$O,11,FALSE)),"")</f>
        <v>0.05</v>
      </c>
      <c r="H30" s="114">
        <f>IFERROR(IF(VLOOKUP($A30,'Annex 2 EHV charges'!$D:$O,12,FALSE)=0,"",VLOOKUP($A30,'Annex 2 EHV charges'!$D:$O,12,FALSE)),"")</f>
        <v>0.05</v>
      </c>
    </row>
    <row r="31" spans="1:8" x14ac:dyDescent="0.2">
      <c r="A31" s="111">
        <f t="array" ref="A31">IFERROR(INDEX('Annex 2 EHV charges'!$D$11:$D$305, MATCH(0, IF(ISBLANK('Annex 2 EHV charges'!$D$11:$D$305),1, COUNTIF(A$4:$A30, 'Annex 2 EHV charges'!$D$11:$D$305)), 0)),"")</f>
        <v>391</v>
      </c>
      <c r="B31" s="110">
        <f>IF($A31="","",VLOOKUP($A31,'Annex 2 EHV charges'!$D:$O,2,0))</f>
        <v>391</v>
      </c>
      <c r="C31" s="111">
        <f>IF($A31="","",VLOOKUP($A31,'Annex 2 EHV charges'!$D:$O,3,0))</f>
        <v>1170000614981</v>
      </c>
      <c r="D31" s="110" t="str">
        <f>IF($A31="","",VLOOKUP($A31,'Annex 2 EHV charges'!$D:$O,4,0))</f>
        <v>Drakelow Farm PV</v>
      </c>
      <c r="E31" s="112" t="str">
        <f>IFERROR(IF(VLOOKUP($A31,'Annex 2 EHV charges'!$D:$O,9,FALSE)=0,"",VLOOKUP($A31,'Annex 2 EHV charges'!$D:$O,9,FALSE)),"")</f>
        <v/>
      </c>
      <c r="F31" s="113">
        <f>IFERROR(IF(VLOOKUP($A31,'Annex 2 EHV charges'!$D:$O,10,FALSE)=0,"",VLOOKUP($A31,'Annex 2 EHV charges'!$D:$O,10,FALSE)),"")</f>
        <v>842.1</v>
      </c>
      <c r="G31" s="114">
        <f>IFERROR(IF(VLOOKUP($A31,'Annex 2 EHV charges'!$D:$O,11,FALSE)=0,"",VLOOKUP($A31,'Annex 2 EHV charges'!$D:$O,11,FALSE)),"")</f>
        <v>0.05</v>
      </c>
      <c r="H31" s="114">
        <f>IFERROR(IF(VLOOKUP($A31,'Annex 2 EHV charges'!$D:$O,12,FALSE)=0,"",VLOOKUP($A31,'Annex 2 EHV charges'!$D:$O,12,FALSE)),"")</f>
        <v>0.05</v>
      </c>
    </row>
    <row r="32" spans="1:8" x14ac:dyDescent="0.2">
      <c r="A32" s="111">
        <f t="array" ref="A32">IFERROR(INDEX('Annex 2 EHV charges'!$D$11:$D$305, MATCH(0, IF(ISBLANK('Annex 2 EHV charges'!$D$11:$D$305),1, COUNTIF(A$4:$A31, 'Annex 2 EHV charges'!$D$11:$D$305)), 0)),"")</f>
        <v>392</v>
      </c>
      <c r="B32" s="110">
        <f>IF($A32="","",VLOOKUP($A32,'Annex 2 EHV charges'!$D:$O,2,0))</f>
        <v>392</v>
      </c>
      <c r="C32" s="111">
        <f>IF($A32="","",VLOOKUP($A32,'Annex 2 EHV charges'!$D:$O,3,0))</f>
        <v>1170000619925</v>
      </c>
      <c r="D32" s="110" t="str">
        <f>IF($A32="","",VLOOKUP($A32,'Annex 2 EHV charges'!$D:$O,4,0))</f>
        <v>Stragglethorpe Rd PV</v>
      </c>
      <c r="E32" s="112" t="str">
        <f>IFERROR(IF(VLOOKUP($A32,'Annex 2 EHV charges'!$D:$O,9,FALSE)=0,"",VLOOKUP($A32,'Annex 2 EHV charges'!$D:$O,9,FALSE)),"")</f>
        <v/>
      </c>
      <c r="F32" s="113">
        <f>IFERROR(IF(VLOOKUP($A32,'Annex 2 EHV charges'!$D:$O,10,FALSE)=0,"",VLOOKUP($A32,'Annex 2 EHV charges'!$D:$O,10,FALSE)),"")</f>
        <v>481.37</v>
      </c>
      <c r="G32" s="114">
        <f>IFERROR(IF(VLOOKUP($A32,'Annex 2 EHV charges'!$D:$O,11,FALSE)=0,"",VLOOKUP($A32,'Annex 2 EHV charges'!$D:$O,11,FALSE)),"")</f>
        <v>0.05</v>
      </c>
      <c r="H32" s="114">
        <f>IFERROR(IF(VLOOKUP($A32,'Annex 2 EHV charges'!$D:$O,12,FALSE)=0,"",VLOOKUP($A32,'Annex 2 EHV charges'!$D:$O,12,FALSE)),"")</f>
        <v>0.05</v>
      </c>
    </row>
    <row r="33" spans="1:8" x14ac:dyDescent="0.2">
      <c r="A33" s="111">
        <f t="array" ref="A33">IFERROR(INDEX('Annex 2 EHV charges'!$D$11:$D$305, MATCH(0, IF(ISBLANK('Annex 2 EHV charges'!$D$11:$D$305),1, COUNTIF(A$4:$A32, 'Annex 2 EHV charges'!$D$11:$D$305)), 0)),"")</f>
        <v>393</v>
      </c>
      <c r="B33" s="110">
        <f>IF($A33="","",VLOOKUP($A33,'Annex 2 EHV charges'!$D:$O,2,0))</f>
        <v>393</v>
      </c>
      <c r="C33" s="111">
        <f>IF($A33="","",VLOOKUP($A33,'Annex 2 EHV charges'!$D:$O,3,0))</f>
        <v>1170000627457</v>
      </c>
      <c r="D33" s="110" t="str">
        <f>IF($A33="","",VLOOKUP($A33,'Annex 2 EHV charges'!$D:$O,4,0))</f>
        <v>Oxcroft Solar Farm PV</v>
      </c>
      <c r="E33" s="112" t="str">
        <f>IFERROR(IF(VLOOKUP($A33,'Annex 2 EHV charges'!$D:$O,9,FALSE)=0,"",VLOOKUP($A33,'Annex 2 EHV charges'!$D:$O,9,FALSE)),"")</f>
        <v/>
      </c>
      <c r="F33" s="113">
        <f>IFERROR(IF(VLOOKUP($A33,'Annex 2 EHV charges'!$D:$O,10,FALSE)=0,"",VLOOKUP($A33,'Annex 2 EHV charges'!$D:$O,10,FALSE)),"")</f>
        <v>2665.55</v>
      </c>
      <c r="G33" s="114">
        <f>IFERROR(IF(VLOOKUP($A33,'Annex 2 EHV charges'!$D:$O,11,FALSE)=0,"",VLOOKUP($A33,'Annex 2 EHV charges'!$D:$O,11,FALSE)),"")</f>
        <v>0.05</v>
      </c>
      <c r="H33" s="114">
        <f>IFERROR(IF(VLOOKUP($A33,'Annex 2 EHV charges'!$D:$O,12,FALSE)=0,"",VLOOKUP($A33,'Annex 2 EHV charges'!$D:$O,12,FALSE)),"")</f>
        <v>0.05</v>
      </c>
    </row>
    <row r="34" spans="1:8" x14ac:dyDescent="0.2">
      <c r="A34" s="111">
        <f t="array" ref="A34">IFERROR(INDEX('Annex 2 EHV charges'!$D$11:$D$305, MATCH(0, IF(ISBLANK('Annex 2 EHV charges'!$D$11:$D$305),1, COUNTIF(A$4:$A33, 'Annex 2 EHV charges'!$D$11:$D$305)), 0)),"")</f>
        <v>394</v>
      </c>
      <c r="B34" s="110">
        <f>IF($A34="","",VLOOKUP($A34,'Annex 2 EHV charges'!$D:$O,2,0))</f>
        <v>394</v>
      </c>
      <c r="C34" s="111">
        <f>IF($A34="","",VLOOKUP($A34,'Annex 2 EHV charges'!$D:$O,3,0))</f>
        <v>1170000626825</v>
      </c>
      <c r="D34" s="110" t="str">
        <f>IF($A34="","",VLOOKUP($A34,'Annex 2 EHV charges'!$D:$O,4,0))</f>
        <v>Derby Waste Sinfin EFW</v>
      </c>
      <c r="E34" s="112" t="str">
        <f>IFERROR(IF(VLOOKUP($A34,'Annex 2 EHV charges'!$D:$O,9,FALSE)=0,"",VLOOKUP($A34,'Annex 2 EHV charges'!$D:$O,9,FALSE)),"")</f>
        <v/>
      </c>
      <c r="F34" s="113">
        <f>IFERROR(IF(VLOOKUP($A34,'Annex 2 EHV charges'!$D:$O,10,FALSE)=0,"",VLOOKUP($A34,'Annex 2 EHV charges'!$D:$O,10,FALSE)),"")</f>
        <v>1487.86</v>
      </c>
      <c r="G34" s="114">
        <f>IFERROR(IF(VLOOKUP($A34,'Annex 2 EHV charges'!$D:$O,11,FALSE)=0,"",VLOOKUP($A34,'Annex 2 EHV charges'!$D:$O,11,FALSE)),"")</f>
        <v>0.05</v>
      </c>
      <c r="H34" s="114">
        <f>IFERROR(IF(VLOOKUP($A34,'Annex 2 EHV charges'!$D:$O,12,FALSE)=0,"",VLOOKUP($A34,'Annex 2 EHV charges'!$D:$O,12,FALSE)),"")</f>
        <v>0.05</v>
      </c>
    </row>
    <row r="35" spans="1:8" x14ac:dyDescent="0.2">
      <c r="A35" s="111">
        <f t="array" ref="A35">IFERROR(INDEX('Annex 2 EHV charges'!$D$11:$D$305, MATCH(0, IF(ISBLANK('Annex 2 EHV charges'!$D$11:$D$305),1, COUNTIF(A$4:$A34, 'Annex 2 EHV charges'!$D$11:$D$305)), 0)),"")</f>
        <v>395</v>
      </c>
      <c r="B35" s="110">
        <f>IF($A35="","",VLOOKUP($A35,'Annex 2 EHV charges'!$D:$O,2,0))</f>
        <v>395</v>
      </c>
      <c r="C35" s="111">
        <f>IF($A35="","",VLOOKUP($A35,'Annex 2 EHV charges'!$D:$O,3,0))</f>
        <v>1170000625690</v>
      </c>
      <c r="D35" s="110" t="str">
        <f>IF($A35="","",VLOOKUP($A35,'Annex 2 EHV charges'!$D:$O,4,0))</f>
        <v>Littlewood Farm PV</v>
      </c>
      <c r="E35" s="112" t="str">
        <f>IFERROR(IF(VLOOKUP($A35,'Annex 2 EHV charges'!$D:$O,9,FALSE)=0,"",VLOOKUP($A35,'Annex 2 EHV charges'!$D:$O,9,FALSE)),"")</f>
        <v/>
      </c>
      <c r="F35" s="113">
        <f>IFERROR(IF(VLOOKUP($A35,'Annex 2 EHV charges'!$D:$O,10,FALSE)=0,"",VLOOKUP($A35,'Annex 2 EHV charges'!$D:$O,10,FALSE)),"")</f>
        <v>416.65</v>
      </c>
      <c r="G35" s="114">
        <f>IFERROR(IF(VLOOKUP($A35,'Annex 2 EHV charges'!$D:$O,11,FALSE)=0,"",VLOOKUP($A35,'Annex 2 EHV charges'!$D:$O,11,FALSE)),"")</f>
        <v>0.05</v>
      </c>
      <c r="H35" s="114">
        <f>IFERROR(IF(VLOOKUP($A35,'Annex 2 EHV charges'!$D:$O,12,FALSE)=0,"",VLOOKUP($A35,'Annex 2 EHV charges'!$D:$O,12,FALSE)),"")</f>
        <v>0.05</v>
      </c>
    </row>
    <row r="36" spans="1:8" x14ac:dyDescent="0.2">
      <c r="A36" s="111">
        <f t="array" ref="A36">IFERROR(INDEX('Annex 2 EHV charges'!$D$11:$D$305, MATCH(0, IF(ISBLANK('Annex 2 EHV charges'!$D$11:$D$305),1, COUNTIF(A$4:$A35, 'Annex 2 EHV charges'!$D$11:$D$305)), 0)),"")</f>
        <v>396</v>
      </c>
      <c r="B36" s="110">
        <f>IF($A36="","",VLOOKUP($A36,'Annex 2 EHV charges'!$D:$O,2,0))</f>
        <v>396</v>
      </c>
      <c r="C36" s="111">
        <f>IF($A36="","",VLOOKUP($A36,'Annex 2 EHV charges'!$D:$O,3,0))</f>
        <v>1170000630422</v>
      </c>
      <c r="D36" s="110" t="str">
        <f>IF($A36="","",VLOOKUP($A36,'Annex 2 EHV charges'!$D:$O,4,0))</f>
        <v>Twin Yards Farm PV</v>
      </c>
      <c r="E36" s="112" t="str">
        <f>IFERROR(IF(VLOOKUP($A36,'Annex 2 EHV charges'!$D:$O,9,FALSE)=0,"",VLOOKUP($A36,'Annex 2 EHV charges'!$D:$O,9,FALSE)),"")</f>
        <v/>
      </c>
      <c r="F36" s="113">
        <f>IFERROR(IF(VLOOKUP($A36,'Annex 2 EHV charges'!$D:$O,10,FALSE)=0,"",VLOOKUP($A36,'Annex 2 EHV charges'!$D:$O,10,FALSE)),"")</f>
        <v>546.91999999999996</v>
      </c>
      <c r="G36" s="114">
        <f>IFERROR(IF(VLOOKUP($A36,'Annex 2 EHV charges'!$D:$O,11,FALSE)=0,"",VLOOKUP($A36,'Annex 2 EHV charges'!$D:$O,11,FALSE)),"")</f>
        <v>0.05</v>
      </c>
      <c r="H36" s="114">
        <f>IFERROR(IF(VLOOKUP($A36,'Annex 2 EHV charges'!$D:$O,12,FALSE)=0,"",VLOOKUP($A36,'Annex 2 EHV charges'!$D:$O,12,FALSE)),"")</f>
        <v>0.05</v>
      </c>
    </row>
    <row r="37" spans="1:8" x14ac:dyDescent="0.2">
      <c r="A37" s="111">
        <f t="array" ref="A37">IFERROR(INDEX('Annex 2 EHV charges'!$D$11:$D$305, MATCH(0, IF(ISBLANK('Annex 2 EHV charges'!$D$11:$D$305),1, COUNTIF(A$4:$A36, 'Annex 2 EHV charges'!$D$11:$D$305)), 0)),"")</f>
        <v>397</v>
      </c>
      <c r="B37" s="110">
        <f>IF($A37="","",VLOOKUP($A37,'Annex 2 EHV charges'!$D:$O,2,0))</f>
        <v>397</v>
      </c>
      <c r="C37" s="111">
        <f>IF($A37="","",VLOOKUP($A37,'Annex 2 EHV charges'!$D:$O,3,0))</f>
        <v>1170000629659</v>
      </c>
      <c r="D37" s="110" t="str">
        <f>IF($A37="","",VLOOKUP($A37,'Annex 2 EHV charges'!$D:$O,4,0))</f>
        <v>Tower Hayes Farm PV</v>
      </c>
      <c r="E37" s="112" t="str">
        <f>IFERROR(IF(VLOOKUP($A37,'Annex 2 EHV charges'!$D:$O,9,FALSE)=0,"",VLOOKUP($A37,'Annex 2 EHV charges'!$D:$O,9,FALSE)),"")</f>
        <v/>
      </c>
      <c r="F37" s="113">
        <f>IFERROR(IF(VLOOKUP($A37,'Annex 2 EHV charges'!$D:$O,10,FALSE)=0,"",VLOOKUP($A37,'Annex 2 EHV charges'!$D:$O,10,FALSE)),"")</f>
        <v>709.96</v>
      </c>
      <c r="G37" s="114">
        <f>IFERROR(IF(VLOOKUP($A37,'Annex 2 EHV charges'!$D:$O,11,FALSE)=0,"",VLOOKUP($A37,'Annex 2 EHV charges'!$D:$O,11,FALSE)),"")</f>
        <v>0.05</v>
      </c>
      <c r="H37" s="114">
        <f>IFERROR(IF(VLOOKUP($A37,'Annex 2 EHV charges'!$D:$O,12,FALSE)=0,"",VLOOKUP($A37,'Annex 2 EHV charges'!$D:$O,12,FALSE)),"")</f>
        <v>0.05</v>
      </c>
    </row>
    <row r="38" spans="1:8" x14ac:dyDescent="0.2">
      <c r="A38" s="111">
        <f t="array" ref="A38">IFERROR(INDEX('Annex 2 EHV charges'!$D$11:$D$305, MATCH(0, IF(ISBLANK('Annex 2 EHV charges'!$D$11:$D$305),1, COUNTIF(A$4:$A37, 'Annex 2 EHV charges'!$D$11:$D$305)), 0)),"")</f>
        <v>398</v>
      </c>
      <c r="B38" s="110">
        <f>IF($A38="","",VLOOKUP($A38,'Annex 2 EHV charges'!$D:$O,2,0))</f>
        <v>398</v>
      </c>
      <c r="C38" s="111">
        <f>IF($A38="","",VLOOKUP($A38,'Annex 2 EHV charges'!$D:$O,3,0))</f>
        <v>1170000632615</v>
      </c>
      <c r="D38" s="110" t="str">
        <f>IF($A38="","",VLOOKUP($A38,'Annex 2 EHV charges'!$D:$O,4,0))</f>
        <v>The Breck Solar PV</v>
      </c>
      <c r="E38" s="112" t="str">
        <f>IFERROR(IF(VLOOKUP($A38,'Annex 2 EHV charges'!$D:$O,9,FALSE)=0,"",VLOOKUP($A38,'Annex 2 EHV charges'!$D:$O,9,FALSE)),"")</f>
        <v/>
      </c>
      <c r="F38" s="113">
        <f>IFERROR(IF(VLOOKUP($A38,'Annex 2 EHV charges'!$D:$O,10,FALSE)=0,"",VLOOKUP($A38,'Annex 2 EHV charges'!$D:$O,10,FALSE)),"")</f>
        <v>1217.18</v>
      </c>
      <c r="G38" s="114">
        <f>IFERROR(IF(VLOOKUP($A38,'Annex 2 EHV charges'!$D:$O,11,FALSE)=0,"",VLOOKUP($A38,'Annex 2 EHV charges'!$D:$O,11,FALSE)),"")</f>
        <v>0.05</v>
      </c>
      <c r="H38" s="114">
        <f>IFERROR(IF(VLOOKUP($A38,'Annex 2 EHV charges'!$D:$O,12,FALSE)=0,"",VLOOKUP($A38,'Annex 2 EHV charges'!$D:$O,12,FALSE)),"")</f>
        <v>0.05</v>
      </c>
    </row>
    <row r="39" spans="1:8" x14ac:dyDescent="0.2">
      <c r="A39" s="111">
        <f t="array" ref="A39">IFERROR(INDEX('Annex 2 EHV charges'!$D$11:$D$305, MATCH(0, IF(ISBLANK('Annex 2 EHV charges'!$D$11:$D$305),1, COUNTIF(A$4:$A38, 'Annex 2 EHV charges'!$D$11:$D$305)), 0)),"")</f>
        <v>399</v>
      </c>
      <c r="B39" s="110">
        <f>IF($A39="","",VLOOKUP($A39,'Annex 2 EHV charges'!$D:$O,2,0))</f>
        <v>399</v>
      </c>
      <c r="C39" s="111">
        <f>IF($A39="","",VLOOKUP($A39,'Annex 2 EHV charges'!$D:$O,3,0))</f>
        <v>1170000631435</v>
      </c>
      <c r="D39" s="110" t="str">
        <f>IF($A39="","",VLOOKUP($A39,'Annex 2 EHV charges'!$D:$O,4,0))</f>
        <v>Barnby Moor Retford PV</v>
      </c>
      <c r="E39" s="112" t="str">
        <f>IFERROR(IF(VLOOKUP($A39,'Annex 2 EHV charges'!$D:$O,9,FALSE)=0,"",VLOOKUP($A39,'Annex 2 EHV charges'!$D:$O,9,FALSE)),"")</f>
        <v/>
      </c>
      <c r="F39" s="113">
        <f>IFERROR(IF(VLOOKUP($A39,'Annex 2 EHV charges'!$D:$O,10,FALSE)=0,"",VLOOKUP($A39,'Annex 2 EHV charges'!$D:$O,10,FALSE)),"")</f>
        <v>80.680000000000007</v>
      </c>
      <c r="G39" s="114">
        <f>IFERROR(IF(VLOOKUP($A39,'Annex 2 EHV charges'!$D:$O,11,FALSE)=0,"",VLOOKUP($A39,'Annex 2 EHV charges'!$D:$O,11,FALSE)),"")</f>
        <v>0.05</v>
      </c>
      <c r="H39" s="114">
        <f>IFERROR(IF(VLOOKUP($A39,'Annex 2 EHV charges'!$D:$O,12,FALSE)=0,"",VLOOKUP($A39,'Annex 2 EHV charges'!$D:$O,12,FALSE)),"")</f>
        <v>0.05</v>
      </c>
    </row>
    <row r="40" spans="1:8" x14ac:dyDescent="0.2">
      <c r="A40" s="111">
        <f t="array" ref="A40">IFERROR(INDEX('Annex 2 EHV charges'!$D$11:$D$305, MATCH(0, IF(ISBLANK('Annex 2 EHV charges'!$D$11:$D$305),1, COUNTIF(A$4:$A39, 'Annex 2 EHV charges'!$D$11:$D$305)), 0)),"")</f>
        <v>400</v>
      </c>
      <c r="B40" s="110">
        <f>IF($A40="","",VLOOKUP($A40,'Annex 2 EHV charges'!$D:$O,2,0))</f>
        <v>400</v>
      </c>
      <c r="C40" s="111">
        <f>IF($A40="","",VLOOKUP($A40,'Annex 2 EHV charges'!$D:$O,3,0))</f>
        <v>1170000636512</v>
      </c>
      <c r="D40" s="110" t="str">
        <f>IF($A40="","",VLOOKUP($A40,'Annex 2 EHV charges'!$D:$O,4,0))</f>
        <v>Lincoln Farm PV</v>
      </c>
      <c r="E40" s="112" t="str">
        <f>IFERROR(IF(VLOOKUP($A40,'Annex 2 EHV charges'!$D:$O,9,FALSE)=0,"",VLOOKUP($A40,'Annex 2 EHV charges'!$D:$O,9,FALSE)),"")</f>
        <v/>
      </c>
      <c r="F40" s="113">
        <f>IFERROR(IF(VLOOKUP($A40,'Annex 2 EHV charges'!$D:$O,10,FALSE)=0,"",VLOOKUP($A40,'Annex 2 EHV charges'!$D:$O,10,FALSE)),"")</f>
        <v>672.18</v>
      </c>
      <c r="G40" s="114">
        <f>IFERROR(IF(VLOOKUP($A40,'Annex 2 EHV charges'!$D:$O,11,FALSE)=0,"",VLOOKUP($A40,'Annex 2 EHV charges'!$D:$O,11,FALSE)),"")</f>
        <v>0.05</v>
      </c>
      <c r="H40" s="114">
        <f>IFERROR(IF(VLOOKUP($A40,'Annex 2 EHV charges'!$D:$O,12,FALSE)=0,"",VLOOKUP($A40,'Annex 2 EHV charges'!$D:$O,12,FALSE)),"")</f>
        <v>0.05</v>
      </c>
    </row>
    <row r="41" spans="1:8" x14ac:dyDescent="0.2">
      <c r="A41" s="111">
        <f t="array" ref="A41">IFERROR(INDEX('Annex 2 EHV charges'!$D$11:$D$305, MATCH(0, IF(ISBLANK('Annex 2 EHV charges'!$D$11:$D$305),1, COUNTIF(A$4:$A40, 'Annex 2 EHV charges'!$D$11:$D$305)), 0)),"")</f>
        <v>401</v>
      </c>
      <c r="B41" s="110">
        <f>IF($A41="","",VLOOKUP($A41,'Annex 2 EHV charges'!$D:$O,2,0))</f>
        <v>401</v>
      </c>
      <c r="C41" s="111">
        <f>IF($A41="","",VLOOKUP($A41,'Annex 2 EHV charges'!$D:$O,3,0))</f>
        <v>1170000652018</v>
      </c>
      <c r="D41" s="110" t="str">
        <f>IF($A41="","",VLOOKUP($A41,'Annex 2 EHV charges'!$D:$O,4,0))</f>
        <v>Drakelow Renewable BIO</v>
      </c>
      <c r="E41" s="112" t="str">
        <f>IFERROR(IF(VLOOKUP($A41,'Annex 2 EHV charges'!$D:$O,9,FALSE)=0,"",VLOOKUP($A41,'Annex 2 EHV charges'!$D:$O,9,FALSE)),"")</f>
        <v/>
      </c>
      <c r="F41" s="113">
        <f>IFERROR(IF(VLOOKUP($A41,'Annex 2 EHV charges'!$D:$O,10,FALSE)=0,"",VLOOKUP($A41,'Annex 2 EHV charges'!$D:$O,10,FALSE)),"")</f>
        <v>446.83</v>
      </c>
      <c r="G41" s="114">
        <f>IFERROR(IF(VLOOKUP($A41,'Annex 2 EHV charges'!$D:$O,11,FALSE)=0,"",VLOOKUP($A41,'Annex 2 EHV charges'!$D:$O,11,FALSE)),"")</f>
        <v>0.05</v>
      </c>
      <c r="H41" s="114">
        <f>IFERROR(IF(VLOOKUP($A41,'Annex 2 EHV charges'!$D:$O,12,FALSE)=0,"",VLOOKUP($A41,'Annex 2 EHV charges'!$D:$O,12,FALSE)),"")</f>
        <v>0.05</v>
      </c>
    </row>
    <row r="42" spans="1:8" x14ac:dyDescent="0.2">
      <c r="A42" s="111">
        <f t="array" ref="A42">IFERROR(INDEX('Annex 2 EHV charges'!$D$11:$D$305, MATCH(0, IF(ISBLANK('Annex 2 EHV charges'!$D$11:$D$305),1, COUNTIF(A$4:$A41, 'Annex 2 EHV charges'!$D$11:$D$305)), 0)),"")</f>
        <v>403</v>
      </c>
      <c r="B42" s="110">
        <f>IF($A42="","",VLOOKUP($A42,'Annex 2 EHV charges'!$D:$O,2,0))</f>
        <v>403</v>
      </c>
      <c r="C42" s="111">
        <f>IF($A42="","",VLOOKUP($A42,'Annex 2 EHV charges'!$D:$O,3,0))</f>
        <v>1170000641489</v>
      </c>
      <c r="D42" s="110" t="str">
        <f>IF($A42="","",VLOOKUP($A42,'Annex 2 EHV charges'!$D:$O,4,0))</f>
        <v>Mill Fm Gt Ponton PV</v>
      </c>
      <c r="E42" s="112" t="str">
        <f>IFERROR(IF(VLOOKUP($A42,'Annex 2 EHV charges'!$D:$O,9,FALSE)=0,"",VLOOKUP($A42,'Annex 2 EHV charges'!$D:$O,9,FALSE)),"")</f>
        <v/>
      </c>
      <c r="F42" s="113">
        <f>IFERROR(IF(VLOOKUP($A42,'Annex 2 EHV charges'!$D:$O,10,FALSE)=0,"",VLOOKUP($A42,'Annex 2 EHV charges'!$D:$O,10,FALSE)),"")</f>
        <v>1745.29</v>
      </c>
      <c r="G42" s="114">
        <f>IFERROR(IF(VLOOKUP($A42,'Annex 2 EHV charges'!$D:$O,11,FALSE)=0,"",VLOOKUP($A42,'Annex 2 EHV charges'!$D:$O,11,FALSE)),"")</f>
        <v>0.05</v>
      </c>
      <c r="H42" s="114">
        <f>IFERROR(IF(VLOOKUP($A42,'Annex 2 EHV charges'!$D:$O,12,FALSE)=0,"",VLOOKUP($A42,'Annex 2 EHV charges'!$D:$O,12,FALSE)),"")</f>
        <v>0.05</v>
      </c>
    </row>
    <row r="43" spans="1:8" x14ac:dyDescent="0.2">
      <c r="A43" s="111">
        <f t="array" ref="A43">IFERROR(INDEX('Annex 2 EHV charges'!$D$11:$D$305, MATCH(0, IF(ISBLANK('Annex 2 EHV charges'!$D$11:$D$305),1, COUNTIF(A$4:$A42, 'Annex 2 EHV charges'!$D$11:$D$305)), 0)),"")</f>
        <v>405</v>
      </c>
      <c r="B43" s="110">
        <f>IF($A43="","",VLOOKUP($A43,'Annex 2 EHV charges'!$D:$O,2,0))</f>
        <v>405</v>
      </c>
      <c r="C43" s="111">
        <f>IF($A43="","",VLOOKUP($A43,'Annex 2 EHV charges'!$D:$O,3,0))</f>
        <v>1170000671109</v>
      </c>
      <c r="D43" s="110" t="str">
        <f>IF($A43="","",VLOOKUP($A43,'Annex 2 EHV charges'!$D:$O,4,0))</f>
        <v>Deepdale Solar Fm PV</v>
      </c>
      <c r="E43" s="112" t="str">
        <f>IFERROR(IF(VLOOKUP($A43,'Annex 2 EHV charges'!$D:$O,9,FALSE)=0,"",VLOOKUP($A43,'Annex 2 EHV charges'!$D:$O,9,FALSE)),"")</f>
        <v/>
      </c>
      <c r="F43" s="113">
        <f>IFERROR(IF(VLOOKUP($A43,'Annex 2 EHV charges'!$D:$O,10,FALSE)=0,"",VLOOKUP($A43,'Annex 2 EHV charges'!$D:$O,10,FALSE)),"")</f>
        <v>597.75</v>
      </c>
      <c r="G43" s="114">
        <f>IFERROR(IF(VLOOKUP($A43,'Annex 2 EHV charges'!$D:$O,11,FALSE)=0,"",VLOOKUP($A43,'Annex 2 EHV charges'!$D:$O,11,FALSE)),"")</f>
        <v>0.05</v>
      </c>
      <c r="H43" s="114">
        <f>IFERROR(IF(VLOOKUP($A43,'Annex 2 EHV charges'!$D:$O,12,FALSE)=0,"",VLOOKUP($A43,'Annex 2 EHV charges'!$D:$O,12,FALSE)),"")</f>
        <v>0.05</v>
      </c>
    </row>
    <row r="44" spans="1:8" x14ac:dyDescent="0.2">
      <c r="A44" s="111">
        <f t="array" ref="A44">IFERROR(INDEX('Annex 2 EHV charges'!$D$11:$D$305, MATCH(0, IF(ISBLANK('Annex 2 EHV charges'!$D$11:$D$305),1, COUNTIF(A$4:$A43, 'Annex 2 EHV charges'!$D$11:$D$305)), 0)),"")</f>
        <v>406</v>
      </c>
      <c r="B44" s="110">
        <f>IF($A44="","",VLOOKUP($A44,'Annex 2 EHV charges'!$D:$O,2,0))</f>
        <v>406</v>
      </c>
      <c r="C44" s="111">
        <f>IF($A44="","",VLOOKUP($A44,'Annex 2 EHV charges'!$D:$O,3,0))</f>
        <v>1170000671127</v>
      </c>
      <c r="D44" s="110" t="str">
        <f>IF($A44="","",VLOOKUP($A44,'Annex 2 EHV charges'!$D:$O,4,0))</f>
        <v>Burton Wolds South WF</v>
      </c>
      <c r="E44" s="112" t="str">
        <f>IFERROR(IF(VLOOKUP($A44,'Annex 2 EHV charges'!$D:$O,9,FALSE)=0,"",VLOOKUP($A44,'Annex 2 EHV charges'!$D:$O,9,FALSE)),"")</f>
        <v/>
      </c>
      <c r="F44" s="113">
        <f>IFERROR(IF(VLOOKUP($A44,'Annex 2 EHV charges'!$D:$O,10,FALSE)=0,"",VLOOKUP($A44,'Annex 2 EHV charges'!$D:$O,10,FALSE)),"")</f>
        <v>1567.86</v>
      </c>
      <c r="G44" s="114">
        <f>IFERROR(IF(VLOOKUP($A44,'Annex 2 EHV charges'!$D:$O,11,FALSE)=0,"",VLOOKUP($A44,'Annex 2 EHV charges'!$D:$O,11,FALSE)),"")</f>
        <v>0.05</v>
      </c>
      <c r="H44" s="114">
        <f>IFERROR(IF(VLOOKUP($A44,'Annex 2 EHV charges'!$D:$O,12,FALSE)=0,"",VLOOKUP($A44,'Annex 2 EHV charges'!$D:$O,12,FALSE)),"")</f>
        <v>0.05</v>
      </c>
    </row>
    <row r="45" spans="1:8" x14ac:dyDescent="0.2">
      <c r="A45" s="111">
        <f t="array" ref="A45">IFERROR(INDEX('Annex 2 EHV charges'!$D$11:$D$305, MATCH(0, IF(ISBLANK('Annex 2 EHV charges'!$D$11:$D$305),1, COUNTIF(A$4:$A44, 'Annex 2 EHV charges'!$D$11:$D$305)), 0)),"")</f>
        <v>409</v>
      </c>
      <c r="B45" s="110">
        <f>IF($A45="","",VLOOKUP($A45,'Annex 2 EHV charges'!$D:$O,2,0))</f>
        <v>409</v>
      </c>
      <c r="C45" s="111">
        <f>IF($A45="","",VLOOKUP($A45,'Annex 2 EHV charges'!$D:$O,3,0))</f>
        <v>1170000677280</v>
      </c>
      <c r="D45" s="110" t="str">
        <f>IF($A45="","",VLOOKUP($A45,'Annex 2 EHV charges'!$D:$O,4,0))</f>
        <v>Gawcott Flds PV Commercial</v>
      </c>
      <c r="E45" s="112" t="str">
        <f>IFERROR(IF(VLOOKUP($A45,'Annex 2 EHV charges'!$D:$O,9,FALSE)=0,"",VLOOKUP($A45,'Annex 2 EHV charges'!$D:$O,9,FALSE)),"")</f>
        <v/>
      </c>
      <c r="F45" s="113">
        <f>IFERROR(IF(VLOOKUP($A45,'Annex 2 EHV charges'!$D:$O,10,FALSE)=0,"",VLOOKUP($A45,'Annex 2 EHV charges'!$D:$O,10,FALSE)),"")</f>
        <v>354.75</v>
      </c>
      <c r="G45" s="114">
        <f>IFERROR(IF(VLOOKUP($A45,'Annex 2 EHV charges'!$D:$O,11,FALSE)=0,"",VLOOKUP($A45,'Annex 2 EHV charges'!$D:$O,11,FALSE)),"")</f>
        <v>0.05</v>
      </c>
      <c r="H45" s="114">
        <f>IFERROR(IF(VLOOKUP($A45,'Annex 2 EHV charges'!$D:$O,12,FALSE)=0,"",VLOOKUP($A45,'Annex 2 EHV charges'!$D:$O,12,FALSE)),"")</f>
        <v>0.05</v>
      </c>
    </row>
    <row r="46" spans="1:8" x14ac:dyDescent="0.2">
      <c r="A46" s="111">
        <f t="array" ref="A46">IFERROR(INDEX('Annex 2 EHV charges'!$D$11:$D$305, MATCH(0, IF(ISBLANK('Annex 2 EHV charges'!$D$11:$D$305),1, COUNTIF(A$4:$A45, 'Annex 2 EHV charges'!$D$11:$D$305)), 0)),"")</f>
        <v>410</v>
      </c>
      <c r="B46" s="110">
        <f>IF($A46="","",VLOOKUP($A46,'Annex 2 EHV charges'!$D:$O,2,0))</f>
        <v>410</v>
      </c>
      <c r="C46" s="111">
        <f>IF($A46="","",VLOOKUP($A46,'Annex 2 EHV charges'!$D:$O,3,0))</f>
        <v>1170000677305</v>
      </c>
      <c r="D46" s="110" t="str">
        <f>IF($A46="","",VLOOKUP($A46,'Annex 2 EHV charges'!$D:$O,4,0))</f>
        <v>Gawcott Flds PV Community</v>
      </c>
      <c r="E46" s="112" t="str">
        <f>IFERROR(IF(VLOOKUP($A46,'Annex 2 EHV charges'!$D:$O,9,FALSE)=0,"",VLOOKUP($A46,'Annex 2 EHV charges'!$D:$O,9,FALSE)),"")</f>
        <v/>
      </c>
      <c r="F46" s="113">
        <f>IFERROR(IF(VLOOKUP($A46,'Annex 2 EHV charges'!$D:$O,10,FALSE)=0,"",VLOOKUP($A46,'Annex 2 EHV charges'!$D:$O,10,FALSE)),"")</f>
        <v>406.71</v>
      </c>
      <c r="G46" s="114">
        <f>IFERROR(IF(VLOOKUP($A46,'Annex 2 EHV charges'!$D:$O,11,FALSE)=0,"",VLOOKUP($A46,'Annex 2 EHV charges'!$D:$O,11,FALSE)),"")</f>
        <v>0.05</v>
      </c>
      <c r="H46" s="114">
        <f>IFERROR(IF(VLOOKUP($A46,'Annex 2 EHV charges'!$D:$O,12,FALSE)=0,"",VLOOKUP($A46,'Annex 2 EHV charges'!$D:$O,12,FALSE)),"")</f>
        <v>0.05</v>
      </c>
    </row>
    <row r="47" spans="1:8" x14ac:dyDescent="0.2">
      <c r="A47" s="111">
        <f t="array" ref="A47">IFERROR(INDEX('Annex 2 EHV charges'!$D$11:$D$305, MATCH(0, IF(ISBLANK('Annex 2 EHV charges'!$D$11:$D$305),1, COUNTIF(A$4:$A46, 'Annex 2 EHV charges'!$D$11:$D$305)), 0)),"")</f>
        <v>412</v>
      </c>
      <c r="B47" s="110">
        <f>IF($A47="","",VLOOKUP($A47,'Annex 2 EHV charges'!$D:$O,2,0))</f>
        <v>412</v>
      </c>
      <c r="C47" s="111">
        <f>IF($A47="","",VLOOKUP($A47,'Annex 2 EHV charges'!$D:$O,3,0))</f>
        <v>1170000722757</v>
      </c>
      <c r="D47" s="110" t="str">
        <f>IF($A47="","",VLOOKUP($A47,'Annex 2 EHV charges'!$D:$O,4,0))</f>
        <v>John Brookes Sawmill BIO</v>
      </c>
      <c r="E47" s="112" t="str">
        <f>IFERROR(IF(VLOOKUP($A47,'Annex 2 EHV charges'!$D:$O,9,FALSE)=0,"",VLOOKUP($A47,'Annex 2 EHV charges'!$D:$O,9,FALSE)),"")</f>
        <v/>
      </c>
      <c r="F47" s="113">
        <f>IFERROR(IF(VLOOKUP($A47,'Annex 2 EHV charges'!$D:$O,10,FALSE)=0,"",VLOOKUP($A47,'Annex 2 EHV charges'!$D:$O,10,FALSE)),"")</f>
        <v>3482.9</v>
      </c>
      <c r="G47" s="114">
        <f>IFERROR(IF(VLOOKUP($A47,'Annex 2 EHV charges'!$D:$O,11,FALSE)=0,"",VLOOKUP($A47,'Annex 2 EHV charges'!$D:$O,11,FALSE)),"")</f>
        <v>0.05</v>
      </c>
      <c r="H47" s="114">
        <f>IFERROR(IF(VLOOKUP($A47,'Annex 2 EHV charges'!$D:$O,12,FALSE)=0,"",VLOOKUP($A47,'Annex 2 EHV charges'!$D:$O,12,FALSE)),"")</f>
        <v>0.05</v>
      </c>
    </row>
    <row r="48" spans="1:8" x14ac:dyDescent="0.2">
      <c r="A48" s="111">
        <f t="array" ref="A48">IFERROR(INDEX('Annex 2 EHV charges'!$D$11:$D$305, MATCH(0, IF(ISBLANK('Annex 2 EHV charges'!$D$11:$D$305),1, COUNTIF(A$4:$A47, 'Annex 2 EHV charges'!$D$11:$D$305)), 0)),"")</f>
        <v>413</v>
      </c>
      <c r="B48" s="110">
        <f>IF($A48="","",VLOOKUP($A48,'Annex 2 EHV charges'!$D:$O,2,0))</f>
        <v>413</v>
      </c>
      <c r="C48" s="111">
        <f>IF($A48="","",VLOOKUP($A48,'Annex 2 EHV charges'!$D:$O,3,0))</f>
        <v>1170000724008</v>
      </c>
      <c r="D48" s="110" t="str">
        <f>IF($A48="","",VLOOKUP($A48,'Annex 2 EHV charges'!$D:$O,4,0))</f>
        <v>Hawton Wind Farm WF</v>
      </c>
      <c r="E48" s="112" t="str">
        <f>IFERROR(IF(VLOOKUP($A48,'Annex 2 EHV charges'!$D:$O,9,FALSE)=0,"",VLOOKUP($A48,'Annex 2 EHV charges'!$D:$O,9,FALSE)),"")</f>
        <v/>
      </c>
      <c r="F48" s="113">
        <f>IFERROR(IF(VLOOKUP($A48,'Annex 2 EHV charges'!$D:$O,10,FALSE)=0,"",VLOOKUP($A48,'Annex 2 EHV charges'!$D:$O,10,FALSE)),"")</f>
        <v>1262.48</v>
      </c>
      <c r="G48" s="114">
        <f>IFERROR(IF(VLOOKUP($A48,'Annex 2 EHV charges'!$D:$O,11,FALSE)=0,"",VLOOKUP($A48,'Annex 2 EHV charges'!$D:$O,11,FALSE)),"")</f>
        <v>0.05</v>
      </c>
      <c r="H48" s="114">
        <f>IFERROR(IF(VLOOKUP($A48,'Annex 2 EHV charges'!$D:$O,12,FALSE)=0,"",VLOOKUP($A48,'Annex 2 EHV charges'!$D:$O,12,FALSE)),"")</f>
        <v>0.05</v>
      </c>
    </row>
    <row r="49" spans="1:8" x14ac:dyDescent="0.2">
      <c r="A49" s="111">
        <f t="array" ref="A49">IFERROR(INDEX('Annex 2 EHV charges'!$D$11:$D$305, MATCH(0, IF(ISBLANK('Annex 2 EHV charges'!$D$11:$D$305),1, COUNTIF(A$4:$A48, 'Annex 2 EHV charges'!$D$11:$D$305)), 0)),"")</f>
        <v>414</v>
      </c>
      <c r="B49" s="110">
        <f>IF($A49="","",VLOOKUP($A49,'Annex 2 EHV charges'!$D:$O,2,0))</f>
        <v>414</v>
      </c>
      <c r="C49" s="111">
        <f>IF($A49="","",VLOOKUP($A49,'Annex 2 EHV charges'!$D:$O,3,0))</f>
        <v>1170000726593</v>
      </c>
      <c r="D49" s="110" t="str">
        <f>IF($A49="","",VLOOKUP($A49,'Annex 2 EHV charges'!$D:$O,4,0))</f>
        <v>Blackbridge Farm BIO</v>
      </c>
      <c r="E49" s="112" t="str">
        <f>IFERROR(IF(VLOOKUP($A49,'Annex 2 EHV charges'!$D:$O,9,FALSE)=0,"",VLOOKUP($A49,'Annex 2 EHV charges'!$D:$O,9,FALSE)),"")</f>
        <v/>
      </c>
      <c r="F49" s="113">
        <f>IFERROR(IF(VLOOKUP($A49,'Annex 2 EHV charges'!$D:$O,10,FALSE)=0,"",VLOOKUP($A49,'Annex 2 EHV charges'!$D:$O,10,FALSE)),"")</f>
        <v>2636.55</v>
      </c>
      <c r="G49" s="114">
        <f>IFERROR(IF(VLOOKUP($A49,'Annex 2 EHV charges'!$D:$O,11,FALSE)=0,"",VLOOKUP($A49,'Annex 2 EHV charges'!$D:$O,11,FALSE)),"")</f>
        <v>0.05</v>
      </c>
      <c r="H49" s="114">
        <f>IFERROR(IF(VLOOKUP($A49,'Annex 2 EHV charges'!$D:$O,12,FALSE)=0,"",VLOOKUP($A49,'Annex 2 EHV charges'!$D:$O,12,FALSE)),"")</f>
        <v>0.05</v>
      </c>
    </row>
    <row r="50" spans="1:8" x14ac:dyDescent="0.2">
      <c r="A50" s="111">
        <f t="array" ref="A50">IFERROR(INDEX('Annex 2 EHV charges'!$D$11:$D$305, MATCH(0, IF(ISBLANK('Annex 2 EHV charges'!$D$11:$D$305),1, COUNTIF(A$4:$A49, 'Annex 2 EHV charges'!$D$11:$D$305)), 0)),"")</f>
        <v>415</v>
      </c>
      <c r="B50" s="110">
        <f>IF($A50="","",VLOOKUP($A50,'Annex 2 EHV charges'!$D:$O,2,0))</f>
        <v>415</v>
      </c>
      <c r="C50" s="111">
        <f>IF($A50="","",VLOOKUP($A50,'Annex 2 EHV charges'!$D:$O,3,0))</f>
        <v>1170000727230</v>
      </c>
      <c r="D50" s="110" t="str">
        <f>IF($A50="","",VLOOKUP($A50,'Annex 2 EHV charges'!$D:$O,4,0))</f>
        <v>Garnham Close STOR</v>
      </c>
      <c r="E50" s="112" t="str">
        <f>IFERROR(IF(VLOOKUP($A50,'Annex 2 EHV charges'!$D:$O,9,FALSE)=0,"",VLOOKUP($A50,'Annex 2 EHV charges'!$D:$O,9,FALSE)),"")</f>
        <v/>
      </c>
      <c r="F50" s="113">
        <f>IFERROR(IF(VLOOKUP($A50,'Annex 2 EHV charges'!$D:$O,10,FALSE)=0,"",VLOOKUP($A50,'Annex 2 EHV charges'!$D:$O,10,FALSE)),"")</f>
        <v>914.77</v>
      </c>
      <c r="G50" s="114">
        <f>IFERROR(IF(VLOOKUP($A50,'Annex 2 EHV charges'!$D:$O,11,FALSE)=0,"",VLOOKUP($A50,'Annex 2 EHV charges'!$D:$O,11,FALSE)),"")</f>
        <v>0.05</v>
      </c>
      <c r="H50" s="114">
        <f>IFERROR(IF(VLOOKUP($A50,'Annex 2 EHV charges'!$D:$O,12,FALSE)=0,"",VLOOKUP($A50,'Annex 2 EHV charges'!$D:$O,12,FALSE)),"")</f>
        <v>0.05</v>
      </c>
    </row>
    <row r="51" spans="1:8" x14ac:dyDescent="0.2">
      <c r="A51" s="111">
        <f t="array" ref="A51">IFERROR(INDEX('Annex 2 EHV charges'!$D$11:$D$305, MATCH(0, IF(ISBLANK('Annex 2 EHV charges'!$D$11:$D$305),1, COUNTIF(A$4:$A50, 'Annex 2 EHV charges'!$D$11:$D$305)), 0)),"")</f>
        <v>435</v>
      </c>
      <c r="B51" s="110">
        <f>IF($A51="","",VLOOKUP($A51,'Annex 2 EHV charges'!$D:$O,2,0))</f>
        <v>435</v>
      </c>
      <c r="C51" s="111">
        <f>IF($A51="","",VLOOKUP($A51,'Annex 2 EHV charges'!$D:$O,3,0))</f>
        <v>1170000893898</v>
      </c>
      <c r="D51" s="110" t="str">
        <f>IF($A51="","",VLOOKUP($A51,'Annex 2 EHV charges'!$D:$O,4,0))</f>
        <v>RAF Cranwell High G</v>
      </c>
      <c r="E51" s="112" t="str">
        <f>IFERROR(IF(VLOOKUP($A51,'Annex 2 EHV charges'!$D:$O,9,FALSE)=0,"",VLOOKUP($A51,'Annex 2 EHV charges'!$D:$O,9,FALSE)),"")</f>
        <v/>
      </c>
      <c r="F51" s="113">
        <f>IFERROR(IF(VLOOKUP($A51,'Annex 2 EHV charges'!$D:$O,10,FALSE)=0,"",VLOOKUP($A51,'Annex 2 EHV charges'!$D:$O,10,FALSE)),"")</f>
        <v>2.36</v>
      </c>
      <c r="G51" s="114">
        <f>IFERROR(IF(VLOOKUP($A51,'Annex 2 EHV charges'!$D:$O,11,FALSE)=0,"",VLOOKUP($A51,'Annex 2 EHV charges'!$D:$O,11,FALSE)),"")</f>
        <v>0.05</v>
      </c>
      <c r="H51" s="114">
        <f>IFERROR(IF(VLOOKUP($A51,'Annex 2 EHV charges'!$D:$O,12,FALSE)=0,"",VLOOKUP($A51,'Annex 2 EHV charges'!$D:$O,12,FALSE)),"")</f>
        <v>0.05</v>
      </c>
    </row>
    <row r="52" spans="1:8" x14ac:dyDescent="0.2">
      <c r="A52" s="111">
        <f t="array" ref="A52">IFERROR(INDEX('Annex 2 EHV charges'!$D$11:$D$305, MATCH(0, IF(ISBLANK('Annex 2 EHV charges'!$D$11:$D$305),1, COUNTIF(A$4:$A51, 'Annex 2 EHV charges'!$D$11:$D$305)), 0)),"")</f>
        <v>418</v>
      </c>
      <c r="B52" s="110">
        <f>IF($A52="","",VLOOKUP($A52,'Annex 2 EHV charges'!$D:$O,2,0))</f>
        <v>418</v>
      </c>
      <c r="C52" s="111">
        <f>IF($A52="","",VLOOKUP($A52,'Annex 2 EHV charges'!$D:$O,3,0))</f>
        <v>1170000751474</v>
      </c>
      <c r="D52" s="110" t="str">
        <f>IF($A52="","",VLOOKUP($A52,'Annex 2 EHV charges'!$D:$O,4,0))</f>
        <v>Hermitage Lane STOR</v>
      </c>
      <c r="E52" s="112" t="str">
        <f>IFERROR(IF(VLOOKUP($A52,'Annex 2 EHV charges'!$D:$O,9,FALSE)=0,"",VLOOKUP($A52,'Annex 2 EHV charges'!$D:$O,9,FALSE)),"")</f>
        <v/>
      </c>
      <c r="F52" s="113">
        <f>IFERROR(IF(VLOOKUP($A52,'Annex 2 EHV charges'!$D:$O,10,FALSE)=0,"",VLOOKUP($A52,'Annex 2 EHV charges'!$D:$O,10,FALSE)),"")</f>
        <v>447.46</v>
      </c>
      <c r="G52" s="114">
        <f>IFERROR(IF(VLOOKUP($A52,'Annex 2 EHV charges'!$D:$O,11,FALSE)=0,"",VLOOKUP($A52,'Annex 2 EHV charges'!$D:$O,11,FALSE)),"")</f>
        <v>0.05</v>
      </c>
      <c r="H52" s="114">
        <f>IFERROR(IF(VLOOKUP($A52,'Annex 2 EHV charges'!$D:$O,12,FALSE)=0,"",VLOOKUP($A52,'Annex 2 EHV charges'!$D:$O,12,FALSE)),"")</f>
        <v>0.05</v>
      </c>
    </row>
    <row r="53" spans="1:8" x14ac:dyDescent="0.2">
      <c r="A53" s="111">
        <f t="array" ref="A53">IFERROR(INDEX('Annex 2 EHV charges'!$D$11:$D$305, MATCH(0, IF(ISBLANK('Annex 2 EHV charges'!$D$11:$D$305),1, COUNTIF(A$4:$A52, 'Annex 2 EHV charges'!$D$11:$D$305)), 0)),"")</f>
        <v>419</v>
      </c>
      <c r="B53" s="110">
        <f>IF($A53="","",VLOOKUP($A53,'Annex 2 EHV charges'!$D:$O,2,0))</f>
        <v>419</v>
      </c>
      <c r="C53" s="111">
        <f>IF($A53="","",VLOOKUP($A53,'Annex 2 EHV charges'!$D:$O,3,0))</f>
        <v>1170000759687</v>
      </c>
      <c r="D53" s="110" t="str">
        <f>IF($A53="","",VLOOKUP($A53,'Annex 2 EHV charges'!$D:$O,4,0))</f>
        <v>Fosse Way Radford Sem PV</v>
      </c>
      <c r="E53" s="112" t="str">
        <f>IFERROR(IF(VLOOKUP($A53,'Annex 2 EHV charges'!$D:$O,9,FALSE)=0,"",VLOOKUP($A53,'Annex 2 EHV charges'!$D:$O,9,FALSE)),"")</f>
        <v/>
      </c>
      <c r="F53" s="113">
        <f>IFERROR(IF(VLOOKUP($A53,'Annex 2 EHV charges'!$D:$O,10,FALSE)=0,"",VLOOKUP($A53,'Annex 2 EHV charges'!$D:$O,10,FALSE)),"")</f>
        <v>3150.14</v>
      </c>
      <c r="G53" s="114">
        <f>IFERROR(IF(VLOOKUP($A53,'Annex 2 EHV charges'!$D:$O,11,FALSE)=0,"",VLOOKUP($A53,'Annex 2 EHV charges'!$D:$O,11,FALSE)),"")</f>
        <v>0.05</v>
      </c>
      <c r="H53" s="114">
        <f>IFERROR(IF(VLOOKUP($A53,'Annex 2 EHV charges'!$D:$O,12,FALSE)=0,"",VLOOKUP($A53,'Annex 2 EHV charges'!$D:$O,12,FALSE)),"")</f>
        <v>0.05</v>
      </c>
    </row>
    <row r="54" spans="1:8" x14ac:dyDescent="0.2">
      <c r="A54" s="111">
        <f t="array" ref="A54">IFERROR(INDEX('Annex 2 EHV charges'!$D$11:$D$305, MATCH(0, IF(ISBLANK('Annex 2 EHV charges'!$D$11:$D$305),1, COUNTIF(A$4:$A53, 'Annex 2 EHV charges'!$D$11:$D$305)), 0)),"")</f>
        <v>420</v>
      </c>
      <c r="B54" s="110">
        <f>IF($A54="","",VLOOKUP($A54,'Annex 2 EHV charges'!$D:$O,2,0))</f>
        <v>420</v>
      </c>
      <c r="C54" s="111">
        <f>IF($A54="","",VLOOKUP($A54,'Annex 2 EHV charges'!$D:$O,3,0))</f>
        <v>1170000761659</v>
      </c>
      <c r="D54" s="110" t="str">
        <f>IF($A54="","",VLOOKUP($A54,'Annex 2 EHV charges'!$D:$O,4,0))</f>
        <v>Meadow Fm Thorpe Lang PV</v>
      </c>
      <c r="E54" s="112" t="str">
        <f>IFERROR(IF(VLOOKUP($A54,'Annex 2 EHV charges'!$D:$O,9,FALSE)=0,"",VLOOKUP($A54,'Annex 2 EHV charges'!$D:$O,9,FALSE)),"")</f>
        <v/>
      </c>
      <c r="F54" s="113">
        <f>IFERROR(IF(VLOOKUP($A54,'Annex 2 EHV charges'!$D:$O,10,FALSE)=0,"",VLOOKUP($A54,'Annex 2 EHV charges'!$D:$O,10,FALSE)),"")</f>
        <v>1690.02</v>
      </c>
      <c r="G54" s="114">
        <f>IFERROR(IF(VLOOKUP($A54,'Annex 2 EHV charges'!$D:$O,11,FALSE)=0,"",VLOOKUP($A54,'Annex 2 EHV charges'!$D:$O,11,FALSE)),"")</f>
        <v>0.05</v>
      </c>
      <c r="H54" s="114">
        <f>IFERROR(IF(VLOOKUP($A54,'Annex 2 EHV charges'!$D:$O,12,FALSE)=0,"",VLOOKUP($A54,'Annex 2 EHV charges'!$D:$O,12,FALSE)),"")</f>
        <v>0.05</v>
      </c>
    </row>
    <row r="55" spans="1:8" x14ac:dyDescent="0.2">
      <c r="A55" s="111">
        <f t="array" ref="A55">IFERROR(INDEX('Annex 2 EHV charges'!$D$11:$D$305, MATCH(0, IF(ISBLANK('Annex 2 EHV charges'!$D$11:$D$305),1, COUNTIF(A$4:$A54, 'Annex 2 EHV charges'!$D$11:$D$305)), 0)),"")</f>
        <v>421</v>
      </c>
      <c r="B55" s="110">
        <f>IF($A55="","",VLOOKUP($A55,'Annex 2 EHV charges'!$D:$O,2,0))</f>
        <v>421</v>
      </c>
      <c r="C55" s="111">
        <f>IF($A55="","",VLOOKUP($A55,'Annex 2 EHV charges'!$D:$O,3,0))</f>
        <v>1170000768566</v>
      </c>
      <c r="D55" s="110" t="str">
        <f>IF($A55="","",VLOOKUP($A55,'Annex 2 EHV charges'!$D:$O,4,0))</f>
        <v>Olney Hyde Farm PV</v>
      </c>
      <c r="E55" s="112" t="str">
        <f>IFERROR(IF(VLOOKUP($A55,'Annex 2 EHV charges'!$D:$O,9,FALSE)=0,"",VLOOKUP($A55,'Annex 2 EHV charges'!$D:$O,9,FALSE)),"")</f>
        <v/>
      </c>
      <c r="F55" s="113">
        <f>IFERROR(IF(VLOOKUP($A55,'Annex 2 EHV charges'!$D:$O,10,FALSE)=0,"",VLOOKUP($A55,'Annex 2 EHV charges'!$D:$O,10,FALSE)),"")</f>
        <v>2256.29</v>
      </c>
      <c r="G55" s="114">
        <f>IFERROR(IF(VLOOKUP($A55,'Annex 2 EHV charges'!$D:$O,11,FALSE)=0,"",VLOOKUP($A55,'Annex 2 EHV charges'!$D:$O,11,FALSE)),"")</f>
        <v>0.05</v>
      </c>
      <c r="H55" s="114">
        <f>IFERROR(IF(VLOOKUP($A55,'Annex 2 EHV charges'!$D:$O,12,FALSE)=0,"",VLOOKUP($A55,'Annex 2 EHV charges'!$D:$O,12,FALSE)),"")</f>
        <v>0.05</v>
      </c>
    </row>
    <row r="56" spans="1:8" x14ac:dyDescent="0.2">
      <c r="A56" s="111">
        <f t="array" ref="A56">IFERROR(INDEX('Annex 2 EHV charges'!$D$11:$D$305, MATCH(0, IF(ISBLANK('Annex 2 EHV charges'!$D$11:$D$305),1, COUNTIF(A$4:$A55, 'Annex 2 EHV charges'!$D$11:$D$305)), 0)),"")</f>
        <v>422</v>
      </c>
      <c r="B56" s="110">
        <f>IF($A56="","",VLOOKUP($A56,'Annex 2 EHV charges'!$D:$O,2,0))</f>
        <v>422</v>
      </c>
      <c r="C56" s="111">
        <f>IF($A56="","",VLOOKUP($A56,'Annex 2 EHV charges'!$D:$O,3,0))</f>
        <v>1170000772465</v>
      </c>
      <c r="D56" s="110" t="str">
        <f>IF($A56="","",VLOOKUP($A56,'Annex 2 EHV charges'!$D:$O,4,0))</f>
        <v>Dayfields Farm PV</v>
      </c>
      <c r="E56" s="112" t="str">
        <f>IFERROR(IF(VLOOKUP($A56,'Annex 2 EHV charges'!$D:$O,9,FALSE)=0,"",VLOOKUP($A56,'Annex 2 EHV charges'!$D:$O,9,FALSE)),"")</f>
        <v/>
      </c>
      <c r="F56" s="113">
        <f>IFERROR(IF(VLOOKUP($A56,'Annex 2 EHV charges'!$D:$O,10,FALSE)=0,"",VLOOKUP($A56,'Annex 2 EHV charges'!$D:$O,10,FALSE)),"")</f>
        <v>714.14</v>
      </c>
      <c r="G56" s="114">
        <f>IFERROR(IF(VLOOKUP($A56,'Annex 2 EHV charges'!$D:$O,11,FALSE)=0,"",VLOOKUP($A56,'Annex 2 EHV charges'!$D:$O,11,FALSE)),"")</f>
        <v>0.05</v>
      </c>
      <c r="H56" s="114">
        <f>IFERROR(IF(VLOOKUP($A56,'Annex 2 EHV charges'!$D:$O,12,FALSE)=0,"",VLOOKUP($A56,'Annex 2 EHV charges'!$D:$O,12,FALSE)),"")</f>
        <v>0.05</v>
      </c>
    </row>
    <row r="57" spans="1:8" x14ac:dyDescent="0.2">
      <c r="A57" s="111">
        <f t="array" ref="A57">IFERROR(INDEX('Annex 2 EHV charges'!$D$11:$D$305, MATCH(0, IF(ISBLANK('Annex 2 EHV charges'!$D$11:$D$305),1, COUNTIF(A$4:$A56, 'Annex 2 EHV charges'!$D$11:$D$305)), 0)),"")</f>
        <v>423</v>
      </c>
      <c r="B57" s="110">
        <f>IF($A57="","",VLOOKUP($A57,'Annex 2 EHV charges'!$D:$O,2,0))</f>
        <v>423</v>
      </c>
      <c r="C57" s="111">
        <f>IF($A57="","",VLOOKUP($A57,'Annex 2 EHV charges'!$D:$O,3,0))</f>
        <v>1170000775721</v>
      </c>
      <c r="D57" s="110" t="str">
        <f>IF($A57="","",VLOOKUP($A57,'Annex 2 EHV charges'!$D:$O,4,0))</f>
        <v>Bolsovermoor Quarry PV</v>
      </c>
      <c r="E57" s="112" t="str">
        <f>IFERROR(IF(VLOOKUP($A57,'Annex 2 EHV charges'!$D:$O,9,FALSE)=0,"",VLOOKUP($A57,'Annex 2 EHV charges'!$D:$O,9,FALSE)),"")</f>
        <v/>
      </c>
      <c r="F57" s="113">
        <f>IFERROR(IF(VLOOKUP($A57,'Annex 2 EHV charges'!$D:$O,10,FALSE)=0,"",VLOOKUP($A57,'Annex 2 EHV charges'!$D:$O,10,FALSE)),"")</f>
        <v>648.29</v>
      </c>
      <c r="G57" s="114">
        <f>IFERROR(IF(VLOOKUP($A57,'Annex 2 EHV charges'!$D:$O,11,FALSE)=0,"",VLOOKUP($A57,'Annex 2 EHV charges'!$D:$O,11,FALSE)),"")</f>
        <v>0.05</v>
      </c>
      <c r="H57" s="114">
        <f>IFERROR(IF(VLOOKUP($A57,'Annex 2 EHV charges'!$D:$O,12,FALSE)=0,"",VLOOKUP($A57,'Annex 2 EHV charges'!$D:$O,12,FALSE)),"")</f>
        <v>0.05</v>
      </c>
    </row>
    <row r="58" spans="1:8" x14ac:dyDescent="0.2">
      <c r="A58" s="111">
        <f t="array" ref="A58">IFERROR(INDEX('Annex 2 EHV charges'!$D$11:$D$305, MATCH(0, IF(ISBLANK('Annex 2 EHV charges'!$D$11:$D$305),1, COUNTIF(A$4:$A57, 'Annex 2 EHV charges'!$D$11:$D$305)), 0)),"")</f>
        <v>424</v>
      </c>
      <c r="B58" s="110">
        <f>IF($A58="","",VLOOKUP($A58,'Annex 2 EHV charges'!$D:$O,2,0))</f>
        <v>424</v>
      </c>
      <c r="C58" s="111">
        <f>IF($A58="","",VLOOKUP($A58,'Annex 2 EHV charges'!$D:$O,3,0))</f>
        <v>1170000775350</v>
      </c>
      <c r="D58" s="110" t="str">
        <f>IF($A58="","",VLOOKUP($A58,'Annex 2 EHV charges'!$D:$O,4,0))</f>
        <v>Bilsthorpe PV</v>
      </c>
      <c r="E58" s="112" t="str">
        <f>IFERROR(IF(VLOOKUP($A58,'Annex 2 EHV charges'!$D:$O,9,FALSE)=0,"",VLOOKUP($A58,'Annex 2 EHV charges'!$D:$O,9,FALSE)),"")</f>
        <v/>
      </c>
      <c r="F58" s="113">
        <f>IFERROR(IF(VLOOKUP($A58,'Annex 2 EHV charges'!$D:$O,10,FALSE)=0,"",VLOOKUP($A58,'Annex 2 EHV charges'!$D:$O,10,FALSE)),"")</f>
        <v>634.46</v>
      </c>
      <c r="G58" s="114">
        <f>IFERROR(IF(VLOOKUP($A58,'Annex 2 EHV charges'!$D:$O,11,FALSE)=0,"",VLOOKUP($A58,'Annex 2 EHV charges'!$D:$O,11,FALSE)),"")</f>
        <v>0.05</v>
      </c>
      <c r="H58" s="114">
        <f>IFERROR(IF(VLOOKUP($A58,'Annex 2 EHV charges'!$D:$O,12,FALSE)=0,"",VLOOKUP($A58,'Annex 2 EHV charges'!$D:$O,12,FALSE)),"")</f>
        <v>0.05</v>
      </c>
    </row>
    <row r="59" spans="1:8" x14ac:dyDescent="0.2">
      <c r="A59" s="111">
        <f t="array" ref="A59">IFERROR(INDEX('Annex 2 EHV charges'!$D$11:$D$305, MATCH(0, IF(ISBLANK('Annex 2 EHV charges'!$D$11:$D$305),1, COUNTIF(A$4:$A58, 'Annex 2 EHV charges'!$D$11:$D$305)), 0)),"")</f>
        <v>425</v>
      </c>
      <c r="B59" s="110">
        <f>IF($A59="","",VLOOKUP($A59,'Annex 2 EHV charges'!$D:$O,2,0))</f>
        <v>425</v>
      </c>
      <c r="C59" s="111">
        <f>IF($A59="","",VLOOKUP($A59,'Annex 2 EHV charges'!$D:$O,3,0))</f>
        <v>1170000773663</v>
      </c>
      <c r="D59" s="110" t="str">
        <f>IF($A59="","",VLOOKUP($A59,'Annex 2 EHV charges'!$D:$O,4,0))</f>
        <v>Carlton Forest STOR</v>
      </c>
      <c r="E59" s="112" t="str">
        <f>IFERROR(IF(VLOOKUP($A59,'Annex 2 EHV charges'!$D:$O,9,FALSE)=0,"",VLOOKUP($A59,'Annex 2 EHV charges'!$D:$O,9,FALSE)),"")</f>
        <v/>
      </c>
      <c r="F59" s="113">
        <f>IFERROR(IF(VLOOKUP($A59,'Annex 2 EHV charges'!$D:$O,10,FALSE)=0,"",VLOOKUP($A59,'Annex 2 EHV charges'!$D:$O,10,FALSE)),"")</f>
        <v>2690.39</v>
      </c>
      <c r="G59" s="114">
        <f>IFERROR(IF(VLOOKUP($A59,'Annex 2 EHV charges'!$D:$O,11,FALSE)=0,"",VLOOKUP($A59,'Annex 2 EHV charges'!$D:$O,11,FALSE)),"")</f>
        <v>0.05</v>
      </c>
      <c r="H59" s="114">
        <f>IFERROR(IF(VLOOKUP($A59,'Annex 2 EHV charges'!$D:$O,12,FALSE)=0,"",VLOOKUP($A59,'Annex 2 EHV charges'!$D:$O,12,FALSE)),"")</f>
        <v>0.05</v>
      </c>
    </row>
    <row r="60" spans="1:8" x14ac:dyDescent="0.2">
      <c r="A60" s="111">
        <f t="array" ref="A60">IFERROR(INDEX('Annex 2 EHV charges'!$D$11:$D$305, MATCH(0, IF(ISBLANK('Annex 2 EHV charges'!$D$11:$D$305),1, COUNTIF(A$4:$A59, 'Annex 2 EHV charges'!$D$11:$D$305)), 0)),"")</f>
        <v>426</v>
      </c>
      <c r="B60" s="110">
        <f>IF($A60="","",VLOOKUP($A60,'Annex 2 EHV charges'!$D:$O,2,0))</f>
        <v>426</v>
      </c>
      <c r="C60" s="111">
        <f>IF($A60="","",VLOOKUP($A60,'Annex 2 EHV charges'!$D:$O,3,0))</f>
        <v>1170000783314</v>
      </c>
      <c r="D60" s="110" t="str">
        <f>IF($A60="","",VLOOKUP($A60,'Annex 2 EHV charges'!$D:$O,4,0))</f>
        <v>Sutton Bonnington PV</v>
      </c>
      <c r="E60" s="112" t="str">
        <f>IFERROR(IF(VLOOKUP($A60,'Annex 2 EHV charges'!$D:$O,9,FALSE)=0,"",VLOOKUP($A60,'Annex 2 EHV charges'!$D:$O,9,FALSE)),"")</f>
        <v/>
      </c>
      <c r="F60" s="113">
        <f>IFERROR(IF(VLOOKUP($A60,'Annex 2 EHV charges'!$D:$O,10,FALSE)=0,"",VLOOKUP($A60,'Annex 2 EHV charges'!$D:$O,10,FALSE)),"")</f>
        <v>415.32</v>
      </c>
      <c r="G60" s="114">
        <f>IFERROR(IF(VLOOKUP($A60,'Annex 2 EHV charges'!$D:$O,11,FALSE)=0,"",VLOOKUP($A60,'Annex 2 EHV charges'!$D:$O,11,FALSE)),"")</f>
        <v>0.05</v>
      </c>
      <c r="H60" s="114">
        <f>IFERROR(IF(VLOOKUP($A60,'Annex 2 EHV charges'!$D:$O,12,FALSE)=0,"",VLOOKUP($A60,'Annex 2 EHV charges'!$D:$O,12,FALSE)),"")</f>
        <v>0.05</v>
      </c>
    </row>
    <row r="61" spans="1:8" x14ac:dyDescent="0.2">
      <c r="A61" s="111">
        <f t="array" ref="A61">IFERROR(INDEX('Annex 2 EHV charges'!$D$11:$D$305, MATCH(0, IF(ISBLANK('Annex 2 EHV charges'!$D$11:$D$305),1, COUNTIF(A$4:$A60, 'Annex 2 EHV charges'!$D$11:$D$305)), 0)),"")</f>
        <v>427</v>
      </c>
      <c r="B61" s="110">
        <f>IF($A61="","",VLOOKUP($A61,'Annex 2 EHV charges'!$D:$O,2,0))</f>
        <v>427</v>
      </c>
      <c r="C61" s="111">
        <f>IF($A61="","",VLOOKUP($A61,'Annex 2 EHV charges'!$D:$O,3,0))</f>
        <v>1170000784498</v>
      </c>
      <c r="D61" s="110" t="str">
        <f>IF($A61="","",VLOOKUP($A61,'Annex 2 EHV charges'!$D:$O,4,0))</f>
        <v>Alfreton Diesel Power</v>
      </c>
      <c r="E61" s="112" t="str">
        <f>IFERROR(IF(VLOOKUP($A61,'Annex 2 EHV charges'!$D:$O,9,FALSE)=0,"",VLOOKUP($A61,'Annex 2 EHV charges'!$D:$O,9,FALSE)),"")</f>
        <v/>
      </c>
      <c r="F61" s="113">
        <f>IFERROR(IF(VLOOKUP($A61,'Annex 2 EHV charges'!$D:$O,10,FALSE)=0,"",VLOOKUP($A61,'Annex 2 EHV charges'!$D:$O,10,FALSE)),"")</f>
        <v>463.99</v>
      </c>
      <c r="G61" s="114">
        <f>IFERROR(IF(VLOOKUP($A61,'Annex 2 EHV charges'!$D:$O,11,FALSE)=0,"",VLOOKUP($A61,'Annex 2 EHV charges'!$D:$O,11,FALSE)),"")</f>
        <v>0.05</v>
      </c>
      <c r="H61" s="114">
        <f>IFERROR(IF(VLOOKUP($A61,'Annex 2 EHV charges'!$D:$O,12,FALSE)=0,"",VLOOKUP($A61,'Annex 2 EHV charges'!$D:$O,12,FALSE)),"")</f>
        <v>0.05</v>
      </c>
    </row>
    <row r="62" spans="1:8" x14ac:dyDescent="0.2">
      <c r="A62" s="111">
        <f t="array" ref="A62">IFERROR(INDEX('Annex 2 EHV charges'!$D$11:$D$305, MATCH(0, IF(ISBLANK('Annex 2 EHV charges'!$D$11:$D$305),1, COUNTIF(A$4:$A61, 'Annex 2 EHV charges'!$D$11:$D$305)), 0)),"")</f>
        <v>428</v>
      </c>
      <c r="B62" s="110">
        <f>IF($A62="","",VLOOKUP($A62,'Annex 2 EHV charges'!$D:$O,2,0))</f>
        <v>428</v>
      </c>
      <c r="C62" s="111">
        <f>IF($A62="","",VLOOKUP($A62,'Annex 2 EHV charges'!$D:$O,3,0))</f>
        <v>1170000790250</v>
      </c>
      <c r="D62" s="110" t="str">
        <f>IF($A62="","",VLOOKUP($A62,'Annex 2 EHV charges'!$D:$O,4,0))</f>
        <v>Green Lane Marchington PV</v>
      </c>
      <c r="E62" s="112" t="str">
        <f>IFERROR(IF(VLOOKUP($A62,'Annex 2 EHV charges'!$D:$O,9,FALSE)=0,"",VLOOKUP($A62,'Annex 2 EHV charges'!$D:$O,9,FALSE)),"")</f>
        <v/>
      </c>
      <c r="F62" s="113">
        <f>IFERROR(IF(VLOOKUP($A62,'Annex 2 EHV charges'!$D:$O,10,FALSE)=0,"",VLOOKUP($A62,'Annex 2 EHV charges'!$D:$O,10,FALSE)),"")</f>
        <v>413.71</v>
      </c>
      <c r="G62" s="114">
        <f>IFERROR(IF(VLOOKUP($A62,'Annex 2 EHV charges'!$D:$O,11,FALSE)=0,"",VLOOKUP($A62,'Annex 2 EHV charges'!$D:$O,11,FALSE)),"")</f>
        <v>0.05</v>
      </c>
      <c r="H62" s="114">
        <f>IFERROR(IF(VLOOKUP($A62,'Annex 2 EHV charges'!$D:$O,12,FALSE)=0,"",VLOOKUP($A62,'Annex 2 EHV charges'!$D:$O,12,FALSE)),"")</f>
        <v>0.05</v>
      </c>
    </row>
    <row r="63" spans="1:8" x14ac:dyDescent="0.2">
      <c r="A63" s="111">
        <f t="array" ref="A63">IFERROR(INDEX('Annex 2 EHV charges'!$D$11:$D$305, MATCH(0, IF(ISBLANK('Annex 2 EHV charges'!$D$11:$D$305),1, COUNTIF(A$4:$A62, 'Annex 2 EHV charges'!$D$11:$D$305)), 0)),"")</f>
        <v>429</v>
      </c>
      <c r="B63" s="110">
        <f>IF($A63="","",VLOOKUP($A63,'Annex 2 EHV charges'!$D:$O,2,0))</f>
        <v>429</v>
      </c>
      <c r="C63" s="111">
        <f>IF($A63="","",VLOOKUP($A63,'Annex 2 EHV charges'!$D:$O,3,0))</f>
        <v>1170000807151</v>
      </c>
      <c r="D63" s="110" t="str">
        <f>IF($A63="","",VLOOKUP($A63,'Annex 2 EHV charges'!$D:$O,4,0))</f>
        <v>Baddesley Park PV</v>
      </c>
      <c r="E63" s="112" t="str">
        <f>IFERROR(IF(VLOOKUP($A63,'Annex 2 EHV charges'!$D:$O,9,FALSE)=0,"",VLOOKUP($A63,'Annex 2 EHV charges'!$D:$O,9,FALSE)),"")</f>
        <v/>
      </c>
      <c r="F63" s="113">
        <f>IFERROR(IF(VLOOKUP($A63,'Annex 2 EHV charges'!$D:$O,10,FALSE)=0,"",VLOOKUP($A63,'Annex 2 EHV charges'!$D:$O,10,FALSE)),"")</f>
        <v>2397.3200000000002</v>
      </c>
      <c r="G63" s="114">
        <f>IFERROR(IF(VLOOKUP($A63,'Annex 2 EHV charges'!$D:$O,11,FALSE)=0,"",VLOOKUP($A63,'Annex 2 EHV charges'!$D:$O,11,FALSE)),"")</f>
        <v>0.05</v>
      </c>
      <c r="H63" s="114">
        <f>IFERROR(IF(VLOOKUP($A63,'Annex 2 EHV charges'!$D:$O,12,FALSE)=0,"",VLOOKUP($A63,'Annex 2 EHV charges'!$D:$O,12,FALSE)),"")</f>
        <v>0.05</v>
      </c>
    </row>
    <row r="64" spans="1:8" x14ac:dyDescent="0.2">
      <c r="A64" s="111">
        <f t="array" ref="A64">IFERROR(INDEX('Annex 2 EHV charges'!$D$11:$D$305, MATCH(0, IF(ISBLANK('Annex 2 EHV charges'!$D$11:$D$305),1, COUNTIF(A$4:$A63, 'Annex 2 EHV charges'!$D$11:$D$305)), 0)),"")</f>
        <v>431</v>
      </c>
      <c r="B64" s="110">
        <f>IF($A64="","",VLOOKUP($A64,'Annex 2 EHV charges'!$D:$O,2,0))</f>
        <v>431</v>
      </c>
      <c r="C64" s="111">
        <f>IF($A64="","",VLOOKUP($A64,'Annex 2 EHV charges'!$D:$O,3,0))</f>
        <v>1170000859007</v>
      </c>
      <c r="D64" s="110" t="str">
        <f>IF($A64="","",VLOOKUP($A64,'Annex 2 EHV charges'!$D:$O,4,0))</f>
        <v>Taylor Lane 33kV STOR</v>
      </c>
      <c r="E64" s="112" t="str">
        <f>IFERROR(IF(VLOOKUP($A64,'Annex 2 EHV charges'!$D:$O,9,FALSE)=0,"",VLOOKUP($A64,'Annex 2 EHV charges'!$D:$O,9,FALSE)),"")</f>
        <v/>
      </c>
      <c r="F64" s="113">
        <f>IFERROR(IF(VLOOKUP($A64,'Annex 2 EHV charges'!$D:$O,10,FALSE)=0,"",VLOOKUP($A64,'Annex 2 EHV charges'!$D:$O,10,FALSE)),"")</f>
        <v>509.22</v>
      </c>
      <c r="G64" s="114">
        <f>IFERROR(IF(VLOOKUP($A64,'Annex 2 EHV charges'!$D:$O,11,FALSE)=0,"",VLOOKUP($A64,'Annex 2 EHV charges'!$D:$O,11,FALSE)),"")</f>
        <v>0.05</v>
      </c>
      <c r="H64" s="114">
        <f>IFERROR(IF(VLOOKUP($A64,'Annex 2 EHV charges'!$D:$O,12,FALSE)=0,"",VLOOKUP($A64,'Annex 2 EHV charges'!$D:$O,12,FALSE)),"")</f>
        <v>0.05</v>
      </c>
    </row>
    <row r="65" spans="1:8" x14ac:dyDescent="0.2">
      <c r="A65" s="111">
        <f t="array" ref="A65">IFERROR(INDEX('Annex 2 EHV charges'!$D$11:$D$305, MATCH(0, IF(ISBLANK('Annex 2 EHV charges'!$D$11:$D$305),1, COUNTIF(A$4:$A64, 'Annex 2 EHV charges'!$D$11:$D$305)), 0)),"")</f>
        <v>432</v>
      </c>
      <c r="B65" s="110">
        <f>IF($A65="","",VLOOKUP($A65,'Annex 2 EHV charges'!$D:$O,2,0))</f>
        <v>432</v>
      </c>
      <c r="C65" s="111">
        <f>IF($A65="","",VLOOKUP($A65,'Annex 2 EHV charges'!$D:$O,3,0))</f>
        <v>1170000871324</v>
      </c>
      <c r="D65" s="110" t="str">
        <f>IF($A65="","",VLOOKUP($A65,'Annex 2 EHV charges'!$D:$O,4,0))</f>
        <v>Hill Farm ESS</v>
      </c>
      <c r="E65" s="112">
        <f>IFERROR(IF(VLOOKUP($A65,'Annex 2 EHV charges'!$D:$O,9,FALSE)=0,"",VLOOKUP($A65,'Annex 2 EHV charges'!$D:$O,9,FALSE)),"")</f>
        <v>-0.42599999999999999</v>
      </c>
      <c r="F65" s="113">
        <f>IFERROR(IF(VLOOKUP($A65,'Annex 2 EHV charges'!$D:$O,10,FALSE)=0,"",VLOOKUP($A65,'Annex 2 EHV charges'!$D:$O,10,FALSE)),"")</f>
        <v>251.7</v>
      </c>
      <c r="G65" s="114">
        <f>IFERROR(IF(VLOOKUP($A65,'Annex 2 EHV charges'!$D:$O,11,FALSE)=0,"",VLOOKUP($A65,'Annex 2 EHV charges'!$D:$O,11,FALSE)),"")</f>
        <v>0.05</v>
      </c>
      <c r="H65" s="114">
        <f>IFERROR(IF(VLOOKUP($A65,'Annex 2 EHV charges'!$D:$O,12,FALSE)=0,"",VLOOKUP($A65,'Annex 2 EHV charges'!$D:$O,12,FALSE)),"")</f>
        <v>0.05</v>
      </c>
    </row>
    <row r="66" spans="1:8" x14ac:dyDescent="0.2">
      <c r="A66" s="111">
        <f t="array" ref="A66">IFERROR(INDEX('Annex 2 EHV charges'!$D$11:$D$305, MATCH(0, IF(ISBLANK('Annex 2 EHV charges'!$D$11:$D$305),1, COUNTIF(A$4:$A65, 'Annex 2 EHV charges'!$D$11:$D$305)), 0)),"")</f>
        <v>433</v>
      </c>
      <c r="B66" s="110">
        <f>IF($A66="","",VLOOKUP($A66,'Annex 2 EHV charges'!$D:$O,2,0))</f>
        <v>433</v>
      </c>
      <c r="C66" s="111">
        <f>IF($A66="","",VLOOKUP($A66,'Annex 2 EHV charges'!$D:$O,3,0))</f>
        <v>1170000871139</v>
      </c>
      <c r="D66" s="110" t="str">
        <f>IF($A66="","",VLOOKUP($A66,'Annex 2 EHV charges'!$D:$O,4,0))</f>
        <v>Leverton ESS</v>
      </c>
      <c r="E66" s="112" t="str">
        <f>IFERROR(IF(VLOOKUP($A66,'Annex 2 EHV charges'!$D:$O,9,FALSE)=0,"",VLOOKUP($A66,'Annex 2 EHV charges'!$D:$O,9,FALSE)),"")</f>
        <v/>
      </c>
      <c r="F66" s="113">
        <f>IFERROR(IF(VLOOKUP($A66,'Annex 2 EHV charges'!$D:$O,10,FALSE)=0,"",VLOOKUP($A66,'Annex 2 EHV charges'!$D:$O,10,FALSE)),"")</f>
        <v>540.47</v>
      </c>
      <c r="G66" s="114">
        <f>IFERROR(IF(VLOOKUP($A66,'Annex 2 EHV charges'!$D:$O,11,FALSE)=0,"",VLOOKUP($A66,'Annex 2 EHV charges'!$D:$O,11,FALSE)),"")</f>
        <v>0.05</v>
      </c>
      <c r="H66" s="114">
        <f>IFERROR(IF(VLOOKUP($A66,'Annex 2 EHV charges'!$D:$O,12,FALSE)=0,"",VLOOKUP($A66,'Annex 2 EHV charges'!$D:$O,12,FALSE)),"")</f>
        <v>0.05</v>
      </c>
    </row>
    <row r="67" spans="1:8" x14ac:dyDescent="0.2">
      <c r="A67" s="111">
        <f t="array" ref="A67">IFERROR(INDEX('Annex 2 EHV charges'!$D$11:$D$305, MATCH(0, IF(ISBLANK('Annex 2 EHV charges'!$D$11:$D$305),1, COUNTIF(A$4:$A66, 'Annex 2 EHV charges'!$D$11:$D$305)), 0)),"")</f>
        <v>434</v>
      </c>
      <c r="B67" s="110">
        <f>IF($A67="","",VLOOKUP($A67,'Annex 2 EHV charges'!$D:$O,2,0))</f>
        <v>434</v>
      </c>
      <c r="C67" s="111">
        <f>IF($A67="","",VLOOKUP($A67,'Annex 2 EHV charges'!$D:$O,3,0))</f>
        <v>1170000884095</v>
      </c>
      <c r="D67" s="110" t="str">
        <f>IF($A67="","",VLOOKUP($A67,'Annex 2 EHV charges'!$D:$O,4,0))</f>
        <v>Nottingham Rd STOR</v>
      </c>
      <c r="E67" s="112" t="str">
        <f>IFERROR(IF(VLOOKUP($A67,'Annex 2 EHV charges'!$D:$O,9,FALSE)=0,"",VLOOKUP($A67,'Annex 2 EHV charges'!$D:$O,9,FALSE)),"")</f>
        <v/>
      </c>
      <c r="F67" s="113">
        <f>IFERROR(IF(VLOOKUP($A67,'Annex 2 EHV charges'!$D:$O,10,FALSE)=0,"",VLOOKUP($A67,'Annex 2 EHV charges'!$D:$O,10,FALSE)),"")</f>
        <v>447.46</v>
      </c>
      <c r="G67" s="114">
        <f>IFERROR(IF(VLOOKUP($A67,'Annex 2 EHV charges'!$D:$O,11,FALSE)=0,"",VLOOKUP($A67,'Annex 2 EHV charges'!$D:$O,11,FALSE)),"")</f>
        <v>0.05</v>
      </c>
      <c r="H67" s="114">
        <f>IFERROR(IF(VLOOKUP($A67,'Annex 2 EHV charges'!$D:$O,12,FALSE)=0,"",VLOOKUP($A67,'Annex 2 EHV charges'!$D:$O,12,FALSE)),"")</f>
        <v>0.05</v>
      </c>
    </row>
    <row r="68" spans="1:8" x14ac:dyDescent="0.2">
      <c r="A68" s="111">
        <f t="array" ref="A68">IFERROR(INDEX('Annex 2 EHV charges'!$D$11:$D$305, MATCH(0, IF(ISBLANK('Annex 2 EHV charges'!$D$11:$D$305),1, COUNTIF(A$4:$A67, 'Annex 2 EHV charges'!$D$11:$D$305)), 0)),"")</f>
        <v>436</v>
      </c>
      <c r="B68" s="110">
        <f>IF($A68="","",VLOOKUP($A68,'Annex 2 EHV charges'!$D:$O,2,0))</f>
        <v>436</v>
      </c>
      <c r="C68" s="111">
        <f>IF($A68="","",VLOOKUP($A68,'Annex 2 EHV charges'!$D:$O,3,0))</f>
        <v>1170000895733</v>
      </c>
      <c r="D68" s="110" t="str">
        <f>IF($A68="","",VLOOKUP($A68,'Annex 2 EHV charges'!$D:$O,4,0))</f>
        <v>Breach Farm ESS</v>
      </c>
      <c r="E68" s="112" t="str">
        <f>IFERROR(IF(VLOOKUP($A68,'Annex 2 EHV charges'!$D:$O,9,FALSE)=0,"",VLOOKUP($A68,'Annex 2 EHV charges'!$D:$O,9,FALSE)),"")</f>
        <v/>
      </c>
      <c r="F68" s="113">
        <f>IFERROR(IF(VLOOKUP($A68,'Annex 2 EHV charges'!$D:$O,10,FALSE)=0,"",VLOOKUP($A68,'Annex 2 EHV charges'!$D:$O,10,FALSE)),"")</f>
        <v>1766.69</v>
      </c>
      <c r="G68" s="114">
        <f>IFERROR(IF(VLOOKUP($A68,'Annex 2 EHV charges'!$D:$O,11,FALSE)=0,"",VLOOKUP($A68,'Annex 2 EHV charges'!$D:$O,11,FALSE)),"")</f>
        <v>0.05</v>
      </c>
      <c r="H68" s="114">
        <f>IFERROR(IF(VLOOKUP($A68,'Annex 2 EHV charges'!$D:$O,12,FALSE)=0,"",VLOOKUP($A68,'Annex 2 EHV charges'!$D:$O,12,FALSE)),"")</f>
        <v>0.05</v>
      </c>
    </row>
    <row r="69" spans="1:8" x14ac:dyDescent="0.2">
      <c r="A69" s="111">
        <f t="array" ref="A69">IFERROR(INDEX('Annex 2 EHV charges'!$D$11:$D$305, MATCH(0, IF(ISBLANK('Annex 2 EHV charges'!$D$11:$D$305),1, COUNTIF(A$4:$A68, 'Annex 2 EHV charges'!$D$11:$D$305)), 0)),"")</f>
        <v>437</v>
      </c>
      <c r="B69" s="110">
        <f>IF($A69="","",VLOOKUP($A69,'Annex 2 EHV charges'!$D:$O,2,0))</f>
        <v>437</v>
      </c>
      <c r="C69" s="111">
        <f>IF($A69="","",VLOOKUP($A69,'Annex 2 EHV charges'!$D:$O,3,0))</f>
        <v>1170000902638</v>
      </c>
      <c r="D69" s="110" t="str">
        <f>IF($A69="","",VLOOKUP($A69,'Annex 2 EHV charges'!$D:$O,4,0))</f>
        <v>Boston Biomass Gen AD</v>
      </c>
      <c r="E69" s="112" t="str">
        <f>IFERROR(IF(VLOOKUP($A69,'Annex 2 EHV charges'!$D:$O,9,FALSE)=0,"",VLOOKUP($A69,'Annex 2 EHV charges'!$D:$O,9,FALSE)),"")</f>
        <v/>
      </c>
      <c r="F69" s="113">
        <f>IFERROR(IF(VLOOKUP($A69,'Annex 2 EHV charges'!$D:$O,10,FALSE)=0,"",VLOOKUP($A69,'Annex 2 EHV charges'!$D:$O,10,FALSE)),"")</f>
        <v>1466.17</v>
      </c>
      <c r="G69" s="114">
        <f>IFERROR(IF(VLOOKUP($A69,'Annex 2 EHV charges'!$D:$O,11,FALSE)=0,"",VLOOKUP($A69,'Annex 2 EHV charges'!$D:$O,11,FALSE)),"")</f>
        <v>0.05</v>
      </c>
      <c r="H69" s="114">
        <f>IFERROR(IF(VLOOKUP($A69,'Annex 2 EHV charges'!$D:$O,12,FALSE)=0,"",VLOOKUP($A69,'Annex 2 EHV charges'!$D:$O,12,FALSE)),"")</f>
        <v>0.05</v>
      </c>
    </row>
    <row r="70" spans="1:8" x14ac:dyDescent="0.2">
      <c r="A70" s="111">
        <f t="array" ref="A70">IFERROR(INDEX('Annex 2 EHV charges'!$D$11:$D$305, MATCH(0, IF(ISBLANK('Annex 2 EHV charges'!$D$11:$D$305),1, COUNTIF(A$4:$A69, 'Annex 2 EHV charges'!$D$11:$D$305)), 0)),"")</f>
        <v>438</v>
      </c>
      <c r="B70" s="110">
        <f>IF($A70="","",VLOOKUP($A70,'Annex 2 EHV charges'!$D:$O,2,0))</f>
        <v>438</v>
      </c>
      <c r="C70" s="111">
        <f>IF($A70="","",VLOOKUP($A70,'Annex 2 EHV charges'!$D:$O,3,0))</f>
        <v>1170000928974</v>
      </c>
      <c r="D70" s="110" t="str">
        <f>IF($A70="","",VLOOKUP($A70,'Annex 2 EHV charges'!$D:$O,4,0))</f>
        <v>Twin Oaks Diesel STOR</v>
      </c>
      <c r="E70" s="112" t="str">
        <f>IFERROR(IF(VLOOKUP($A70,'Annex 2 EHV charges'!$D:$O,9,FALSE)=0,"",VLOOKUP($A70,'Annex 2 EHV charges'!$D:$O,9,FALSE)),"")</f>
        <v/>
      </c>
      <c r="F70" s="113">
        <f>IFERROR(IF(VLOOKUP($A70,'Annex 2 EHV charges'!$D:$O,10,FALSE)=0,"",VLOOKUP($A70,'Annex 2 EHV charges'!$D:$O,10,FALSE)),"")</f>
        <v>401.36</v>
      </c>
      <c r="G70" s="114">
        <f>IFERROR(IF(VLOOKUP($A70,'Annex 2 EHV charges'!$D:$O,11,FALSE)=0,"",VLOOKUP($A70,'Annex 2 EHV charges'!$D:$O,11,FALSE)),"")</f>
        <v>0.05</v>
      </c>
      <c r="H70" s="114">
        <f>IFERROR(IF(VLOOKUP($A70,'Annex 2 EHV charges'!$D:$O,12,FALSE)=0,"",VLOOKUP($A70,'Annex 2 EHV charges'!$D:$O,12,FALSE)),"")</f>
        <v>0.05</v>
      </c>
    </row>
    <row r="71" spans="1:8" x14ac:dyDescent="0.2">
      <c r="A71" s="111">
        <f t="array" ref="A71">IFERROR(INDEX('Annex 2 EHV charges'!$D$11:$D$305, MATCH(0, IF(ISBLANK('Annex 2 EHV charges'!$D$11:$D$305),1, COUNTIF(A$4:$A70, 'Annex 2 EHV charges'!$D$11:$D$305)), 0)),"")</f>
        <v>439</v>
      </c>
      <c r="B71" s="110">
        <f>IF($A71="","",VLOOKUP($A71,'Annex 2 EHV charges'!$D:$O,2,0))</f>
        <v>439</v>
      </c>
      <c r="C71" s="111">
        <f>IF($A71="","",VLOOKUP($A71,'Annex 2 EHV charges'!$D:$O,3,0))</f>
        <v>1170000939920</v>
      </c>
      <c r="D71" s="110" t="str">
        <f>IF($A71="","",VLOOKUP($A71,'Annex 2 EHV charges'!$D:$O,4,0))</f>
        <v>Colwick Private Rd STOR</v>
      </c>
      <c r="E71" s="112" t="str">
        <f>IFERROR(IF(VLOOKUP($A71,'Annex 2 EHV charges'!$D:$O,9,FALSE)=0,"",VLOOKUP($A71,'Annex 2 EHV charges'!$D:$O,9,FALSE)),"")</f>
        <v/>
      </c>
      <c r="F71" s="113">
        <f>IFERROR(IF(VLOOKUP($A71,'Annex 2 EHV charges'!$D:$O,10,FALSE)=0,"",VLOOKUP($A71,'Annex 2 EHV charges'!$D:$O,10,FALSE)),"")</f>
        <v>543.91999999999996</v>
      </c>
      <c r="G71" s="114">
        <f>IFERROR(IF(VLOOKUP($A71,'Annex 2 EHV charges'!$D:$O,11,FALSE)=0,"",VLOOKUP($A71,'Annex 2 EHV charges'!$D:$O,11,FALSE)),"")</f>
        <v>0.05</v>
      </c>
      <c r="H71" s="114">
        <f>IFERROR(IF(VLOOKUP($A71,'Annex 2 EHV charges'!$D:$O,12,FALSE)=0,"",VLOOKUP($A71,'Annex 2 EHV charges'!$D:$O,12,FALSE)),"")</f>
        <v>0.05</v>
      </c>
    </row>
    <row r="72" spans="1:8" x14ac:dyDescent="0.2">
      <c r="A72" s="111">
        <f t="array" ref="A72">IFERROR(INDEX('Annex 2 EHV charges'!$D$11:$D$305, MATCH(0, IF(ISBLANK('Annex 2 EHV charges'!$D$11:$D$305),1, COUNTIF(A$4:$A71, 'Annex 2 EHV charges'!$D$11:$D$305)), 0)),"")</f>
        <v>440</v>
      </c>
      <c r="B72" s="110">
        <f>IF($A72="","",VLOOKUP($A72,'Annex 2 EHV charges'!$D:$O,2,0))</f>
        <v>440</v>
      </c>
      <c r="C72" s="111">
        <f>IF($A72="","",VLOOKUP($A72,'Annex 2 EHV charges'!$D:$O,3,0))</f>
        <v>1170000953553</v>
      </c>
      <c r="D72" s="110" t="str">
        <f>IF($A72="","",VLOOKUP($A72,'Annex 2 EHV charges'!$D:$O,4,0))</f>
        <v>Mill Fm Caythorpe ESS</v>
      </c>
      <c r="E72" s="112" t="str">
        <f>IFERROR(IF(VLOOKUP($A72,'Annex 2 EHV charges'!$D:$O,9,FALSE)=0,"",VLOOKUP($A72,'Annex 2 EHV charges'!$D:$O,9,FALSE)),"")</f>
        <v/>
      </c>
      <c r="F72" s="113">
        <f>IFERROR(IF(VLOOKUP($A72,'Annex 2 EHV charges'!$D:$O,10,FALSE)=0,"",VLOOKUP($A72,'Annex 2 EHV charges'!$D:$O,10,FALSE)),"")</f>
        <v>205</v>
      </c>
      <c r="G72" s="114">
        <f>IFERROR(IF(VLOOKUP($A72,'Annex 2 EHV charges'!$D:$O,11,FALSE)=0,"",VLOOKUP($A72,'Annex 2 EHV charges'!$D:$O,11,FALSE)),"")</f>
        <v>0.05</v>
      </c>
      <c r="H72" s="114">
        <f>IFERROR(IF(VLOOKUP($A72,'Annex 2 EHV charges'!$D:$O,12,FALSE)=0,"",VLOOKUP($A72,'Annex 2 EHV charges'!$D:$O,12,FALSE)),"")</f>
        <v>0.05</v>
      </c>
    </row>
    <row r="73" spans="1:8" x14ac:dyDescent="0.2">
      <c r="A73" s="111">
        <f t="array" ref="A73">IFERROR(INDEX('Annex 2 EHV charges'!$D$11:$D$305, MATCH(0, IF(ISBLANK('Annex 2 EHV charges'!$D$11:$D$305),1, COUNTIF(A$4:$A72, 'Annex 2 EHV charges'!$D$11:$D$305)), 0)),"")</f>
        <v>705</v>
      </c>
      <c r="B73" s="110">
        <f>IF($A73="","",VLOOKUP($A73,'Annex 2 EHV charges'!$D:$O,2,0))</f>
        <v>705</v>
      </c>
      <c r="C73" s="111">
        <f>IF($A73="","",VLOOKUP($A73,'Annex 2 EHV charges'!$D:$O,3,0))</f>
        <v>1170000447725</v>
      </c>
      <c r="D73" s="110" t="str">
        <f>IF($A73="","",VLOOKUP($A73,'Annex 2 EHV charges'!$D:$O,4,0))</f>
        <v>Prestop Park Farm PV</v>
      </c>
      <c r="E73" s="112" t="str">
        <f>IFERROR(IF(VLOOKUP($A73,'Annex 2 EHV charges'!$D:$O,9,FALSE)=0,"",VLOOKUP($A73,'Annex 2 EHV charges'!$D:$O,9,FALSE)),"")</f>
        <v/>
      </c>
      <c r="F73" s="113">
        <f>IFERROR(IF(VLOOKUP($A73,'Annex 2 EHV charges'!$D:$O,10,FALSE)=0,"",VLOOKUP($A73,'Annex 2 EHV charges'!$D:$O,10,FALSE)),"")</f>
        <v>418.46</v>
      </c>
      <c r="G73" s="114">
        <f>IFERROR(IF(VLOOKUP($A73,'Annex 2 EHV charges'!$D:$O,11,FALSE)=0,"",VLOOKUP($A73,'Annex 2 EHV charges'!$D:$O,11,FALSE)),"")</f>
        <v>0.05</v>
      </c>
      <c r="H73" s="114">
        <f>IFERROR(IF(VLOOKUP($A73,'Annex 2 EHV charges'!$D:$O,12,FALSE)=0,"",VLOOKUP($A73,'Annex 2 EHV charges'!$D:$O,12,FALSE)),"")</f>
        <v>0.05</v>
      </c>
    </row>
    <row r="74" spans="1:8" x14ac:dyDescent="0.2">
      <c r="A74" s="111">
        <f t="array" ref="A74">IFERROR(INDEX('Annex 2 EHV charges'!$D$11:$D$305, MATCH(0, IF(ISBLANK('Annex 2 EHV charges'!$D$11:$D$305),1, COUNTIF(A$4:$A73, 'Annex 2 EHV charges'!$D$11:$D$305)), 0)),"")</f>
        <v>706</v>
      </c>
      <c r="B74" s="110">
        <f>IF($A74="","",VLOOKUP($A74,'Annex 2 EHV charges'!$D:$O,2,0))</f>
        <v>706</v>
      </c>
      <c r="C74" s="111">
        <f>IF($A74="","",VLOOKUP($A74,'Annex 2 EHV charges'!$D:$O,3,0))</f>
        <v>1170000447488</v>
      </c>
      <c r="D74" s="110" t="str">
        <f>IF($A74="","",VLOOKUP($A74,'Annex 2 EHV charges'!$D:$O,4,0))</f>
        <v>Smith Hall Farm Solar</v>
      </c>
      <c r="E74" s="112" t="str">
        <f>IFERROR(IF(VLOOKUP($A74,'Annex 2 EHV charges'!$D:$O,9,FALSE)=0,"",VLOOKUP($A74,'Annex 2 EHV charges'!$D:$O,9,FALSE)),"")</f>
        <v/>
      </c>
      <c r="F74" s="113">
        <f>IFERROR(IF(VLOOKUP($A74,'Annex 2 EHV charges'!$D:$O,10,FALSE)=0,"",VLOOKUP($A74,'Annex 2 EHV charges'!$D:$O,10,FALSE)),"")</f>
        <v>700.52</v>
      </c>
      <c r="G74" s="114">
        <f>IFERROR(IF(VLOOKUP($A74,'Annex 2 EHV charges'!$D:$O,11,FALSE)=0,"",VLOOKUP($A74,'Annex 2 EHV charges'!$D:$O,11,FALSE)),"")</f>
        <v>0.05</v>
      </c>
      <c r="H74" s="114">
        <f>IFERROR(IF(VLOOKUP($A74,'Annex 2 EHV charges'!$D:$O,12,FALSE)=0,"",VLOOKUP($A74,'Annex 2 EHV charges'!$D:$O,12,FALSE)),"")</f>
        <v>0.05</v>
      </c>
    </row>
    <row r="75" spans="1:8" x14ac:dyDescent="0.2">
      <c r="A75" s="111">
        <f t="array" ref="A75">IFERROR(INDEX('Annex 2 EHV charges'!$D$11:$D$305, MATCH(0, IF(ISBLANK('Annex 2 EHV charges'!$D$11:$D$305),1, COUNTIF(A$4:$A74, 'Annex 2 EHV charges'!$D$11:$D$305)), 0)),"")</f>
        <v>707</v>
      </c>
      <c r="B75" s="110">
        <f>IF($A75="","",VLOOKUP($A75,'Annex 2 EHV charges'!$D:$O,2,0))</f>
        <v>707</v>
      </c>
      <c r="C75" s="111">
        <f>IF($A75="","",VLOOKUP($A75,'Annex 2 EHV charges'!$D:$O,3,0))</f>
        <v>1170000447502</v>
      </c>
      <c r="D75" s="110" t="str">
        <f>IF($A75="","",VLOOKUP($A75,'Annex 2 EHV charges'!$D:$O,4,0))</f>
        <v>Park Farm Solar Ashby</v>
      </c>
      <c r="E75" s="112" t="str">
        <f>IFERROR(IF(VLOOKUP($A75,'Annex 2 EHV charges'!$D:$O,9,FALSE)=0,"",VLOOKUP($A75,'Annex 2 EHV charges'!$D:$O,9,FALSE)),"")</f>
        <v/>
      </c>
      <c r="F75" s="113">
        <f>IFERROR(IF(VLOOKUP($A75,'Annex 2 EHV charges'!$D:$O,10,FALSE)=0,"",VLOOKUP($A75,'Annex 2 EHV charges'!$D:$O,10,FALSE)),"")</f>
        <v>81.08</v>
      </c>
      <c r="G75" s="114">
        <f>IFERROR(IF(VLOOKUP($A75,'Annex 2 EHV charges'!$D:$O,11,FALSE)=0,"",VLOOKUP($A75,'Annex 2 EHV charges'!$D:$O,11,FALSE)),"")</f>
        <v>0.05</v>
      </c>
      <c r="H75" s="114">
        <f>IFERROR(IF(VLOOKUP($A75,'Annex 2 EHV charges'!$D:$O,12,FALSE)=0,"",VLOOKUP($A75,'Annex 2 EHV charges'!$D:$O,12,FALSE)),"")</f>
        <v>0.05</v>
      </c>
    </row>
    <row r="76" spans="1:8" x14ac:dyDescent="0.2">
      <c r="A76" s="111">
        <f t="array" ref="A76">IFERROR(INDEX('Annex 2 EHV charges'!$D$11:$D$305, MATCH(0, IF(ISBLANK('Annex 2 EHV charges'!$D$11:$D$305),1, COUNTIF(A$4:$A75, 'Annex 2 EHV charges'!$D$11:$D$305)), 0)),"")</f>
        <v>708</v>
      </c>
      <c r="B76" s="110">
        <f>IF($A76="","",VLOOKUP($A76,'Annex 2 EHV charges'!$D:$O,2,0))</f>
        <v>708</v>
      </c>
      <c r="C76" s="111">
        <f>IF($A76="","",VLOOKUP($A76,'Annex 2 EHV charges'!$D:$O,3,0))</f>
        <v>1170000451439</v>
      </c>
      <c r="D76" s="110" t="str">
        <f>IF($A76="","",VLOOKUP($A76,'Annex 2 EHV charges'!$D:$O,4,0))</f>
        <v>Aston House Solar Farm</v>
      </c>
      <c r="E76" s="112" t="str">
        <f>IFERROR(IF(VLOOKUP($A76,'Annex 2 EHV charges'!$D:$O,9,FALSE)=0,"",VLOOKUP($A76,'Annex 2 EHV charges'!$D:$O,9,FALSE)),"")</f>
        <v/>
      </c>
      <c r="F76" s="113">
        <f>IFERROR(IF(VLOOKUP($A76,'Annex 2 EHV charges'!$D:$O,10,FALSE)=0,"",VLOOKUP($A76,'Annex 2 EHV charges'!$D:$O,10,FALSE)),"")</f>
        <v>713.69</v>
      </c>
      <c r="G76" s="114">
        <f>IFERROR(IF(VLOOKUP($A76,'Annex 2 EHV charges'!$D:$O,11,FALSE)=0,"",VLOOKUP($A76,'Annex 2 EHV charges'!$D:$O,11,FALSE)),"")</f>
        <v>0.05</v>
      </c>
      <c r="H76" s="114">
        <f>IFERROR(IF(VLOOKUP($A76,'Annex 2 EHV charges'!$D:$O,12,FALSE)=0,"",VLOOKUP($A76,'Annex 2 EHV charges'!$D:$O,12,FALSE)),"")</f>
        <v>0.05</v>
      </c>
    </row>
    <row r="77" spans="1:8" x14ac:dyDescent="0.2">
      <c r="A77" s="111">
        <f t="array" ref="A77">IFERROR(INDEX('Annex 2 EHV charges'!$D$11:$D$305, MATCH(0, IF(ISBLANK('Annex 2 EHV charges'!$D$11:$D$305),1, COUNTIF(A$4:$A76, 'Annex 2 EHV charges'!$D$11:$D$305)), 0)),"")</f>
        <v>710</v>
      </c>
      <c r="B77" s="110">
        <f>IF($A77="","",VLOOKUP($A77,'Annex 2 EHV charges'!$D:$O,2,0))</f>
        <v>710</v>
      </c>
      <c r="C77" s="111">
        <f>IF($A77="","",VLOOKUP($A77,'Annex 2 EHV charges'!$D:$O,3,0))</f>
        <v>1170000457626</v>
      </c>
      <c r="D77" s="110" t="str">
        <f>IF($A77="","",VLOOKUP($A77,'Annex 2 EHV charges'!$D:$O,4,0))</f>
        <v>Elms Farm Solar Farm</v>
      </c>
      <c r="E77" s="112" t="str">
        <f>IFERROR(IF(VLOOKUP($A77,'Annex 2 EHV charges'!$D:$O,9,FALSE)=0,"",VLOOKUP($A77,'Annex 2 EHV charges'!$D:$O,9,FALSE)),"")</f>
        <v/>
      </c>
      <c r="F77" s="113">
        <f>IFERROR(IF(VLOOKUP($A77,'Annex 2 EHV charges'!$D:$O,10,FALSE)=0,"",VLOOKUP($A77,'Annex 2 EHV charges'!$D:$O,10,FALSE)),"")</f>
        <v>417.62</v>
      </c>
      <c r="G77" s="114">
        <f>IFERROR(IF(VLOOKUP($A77,'Annex 2 EHV charges'!$D:$O,11,FALSE)=0,"",VLOOKUP($A77,'Annex 2 EHV charges'!$D:$O,11,FALSE)),"")</f>
        <v>0.05</v>
      </c>
      <c r="H77" s="114">
        <f>IFERROR(IF(VLOOKUP($A77,'Annex 2 EHV charges'!$D:$O,12,FALSE)=0,"",VLOOKUP($A77,'Annex 2 EHV charges'!$D:$O,12,FALSE)),"")</f>
        <v>0.05</v>
      </c>
    </row>
    <row r="78" spans="1:8" x14ac:dyDescent="0.2">
      <c r="A78" s="111">
        <f t="array" ref="A78">IFERROR(INDEX('Annex 2 EHV charges'!$D$11:$D$305, MATCH(0, IF(ISBLANK('Annex 2 EHV charges'!$D$11:$D$305),1, COUNTIF(A$4:$A77, 'Annex 2 EHV charges'!$D$11:$D$305)), 0)),"")</f>
        <v>711</v>
      </c>
      <c r="B78" s="110">
        <f>IF($A78="","",VLOOKUP($A78,'Annex 2 EHV charges'!$D:$O,2,0))</f>
        <v>711</v>
      </c>
      <c r="C78" s="111">
        <f>IF($A78="","",VLOOKUP($A78,'Annex 2 EHV charges'!$D:$O,3,0))</f>
        <v>1170000458569</v>
      </c>
      <c r="D78" s="110" t="str">
        <f>IF($A78="","",VLOOKUP($A78,'Annex 2 EHV charges'!$D:$O,4,0))</f>
        <v>Morton Solar Farm</v>
      </c>
      <c r="E78" s="112" t="str">
        <f>IFERROR(IF(VLOOKUP($A78,'Annex 2 EHV charges'!$D:$O,9,FALSE)=0,"",VLOOKUP($A78,'Annex 2 EHV charges'!$D:$O,9,FALSE)),"")</f>
        <v/>
      </c>
      <c r="F78" s="113">
        <f>IFERROR(IF(VLOOKUP($A78,'Annex 2 EHV charges'!$D:$O,10,FALSE)=0,"",VLOOKUP($A78,'Annex 2 EHV charges'!$D:$O,10,FALSE)),"")</f>
        <v>714.93</v>
      </c>
      <c r="G78" s="114">
        <f>IFERROR(IF(VLOOKUP($A78,'Annex 2 EHV charges'!$D:$O,11,FALSE)=0,"",VLOOKUP($A78,'Annex 2 EHV charges'!$D:$O,11,FALSE)),"")</f>
        <v>0.05</v>
      </c>
      <c r="H78" s="114">
        <f>IFERROR(IF(VLOOKUP($A78,'Annex 2 EHV charges'!$D:$O,12,FALSE)=0,"",VLOOKUP($A78,'Annex 2 EHV charges'!$D:$O,12,FALSE)),"")</f>
        <v>0.05</v>
      </c>
    </row>
    <row r="79" spans="1:8" x14ac:dyDescent="0.2">
      <c r="A79" s="111">
        <f t="array" ref="A79">IFERROR(INDEX('Annex 2 EHV charges'!$D$11:$D$305, MATCH(0, IF(ISBLANK('Annex 2 EHV charges'!$D$11:$D$305),1, COUNTIF(A$4:$A78, 'Annex 2 EHV charges'!$D$11:$D$305)), 0)),"")</f>
        <v>712</v>
      </c>
      <c r="B79" s="110">
        <f>IF($A79="","",VLOOKUP($A79,'Annex 2 EHV charges'!$D:$O,2,0))</f>
        <v>712</v>
      </c>
      <c r="C79" s="111">
        <f>IF($A79="","",VLOOKUP($A79,'Annex 2 EHV charges'!$D:$O,3,0))</f>
        <v>1170000463160</v>
      </c>
      <c r="D79" s="110" t="str">
        <f>IF($A79="","",VLOOKUP($A79,'Annex 2 EHV charges'!$D:$O,4,0))</f>
        <v>Glebe Farm Podington PV</v>
      </c>
      <c r="E79" s="112" t="str">
        <f>IFERROR(IF(VLOOKUP($A79,'Annex 2 EHV charges'!$D:$O,9,FALSE)=0,"",VLOOKUP($A79,'Annex 2 EHV charges'!$D:$O,9,FALSE)),"")</f>
        <v/>
      </c>
      <c r="F79" s="113">
        <f>IFERROR(IF(VLOOKUP($A79,'Annex 2 EHV charges'!$D:$O,10,FALSE)=0,"",VLOOKUP($A79,'Annex 2 EHV charges'!$D:$O,10,FALSE)),"")</f>
        <v>6386.28</v>
      </c>
      <c r="G79" s="114">
        <f>IFERROR(IF(VLOOKUP($A79,'Annex 2 EHV charges'!$D:$O,11,FALSE)=0,"",VLOOKUP($A79,'Annex 2 EHV charges'!$D:$O,11,FALSE)),"")</f>
        <v>0.05</v>
      </c>
      <c r="H79" s="114">
        <f>IFERROR(IF(VLOOKUP($A79,'Annex 2 EHV charges'!$D:$O,12,FALSE)=0,"",VLOOKUP($A79,'Annex 2 EHV charges'!$D:$O,12,FALSE)),"")</f>
        <v>0.05</v>
      </c>
    </row>
    <row r="80" spans="1:8" x14ac:dyDescent="0.2">
      <c r="A80" s="111">
        <f t="array" ref="A80">IFERROR(INDEX('Annex 2 EHV charges'!$D$11:$D$305, MATCH(0, IF(ISBLANK('Annex 2 EHV charges'!$D$11:$D$305),1, COUNTIF(A$4:$A79, 'Annex 2 EHV charges'!$D$11:$D$305)), 0)),"")</f>
        <v>713</v>
      </c>
      <c r="B80" s="110">
        <f>IF($A80="","",VLOOKUP($A80,'Annex 2 EHV charges'!$D:$O,2,0))</f>
        <v>713</v>
      </c>
      <c r="C80" s="111">
        <f>IF($A80="","",VLOOKUP($A80,'Annex 2 EHV charges'!$D:$O,3,0))</f>
        <v>1170000468024</v>
      </c>
      <c r="D80" s="110" t="str">
        <f>IF($A80="","",VLOOKUP($A80,'Annex 2 EHV charges'!$D:$O,4,0))</f>
        <v>Rolleston Park Solar</v>
      </c>
      <c r="E80" s="112" t="str">
        <f>IFERROR(IF(VLOOKUP($A80,'Annex 2 EHV charges'!$D:$O,9,FALSE)=0,"",VLOOKUP($A80,'Annex 2 EHV charges'!$D:$O,9,FALSE)),"")</f>
        <v/>
      </c>
      <c r="F80" s="113">
        <f>IFERROR(IF(VLOOKUP($A80,'Annex 2 EHV charges'!$D:$O,10,FALSE)=0,"",VLOOKUP($A80,'Annex 2 EHV charges'!$D:$O,10,FALSE)),"")</f>
        <v>911.39</v>
      </c>
      <c r="G80" s="114">
        <f>IFERROR(IF(VLOOKUP($A80,'Annex 2 EHV charges'!$D:$O,11,FALSE)=0,"",VLOOKUP($A80,'Annex 2 EHV charges'!$D:$O,11,FALSE)),"")</f>
        <v>0.05</v>
      </c>
      <c r="H80" s="114">
        <f>IFERROR(IF(VLOOKUP($A80,'Annex 2 EHV charges'!$D:$O,12,FALSE)=0,"",VLOOKUP($A80,'Annex 2 EHV charges'!$D:$O,12,FALSE)),"")</f>
        <v>0.05</v>
      </c>
    </row>
    <row r="81" spans="1:8" x14ac:dyDescent="0.2">
      <c r="A81" s="111">
        <f t="array" ref="A81">IFERROR(INDEX('Annex 2 EHV charges'!$D$11:$D$305, MATCH(0, IF(ISBLANK('Annex 2 EHV charges'!$D$11:$D$305),1, COUNTIF(A$4:$A80, 'Annex 2 EHV charges'!$D$11:$D$305)), 0)),"")</f>
        <v>714</v>
      </c>
      <c r="B81" s="110">
        <f>IF($A81="","",VLOOKUP($A81,'Annex 2 EHV charges'!$D:$O,2,0))</f>
        <v>714</v>
      </c>
      <c r="C81" s="111">
        <f>IF($A81="","",VLOOKUP($A81,'Annex 2 EHV charges'!$D:$O,3,0))</f>
        <v>1170000467581</v>
      </c>
      <c r="D81" s="110" t="str">
        <f>IF($A81="","",VLOOKUP($A81,'Annex 2 EHV charges'!$D:$O,4,0))</f>
        <v>Nowhere Farm PV</v>
      </c>
      <c r="E81" s="112" t="str">
        <f>IFERROR(IF(VLOOKUP($A81,'Annex 2 EHV charges'!$D:$O,9,FALSE)=0,"",VLOOKUP($A81,'Annex 2 EHV charges'!$D:$O,9,FALSE)),"")</f>
        <v/>
      </c>
      <c r="F81" s="113">
        <f>IFERROR(IF(VLOOKUP($A81,'Annex 2 EHV charges'!$D:$O,10,FALSE)=0,"",VLOOKUP($A81,'Annex 2 EHV charges'!$D:$O,10,FALSE)),"")</f>
        <v>1242.25</v>
      </c>
      <c r="G81" s="114">
        <f>IFERROR(IF(VLOOKUP($A81,'Annex 2 EHV charges'!$D:$O,11,FALSE)=0,"",VLOOKUP($A81,'Annex 2 EHV charges'!$D:$O,11,FALSE)),"")</f>
        <v>0.05</v>
      </c>
      <c r="H81" s="114">
        <f>IFERROR(IF(VLOOKUP($A81,'Annex 2 EHV charges'!$D:$O,12,FALSE)=0,"",VLOOKUP($A81,'Annex 2 EHV charges'!$D:$O,12,FALSE)),"")</f>
        <v>0.05</v>
      </c>
    </row>
    <row r="82" spans="1:8" x14ac:dyDescent="0.2">
      <c r="A82" s="111">
        <f t="array" ref="A82">IFERROR(INDEX('Annex 2 EHV charges'!$D$11:$D$305, MATCH(0, IF(ISBLANK('Annex 2 EHV charges'!$D$11:$D$305),1, COUNTIF(A$4:$A81, 'Annex 2 EHV charges'!$D$11:$D$305)), 0)),"")</f>
        <v>716</v>
      </c>
      <c r="B82" s="110">
        <f>IF($A82="","",VLOOKUP($A82,'Annex 2 EHV charges'!$D:$O,2,0))</f>
        <v>716</v>
      </c>
      <c r="C82" s="111">
        <f>IF($A82="","",VLOOKUP($A82,'Annex 2 EHV charges'!$D:$O,3,0))</f>
        <v>1170000467527</v>
      </c>
      <c r="D82" s="110" t="str">
        <f>IF($A82="","",VLOOKUP($A82,'Annex 2 EHV charges'!$D:$O,4,0))</f>
        <v>Chelveston Renewable PV</v>
      </c>
      <c r="E82" s="112" t="str">
        <f>IFERROR(IF(VLOOKUP($A82,'Annex 2 EHV charges'!$D:$O,9,FALSE)=0,"",VLOOKUP($A82,'Annex 2 EHV charges'!$D:$O,9,FALSE)),"")</f>
        <v/>
      </c>
      <c r="F82" s="113">
        <f>IFERROR(IF(VLOOKUP($A82,'Annex 2 EHV charges'!$D:$O,10,FALSE)=0,"",VLOOKUP($A82,'Annex 2 EHV charges'!$D:$O,10,FALSE)),"")</f>
        <v>3290.16</v>
      </c>
      <c r="G82" s="114">
        <f>IFERROR(IF(VLOOKUP($A82,'Annex 2 EHV charges'!$D:$O,11,FALSE)=0,"",VLOOKUP($A82,'Annex 2 EHV charges'!$D:$O,11,FALSE)),"")</f>
        <v>0.05</v>
      </c>
      <c r="H82" s="114">
        <f>IFERROR(IF(VLOOKUP($A82,'Annex 2 EHV charges'!$D:$O,12,FALSE)=0,"",VLOOKUP($A82,'Annex 2 EHV charges'!$D:$O,12,FALSE)),"")</f>
        <v>0.05</v>
      </c>
    </row>
    <row r="83" spans="1:8" x14ac:dyDescent="0.2">
      <c r="A83" s="111">
        <f t="array" ref="A83">IFERROR(INDEX('Annex 2 EHV charges'!$D$11:$D$305, MATCH(0, IF(ISBLANK('Annex 2 EHV charges'!$D$11:$D$305),1, COUNTIF(A$4:$A82, 'Annex 2 EHV charges'!$D$11:$D$305)), 0)),"")</f>
        <v>717</v>
      </c>
      <c r="B83" s="110">
        <f>IF($A83="","",VLOOKUP($A83,'Annex 2 EHV charges'!$D:$O,2,0))</f>
        <v>717</v>
      </c>
      <c r="C83" s="111">
        <f>IF($A83="","",VLOOKUP($A83,'Annex 2 EHV charges'!$D:$O,3,0))</f>
        <v>1170000474107</v>
      </c>
      <c r="D83" s="110" t="str">
        <f>IF($A83="","",VLOOKUP($A83,'Annex 2 EHV charges'!$D:$O,4,0))</f>
        <v>Horsemoor Drove Solar</v>
      </c>
      <c r="E83" s="112" t="str">
        <f>IFERROR(IF(VLOOKUP($A83,'Annex 2 EHV charges'!$D:$O,9,FALSE)=0,"",VLOOKUP($A83,'Annex 2 EHV charges'!$D:$O,9,FALSE)),"")</f>
        <v/>
      </c>
      <c r="F83" s="113">
        <f>IFERROR(IF(VLOOKUP($A83,'Annex 2 EHV charges'!$D:$O,10,FALSE)=0,"",VLOOKUP($A83,'Annex 2 EHV charges'!$D:$O,10,FALSE)),"")</f>
        <v>4072.02</v>
      </c>
      <c r="G83" s="114">
        <f>IFERROR(IF(VLOOKUP($A83,'Annex 2 EHV charges'!$D:$O,11,FALSE)=0,"",VLOOKUP($A83,'Annex 2 EHV charges'!$D:$O,11,FALSE)),"")</f>
        <v>0.05</v>
      </c>
      <c r="H83" s="114">
        <f>IFERROR(IF(VLOOKUP($A83,'Annex 2 EHV charges'!$D:$O,12,FALSE)=0,"",VLOOKUP($A83,'Annex 2 EHV charges'!$D:$O,12,FALSE)),"")</f>
        <v>0.05</v>
      </c>
    </row>
    <row r="84" spans="1:8" x14ac:dyDescent="0.2">
      <c r="A84" s="111">
        <f t="array" ref="A84">IFERROR(INDEX('Annex 2 EHV charges'!$D$11:$D$305, MATCH(0, IF(ISBLANK('Annex 2 EHV charges'!$D$11:$D$305),1, COUNTIF(A$4:$A83, 'Annex 2 EHV charges'!$D$11:$D$305)), 0)),"")</f>
        <v>718</v>
      </c>
      <c r="B84" s="110">
        <f>IF($A84="","",VLOOKUP($A84,'Annex 2 EHV charges'!$D:$O,2,0))</f>
        <v>718</v>
      </c>
      <c r="C84" s="111">
        <f>IF($A84="","",VLOOKUP($A84,'Annex 2 EHV charges'!$D:$O,3,0))</f>
        <v>1170000474445</v>
      </c>
      <c r="D84" s="110" t="str">
        <f>IF($A84="","",VLOOKUP($A84,'Annex 2 EHV charges'!$D:$O,4,0))</f>
        <v>Decoy Farm Crowland PV</v>
      </c>
      <c r="E84" s="112" t="str">
        <f>IFERROR(IF(VLOOKUP($A84,'Annex 2 EHV charges'!$D:$O,9,FALSE)=0,"",VLOOKUP($A84,'Annex 2 EHV charges'!$D:$O,9,FALSE)),"")</f>
        <v/>
      </c>
      <c r="F84" s="113">
        <f>IFERROR(IF(VLOOKUP($A84,'Annex 2 EHV charges'!$D:$O,10,FALSE)=0,"",VLOOKUP($A84,'Annex 2 EHV charges'!$D:$O,10,FALSE)),"")</f>
        <v>377.82</v>
      </c>
      <c r="G84" s="114">
        <f>IFERROR(IF(VLOOKUP($A84,'Annex 2 EHV charges'!$D:$O,11,FALSE)=0,"",VLOOKUP($A84,'Annex 2 EHV charges'!$D:$O,11,FALSE)),"")</f>
        <v>0.05</v>
      </c>
      <c r="H84" s="114">
        <f>IFERROR(IF(VLOOKUP($A84,'Annex 2 EHV charges'!$D:$O,12,FALSE)=0,"",VLOOKUP($A84,'Annex 2 EHV charges'!$D:$O,12,FALSE)),"")</f>
        <v>0.05</v>
      </c>
    </row>
    <row r="85" spans="1:8" x14ac:dyDescent="0.2">
      <c r="A85" s="111">
        <f t="array" ref="A85">IFERROR(INDEX('Annex 2 EHV charges'!$D$11:$D$305, MATCH(0, IF(ISBLANK('Annex 2 EHV charges'!$D$11:$D$305),1, COUNTIF(A$4:$A84, 'Annex 2 EHV charges'!$D$11:$D$305)), 0)),"")</f>
        <v>720</v>
      </c>
      <c r="B85" s="110">
        <f>IF($A85="","",VLOOKUP($A85,'Annex 2 EHV charges'!$D:$O,2,0))</f>
        <v>720</v>
      </c>
      <c r="C85" s="111">
        <f>IF($A85="","",VLOOKUP($A85,'Annex 2 EHV charges'!$D:$O,3,0))</f>
        <v>1170000474409</v>
      </c>
      <c r="D85" s="110" t="str">
        <f>IF($A85="","",VLOOKUP($A85,'Annex 2 EHV charges'!$D:$O,4,0))</f>
        <v>Decoy Farm Crowland AD</v>
      </c>
      <c r="E85" s="112" t="str">
        <f>IFERROR(IF(VLOOKUP($A85,'Annex 2 EHV charges'!$D:$O,9,FALSE)=0,"",VLOOKUP($A85,'Annex 2 EHV charges'!$D:$O,9,FALSE)),"")</f>
        <v/>
      </c>
      <c r="F85" s="113">
        <f>IFERROR(IF(VLOOKUP($A85,'Annex 2 EHV charges'!$D:$O,10,FALSE)=0,"",VLOOKUP($A85,'Annex 2 EHV charges'!$D:$O,10,FALSE)),"")</f>
        <v>362.64</v>
      </c>
      <c r="G85" s="114">
        <f>IFERROR(IF(VLOOKUP($A85,'Annex 2 EHV charges'!$D:$O,11,FALSE)=0,"",VLOOKUP($A85,'Annex 2 EHV charges'!$D:$O,11,FALSE)),"")</f>
        <v>0.05</v>
      </c>
      <c r="H85" s="114">
        <f>IFERROR(IF(VLOOKUP($A85,'Annex 2 EHV charges'!$D:$O,12,FALSE)=0,"",VLOOKUP($A85,'Annex 2 EHV charges'!$D:$O,12,FALSE)),"")</f>
        <v>0.05</v>
      </c>
    </row>
    <row r="86" spans="1:8" x14ac:dyDescent="0.2">
      <c r="A86" s="111">
        <f t="array" ref="A86">IFERROR(INDEX('Annex 2 EHV charges'!$D$11:$D$305, MATCH(0, IF(ISBLANK('Annex 2 EHV charges'!$D$11:$D$305),1, COUNTIF(A$4:$A85, 'Annex 2 EHV charges'!$D$11:$D$305)), 0)),"")</f>
        <v>600</v>
      </c>
      <c r="B86" s="110">
        <f>IF($A86="","",VLOOKUP($A86,'Annex 2 EHV charges'!$D:$O,2,0))</f>
        <v>600</v>
      </c>
      <c r="C86" s="111">
        <f>IF($A86="","",VLOOKUP($A86,'Annex 2 EHV charges'!$D:$O,3,0))</f>
        <v>0</v>
      </c>
      <c r="D86" s="110" t="str">
        <f>IF($A86="","",VLOOKUP($A86,'Annex 2 EHV charges'!$D:$O,4,0))</f>
        <v>Network Rail Bytham</v>
      </c>
      <c r="E86" s="112" t="str">
        <f>IFERROR(IF(VLOOKUP($A86,'Annex 2 EHV charges'!$D:$O,9,FALSE)=0,"",VLOOKUP($A86,'Annex 2 EHV charges'!$D:$O,9,FALSE)),"")</f>
        <v/>
      </c>
      <c r="F86" s="113" t="str">
        <f>IFERROR(IF(VLOOKUP($A86,'Annex 2 EHV charges'!$D:$O,10,FALSE)=0,"",VLOOKUP($A86,'Annex 2 EHV charges'!$D:$O,10,FALSE)),"")</f>
        <v/>
      </c>
      <c r="G86" s="114" t="str">
        <f>IFERROR(IF(VLOOKUP($A86,'Annex 2 EHV charges'!$D:$O,11,FALSE)=0,"",VLOOKUP($A86,'Annex 2 EHV charges'!$D:$O,11,FALSE)),"")</f>
        <v/>
      </c>
      <c r="H86" s="114" t="str">
        <f>IFERROR(IF(VLOOKUP($A86,'Annex 2 EHV charges'!$D:$O,12,FALSE)=0,"",VLOOKUP($A86,'Annex 2 EHV charges'!$D:$O,12,FALSE)),"")</f>
        <v/>
      </c>
    </row>
    <row r="87" spans="1:8" x14ac:dyDescent="0.2">
      <c r="A87" s="111">
        <f t="array" ref="A87">IFERROR(INDEX('Annex 2 EHV charges'!$D$11:$D$305, MATCH(0, IF(ISBLANK('Annex 2 EHV charges'!$D$11:$D$305),1, COUNTIF(A$4:$A86, 'Annex 2 EHV charges'!$D$11:$D$305)), 0)),"")</f>
        <v>601</v>
      </c>
      <c r="B87" s="110">
        <f>IF($A87="","",VLOOKUP($A87,'Annex 2 EHV charges'!$D:$O,2,0))</f>
        <v>601</v>
      </c>
      <c r="C87" s="111">
        <f>IF($A87="","",VLOOKUP($A87,'Annex 2 EHV charges'!$D:$O,3,0))</f>
        <v>1100050641453</v>
      </c>
      <c r="D87" s="110" t="str">
        <f>IF($A87="","",VLOOKUP($A87,'Annex 2 EHV charges'!$D:$O,4,0))</f>
        <v>Network Rail Grantham</v>
      </c>
      <c r="E87" s="112" t="str">
        <f>IFERROR(IF(VLOOKUP($A87,'Annex 2 EHV charges'!$D:$O,9,FALSE)=0,"",VLOOKUP($A87,'Annex 2 EHV charges'!$D:$O,9,FALSE)),"")</f>
        <v/>
      </c>
      <c r="F87" s="113" t="str">
        <f>IFERROR(IF(VLOOKUP($A87,'Annex 2 EHV charges'!$D:$O,10,FALSE)=0,"",VLOOKUP($A87,'Annex 2 EHV charges'!$D:$O,10,FALSE)),"")</f>
        <v/>
      </c>
      <c r="G87" s="114" t="str">
        <f>IFERROR(IF(VLOOKUP($A87,'Annex 2 EHV charges'!$D:$O,11,FALSE)=0,"",VLOOKUP($A87,'Annex 2 EHV charges'!$D:$O,11,FALSE)),"")</f>
        <v/>
      </c>
      <c r="H87" s="114" t="str">
        <f>IFERROR(IF(VLOOKUP($A87,'Annex 2 EHV charges'!$D:$O,12,FALSE)=0,"",VLOOKUP($A87,'Annex 2 EHV charges'!$D:$O,12,FALSE)),"")</f>
        <v/>
      </c>
    </row>
    <row r="88" spans="1:8" x14ac:dyDescent="0.2">
      <c r="A88" s="111">
        <f t="array" ref="A88">IFERROR(INDEX('Annex 2 EHV charges'!$D$11:$D$305, MATCH(0, IF(ISBLANK('Annex 2 EHV charges'!$D$11:$D$305),1, COUNTIF(A$4:$A87, 'Annex 2 EHV charges'!$D$11:$D$305)), 0)),"")</f>
        <v>602</v>
      </c>
      <c r="B88" s="110">
        <f>IF($A88="","",VLOOKUP($A88,'Annex 2 EHV charges'!$D:$O,2,0))</f>
        <v>602</v>
      </c>
      <c r="C88" s="111">
        <f>IF($A88="","",VLOOKUP($A88,'Annex 2 EHV charges'!$D:$O,3,0))</f>
        <v>1100050106971</v>
      </c>
      <c r="D88" s="110" t="str">
        <f>IF($A88="","",VLOOKUP($A88,'Annex 2 EHV charges'!$D:$O,4,0))</f>
        <v>Network Rail Staythorpe</v>
      </c>
      <c r="E88" s="112" t="str">
        <f>IFERROR(IF(VLOOKUP($A88,'Annex 2 EHV charges'!$D:$O,9,FALSE)=0,"",VLOOKUP($A88,'Annex 2 EHV charges'!$D:$O,9,FALSE)),"")</f>
        <v/>
      </c>
      <c r="F88" s="113" t="str">
        <f>IFERROR(IF(VLOOKUP($A88,'Annex 2 EHV charges'!$D:$O,10,FALSE)=0,"",VLOOKUP($A88,'Annex 2 EHV charges'!$D:$O,10,FALSE)),"")</f>
        <v/>
      </c>
      <c r="G88" s="114" t="str">
        <f>IFERROR(IF(VLOOKUP($A88,'Annex 2 EHV charges'!$D:$O,11,FALSE)=0,"",VLOOKUP($A88,'Annex 2 EHV charges'!$D:$O,11,FALSE)),"")</f>
        <v/>
      </c>
      <c r="H88" s="114" t="str">
        <f>IFERROR(IF(VLOOKUP($A88,'Annex 2 EHV charges'!$D:$O,12,FALSE)=0,"",VLOOKUP($A88,'Annex 2 EHV charges'!$D:$O,12,FALSE)),"")</f>
        <v/>
      </c>
    </row>
    <row r="89" spans="1:8" ht="25.5" x14ac:dyDescent="0.2">
      <c r="A89" s="111">
        <f t="array" ref="A89">IFERROR(INDEX('Annex 2 EHV charges'!$D$11:$D$305, MATCH(0, IF(ISBLANK('Annex 2 EHV charges'!$D$11:$D$305),1, COUNTIF(A$4:$A88, 'Annex 2 EHV charges'!$D$11:$D$305)), 0)),"")</f>
        <v>603</v>
      </c>
      <c r="B89" s="110">
        <f>IF($A89="","",VLOOKUP($A89,'Annex 2 EHV charges'!$D:$O,2,0))</f>
        <v>603</v>
      </c>
      <c r="C89" s="111" t="str">
        <f>IF($A89="","",VLOOKUP($A89,'Annex 2 EHV charges'!$D:$O,3,0))</f>
        <v>1100050314637
1100770450945</v>
      </c>
      <c r="D89" s="110" t="str">
        <f>IF($A89="","",VLOOKUP($A89,'Annex 2 EHV charges'!$D:$O,4,0))</f>
        <v>Network Rail Retford</v>
      </c>
      <c r="E89" s="112" t="str">
        <f>IFERROR(IF(VLOOKUP($A89,'Annex 2 EHV charges'!$D:$O,9,FALSE)=0,"",VLOOKUP($A89,'Annex 2 EHV charges'!$D:$O,9,FALSE)),"")</f>
        <v/>
      </c>
      <c r="F89" s="113" t="str">
        <f>IFERROR(IF(VLOOKUP($A89,'Annex 2 EHV charges'!$D:$O,10,FALSE)=0,"",VLOOKUP($A89,'Annex 2 EHV charges'!$D:$O,10,FALSE)),"")</f>
        <v/>
      </c>
      <c r="G89" s="114" t="str">
        <f>IFERROR(IF(VLOOKUP($A89,'Annex 2 EHV charges'!$D:$O,11,FALSE)=0,"",VLOOKUP($A89,'Annex 2 EHV charges'!$D:$O,11,FALSE)),"")</f>
        <v/>
      </c>
      <c r="H89" s="114" t="str">
        <f>IFERROR(IF(VLOOKUP($A89,'Annex 2 EHV charges'!$D:$O,12,FALSE)=0,"",VLOOKUP($A89,'Annex 2 EHV charges'!$D:$O,12,FALSE)),"")</f>
        <v/>
      </c>
    </row>
    <row r="90" spans="1:8" x14ac:dyDescent="0.2">
      <c r="A90" s="111">
        <f t="array" ref="A90">IFERROR(INDEX('Annex 2 EHV charges'!$D$11:$D$305, MATCH(0, IF(ISBLANK('Annex 2 EHV charges'!$D$11:$D$305),1, COUNTIF(A$4:$A89, 'Annex 2 EHV charges'!$D$11:$D$305)), 0)),"")</f>
        <v>684</v>
      </c>
      <c r="B90" s="110">
        <f>IF($A90="","",VLOOKUP($A90,'Annex 2 EHV charges'!$D:$O,2,0))</f>
        <v>684</v>
      </c>
      <c r="C90" s="111">
        <f>IF($A90="","",VLOOKUP($A90,'Annex 2 EHV charges'!$D:$O,3,0))</f>
        <v>1170000817034</v>
      </c>
      <c r="D90" s="110" t="str">
        <f>IF($A90="","",VLOOKUP($A90,'Annex 2 EHV charges'!$D:$O,4,0))</f>
        <v>University of Warwick</v>
      </c>
      <c r="E90" s="112" t="str">
        <f>IFERROR(IF(VLOOKUP($A90,'Annex 2 EHV charges'!$D:$O,9,FALSE)=0,"",VLOOKUP($A90,'Annex 2 EHV charges'!$D:$O,9,FALSE)),"")</f>
        <v/>
      </c>
      <c r="F90" s="113" t="str">
        <f>IFERROR(IF(VLOOKUP($A90,'Annex 2 EHV charges'!$D:$O,10,FALSE)=0,"",VLOOKUP($A90,'Annex 2 EHV charges'!$D:$O,10,FALSE)),"")</f>
        <v/>
      </c>
      <c r="G90" s="114" t="str">
        <f>IFERROR(IF(VLOOKUP($A90,'Annex 2 EHV charges'!$D:$O,11,FALSE)=0,"",VLOOKUP($A90,'Annex 2 EHV charges'!$D:$O,11,FALSE)),"")</f>
        <v/>
      </c>
      <c r="H90" s="114" t="str">
        <f>IFERROR(IF(VLOOKUP($A90,'Annex 2 EHV charges'!$D:$O,12,FALSE)=0,"",VLOOKUP($A90,'Annex 2 EHV charges'!$D:$O,12,FALSE)),"")</f>
        <v/>
      </c>
    </row>
    <row r="91" spans="1:8" x14ac:dyDescent="0.2">
      <c r="A91" s="111">
        <f t="array" ref="A91">IFERROR(INDEX('Annex 2 EHV charges'!$D$11:$D$305, MATCH(0, IF(ISBLANK('Annex 2 EHV charges'!$D$11:$D$305),1, COUNTIF(A$4:$A90, 'Annex 2 EHV charges'!$D$11:$D$305)), 0)),"")</f>
        <v>416</v>
      </c>
      <c r="B91" s="110">
        <f>IF($A91="","",VLOOKUP($A91,'Annex 2 EHV charges'!$D:$O,2,0))</f>
        <v>416</v>
      </c>
      <c r="C91" s="111">
        <f>IF($A91="","",VLOOKUP($A91,'Annex 2 EHV charges'!$D:$O,3,0))</f>
        <v>1170000730127</v>
      </c>
      <c r="D91" s="110" t="str">
        <f>IF($A91="","",VLOOKUP($A91,'Annex 2 EHV charges'!$D:$O,4,0))</f>
        <v>Bombardier</v>
      </c>
      <c r="E91" s="112" t="str">
        <f>IFERROR(IF(VLOOKUP($A91,'Annex 2 EHV charges'!$D:$O,9,FALSE)=0,"",VLOOKUP($A91,'Annex 2 EHV charges'!$D:$O,9,FALSE)),"")</f>
        <v/>
      </c>
      <c r="F91" s="113" t="str">
        <f>IFERROR(IF(VLOOKUP($A91,'Annex 2 EHV charges'!$D:$O,10,FALSE)=0,"",VLOOKUP($A91,'Annex 2 EHV charges'!$D:$O,10,FALSE)),"")</f>
        <v/>
      </c>
      <c r="G91" s="114" t="str">
        <f>IFERROR(IF(VLOOKUP($A91,'Annex 2 EHV charges'!$D:$O,11,FALSE)=0,"",VLOOKUP($A91,'Annex 2 EHV charges'!$D:$O,11,FALSE)),"")</f>
        <v/>
      </c>
      <c r="H91" s="114" t="str">
        <f>IFERROR(IF(VLOOKUP($A91,'Annex 2 EHV charges'!$D:$O,12,FALSE)=0,"",VLOOKUP($A91,'Annex 2 EHV charges'!$D:$O,12,FALSE)),"")</f>
        <v/>
      </c>
    </row>
    <row r="92" spans="1:8" x14ac:dyDescent="0.2">
      <c r="A92" s="111">
        <f t="array" ref="A92">IFERROR(INDEX('Annex 2 EHV charges'!$D$11:$D$305, MATCH(0, IF(ISBLANK('Annex 2 EHV charges'!$D$11:$D$305),1, COUNTIF(A$4:$A91, 'Annex 2 EHV charges'!$D$11:$D$305)), 0)),"")</f>
        <v>7043</v>
      </c>
      <c r="B92" s="110">
        <f>IF($A92="","",VLOOKUP($A92,'Annex 2 EHV charges'!$D:$O,2,0))</f>
        <v>7043</v>
      </c>
      <c r="C92" s="111">
        <f>IF($A92="","",VLOOKUP($A92,'Annex 2 EHV charges'!$D:$O,3,0))</f>
        <v>7043</v>
      </c>
      <c r="D92" s="110" t="str">
        <f>IF($A92="","",VLOOKUP($A92,'Annex 2 EHV charges'!$D:$O,4,0))</f>
        <v>Derwent</v>
      </c>
      <c r="E92" s="112" t="str">
        <f>IFERROR(IF(VLOOKUP($A92,'Annex 2 EHV charges'!$D:$O,9,FALSE)=0,"",VLOOKUP($A92,'Annex 2 EHV charges'!$D:$O,9,FALSE)),"")</f>
        <v/>
      </c>
      <c r="F92" s="113" t="str">
        <f>IFERROR(IF(VLOOKUP($A92,'Annex 2 EHV charges'!$D:$O,10,FALSE)=0,"",VLOOKUP($A92,'Annex 2 EHV charges'!$D:$O,10,FALSE)),"")</f>
        <v/>
      </c>
      <c r="G92" s="114" t="str">
        <f>IFERROR(IF(VLOOKUP($A92,'Annex 2 EHV charges'!$D:$O,11,FALSE)=0,"",VLOOKUP($A92,'Annex 2 EHV charges'!$D:$O,11,FALSE)),"")</f>
        <v/>
      </c>
      <c r="H92" s="114" t="str">
        <f>IFERROR(IF(VLOOKUP($A92,'Annex 2 EHV charges'!$D:$O,12,FALSE)=0,"",VLOOKUP($A92,'Annex 2 EHV charges'!$D:$O,12,FALSE)),"")</f>
        <v/>
      </c>
    </row>
    <row r="93" spans="1:8" x14ac:dyDescent="0.2">
      <c r="A93" s="111">
        <f t="array" ref="A93">IFERROR(INDEX('Annex 2 EHV charges'!$D$11:$D$305, MATCH(0, IF(ISBLANK('Annex 2 EHV charges'!$D$11:$D$305),1, COUNTIF(A$4:$A92, 'Annex 2 EHV charges'!$D$11:$D$305)), 0)),"")</f>
        <v>610</v>
      </c>
      <c r="B93" s="110">
        <f>IF($A93="","",VLOOKUP($A93,'Annex 2 EHV charges'!$D:$O,2,0))</f>
        <v>610</v>
      </c>
      <c r="C93" s="111">
        <f>IF($A93="","",VLOOKUP($A93,'Annex 2 EHV charges'!$D:$O,3,0))</f>
        <v>1100050222428</v>
      </c>
      <c r="D93" s="110" t="str">
        <f>IF($A93="","",VLOOKUP($A93,'Annex 2 EHV charges'!$D:$O,4,0))</f>
        <v>Derby Co-Generation</v>
      </c>
      <c r="E93" s="112" t="str">
        <f>IFERROR(IF(VLOOKUP($A93,'Annex 2 EHV charges'!$D:$O,9,FALSE)=0,"",VLOOKUP($A93,'Annex 2 EHV charges'!$D:$O,9,FALSE)),"")</f>
        <v/>
      </c>
      <c r="F93" s="113" t="str">
        <f>IFERROR(IF(VLOOKUP($A93,'Annex 2 EHV charges'!$D:$O,10,FALSE)=0,"",VLOOKUP($A93,'Annex 2 EHV charges'!$D:$O,10,FALSE)),"")</f>
        <v/>
      </c>
      <c r="G93" s="114" t="str">
        <f>IFERROR(IF(VLOOKUP($A93,'Annex 2 EHV charges'!$D:$O,11,FALSE)=0,"",VLOOKUP($A93,'Annex 2 EHV charges'!$D:$O,11,FALSE)),"")</f>
        <v/>
      </c>
      <c r="H93" s="114" t="str">
        <f>IFERROR(IF(VLOOKUP($A93,'Annex 2 EHV charges'!$D:$O,12,FALSE)=0,"",VLOOKUP($A93,'Annex 2 EHV charges'!$D:$O,12,FALSE)),"")</f>
        <v/>
      </c>
    </row>
    <row r="94" spans="1:8" x14ac:dyDescent="0.2">
      <c r="A94" s="111">
        <f t="array" ref="A94">IFERROR(INDEX('Annex 2 EHV charges'!$D$11:$D$305, MATCH(0, IF(ISBLANK('Annex 2 EHV charges'!$D$11:$D$305),1, COUNTIF(A$4:$A93, 'Annex 2 EHV charges'!$D$11:$D$305)), 0)),"")</f>
        <v>609</v>
      </c>
      <c r="B94" s="110">
        <f>IF($A94="","",VLOOKUP($A94,'Annex 2 EHV charges'!$D:$O,2,0))</f>
        <v>609</v>
      </c>
      <c r="C94" s="111">
        <f>IF($A94="","",VLOOKUP($A94,'Annex 2 EHV charges'!$D:$O,3,0))</f>
        <v>1100050222552</v>
      </c>
      <c r="D94" s="110" t="str">
        <f>IF($A94="","",VLOOKUP($A94,'Annex 2 EHV charges'!$D:$O,4,0))</f>
        <v>ABR Foods</v>
      </c>
      <c r="E94" s="112" t="str">
        <f>IFERROR(IF(VLOOKUP($A94,'Annex 2 EHV charges'!$D:$O,9,FALSE)=0,"",VLOOKUP($A94,'Annex 2 EHV charges'!$D:$O,9,FALSE)),"")</f>
        <v/>
      </c>
      <c r="F94" s="113" t="str">
        <f>IFERROR(IF(VLOOKUP($A94,'Annex 2 EHV charges'!$D:$O,10,FALSE)=0,"",VLOOKUP($A94,'Annex 2 EHV charges'!$D:$O,10,FALSE)),"")</f>
        <v/>
      </c>
      <c r="G94" s="114" t="str">
        <f>IFERROR(IF(VLOOKUP($A94,'Annex 2 EHV charges'!$D:$O,11,FALSE)=0,"",VLOOKUP($A94,'Annex 2 EHV charges'!$D:$O,11,FALSE)),"")</f>
        <v/>
      </c>
      <c r="H94" s="114" t="str">
        <f>IFERROR(IF(VLOOKUP($A94,'Annex 2 EHV charges'!$D:$O,12,FALSE)=0,"",VLOOKUP($A94,'Annex 2 EHV charges'!$D:$O,12,FALSE)),"")</f>
        <v/>
      </c>
    </row>
    <row r="95" spans="1:8" x14ac:dyDescent="0.2">
      <c r="A95" s="111">
        <f t="array" ref="A95">IFERROR(INDEX('Annex 2 EHV charges'!$D$11:$D$305, MATCH(0, IF(ISBLANK('Annex 2 EHV charges'!$D$11:$D$305),1, COUNTIF(A$4:$A94, 'Annex 2 EHV charges'!$D$11:$D$305)), 0)),"")</f>
        <v>635</v>
      </c>
      <c r="B95" s="110">
        <f>IF($A95="","",VLOOKUP($A95,'Annex 2 EHV charges'!$D:$O,2,0))</f>
        <v>635</v>
      </c>
      <c r="C95" s="111">
        <f>IF($A95="","",VLOOKUP($A95,'Annex 2 EHV charges'!$D:$O,3,0))</f>
        <v>1160001236229</v>
      </c>
      <c r="D95" s="110" t="str">
        <f>IF($A95="","",VLOOKUP($A95,'Annex 2 EHV charges'!$D:$O,4,0))</f>
        <v>Petsoe Wind Farm</v>
      </c>
      <c r="E95" s="112" t="str">
        <f>IFERROR(IF(VLOOKUP($A95,'Annex 2 EHV charges'!$D:$O,9,FALSE)=0,"",VLOOKUP($A95,'Annex 2 EHV charges'!$D:$O,9,FALSE)),"")</f>
        <v/>
      </c>
      <c r="F95" s="113">
        <f>IFERROR(IF(VLOOKUP($A95,'Annex 2 EHV charges'!$D:$O,10,FALSE)=0,"",VLOOKUP($A95,'Annex 2 EHV charges'!$D:$O,10,FALSE)),"")</f>
        <v>1238.48</v>
      </c>
      <c r="G95" s="114">
        <f>IFERROR(IF(VLOOKUP($A95,'Annex 2 EHV charges'!$D:$O,11,FALSE)=0,"",VLOOKUP($A95,'Annex 2 EHV charges'!$D:$O,11,FALSE)),"")</f>
        <v>0.05</v>
      </c>
      <c r="H95" s="114">
        <f>IFERROR(IF(VLOOKUP($A95,'Annex 2 EHV charges'!$D:$O,12,FALSE)=0,"",VLOOKUP($A95,'Annex 2 EHV charges'!$D:$O,12,FALSE)),"")</f>
        <v>0.05</v>
      </c>
    </row>
    <row r="96" spans="1:8" x14ac:dyDescent="0.2">
      <c r="A96" s="111">
        <f t="array" ref="A96">IFERROR(INDEX('Annex 2 EHV charges'!$D$11:$D$305, MATCH(0, IF(ISBLANK('Annex 2 EHV charges'!$D$11:$D$305),1, COUNTIF(A$4:$A95, 'Annex 2 EHV charges'!$D$11:$D$305)), 0)),"")</f>
        <v>700</v>
      </c>
      <c r="B96" s="110">
        <f>IF($A96="","",VLOOKUP($A96,'Annex 2 EHV charges'!$D:$O,2,0))</f>
        <v>700</v>
      </c>
      <c r="C96" s="111">
        <f>IF($A96="","",VLOOKUP($A96,'Annex 2 EHV charges'!$D:$O,3,0))</f>
        <v>1170000330966</v>
      </c>
      <c r="D96" s="110" t="str">
        <f>IF($A96="","",VLOOKUP($A96,'Annex 2 EHV charges'!$D:$O,4,0))</f>
        <v>Castle Cement</v>
      </c>
      <c r="E96" s="112" t="str">
        <f>IFERROR(IF(VLOOKUP($A96,'Annex 2 EHV charges'!$D:$O,9,FALSE)=0,"",VLOOKUP($A96,'Annex 2 EHV charges'!$D:$O,9,FALSE)),"")</f>
        <v/>
      </c>
      <c r="F96" s="113">
        <f>IFERROR(IF(VLOOKUP($A96,'Annex 2 EHV charges'!$D:$O,10,FALSE)=0,"",VLOOKUP($A96,'Annex 2 EHV charges'!$D:$O,10,FALSE)),"")</f>
        <v>138.37</v>
      </c>
      <c r="G96" s="114">
        <f>IFERROR(IF(VLOOKUP($A96,'Annex 2 EHV charges'!$D:$O,11,FALSE)=0,"",VLOOKUP($A96,'Annex 2 EHV charges'!$D:$O,11,FALSE)),"")</f>
        <v>0.05</v>
      </c>
      <c r="H96" s="114">
        <f>IFERROR(IF(VLOOKUP($A96,'Annex 2 EHV charges'!$D:$O,12,FALSE)=0,"",VLOOKUP($A96,'Annex 2 EHV charges'!$D:$O,12,FALSE)),"")</f>
        <v>0.05</v>
      </c>
    </row>
    <row r="97" spans="1:8" x14ac:dyDescent="0.2">
      <c r="A97" s="111">
        <f t="array" ref="A97">IFERROR(INDEX('Annex 2 EHV charges'!$D$11:$D$305, MATCH(0, IF(ISBLANK('Annex 2 EHV charges'!$D$11:$D$305),1, COUNTIF(A$4:$A96, 'Annex 2 EHV charges'!$D$11:$D$305)), 0)),"")</f>
        <v>632</v>
      </c>
      <c r="B97" s="110">
        <f>IF($A97="","",VLOOKUP($A97,'Annex 2 EHV charges'!$D:$O,2,0))</f>
        <v>632</v>
      </c>
      <c r="C97" s="111">
        <f>IF($A97="","",VLOOKUP($A97,'Annex 2 EHV charges'!$D:$O,3,0))</f>
        <v>1100050222604</v>
      </c>
      <c r="D97" s="110" t="str">
        <f>IF($A97="","",VLOOKUP($A97,'Annex 2 EHV charges'!$D:$O,4,0))</f>
        <v>Coventry &amp; Solihull Waste</v>
      </c>
      <c r="E97" s="112" t="str">
        <f>IFERROR(IF(VLOOKUP($A97,'Annex 2 EHV charges'!$D:$O,9,FALSE)=0,"",VLOOKUP($A97,'Annex 2 EHV charges'!$D:$O,9,FALSE)),"")</f>
        <v/>
      </c>
      <c r="F97" s="113" t="str">
        <f>IFERROR(IF(VLOOKUP($A97,'Annex 2 EHV charges'!$D:$O,10,FALSE)=0,"",VLOOKUP($A97,'Annex 2 EHV charges'!$D:$O,10,FALSE)),"")</f>
        <v/>
      </c>
      <c r="G97" s="114" t="str">
        <f>IFERROR(IF(VLOOKUP($A97,'Annex 2 EHV charges'!$D:$O,11,FALSE)=0,"",VLOOKUP($A97,'Annex 2 EHV charges'!$D:$O,11,FALSE)),"")</f>
        <v/>
      </c>
      <c r="H97" s="114" t="str">
        <f>IFERROR(IF(VLOOKUP($A97,'Annex 2 EHV charges'!$D:$O,12,FALSE)=0,"",VLOOKUP($A97,'Annex 2 EHV charges'!$D:$O,12,FALSE)),"")</f>
        <v/>
      </c>
    </row>
    <row r="98" spans="1:8" x14ac:dyDescent="0.2">
      <c r="A98" s="111">
        <f t="array" ref="A98">IFERROR(INDEX('Annex 2 EHV charges'!$D$11:$D$305, MATCH(0, IF(ISBLANK('Annex 2 EHV charges'!$D$11:$D$305),1, COUNTIF(A$4:$A97, 'Annex 2 EHV charges'!$D$11:$D$305)), 0)),"")</f>
        <v>611</v>
      </c>
      <c r="B98" s="110">
        <f>IF($A98="","",VLOOKUP($A98,'Annex 2 EHV charges'!$D:$O,2,0))</f>
        <v>611</v>
      </c>
      <c r="C98" s="111">
        <f>IF($A98="","",VLOOKUP($A98,'Annex 2 EHV charges'!$D:$O,3,0))</f>
        <v>1170000014584</v>
      </c>
      <c r="D98" s="110" t="str">
        <f>IF($A98="","",VLOOKUP($A98,'Annex 2 EHV charges'!$D:$O,4,0))</f>
        <v>Bentinck Generation</v>
      </c>
      <c r="E98" s="112" t="str">
        <f>IFERROR(IF(VLOOKUP($A98,'Annex 2 EHV charges'!$D:$O,9,FALSE)=0,"",VLOOKUP($A98,'Annex 2 EHV charges'!$D:$O,9,FALSE)),"")</f>
        <v/>
      </c>
      <c r="F98" s="113">
        <f>IFERROR(IF(VLOOKUP($A98,'Annex 2 EHV charges'!$D:$O,10,FALSE)=0,"",VLOOKUP($A98,'Annex 2 EHV charges'!$D:$O,10,FALSE)),"")</f>
        <v>294.33999999999997</v>
      </c>
      <c r="G98" s="114">
        <f>IFERROR(IF(VLOOKUP($A98,'Annex 2 EHV charges'!$D:$O,11,FALSE)=0,"",VLOOKUP($A98,'Annex 2 EHV charges'!$D:$O,11,FALSE)),"")</f>
        <v>0.05</v>
      </c>
      <c r="H98" s="114">
        <f>IFERROR(IF(VLOOKUP($A98,'Annex 2 EHV charges'!$D:$O,12,FALSE)=0,"",VLOOKUP($A98,'Annex 2 EHV charges'!$D:$O,12,FALSE)),"")</f>
        <v>0.05</v>
      </c>
    </row>
    <row r="99" spans="1:8" x14ac:dyDescent="0.2">
      <c r="A99" s="111">
        <f t="array" ref="A99">IFERROR(INDEX('Annex 2 EHV charges'!$D$11:$D$305, MATCH(0, IF(ISBLANK('Annex 2 EHV charges'!$D$11:$D$305),1, COUNTIF(A$4:$A98, 'Annex 2 EHV charges'!$D$11:$D$305)), 0)),"")</f>
        <v>640</v>
      </c>
      <c r="B99" s="110">
        <f>IF($A99="","",VLOOKUP($A99,'Annex 2 EHV charges'!$D:$O,2,0))</f>
        <v>640</v>
      </c>
      <c r="C99" s="111">
        <f>IF($A99="","",VLOOKUP($A99,'Annex 2 EHV charges'!$D:$O,3,0))</f>
        <v>1160001479030</v>
      </c>
      <c r="D99" s="110" t="str">
        <f>IF($A99="","",VLOOKUP($A99,'Annex 2 EHV charges'!$D:$O,4,0))</f>
        <v>Asfordby 132kV</v>
      </c>
      <c r="E99" s="112" t="str">
        <f>IFERROR(IF(VLOOKUP($A99,'Annex 2 EHV charges'!$D:$O,9,FALSE)=0,"",VLOOKUP($A99,'Annex 2 EHV charges'!$D:$O,9,FALSE)),"")</f>
        <v/>
      </c>
      <c r="F99" s="113">
        <f>IFERROR(IF(VLOOKUP($A99,'Annex 2 EHV charges'!$D:$O,10,FALSE)=0,"",VLOOKUP($A99,'Annex 2 EHV charges'!$D:$O,10,FALSE)),"")</f>
        <v>6694.86</v>
      </c>
      <c r="G99" s="114">
        <f>IFERROR(IF(VLOOKUP($A99,'Annex 2 EHV charges'!$D:$O,11,FALSE)=0,"",VLOOKUP($A99,'Annex 2 EHV charges'!$D:$O,11,FALSE)),"")</f>
        <v>0.05</v>
      </c>
      <c r="H99" s="114">
        <f>IFERROR(IF(VLOOKUP($A99,'Annex 2 EHV charges'!$D:$O,12,FALSE)=0,"",VLOOKUP($A99,'Annex 2 EHV charges'!$D:$O,12,FALSE)),"")</f>
        <v>0.05</v>
      </c>
    </row>
    <row r="100" spans="1:8" ht="25.5" x14ac:dyDescent="0.2">
      <c r="A100" s="111">
        <f t="array" ref="A100">IFERROR(INDEX('Annex 2 EHV charges'!$D$11:$D$305, MATCH(0, IF(ISBLANK('Annex 2 EHV charges'!$D$11:$D$305),1, COUNTIF(A$4:$A99, 'Annex 2 EHV charges'!$D$11:$D$305)), 0)),"")</f>
        <v>612</v>
      </c>
      <c r="B100" s="110">
        <f>IF($A100="","",VLOOKUP($A100,'Annex 2 EHV charges'!$D:$O,2,0))</f>
        <v>612</v>
      </c>
      <c r="C100" s="111" t="str">
        <f>IF($A100="","",VLOOKUP($A100,'Annex 2 EHV charges'!$D:$O,3,0))</f>
        <v>1100770095541
1130000014463</v>
      </c>
      <c r="D100" s="110" t="str">
        <f>IF($A100="","",VLOOKUP($A100,'Annex 2 EHV charges'!$D:$O,4,0))</f>
        <v>Calvert Landfill EFW</v>
      </c>
      <c r="E100" s="112" t="str">
        <f>IFERROR(IF(VLOOKUP($A100,'Annex 2 EHV charges'!$D:$O,9,FALSE)=0,"",VLOOKUP($A100,'Annex 2 EHV charges'!$D:$O,9,FALSE)),"")</f>
        <v/>
      </c>
      <c r="F100" s="113" t="str">
        <f>IFERROR(IF(VLOOKUP($A100,'Annex 2 EHV charges'!$D:$O,10,FALSE)=0,"",VLOOKUP($A100,'Annex 2 EHV charges'!$D:$O,10,FALSE)),"")</f>
        <v/>
      </c>
      <c r="G100" s="114" t="str">
        <f>IFERROR(IF(VLOOKUP($A100,'Annex 2 EHV charges'!$D:$O,11,FALSE)=0,"",VLOOKUP($A100,'Annex 2 EHV charges'!$D:$O,11,FALSE)),"")</f>
        <v/>
      </c>
      <c r="H100" s="114" t="str">
        <f>IFERROR(IF(VLOOKUP($A100,'Annex 2 EHV charges'!$D:$O,12,FALSE)=0,"",VLOOKUP($A100,'Annex 2 EHV charges'!$D:$O,12,FALSE)),"")</f>
        <v/>
      </c>
    </row>
    <row r="101" spans="1:8" x14ac:dyDescent="0.2">
      <c r="A101" s="111">
        <f t="array" ref="A101">IFERROR(INDEX('Annex 2 EHV charges'!$D$11:$D$305, MATCH(0, IF(ISBLANK('Annex 2 EHV charges'!$D$11:$D$305),1, COUNTIF(A$4:$A100, 'Annex 2 EHV charges'!$D$11:$D$305)), 0)),"")</f>
        <v>613</v>
      </c>
      <c r="B101" s="110">
        <f>IF($A101="","",VLOOKUP($A101,'Annex 2 EHV charges'!$D:$O,2,0))</f>
        <v>613</v>
      </c>
      <c r="C101" s="111">
        <f>IF($A101="","",VLOOKUP($A101,'Annex 2 EHV charges'!$D:$O,3,0))</f>
        <v>1100770104693</v>
      </c>
      <c r="D101" s="110" t="str">
        <f>IF($A101="","",VLOOKUP($A101,'Annex 2 EHV charges'!$D:$O,4,0))</f>
        <v>Weldon Landfill</v>
      </c>
      <c r="E101" s="112" t="str">
        <f>IFERROR(IF(VLOOKUP($A101,'Annex 2 EHV charges'!$D:$O,9,FALSE)=0,"",VLOOKUP($A101,'Annex 2 EHV charges'!$D:$O,9,FALSE)),"")</f>
        <v/>
      </c>
      <c r="F101" s="113" t="str">
        <f>IFERROR(IF(VLOOKUP($A101,'Annex 2 EHV charges'!$D:$O,10,FALSE)=0,"",VLOOKUP($A101,'Annex 2 EHV charges'!$D:$O,10,FALSE)),"")</f>
        <v/>
      </c>
      <c r="G101" s="114" t="str">
        <f>IFERROR(IF(VLOOKUP($A101,'Annex 2 EHV charges'!$D:$O,11,FALSE)=0,"",VLOOKUP($A101,'Annex 2 EHV charges'!$D:$O,11,FALSE)),"")</f>
        <v/>
      </c>
      <c r="H101" s="114" t="str">
        <f>IFERROR(IF(VLOOKUP($A101,'Annex 2 EHV charges'!$D:$O,12,FALSE)=0,"",VLOOKUP($A101,'Annex 2 EHV charges'!$D:$O,12,FALSE)),"")</f>
        <v/>
      </c>
    </row>
    <row r="102" spans="1:8" x14ac:dyDescent="0.2">
      <c r="A102" s="111">
        <f t="array" ref="A102">IFERROR(INDEX('Annex 2 EHV charges'!$D$11:$D$305, MATCH(0, IF(ISBLANK('Annex 2 EHV charges'!$D$11:$D$305),1, COUNTIF(A$4:$A101, 'Annex 2 EHV charges'!$D$11:$D$305)), 0)),"")</f>
        <v>614</v>
      </c>
      <c r="B102" s="110">
        <f>IF($A102="","",VLOOKUP($A102,'Annex 2 EHV charges'!$D:$O,2,0))</f>
        <v>614</v>
      </c>
      <c r="C102" s="111">
        <f>IF($A102="","",VLOOKUP($A102,'Annex 2 EHV charges'!$D:$O,3,0))</f>
        <v>1100770099927</v>
      </c>
      <c r="D102" s="110" t="str">
        <f>IF($A102="","",VLOOKUP($A102,'Annex 2 EHV charges'!$D:$O,4,0))</f>
        <v>Goosy Lodge Power</v>
      </c>
      <c r="E102" s="112" t="str">
        <f>IFERROR(IF(VLOOKUP($A102,'Annex 2 EHV charges'!$D:$O,9,FALSE)=0,"",VLOOKUP($A102,'Annex 2 EHV charges'!$D:$O,9,FALSE)),"")</f>
        <v/>
      </c>
      <c r="F102" s="113" t="str">
        <f>IFERROR(IF(VLOOKUP($A102,'Annex 2 EHV charges'!$D:$O,10,FALSE)=0,"",VLOOKUP($A102,'Annex 2 EHV charges'!$D:$O,10,FALSE)),"")</f>
        <v/>
      </c>
      <c r="G102" s="114" t="str">
        <f>IFERROR(IF(VLOOKUP($A102,'Annex 2 EHV charges'!$D:$O,11,FALSE)=0,"",VLOOKUP($A102,'Annex 2 EHV charges'!$D:$O,11,FALSE)),"")</f>
        <v/>
      </c>
      <c r="H102" s="114" t="str">
        <f>IFERROR(IF(VLOOKUP($A102,'Annex 2 EHV charges'!$D:$O,12,FALSE)=0,"",VLOOKUP($A102,'Annex 2 EHV charges'!$D:$O,12,FALSE)),"")</f>
        <v/>
      </c>
    </row>
    <row r="103" spans="1:8" x14ac:dyDescent="0.2">
      <c r="A103" s="111">
        <f t="array" ref="A103">IFERROR(INDEX('Annex 2 EHV charges'!$D$11:$D$305, MATCH(0, IF(ISBLANK('Annex 2 EHV charges'!$D$11:$D$305),1, COUNTIF(A$4:$A102, 'Annex 2 EHV charges'!$D$11:$D$305)), 0)),"")</f>
        <v>615</v>
      </c>
      <c r="B103" s="110">
        <f>IF($A103="","",VLOOKUP($A103,'Annex 2 EHV charges'!$D:$O,2,0))</f>
        <v>615</v>
      </c>
      <c r="C103" s="111">
        <f>IF($A103="","",VLOOKUP($A103,'Annex 2 EHV charges'!$D:$O,3,0))</f>
        <v>1160000226336</v>
      </c>
      <c r="D103" s="110" t="str">
        <f>IF($A103="","",VLOOKUP($A103,'Annex 2 EHV charges'!$D:$O,4,0))</f>
        <v>Burton Wolds Wind Farm</v>
      </c>
      <c r="E103" s="112" t="str">
        <f>IFERROR(IF(VLOOKUP($A103,'Annex 2 EHV charges'!$D:$O,9,FALSE)=0,"",VLOOKUP($A103,'Annex 2 EHV charges'!$D:$O,9,FALSE)),"")</f>
        <v/>
      </c>
      <c r="F103" s="113" t="str">
        <f>IFERROR(IF(VLOOKUP($A103,'Annex 2 EHV charges'!$D:$O,10,FALSE)=0,"",VLOOKUP($A103,'Annex 2 EHV charges'!$D:$O,10,FALSE)),"")</f>
        <v/>
      </c>
      <c r="G103" s="114" t="str">
        <f>IFERROR(IF(VLOOKUP($A103,'Annex 2 EHV charges'!$D:$O,11,FALSE)=0,"",VLOOKUP($A103,'Annex 2 EHV charges'!$D:$O,11,FALSE)),"")</f>
        <v/>
      </c>
      <c r="H103" s="114" t="str">
        <f>IFERROR(IF(VLOOKUP($A103,'Annex 2 EHV charges'!$D:$O,12,FALSE)=0,"",VLOOKUP($A103,'Annex 2 EHV charges'!$D:$O,12,FALSE)),"")</f>
        <v/>
      </c>
    </row>
    <row r="104" spans="1:8" x14ac:dyDescent="0.2">
      <c r="A104" s="111">
        <f t="array" ref="A104">IFERROR(INDEX('Annex 2 EHV charges'!$D$11:$D$305, MATCH(0, IF(ISBLANK('Annex 2 EHV charges'!$D$11:$D$305),1, COUNTIF(A$4:$A103, 'Annex 2 EHV charges'!$D$11:$D$305)), 0)),"")</f>
        <v>616</v>
      </c>
      <c r="B104" s="110">
        <f>IF($A104="","",VLOOKUP($A104,'Annex 2 EHV charges'!$D:$O,2,0))</f>
        <v>616</v>
      </c>
      <c r="C104" s="111">
        <f>IF($A104="","",VLOOKUP($A104,'Annex 2 EHV charges'!$D:$O,3,0))</f>
        <v>0</v>
      </c>
      <c r="D104" s="110" t="str">
        <f>IF($A104="","",VLOOKUP($A104,'Annex 2 EHV charges'!$D:$O,4,0))</f>
        <v>Network Rail Bretton</v>
      </c>
      <c r="E104" s="112" t="str">
        <f>IFERROR(IF(VLOOKUP($A104,'Annex 2 EHV charges'!$D:$O,9,FALSE)=0,"",VLOOKUP($A104,'Annex 2 EHV charges'!$D:$O,9,FALSE)),"")</f>
        <v/>
      </c>
      <c r="F104" s="113" t="str">
        <f>IFERROR(IF(VLOOKUP($A104,'Annex 2 EHV charges'!$D:$O,10,FALSE)=0,"",VLOOKUP($A104,'Annex 2 EHV charges'!$D:$O,10,FALSE)),"")</f>
        <v/>
      </c>
      <c r="G104" s="114" t="str">
        <f>IFERROR(IF(VLOOKUP($A104,'Annex 2 EHV charges'!$D:$O,11,FALSE)=0,"",VLOOKUP($A104,'Annex 2 EHV charges'!$D:$O,11,FALSE)),"")</f>
        <v/>
      </c>
      <c r="H104" s="114" t="str">
        <f>IFERROR(IF(VLOOKUP($A104,'Annex 2 EHV charges'!$D:$O,12,FALSE)=0,"",VLOOKUP($A104,'Annex 2 EHV charges'!$D:$O,12,FALSE)),"")</f>
        <v/>
      </c>
    </row>
    <row r="105" spans="1:8" x14ac:dyDescent="0.2">
      <c r="A105" s="111">
        <f t="array" ref="A105">IFERROR(INDEX('Annex 2 EHV charges'!$D$11:$D$305, MATCH(0, IF(ISBLANK('Annex 2 EHV charges'!$D$11:$D$305),1, COUNTIF(A$4:$A104, 'Annex 2 EHV charges'!$D$11:$D$305)), 0)),"")</f>
        <v>617</v>
      </c>
      <c r="B105" s="110">
        <f>IF($A105="","",VLOOKUP($A105,'Annex 2 EHV charges'!$D:$O,2,0))</f>
        <v>617</v>
      </c>
      <c r="C105" s="111">
        <f>IF($A105="","",VLOOKUP($A105,'Annex 2 EHV charges'!$D:$O,3,0))</f>
        <v>1100770683377</v>
      </c>
      <c r="D105" s="110" t="str">
        <f>IF($A105="","",VLOOKUP($A105,'Annex 2 EHV charges'!$D:$O,4,0))</f>
        <v>Bambers Farm Wind Farm</v>
      </c>
      <c r="E105" s="112" t="str">
        <f>IFERROR(IF(VLOOKUP($A105,'Annex 2 EHV charges'!$D:$O,9,FALSE)=0,"",VLOOKUP($A105,'Annex 2 EHV charges'!$D:$O,9,FALSE)),"")</f>
        <v/>
      </c>
      <c r="F105" s="113" t="str">
        <f>IFERROR(IF(VLOOKUP($A105,'Annex 2 EHV charges'!$D:$O,10,FALSE)=0,"",VLOOKUP($A105,'Annex 2 EHV charges'!$D:$O,10,FALSE)),"")</f>
        <v/>
      </c>
      <c r="G105" s="114" t="str">
        <f>IFERROR(IF(VLOOKUP($A105,'Annex 2 EHV charges'!$D:$O,11,FALSE)=0,"",VLOOKUP($A105,'Annex 2 EHV charges'!$D:$O,11,FALSE)),"")</f>
        <v/>
      </c>
      <c r="H105" s="114" t="str">
        <f>IFERROR(IF(VLOOKUP($A105,'Annex 2 EHV charges'!$D:$O,12,FALSE)=0,"",VLOOKUP($A105,'Annex 2 EHV charges'!$D:$O,12,FALSE)),"")</f>
        <v/>
      </c>
    </row>
    <row r="106" spans="1:8" x14ac:dyDescent="0.2">
      <c r="A106" s="111">
        <f t="array" ref="A106">IFERROR(INDEX('Annex 2 EHV charges'!$D$11:$D$305, MATCH(0, IF(ISBLANK('Annex 2 EHV charges'!$D$11:$D$305),1, COUNTIF(A$4:$A105, 'Annex 2 EHV charges'!$D$11:$D$305)), 0)),"")</f>
        <v>618</v>
      </c>
      <c r="B106" s="110">
        <f>IF($A106="","",VLOOKUP($A106,'Annex 2 EHV charges'!$D:$O,2,0))</f>
        <v>618</v>
      </c>
      <c r="C106" s="111">
        <f>IF($A106="","",VLOOKUP($A106,'Annex 2 EHV charges'!$D:$O,3,0))</f>
        <v>1160000213610</v>
      </c>
      <c r="D106" s="110" t="str">
        <f>IF($A106="","",VLOOKUP($A106,'Annex 2 EHV charges'!$D:$O,4,0))</f>
        <v>Vine House Wind Farm</v>
      </c>
      <c r="E106" s="112" t="str">
        <f>IFERROR(IF(VLOOKUP($A106,'Annex 2 EHV charges'!$D:$O,9,FALSE)=0,"",VLOOKUP($A106,'Annex 2 EHV charges'!$D:$O,9,FALSE)),"")</f>
        <v/>
      </c>
      <c r="F106" s="113" t="str">
        <f>IFERROR(IF(VLOOKUP($A106,'Annex 2 EHV charges'!$D:$O,10,FALSE)=0,"",VLOOKUP($A106,'Annex 2 EHV charges'!$D:$O,10,FALSE)),"")</f>
        <v/>
      </c>
      <c r="G106" s="114" t="str">
        <f>IFERROR(IF(VLOOKUP($A106,'Annex 2 EHV charges'!$D:$O,11,FALSE)=0,"",VLOOKUP($A106,'Annex 2 EHV charges'!$D:$O,11,FALSE)),"")</f>
        <v/>
      </c>
      <c r="H106" s="114" t="str">
        <f>IFERROR(IF(VLOOKUP($A106,'Annex 2 EHV charges'!$D:$O,12,FALSE)=0,"",VLOOKUP($A106,'Annex 2 EHV charges'!$D:$O,12,FALSE)),"")</f>
        <v/>
      </c>
    </row>
    <row r="107" spans="1:8" x14ac:dyDescent="0.2">
      <c r="A107" s="111">
        <f t="array" ref="A107">IFERROR(INDEX('Annex 2 EHV charges'!$D$11:$D$305, MATCH(0, IF(ISBLANK('Annex 2 EHV charges'!$D$11:$D$305),1, COUNTIF(A$4:$A106, 'Annex 2 EHV charges'!$D$11:$D$305)), 0)),"")</f>
        <v>619</v>
      </c>
      <c r="B107" s="110">
        <f>IF($A107="","",VLOOKUP($A107,'Annex 2 EHV charges'!$D:$O,2,0))</f>
        <v>619</v>
      </c>
      <c r="C107" s="111">
        <f>IF($A107="","",VLOOKUP($A107,'Annex 2 EHV charges'!$D:$O,3,0))</f>
        <v>1160000154160</v>
      </c>
      <c r="D107" s="110" t="str">
        <f>IF($A107="","",VLOOKUP($A107,'Annex 2 EHV charges'!$D:$O,4,0))</f>
        <v>Red House Wind Farm</v>
      </c>
      <c r="E107" s="112" t="str">
        <f>IFERROR(IF(VLOOKUP($A107,'Annex 2 EHV charges'!$D:$O,9,FALSE)=0,"",VLOOKUP($A107,'Annex 2 EHV charges'!$D:$O,9,FALSE)),"")</f>
        <v/>
      </c>
      <c r="F107" s="113" t="str">
        <f>IFERROR(IF(VLOOKUP($A107,'Annex 2 EHV charges'!$D:$O,10,FALSE)=0,"",VLOOKUP($A107,'Annex 2 EHV charges'!$D:$O,10,FALSE)),"")</f>
        <v/>
      </c>
      <c r="G107" s="114" t="str">
        <f>IFERROR(IF(VLOOKUP($A107,'Annex 2 EHV charges'!$D:$O,11,FALSE)=0,"",VLOOKUP($A107,'Annex 2 EHV charges'!$D:$O,11,FALSE)),"")</f>
        <v/>
      </c>
      <c r="H107" s="114" t="str">
        <f>IFERROR(IF(VLOOKUP($A107,'Annex 2 EHV charges'!$D:$O,12,FALSE)=0,"",VLOOKUP($A107,'Annex 2 EHV charges'!$D:$O,12,FALSE)),"")</f>
        <v/>
      </c>
    </row>
    <row r="108" spans="1:8" x14ac:dyDescent="0.2">
      <c r="A108" s="111">
        <f t="array" ref="A108">IFERROR(INDEX('Annex 2 EHV charges'!$D$11:$D$305, MATCH(0, IF(ISBLANK('Annex 2 EHV charges'!$D$11:$D$305),1, COUNTIF(A$4:$A107, 'Annex 2 EHV charges'!$D$11:$D$305)), 0)),"")</f>
        <v>620</v>
      </c>
      <c r="B108" s="110">
        <f>IF($A108="","",VLOOKUP($A108,'Annex 2 EHV charges'!$D:$O,2,0))</f>
        <v>620</v>
      </c>
      <c r="C108" s="111">
        <f>IF($A108="","",VLOOKUP($A108,'Annex 2 EHV charges'!$D:$O,3,0))</f>
        <v>1160000186560</v>
      </c>
      <c r="D108" s="110" t="str">
        <f>IF($A108="","",VLOOKUP($A108,'Annex 2 EHV charges'!$D:$O,4,0))</f>
        <v>Daneshill Landfill</v>
      </c>
      <c r="E108" s="112" t="str">
        <f>IFERROR(IF(VLOOKUP($A108,'Annex 2 EHV charges'!$D:$O,9,FALSE)=0,"",VLOOKUP($A108,'Annex 2 EHV charges'!$D:$O,9,FALSE)),"")</f>
        <v/>
      </c>
      <c r="F108" s="113" t="str">
        <f>IFERROR(IF(VLOOKUP($A108,'Annex 2 EHV charges'!$D:$O,10,FALSE)=0,"",VLOOKUP($A108,'Annex 2 EHV charges'!$D:$O,10,FALSE)),"")</f>
        <v/>
      </c>
      <c r="G108" s="114" t="str">
        <f>IFERROR(IF(VLOOKUP($A108,'Annex 2 EHV charges'!$D:$O,11,FALSE)=0,"",VLOOKUP($A108,'Annex 2 EHV charges'!$D:$O,11,FALSE)),"")</f>
        <v/>
      </c>
      <c r="H108" s="114" t="str">
        <f>IFERROR(IF(VLOOKUP($A108,'Annex 2 EHV charges'!$D:$O,12,FALSE)=0,"",VLOOKUP($A108,'Annex 2 EHV charges'!$D:$O,12,FALSE)),"")</f>
        <v/>
      </c>
    </row>
    <row r="109" spans="1:8" ht="25.5" x14ac:dyDescent="0.2">
      <c r="A109" s="111">
        <f t="array" ref="A109">IFERROR(INDEX('Annex 2 EHV charges'!$D$11:$D$305, MATCH(0, IF(ISBLANK('Annex 2 EHV charges'!$D$11:$D$305),1, COUNTIF(A$4:$A108, 'Annex 2 EHV charges'!$D$11:$D$305)), 0)),"")</f>
        <v>621</v>
      </c>
      <c r="B109" s="110">
        <f>IF($A109="","",VLOOKUP($A109,'Annex 2 EHV charges'!$D:$O,2,0))</f>
        <v>621</v>
      </c>
      <c r="C109" s="111" t="str">
        <f>IF($A109="","",VLOOKUP($A109,'Annex 2 EHV charges'!$D:$O,3,0))</f>
        <v>1130000079897
1160000745066</v>
      </c>
      <c r="D109" s="110" t="str">
        <f>IF($A109="","",VLOOKUP($A109,'Annex 2 EHV charges'!$D:$O,4,0))</f>
        <v>Newton Longville Landfill</v>
      </c>
      <c r="E109" s="112">
        <f>IFERROR(IF(VLOOKUP($A109,'Annex 2 EHV charges'!$D:$O,9,FALSE)=0,"",VLOOKUP($A109,'Annex 2 EHV charges'!$D:$O,9,FALSE)),"")</f>
        <v>-1.3029999999999999</v>
      </c>
      <c r="F109" s="113">
        <f>IFERROR(IF(VLOOKUP($A109,'Annex 2 EHV charges'!$D:$O,10,FALSE)=0,"",VLOOKUP($A109,'Annex 2 EHV charges'!$D:$O,10,FALSE)),"")</f>
        <v>2095.5100000000002</v>
      </c>
      <c r="G109" s="114">
        <f>IFERROR(IF(VLOOKUP($A109,'Annex 2 EHV charges'!$D:$O,11,FALSE)=0,"",VLOOKUP($A109,'Annex 2 EHV charges'!$D:$O,11,FALSE)),"")</f>
        <v>0.05</v>
      </c>
      <c r="H109" s="114">
        <f>IFERROR(IF(VLOOKUP($A109,'Annex 2 EHV charges'!$D:$O,12,FALSE)=0,"",VLOOKUP($A109,'Annex 2 EHV charges'!$D:$O,12,FALSE)),"")</f>
        <v>0.05</v>
      </c>
    </row>
    <row r="110" spans="1:8" x14ac:dyDescent="0.2">
      <c r="A110" s="111">
        <f t="array" ref="A110">IFERROR(INDEX('Annex 2 EHV charges'!$D$11:$D$305, MATCH(0, IF(ISBLANK('Annex 2 EHV charges'!$D$11:$D$305),1, COUNTIF(A$4:$A109, 'Annex 2 EHV charges'!$D$11:$D$305)), 0)),"")</f>
        <v>622</v>
      </c>
      <c r="B110" s="110">
        <f>IF($A110="","",VLOOKUP($A110,'Annex 2 EHV charges'!$D:$O,2,0))</f>
        <v>622</v>
      </c>
      <c r="C110" s="111">
        <f>IF($A110="","",VLOOKUP($A110,'Annex 2 EHV charges'!$D:$O,3,0))</f>
        <v>1160000909840</v>
      </c>
      <c r="D110" s="110" t="str">
        <f>IF($A110="","",VLOOKUP($A110,'Annex 2 EHV charges'!$D:$O,4,0))</f>
        <v>Hollies Wind Farm</v>
      </c>
      <c r="E110" s="112" t="str">
        <f>IFERROR(IF(VLOOKUP($A110,'Annex 2 EHV charges'!$D:$O,9,FALSE)=0,"",VLOOKUP($A110,'Annex 2 EHV charges'!$D:$O,9,FALSE)),"")</f>
        <v/>
      </c>
      <c r="F110" s="113">
        <f>IFERROR(IF(VLOOKUP($A110,'Annex 2 EHV charges'!$D:$O,10,FALSE)=0,"",VLOOKUP($A110,'Annex 2 EHV charges'!$D:$O,10,FALSE)),"")</f>
        <v>393.33</v>
      </c>
      <c r="G110" s="114">
        <f>IFERROR(IF(VLOOKUP($A110,'Annex 2 EHV charges'!$D:$O,11,FALSE)=0,"",VLOOKUP($A110,'Annex 2 EHV charges'!$D:$O,11,FALSE)),"")</f>
        <v>0.05</v>
      </c>
      <c r="H110" s="114">
        <f>IFERROR(IF(VLOOKUP($A110,'Annex 2 EHV charges'!$D:$O,12,FALSE)=0,"",VLOOKUP($A110,'Annex 2 EHV charges'!$D:$O,12,FALSE)),"")</f>
        <v>0.05</v>
      </c>
    </row>
    <row r="111" spans="1:8" x14ac:dyDescent="0.2">
      <c r="A111" s="111">
        <f t="array" ref="A111">IFERROR(INDEX('Annex 2 EHV charges'!$D$11:$D$305, MATCH(0, IF(ISBLANK('Annex 2 EHV charges'!$D$11:$D$305),1, COUNTIF(A$4:$A110, 'Annex 2 EHV charges'!$D$11:$D$305)), 0)),"")</f>
        <v>629</v>
      </c>
      <c r="B111" s="110">
        <f>IF($A111="","",VLOOKUP($A111,'Annex 2 EHV charges'!$D:$O,2,0))</f>
        <v>629</v>
      </c>
      <c r="C111" s="111">
        <f>IF($A111="","",VLOOKUP($A111,'Annex 2 EHV charges'!$D:$O,3,0))</f>
        <v>1130000044013</v>
      </c>
      <c r="D111" s="110" t="str">
        <f>IF($A111="","",VLOOKUP($A111,'Annex 2 EHV charges'!$D:$O,4,0))</f>
        <v>Lynn Wind Farm</v>
      </c>
      <c r="E111" s="112" t="str">
        <f>IFERROR(IF(VLOOKUP($A111,'Annex 2 EHV charges'!$D:$O,9,FALSE)=0,"",VLOOKUP($A111,'Annex 2 EHV charges'!$D:$O,9,FALSE)),"")</f>
        <v/>
      </c>
      <c r="F111" s="113" t="str">
        <f>IFERROR(IF(VLOOKUP($A111,'Annex 2 EHV charges'!$D:$O,10,FALSE)=0,"",VLOOKUP($A111,'Annex 2 EHV charges'!$D:$O,10,FALSE)),"")</f>
        <v/>
      </c>
      <c r="G111" s="114" t="str">
        <f>IFERROR(IF(VLOOKUP($A111,'Annex 2 EHV charges'!$D:$O,11,FALSE)=0,"",VLOOKUP($A111,'Annex 2 EHV charges'!$D:$O,11,FALSE)),"")</f>
        <v/>
      </c>
      <c r="H111" s="114" t="str">
        <f>IFERROR(IF(VLOOKUP($A111,'Annex 2 EHV charges'!$D:$O,12,FALSE)=0,"",VLOOKUP($A111,'Annex 2 EHV charges'!$D:$O,12,FALSE)),"")</f>
        <v/>
      </c>
    </row>
    <row r="112" spans="1:8" x14ac:dyDescent="0.2">
      <c r="A112" s="111">
        <f t="array" ref="A112">IFERROR(INDEX('Annex 2 EHV charges'!$D$11:$D$305, MATCH(0, IF(ISBLANK('Annex 2 EHV charges'!$D$11:$D$305),1, COUNTIF(A$4:$A111, 'Annex 2 EHV charges'!$D$11:$D$305)), 0)),"")</f>
        <v>630</v>
      </c>
      <c r="B112" s="110">
        <f>IF($A112="","",VLOOKUP($A112,'Annex 2 EHV charges'!$D:$O,2,0))</f>
        <v>630</v>
      </c>
      <c r="C112" s="111">
        <f>IF($A112="","",VLOOKUP($A112,'Annex 2 EHV charges'!$D:$O,3,0))</f>
        <v>1130000044031</v>
      </c>
      <c r="D112" s="110" t="str">
        <f>IF($A112="","",VLOOKUP($A112,'Annex 2 EHV charges'!$D:$O,4,0))</f>
        <v>Inner Dowsing Wind Farm</v>
      </c>
      <c r="E112" s="112" t="str">
        <f>IFERROR(IF(VLOOKUP($A112,'Annex 2 EHV charges'!$D:$O,9,FALSE)=0,"",VLOOKUP($A112,'Annex 2 EHV charges'!$D:$O,9,FALSE)),"")</f>
        <v/>
      </c>
      <c r="F112" s="113" t="str">
        <f>IFERROR(IF(VLOOKUP($A112,'Annex 2 EHV charges'!$D:$O,10,FALSE)=0,"",VLOOKUP($A112,'Annex 2 EHV charges'!$D:$O,10,FALSE)),"")</f>
        <v/>
      </c>
      <c r="G112" s="114" t="str">
        <f>IFERROR(IF(VLOOKUP($A112,'Annex 2 EHV charges'!$D:$O,11,FALSE)=0,"",VLOOKUP($A112,'Annex 2 EHV charges'!$D:$O,11,FALSE)),"")</f>
        <v/>
      </c>
      <c r="H112" s="114" t="str">
        <f>IFERROR(IF(VLOOKUP($A112,'Annex 2 EHV charges'!$D:$O,12,FALSE)=0,"",VLOOKUP($A112,'Annex 2 EHV charges'!$D:$O,12,FALSE)),"")</f>
        <v/>
      </c>
    </row>
    <row r="113" spans="1:8" x14ac:dyDescent="0.2">
      <c r="A113" s="111">
        <f t="array" ref="A113">IFERROR(INDEX('Annex 2 EHV charges'!$D$11:$D$305, MATCH(0, IF(ISBLANK('Annex 2 EHV charges'!$D$11:$D$305),1, COUNTIF(A$4:$A112, 'Annex 2 EHV charges'!$D$11:$D$305)), 0)),"")</f>
        <v>631</v>
      </c>
      <c r="B113" s="110">
        <f>IF($A113="","",VLOOKUP($A113,'Annex 2 EHV charges'!$D:$O,2,0))</f>
        <v>631</v>
      </c>
      <c r="C113" s="111">
        <f>IF($A113="","",VLOOKUP($A113,'Annex 2 EHV charges'!$D:$O,3,0))</f>
        <v>1160000999046</v>
      </c>
      <c r="D113" s="110" t="str">
        <f>IF($A113="","",VLOOKUP($A113,'Annex 2 EHV charges'!$D:$O,4,0))</f>
        <v>Bicker Fen Wind Farm</v>
      </c>
      <c r="E113" s="112" t="str">
        <f>IFERROR(IF(VLOOKUP($A113,'Annex 2 EHV charges'!$D:$O,9,FALSE)=0,"",VLOOKUP($A113,'Annex 2 EHV charges'!$D:$O,9,FALSE)),"")</f>
        <v/>
      </c>
      <c r="F113" s="113">
        <f>IFERROR(IF(VLOOKUP($A113,'Annex 2 EHV charges'!$D:$O,10,FALSE)=0,"",VLOOKUP($A113,'Annex 2 EHV charges'!$D:$O,10,FALSE)),"")</f>
        <v>2284.23</v>
      </c>
      <c r="G113" s="114">
        <f>IFERROR(IF(VLOOKUP($A113,'Annex 2 EHV charges'!$D:$O,11,FALSE)=0,"",VLOOKUP($A113,'Annex 2 EHV charges'!$D:$O,11,FALSE)),"")</f>
        <v>0.05</v>
      </c>
      <c r="H113" s="114">
        <f>IFERROR(IF(VLOOKUP($A113,'Annex 2 EHV charges'!$D:$O,12,FALSE)=0,"",VLOOKUP($A113,'Annex 2 EHV charges'!$D:$O,12,FALSE)),"")</f>
        <v>0.05</v>
      </c>
    </row>
    <row r="114" spans="1:8" x14ac:dyDescent="0.2">
      <c r="A114" s="111">
        <f t="array" ref="A114">IFERROR(INDEX('Annex 2 EHV charges'!$D$11:$D$305, MATCH(0, IF(ISBLANK('Annex 2 EHV charges'!$D$11:$D$305),1, COUNTIF(A$4:$A113, 'Annex 2 EHV charges'!$D$11:$D$305)), 0)),"")</f>
        <v>634</v>
      </c>
      <c r="B114" s="110">
        <f>IF($A114="","",VLOOKUP($A114,'Annex 2 EHV charges'!$D:$O,2,0))</f>
        <v>634</v>
      </c>
      <c r="C114" s="111">
        <f>IF($A114="","",VLOOKUP($A114,'Annex 2 EHV charges'!$D:$O,3,0))</f>
        <v>1100050222473</v>
      </c>
      <c r="D114" s="110" t="str">
        <f>IF($A114="","",VLOOKUP($A114,'Annex 2 EHV charges'!$D:$O,4,0))</f>
        <v>London Road Heat Station</v>
      </c>
      <c r="E114" s="112" t="str">
        <f>IFERROR(IF(VLOOKUP($A114,'Annex 2 EHV charges'!$D:$O,9,FALSE)=0,"",VLOOKUP($A114,'Annex 2 EHV charges'!$D:$O,9,FALSE)),"")</f>
        <v/>
      </c>
      <c r="F114" s="113">
        <f>IFERROR(IF(VLOOKUP($A114,'Annex 2 EHV charges'!$D:$O,10,FALSE)=0,"",VLOOKUP($A114,'Annex 2 EHV charges'!$D:$O,10,FALSE)),"")</f>
        <v>511.79</v>
      </c>
      <c r="G114" s="114">
        <f>IFERROR(IF(VLOOKUP($A114,'Annex 2 EHV charges'!$D:$O,11,FALSE)=0,"",VLOOKUP($A114,'Annex 2 EHV charges'!$D:$O,11,FALSE)),"")</f>
        <v>0.05</v>
      </c>
      <c r="H114" s="114">
        <f>IFERROR(IF(VLOOKUP($A114,'Annex 2 EHV charges'!$D:$O,12,FALSE)=0,"",VLOOKUP($A114,'Annex 2 EHV charges'!$D:$O,12,FALSE)),"")</f>
        <v>0.05</v>
      </c>
    </row>
    <row r="115" spans="1:8" x14ac:dyDescent="0.2">
      <c r="A115" s="111">
        <f t="array" ref="A115">IFERROR(INDEX('Annex 2 EHV charges'!$D$11:$D$305, MATCH(0, IF(ISBLANK('Annex 2 EHV charges'!$D$11:$D$305),1, COUNTIF(A$4:$A114, 'Annex 2 EHV charges'!$D$11:$D$305)), 0)),"")</f>
        <v>633</v>
      </c>
      <c r="B115" s="110">
        <f>IF($A115="","",VLOOKUP($A115,'Annex 2 EHV charges'!$D:$O,2,0))</f>
        <v>633</v>
      </c>
      <c r="C115" s="111">
        <f>IF($A115="","",VLOOKUP($A115,'Annex 2 EHV charges'!$D:$O,3,0))</f>
        <v>1160001253321</v>
      </c>
      <c r="D115" s="110" t="str">
        <f>IF($A115="","",VLOOKUP($A115,'Annex 2 EHV charges'!$D:$O,4,0))</f>
        <v>Lindhurst Wind Farm</v>
      </c>
      <c r="E115" s="112" t="str">
        <f>IFERROR(IF(VLOOKUP($A115,'Annex 2 EHV charges'!$D:$O,9,FALSE)=0,"",VLOOKUP($A115,'Annex 2 EHV charges'!$D:$O,9,FALSE)),"")</f>
        <v/>
      </c>
      <c r="F115" s="113">
        <f>IFERROR(IF(VLOOKUP($A115,'Annex 2 EHV charges'!$D:$O,10,FALSE)=0,"",VLOOKUP($A115,'Annex 2 EHV charges'!$D:$O,10,FALSE)),"")</f>
        <v>3411.47</v>
      </c>
      <c r="G115" s="114">
        <f>IFERROR(IF(VLOOKUP($A115,'Annex 2 EHV charges'!$D:$O,11,FALSE)=0,"",VLOOKUP($A115,'Annex 2 EHV charges'!$D:$O,11,FALSE)),"")</f>
        <v>0.05</v>
      </c>
      <c r="H115" s="114">
        <f>IFERROR(IF(VLOOKUP($A115,'Annex 2 EHV charges'!$D:$O,12,FALSE)=0,"",VLOOKUP($A115,'Annex 2 EHV charges'!$D:$O,12,FALSE)),"")</f>
        <v>0.05</v>
      </c>
    </row>
    <row r="116" spans="1:8" x14ac:dyDescent="0.2">
      <c r="A116" s="111">
        <f t="array" ref="A116">IFERROR(INDEX('Annex 2 EHV charges'!$D$11:$D$305, MATCH(0, IF(ISBLANK('Annex 2 EHV charges'!$D$11:$D$305),1, COUNTIF(A$4:$A115, 'Annex 2 EHV charges'!$D$11:$D$305)), 0)),"")</f>
        <v>636</v>
      </c>
      <c r="B116" s="110">
        <f>IF($A116="","",VLOOKUP($A116,'Annex 2 EHV charges'!$D:$O,2,0))</f>
        <v>636</v>
      </c>
      <c r="C116" s="111">
        <f>IF($A116="","",VLOOKUP($A116,'Annex 2 EHV charges'!$D:$O,3,0))</f>
        <v>1100050222464</v>
      </c>
      <c r="D116" s="110" t="str">
        <f>IF($A116="","",VLOOKUP($A116,'Annex 2 EHV charges'!$D:$O,4,0))</f>
        <v>Boots Thane Road</v>
      </c>
      <c r="E116" s="112" t="str">
        <f>IFERROR(IF(VLOOKUP($A116,'Annex 2 EHV charges'!$D:$O,9,FALSE)=0,"",VLOOKUP($A116,'Annex 2 EHV charges'!$D:$O,9,FALSE)),"")</f>
        <v/>
      </c>
      <c r="F116" s="113" t="str">
        <f>IFERROR(IF(VLOOKUP($A116,'Annex 2 EHV charges'!$D:$O,10,FALSE)=0,"",VLOOKUP($A116,'Annex 2 EHV charges'!$D:$O,10,FALSE)),"")</f>
        <v/>
      </c>
      <c r="G116" s="114" t="str">
        <f>IFERROR(IF(VLOOKUP($A116,'Annex 2 EHV charges'!$D:$O,11,FALSE)=0,"",VLOOKUP($A116,'Annex 2 EHV charges'!$D:$O,11,FALSE)),"")</f>
        <v/>
      </c>
      <c r="H116" s="114" t="str">
        <f>IFERROR(IF(VLOOKUP($A116,'Annex 2 EHV charges'!$D:$O,12,FALSE)=0,"",VLOOKUP($A116,'Annex 2 EHV charges'!$D:$O,12,FALSE)),"")</f>
        <v/>
      </c>
    </row>
    <row r="117" spans="1:8" x14ac:dyDescent="0.2">
      <c r="A117" s="111">
        <f t="array" ref="A117">IFERROR(INDEX('Annex 2 EHV charges'!$D$11:$D$305, MATCH(0, IF(ISBLANK('Annex 2 EHV charges'!$D$11:$D$305),1, COUNTIF(A$4:$A116, 'Annex 2 EHV charges'!$D$11:$D$305)), 0)),"")</f>
        <v>608</v>
      </c>
      <c r="B117" s="110">
        <f>IF($A117="","",VLOOKUP($A117,'Annex 2 EHV charges'!$D:$O,2,0))</f>
        <v>608</v>
      </c>
      <c r="C117" s="111">
        <f>IF($A117="","",VLOOKUP($A117,'Annex 2 EHV charges'!$D:$O,3,0))</f>
        <v>1100050222446</v>
      </c>
      <c r="D117" s="110" t="str">
        <f>IF($A117="","",VLOOKUP($A117,'Annex 2 EHV charges'!$D:$O,4,0))</f>
        <v>QMC</v>
      </c>
      <c r="E117" s="112" t="str">
        <f>IFERROR(IF(VLOOKUP($A117,'Annex 2 EHV charges'!$D:$O,9,FALSE)=0,"",VLOOKUP($A117,'Annex 2 EHV charges'!$D:$O,9,FALSE)),"")</f>
        <v/>
      </c>
      <c r="F117" s="113" t="str">
        <f>IFERROR(IF(VLOOKUP($A117,'Annex 2 EHV charges'!$D:$O,10,FALSE)=0,"",VLOOKUP($A117,'Annex 2 EHV charges'!$D:$O,10,FALSE)),"")</f>
        <v/>
      </c>
      <c r="G117" s="114" t="str">
        <f>IFERROR(IF(VLOOKUP($A117,'Annex 2 EHV charges'!$D:$O,11,FALSE)=0,"",VLOOKUP($A117,'Annex 2 EHV charges'!$D:$O,11,FALSE)),"")</f>
        <v/>
      </c>
      <c r="H117" s="114" t="str">
        <f>IFERROR(IF(VLOOKUP($A117,'Annex 2 EHV charges'!$D:$O,12,FALSE)=0,"",VLOOKUP($A117,'Annex 2 EHV charges'!$D:$O,12,FALSE)),"")</f>
        <v/>
      </c>
    </row>
    <row r="118" spans="1:8" x14ac:dyDescent="0.2">
      <c r="A118" s="111">
        <f t="array" ref="A118">IFERROR(INDEX('Annex 2 EHV charges'!$D$11:$D$305, MATCH(0, IF(ISBLANK('Annex 2 EHV charges'!$D$11:$D$305),1, COUNTIF(A$4:$A117, 'Annex 2 EHV charges'!$D$11:$D$305)), 0)),"")</f>
        <v>637</v>
      </c>
      <c r="B118" s="110">
        <f>IF($A118="","",VLOOKUP($A118,'Annex 2 EHV charges'!$D:$O,2,0))</f>
        <v>637</v>
      </c>
      <c r="C118" s="111">
        <f>IF($A118="","",VLOOKUP($A118,'Annex 2 EHV charges'!$D:$O,3,0))</f>
        <v>1160001059394</v>
      </c>
      <c r="D118" s="110" t="str">
        <f>IF($A118="","",VLOOKUP($A118,'Annex 2 EHV charges'!$D:$O,4,0))</f>
        <v>B&amp;Q Manton</v>
      </c>
      <c r="E118" s="112" t="str">
        <f>IFERROR(IF(VLOOKUP($A118,'Annex 2 EHV charges'!$D:$O,9,FALSE)=0,"",VLOOKUP($A118,'Annex 2 EHV charges'!$D:$O,9,FALSE)),"")</f>
        <v/>
      </c>
      <c r="F118" s="113">
        <f>IFERROR(IF(VLOOKUP($A118,'Annex 2 EHV charges'!$D:$O,10,FALSE)=0,"",VLOOKUP($A118,'Annex 2 EHV charges'!$D:$O,10,FALSE)),"")</f>
        <v>164.49</v>
      </c>
      <c r="G118" s="114">
        <f>IFERROR(IF(VLOOKUP($A118,'Annex 2 EHV charges'!$D:$O,11,FALSE)=0,"",VLOOKUP($A118,'Annex 2 EHV charges'!$D:$O,11,FALSE)),"")</f>
        <v>0.05</v>
      </c>
      <c r="H118" s="114">
        <f>IFERROR(IF(VLOOKUP($A118,'Annex 2 EHV charges'!$D:$O,12,FALSE)=0,"",VLOOKUP($A118,'Annex 2 EHV charges'!$D:$O,12,FALSE)),"")</f>
        <v>0.05</v>
      </c>
    </row>
    <row r="119" spans="1:8" x14ac:dyDescent="0.2">
      <c r="A119" s="111">
        <f t="array" ref="A119">IFERROR(INDEX('Annex 2 EHV charges'!$D$11:$D$305, MATCH(0, IF(ISBLANK('Annex 2 EHV charges'!$D$11:$D$305),1, COUNTIF(A$4:$A118, 'Annex 2 EHV charges'!$D$11:$D$305)), 0)),"")</f>
        <v>638</v>
      </c>
      <c r="B119" s="110">
        <f>IF($A119="","",VLOOKUP($A119,'Annex 2 EHV charges'!$D:$O,2,0))</f>
        <v>638</v>
      </c>
      <c r="C119" s="111">
        <f>IF($A119="","",VLOOKUP($A119,'Annex 2 EHV charges'!$D:$O,3,0))</f>
        <v>1160001363380</v>
      </c>
      <c r="D119" s="110" t="str">
        <f>IF($A119="","",VLOOKUP($A119,'Annex 2 EHV charges'!$D:$O,4,0))</f>
        <v>Low Spinney Wind Farm</v>
      </c>
      <c r="E119" s="112" t="str">
        <f>IFERROR(IF(VLOOKUP($A119,'Annex 2 EHV charges'!$D:$O,9,FALSE)=0,"",VLOOKUP($A119,'Annex 2 EHV charges'!$D:$O,9,FALSE)),"")</f>
        <v/>
      </c>
      <c r="F119" s="113">
        <f>IFERROR(IF(VLOOKUP($A119,'Annex 2 EHV charges'!$D:$O,10,FALSE)=0,"",VLOOKUP($A119,'Annex 2 EHV charges'!$D:$O,10,FALSE)),"")</f>
        <v>3596.57</v>
      </c>
      <c r="G119" s="114">
        <f>IFERROR(IF(VLOOKUP($A119,'Annex 2 EHV charges'!$D:$O,11,FALSE)=0,"",VLOOKUP($A119,'Annex 2 EHV charges'!$D:$O,11,FALSE)),"")</f>
        <v>0.05</v>
      </c>
      <c r="H119" s="114">
        <f>IFERROR(IF(VLOOKUP($A119,'Annex 2 EHV charges'!$D:$O,12,FALSE)=0,"",VLOOKUP($A119,'Annex 2 EHV charges'!$D:$O,12,FALSE)),"")</f>
        <v>0.05</v>
      </c>
    </row>
    <row r="120" spans="1:8" x14ac:dyDescent="0.2">
      <c r="A120" s="111">
        <f t="array" ref="A120">IFERROR(INDEX('Annex 2 EHV charges'!$D$11:$D$305, MATCH(0, IF(ISBLANK('Annex 2 EHV charges'!$D$11:$D$305),1, COUNTIF(A$4:$A119, 'Annex 2 EHV charges'!$D$11:$D$305)), 0)),"")</f>
        <v>639</v>
      </c>
      <c r="B120" s="110">
        <f>IF($A120="","",VLOOKUP($A120,'Annex 2 EHV charges'!$D:$O,2,0))</f>
        <v>639</v>
      </c>
      <c r="C120" s="111">
        <f>IF($A120="","",VLOOKUP($A120,'Annex 2 EHV charges'!$D:$O,3,0))</f>
        <v>1160001457408</v>
      </c>
      <c r="D120" s="110" t="str">
        <f>IF($A120="","",VLOOKUP($A120,'Annex 2 EHV charges'!$D:$O,4,0))</f>
        <v>Swinford Wind Farm</v>
      </c>
      <c r="E120" s="112" t="str">
        <f>IFERROR(IF(VLOOKUP($A120,'Annex 2 EHV charges'!$D:$O,9,FALSE)=0,"",VLOOKUP($A120,'Annex 2 EHV charges'!$D:$O,9,FALSE)),"")</f>
        <v/>
      </c>
      <c r="F120" s="113">
        <f>IFERROR(IF(VLOOKUP($A120,'Annex 2 EHV charges'!$D:$O,10,FALSE)=0,"",VLOOKUP($A120,'Annex 2 EHV charges'!$D:$O,10,FALSE)),"")</f>
        <v>3109.75</v>
      </c>
      <c r="G120" s="114">
        <f>IFERROR(IF(VLOOKUP($A120,'Annex 2 EHV charges'!$D:$O,11,FALSE)=0,"",VLOOKUP($A120,'Annex 2 EHV charges'!$D:$O,11,FALSE)),"")</f>
        <v>0.05</v>
      </c>
      <c r="H120" s="114">
        <f>IFERROR(IF(VLOOKUP($A120,'Annex 2 EHV charges'!$D:$O,12,FALSE)=0,"",VLOOKUP($A120,'Annex 2 EHV charges'!$D:$O,12,FALSE)),"")</f>
        <v>0.05</v>
      </c>
    </row>
    <row r="121" spans="1:8" x14ac:dyDescent="0.2">
      <c r="A121" s="111">
        <f t="array" ref="A121">IFERROR(INDEX('Annex 2 EHV charges'!$D$11:$D$305, MATCH(0, IF(ISBLANK('Annex 2 EHV charges'!$D$11:$D$305),1, COUNTIF(A$4:$A120, 'Annex 2 EHV charges'!$D$11:$D$305)), 0)),"")</f>
        <v>641</v>
      </c>
      <c r="B121" s="110">
        <f>IF($A121="","",VLOOKUP($A121,'Annex 2 EHV charges'!$D:$O,2,0))</f>
        <v>641</v>
      </c>
      <c r="C121" s="111">
        <f>IF($A121="","",VLOOKUP($A121,'Annex 2 EHV charges'!$D:$O,3,0))</f>
        <v>1170000117980</v>
      </c>
      <c r="D121" s="110" t="str">
        <f>IF($A121="","",VLOOKUP($A121,'Annex 2 EHV charges'!$D:$O,4,0))</f>
        <v>Yelvertoft Wind Farm</v>
      </c>
      <c r="E121" s="112" t="str">
        <f>IFERROR(IF(VLOOKUP($A121,'Annex 2 EHV charges'!$D:$O,9,FALSE)=0,"",VLOOKUP($A121,'Annex 2 EHV charges'!$D:$O,9,FALSE)),"")</f>
        <v/>
      </c>
      <c r="F121" s="113">
        <f>IFERROR(IF(VLOOKUP($A121,'Annex 2 EHV charges'!$D:$O,10,FALSE)=0,"",VLOOKUP($A121,'Annex 2 EHV charges'!$D:$O,10,FALSE)),"")</f>
        <v>2956.95</v>
      </c>
      <c r="G121" s="114">
        <f>IFERROR(IF(VLOOKUP($A121,'Annex 2 EHV charges'!$D:$O,11,FALSE)=0,"",VLOOKUP($A121,'Annex 2 EHV charges'!$D:$O,11,FALSE)),"")</f>
        <v>0.05</v>
      </c>
      <c r="H121" s="114">
        <f>IFERROR(IF(VLOOKUP($A121,'Annex 2 EHV charges'!$D:$O,12,FALSE)=0,"",VLOOKUP($A121,'Annex 2 EHV charges'!$D:$O,12,FALSE)),"")</f>
        <v>0.05</v>
      </c>
    </row>
    <row r="122" spans="1:8" x14ac:dyDescent="0.2">
      <c r="A122" s="111">
        <f t="array" ref="A122">IFERROR(INDEX('Annex 2 EHV charges'!$D$11:$D$305, MATCH(0, IF(ISBLANK('Annex 2 EHV charges'!$D$11:$D$305),1, COUNTIF(A$4:$A121, 'Annex 2 EHV charges'!$D$11:$D$305)), 0)),"")</f>
        <v>650</v>
      </c>
      <c r="B122" s="110">
        <f>IF($A122="","",VLOOKUP($A122,'Annex 2 EHV charges'!$D:$O,2,0))</f>
        <v>650</v>
      </c>
      <c r="C122" s="111">
        <f>IF($A122="","",VLOOKUP($A122,'Annex 2 EHV charges'!$D:$O,3,0))</f>
        <v>1170000199798</v>
      </c>
      <c r="D122" s="110" t="str">
        <f>IF($A122="","",VLOOKUP($A122,'Annex 2 EHV charges'!$D:$O,4,0))</f>
        <v>Burton Wolds Wind Farm phase 2</v>
      </c>
      <c r="E122" s="112" t="str">
        <f>IFERROR(IF(VLOOKUP($A122,'Annex 2 EHV charges'!$D:$O,9,FALSE)=0,"",VLOOKUP($A122,'Annex 2 EHV charges'!$D:$O,9,FALSE)),"")</f>
        <v/>
      </c>
      <c r="F122" s="113">
        <f>IFERROR(IF(VLOOKUP($A122,'Annex 2 EHV charges'!$D:$O,10,FALSE)=0,"",VLOOKUP($A122,'Annex 2 EHV charges'!$D:$O,10,FALSE)),"")</f>
        <v>2510.41</v>
      </c>
      <c r="G122" s="114">
        <f>IFERROR(IF(VLOOKUP($A122,'Annex 2 EHV charges'!$D:$O,11,FALSE)=0,"",VLOOKUP($A122,'Annex 2 EHV charges'!$D:$O,11,FALSE)),"")</f>
        <v>0.05</v>
      </c>
      <c r="H122" s="114">
        <f>IFERROR(IF(VLOOKUP($A122,'Annex 2 EHV charges'!$D:$O,12,FALSE)=0,"",VLOOKUP($A122,'Annex 2 EHV charges'!$D:$O,12,FALSE)),"")</f>
        <v>0.05</v>
      </c>
    </row>
    <row r="123" spans="1:8" x14ac:dyDescent="0.2">
      <c r="A123" s="111">
        <f t="array" ref="A123">IFERROR(INDEX('Annex 2 EHV charges'!$D$11:$D$305, MATCH(0, IF(ISBLANK('Annex 2 EHV charges'!$D$11:$D$305),1, COUNTIF(A$4:$A122, 'Annex 2 EHV charges'!$D$11:$D$305)), 0)),"")</f>
        <v>651</v>
      </c>
      <c r="B123" s="110">
        <f>IF($A123="","",VLOOKUP($A123,'Annex 2 EHV charges'!$D:$O,2,0))</f>
        <v>651</v>
      </c>
      <c r="C123" s="111">
        <f>IF($A123="","",VLOOKUP($A123,'Annex 2 EHV charges'!$D:$O,3,0))</f>
        <v>1170000137588</v>
      </c>
      <c r="D123" s="110" t="str">
        <f>IF($A123="","",VLOOKUP($A123,'Annex 2 EHV charges'!$D:$O,4,0))</f>
        <v>Shacks Barn PV</v>
      </c>
      <c r="E123" s="112" t="str">
        <f>IFERROR(IF(VLOOKUP($A123,'Annex 2 EHV charges'!$D:$O,9,FALSE)=0,"",VLOOKUP($A123,'Annex 2 EHV charges'!$D:$O,9,FALSE)),"")</f>
        <v/>
      </c>
      <c r="F123" s="113">
        <f>IFERROR(IF(VLOOKUP($A123,'Annex 2 EHV charges'!$D:$O,10,FALSE)=0,"",VLOOKUP($A123,'Annex 2 EHV charges'!$D:$O,10,FALSE)),"")</f>
        <v>541.59</v>
      </c>
      <c r="G123" s="114">
        <f>IFERROR(IF(VLOOKUP($A123,'Annex 2 EHV charges'!$D:$O,11,FALSE)=0,"",VLOOKUP($A123,'Annex 2 EHV charges'!$D:$O,11,FALSE)),"")</f>
        <v>0.05</v>
      </c>
      <c r="H123" s="114">
        <f>IFERROR(IF(VLOOKUP($A123,'Annex 2 EHV charges'!$D:$O,12,FALSE)=0,"",VLOOKUP($A123,'Annex 2 EHV charges'!$D:$O,12,FALSE)),"")</f>
        <v>0.05</v>
      </c>
    </row>
    <row r="124" spans="1:8" x14ac:dyDescent="0.2">
      <c r="A124" s="111">
        <f t="array" ref="A124">IFERROR(INDEX('Annex 2 EHV charges'!$D$11:$D$305, MATCH(0, IF(ISBLANK('Annex 2 EHV charges'!$D$11:$D$305),1, COUNTIF(A$4:$A123, 'Annex 2 EHV charges'!$D$11:$D$305)), 0)),"")</f>
        <v>642</v>
      </c>
      <c r="B124" s="110">
        <f>IF($A124="","",VLOOKUP($A124,'Annex 2 EHV charges'!$D:$O,2,0))</f>
        <v>642</v>
      </c>
      <c r="C124" s="111">
        <f>IF($A124="","",VLOOKUP($A124,'Annex 2 EHV charges'!$D:$O,3,0))</f>
        <v>1170000112486</v>
      </c>
      <c r="D124" s="110" t="str">
        <f>IF($A124="","",VLOOKUP($A124,'Annex 2 EHV charges'!$D:$O,4,0))</f>
        <v>North Hykeham EFW</v>
      </c>
      <c r="E124" s="112" t="str">
        <f>IFERROR(IF(VLOOKUP($A124,'Annex 2 EHV charges'!$D:$O,9,FALSE)=0,"",VLOOKUP($A124,'Annex 2 EHV charges'!$D:$O,9,FALSE)),"")</f>
        <v/>
      </c>
      <c r="F124" s="113">
        <f>IFERROR(IF(VLOOKUP($A124,'Annex 2 EHV charges'!$D:$O,10,FALSE)=0,"",VLOOKUP($A124,'Annex 2 EHV charges'!$D:$O,10,FALSE)),"")</f>
        <v>130.61000000000001</v>
      </c>
      <c r="G124" s="114">
        <f>IFERROR(IF(VLOOKUP($A124,'Annex 2 EHV charges'!$D:$O,11,FALSE)=0,"",VLOOKUP($A124,'Annex 2 EHV charges'!$D:$O,11,FALSE)),"")</f>
        <v>0.05</v>
      </c>
      <c r="H124" s="114">
        <f>IFERROR(IF(VLOOKUP($A124,'Annex 2 EHV charges'!$D:$O,12,FALSE)=0,"",VLOOKUP($A124,'Annex 2 EHV charges'!$D:$O,12,FALSE)),"")</f>
        <v>0.05</v>
      </c>
    </row>
    <row r="125" spans="1:8" x14ac:dyDescent="0.2">
      <c r="A125" s="111">
        <f t="array" ref="A125">IFERROR(INDEX('Annex 2 EHV charges'!$D$11:$D$305, MATCH(0, IF(ISBLANK('Annex 2 EHV charges'!$D$11:$D$305),1, COUNTIF(A$4:$A124, 'Annex 2 EHV charges'!$D$11:$D$305)), 0)),"")</f>
        <v>643</v>
      </c>
      <c r="B125" s="110">
        <f>IF($A125="","",VLOOKUP($A125,'Annex 2 EHV charges'!$D:$O,2,0))</f>
        <v>643</v>
      </c>
      <c r="C125" s="111">
        <f>IF($A125="","",VLOOKUP($A125,'Annex 2 EHV charges'!$D:$O,3,0))</f>
        <v>1160001415356</v>
      </c>
      <c r="D125" s="110" t="str">
        <f>IF($A125="","",VLOOKUP($A125,'Annex 2 EHV charges'!$D:$O,4,0))</f>
        <v>Sleaford Renewable Energy Plant</v>
      </c>
      <c r="E125" s="112" t="str">
        <f>IFERROR(IF(VLOOKUP($A125,'Annex 2 EHV charges'!$D:$O,9,FALSE)=0,"",VLOOKUP($A125,'Annex 2 EHV charges'!$D:$O,9,FALSE)),"")</f>
        <v/>
      </c>
      <c r="F125" s="113">
        <f>IFERROR(IF(VLOOKUP($A125,'Annex 2 EHV charges'!$D:$O,10,FALSE)=0,"",VLOOKUP($A125,'Annex 2 EHV charges'!$D:$O,10,FALSE)),"")</f>
        <v>1398.29</v>
      </c>
      <c r="G125" s="114">
        <f>IFERROR(IF(VLOOKUP($A125,'Annex 2 EHV charges'!$D:$O,11,FALSE)=0,"",VLOOKUP($A125,'Annex 2 EHV charges'!$D:$O,11,FALSE)),"")</f>
        <v>0.05</v>
      </c>
      <c r="H125" s="114">
        <f>IFERROR(IF(VLOOKUP($A125,'Annex 2 EHV charges'!$D:$O,12,FALSE)=0,"",VLOOKUP($A125,'Annex 2 EHV charges'!$D:$O,12,FALSE)),"")</f>
        <v>0.05</v>
      </c>
    </row>
    <row r="126" spans="1:8" x14ac:dyDescent="0.2">
      <c r="A126" s="111">
        <f t="array" ref="A126">IFERROR(INDEX('Annex 2 EHV charges'!$D$11:$D$305, MATCH(0, IF(ISBLANK('Annex 2 EHV charges'!$D$11:$D$305),1, COUNTIF(A$4:$A125, 'Annex 2 EHV charges'!$D$11:$D$305)), 0)),"")</f>
        <v>644</v>
      </c>
      <c r="B126" s="110">
        <f>IF($A126="","",VLOOKUP($A126,'Annex 2 EHV charges'!$D:$O,2,0))</f>
        <v>644</v>
      </c>
      <c r="C126" s="111">
        <f>IF($A126="","",VLOOKUP($A126,'Annex 2 EHV charges'!$D:$O,3,0))</f>
        <v>1170000059186</v>
      </c>
      <c r="D126" s="110" t="str">
        <f>IF($A126="","",VLOOKUP($A126,'Annex 2 EHV charges'!$D:$O,4,0))</f>
        <v>Bilsthorpe Wind Farm</v>
      </c>
      <c r="E126" s="112" t="str">
        <f>IFERROR(IF(VLOOKUP($A126,'Annex 2 EHV charges'!$D:$O,9,FALSE)=0,"",VLOOKUP($A126,'Annex 2 EHV charges'!$D:$O,9,FALSE)),"")</f>
        <v/>
      </c>
      <c r="F126" s="113">
        <f>IFERROR(IF(VLOOKUP($A126,'Annex 2 EHV charges'!$D:$O,10,FALSE)=0,"",VLOOKUP($A126,'Annex 2 EHV charges'!$D:$O,10,FALSE)),"")</f>
        <v>421.24</v>
      </c>
      <c r="G126" s="114">
        <f>IFERROR(IF(VLOOKUP($A126,'Annex 2 EHV charges'!$D:$O,11,FALSE)=0,"",VLOOKUP($A126,'Annex 2 EHV charges'!$D:$O,11,FALSE)),"")</f>
        <v>0.05</v>
      </c>
      <c r="H126" s="114">
        <f>IFERROR(IF(VLOOKUP($A126,'Annex 2 EHV charges'!$D:$O,12,FALSE)=0,"",VLOOKUP($A126,'Annex 2 EHV charges'!$D:$O,12,FALSE)),"")</f>
        <v>0.05</v>
      </c>
    </row>
    <row r="127" spans="1:8" x14ac:dyDescent="0.2">
      <c r="A127" s="111">
        <f t="array" ref="A127">IFERROR(INDEX('Annex 2 EHV charges'!$D$11:$D$305, MATCH(0, IF(ISBLANK('Annex 2 EHV charges'!$D$11:$D$305),1, COUNTIF(A$4:$A126, 'Annex 2 EHV charges'!$D$11:$D$305)), 0)),"")</f>
        <v>645</v>
      </c>
      <c r="B127" s="110">
        <f>IF($A127="","",VLOOKUP($A127,'Annex 2 EHV charges'!$D:$O,2,0))</f>
        <v>645</v>
      </c>
      <c r="C127" s="111">
        <f>IF($A127="","",VLOOKUP($A127,'Annex 2 EHV charges'!$D:$O,3,0))</f>
        <v>1170000117953</v>
      </c>
      <c r="D127" s="110" t="str">
        <f>IF($A127="","",VLOOKUP($A127,'Annex 2 EHV charges'!$D:$O,4,0))</f>
        <v>Old Dalby Lodge Wind Farm</v>
      </c>
      <c r="E127" s="112" t="str">
        <f>IFERROR(IF(VLOOKUP($A127,'Annex 2 EHV charges'!$D:$O,9,FALSE)=0,"",VLOOKUP($A127,'Annex 2 EHV charges'!$D:$O,9,FALSE)),"")</f>
        <v/>
      </c>
      <c r="F127" s="113">
        <f>IFERROR(IF(VLOOKUP($A127,'Annex 2 EHV charges'!$D:$O,10,FALSE)=0,"",VLOOKUP($A127,'Annex 2 EHV charges'!$D:$O,10,FALSE)),"")</f>
        <v>501.17</v>
      </c>
      <c r="G127" s="114">
        <f>IFERROR(IF(VLOOKUP($A127,'Annex 2 EHV charges'!$D:$O,11,FALSE)=0,"",VLOOKUP($A127,'Annex 2 EHV charges'!$D:$O,11,FALSE)),"")</f>
        <v>0.05</v>
      </c>
      <c r="H127" s="114">
        <f>IFERROR(IF(VLOOKUP($A127,'Annex 2 EHV charges'!$D:$O,12,FALSE)=0,"",VLOOKUP($A127,'Annex 2 EHV charges'!$D:$O,12,FALSE)),"")</f>
        <v>0.05</v>
      </c>
    </row>
    <row r="128" spans="1:8" x14ac:dyDescent="0.2">
      <c r="A128" s="111">
        <f t="array" ref="A128">IFERROR(INDEX('Annex 2 EHV charges'!$D$11:$D$305, MATCH(0, IF(ISBLANK('Annex 2 EHV charges'!$D$11:$D$305),1, COUNTIF(A$4:$A127, 'Annex 2 EHV charges'!$D$11:$D$305)), 0)),"")</f>
        <v>652</v>
      </c>
      <c r="B128" s="110">
        <f>IF($A128="","",VLOOKUP($A128,'Annex 2 EHV charges'!$D:$O,2,0))</f>
        <v>652</v>
      </c>
      <c r="C128" s="111">
        <f>IF($A128="","",VLOOKUP($A128,'Annex 2 EHV charges'!$D:$O,3,0))</f>
        <v>1170000146680</v>
      </c>
      <c r="D128" s="110" t="str">
        <f>IF($A128="","",VLOOKUP($A128,'Annex 2 EHV charges'!$D:$O,4,0))</f>
        <v>Willoughby STOR generation</v>
      </c>
      <c r="E128" s="112" t="str">
        <f>IFERROR(IF(VLOOKUP($A128,'Annex 2 EHV charges'!$D:$O,9,FALSE)=0,"",VLOOKUP($A128,'Annex 2 EHV charges'!$D:$O,9,FALSE)),"")</f>
        <v/>
      </c>
      <c r="F128" s="113">
        <f>IFERROR(IF(VLOOKUP($A128,'Annex 2 EHV charges'!$D:$O,10,FALSE)=0,"",VLOOKUP($A128,'Annex 2 EHV charges'!$D:$O,10,FALSE)),"")</f>
        <v>181.38</v>
      </c>
      <c r="G128" s="114">
        <f>IFERROR(IF(VLOOKUP($A128,'Annex 2 EHV charges'!$D:$O,11,FALSE)=0,"",VLOOKUP($A128,'Annex 2 EHV charges'!$D:$O,11,FALSE)),"")</f>
        <v>0.05</v>
      </c>
      <c r="H128" s="114">
        <f>IFERROR(IF(VLOOKUP($A128,'Annex 2 EHV charges'!$D:$O,12,FALSE)=0,"",VLOOKUP($A128,'Annex 2 EHV charges'!$D:$O,12,FALSE)),"")</f>
        <v>0.05</v>
      </c>
    </row>
    <row r="129" spans="1:8" x14ac:dyDescent="0.2">
      <c r="A129" s="111">
        <f t="array" ref="A129">IFERROR(INDEX('Annex 2 EHV charges'!$D$11:$D$305, MATCH(0, IF(ISBLANK('Annex 2 EHV charges'!$D$11:$D$305),1, COUNTIF(A$4:$A128, 'Annex 2 EHV charges'!$D$11:$D$305)), 0)),"")</f>
        <v>647</v>
      </c>
      <c r="B129" s="110">
        <f>IF($A129="","",VLOOKUP($A129,'Annex 2 EHV charges'!$D:$O,2,0))</f>
        <v>647</v>
      </c>
      <c r="C129" s="111">
        <f>IF($A129="","",VLOOKUP($A129,'Annex 2 EHV charges'!$D:$O,3,0))</f>
        <v>1170000110610</v>
      </c>
      <c r="D129" s="110" t="str">
        <f>IF($A129="","",VLOOKUP($A129,'Annex 2 EHV charges'!$D:$O,4,0))</f>
        <v>The Grange Wind Farm</v>
      </c>
      <c r="E129" s="112" t="str">
        <f>IFERROR(IF(VLOOKUP($A129,'Annex 2 EHV charges'!$D:$O,9,FALSE)=0,"",VLOOKUP($A129,'Annex 2 EHV charges'!$D:$O,9,FALSE)),"")</f>
        <v/>
      </c>
      <c r="F129" s="113">
        <f>IFERROR(IF(VLOOKUP($A129,'Annex 2 EHV charges'!$D:$O,10,FALSE)=0,"",VLOOKUP($A129,'Annex 2 EHV charges'!$D:$O,10,FALSE)),"")</f>
        <v>3555.64</v>
      </c>
      <c r="G129" s="114">
        <f>IFERROR(IF(VLOOKUP($A129,'Annex 2 EHV charges'!$D:$O,11,FALSE)=0,"",VLOOKUP($A129,'Annex 2 EHV charges'!$D:$O,11,FALSE)),"")</f>
        <v>0.05</v>
      </c>
      <c r="H129" s="114">
        <f>IFERROR(IF(VLOOKUP($A129,'Annex 2 EHV charges'!$D:$O,12,FALSE)=0,"",VLOOKUP($A129,'Annex 2 EHV charges'!$D:$O,12,FALSE)),"")</f>
        <v>0.05</v>
      </c>
    </row>
    <row r="130" spans="1:8" x14ac:dyDescent="0.2">
      <c r="A130" s="111">
        <f t="array" ref="A130">IFERROR(INDEX('Annex 2 EHV charges'!$D$11:$D$305, MATCH(0, IF(ISBLANK('Annex 2 EHV charges'!$D$11:$D$305),1, COUNTIF(A$4:$A129, 'Annex 2 EHV charges'!$D$11:$D$305)), 0)),"")</f>
        <v>648</v>
      </c>
      <c r="B130" s="110">
        <f>IF($A130="","",VLOOKUP($A130,'Annex 2 EHV charges'!$D:$O,2,0))</f>
        <v>648</v>
      </c>
      <c r="C130" s="111">
        <f>IF($A130="","",VLOOKUP($A130,'Annex 2 EHV charges'!$D:$O,3,0))</f>
        <v>1170000111890</v>
      </c>
      <c r="D130" s="110" t="str">
        <f>IF($A130="","",VLOOKUP($A130,'Annex 2 EHV charges'!$D:$O,4,0))</f>
        <v>Clay Lake STOR</v>
      </c>
      <c r="E130" s="112" t="str">
        <f>IFERROR(IF(VLOOKUP($A130,'Annex 2 EHV charges'!$D:$O,9,FALSE)=0,"",VLOOKUP($A130,'Annex 2 EHV charges'!$D:$O,9,FALSE)),"")</f>
        <v/>
      </c>
      <c r="F130" s="113">
        <f>IFERROR(IF(VLOOKUP($A130,'Annex 2 EHV charges'!$D:$O,10,FALSE)=0,"",VLOOKUP($A130,'Annex 2 EHV charges'!$D:$O,10,FALSE)),"")</f>
        <v>153.49</v>
      </c>
      <c r="G130" s="114">
        <f>IFERROR(IF(VLOOKUP($A130,'Annex 2 EHV charges'!$D:$O,11,FALSE)=0,"",VLOOKUP($A130,'Annex 2 EHV charges'!$D:$O,11,FALSE)),"")</f>
        <v>0.05</v>
      </c>
      <c r="H130" s="114">
        <f>IFERROR(IF(VLOOKUP($A130,'Annex 2 EHV charges'!$D:$O,12,FALSE)=0,"",VLOOKUP($A130,'Annex 2 EHV charges'!$D:$O,12,FALSE)),"")</f>
        <v>0.05</v>
      </c>
    </row>
    <row r="131" spans="1:8" x14ac:dyDescent="0.2">
      <c r="A131" s="111">
        <f t="array" ref="A131">IFERROR(INDEX('Annex 2 EHV charges'!$D$11:$D$305, MATCH(0, IF(ISBLANK('Annex 2 EHV charges'!$D$11:$D$305),1, COUNTIF(A$4:$A130, 'Annex 2 EHV charges'!$D$11:$D$305)), 0)),"")</f>
        <v>649</v>
      </c>
      <c r="B131" s="110">
        <f>IF($A131="","",VLOOKUP($A131,'Annex 2 EHV charges'!$D:$O,2,0))</f>
        <v>649</v>
      </c>
      <c r="C131" s="111">
        <f>IF($A131="","",VLOOKUP($A131,'Annex 2 EHV charges'!$D:$O,3,0))</f>
        <v>1170000113452</v>
      </c>
      <c r="D131" s="110" t="str">
        <f>IF($A131="","",VLOOKUP($A131,'Annex 2 EHV charges'!$D:$O,4,0))</f>
        <v>Balderton STOR</v>
      </c>
      <c r="E131" s="112">
        <f>IFERROR(IF(VLOOKUP($A131,'Annex 2 EHV charges'!$D:$O,9,FALSE)=0,"",VLOOKUP($A131,'Annex 2 EHV charges'!$D:$O,9,FALSE)),"")</f>
        <v>-0.249</v>
      </c>
      <c r="F131" s="113">
        <f>IFERROR(IF(VLOOKUP($A131,'Annex 2 EHV charges'!$D:$O,10,FALSE)=0,"",VLOOKUP($A131,'Annex 2 EHV charges'!$D:$O,10,FALSE)),"")</f>
        <v>154</v>
      </c>
      <c r="G131" s="114">
        <f>IFERROR(IF(VLOOKUP($A131,'Annex 2 EHV charges'!$D:$O,11,FALSE)=0,"",VLOOKUP($A131,'Annex 2 EHV charges'!$D:$O,11,FALSE)),"")</f>
        <v>0.05</v>
      </c>
      <c r="H131" s="114">
        <f>IFERROR(IF(VLOOKUP($A131,'Annex 2 EHV charges'!$D:$O,12,FALSE)=0,"",VLOOKUP($A131,'Annex 2 EHV charges'!$D:$O,12,FALSE)),"")</f>
        <v>0.05</v>
      </c>
    </row>
    <row r="132" spans="1:8" x14ac:dyDescent="0.2">
      <c r="A132" s="111">
        <f t="array" ref="A132">IFERROR(INDEX('Annex 2 EHV charges'!$D$11:$D$305, MATCH(0, IF(ISBLANK('Annex 2 EHV charges'!$D$11:$D$305),1, COUNTIF(A$4:$A131, 'Annex 2 EHV charges'!$D$11:$D$305)), 0)),"")</f>
        <v>653</v>
      </c>
      <c r="B132" s="110">
        <f>IF($A132="","",VLOOKUP($A132,'Annex 2 EHV charges'!$D:$O,2,0))</f>
        <v>653</v>
      </c>
      <c r="C132" s="111">
        <f>IF($A132="","",VLOOKUP($A132,'Annex 2 EHV charges'!$D:$O,3,0))</f>
        <v>1170000172963</v>
      </c>
      <c r="D132" s="110" t="str">
        <f>IF($A132="","",VLOOKUP($A132,'Annex 2 EHV charges'!$D:$O,4,0))</f>
        <v>Wymeswold Solar Park</v>
      </c>
      <c r="E132" s="112" t="str">
        <f>IFERROR(IF(VLOOKUP($A132,'Annex 2 EHV charges'!$D:$O,9,FALSE)=0,"",VLOOKUP($A132,'Annex 2 EHV charges'!$D:$O,9,FALSE)),"")</f>
        <v/>
      </c>
      <c r="F132" s="113">
        <f>IFERROR(IF(VLOOKUP($A132,'Annex 2 EHV charges'!$D:$O,10,FALSE)=0,"",VLOOKUP($A132,'Annex 2 EHV charges'!$D:$O,10,FALSE)),"")</f>
        <v>3057.55</v>
      </c>
      <c r="G132" s="114">
        <f>IFERROR(IF(VLOOKUP($A132,'Annex 2 EHV charges'!$D:$O,11,FALSE)=0,"",VLOOKUP($A132,'Annex 2 EHV charges'!$D:$O,11,FALSE)),"")</f>
        <v>0.05</v>
      </c>
      <c r="H132" s="114">
        <f>IFERROR(IF(VLOOKUP($A132,'Annex 2 EHV charges'!$D:$O,12,FALSE)=0,"",VLOOKUP($A132,'Annex 2 EHV charges'!$D:$O,12,FALSE)),"")</f>
        <v>0.05</v>
      </c>
    </row>
    <row r="133" spans="1:8" x14ac:dyDescent="0.2">
      <c r="A133" s="111">
        <f t="array" ref="A133">IFERROR(INDEX('Annex 2 EHV charges'!$D$11:$D$305, MATCH(0, IF(ISBLANK('Annex 2 EHV charges'!$D$11:$D$305),1, COUNTIF(A$4:$A132, 'Annex 2 EHV charges'!$D$11:$D$305)), 0)),"")</f>
        <v>654</v>
      </c>
      <c r="B133" s="110">
        <f>IF($A133="","",VLOOKUP($A133,'Annex 2 EHV charges'!$D:$O,2,0))</f>
        <v>654</v>
      </c>
      <c r="C133" s="111">
        <f>IF($A133="","",VLOOKUP($A133,'Annex 2 EHV charges'!$D:$O,3,0))</f>
        <v>1170000722701</v>
      </c>
      <c r="D133" s="110" t="str">
        <f>IF($A133="","",VLOOKUP($A133,'Annex 2 EHV charges'!$D:$O,4,0))</f>
        <v>French Farm Wind Farm</v>
      </c>
      <c r="E133" s="112" t="str">
        <f>IFERROR(IF(VLOOKUP($A133,'Annex 2 EHV charges'!$D:$O,9,FALSE)=0,"",VLOOKUP($A133,'Annex 2 EHV charges'!$D:$O,9,FALSE)),"")</f>
        <v/>
      </c>
      <c r="F133" s="113">
        <f>IFERROR(IF(VLOOKUP($A133,'Annex 2 EHV charges'!$D:$O,10,FALSE)=0,"",VLOOKUP($A133,'Annex 2 EHV charges'!$D:$O,10,FALSE)),"")</f>
        <v>2839.14</v>
      </c>
      <c r="G133" s="114">
        <f>IFERROR(IF(VLOOKUP($A133,'Annex 2 EHV charges'!$D:$O,11,FALSE)=0,"",VLOOKUP($A133,'Annex 2 EHV charges'!$D:$O,11,FALSE)),"")</f>
        <v>0.05</v>
      </c>
      <c r="H133" s="114">
        <f>IFERROR(IF(VLOOKUP($A133,'Annex 2 EHV charges'!$D:$O,12,FALSE)=0,"",VLOOKUP($A133,'Annex 2 EHV charges'!$D:$O,12,FALSE)),"")</f>
        <v>0.05</v>
      </c>
    </row>
    <row r="134" spans="1:8" x14ac:dyDescent="0.2">
      <c r="A134" s="111">
        <f t="array" ref="A134">IFERROR(INDEX('Annex 2 EHV charges'!$D$11:$D$305, MATCH(0, IF(ISBLANK('Annex 2 EHV charges'!$D$11:$D$305),1, COUNTIF(A$4:$A133, 'Annex 2 EHV charges'!$D$11:$D$305)), 0)),"")</f>
        <v>646</v>
      </c>
      <c r="B134" s="110">
        <f>IF($A134="","",VLOOKUP($A134,'Annex 2 EHV charges'!$D:$O,2,0))</f>
        <v>646</v>
      </c>
      <c r="C134" s="111">
        <f>IF($A134="","",VLOOKUP($A134,'Annex 2 EHV charges'!$D:$O,3,0))</f>
        <v>1170000398495</v>
      </c>
      <c r="D134" s="110" t="str">
        <f>IF($A134="","",VLOOKUP($A134,'Annex 2 EHV charges'!$D:$O,4,0))</f>
        <v>Lilbourne Wind Farm</v>
      </c>
      <c r="E134" s="112" t="str">
        <f>IFERROR(IF(VLOOKUP($A134,'Annex 2 EHV charges'!$D:$O,9,FALSE)=0,"",VLOOKUP($A134,'Annex 2 EHV charges'!$D:$O,9,FALSE)),"")</f>
        <v/>
      </c>
      <c r="F134" s="113">
        <f>IFERROR(IF(VLOOKUP($A134,'Annex 2 EHV charges'!$D:$O,10,FALSE)=0,"",VLOOKUP($A134,'Annex 2 EHV charges'!$D:$O,10,FALSE)),"")</f>
        <v>919.31</v>
      </c>
      <c r="G134" s="114">
        <f>IFERROR(IF(VLOOKUP($A134,'Annex 2 EHV charges'!$D:$O,11,FALSE)=0,"",VLOOKUP($A134,'Annex 2 EHV charges'!$D:$O,11,FALSE)),"")</f>
        <v>0.05</v>
      </c>
      <c r="H134" s="114">
        <f>IFERROR(IF(VLOOKUP($A134,'Annex 2 EHV charges'!$D:$O,12,FALSE)=0,"",VLOOKUP($A134,'Annex 2 EHV charges'!$D:$O,12,FALSE)),"")</f>
        <v>0.05</v>
      </c>
    </row>
    <row r="135" spans="1:8" x14ac:dyDescent="0.2">
      <c r="A135" s="111">
        <f t="array" ref="A135">IFERROR(INDEX('Annex 2 EHV charges'!$D$11:$D$305, MATCH(0, IF(ISBLANK('Annex 2 EHV charges'!$D$11:$D$305),1, COUNTIF(A$4:$A134, 'Annex 2 EHV charges'!$D$11:$D$305)), 0)),"")</f>
        <v>655</v>
      </c>
      <c r="B135" s="110">
        <f>IF($A135="","",VLOOKUP($A135,'Annex 2 EHV charges'!$D:$O,2,0))</f>
        <v>655</v>
      </c>
      <c r="C135" s="111">
        <f>IF($A135="","",VLOOKUP($A135,'Annex 2 EHV charges'!$D:$O,3,0))</f>
        <v>1170000154547</v>
      </c>
      <c r="D135" s="110" t="str">
        <f>IF($A135="","",VLOOKUP($A135,'Annex 2 EHV charges'!$D:$O,4,0))</f>
        <v>Chelvaston Renewable</v>
      </c>
      <c r="E135" s="112" t="str">
        <f>IFERROR(IF(VLOOKUP($A135,'Annex 2 EHV charges'!$D:$O,9,FALSE)=0,"",VLOOKUP($A135,'Annex 2 EHV charges'!$D:$O,9,FALSE)),"")</f>
        <v/>
      </c>
      <c r="F135" s="113">
        <f>IFERROR(IF(VLOOKUP($A135,'Annex 2 EHV charges'!$D:$O,10,FALSE)=0,"",VLOOKUP($A135,'Annex 2 EHV charges'!$D:$O,10,FALSE)),"")</f>
        <v>3637.57</v>
      </c>
      <c r="G135" s="114">
        <f>IFERROR(IF(VLOOKUP($A135,'Annex 2 EHV charges'!$D:$O,11,FALSE)=0,"",VLOOKUP($A135,'Annex 2 EHV charges'!$D:$O,11,FALSE)),"")</f>
        <v>0.05</v>
      </c>
      <c r="H135" s="114">
        <f>IFERROR(IF(VLOOKUP($A135,'Annex 2 EHV charges'!$D:$O,12,FALSE)=0,"",VLOOKUP($A135,'Annex 2 EHV charges'!$D:$O,12,FALSE)),"")</f>
        <v>0.05</v>
      </c>
    </row>
    <row r="136" spans="1:8" x14ac:dyDescent="0.2">
      <c r="A136" s="111">
        <f t="array" ref="A136">IFERROR(INDEX('Annex 2 EHV charges'!$D$11:$D$305, MATCH(0, IF(ISBLANK('Annex 2 EHV charges'!$D$11:$D$305),1, COUNTIF(A$4:$A135, 'Annex 2 EHV charges'!$D$11:$D$305)), 0)),"")</f>
        <v>656</v>
      </c>
      <c r="B136" s="110">
        <f>IF($A136="","",VLOOKUP($A136,'Annex 2 EHV charges'!$D:$O,2,0))</f>
        <v>656</v>
      </c>
      <c r="C136" s="111">
        <f>IF($A136="","",VLOOKUP($A136,'Annex 2 EHV charges'!$D:$O,3,0))</f>
        <v>1170000174836</v>
      </c>
      <c r="D136" s="110" t="str">
        <f>IF($A136="","",VLOOKUP($A136,'Annex 2 EHV charges'!$D:$O,4,0))</f>
        <v>Beachampton Solar Farm</v>
      </c>
      <c r="E136" s="112" t="str">
        <f>IFERROR(IF(VLOOKUP($A136,'Annex 2 EHV charges'!$D:$O,9,FALSE)=0,"",VLOOKUP($A136,'Annex 2 EHV charges'!$D:$O,9,FALSE)),"")</f>
        <v/>
      </c>
      <c r="F136" s="113">
        <f>IFERROR(IF(VLOOKUP($A136,'Annex 2 EHV charges'!$D:$O,10,FALSE)=0,"",VLOOKUP($A136,'Annex 2 EHV charges'!$D:$O,10,FALSE)),"")</f>
        <v>578.33000000000004</v>
      </c>
      <c r="G136" s="114">
        <f>IFERROR(IF(VLOOKUP($A136,'Annex 2 EHV charges'!$D:$O,11,FALSE)=0,"",VLOOKUP($A136,'Annex 2 EHV charges'!$D:$O,11,FALSE)),"")</f>
        <v>0.05</v>
      </c>
      <c r="H136" s="114">
        <f>IFERROR(IF(VLOOKUP($A136,'Annex 2 EHV charges'!$D:$O,12,FALSE)=0,"",VLOOKUP($A136,'Annex 2 EHV charges'!$D:$O,12,FALSE)),"")</f>
        <v>0.05</v>
      </c>
    </row>
    <row r="137" spans="1:8" x14ac:dyDescent="0.2">
      <c r="A137" s="111">
        <f t="array" ref="A137">IFERROR(INDEX('Annex 2 EHV charges'!$D$11:$D$305, MATCH(0, IF(ISBLANK('Annex 2 EHV charges'!$D$11:$D$305),1, COUNTIF(A$4:$A136, 'Annex 2 EHV charges'!$D$11:$D$305)), 0)),"")</f>
        <v>657</v>
      </c>
      <c r="B137" s="110">
        <f>IF($A137="","",VLOOKUP($A137,'Annex 2 EHV charges'!$D:$O,2,0))</f>
        <v>657</v>
      </c>
      <c r="C137" s="111">
        <f>IF($A137="","",VLOOKUP($A137,'Annex 2 EHV charges'!$D:$O,3,0))</f>
        <v>1170000182970</v>
      </c>
      <c r="D137" s="110" t="str">
        <f>IF($A137="","",VLOOKUP($A137,'Annex 2 EHV charges'!$D:$O,4,0))</f>
        <v>Croft End Solar Farm</v>
      </c>
      <c r="E137" s="112" t="str">
        <f>IFERROR(IF(VLOOKUP($A137,'Annex 2 EHV charges'!$D:$O,9,FALSE)=0,"",VLOOKUP($A137,'Annex 2 EHV charges'!$D:$O,9,FALSE)),"")</f>
        <v/>
      </c>
      <c r="F137" s="113">
        <f>IFERROR(IF(VLOOKUP($A137,'Annex 2 EHV charges'!$D:$O,10,FALSE)=0,"",VLOOKUP($A137,'Annex 2 EHV charges'!$D:$O,10,FALSE)),"")</f>
        <v>695.38</v>
      </c>
      <c r="G137" s="114">
        <f>IFERROR(IF(VLOOKUP($A137,'Annex 2 EHV charges'!$D:$O,11,FALSE)=0,"",VLOOKUP($A137,'Annex 2 EHV charges'!$D:$O,11,FALSE)),"")</f>
        <v>0.05</v>
      </c>
      <c r="H137" s="114">
        <f>IFERROR(IF(VLOOKUP($A137,'Annex 2 EHV charges'!$D:$O,12,FALSE)=0,"",VLOOKUP($A137,'Annex 2 EHV charges'!$D:$O,12,FALSE)),"")</f>
        <v>0.05</v>
      </c>
    </row>
    <row r="138" spans="1:8" x14ac:dyDescent="0.2">
      <c r="A138" s="111">
        <f t="array" ref="A138">IFERROR(INDEX('Annex 2 EHV charges'!$D$11:$D$305, MATCH(0, IF(ISBLANK('Annex 2 EHV charges'!$D$11:$D$305),1, COUNTIF(A$4:$A137, 'Annex 2 EHV charges'!$D$11:$D$305)), 0)),"")</f>
        <v>658</v>
      </c>
      <c r="B138" s="110">
        <f>IF($A138="","",VLOOKUP($A138,'Annex 2 EHV charges'!$D:$O,2,0))</f>
        <v>658</v>
      </c>
      <c r="C138" s="111">
        <f>IF($A138="","",VLOOKUP($A138,'Annex 2 EHV charges'!$D:$O,3,0))</f>
        <v>1170000233570</v>
      </c>
      <c r="D138" s="110" t="str">
        <f>IF($A138="","",VLOOKUP($A138,'Annex 2 EHV charges'!$D:$O,4,0))</f>
        <v>M1 Wind farm</v>
      </c>
      <c r="E138" s="112" t="str">
        <f>IFERROR(IF(VLOOKUP($A138,'Annex 2 EHV charges'!$D:$O,9,FALSE)=0,"",VLOOKUP($A138,'Annex 2 EHV charges'!$D:$O,9,FALSE)),"")</f>
        <v/>
      </c>
      <c r="F138" s="113">
        <f>IFERROR(IF(VLOOKUP($A138,'Annex 2 EHV charges'!$D:$O,10,FALSE)=0,"",VLOOKUP($A138,'Annex 2 EHV charges'!$D:$O,10,FALSE)),"")</f>
        <v>376.72</v>
      </c>
      <c r="G138" s="114">
        <f>IFERROR(IF(VLOOKUP($A138,'Annex 2 EHV charges'!$D:$O,11,FALSE)=0,"",VLOOKUP($A138,'Annex 2 EHV charges'!$D:$O,11,FALSE)),"")</f>
        <v>0.05</v>
      </c>
      <c r="H138" s="114">
        <f>IFERROR(IF(VLOOKUP($A138,'Annex 2 EHV charges'!$D:$O,12,FALSE)=0,"",VLOOKUP($A138,'Annex 2 EHV charges'!$D:$O,12,FALSE)),"")</f>
        <v>0.05</v>
      </c>
    </row>
    <row r="139" spans="1:8" x14ac:dyDescent="0.2">
      <c r="A139" s="111">
        <f t="array" ref="A139">IFERROR(INDEX('Annex 2 EHV charges'!$D$11:$D$305, MATCH(0, IF(ISBLANK('Annex 2 EHV charges'!$D$11:$D$305),1, COUNTIF(A$4:$A138, 'Annex 2 EHV charges'!$D$11:$D$305)), 0)),"")</f>
        <v>659</v>
      </c>
      <c r="B139" s="110">
        <f>IF($A139="","",VLOOKUP($A139,'Annex 2 EHV charges'!$D:$O,2,0))</f>
        <v>659</v>
      </c>
      <c r="C139" s="111">
        <f>IF($A139="","",VLOOKUP($A139,'Annex 2 EHV charges'!$D:$O,3,0))</f>
        <v>1170000265280</v>
      </c>
      <c r="D139" s="110" t="str">
        <f>IF($A139="","",VLOOKUP($A139,'Annex 2 EHV charges'!$D:$O,4,0))</f>
        <v>Leamington STOR</v>
      </c>
      <c r="E139" s="112">
        <f>IFERROR(IF(VLOOKUP($A139,'Annex 2 EHV charges'!$D:$O,9,FALSE)=0,"",VLOOKUP($A139,'Annex 2 EHV charges'!$D:$O,9,FALSE)),"")</f>
        <v>-0.51700000000000002</v>
      </c>
      <c r="F139" s="113">
        <f>IFERROR(IF(VLOOKUP($A139,'Annex 2 EHV charges'!$D:$O,10,FALSE)=0,"",VLOOKUP($A139,'Annex 2 EHV charges'!$D:$O,10,FALSE)),"")</f>
        <v>1482.89</v>
      </c>
      <c r="G139" s="114">
        <f>IFERROR(IF(VLOOKUP($A139,'Annex 2 EHV charges'!$D:$O,11,FALSE)=0,"",VLOOKUP($A139,'Annex 2 EHV charges'!$D:$O,11,FALSE)),"")</f>
        <v>0.05</v>
      </c>
      <c r="H139" s="114">
        <f>IFERROR(IF(VLOOKUP($A139,'Annex 2 EHV charges'!$D:$O,12,FALSE)=0,"",VLOOKUP($A139,'Annex 2 EHV charges'!$D:$O,12,FALSE)),"")</f>
        <v>0.05</v>
      </c>
    </row>
    <row r="140" spans="1:8" x14ac:dyDescent="0.2">
      <c r="A140" s="111">
        <f t="array" ref="A140">IFERROR(INDEX('Annex 2 EHV charges'!$D$11:$D$305, MATCH(0, IF(ISBLANK('Annex 2 EHV charges'!$D$11:$D$305),1, COUNTIF(A$4:$A139, 'Annex 2 EHV charges'!$D$11:$D$305)), 0)),"")</f>
        <v>660</v>
      </c>
      <c r="B140" s="110">
        <f>IF($A140="","",VLOOKUP($A140,'Annex 2 EHV charges'!$D:$O,2,0))</f>
        <v>660</v>
      </c>
      <c r="C140" s="111">
        <f>IF($A140="","",VLOOKUP($A140,'Annex 2 EHV charges'!$D:$O,3,0))</f>
        <v>1170000280117</v>
      </c>
      <c r="D140" s="110" t="str">
        <f>IF($A140="","",VLOOKUP($A140,'Annex 2 EHV charges'!$D:$O,4,0))</f>
        <v>Low Farm Anaerobic Dig</v>
      </c>
      <c r="E140" s="112" t="str">
        <f>IFERROR(IF(VLOOKUP($A140,'Annex 2 EHV charges'!$D:$O,9,FALSE)=0,"",VLOOKUP($A140,'Annex 2 EHV charges'!$D:$O,9,FALSE)),"")</f>
        <v/>
      </c>
      <c r="F140" s="113">
        <f>IFERROR(IF(VLOOKUP($A140,'Annex 2 EHV charges'!$D:$O,10,FALSE)=0,"",VLOOKUP($A140,'Annex 2 EHV charges'!$D:$O,10,FALSE)),"")</f>
        <v>62.03</v>
      </c>
      <c r="G140" s="114">
        <f>IFERROR(IF(VLOOKUP($A140,'Annex 2 EHV charges'!$D:$O,11,FALSE)=0,"",VLOOKUP($A140,'Annex 2 EHV charges'!$D:$O,11,FALSE)),"")</f>
        <v>0.05</v>
      </c>
      <c r="H140" s="114">
        <f>IFERROR(IF(VLOOKUP($A140,'Annex 2 EHV charges'!$D:$O,12,FALSE)=0,"",VLOOKUP($A140,'Annex 2 EHV charges'!$D:$O,12,FALSE)),"")</f>
        <v>0.05</v>
      </c>
    </row>
    <row r="141" spans="1:8" x14ac:dyDescent="0.2">
      <c r="A141" s="111">
        <f t="array" ref="A141">IFERROR(INDEX('Annex 2 EHV charges'!$D$11:$D$305, MATCH(0, IF(ISBLANK('Annex 2 EHV charges'!$D$11:$D$305),1, COUNTIF(A$4:$A140, 'Annex 2 EHV charges'!$D$11:$D$305)), 0)),"")</f>
        <v>691</v>
      </c>
      <c r="B141" s="110">
        <f>IF($A141="","",VLOOKUP($A141,'Annex 2 EHV charges'!$D:$O,2,0))</f>
        <v>691</v>
      </c>
      <c r="C141" s="111">
        <f>IF($A141="","",VLOOKUP($A141,'Annex 2 EHV charges'!$D:$O,3,0))</f>
        <v>1170000280970</v>
      </c>
      <c r="D141" s="110" t="str">
        <f>IF($A141="","",VLOOKUP($A141,'Annex 2 EHV charges'!$D:$O,4,0))</f>
        <v>Turweston Airfield Solar Farm</v>
      </c>
      <c r="E141" s="112" t="str">
        <f>IFERROR(IF(VLOOKUP($A141,'Annex 2 EHV charges'!$D:$O,9,FALSE)=0,"",VLOOKUP($A141,'Annex 2 EHV charges'!$D:$O,9,FALSE)),"")</f>
        <v/>
      </c>
      <c r="F141" s="113">
        <f>IFERROR(IF(VLOOKUP($A141,'Annex 2 EHV charges'!$D:$O,10,FALSE)=0,"",VLOOKUP($A141,'Annex 2 EHV charges'!$D:$O,10,FALSE)),"")</f>
        <v>457.91</v>
      </c>
      <c r="G141" s="114">
        <f>IFERROR(IF(VLOOKUP($A141,'Annex 2 EHV charges'!$D:$O,11,FALSE)=0,"",VLOOKUP($A141,'Annex 2 EHV charges'!$D:$O,11,FALSE)),"")</f>
        <v>0.05</v>
      </c>
      <c r="H141" s="114">
        <f>IFERROR(IF(VLOOKUP($A141,'Annex 2 EHV charges'!$D:$O,12,FALSE)=0,"",VLOOKUP($A141,'Annex 2 EHV charges'!$D:$O,12,FALSE)),"")</f>
        <v>0.05</v>
      </c>
    </row>
    <row r="142" spans="1:8" x14ac:dyDescent="0.2">
      <c r="A142" s="111">
        <f t="array" ref="A142">IFERROR(INDEX('Annex 2 EHV charges'!$D$11:$D$305, MATCH(0, IF(ISBLANK('Annex 2 EHV charges'!$D$11:$D$305),1, COUNTIF(A$4:$A141, 'Annex 2 EHV charges'!$D$11:$D$305)), 0)),"")</f>
        <v>692</v>
      </c>
      <c r="B142" s="110">
        <f>IF($A142="","",VLOOKUP($A142,'Annex 2 EHV charges'!$D:$O,2,0))</f>
        <v>692</v>
      </c>
      <c r="C142" s="111">
        <f>IF($A142="","",VLOOKUP($A142,'Annex 2 EHV charges'!$D:$O,3,0))</f>
        <v>1170000281193</v>
      </c>
      <c r="D142" s="110" t="str">
        <f>IF($A142="","",VLOOKUP($A142,'Annex 2 EHV charges'!$D:$O,4,0))</f>
        <v>Burton Pedwardine Solar</v>
      </c>
      <c r="E142" s="112" t="str">
        <f>IFERROR(IF(VLOOKUP($A142,'Annex 2 EHV charges'!$D:$O,9,FALSE)=0,"",VLOOKUP($A142,'Annex 2 EHV charges'!$D:$O,9,FALSE)),"")</f>
        <v/>
      </c>
      <c r="F142" s="113">
        <f>IFERROR(IF(VLOOKUP($A142,'Annex 2 EHV charges'!$D:$O,10,FALSE)=0,"",VLOOKUP($A142,'Annex 2 EHV charges'!$D:$O,10,FALSE)),"")</f>
        <v>904.7</v>
      </c>
      <c r="G142" s="114">
        <f>IFERROR(IF(VLOOKUP($A142,'Annex 2 EHV charges'!$D:$O,11,FALSE)=0,"",VLOOKUP($A142,'Annex 2 EHV charges'!$D:$O,11,FALSE)),"")</f>
        <v>0.05</v>
      </c>
      <c r="H142" s="114">
        <f>IFERROR(IF(VLOOKUP($A142,'Annex 2 EHV charges'!$D:$O,12,FALSE)=0,"",VLOOKUP($A142,'Annex 2 EHV charges'!$D:$O,12,FALSE)),"")</f>
        <v>0.05</v>
      </c>
    </row>
    <row r="143" spans="1:8" x14ac:dyDescent="0.2">
      <c r="A143" s="111">
        <f t="array" ref="A143">IFERROR(INDEX('Annex 2 EHV charges'!$D$11:$D$305, MATCH(0, IF(ISBLANK('Annex 2 EHV charges'!$D$11:$D$305),1, COUNTIF(A$4:$A142, 'Annex 2 EHV charges'!$D$11:$D$305)), 0)),"")</f>
        <v>693</v>
      </c>
      <c r="B143" s="110">
        <f>IF($A143="","",VLOOKUP($A143,'Annex 2 EHV charges'!$D:$O,2,0))</f>
        <v>693</v>
      </c>
      <c r="C143" s="111">
        <f>IF($A143="","",VLOOKUP($A143,'Annex 2 EHV charges'!$D:$O,3,0))</f>
        <v>1170000306918</v>
      </c>
      <c r="D143" s="110" t="str">
        <f>IF($A143="","",VLOOKUP($A143,'Annex 2 EHV charges'!$D:$O,4,0))</f>
        <v>Little Morton Farm Solar</v>
      </c>
      <c r="E143" s="112" t="str">
        <f>IFERROR(IF(VLOOKUP($A143,'Annex 2 EHV charges'!$D:$O,9,FALSE)=0,"",VLOOKUP($A143,'Annex 2 EHV charges'!$D:$O,9,FALSE)),"")</f>
        <v/>
      </c>
      <c r="F143" s="113">
        <f>IFERROR(IF(VLOOKUP($A143,'Annex 2 EHV charges'!$D:$O,10,FALSE)=0,"",VLOOKUP($A143,'Annex 2 EHV charges'!$D:$O,10,FALSE)),"")</f>
        <v>580.71</v>
      </c>
      <c r="G143" s="114">
        <f>IFERROR(IF(VLOOKUP($A143,'Annex 2 EHV charges'!$D:$O,11,FALSE)=0,"",VLOOKUP($A143,'Annex 2 EHV charges'!$D:$O,11,FALSE)),"")</f>
        <v>0.05</v>
      </c>
      <c r="H143" s="114">
        <f>IFERROR(IF(VLOOKUP($A143,'Annex 2 EHV charges'!$D:$O,12,FALSE)=0,"",VLOOKUP($A143,'Annex 2 EHV charges'!$D:$O,12,FALSE)),"")</f>
        <v>0.05</v>
      </c>
    </row>
    <row r="144" spans="1:8" x14ac:dyDescent="0.2">
      <c r="A144" s="111">
        <f t="array" ref="A144">IFERROR(INDEX('Annex 2 EHV charges'!$D$11:$D$305, MATCH(0, IF(ISBLANK('Annex 2 EHV charges'!$D$11:$D$305),1, COUNTIF(A$4:$A143, 'Annex 2 EHV charges'!$D$11:$D$305)), 0)),"")</f>
        <v>694</v>
      </c>
      <c r="B144" s="110">
        <f>IF($A144="","",VLOOKUP($A144,'Annex 2 EHV charges'!$D:$O,2,0))</f>
        <v>694</v>
      </c>
      <c r="C144" s="111">
        <f>IF($A144="","",VLOOKUP($A144,'Annex 2 EHV charges'!$D:$O,3,0))</f>
        <v>1170000306893</v>
      </c>
      <c r="D144" s="110" t="str">
        <f>IF($A144="","",VLOOKUP($A144,'Annex 2 EHV charges'!$D:$O,4,0))</f>
        <v>Lodge Farm Solar Park</v>
      </c>
      <c r="E144" s="112" t="str">
        <f>IFERROR(IF(VLOOKUP($A144,'Annex 2 EHV charges'!$D:$O,9,FALSE)=0,"",VLOOKUP($A144,'Annex 2 EHV charges'!$D:$O,9,FALSE)),"")</f>
        <v/>
      </c>
      <c r="F144" s="113">
        <f>IFERROR(IF(VLOOKUP($A144,'Annex 2 EHV charges'!$D:$O,10,FALSE)=0,"",VLOOKUP($A144,'Annex 2 EHV charges'!$D:$O,10,FALSE)),"")</f>
        <v>1288.45</v>
      </c>
      <c r="G144" s="114">
        <f>IFERROR(IF(VLOOKUP($A144,'Annex 2 EHV charges'!$D:$O,11,FALSE)=0,"",VLOOKUP($A144,'Annex 2 EHV charges'!$D:$O,11,FALSE)),"")</f>
        <v>0.05</v>
      </c>
      <c r="H144" s="114">
        <f>IFERROR(IF(VLOOKUP($A144,'Annex 2 EHV charges'!$D:$O,12,FALSE)=0,"",VLOOKUP($A144,'Annex 2 EHV charges'!$D:$O,12,FALSE)),"")</f>
        <v>0.05</v>
      </c>
    </row>
    <row r="145" spans="1:8" x14ac:dyDescent="0.2">
      <c r="A145" s="111">
        <f t="array" ref="A145">IFERROR(INDEX('Annex 2 EHV charges'!$D$11:$D$305, MATCH(0, IF(ISBLANK('Annex 2 EHV charges'!$D$11:$D$305),1, COUNTIF(A$4:$A144, 'Annex 2 EHV charges'!$D$11:$D$305)), 0)),"")</f>
        <v>695</v>
      </c>
      <c r="B145" s="110">
        <f>IF($A145="","",VLOOKUP($A145,'Annex 2 EHV charges'!$D:$O,2,0))</f>
        <v>695</v>
      </c>
      <c r="C145" s="111">
        <f>IF($A145="","",VLOOKUP($A145,'Annex 2 EHV charges'!$D:$O,3,0))</f>
        <v>1170000313171</v>
      </c>
      <c r="D145" s="110" t="str">
        <f>IF($A145="","",VLOOKUP($A145,'Annex 2 EHV charges'!$D:$O,4,0))</f>
        <v>Ermine Farm PV</v>
      </c>
      <c r="E145" s="112" t="str">
        <f>IFERROR(IF(VLOOKUP($A145,'Annex 2 EHV charges'!$D:$O,9,FALSE)=0,"",VLOOKUP($A145,'Annex 2 EHV charges'!$D:$O,9,FALSE)),"")</f>
        <v/>
      </c>
      <c r="F145" s="113">
        <f>IFERROR(IF(VLOOKUP($A145,'Annex 2 EHV charges'!$D:$O,10,FALSE)=0,"",VLOOKUP($A145,'Annex 2 EHV charges'!$D:$O,10,FALSE)),"")</f>
        <v>7070.83</v>
      </c>
      <c r="G145" s="114">
        <f>IFERROR(IF(VLOOKUP($A145,'Annex 2 EHV charges'!$D:$O,11,FALSE)=0,"",VLOOKUP($A145,'Annex 2 EHV charges'!$D:$O,11,FALSE)),"")</f>
        <v>0.05</v>
      </c>
      <c r="H145" s="114">
        <f>IFERROR(IF(VLOOKUP($A145,'Annex 2 EHV charges'!$D:$O,12,FALSE)=0,"",VLOOKUP($A145,'Annex 2 EHV charges'!$D:$O,12,FALSE)),"")</f>
        <v>0.05</v>
      </c>
    </row>
    <row r="146" spans="1:8" x14ac:dyDescent="0.2">
      <c r="A146" s="111">
        <f t="array" ref="A146">IFERROR(INDEX('Annex 2 EHV charges'!$D$11:$D$305, MATCH(0, IF(ISBLANK('Annex 2 EHV charges'!$D$11:$D$305),1, COUNTIF(A$4:$A145, 'Annex 2 EHV charges'!$D$11:$D$305)), 0)),"")</f>
        <v>696</v>
      </c>
      <c r="B146" s="110">
        <f>IF($A146="","",VLOOKUP($A146,'Annex 2 EHV charges'!$D:$O,2,0))</f>
        <v>696</v>
      </c>
      <c r="C146" s="111">
        <f>IF($A146="","",VLOOKUP($A146,'Annex 2 EHV charges'!$D:$O,3,0))</f>
        <v>1170000319243</v>
      </c>
      <c r="D146" s="110" t="str">
        <f>IF($A146="","",VLOOKUP($A146,'Annex 2 EHV charges'!$D:$O,4,0))</f>
        <v>Ridge Solar Park</v>
      </c>
      <c r="E146" s="112" t="str">
        <f>IFERROR(IF(VLOOKUP($A146,'Annex 2 EHV charges'!$D:$O,9,FALSE)=0,"",VLOOKUP($A146,'Annex 2 EHV charges'!$D:$O,9,FALSE)),"")</f>
        <v/>
      </c>
      <c r="F146" s="113">
        <f>IFERROR(IF(VLOOKUP($A146,'Annex 2 EHV charges'!$D:$O,10,FALSE)=0,"",VLOOKUP($A146,'Annex 2 EHV charges'!$D:$O,10,FALSE)),"")</f>
        <v>540.58000000000004</v>
      </c>
      <c r="G146" s="114">
        <f>IFERROR(IF(VLOOKUP($A146,'Annex 2 EHV charges'!$D:$O,11,FALSE)=0,"",VLOOKUP($A146,'Annex 2 EHV charges'!$D:$O,11,FALSE)),"")</f>
        <v>0.05</v>
      </c>
      <c r="H146" s="114">
        <f>IFERROR(IF(VLOOKUP($A146,'Annex 2 EHV charges'!$D:$O,12,FALSE)=0,"",VLOOKUP($A146,'Annex 2 EHV charges'!$D:$O,12,FALSE)),"")</f>
        <v>0.05</v>
      </c>
    </row>
    <row r="147" spans="1:8" x14ac:dyDescent="0.2">
      <c r="A147" s="111">
        <f t="array" ref="A147">IFERROR(INDEX('Annex 2 EHV charges'!$D$11:$D$305, MATCH(0, IF(ISBLANK('Annex 2 EHV charges'!$D$11:$D$305),1, COUNTIF(A$4:$A146, 'Annex 2 EHV charges'!$D$11:$D$305)), 0)),"")</f>
        <v>697</v>
      </c>
      <c r="B147" s="110">
        <f>IF($A147="","",VLOOKUP($A147,'Annex 2 EHV charges'!$D:$O,2,0))</f>
        <v>697</v>
      </c>
      <c r="C147" s="111">
        <f>IF($A147="","",VLOOKUP($A147,'Annex 2 EHV charges'!$D:$O,3,0))</f>
        <v>1170000325292</v>
      </c>
      <c r="D147" s="110" t="str">
        <f>IF($A147="","",VLOOKUP($A147,'Annex 2 EHV charges'!$D:$O,4,0))</f>
        <v>Winwick Wind Farm</v>
      </c>
      <c r="E147" s="112" t="str">
        <f>IFERROR(IF(VLOOKUP($A147,'Annex 2 EHV charges'!$D:$O,9,FALSE)=0,"",VLOOKUP($A147,'Annex 2 EHV charges'!$D:$O,9,FALSE)),"")</f>
        <v/>
      </c>
      <c r="F147" s="113">
        <f>IFERROR(IF(VLOOKUP($A147,'Annex 2 EHV charges'!$D:$O,10,FALSE)=0,"",VLOOKUP($A147,'Annex 2 EHV charges'!$D:$O,10,FALSE)),"")</f>
        <v>80.89</v>
      </c>
      <c r="G147" s="114">
        <f>IFERROR(IF(VLOOKUP($A147,'Annex 2 EHV charges'!$D:$O,11,FALSE)=0,"",VLOOKUP($A147,'Annex 2 EHV charges'!$D:$O,11,FALSE)),"")</f>
        <v>0.05</v>
      </c>
      <c r="H147" s="114">
        <f>IFERROR(IF(VLOOKUP($A147,'Annex 2 EHV charges'!$D:$O,12,FALSE)=0,"",VLOOKUP($A147,'Annex 2 EHV charges'!$D:$O,12,FALSE)),"")</f>
        <v>0.05</v>
      </c>
    </row>
    <row r="148" spans="1:8" x14ac:dyDescent="0.2">
      <c r="A148" s="111">
        <f t="array" ref="A148">IFERROR(INDEX('Annex 2 EHV charges'!$D$11:$D$305, MATCH(0, IF(ISBLANK('Annex 2 EHV charges'!$D$11:$D$305),1, COUNTIF(A$4:$A147, 'Annex 2 EHV charges'!$D$11:$D$305)), 0)),"")</f>
        <v>698</v>
      </c>
      <c r="B148" s="110">
        <f>IF($A148="","",VLOOKUP($A148,'Annex 2 EHV charges'!$D:$O,2,0))</f>
        <v>698</v>
      </c>
      <c r="C148" s="111">
        <f>IF($A148="","",VLOOKUP($A148,'Annex 2 EHV charges'!$D:$O,3,0))</f>
        <v>1170000325317</v>
      </c>
      <c r="D148" s="110" t="str">
        <f>IF($A148="","",VLOOKUP($A148,'Annex 2 EHV charges'!$D:$O,4,0))</f>
        <v>Watford Lodge Wind Farm</v>
      </c>
      <c r="E148" s="112" t="str">
        <f>IFERROR(IF(VLOOKUP($A148,'Annex 2 EHV charges'!$D:$O,9,FALSE)=0,"",VLOOKUP($A148,'Annex 2 EHV charges'!$D:$O,9,FALSE)),"")</f>
        <v/>
      </c>
      <c r="F148" s="113">
        <f>IFERROR(IF(VLOOKUP($A148,'Annex 2 EHV charges'!$D:$O,10,FALSE)=0,"",VLOOKUP($A148,'Annex 2 EHV charges'!$D:$O,10,FALSE)),"")</f>
        <v>3864.29</v>
      </c>
      <c r="G148" s="114">
        <f>IFERROR(IF(VLOOKUP($A148,'Annex 2 EHV charges'!$D:$O,11,FALSE)=0,"",VLOOKUP($A148,'Annex 2 EHV charges'!$D:$O,11,FALSE)),"")</f>
        <v>0.05</v>
      </c>
      <c r="H148" s="114">
        <f>IFERROR(IF(VLOOKUP($A148,'Annex 2 EHV charges'!$D:$O,12,FALSE)=0,"",VLOOKUP($A148,'Annex 2 EHV charges'!$D:$O,12,FALSE)),"")</f>
        <v>0.05</v>
      </c>
    </row>
    <row r="149" spans="1:8" x14ac:dyDescent="0.2">
      <c r="A149" s="111">
        <f t="array" ref="A149">IFERROR(INDEX('Annex 2 EHV charges'!$D$11:$D$305, MATCH(0, IF(ISBLANK('Annex 2 EHV charges'!$D$11:$D$305),1, COUNTIF(A$4:$A148, 'Annex 2 EHV charges'!$D$11:$D$305)), 0)),"")</f>
        <v>699</v>
      </c>
      <c r="B149" s="110">
        <f>IF($A149="","",VLOOKUP($A149,'Annex 2 EHV charges'!$D:$O,2,0))</f>
        <v>699</v>
      </c>
      <c r="C149" s="111">
        <f>IF($A149="","",VLOOKUP($A149,'Annex 2 EHV charges'!$D:$O,3,0))</f>
        <v>1170000326463</v>
      </c>
      <c r="D149" s="110" t="str">
        <f>IF($A149="","",VLOOKUP($A149,'Annex 2 EHV charges'!$D:$O,4,0))</f>
        <v>Leverton Solar Park</v>
      </c>
      <c r="E149" s="112" t="str">
        <f>IFERROR(IF(VLOOKUP($A149,'Annex 2 EHV charges'!$D:$O,9,FALSE)=0,"",VLOOKUP($A149,'Annex 2 EHV charges'!$D:$O,9,FALSE)),"")</f>
        <v/>
      </c>
      <c r="F149" s="113">
        <f>IFERROR(IF(VLOOKUP($A149,'Annex 2 EHV charges'!$D:$O,10,FALSE)=0,"",VLOOKUP($A149,'Annex 2 EHV charges'!$D:$O,10,FALSE)),"")</f>
        <v>410.57</v>
      </c>
      <c r="G149" s="114">
        <f>IFERROR(IF(VLOOKUP($A149,'Annex 2 EHV charges'!$D:$O,11,FALSE)=0,"",VLOOKUP($A149,'Annex 2 EHV charges'!$D:$O,11,FALSE)),"")</f>
        <v>0.05</v>
      </c>
      <c r="H149" s="114">
        <f>IFERROR(IF(VLOOKUP($A149,'Annex 2 EHV charges'!$D:$O,12,FALSE)=0,"",VLOOKUP($A149,'Annex 2 EHV charges'!$D:$O,12,FALSE)),"")</f>
        <v>0.05</v>
      </c>
    </row>
    <row r="150" spans="1:8" x14ac:dyDescent="0.2">
      <c r="A150" s="111">
        <f t="array" ref="A150">IFERROR(INDEX('Annex 2 EHV charges'!$D$11:$D$305, MATCH(0, IF(ISBLANK('Annex 2 EHV charges'!$D$11:$D$305),1, COUNTIF(A$4:$A149, 'Annex 2 EHV charges'!$D$11:$D$305)), 0)),"")</f>
        <v>701</v>
      </c>
      <c r="B150" s="110">
        <f>IF($A150="","",VLOOKUP($A150,'Annex 2 EHV charges'!$D:$O,2,0))</f>
        <v>701</v>
      </c>
      <c r="C150" s="111">
        <f>IF($A150="","",VLOOKUP($A150,'Annex 2 EHV charges'!$D:$O,3,0))</f>
        <v>1170000337517</v>
      </c>
      <c r="D150" s="110" t="str">
        <f>IF($A150="","",VLOOKUP($A150,'Annex 2 EHV charges'!$D:$O,4,0))</f>
        <v>Burton Pedwardine Phase 2</v>
      </c>
      <c r="E150" s="112" t="str">
        <f>IFERROR(IF(VLOOKUP($A150,'Annex 2 EHV charges'!$D:$O,9,FALSE)=0,"",VLOOKUP($A150,'Annex 2 EHV charges'!$D:$O,9,FALSE)),"")</f>
        <v/>
      </c>
      <c r="F150" s="113">
        <f>IFERROR(IF(VLOOKUP($A150,'Annex 2 EHV charges'!$D:$O,10,FALSE)=0,"",VLOOKUP($A150,'Annex 2 EHV charges'!$D:$O,10,FALSE)),"")</f>
        <v>891.3</v>
      </c>
      <c r="G150" s="114">
        <f>IFERROR(IF(VLOOKUP($A150,'Annex 2 EHV charges'!$D:$O,11,FALSE)=0,"",VLOOKUP($A150,'Annex 2 EHV charges'!$D:$O,11,FALSE)),"")</f>
        <v>0.05</v>
      </c>
      <c r="H150" s="114">
        <f>IFERROR(IF(VLOOKUP($A150,'Annex 2 EHV charges'!$D:$O,12,FALSE)=0,"",VLOOKUP($A150,'Annex 2 EHV charges'!$D:$O,12,FALSE)),"")</f>
        <v>0.05</v>
      </c>
    </row>
    <row r="151" spans="1:8" x14ac:dyDescent="0.2">
      <c r="A151" s="111">
        <f t="array" ref="A151">IFERROR(INDEX('Annex 2 EHV charges'!$D$11:$D$305, MATCH(0, IF(ISBLANK('Annex 2 EHV charges'!$D$11:$D$305),1, COUNTIF(A$4:$A150, 'Annex 2 EHV charges'!$D$11:$D$305)), 0)),"")</f>
        <v>702</v>
      </c>
      <c r="B151" s="110">
        <f>IF($A151="","",VLOOKUP($A151,'Annex 2 EHV charges'!$D:$O,2,0))</f>
        <v>702</v>
      </c>
      <c r="C151" s="111">
        <f>IF($A151="","",VLOOKUP($A151,'Annex 2 EHV charges'!$D:$O,3,0))</f>
        <v>1170000369086</v>
      </c>
      <c r="D151" s="110" t="str">
        <f>IF($A151="","",VLOOKUP($A151,'Annex 2 EHV charges'!$D:$O,4,0))</f>
        <v>Hartwell Solar Farm</v>
      </c>
      <c r="E151" s="112" t="str">
        <f>IFERROR(IF(VLOOKUP($A151,'Annex 2 EHV charges'!$D:$O,9,FALSE)=0,"",VLOOKUP($A151,'Annex 2 EHV charges'!$D:$O,9,FALSE)),"")</f>
        <v/>
      </c>
      <c r="F151" s="113">
        <f>IFERROR(IF(VLOOKUP($A151,'Annex 2 EHV charges'!$D:$O,10,FALSE)=0,"",VLOOKUP($A151,'Annex 2 EHV charges'!$D:$O,10,FALSE)),"")</f>
        <v>3049.35</v>
      </c>
      <c r="G151" s="114">
        <f>IFERROR(IF(VLOOKUP($A151,'Annex 2 EHV charges'!$D:$O,11,FALSE)=0,"",VLOOKUP($A151,'Annex 2 EHV charges'!$D:$O,11,FALSE)),"")</f>
        <v>0.05</v>
      </c>
      <c r="H151" s="114">
        <f>IFERROR(IF(VLOOKUP($A151,'Annex 2 EHV charges'!$D:$O,12,FALSE)=0,"",VLOOKUP($A151,'Annex 2 EHV charges'!$D:$O,12,FALSE)),"")</f>
        <v>0.05</v>
      </c>
    </row>
    <row r="152" spans="1:8" x14ac:dyDescent="0.2">
      <c r="A152" s="111">
        <f t="array" ref="A152">IFERROR(INDEX('Annex 2 EHV charges'!$D$11:$D$305, MATCH(0, IF(ISBLANK('Annex 2 EHV charges'!$D$11:$D$305),1, COUNTIF(A$4:$A151, 'Annex 2 EHV charges'!$D$11:$D$305)), 0)),"")</f>
        <v>703</v>
      </c>
      <c r="B152" s="110">
        <f>IF($A152="","",VLOOKUP($A152,'Annex 2 EHV charges'!$D:$O,2,0))</f>
        <v>703</v>
      </c>
      <c r="C152" s="111">
        <f>IF($A152="","",VLOOKUP($A152,'Annex 2 EHV charges'!$D:$O,3,0))</f>
        <v>1170000369110</v>
      </c>
      <c r="D152" s="110" t="str">
        <f>IF($A152="","",VLOOKUP($A152,'Annex 2 EHV charges'!$D:$O,4,0))</f>
        <v>Eakley Lanes Solar North</v>
      </c>
      <c r="E152" s="112" t="str">
        <f>IFERROR(IF(VLOOKUP($A152,'Annex 2 EHV charges'!$D:$O,9,FALSE)=0,"",VLOOKUP($A152,'Annex 2 EHV charges'!$D:$O,9,FALSE)),"")</f>
        <v/>
      </c>
      <c r="F152" s="113">
        <f>IFERROR(IF(VLOOKUP($A152,'Annex 2 EHV charges'!$D:$O,10,FALSE)=0,"",VLOOKUP($A152,'Annex 2 EHV charges'!$D:$O,10,FALSE)),"")</f>
        <v>1450.82</v>
      </c>
      <c r="G152" s="114">
        <f>IFERROR(IF(VLOOKUP($A152,'Annex 2 EHV charges'!$D:$O,11,FALSE)=0,"",VLOOKUP($A152,'Annex 2 EHV charges'!$D:$O,11,FALSE)),"")</f>
        <v>0.05</v>
      </c>
      <c r="H152" s="114">
        <f>IFERROR(IF(VLOOKUP($A152,'Annex 2 EHV charges'!$D:$O,12,FALSE)=0,"",VLOOKUP($A152,'Annex 2 EHV charges'!$D:$O,12,FALSE)),"")</f>
        <v>0.05</v>
      </c>
    </row>
    <row r="153" spans="1:8" x14ac:dyDescent="0.2">
      <c r="A153" s="111">
        <f t="array" ref="A153">IFERROR(INDEX('Annex 2 EHV charges'!$D$11:$D$305, MATCH(0, IF(ISBLANK('Annex 2 EHV charges'!$D$11:$D$305),1, COUNTIF(A$4:$A152, 'Annex 2 EHV charges'!$D$11:$D$305)), 0)),"")</f>
        <v>704</v>
      </c>
      <c r="B153" s="110">
        <f>IF($A153="","",VLOOKUP($A153,'Annex 2 EHV charges'!$D:$O,2,0))</f>
        <v>704</v>
      </c>
      <c r="C153" s="111">
        <f>IF($A153="","",VLOOKUP($A153,'Annex 2 EHV charges'!$D:$O,3,0))</f>
        <v>1170000369147</v>
      </c>
      <c r="D153" s="110" t="str">
        <f>IF($A153="","",VLOOKUP($A153,'Annex 2 EHV charges'!$D:$O,4,0))</f>
        <v>Eakley Lanes Solar South</v>
      </c>
      <c r="E153" s="112" t="str">
        <f>IFERROR(IF(VLOOKUP($A153,'Annex 2 EHV charges'!$D:$O,9,FALSE)=0,"",VLOOKUP($A153,'Annex 2 EHV charges'!$D:$O,9,FALSE)),"")</f>
        <v/>
      </c>
      <c r="F153" s="113">
        <f>IFERROR(IF(VLOOKUP($A153,'Annex 2 EHV charges'!$D:$O,10,FALSE)=0,"",VLOOKUP($A153,'Annex 2 EHV charges'!$D:$O,10,FALSE)),"")</f>
        <v>362.01</v>
      </c>
      <c r="G153" s="114">
        <f>IFERROR(IF(VLOOKUP($A153,'Annex 2 EHV charges'!$D:$O,11,FALSE)=0,"",VLOOKUP($A153,'Annex 2 EHV charges'!$D:$O,11,FALSE)),"")</f>
        <v>0.05</v>
      </c>
      <c r="H153" s="114">
        <f>IFERROR(IF(VLOOKUP($A153,'Annex 2 EHV charges'!$D:$O,12,FALSE)=0,"",VLOOKUP($A153,'Annex 2 EHV charges'!$D:$O,12,FALSE)),"")</f>
        <v>0.05</v>
      </c>
    </row>
    <row r="154" spans="1:8" x14ac:dyDescent="0.2">
      <c r="A154" s="111">
        <f t="array" ref="A154">IFERROR(INDEX('Annex 2 EHV charges'!$D$11:$D$305, MATCH(0, IF(ISBLANK('Annex 2 EHV charges'!$D$11:$D$305),1, COUNTIF(A$4:$A153, 'Annex 2 EHV charges'!$D$11:$D$305)), 0)),"")</f>
        <v>661</v>
      </c>
      <c r="B154" s="110">
        <f>IF($A154="","",VLOOKUP($A154,'Annex 2 EHV charges'!$D:$O,2,0))</f>
        <v>661</v>
      </c>
      <c r="C154" s="111">
        <f>IF($A154="","",VLOOKUP($A154,'Annex 2 EHV charges'!$D:$O,3,0))</f>
        <v>1170000388752</v>
      </c>
      <c r="D154" s="110" t="str">
        <f>IF($A154="","",VLOOKUP($A154,'Annex 2 EHV charges'!$D:$O,4,0))</f>
        <v>Welbeck Colliery PV</v>
      </c>
      <c r="E154" s="112" t="str">
        <f>IFERROR(IF(VLOOKUP($A154,'Annex 2 EHV charges'!$D:$O,9,FALSE)=0,"",VLOOKUP($A154,'Annex 2 EHV charges'!$D:$O,9,FALSE)),"")</f>
        <v/>
      </c>
      <c r="F154" s="113">
        <f>IFERROR(IF(VLOOKUP($A154,'Annex 2 EHV charges'!$D:$O,10,FALSE)=0,"",VLOOKUP($A154,'Annex 2 EHV charges'!$D:$O,10,FALSE)),"")</f>
        <v>710.63</v>
      </c>
      <c r="G154" s="114">
        <f>IFERROR(IF(VLOOKUP($A154,'Annex 2 EHV charges'!$D:$O,11,FALSE)=0,"",VLOOKUP($A154,'Annex 2 EHV charges'!$D:$O,11,FALSE)),"")</f>
        <v>0.05</v>
      </c>
      <c r="H154" s="114">
        <f>IFERROR(IF(VLOOKUP($A154,'Annex 2 EHV charges'!$D:$O,12,FALSE)=0,"",VLOOKUP($A154,'Annex 2 EHV charges'!$D:$O,12,FALSE)),"")</f>
        <v>0.05</v>
      </c>
    </row>
    <row r="155" spans="1:8" x14ac:dyDescent="0.2">
      <c r="A155" s="111">
        <f t="array" ref="A155">IFERROR(INDEX('Annex 2 EHV charges'!$D$11:$D$305, MATCH(0, IF(ISBLANK('Annex 2 EHV charges'!$D$11:$D$305),1, COUNTIF(A$4:$A154, 'Annex 2 EHV charges'!$D$11:$D$305)), 0)),"")</f>
        <v>662</v>
      </c>
      <c r="B155" s="110">
        <f>IF($A155="","",VLOOKUP($A155,'Annex 2 EHV charges'!$D:$O,2,0))</f>
        <v>662</v>
      </c>
      <c r="C155" s="111">
        <f>IF($A155="","",VLOOKUP($A155,'Annex 2 EHV charges'!$D:$O,3,0))</f>
        <v>1170000394979</v>
      </c>
      <c r="D155" s="110" t="str">
        <f>IF($A155="","",VLOOKUP($A155,'Annex 2 EHV charges'!$D:$O,4,0))</f>
        <v>Newton Road PV</v>
      </c>
      <c r="E155" s="112" t="str">
        <f>IFERROR(IF(VLOOKUP($A155,'Annex 2 EHV charges'!$D:$O,9,FALSE)=0,"",VLOOKUP($A155,'Annex 2 EHV charges'!$D:$O,9,FALSE)),"")</f>
        <v/>
      </c>
      <c r="F155" s="113">
        <f>IFERROR(IF(VLOOKUP($A155,'Annex 2 EHV charges'!$D:$O,10,FALSE)=0,"",VLOOKUP($A155,'Annex 2 EHV charges'!$D:$O,10,FALSE)),"")</f>
        <v>551.52</v>
      </c>
      <c r="G155" s="114">
        <f>IFERROR(IF(VLOOKUP($A155,'Annex 2 EHV charges'!$D:$O,11,FALSE)=0,"",VLOOKUP($A155,'Annex 2 EHV charges'!$D:$O,11,FALSE)),"")</f>
        <v>0.05</v>
      </c>
      <c r="H155" s="114">
        <f>IFERROR(IF(VLOOKUP($A155,'Annex 2 EHV charges'!$D:$O,12,FALSE)=0,"",VLOOKUP($A155,'Annex 2 EHV charges'!$D:$O,12,FALSE)),"")</f>
        <v>0.05</v>
      </c>
    </row>
    <row r="156" spans="1:8" x14ac:dyDescent="0.2">
      <c r="A156" s="111">
        <f t="array" ref="A156">IFERROR(INDEX('Annex 2 EHV charges'!$D$11:$D$305, MATCH(0, IF(ISBLANK('Annex 2 EHV charges'!$D$11:$D$305),1, COUNTIF(A$4:$A155, 'Annex 2 EHV charges'!$D$11:$D$305)), 0)),"")</f>
        <v>663</v>
      </c>
      <c r="B156" s="110">
        <f>IF($A156="","",VLOOKUP($A156,'Annex 2 EHV charges'!$D:$O,2,0))</f>
        <v>663</v>
      </c>
      <c r="C156" s="111">
        <f>IF($A156="","",VLOOKUP($A156,'Annex 2 EHV charges'!$D:$O,3,0))</f>
        <v>1170000395963</v>
      </c>
      <c r="D156" s="110" t="str">
        <f>IF($A156="","",VLOOKUP($A156,'Annex 2 EHV charges'!$D:$O,4,0))</f>
        <v>New Albion Wind Farm</v>
      </c>
      <c r="E156" s="112" t="str">
        <f>IFERROR(IF(VLOOKUP($A156,'Annex 2 EHV charges'!$D:$O,9,FALSE)=0,"",VLOOKUP($A156,'Annex 2 EHV charges'!$D:$O,9,FALSE)),"")</f>
        <v/>
      </c>
      <c r="F156" s="113">
        <f>IFERROR(IF(VLOOKUP($A156,'Annex 2 EHV charges'!$D:$O,10,FALSE)=0,"",VLOOKUP($A156,'Annex 2 EHV charges'!$D:$O,10,FALSE)),"")</f>
        <v>3232.27</v>
      </c>
      <c r="G156" s="114">
        <f>IFERROR(IF(VLOOKUP($A156,'Annex 2 EHV charges'!$D:$O,11,FALSE)=0,"",VLOOKUP($A156,'Annex 2 EHV charges'!$D:$O,11,FALSE)),"")</f>
        <v>0.05</v>
      </c>
      <c r="H156" s="114">
        <f>IFERROR(IF(VLOOKUP($A156,'Annex 2 EHV charges'!$D:$O,12,FALSE)=0,"",VLOOKUP($A156,'Annex 2 EHV charges'!$D:$O,12,FALSE)),"")</f>
        <v>0.05</v>
      </c>
    </row>
    <row r="157" spans="1:8" x14ac:dyDescent="0.2">
      <c r="A157" s="111">
        <f t="array" ref="A157">IFERROR(INDEX('Annex 2 EHV charges'!$D$11:$D$305, MATCH(0, IF(ISBLANK('Annex 2 EHV charges'!$D$11:$D$305),1, COUNTIF(A$4:$A156, 'Annex 2 EHV charges'!$D$11:$D$305)), 0)),"")</f>
        <v>664</v>
      </c>
      <c r="B157" s="110">
        <f>IF($A157="","",VLOOKUP($A157,'Annex 2 EHV charges'!$D:$O,2,0))</f>
        <v>664</v>
      </c>
      <c r="C157" s="111">
        <f>IF($A157="","",VLOOKUP($A157,'Annex 2 EHV charges'!$D:$O,3,0))</f>
        <v>1170000400781</v>
      </c>
      <c r="D157" s="110" t="str">
        <f>IF($A157="","",VLOOKUP($A157,'Annex 2 EHV charges'!$D:$O,4,0))</f>
        <v>Moat Farm PV</v>
      </c>
      <c r="E157" s="112" t="str">
        <f>IFERROR(IF(VLOOKUP($A157,'Annex 2 EHV charges'!$D:$O,9,FALSE)=0,"",VLOOKUP($A157,'Annex 2 EHV charges'!$D:$O,9,FALSE)),"")</f>
        <v/>
      </c>
      <c r="F157" s="113">
        <f>IFERROR(IF(VLOOKUP($A157,'Annex 2 EHV charges'!$D:$O,10,FALSE)=0,"",VLOOKUP($A157,'Annex 2 EHV charges'!$D:$O,10,FALSE)),"")</f>
        <v>1254.27</v>
      </c>
      <c r="G157" s="114">
        <f>IFERROR(IF(VLOOKUP($A157,'Annex 2 EHV charges'!$D:$O,11,FALSE)=0,"",VLOOKUP($A157,'Annex 2 EHV charges'!$D:$O,11,FALSE)),"")</f>
        <v>0.05</v>
      </c>
      <c r="H157" s="114">
        <f>IFERROR(IF(VLOOKUP($A157,'Annex 2 EHV charges'!$D:$O,12,FALSE)=0,"",VLOOKUP($A157,'Annex 2 EHV charges'!$D:$O,12,FALSE)),"")</f>
        <v>0.05</v>
      </c>
    </row>
    <row r="158" spans="1:8" x14ac:dyDescent="0.2">
      <c r="A158" s="111">
        <f t="array" ref="A158">IFERROR(INDEX('Annex 2 EHV charges'!$D$11:$D$305, MATCH(0, IF(ISBLANK('Annex 2 EHV charges'!$D$11:$D$305),1, COUNTIF(A$4:$A157, 'Annex 2 EHV charges'!$D$11:$D$305)), 0)),"")</f>
        <v>665</v>
      </c>
      <c r="B158" s="110">
        <f>IF($A158="","",VLOOKUP($A158,'Annex 2 EHV charges'!$D:$O,2,0))</f>
        <v>665</v>
      </c>
      <c r="C158" s="111">
        <f>IF($A158="","",VLOOKUP($A158,'Annex 2 EHV charges'!$D:$O,3,0))</f>
        <v>1170000407884</v>
      </c>
      <c r="D158" s="110" t="str">
        <f>IF($A158="","",VLOOKUP($A158,'Annex 2 EHV charges'!$D:$O,4,0))</f>
        <v>Bilsthorpe Solar</v>
      </c>
      <c r="E158" s="112" t="str">
        <f>IFERROR(IF(VLOOKUP($A158,'Annex 2 EHV charges'!$D:$O,9,FALSE)=0,"",VLOOKUP($A158,'Annex 2 EHV charges'!$D:$O,9,FALSE)),"")</f>
        <v/>
      </c>
      <c r="F158" s="113">
        <f>IFERROR(IF(VLOOKUP($A158,'Annex 2 EHV charges'!$D:$O,10,FALSE)=0,"",VLOOKUP($A158,'Annex 2 EHV charges'!$D:$O,10,FALSE)),"")</f>
        <v>943.37</v>
      </c>
      <c r="G158" s="114">
        <f>IFERROR(IF(VLOOKUP($A158,'Annex 2 EHV charges'!$D:$O,11,FALSE)=0,"",VLOOKUP($A158,'Annex 2 EHV charges'!$D:$O,11,FALSE)),"")</f>
        <v>0.05</v>
      </c>
      <c r="H158" s="114">
        <f>IFERROR(IF(VLOOKUP($A158,'Annex 2 EHV charges'!$D:$O,12,FALSE)=0,"",VLOOKUP($A158,'Annex 2 EHV charges'!$D:$O,12,FALSE)),"")</f>
        <v>0.05</v>
      </c>
    </row>
    <row r="159" spans="1:8" x14ac:dyDescent="0.2">
      <c r="A159" s="111">
        <f t="array" ref="A159">IFERROR(INDEX('Annex 2 EHV charges'!$D$11:$D$305, MATCH(0, IF(ISBLANK('Annex 2 EHV charges'!$D$11:$D$305),1, COUNTIF(A$4:$A158, 'Annex 2 EHV charges'!$D$11:$D$305)), 0)),"")</f>
        <v>666</v>
      </c>
      <c r="B159" s="110">
        <f>IF($A159="","",VLOOKUP($A159,'Annex 2 EHV charges'!$D:$O,2,0))</f>
        <v>666</v>
      </c>
      <c r="C159" s="111">
        <f>IF($A159="","",VLOOKUP($A159,'Annex 2 EHV charges'!$D:$O,3,0))</f>
        <v>1170000409701</v>
      </c>
      <c r="D159" s="110" t="str">
        <f>IF($A159="","",VLOOKUP($A159,'Annex 2 EHV charges'!$D:$O,4,0))</f>
        <v>Hall Farm PV</v>
      </c>
      <c r="E159" s="112" t="str">
        <f>IFERROR(IF(VLOOKUP($A159,'Annex 2 EHV charges'!$D:$O,9,FALSE)=0,"",VLOOKUP($A159,'Annex 2 EHV charges'!$D:$O,9,FALSE)),"")</f>
        <v/>
      </c>
      <c r="F159" s="113">
        <f>IFERROR(IF(VLOOKUP($A159,'Annex 2 EHV charges'!$D:$O,10,FALSE)=0,"",VLOOKUP($A159,'Annex 2 EHV charges'!$D:$O,10,FALSE)),"")</f>
        <v>804</v>
      </c>
      <c r="G159" s="114">
        <f>IFERROR(IF(VLOOKUP($A159,'Annex 2 EHV charges'!$D:$O,11,FALSE)=0,"",VLOOKUP($A159,'Annex 2 EHV charges'!$D:$O,11,FALSE)),"")</f>
        <v>0.05</v>
      </c>
      <c r="H159" s="114">
        <f>IFERROR(IF(VLOOKUP($A159,'Annex 2 EHV charges'!$D:$O,12,FALSE)=0,"",VLOOKUP($A159,'Annex 2 EHV charges'!$D:$O,12,FALSE)),"")</f>
        <v>0.05</v>
      </c>
    </row>
    <row r="160" spans="1:8" x14ac:dyDescent="0.2">
      <c r="A160" s="111">
        <f t="array" ref="A160">IFERROR(INDEX('Annex 2 EHV charges'!$D$11:$D$305, MATCH(0, IF(ISBLANK('Annex 2 EHV charges'!$D$11:$D$305),1, COUNTIF(A$4:$A159, 'Annex 2 EHV charges'!$D$11:$D$305)), 0)),"")</f>
        <v>667</v>
      </c>
      <c r="B160" s="110">
        <f>IF($A160="","",VLOOKUP($A160,'Annex 2 EHV charges'!$D:$O,2,0))</f>
        <v>667</v>
      </c>
      <c r="C160" s="111">
        <f>IF($A160="","",VLOOKUP($A160,'Annex 2 EHV charges'!$D:$O,3,0))</f>
        <v>1170000415955</v>
      </c>
      <c r="D160" s="110" t="str">
        <f>IF($A160="","",VLOOKUP($A160,'Annex 2 EHV charges'!$D:$O,4,0))</f>
        <v>Gaultney Solar Park</v>
      </c>
      <c r="E160" s="112" t="str">
        <f>IFERROR(IF(VLOOKUP($A160,'Annex 2 EHV charges'!$D:$O,9,FALSE)=0,"",VLOOKUP($A160,'Annex 2 EHV charges'!$D:$O,9,FALSE)),"")</f>
        <v/>
      </c>
      <c r="F160" s="113">
        <f>IFERROR(IF(VLOOKUP($A160,'Annex 2 EHV charges'!$D:$O,10,FALSE)=0,"",VLOOKUP($A160,'Annex 2 EHV charges'!$D:$O,10,FALSE)),"")</f>
        <v>451.8</v>
      </c>
      <c r="G160" s="114">
        <f>IFERROR(IF(VLOOKUP($A160,'Annex 2 EHV charges'!$D:$O,11,FALSE)=0,"",VLOOKUP($A160,'Annex 2 EHV charges'!$D:$O,11,FALSE)),"")</f>
        <v>0.05</v>
      </c>
      <c r="H160" s="114">
        <f>IFERROR(IF(VLOOKUP($A160,'Annex 2 EHV charges'!$D:$O,12,FALSE)=0,"",VLOOKUP($A160,'Annex 2 EHV charges'!$D:$O,12,FALSE)),"")</f>
        <v>0.05</v>
      </c>
    </row>
    <row r="161" spans="1:8" x14ac:dyDescent="0.2">
      <c r="A161" s="111">
        <f t="array" ref="A161">IFERROR(INDEX('Annex 2 EHV charges'!$D$11:$D$305, MATCH(0, IF(ISBLANK('Annex 2 EHV charges'!$D$11:$D$305),1, COUNTIF(A$4:$A160, 'Annex 2 EHV charges'!$D$11:$D$305)), 0)),"")</f>
        <v>668</v>
      </c>
      <c r="B161" s="110">
        <f>IF($A161="","",VLOOKUP($A161,'Annex 2 EHV charges'!$D:$O,2,0))</f>
        <v>668</v>
      </c>
      <c r="C161" s="111">
        <f>IF($A161="","",VLOOKUP($A161,'Annex 2 EHV charges'!$D:$O,3,0))</f>
        <v>1170000413708</v>
      </c>
      <c r="D161" s="110" t="str">
        <f>IF($A161="","",VLOOKUP($A161,'Annex 2 EHV charges'!$D:$O,4,0))</f>
        <v>Fiskerton Solar Farm</v>
      </c>
      <c r="E161" s="112" t="str">
        <f>IFERROR(IF(VLOOKUP($A161,'Annex 2 EHV charges'!$D:$O,9,FALSE)=0,"",VLOOKUP($A161,'Annex 2 EHV charges'!$D:$O,9,FALSE)),"")</f>
        <v/>
      </c>
      <c r="F161" s="113">
        <f>IFERROR(IF(VLOOKUP($A161,'Annex 2 EHV charges'!$D:$O,10,FALSE)=0,"",VLOOKUP($A161,'Annex 2 EHV charges'!$D:$O,10,FALSE)),"")</f>
        <v>2471.87</v>
      </c>
      <c r="G161" s="114">
        <f>IFERROR(IF(VLOOKUP($A161,'Annex 2 EHV charges'!$D:$O,11,FALSE)=0,"",VLOOKUP($A161,'Annex 2 EHV charges'!$D:$O,11,FALSE)),"")</f>
        <v>0.05</v>
      </c>
      <c r="H161" s="114">
        <f>IFERROR(IF(VLOOKUP($A161,'Annex 2 EHV charges'!$D:$O,12,FALSE)=0,"",VLOOKUP($A161,'Annex 2 EHV charges'!$D:$O,12,FALSE)),"")</f>
        <v>0.05</v>
      </c>
    </row>
    <row r="162" spans="1:8" x14ac:dyDescent="0.2">
      <c r="A162" s="111">
        <f t="array" ref="A162">IFERROR(INDEX('Annex 2 EHV charges'!$D$11:$D$305, MATCH(0, IF(ISBLANK('Annex 2 EHV charges'!$D$11:$D$305),1, COUNTIF(A$4:$A161, 'Annex 2 EHV charges'!$D$11:$D$305)), 0)),"")</f>
        <v>669</v>
      </c>
      <c r="B162" s="110">
        <f>IF($A162="","",VLOOKUP($A162,'Annex 2 EHV charges'!$D:$O,2,0))</f>
        <v>669</v>
      </c>
      <c r="C162" s="111">
        <f>IF($A162="","",VLOOKUP($A162,'Annex 2 EHV charges'!$D:$O,3,0))</f>
        <v>1170000424913</v>
      </c>
      <c r="D162" s="110" t="str">
        <f>IF($A162="","",VLOOKUP($A162,'Annex 2 EHV charges'!$D:$O,4,0))</f>
        <v>Mount Mill Solar Park</v>
      </c>
      <c r="E162" s="112" t="str">
        <f>IFERROR(IF(VLOOKUP($A162,'Annex 2 EHV charges'!$D:$O,9,FALSE)=0,"",VLOOKUP($A162,'Annex 2 EHV charges'!$D:$O,9,FALSE)),"")</f>
        <v/>
      </c>
      <c r="F162" s="113">
        <f>IFERROR(IF(VLOOKUP($A162,'Annex 2 EHV charges'!$D:$O,10,FALSE)=0,"",VLOOKUP($A162,'Annex 2 EHV charges'!$D:$O,10,FALSE)),"")</f>
        <v>845.02</v>
      </c>
      <c r="G162" s="114">
        <f>IFERROR(IF(VLOOKUP($A162,'Annex 2 EHV charges'!$D:$O,11,FALSE)=0,"",VLOOKUP($A162,'Annex 2 EHV charges'!$D:$O,11,FALSE)),"")</f>
        <v>0.05</v>
      </c>
      <c r="H162" s="114">
        <f>IFERROR(IF(VLOOKUP($A162,'Annex 2 EHV charges'!$D:$O,12,FALSE)=0,"",VLOOKUP($A162,'Annex 2 EHV charges'!$D:$O,12,FALSE)),"")</f>
        <v>0.05</v>
      </c>
    </row>
    <row r="163" spans="1:8" x14ac:dyDescent="0.2">
      <c r="A163" s="111">
        <f t="array" ref="A163">IFERROR(INDEX('Annex 2 EHV charges'!$D$11:$D$305, MATCH(0, IF(ISBLANK('Annex 2 EHV charges'!$D$11:$D$305),1, COUNTIF(A$4:$A162, 'Annex 2 EHV charges'!$D$11:$D$305)), 0)),"")</f>
        <v>670</v>
      </c>
      <c r="B163" s="110">
        <f>IF($A163="","",VLOOKUP($A163,'Annex 2 EHV charges'!$D:$O,2,0))</f>
        <v>670</v>
      </c>
      <c r="C163" s="111">
        <f>IF($A163="","",VLOOKUP($A163,'Annex 2 EHV charges'!$D:$O,3,0))</f>
        <v>1170000427180</v>
      </c>
      <c r="D163" s="110" t="str">
        <f>IF($A163="","",VLOOKUP($A163,'Annex 2 EHV charges'!$D:$O,4,0))</f>
        <v>Podington Airfield WF</v>
      </c>
      <c r="E163" s="112" t="str">
        <f>IFERROR(IF(VLOOKUP($A163,'Annex 2 EHV charges'!$D:$O,9,FALSE)=0,"",VLOOKUP($A163,'Annex 2 EHV charges'!$D:$O,9,FALSE)),"")</f>
        <v/>
      </c>
      <c r="F163" s="113">
        <f>IFERROR(IF(VLOOKUP($A163,'Annex 2 EHV charges'!$D:$O,10,FALSE)=0,"",VLOOKUP($A163,'Annex 2 EHV charges'!$D:$O,10,FALSE)),"")</f>
        <v>5302.34</v>
      </c>
      <c r="G163" s="114">
        <f>IFERROR(IF(VLOOKUP($A163,'Annex 2 EHV charges'!$D:$O,11,FALSE)=0,"",VLOOKUP($A163,'Annex 2 EHV charges'!$D:$O,11,FALSE)),"")</f>
        <v>0.05</v>
      </c>
      <c r="H163" s="114">
        <f>IFERROR(IF(VLOOKUP($A163,'Annex 2 EHV charges'!$D:$O,12,FALSE)=0,"",VLOOKUP($A163,'Annex 2 EHV charges'!$D:$O,12,FALSE)),"")</f>
        <v>0.05</v>
      </c>
    </row>
    <row r="164" spans="1:8" x14ac:dyDescent="0.2">
      <c r="A164" s="111">
        <f t="array" ref="A164">IFERROR(INDEX('Annex 2 EHV charges'!$D$11:$D$305, MATCH(0, IF(ISBLANK('Annex 2 EHV charges'!$D$11:$D$305),1, COUNTIF(A$4:$A163, 'Annex 2 EHV charges'!$D$11:$D$305)), 0)),"")</f>
        <v>671</v>
      </c>
      <c r="B164" s="110">
        <f>IF($A164="","",VLOOKUP($A164,'Annex 2 EHV charges'!$D:$O,2,0))</f>
        <v>671</v>
      </c>
      <c r="C164" s="111">
        <f>IF($A164="","",VLOOKUP($A164,'Annex 2 EHV charges'!$D:$O,3,0))</f>
        <v>1170000428537</v>
      </c>
      <c r="D164" s="110" t="str">
        <f>IF($A164="","",VLOOKUP($A164,'Annex 2 EHV charges'!$D:$O,4,0))</f>
        <v>Branston South PV Farm</v>
      </c>
      <c r="E164" s="112" t="str">
        <f>IFERROR(IF(VLOOKUP($A164,'Annex 2 EHV charges'!$D:$O,9,FALSE)=0,"",VLOOKUP($A164,'Annex 2 EHV charges'!$D:$O,9,FALSE)),"")</f>
        <v/>
      </c>
      <c r="F164" s="113">
        <f>IFERROR(IF(VLOOKUP($A164,'Annex 2 EHV charges'!$D:$O,10,FALSE)=0,"",VLOOKUP($A164,'Annex 2 EHV charges'!$D:$O,10,FALSE)),"")</f>
        <v>1177.81</v>
      </c>
      <c r="G164" s="114">
        <f>IFERROR(IF(VLOOKUP($A164,'Annex 2 EHV charges'!$D:$O,11,FALSE)=0,"",VLOOKUP($A164,'Annex 2 EHV charges'!$D:$O,11,FALSE)),"")</f>
        <v>0.05</v>
      </c>
      <c r="H164" s="114">
        <f>IFERROR(IF(VLOOKUP($A164,'Annex 2 EHV charges'!$D:$O,12,FALSE)=0,"",VLOOKUP($A164,'Annex 2 EHV charges'!$D:$O,12,FALSE)),"")</f>
        <v>0.05</v>
      </c>
    </row>
    <row r="165" spans="1:8" x14ac:dyDescent="0.2">
      <c r="A165" s="111">
        <f t="array" ref="A165">IFERROR(INDEX('Annex 2 EHV charges'!$D$11:$D$305, MATCH(0, IF(ISBLANK('Annex 2 EHV charges'!$D$11:$D$305),1, COUNTIF(A$4:$A164, 'Annex 2 EHV charges'!$D$11:$D$305)), 0)),"")</f>
        <v>672</v>
      </c>
      <c r="B165" s="110">
        <f>IF($A165="","",VLOOKUP($A165,'Annex 2 EHV charges'!$D:$O,2,0))</f>
        <v>672</v>
      </c>
      <c r="C165" s="111">
        <f>IF($A165="","",VLOOKUP($A165,'Annex 2 EHV charges'!$D:$O,3,0))</f>
        <v>1170000430191</v>
      </c>
      <c r="D165" s="110" t="str">
        <f>IF($A165="","",VLOOKUP($A165,'Annex 2 EHV charges'!$D:$O,4,0))</f>
        <v>Eakring Solar Farm</v>
      </c>
      <c r="E165" s="112" t="str">
        <f>IFERROR(IF(VLOOKUP($A165,'Annex 2 EHV charges'!$D:$O,9,FALSE)=0,"",VLOOKUP($A165,'Annex 2 EHV charges'!$D:$O,9,FALSE)),"")</f>
        <v/>
      </c>
      <c r="F165" s="113">
        <f>IFERROR(IF(VLOOKUP($A165,'Annex 2 EHV charges'!$D:$O,10,FALSE)=0,"",VLOOKUP($A165,'Annex 2 EHV charges'!$D:$O,10,FALSE)),"")</f>
        <v>449.49</v>
      </c>
      <c r="G165" s="114">
        <f>IFERROR(IF(VLOOKUP($A165,'Annex 2 EHV charges'!$D:$O,11,FALSE)=0,"",VLOOKUP($A165,'Annex 2 EHV charges'!$D:$O,11,FALSE)),"")</f>
        <v>0.05</v>
      </c>
      <c r="H165" s="114">
        <f>IFERROR(IF(VLOOKUP($A165,'Annex 2 EHV charges'!$D:$O,12,FALSE)=0,"",VLOOKUP($A165,'Annex 2 EHV charges'!$D:$O,12,FALSE)),"")</f>
        <v>0.05</v>
      </c>
    </row>
    <row r="166" spans="1:8" x14ac:dyDescent="0.2">
      <c r="A166" s="111">
        <f t="array" ref="A166">IFERROR(INDEX('Annex 2 EHV charges'!$D$11:$D$305, MATCH(0, IF(ISBLANK('Annex 2 EHV charges'!$D$11:$D$305),1, COUNTIF(A$4:$A165, 'Annex 2 EHV charges'!$D$11:$D$305)), 0)),"")</f>
        <v>673</v>
      </c>
      <c r="B166" s="110">
        <f>IF($A166="","",VLOOKUP($A166,'Annex 2 EHV charges'!$D:$O,2,0))</f>
        <v>673</v>
      </c>
      <c r="C166" s="111">
        <f>IF($A166="","",VLOOKUP($A166,'Annex 2 EHV charges'!$D:$O,3,0))</f>
        <v>1170000439886</v>
      </c>
      <c r="D166" s="110" t="str">
        <f>IF($A166="","",VLOOKUP($A166,'Annex 2 EHV charges'!$D:$O,4,0))</f>
        <v>Ragdale PV Solar Park</v>
      </c>
      <c r="E166" s="112" t="str">
        <f>IFERROR(IF(VLOOKUP($A166,'Annex 2 EHV charges'!$D:$O,9,FALSE)=0,"",VLOOKUP($A166,'Annex 2 EHV charges'!$D:$O,9,FALSE)),"")</f>
        <v/>
      </c>
      <c r="F166" s="113">
        <f>IFERROR(IF(VLOOKUP($A166,'Annex 2 EHV charges'!$D:$O,10,FALSE)=0,"",VLOOKUP($A166,'Annex 2 EHV charges'!$D:$O,10,FALSE)),"")</f>
        <v>77.91</v>
      </c>
      <c r="G166" s="114">
        <f>IFERROR(IF(VLOOKUP($A166,'Annex 2 EHV charges'!$D:$O,11,FALSE)=0,"",VLOOKUP($A166,'Annex 2 EHV charges'!$D:$O,11,FALSE)),"")</f>
        <v>0.05</v>
      </c>
      <c r="H166" s="114">
        <f>IFERROR(IF(VLOOKUP($A166,'Annex 2 EHV charges'!$D:$O,12,FALSE)=0,"",VLOOKUP($A166,'Annex 2 EHV charges'!$D:$O,12,FALSE)),"")</f>
        <v>0.05</v>
      </c>
    </row>
    <row r="167" spans="1:8" x14ac:dyDescent="0.2">
      <c r="A167" s="111">
        <f t="array" ref="A167">IFERROR(INDEX('Annex 2 EHV charges'!$D$11:$D$305, MATCH(0, IF(ISBLANK('Annex 2 EHV charges'!$D$11:$D$305),1, COUNTIF(A$4:$A166, 'Annex 2 EHV charges'!$D$11:$D$305)), 0)),"")</f>
        <v>674</v>
      </c>
      <c r="B167" s="110">
        <f>IF($A167="","",VLOOKUP($A167,'Annex 2 EHV charges'!$D:$O,2,0))</f>
        <v>674</v>
      </c>
      <c r="C167" s="111">
        <f>IF($A167="","",VLOOKUP($A167,'Annex 2 EHV charges'!$D:$O,3,0))</f>
        <v>1170000438321</v>
      </c>
      <c r="D167" s="110" t="str">
        <f>IF($A167="","",VLOOKUP($A167,'Annex 2 EHV charges'!$D:$O,4,0))</f>
        <v>Thoresby Solar Farm</v>
      </c>
      <c r="E167" s="112" t="str">
        <f>IFERROR(IF(VLOOKUP($A167,'Annex 2 EHV charges'!$D:$O,9,FALSE)=0,"",VLOOKUP($A167,'Annex 2 EHV charges'!$D:$O,9,FALSE)),"")</f>
        <v/>
      </c>
      <c r="F167" s="113">
        <f>IFERROR(IF(VLOOKUP($A167,'Annex 2 EHV charges'!$D:$O,10,FALSE)=0,"",VLOOKUP($A167,'Annex 2 EHV charges'!$D:$O,10,FALSE)),"")</f>
        <v>775.2</v>
      </c>
      <c r="G167" s="114">
        <f>IFERROR(IF(VLOOKUP($A167,'Annex 2 EHV charges'!$D:$O,11,FALSE)=0,"",VLOOKUP($A167,'Annex 2 EHV charges'!$D:$O,11,FALSE)),"")</f>
        <v>0.05</v>
      </c>
      <c r="H167" s="114">
        <f>IFERROR(IF(VLOOKUP($A167,'Annex 2 EHV charges'!$D:$O,12,FALSE)=0,"",VLOOKUP($A167,'Annex 2 EHV charges'!$D:$O,12,FALSE)),"")</f>
        <v>0.05</v>
      </c>
    </row>
    <row r="168" spans="1:8" x14ac:dyDescent="0.2">
      <c r="A168" s="111">
        <f t="array" ref="A168">IFERROR(INDEX('Annex 2 EHV charges'!$D$11:$D$305, MATCH(0, IF(ISBLANK('Annex 2 EHV charges'!$D$11:$D$305),1, COUNTIF(A$4:$A167, 'Annex 2 EHV charges'!$D$11:$D$305)), 0)),"")</f>
        <v>675</v>
      </c>
      <c r="B168" s="110">
        <f>IF($A168="","",VLOOKUP($A168,'Annex 2 EHV charges'!$D:$O,2,0))</f>
        <v>675</v>
      </c>
      <c r="C168" s="111">
        <f>IF($A168="","",VLOOKUP($A168,'Annex 2 EHV charges'!$D:$O,3,0))</f>
        <v>1170000437220</v>
      </c>
      <c r="D168" s="110" t="str">
        <f>IF($A168="","",VLOOKUP($A168,'Annex 2 EHV charges'!$D:$O,4,0))</f>
        <v>Welbeck Solar Farm</v>
      </c>
      <c r="E168" s="112" t="str">
        <f>IFERROR(IF(VLOOKUP($A168,'Annex 2 EHV charges'!$D:$O,9,FALSE)=0,"",VLOOKUP($A168,'Annex 2 EHV charges'!$D:$O,9,FALSE)),"")</f>
        <v/>
      </c>
      <c r="F168" s="113">
        <f>IFERROR(IF(VLOOKUP($A168,'Annex 2 EHV charges'!$D:$O,10,FALSE)=0,"",VLOOKUP($A168,'Annex 2 EHV charges'!$D:$O,10,FALSE)),"")</f>
        <v>712.62</v>
      </c>
      <c r="G168" s="114">
        <f>IFERROR(IF(VLOOKUP($A168,'Annex 2 EHV charges'!$D:$O,11,FALSE)=0,"",VLOOKUP($A168,'Annex 2 EHV charges'!$D:$O,11,FALSE)),"")</f>
        <v>0.05</v>
      </c>
      <c r="H168" s="114">
        <f>IFERROR(IF(VLOOKUP($A168,'Annex 2 EHV charges'!$D:$O,12,FALSE)=0,"",VLOOKUP($A168,'Annex 2 EHV charges'!$D:$O,12,FALSE)),"")</f>
        <v>0.05</v>
      </c>
    </row>
    <row r="169" spans="1:8" x14ac:dyDescent="0.2">
      <c r="A169" s="111">
        <f t="array" ref="A169">IFERROR(INDEX('Annex 2 EHV charges'!$D$11:$D$305, MATCH(0, IF(ISBLANK('Annex 2 EHV charges'!$D$11:$D$305),1, COUNTIF(A$4:$A168, 'Annex 2 EHV charges'!$D$11:$D$305)), 0)),"")</f>
        <v>676</v>
      </c>
      <c r="B169" s="110">
        <f>IF($A169="","",VLOOKUP($A169,'Annex 2 EHV charges'!$D:$O,2,0))</f>
        <v>676</v>
      </c>
      <c r="C169" s="111">
        <f>IF($A169="","",VLOOKUP($A169,'Annex 2 EHV charges'!$D:$O,3,0))</f>
        <v>1170000444681</v>
      </c>
      <c r="D169" s="110" t="str">
        <f>IF($A169="","",VLOOKUP($A169,'Annex 2 EHV charges'!$D:$O,4,0))</f>
        <v>Atherstone Solar Farm</v>
      </c>
      <c r="E169" s="112" t="str">
        <f>IFERROR(IF(VLOOKUP($A169,'Annex 2 EHV charges'!$D:$O,9,FALSE)=0,"",VLOOKUP($A169,'Annex 2 EHV charges'!$D:$O,9,FALSE)),"")</f>
        <v/>
      </c>
      <c r="F169" s="113">
        <f>IFERROR(IF(VLOOKUP($A169,'Annex 2 EHV charges'!$D:$O,10,FALSE)=0,"",VLOOKUP($A169,'Annex 2 EHV charges'!$D:$O,10,FALSE)),"")</f>
        <v>715.48</v>
      </c>
      <c r="G169" s="114">
        <f>IFERROR(IF(VLOOKUP($A169,'Annex 2 EHV charges'!$D:$O,11,FALSE)=0,"",VLOOKUP($A169,'Annex 2 EHV charges'!$D:$O,11,FALSE)),"")</f>
        <v>0.05</v>
      </c>
      <c r="H169" s="114">
        <f>IFERROR(IF(VLOOKUP($A169,'Annex 2 EHV charges'!$D:$O,12,FALSE)=0,"",VLOOKUP($A169,'Annex 2 EHV charges'!$D:$O,12,FALSE)),"")</f>
        <v>0.05</v>
      </c>
    </row>
    <row r="170" spans="1:8" x14ac:dyDescent="0.2">
      <c r="A170" s="111">
        <f t="array" ref="A170">IFERROR(INDEX('Annex 2 EHV charges'!$D$11:$D$305, MATCH(0, IF(ISBLANK('Annex 2 EHV charges'!$D$11:$D$305),1, COUNTIF(A$4:$A169, 'Annex 2 EHV charges'!$D$11:$D$305)), 0)),"")</f>
        <v>677</v>
      </c>
      <c r="B170" s="110">
        <f>IF($A170="","",VLOOKUP($A170,'Annex 2 EHV charges'!$D:$O,2,0))</f>
        <v>677</v>
      </c>
      <c r="C170" s="111">
        <f>IF($A170="","",VLOOKUP($A170,'Annex 2 EHV charges'!$D:$O,3,0))</f>
        <v>1170000445133</v>
      </c>
      <c r="D170" s="110" t="str">
        <f>IF($A170="","",VLOOKUP($A170,'Annex 2 EHV charges'!$D:$O,4,0))</f>
        <v>Babworth Estate PV Farm</v>
      </c>
      <c r="E170" s="112" t="str">
        <f>IFERROR(IF(VLOOKUP($A170,'Annex 2 EHV charges'!$D:$O,9,FALSE)=0,"",VLOOKUP($A170,'Annex 2 EHV charges'!$D:$O,9,FALSE)),"")</f>
        <v/>
      </c>
      <c r="F170" s="113">
        <f>IFERROR(IF(VLOOKUP($A170,'Annex 2 EHV charges'!$D:$O,10,FALSE)=0,"",VLOOKUP($A170,'Annex 2 EHV charges'!$D:$O,10,FALSE)),"")</f>
        <v>643.13</v>
      </c>
      <c r="G170" s="114">
        <f>IFERROR(IF(VLOOKUP($A170,'Annex 2 EHV charges'!$D:$O,11,FALSE)=0,"",VLOOKUP($A170,'Annex 2 EHV charges'!$D:$O,11,FALSE)),"")</f>
        <v>0.05</v>
      </c>
      <c r="H170" s="114">
        <f>IFERROR(IF(VLOOKUP($A170,'Annex 2 EHV charges'!$D:$O,12,FALSE)=0,"",VLOOKUP($A170,'Annex 2 EHV charges'!$D:$O,12,FALSE)),"")</f>
        <v>0.05</v>
      </c>
    </row>
    <row r="171" spans="1:8" x14ac:dyDescent="0.2">
      <c r="A171" s="111">
        <f t="array" ref="A171">IFERROR(INDEX('Annex 2 EHV charges'!$D$11:$D$305, MATCH(0, IF(ISBLANK('Annex 2 EHV charges'!$D$11:$D$305),1, COUNTIF(A$4:$A170, 'Annex 2 EHV charges'!$D$11:$D$305)), 0)),"")</f>
        <v>679</v>
      </c>
      <c r="B171" s="110">
        <f>IF($A171="","",VLOOKUP($A171,'Annex 2 EHV charges'!$D:$O,2,0))</f>
        <v>679</v>
      </c>
      <c r="C171" s="111">
        <f>IF($A171="","",VLOOKUP($A171,'Annex 2 EHV charges'!$D:$O,3,0))</f>
        <v>1170000446606</v>
      </c>
      <c r="D171" s="110" t="str">
        <f>IF($A171="","",VLOOKUP($A171,'Annex 2 EHV charges'!$D:$O,4,0))</f>
        <v>Homestead Farm Solar Park</v>
      </c>
      <c r="E171" s="112" t="str">
        <f>IFERROR(IF(VLOOKUP($A171,'Annex 2 EHV charges'!$D:$O,9,FALSE)=0,"",VLOOKUP($A171,'Annex 2 EHV charges'!$D:$O,9,FALSE)),"")</f>
        <v/>
      </c>
      <c r="F171" s="113">
        <f>IFERROR(IF(VLOOKUP($A171,'Annex 2 EHV charges'!$D:$O,10,FALSE)=0,"",VLOOKUP($A171,'Annex 2 EHV charges'!$D:$O,10,FALSE)),"")</f>
        <v>847.65</v>
      </c>
      <c r="G171" s="114">
        <f>IFERROR(IF(VLOOKUP($A171,'Annex 2 EHV charges'!$D:$O,11,FALSE)=0,"",VLOOKUP($A171,'Annex 2 EHV charges'!$D:$O,11,FALSE)),"")</f>
        <v>0.05</v>
      </c>
      <c r="H171" s="114">
        <f>IFERROR(IF(VLOOKUP($A171,'Annex 2 EHV charges'!$D:$O,12,FALSE)=0,"",VLOOKUP($A171,'Annex 2 EHV charges'!$D:$O,12,FALSE)),"")</f>
        <v>0.05</v>
      </c>
    </row>
    <row r="172" spans="1:8" x14ac:dyDescent="0.2">
      <c r="A172" s="111">
        <f t="array" ref="A172">IFERROR(INDEX('Annex 2 EHV charges'!$D$11:$D$305, MATCH(0, IF(ISBLANK('Annex 2 EHV charges'!$D$11:$D$305),1, COUNTIF(A$4:$A171, 'Annex 2 EHV charges'!$D$11:$D$305)), 0)),"")</f>
        <v>680</v>
      </c>
      <c r="B172" s="110">
        <f>IF($A172="","",VLOOKUP($A172,'Annex 2 EHV charges'!$D:$O,2,0))</f>
        <v>680</v>
      </c>
      <c r="C172" s="111">
        <f>IF($A172="","",VLOOKUP($A172,'Annex 2 EHV charges'!$D:$O,3,0))</f>
        <v>1170000447042</v>
      </c>
      <c r="D172" s="110" t="str">
        <f>IF($A172="","",VLOOKUP($A172,'Annex 2 EHV charges'!$D:$O,4,0))</f>
        <v>Grange Solar Farm</v>
      </c>
      <c r="E172" s="112" t="str">
        <f>IFERROR(IF(VLOOKUP($A172,'Annex 2 EHV charges'!$D:$O,9,FALSE)=0,"",VLOOKUP($A172,'Annex 2 EHV charges'!$D:$O,9,FALSE)),"")</f>
        <v/>
      </c>
      <c r="F172" s="113">
        <f>IFERROR(IF(VLOOKUP($A172,'Annex 2 EHV charges'!$D:$O,10,FALSE)=0,"",VLOOKUP($A172,'Annex 2 EHV charges'!$D:$O,10,FALSE)),"")</f>
        <v>416.05</v>
      </c>
      <c r="G172" s="114">
        <f>IFERROR(IF(VLOOKUP($A172,'Annex 2 EHV charges'!$D:$O,11,FALSE)=0,"",VLOOKUP($A172,'Annex 2 EHV charges'!$D:$O,11,FALSE)),"")</f>
        <v>0.05</v>
      </c>
      <c r="H172" s="114">
        <f>IFERROR(IF(VLOOKUP($A172,'Annex 2 EHV charges'!$D:$O,12,FALSE)=0,"",VLOOKUP($A172,'Annex 2 EHV charges'!$D:$O,12,FALSE)),"")</f>
        <v>0.05</v>
      </c>
    </row>
    <row r="173" spans="1:8" x14ac:dyDescent="0.2">
      <c r="A173" s="111">
        <f t="array" ref="A173">IFERROR(INDEX('Annex 2 EHV charges'!$D$11:$D$305, MATCH(0, IF(ISBLANK('Annex 2 EHV charges'!$D$11:$D$305),1, COUNTIF(A$4:$A172, 'Annex 2 EHV charges'!$D$11:$D$305)), 0)),"")</f>
        <v>375</v>
      </c>
      <c r="B173" s="110">
        <f>IF($A173="","",VLOOKUP($A173,'Annex 2 EHV charges'!$D:$O,2,0))</f>
        <v>375</v>
      </c>
      <c r="C173" s="111">
        <f>IF($A173="","",VLOOKUP($A173,'Annex 2 EHV charges'!$D:$O,3,0))</f>
        <v>1170000579254</v>
      </c>
      <c r="D173" s="110" t="str">
        <f>IF($A173="","",VLOOKUP($A173,'Annex 2 EHV charges'!$D:$O,4,0))</f>
        <v>Langar Commercial PV</v>
      </c>
      <c r="E173" s="112" t="str">
        <f>IFERROR(IF(VLOOKUP($A173,'Annex 2 EHV charges'!$D:$O,9,FALSE)=0,"",VLOOKUP($A173,'Annex 2 EHV charges'!$D:$O,9,FALSE)),"")</f>
        <v/>
      </c>
      <c r="F173" s="113">
        <f>IFERROR(IF(VLOOKUP($A173,'Annex 2 EHV charges'!$D:$O,10,FALSE)=0,"",VLOOKUP($A173,'Annex 2 EHV charges'!$D:$O,10,FALSE)),"")</f>
        <v>208.4</v>
      </c>
      <c r="G173" s="114">
        <f>IFERROR(IF(VLOOKUP($A173,'Annex 2 EHV charges'!$D:$O,11,FALSE)=0,"",VLOOKUP($A173,'Annex 2 EHV charges'!$D:$O,11,FALSE)),"")</f>
        <v>0.05</v>
      </c>
      <c r="H173" s="114">
        <f>IFERROR(IF(VLOOKUP($A173,'Annex 2 EHV charges'!$D:$O,12,FALSE)=0,"",VLOOKUP($A173,'Annex 2 EHV charges'!$D:$O,12,FALSE)),"")</f>
        <v>0.05</v>
      </c>
    </row>
    <row r="174" spans="1:8" x14ac:dyDescent="0.2">
      <c r="A174" s="111">
        <f t="array" ref="A174">IFERROR(INDEX('Annex 2 EHV charges'!$D$11:$D$305, MATCH(0, IF(ISBLANK('Annex 2 EHV charges'!$D$11:$D$305),1, COUNTIF(A$4:$A173, 'Annex 2 EHV charges'!$D$11:$D$305)), 0)),"")</f>
        <v>417</v>
      </c>
      <c r="B174" s="110">
        <f>IF($A174="","",VLOOKUP($A174,'Annex 2 EHV charges'!$D:$O,2,0))</f>
        <v>417</v>
      </c>
      <c r="C174" s="111">
        <f>IF($A174="","",VLOOKUP($A174,'Annex 2 EHV charges'!$D:$O,3,0))</f>
        <v>1170000740808</v>
      </c>
      <c r="D174" s="110" t="str">
        <f>IF($A174="","",VLOOKUP($A174,'Annex 2 EHV charges'!$D:$O,4,0))</f>
        <v>Langar PV Community</v>
      </c>
      <c r="E174" s="112" t="str">
        <f>IFERROR(IF(VLOOKUP($A174,'Annex 2 EHV charges'!$D:$O,9,FALSE)=0,"",VLOOKUP($A174,'Annex 2 EHV charges'!$D:$O,9,FALSE)),"")</f>
        <v/>
      </c>
      <c r="F174" s="113">
        <f>IFERROR(IF(VLOOKUP($A174,'Annex 2 EHV charges'!$D:$O,10,FALSE)=0,"",VLOOKUP($A174,'Annex 2 EHV charges'!$D:$O,10,FALSE)),"")</f>
        <v>208.4</v>
      </c>
      <c r="G174" s="114">
        <f>IFERROR(IF(VLOOKUP($A174,'Annex 2 EHV charges'!$D:$O,11,FALSE)=0,"",VLOOKUP($A174,'Annex 2 EHV charges'!$D:$O,11,FALSE)),"")</f>
        <v>0.05</v>
      </c>
      <c r="H174" s="114">
        <f>IFERROR(IF(VLOOKUP($A174,'Annex 2 EHV charges'!$D:$O,12,FALSE)=0,"",VLOOKUP($A174,'Annex 2 EHV charges'!$D:$O,12,FALSE)),"")</f>
        <v>0.05</v>
      </c>
    </row>
    <row r="175" spans="1:8" x14ac:dyDescent="0.2">
      <c r="A175" s="111">
        <f t="array" ref="A175">IFERROR(INDEX('Annex 2 EHV charges'!$D$11:$D$305, MATCH(0, IF(ISBLANK('Annex 2 EHV charges'!$D$11:$D$305),1, COUNTIF(A$4:$A174, 'Annex 2 EHV charges'!$D$11:$D$305)), 0)),"")</f>
        <v>2034</v>
      </c>
      <c r="B175" s="110">
        <f>IF($A175="","",VLOOKUP($A175,'Annex 2 EHV charges'!$D:$O,2,0))</f>
        <v>2034</v>
      </c>
      <c r="C175" s="111">
        <f>IF($A175="","",VLOOKUP($A175,'Annex 2 EHV charges'!$D:$O,3,0))</f>
        <v>2034</v>
      </c>
      <c r="D175" s="110" t="str">
        <f>IF($A175="","",VLOOKUP($A175,'Annex 2 EHV charges'!$D:$O,4,0))</f>
        <v>Grendon/Huntingdon Interconnector</v>
      </c>
      <c r="E175" s="112" t="str">
        <f>IFERROR(IF(VLOOKUP($A175,'Annex 2 EHV charges'!$D:$O,9,FALSE)=0,"",VLOOKUP($A175,'Annex 2 EHV charges'!$D:$O,9,FALSE)),"")</f>
        <v/>
      </c>
      <c r="F175" s="113" t="str">
        <f>IFERROR(IF(VLOOKUP($A175,'Annex 2 EHV charges'!$D:$O,10,FALSE)=0,"",VLOOKUP($A175,'Annex 2 EHV charges'!$D:$O,10,FALSE)),"")</f>
        <v/>
      </c>
      <c r="G175" s="114" t="str">
        <f>IFERROR(IF(VLOOKUP($A175,'Annex 2 EHV charges'!$D:$O,11,FALSE)=0,"",VLOOKUP($A175,'Annex 2 EHV charges'!$D:$O,11,FALSE)),"")</f>
        <v/>
      </c>
      <c r="H175" s="114" t="str">
        <f>IFERROR(IF(VLOOKUP($A175,'Annex 2 EHV charges'!$D:$O,12,FALSE)=0,"",VLOOKUP($A175,'Annex 2 EHV charges'!$D:$O,12,FALSE)),"")</f>
        <v/>
      </c>
    </row>
    <row r="176" spans="1:8" x14ac:dyDescent="0.2">
      <c r="A176" s="111">
        <f t="array" ref="A176">IFERROR(INDEX('Annex 2 EHV charges'!$D$11:$D$305, MATCH(0, IF(ISBLANK('Annex 2 EHV charges'!$D$11:$D$305),1, COUNTIF(A$4:$A175, 'Annex 2 EHV charges'!$D$11:$D$305)), 0)),"")</f>
        <v>7015</v>
      </c>
      <c r="B176" s="110">
        <f>IF($A176="","",VLOOKUP($A176,'Annex 2 EHV charges'!$D:$O,2,0))</f>
        <v>7015</v>
      </c>
      <c r="C176" s="111">
        <f>IF($A176="","",VLOOKUP($A176,'Annex 2 EHV charges'!$D:$O,3,0))</f>
        <v>7015</v>
      </c>
      <c r="D176" s="110" t="str">
        <f>IF($A176="","",VLOOKUP($A176,'Annex 2 EHV charges'!$D:$O,4,0))</f>
        <v>Corby Power generation</v>
      </c>
      <c r="E176" s="112" t="str">
        <f>IFERROR(IF(VLOOKUP($A176,'Annex 2 EHV charges'!$D:$O,9,FALSE)=0,"",VLOOKUP($A176,'Annex 2 EHV charges'!$D:$O,9,FALSE)),"")</f>
        <v/>
      </c>
      <c r="F176" s="113">
        <f>IFERROR(IF(VLOOKUP($A176,'Annex 2 EHV charges'!$D:$O,10,FALSE)=0,"",VLOOKUP($A176,'Annex 2 EHV charges'!$D:$O,10,FALSE)),"")</f>
        <v>433.1</v>
      </c>
      <c r="G176" s="114">
        <f>IFERROR(IF(VLOOKUP($A176,'Annex 2 EHV charges'!$D:$O,11,FALSE)=0,"",VLOOKUP($A176,'Annex 2 EHV charges'!$D:$O,11,FALSE)),"")</f>
        <v>0.05</v>
      </c>
      <c r="H176" s="114">
        <f>IFERROR(IF(VLOOKUP($A176,'Annex 2 EHV charges'!$D:$O,12,FALSE)=0,"",VLOOKUP($A176,'Annex 2 EHV charges'!$D:$O,12,FALSE)),"")</f>
        <v>0.05</v>
      </c>
    </row>
    <row r="177" spans="1:8" x14ac:dyDescent="0.2">
      <c r="A177" s="111">
        <f t="array" ref="A177">IFERROR(INDEX('Annex 2 EHV charges'!$D$11:$D$305, MATCH(0, IF(ISBLANK('Annex 2 EHV charges'!$D$11:$D$305),1, COUNTIF(A$4:$A176, 'Annex 2 EHV charges'!$D$11:$D$305)), 0)),"")</f>
        <v>7316</v>
      </c>
      <c r="B177" s="110">
        <f>IF($A177="","",VLOOKUP($A177,'Annex 2 EHV charges'!$D:$O,2,0))</f>
        <v>7316</v>
      </c>
      <c r="C177" s="111">
        <f>IF($A177="","",VLOOKUP($A177,'Annex 2 EHV charges'!$D:$O,3,0))</f>
        <v>7316</v>
      </c>
      <c r="D177" s="110" t="str">
        <f>IF($A177="","",VLOOKUP($A177,'Annex 2 EHV charges'!$D:$O,4,0))</f>
        <v>Redfield Road 1 STOR</v>
      </c>
      <c r="E177" s="112" t="str">
        <f>IFERROR(IF(VLOOKUP($A177,'Annex 2 EHV charges'!$D:$O,9,FALSE)=0,"",VLOOKUP($A177,'Annex 2 EHV charges'!$D:$O,9,FALSE)),"")</f>
        <v/>
      </c>
      <c r="F177" s="113">
        <f>IFERROR(IF(VLOOKUP($A177,'Annex 2 EHV charges'!$D:$O,10,FALSE)=0,"",VLOOKUP($A177,'Annex 2 EHV charges'!$D:$O,10,FALSE)),"")</f>
        <v>372.54</v>
      </c>
      <c r="G177" s="114">
        <f>IFERROR(IF(VLOOKUP($A177,'Annex 2 EHV charges'!$D:$O,11,FALSE)=0,"",VLOOKUP($A177,'Annex 2 EHV charges'!$D:$O,11,FALSE)),"")</f>
        <v>0.05</v>
      </c>
      <c r="H177" s="114">
        <f>IFERROR(IF(VLOOKUP($A177,'Annex 2 EHV charges'!$D:$O,12,FALSE)=0,"",VLOOKUP($A177,'Annex 2 EHV charges'!$D:$O,12,FALSE)),"")</f>
        <v>0.05</v>
      </c>
    </row>
    <row r="178" spans="1:8" x14ac:dyDescent="0.2">
      <c r="A178" s="111">
        <f t="array" ref="A178">IFERROR(INDEX('Annex 2 EHV charges'!$D$11:$D$305, MATCH(0, IF(ISBLANK('Annex 2 EHV charges'!$D$11:$D$305),1, COUNTIF(A$4:$A177, 'Annex 2 EHV charges'!$D$11:$D$305)), 0)),"")</f>
        <v>7325</v>
      </c>
      <c r="B178" s="110">
        <f>IF($A178="","",VLOOKUP($A178,'Annex 2 EHV charges'!$D:$O,2,0))</f>
        <v>7325</v>
      </c>
      <c r="C178" s="111">
        <f>IF($A178="","",VLOOKUP($A178,'Annex 2 EHV charges'!$D:$O,3,0))</f>
        <v>7325</v>
      </c>
      <c r="D178" s="110" t="str">
        <f>IF($A178="","",VLOOKUP($A178,'Annex 2 EHV charges'!$D:$O,4,0))</f>
        <v>Trafalgar Pk Gas STOR</v>
      </c>
      <c r="E178" s="112" t="str">
        <f>IFERROR(IF(VLOOKUP($A178,'Annex 2 EHV charges'!$D:$O,9,FALSE)=0,"",VLOOKUP($A178,'Annex 2 EHV charges'!$D:$O,9,FALSE)),"")</f>
        <v/>
      </c>
      <c r="F178" s="113">
        <f>IFERROR(IF(VLOOKUP($A178,'Annex 2 EHV charges'!$D:$O,10,FALSE)=0,"",VLOOKUP($A178,'Annex 2 EHV charges'!$D:$O,10,FALSE)),"")</f>
        <v>513.4</v>
      </c>
      <c r="G178" s="114">
        <f>IFERROR(IF(VLOOKUP($A178,'Annex 2 EHV charges'!$D:$O,11,FALSE)=0,"",VLOOKUP($A178,'Annex 2 EHV charges'!$D:$O,11,FALSE)),"")</f>
        <v>0.05</v>
      </c>
      <c r="H178" s="114">
        <f>IFERROR(IF(VLOOKUP($A178,'Annex 2 EHV charges'!$D:$O,12,FALSE)=0,"",VLOOKUP($A178,'Annex 2 EHV charges'!$D:$O,12,FALSE)),"")</f>
        <v>0.05</v>
      </c>
    </row>
    <row r="179" spans="1:8" x14ac:dyDescent="0.2">
      <c r="A179" s="111">
        <f t="array" ref="A179">IFERROR(INDEX('Annex 2 EHV charges'!$D$11:$D$305, MATCH(0, IF(ISBLANK('Annex 2 EHV charges'!$D$11:$D$305),1, COUNTIF(A$4:$A178, 'Annex 2 EHV charges'!$D$11:$D$305)), 0)),"")</f>
        <v>7327</v>
      </c>
      <c r="B179" s="110">
        <f>IF($A179="","",VLOOKUP($A179,'Annex 2 EHV charges'!$D:$O,2,0))</f>
        <v>7327</v>
      </c>
      <c r="C179" s="111">
        <f>IF($A179="","",VLOOKUP($A179,'Annex 2 EHV charges'!$D:$O,3,0))</f>
        <v>7327</v>
      </c>
      <c r="D179" s="110" t="str">
        <f>IF($A179="","",VLOOKUP($A179,'Annex 2 EHV charges'!$D:$O,4,0))</f>
        <v>Redfield Road B STOR</v>
      </c>
      <c r="E179" s="112" t="str">
        <f>IFERROR(IF(VLOOKUP($A179,'Annex 2 EHV charges'!$D:$O,9,FALSE)=0,"",VLOOKUP($A179,'Annex 2 EHV charges'!$D:$O,9,FALSE)),"")</f>
        <v/>
      </c>
      <c r="F179" s="113">
        <f>IFERROR(IF(VLOOKUP($A179,'Annex 2 EHV charges'!$D:$O,10,FALSE)=0,"",VLOOKUP($A179,'Annex 2 EHV charges'!$D:$O,10,FALSE)),"")</f>
        <v>1570.75</v>
      </c>
      <c r="G179" s="114">
        <f>IFERROR(IF(VLOOKUP($A179,'Annex 2 EHV charges'!$D:$O,11,FALSE)=0,"",VLOOKUP($A179,'Annex 2 EHV charges'!$D:$O,11,FALSE)),"")</f>
        <v>0.05</v>
      </c>
      <c r="H179" s="114">
        <f>IFERROR(IF(VLOOKUP($A179,'Annex 2 EHV charges'!$D:$O,12,FALSE)=0,"",VLOOKUP($A179,'Annex 2 EHV charges'!$D:$O,12,FALSE)),"")</f>
        <v>0.05</v>
      </c>
    </row>
    <row r="180" spans="1:8" x14ac:dyDescent="0.2">
      <c r="A180" s="111">
        <f t="array" ref="A180">IFERROR(INDEX('Annex 2 EHV charges'!$D$11:$D$305, MATCH(0, IF(ISBLANK('Annex 2 EHV charges'!$D$11:$D$305),1, COUNTIF(A$4:$A179, 'Annex 2 EHV charges'!$D$11:$D$305)), 0)),"")</f>
        <v>10501</v>
      </c>
      <c r="B180" s="110">
        <f>IF($A180="","",VLOOKUP($A180,'Annex 2 EHV charges'!$D:$O,2,0))</f>
        <v>10501</v>
      </c>
      <c r="C180" s="111">
        <f>IF($A180="","",VLOOKUP($A180,'Annex 2 EHV charges'!$D:$O,3,0))</f>
        <v>10501</v>
      </c>
      <c r="D180" s="110" t="str">
        <f>IF($A180="","",VLOOKUP($A180,'Annex 2 EHV charges'!$D:$O,4,0))</f>
        <v>Watnall Brickworks</v>
      </c>
      <c r="E180" s="112" t="str">
        <f>IFERROR(IF(VLOOKUP($A180,'Annex 2 EHV charges'!$D:$O,9,FALSE)=0,"",VLOOKUP($A180,'Annex 2 EHV charges'!$D:$O,9,FALSE)),"")</f>
        <v/>
      </c>
      <c r="F180" s="113">
        <f>IFERROR(IF(VLOOKUP($A180,'Annex 2 EHV charges'!$D:$O,10,FALSE)=0,"",VLOOKUP($A180,'Annex 2 EHV charges'!$D:$O,10,FALSE)),"")</f>
        <v>418.7</v>
      </c>
      <c r="G180" s="114">
        <f>IFERROR(IF(VLOOKUP($A180,'Annex 2 EHV charges'!$D:$O,11,FALSE)=0,"",VLOOKUP($A180,'Annex 2 EHV charges'!$D:$O,11,FALSE)),"")</f>
        <v>0.05</v>
      </c>
      <c r="H180" s="114">
        <f>IFERROR(IF(VLOOKUP($A180,'Annex 2 EHV charges'!$D:$O,12,FALSE)=0,"",VLOOKUP($A180,'Annex 2 EHV charges'!$D:$O,12,FALSE)),"")</f>
        <v>0.05</v>
      </c>
    </row>
    <row r="181" spans="1:8" x14ac:dyDescent="0.2">
      <c r="A181" s="111" t="str">
        <f t="array" ref="A181">IFERROR(INDEX('Annex 2 EHV charges'!$D$11:$D$305, MATCH(0, IF(ISBLANK('Annex 2 EHV charges'!$D$11:$D$305),1, COUNTIF(A$4:$A180, 'Annex 2 EHV charges'!$D$11:$D$305)), 0)),"")</f>
        <v>New Export 1</v>
      </c>
      <c r="B181" s="110" t="str">
        <f>IF($A181="","",VLOOKUP($A181,'Annex 2 EHV charges'!$D:$O,2,0))</f>
        <v>New Export 1</v>
      </c>
      <c r="C181" s="111" t="str">
        <f>IF($A181="","",VLOOKUP($A181,'Annex 2 EHV charges'!$D:$O,3,0))</f>
        <v>New Export 1</v>
      </c>
      <c r="D181" s="110" t="str">
        <f>IF($A181="","",VLOOKUP($A181,'Annex 2 EHV charges'!$D:$O,4,0))</f>
        <v>Ansty Park EES</v>
      </c>
      <c r="E181" s="112" t="str">
        <f>IFERROR(IF(VLOOKUP($A181,'Annex 2 EHV charges'!$D:$O,9,FALSE)=0,"",VLOOKUP($A181,'Annex 2 EHV charges'!$D:$O,9,FALSE)),"")</f>
        <v/>
      </c>
      <c r="F181" s="113">
        <f>IFERROR(IF(VLOOKUP($A181,'Annex 2 EHV charges'!$D:$O,10,FALSE)=0,"",VLOOKUP($A181,'Annex 2 EHV charges'!$D:$O,10,FALSE)),"")</f>
        <v>259.64999999999998</v>
      </c>
      <c r="G181" s="114">
        <f>IFERROR(IF(VLOOKUP($A181,'Annex 2 EHV charges'!$D:$O,11,FALSE)=0,"",VLOOKUP($A181,'Annex 2 EHV charges'!$D:$O,11,FALSE)),"")</f>
        <v>0.05</v>
      </c>
      <c r="H181" s="114">
        <f>IFERROR(IF(VLOOKUP($A181,'Annex 2 EHV charges'!$D:$O,12,FALSE)=0,"",VLOOKUP($A181,'Annex 2 EHV charges'!$D:$O,12,FALSE)),"")</f>
        <v>0.05</v>
      </c>
    </row>
    <row r="182" spans="1:8" x14ac:dyDescent="0.2">
      <c r="A182" s="111" t="str">
        <f t="array" ref="A182">IFERROR(INDEX('Annex 2 EHV charges'!$D$11:$D$305, MATCH(0, IF(ISBLANK('Annex 2 EHV charges'!$D$11:$D$305),1, COUNTIF(A$4:$A181, 'Annex 2 EHV charges'!$D$11:$D$305)), 0)),"")</f>
        <v>New Export 2</v>
      </c>
      <c r="B182" s="110" t="str">
        <f>IF($A182="","",VLOOKUP($A182,'Annex 2 EHV charges'!$D:$O,2,0))</f>
        <v>New Export 2</v>
      </c>
      <c r="C182" s="111" t="str">
        <f>IF($A182="","",VLOOKUP($A182,'Annex 2 EHV charges'!$D:$O,3,0))</f>
        <v>New Export 2</v>
      </c>
      <c r="D182" s="110" t="str">
        <f>IF($A182="","",VLOOKUP($A182,'Annex 2 EHV charges'!$D:$O,4,0))</f>
        <v>Asfordby B STOR</v>
      </c>
      <c r="E182" s="112" t="str">
        <f>IFERROR(IF(VLOOKUP($A182,'Annex 2 EHV charges'!$D:$O,9,FALSE)=0,"",VLOOKUP($A182,'Annex 2 EHV charges'!$D:$O,9,FALSE)),"")</f>
        <v/>
      </c>
      <c r="F182" s="113">
        <f>IFERROR(IF(VLOOKUP($A182,'Annex 2 EHV charges'!$D:$O,10,FALSE)=0,"",VLOOKUP($A182,'Annex 2 EHV charges'!$D:$O,10,FALSE)),"")</f>
        <v>391.61</v>
      </c>
      <c r="G182" s="114">
        <f>IFERROR(IF(VLOOKUP($A182,'Annex 2 EHV charges'!$D:$O,11,FALSE)=0,"",VLOOKUP($A182,'Annex 2 EHV charges'!$D:$O,11,FALSE)),"")</f>
        <v>0.05</v>
      </c>
      <c r="H182" s="114">
        <f>IFERROR(IF(VLOOKUP($A182,'Annex 2 EHV charges'!$D:$O,12,FALSE)=0,"",VLOOKUP($A182,'Annex 2 EHV charges'!$D:$O,12,FALSE)),"")</f>
        <v>0.05</v>
      </c>
    </row>
    <row r="183" spans="1:8" x14ac:dyDescent="0.2">
      <c r="A183" s="111" t="str">
        <f t="array" ref="A183">IFERROR(INDEX('Annex 2 EHV charges'!$D$11:$D$305, MATCH(0, IF(ISBLANK('Annex 2 EHV charges'!$D$11:$D$305),1, COUNTIF(A$4:$A182, 'Annex 2 EHV charges'!$D$11:$D$305)), 0)),"")</f>
        <v>New Export 3</v>
      </c>
      <c r="B183" s="110" t="str">
        <f>IF($A183="","",VLOOKUP($A183,'Annex 2 EHV charges'!$D:$O,2,0))</f>
        <v>New Export 3</v>
      </c>
      <c r="C183" s="111" t="str">
        <f>IF($A183="","",VLOOKUP($A183,'Annex 2 EHV charges'!$D:$O,3,0))</f>
        <v>New Export 3</v>
      </c>
      <c r="D183" s="110" t="str">
        <f>IF($A183="","",VLOOKUP($A183,'Annex 2 EHV charges'!$D:$O,4,0))</f>
        <v>Ashland Farm PV</v>
      </c>
      <c r="E183" s="112" t="str">
        <f>IFERROR(IF(VLOOKUP($A183,'Annex 2 EHV charges'!$D:$O,9,FALSE)=0,"",VLOOKUP($A183,'Annex 2 EHV charges'!$D:$O,9,FALSE)),"")</f>
        <v/>
      </c>
      <c r="F183" s="113">
        <f>IFERROR(IF(VLOOKUP($A183,'Annex 2 EHV charges'!$D:$O,10,FALSE)=0,"",VLOOKUP($A183,'Annex 2 EHV charges'!$D:$O,10,FALSE)),"")</f>
        <v>845.14</v>
      </c>
      <c r="G183" s="114">
        <f>IFERROR(IF(VLOOKUP($A183,'Annex 2 EHV charges'!$D:$O,11,FALSE)=0,"",VLOOKUP($A183,'Annex 2 EHV charges'!$D:$O,11,FALSE)),"")</f>
        <v>0.05</v>
      </c>
      <c r="H183" s="114">
        <f>IFERROR(IF(VLOOKUP($A183,'Annex 2 EHV charges'!$D:$O,12,FALSE)=0,"",VLOOKUP($A183,'Annex 2 EHV charges'!$D:$O,12,FALSE)),"")</f>
        <v>0.05</v>
      </c>
    </row>
    <row r="184" spans="1:8" x14ac:dyDescent="0.2">
      <c r="A184" s="111" t="str">
        <f t="array" ref="A184">IFERROR(INDEX('Annex 2 EHV charges'!$D$11:$D$305, MATCH(0, IF(ISBLANK('Annex 2 EHV charges'!$D$11:$D$305),1, COUNTIF(A$4:$A183, 'Annex 2 EHV charges'!$D$11:$D$305)), 0)),"")</f>
        <v>New Export 4</v>
      </c>
      <c r="B184" s="110" t="str">
        <f>IF($A184="","",VLOOKUP($A184,'Annex 2 EHV charges'!$D:$O,2,0))</f>
        <v>New Export 4</v>
      </c>
      <c r="C184" s="111" t="str">
        <f>IF($A184="","",VLOOKUP($A184,'Annex 2 EHV charges'!$D:$O,3,0))</f>
        <v>New Export 4</v>
      </c>
      <c r="D184" s="110" t="str">
        <f>IF($A184="","",VLOOKUP($A184,'Annex 2 EHV charges'!$D:$O,4,0))</f>
        <v>Attfields Farm Generation</v>
      </c>
      <c r="E184" s="112" t="str">
        <f>IFERROR(IF(VLOOKUP($A184,'Annex 2 EHV charges'!$D:$O,9,FALSE)=0,"",VLOOKUP($A184,'Annex 2 EHV charges'!$D:$O,9,FALSE)),"")</f>
        <v/>
      </c>
      <c r="F184" s="113">
        <f>IFERROR(IF(VLOOKUP($A184,'Annex 2 EHV charges'!$D:$O,10,FALSE)=0,"",VLOOKUP($A184,'Annex 2 EHV charges'!$D:$O,10,FALSE)),"")</f>
        <v>454.6</v>
      </c>
      <c r="G184" s="114">
        <f>IFERROR(IF(VLOOKUP($A184,'Annex 2 EHV charges'!$D:$O,11,FALSE)=0,"",VLOOKUP($A184,'Annex 2 EHV charges'!$D:$O,11,FALSE)),"")</f>
        <v>0.05</v>
      </c>
      <c r="H184" s="114">
        <f>IFERROR(IF(VLOOKUP($A184,'Annex 2 EHV charges'!$D:$O,12,FALSE)=0,"",VLOOKUP($A184,'Annex 2 EHV charges'!$D:$O,12,FALSE)),"")</f>
        <v>0.05</v>
      </c>
    </row>
    <row r="185" spans="1:8" x14ac:dyDescent="0.2">
      <c r="A185" s="111" t="str">
        <f t="array" ref="A185">IFERROR(INDEX('Annex 2 EHV charges'!$D$11:$D$305, MATCH(0, IF(ISBLANK('Annex 2 EHV charges'!$D$11:$D$305),1, COUNTIF(A$4:$A184, 'Annex 2 EHV charges'!$D$11:$D$305)), 0)),"")</f>
        <v>New Export 5</v>
      </c>
      <c r="B185" s="110" t="str">
        <f>IF($A185="","",VLOOKUP($A185,'Annex 2 EHV charges'!$D:$O,2,0))</f>
        <v>New Export 5</v>
      </c>
      <c r="C185" s="111" t="str">
        <f>IF($A185="","",VLOOKUP($A185,'Annex 2 EHV charges'!$D:$O,3,0))</f>
        <v>New Export 5</v>
      </c>
      <c r="D185" s="110" t="str">
        <f>IF($A185="","",VLOOKUP($A185,'Annex 2 EHV charges'!$D:$O,4,0))</f>
        <v>Back Lane ESS</v>
      </c>
      <c r="E185" s="112" t="str">
        <f>IFERROR(IF(VLOOKUP($A185,'Annex 2 EHV charges'!$D:$O,9,FALSE)=0,"",VLOOKUP($A185,'Annex 2 EHV charges'!$D:$O,9,FALSE)),"")</f>
        <v/>
      </c>
      <c r="F185" s="113">
        <f>IFERROR(IF(VLOOKUP($A185,'Annex 2 EHV charges'!$D:$O,10,FALSE)=0,"",VLOOKUP($A185,'Annex 2 EHV charges'!$D:$O,10,FALSE)),"")</f>
        <v>640.26</v>
      </c>
      <c r="G185" s="114">
        <f>IFERROR(IF(VLOOKUP($A185,'Annex 2 EHV charges'!$D:$O,11,FALSE)=0,"",VLOOKUP($A185,'Annex 2 EHV charges'!$D:$O,11,FALSE)),"")</f>
        <v>0.05</v>
      </c>
      <c r="H185" s="114">
        <f>IFERROR(IF(VLOOKUP($A185,'Annex 2 EHV charges'!$D:$O,12,FALSE)=0,"",VLOOKUP($A185,'Annex 2 EHV charges'!$D:$O,12,FALSE)),"")</f>
        <v>0.05</v>
      </c>
    </row>
    <row r="186" spans="1:8" x14ac:dyDescent="0.2">
      <c r="A186" s="111" t="str">
        <f t="array" ref="A186">IFERROR(INDEX('Annex 2 EHV charges'!$D$11:$D$305, MATCH(0, IF(ISBLANK('Annex 2 EHV charges'!$D$11:$D$305),1, COUNTIF(A$4:$A185, 'Annex 2 EHV charges'!$D$11:$D$305)), 0)),"")</f>
        <v>New Export 6</v>
      </c>
      <c r="B186" s="110" t="str">
        <f>IF($A186="","",VLOOKUP($A186,'Annex 2 EHV charges'!$D:$O,2,0))</f>
        <v>New Export 6</v>
      </c>
      <c r="C186" s="111" t="str">
        <f>IF($A186="","",VLOOKUP($A186,'Annex 2 EHV charges'!$D:$O,3,0))</f>
        <v>New Export 6</v>
      </c>
      <c r="D186" s="110" t="str">
        <f>IF($A186="","",VLOOKUP($A186,'Annex 2 EHV charges'!$D:$O,4,0))</f>
        <v>Battery Ln Boston ESS</v>
      </c>
      <c r="E186" s="112" t="str">
        <f>IFERROR(IF(VLOOKUP($A186,'Annex 2 EHV charges'!$D:$O,9,FALSE)=0,"",VLOOKUP($A186,'Annex 2 EHV charges'!$D:$O,9,FALSE)),"")</f>
        <v/>
      </c>
      <c r="F186" s="113">
        <f>IFERROR(IF(VLOOKUP($A186,'Annex 2 EHV charges'!$D:$O,10,FALSE)=0,"",VLOOKUP($A186,'Annex 2 EHV charges'!$D:$O,10,FALSE)),"")</f>
        <v>193.41</v>
      </c>
      <c r="G186" s="114">
        <f>IFERROR(IF(VLOOKUP($A186,'Annex 2 EHV charges'!$D:$O,11,FALSE)=0,"",VLOOKUP($A186,'Annex 2 EHV charges'!$D:$O,11,FALSE)),"")</f>
        <v>0.05</v>
      </c>
      <c r="H186" s="114">
        <f>IFERROR(IF(VLOOKUP($A186,'Annex 2 EHV charges'!$D:$O,12,FALSE)=0,"",VLOOKUP($A186,'Annex 2 EHV charges'!$D:$O,12,FALSE)),"")</f>
        <v>0.05</v>
      </c>
    </row>
    <row r="187" spans="1:8" x14ac:dyDescent="0.2">
      <c r="A187" s="111" t="str">
        <f t="array" ref="A187">IFERROR(INDEX('Annex 2 EHV charges'!$D$11:$D$305, MATCH(0, IF(ISBLANK('Annex 2 EHV charges'!$D$11:$D$305),1, COUNTIF(A$4:$A186, 'Annex 2 EHV charges'!$D$11:$D$305)), 0)),"")</f>
        <v>New Export 7</v>
      </c>
      <c r="B187" s="110" t="str">
        <f>IF($A187="","",VLOOKUP($A187,'Annex 2 EHV charges'!$D:$O,2,0))</f>
        <v>New Export 7</v>
      </c>
      <c r="C187" s="111" t="str">
        <f>IF($A187="","",VLOOKUP($A187,'Annex 2 EHV charges'!$D:$O,3,0))</f>
        <v>New Export 7</v>
      </c>
      <c r="D187" s="110" t="str">
        <f>IF($A187="","",VLOOKUP($A187,'Annex 2 EHV charges'!$D:$O,4,0))</f>
        <v>Branston Potato Farm</v>
      </c>
      <c r="E187" s="112" t="str">
        <f>IFERROR(IF(VLOOKUP($A187,'Annex 2 EHV charges'!$D:$O,9,FALSE)=0,"",VLOOKUP($A187,'Annex 2 EHV charges'!$D:$O,9,FALSE)),"")</f>
        <v/>
      </c>
      <c r="F187" s="113">
        <f>IFERROR(IF(VLOOKUP($A187,'Annex 2 EHV charges'!$D:$O,10,FALSE)=0,"",VLOOKUP($A187,'Annex 2 EHV charges'!$D:$O,10,FALSE)),"")</f>
        <v>1603.85</v>
      </c>
      <c r="G187" s="114">
        <f>IFERROR(IF(VLOOKUP($A187,'Annex 2 EHV charges'!$D:$O,11,FALSE)=0,"",VLOOKUP($A187,'Annex 2 EHV charges'!$D:$O,11,FALSE)),"")</f>
        <v>0.05</v>
      </c>
      <c r="H187" s="114">
        <f>IFERROR(IF(VLOOKUP($A187,'Annex 2 EHV charges'!$D:$O,12,FALSE)=0,"",VLOOKUP($A187,'Annex 2 EHV charges'!$D:$O,12,FALSE)),"")</f>
        <v>0.05</v>
      </c>
    </row>
    <row r="188" spans="1:8" x14ac:dyDescent="0.2">
      <c r="A188" s="111" t="str">
        <f t="array" ref="A188">IFERROR(INDEX('Annex 2 EHV charges'!$D$11:$D$305, MATCH(0, IF(ISBLANK('Annex 2 EHV charges'!$D$11:$D$305),1, COUNTIF(A$4:$A187, 'Annex 2 EHV charges'!$D$11:$D$305)), 0)),"")</f>
        <v>New Export 8</v>
      </c>
      <c r="B188" s="110" t="str">
        <f>IF($A188="","",VLOOKUP($A188,'Annex 2 EHV charges'!$D:$O,2,0))</f>
        <v>New Export 8</v>
      </c>
      <c r="C188" s="111" t="str">
        <f>IF($A188="","",VLOOKUP($A188,'Annex 2 EHV charges'!$D:$O,3,0))</f>
        <v>New Export 8</v>
      </c>
      <c r="D188" s="110" t="str">
        <f>IF($A188="","",VLOOKUP($A188,'Annex 2 EHV charges'!$D:$O,4,0))</f>
        <v>Breach Farm 132</v>
      </c>
      <c r="E188" s="112" t="str">
        <f>IFERROR(IF(VLOOKUP($A188,'Annex 2 EHV charges'!$D:$O,9,FALSE)=0,"",VLOOKUP($A188,'Annex 2 EHV charges'!$D:$O,9,FALSE)),"")</f>
        <v/>
      </c>
      <c r="F188" s="113">
        <f>IFERROR(IF(VLOOKUP($A188,'Annex 2 EHV charges'!$D:$O,10,FALSE)=0,"",VLOOKUP($A188,'Annex 2 EHV charges'!$D:$O,10,FALSE)),"")</f>
        <v>970.93</v>
      </c>
      <c r="G188" s="114">
        <f>IFERROR(IF(VLOOKUP($A188,'Annex 2 EHV charges'!$D:$O,11,FALSE)=0,"",VLOOKUP($A188,'Annex 2 EHV charges'!$D:$O,11,FALSE)),"")</f>
        <v>0.05</v>
      </c>
      <c r="H188" s="114">
        <f>IFERROR(IF(VLOOKUP($A188,'Annex 2 EHV charges'!$D:$O,12,FALSE)=0,"",VLOOKUP($A188,'Annex 2 EHV charges'!$D:$O,12,FALSE)),"")</f>
        <v>0.05</v>
      </c>
    </row>
    <row r="189" spans="1:8" x14ac:dyDescent="0.2">
      <c r="A189" s="111" t="str">
        <f t="array" ref="A189">IFERROR(INDEX('Annex 2 EHV charges'!$D$11:$D$305, MATCH(0, IF(ISBLANK('Annex 2 EHV charges'!$D$11:$D$305),1, COUNTIF(A$4:$A188, 'Annex 2 EHV charges'!$D$11:$D$305)), 0)),"")</f>
        <v>New Export 9</v>
      </c>
      <c r="B189" s="110" t="str">
        <f>IF($A189="","",VLOOKUP($A189,'Annex 2 EHV charges'!$D:$O,2,0))</f>
        <v>New Export 9</v>
      </c>
      <c r="C189" s="111" t="str">
        <f>IF($A189="","",VLOOKUP($A189,'Annex 2 EHV charges'!$D:$O,3,0))</f>
        <v>New Export 9</v>
      </c>
      <c r="D189" s="110" t="str">
        <f>IF($A189="","",VLOOKUP($A189,'Annex 2 EHV charges'!$D:$O,4,0))</f>
        <v>Burton Pedwardine Ph1</v>
      </c>
      <c r="E189" s="112" t="str">
        <f>IFERROR(IF(VLOOKUP($A189,'Annex 2 EHV charges'!$D:$O,9,FALSE)=0,"",VLOOKUP($A189,'Annex 2 EHV charges'!$D:$O,9,FALSE)),"")</f>
        <v/>
      </c>
      <c r="F189" s="113">
        <f>IFERROR(IF(VLOOKUP($A189,'Annex 2 EHV charges'!$D:$O,10,FALSE)=0,"",VLOOKUP($A189,'Annex 2 EHV charges'!$D:$O,10,FALSE)),"")</f>
        <v>904.34</v>
      </c>
      <c r="G189" s="114">
        <f>IFERROR(IF(VLOOKUP($A189,'Annex 2 EHV charges'!$D:$O,11,FALSE)=0,"",VLOOKUP($A189,'Annex 2 EHV charges'!$D:$O,11,FALSE)),"")</f>
        <v>0.05</v>
      </c>
      <c r="H189" s="114">
        <f>IFERROR(IF(VLOOKUP($A189,'Annex 2 EHV charges'!$D:$O,12,FALSE)=0,"",VLOOKUP($A189,'Annex 2 EHV charges'!$D:$O,12,FALSE)),"")</f>
        <v>0.05</v>
      </c>
    </row>
    <row r="190" spans="1:8" x14ac:dyDescent="0.2">
      <c r="A190" s="111" t="str">
        <f t="array" ref="A190">IFERROR(INDEX('Annex 2 EHV charges'!$D$11:$D$305, MATCH(0, IF(ISBLANK('Annex 2 EHV charges'!$D$11:$D$305),1, COUNTIF(A$4:$A189, 'Annex 2 EHV charges'!$D$11:$D$305)), 0)),"")</f>
        <v>New Export 11</v>
      </c>
      <c r="B190" s="110" t="str">
        <f>IF($A190="","",VLOOKUP($A190,'Annex 2 EHV charges'!$D:$O,2,0))</f>
        <v>New Export 11</v>
      </c>
      <c r="C190" s="111" t="str">
        <f>IF($A190="","",VLOOKUP($A190,'Annex 2 EHV charges'!$D:$O,3,0))</f>
        <v>New Export 11</v>
      </c>
      <c r="D190" s="110" t="str">
        <f>IF($A190="","",VLOOKUP($A190,'Annex 2 EHV charges'!$D:$O,4,0))</f>
        <v>Church Field ESS &amp; PV</v>
      </c>
      <c r="E190" s="112" t="str">
        <f>IFERROR(IF(VLOOKUP($A190,'Annex 2 EHV charges'!$D:$O,9,FALSE)=0,"",VLOOKUP($A190,'Annex 2 EHV charges'!$D:$O,9,FALSE)),"")</f>
        <v/>
      </c>
      <c r="F190" s="113">
        <f>IFERROR(IF(VLOOKUP($A190,'Annex 2 EHV charges'!$D:$O,10,FALSE)=0,"",VLOOKUP($A190,'Annex 2 EHV charges'!$D:$O,10,FALSE)),"")</f>
        <v>496.28</v>
      </c>
      <c r="G190" s="114">
        <f>IFERROR(IF(VLOOKUP($A190,'Annex 2 EHV charges'!$D:$O,11,FALSE)=0,"",VLOOKUP($A190,'Annex 2 EHV charges'!$D:$O,11,FALSE)),"")</f>
        <v>0.05</v>
      </c>
      <c r="H190" s="114">
        <f>IFERROR(IF(VLOOKUP($A190,'Annex 2 EHV charges'!$D:$O,12,FALSE)=0,"",VLOOKUP($A190,'Annex 2 EHV charges'!$D:$O,12,FALSE)),"")</f>
        <v>0.05</v>
      </c>
    </row>
    <row r="191" spans="1:8" x14ac:dyDescent="0.2">
      <c r="A191" s="111" t="str">
        <f t="array" ref="A191">IFERROR(INDEX('Annex 2 EHV charges'!$D$11:$D$305, MATCH(0, IF(ISBLANK('Annex 2 EHV charges'!$D$11:$D$305),1, COUNTIF(A$4:$A190, 'Annex 2 EHV charges'!$D$11:$D$305)), 0)),"")</f>
        <v>New Export 12</v>
      </c>
      <c r="B191" s="110" t="str">
        <f>IF($A191="","",VLOOKUP($A191,'Annex 2 EHV charges'!$D:$O,2,0))</f>
        <v>New Export 12</v>
      </c>
      <c r="C191" s="111" t="str">
        <f>IF($A191="","",VLOOKUP($A191,'Annex 2 EHV charges'!$D:$O,3,0))</f>
        <v>New Export 12</v>
      </c>
      <c r="D191" s="110" t="str">
        <f>IF($A191="","",VLOOKUP($A191,'Annex 2 EHV charges'!$D:$O,4,0))</f>
        <v>Churchover solar farm new</v>
      </c>
      <c r="E191" s="112" t="str">
        <f>IFERROR(IF(VLOOKUP($A191,'Annex 2 EHV charges'!$D:$O,9,FALSE)=0,"",VLOOKUP($A191,'Annex 2 EHV charges'!$D:$O,9,FALSE)),"")</f>
        <v/>
      </c>
      <c r="F191" s="113">
        <f>IFERROR(IF(VLOOKUP($A191,'Annex 2 EHV charges'!$D:$O,10,FALSE)=0,"",VLOOKUP($A191,'Annex 2 EHV charges'!$D:$O,10,FALSE)),"")</f>
        <v>1040.58</v>
      </c>
      <c r="G191" s="114">
        <f>IFERROR(IF(VLOOKUP($A191,'Annex 2 EHV charges'!$D:$O,11,FALSE)=0,"",VLOOKUP($A191,'Annex 2 EHV charges'!$D:$O,11,FALSE)),"")</f>
        <v>0.05</v>
      </c>
      <c r="H191" s="114">
        <f>IFERROR(IF(VLOOKUP($A191,'Annex 2 EHV charges'!$D:$O,12,FALSE)=0,"",VLOOKUP($A191,'Annex 2 EHV charges'!$D:$O,12,FALSE)),"")</f>
        <v>0.05</v>
      </c>
    </row>
    <row r="192" spans="1:8" x14ac:dyDescent="0.2">
      <c r="A192" s="111" t="str">
        <f t="array" ref="A192">IFERROR(INDEX('Annex 2 EHV charges'!$D$11:$D$305, MATCH(0, IF(ISBLANK('Annex 2 EHV charges'!$D$11:$D$305),1, COUNTIF(A$4:$A191, 'Annex 2 EHV charges'!$D$11:$D$305)), 0)),"")</f>
        <v>New Export 13</v>
      </c>
      <c r="B192" s="110" t="str">
        <f>IF($A192="","",VLOOKUP($A192,'Annex 2 EHV charges'!$D:$O,2,0))</f>
        <v>New Export 13</v>
      </c>
      <c r="C192" s="111" t="str">
        <f>IF($A192="","",VLOOKUP($A192,'Annex 2 EHV charges'!$D:$O,3,0))</f>
        <v>New Export 13</v>
      </c>
      <c r="D192" s="110" t="str">
        <f>IF($A192="","",VLOOKUP($A192,'Annex 2 EHV charges'!$D:$O,4,0))</f>
        <v>Churchover Solar Farm</v>
      </c>
      <c r="E192" s="112" t="str">
        <f>IFERROR(IF(VLOOKUP($A192,'Annex 2 EHV charges'!$D:$O,9,FALSE)=0,"",VLOOKUP($A192,'Annex 2 EHV charges'!$D:$O,9,FALSE)),"")</f>
        <v/>
      </c>
      <c r="F192" s="113">
        <f>IFERROR(IF(VLOOKUP($A192,'Annex 2 EHV charges'!$D:$O,10,FALSE)=0,"",VLOOKUP($A192,'Annex 2 EHV charges'!$D:$O,10,FALSE)),"")</f>
        <v>1697.54</v>
      </c>
      <c r="G192" s="114">
        <f>IFERROR(IF(VLOOKUP($A192,'Annex 2 EHV charges'!$D:$O,11,FALSE)=0,"",VLOOKUP($A192,'Annex 2 EHV charges'!$D:$O,11,FALSE)),"")</f>
        <v>0.05</v>
      </c>
      <c r="H192" s="114">
        <f>IFERROR(IF(VLOOKUP($A192,'Annex 2 EHV charges'!$D:$O,12,FALSE)=0,"",VLOOKUP($A192,'Annex 2 EHV charges'!$D:$O,12,FALSE)),"")</f>
        <v>0.05</v>
      </c>
    </row>
    <row r="193" spans="1:8" x14ac:dyDescent="0.2">
      <c r="A193" s="111" t="str">
        <f t="array" ref="A193">IFERROR(INDEX('Annex 2 EHV charges'!$D$11:$D$305, MATCH(0, IF(ISBLANK('Annex 2 EHV charges'!$D$11:$D$305),1, COUNTIF(A$4:$A192, 'Annex 2 EHV charges'!$D$11:$D$305)), 0)),"")</f>
        <v>New Export 14</v>
      </c>
      <c r="B193" s="110" t="str">
        <f>IF($A193="","",VLOOKUP($A193,'Annex 2 EHV charges'!$D:$O,2,0))</f>
        <v>New Export 14</v>
      </c>
      <c r="C193" s="111" t="str">
        <f>IF($A193="","",VLOOKUP($A193,'Annex 2 EHV charges'!$D:$O,3,0))</f>
        <v>New Export 14</v>
      </c>
      <c r="D193" s="110" t="str">
        <f>IF($A193="","",VLOOKUP($A193,'Annex 2 EHV charges'!$D:$O,4,0))</f>
        <v>Clay Cross EFW</v>
      </c>
      <c r="E193" s="112" t="str">
        <f>IFERROR(IF(VLOOKUP($A193,'Annex 2 EHV charges'!$D:$O,9,FALSE)=0,"",VLOOKUP($A193,'Annex 2 EHV charges'!$D:$O,9,FALSE)),"")</f>
        <v/>
      </c>
      <c r="F193" s="113">
        <f>IFERROR(IF(VLOOKUP($A193,'Annex 2 EHV charges'!$D:$O,10,FALSE)=0,"",VLOOKUP($A193,'Annex 2 EHV charges'!$D:$O,10,FALSE)),"")</f>
        <v>1297.6300000000001</v>
      </c>
      <c r="G193" s="114">
        <f>IFERROR(IF(VLOOKUP($A193,'Annex 2 EHV charges'!$D:$O,11,FALSE)=0,"",VLOOKUP($A193,'Annex 2 EHV charges'!$D:$O,11,FALSE)),"")</f>
        <v>0.05</v>
      </c>
      <c r="H193" s="114">
        <f>IFERROR(IF(VLOOKUP($A193,'Annex 2 EHV charges'!$D:$O,12,FALSE)=0,"",VLOOKUP($A193,'Annex 2 EHV charges'!$D:$O,12,FALSE)),"")</f>
        <v>0.05</v>
      </c>
    </row>
    <row r="194" spans="1:8" x14ac:dyDescent="0.2">
      <c r="A194" s="111" t="str">
        <f t="array" ref="A194">IFERROR(INDEX('Annex 2 EHV charges'!$D$11:$D$305, MATCH(0, IF(ISBLANK('Annex 2 EHV charges'!$D$11:$D$305),1, COUNTIF(A$4:$A193, 'Annex 2 EHV charges'!$D$11:$D$305)), 0)),"")</f>
        <v>New Export 15</v>
      </c>
      <c r="B194" s="110" t="str">
        <f>IF($A194="","",VLOOKUP($A194,'Annex 2 EHV charges'!$D:$O,2,0))</f>
        <v>New Export 15</v>
      </c>
      <c r="C194" s="111" t="str">
        <f>IF($A194="","",VLOOKUP($A194,'Annex 2 EHV charges'!$D:$O,3,0))</f>
        <v>New Export 15</v>
      </c>
      <c r="D194" s="110" t="str">
        <f>IF($A194="","",VLOOKUP($A194,'Annex 2 EHV charges'!$D:$O,4,0))</f>
        <v>Cogenhoe Road 1 ESS</v>
      </c>
      <c r="E194" s="112" t="str">
        <f>IFERROR(IF(VLOOKUP($A194,'Annex 2 EHV charges'!$D:$O,9,FALSE)=0,"",VLOOKUP($A194,'Annex 2 EHV charges'!$D:$O,9,FALSE)),"")</f>
        <v/>
      </c>
      <c r="F194" s="113">
        <f>IFERROR(IF(VLOOKUP($A194,'Annex 2 EHV charges'!$D:$O,10,FALSE)=0,"",VLOOKUP($A194,'Annex 2 EHV charges'!$D:$O,10,FALSE)),"")</f>
        <v>1585.84</v>
      </c>
      <c r="G194" s="114">
        <f>IFERROR(IF(VLOOKUP($A194,'Annex 2 EHV charges'!$D:$O,11,FALSE)=0,"",VLOOKUP($A194,'Annex 2 EHV charges'!$D:$O,11,FALSE)),"")</f>
        <v>0.05</v>
      </c>
      <c r="H194" s="114">
        <f>IFERROR(IF(VLOOKUP($A194,'Annex 2 EHV charges'!$D:$O,12,FALSE)=0,"",VLOOKUP($A194,'Annex 2 EHV charges'!$D:$O,12,FALSE)),"")</f>
        <v>0.05</v>
      </c>
    </row>
    <row r="195" spans="1:8" x14ac:dyDescent="0.2">
      <c r="A195" s="111" t="str">
        <f t="array" ref="A195">IFERROR(INDEX('Annex 2 EHV charges'!$D$11:$D$305, MATCH(0, IF(ISBLANK('Annex 2 EHV charges'!$D$11:$D$305),1, COUNTIF(A$4:$A194, 'Annex 2 EHV charges'!$D$11:$D$305)), 0)),"")</f>
        <v>New Export 16</v>
      </c>
      <c r="B195" s="110" t="str">
        <f>IF($A195="","",VLOOKUP($A195,'Annex 2 EHV charges'!$D:$O,2,0))</f>
        <v>New Export 16</v>
      </c>
      <c r="C195" s="111" t="str">
        <f>IF($A195="","",VLOOKUP($A195,'Annex 2 EHV charges'!$D:$O,3,0))</f>
        <v>New Export 16</v>
      </c>
      <c r="D195" s="110" t="str">
        <f>IF($A195="","",VLOOKUP($A195,'Annex 2 EHV charges'!$D:$O,4,0))</f>
        <v>Coney Grey</v>
      </c>
      <c r="E195" s="112" t="str">
        <f>IFERROR(IF(VLOOKUP($A195,'Annex 2 EHV charges'!$D:$O,9,FALSE)=0,"",VLOOKUP($A195,'Annex 2 EHV charges'!$D:$O,9,FALSE)),"")</f>
        <v/>
      </c>
      <c r="F195" s="113">
        <f>IFERROR(IF(VLOOKUP($A195,'Annex 2 EHV charges'!$D:$O,10,FALSE)=0,"",VLOOKUP($A195,'Annex 2 EHV charges'!$D:$O,10,FALSE)),"")</f>
        <v>448.57</v>
      </c>
      <c r="G195" s="114">
        <f>IFERROR(IF(VLOOKUP($A195,'Annex 2 EHV charges'!$D:$O,11,FALSE)=0,"",VLOOKUP($A195,'Annex 2 EHV charges'!$D:$O,11,FALSE)),"")</f>
        <v>0.05</v>
      </c>
      <c r="H195" s="114">
        <f>IFERROR(IF(VLOOKUP($A195,'Annex 2 EHV charges'!$D:$O,12,FALSE)=0,"",VLOOKUP($A195,'Annex 2 EHV charges'!$D:$O,12,FALSE)),"")</f>
        <v>0.05</v>
      </c>
    </row>
    <row r="196" spans="1:8" x14ac:dyDescent="0.2">
      <c r="A196" s="111" t="str">
        <f t="array" ref="A196">IFERROR(INDEX('Annex 2 EHV charges'!$D$11:$D$305, MATCH(0, IF(ISBLANK('Annex 2 EHV charges'!$D$11:$D$305),1, COUNTIF(A$4:$A195, 'Annex 2 EHV charges'!$D$11:$D$305)), 0)),"")</f>
        <v>New Export 17</v>
      </c>
      <c r="B196" s="110" t="str">
        <f>IF($A196="","",VLOOKUP($A196,'Annex 2 EHV charges'!$D:$O,2,0))</f>
        <v>New Export 17</v>
      </c>
      <c r="C196" s="111" t="str">
        <f>IF($A196="","",VLOOKUP($A196,'Annex 2 EHV charges'!$D:$O,3,0))</f>
        <v>New Export 17</v>
      </c>
      <c r="D196" s="110" t="str">
        <f>IF($A196="","",VLOOKUP($A196,'Annex 2 EHV charges'!$D:$O,4,0))</f>
        <v>Decoy Farm Crowland WF</v>
      </c>
      <c r="E196" s="112" t="str">
        <f>IFERROR(IF(VLOOKUP($A196,'Annex 2 EHV charges'!$D:$O,9,FALSE)=0,"",VLOOKUP($A196,'Annex 2 EHV charges'!$D:$O,9,FALSE)),"")</f>
        <v/>
      </c>
      <c r="F196" s="113">
        <f>IFERROR(IF(VLOOKUP($A196,'Annex 2 EHV charges'!$D:$O,10,FALSE)=0,"",VLOOKUP($A196,'Annex 2 EHV charges'!$D:$O,10,FALSE)),"")</f>
        <v>448.08</v>
      </c>
      <c r="G196" s="114">
        <f>IFERROR(IF(VLOOKUP($A196,'Annex 2 EHV charges'!$D:$O,11,FALSE)=0,"",VLOOKUP($A196,'Annex 2 EHV charges'!$D:$O,11,FALSE)),"")</f>
        <v>0.05</v>
      </c>
      <c r="H196" s="114">
        <f>IFERROR(IF(VLOOKUP($A196,'Annex 2 EHV charges'!$D:$O,12,FALSE)=0,"",VLOOKUP($A196,'Annex 2 EHV charges'!$D:$O,12,FALSE)),"")</f>
        <v>0.05</v>
      </c>
    </row>
    <row r="197" spans="1:8" x14ac:dyDescent="0.2">
      <c r="A197" s="111" t="str">
        <f t="array" ref="A197">IFERROR(INDEX('Annex 2 EHV charges'!$D$11:$D$305, MATCH(0, IF(ISBLANK('Annex 2 EHV charges'!$D$11:$D$305),1, COUNTIF(A$4:$A196, 'Annex 2 EHV charges'!$D$11:$D$305)), 0)),"")</f>
        <v>New Export 18</v>
      </c>
      <c r="B197" s="110" t="str">
        <f>IF($A197="","",VLOOKUP($A197,'Annex 2 EHV charges'!$D:$O,2,0))</f>
        <v>New Export 18</v>
      </c>
      <c r="C197" s="111" t="str">
        <f>IF($A197="","",VLOOKUP($A197,'Annex 2 EHV charges'!$D:$O,3,0))</f>
        <v>New Export 18</v>
      </c>
      <c r="D197" s="110" t="str">
        <f>IF($A197="","",VLOOKUP($A197,'Annex 2 EHV charges'!$D:$O,4,0))</f>
        <v>Denby Transport</v>
      </c>
      <c r="E197" s="112" t="str">
        <f>IFERROR(IF(VLOOKUP($A197,'Annex 2 EHV charges'!$D:$O,9,FALSE)=0,"",VLOOKUP($A197,'Annex 2 EHV charges'!$D:$O,9,FALSE)),"")</f>
        <v/>
      </c>
      <c r="F197" s="113">
        <f>IFERROR(IF(VLOOKUP($A197,'Annex 2 EHV charges'!$D:$O,10,FALSE)=0,"",VLOOKUP($A197,'Annex 2 EHV charges'!$D:$O,10,FALSE)),"")</f>
        <v>1299.78</v>
      </c>
      <c r="G197" s="114">
        <f>IFERROR(IF(VLOOKUP($A197,'Annex 2 EHV charges'!$D:$O,11,FALSE)=0,"",VLOOKUP($A197,'Annex 2 EHV charges'!$D:$O,11,FALSE)),"")</f>
        <v>0.05</v>
      </c>
      <c r="H197" s="114">
        <f>IFERROR(IF(VLOOKUP($A197,'Annex 2 EHV charges'!$D:$O,12,FALSE)=0,"",VLOOKUP($A197,'Annex 2 EHV charges'!$D:$O,12,FALSE)),"")</f>
        <v>0.05</v>
      </c>
    </row>
    <row r="198" spans="1:8" x14ac:dyDescent="0.2">
      <c r="A198" s="111" t="str">
        <f t="array" ref="A198">IFERROR(INDEX('Annex 2 EHV charges'!$D$11:$D$305, MATCH(0, IF(ISBLANK('Annex 2 EHV charges'!$D$11:$D$305),1, COUNTIF(A$4:$A197, 'Annex 2 EHV charges'!$D$11:$D$305)), 0)),"")</f>
        <v>New Export 19</v>
      </c>
      <c r="B198" s="110" t="str">
        <f>IF($A198="","",VLOOKUP($A198,'Annex 2 EHV charges'!$D:$O,2,0))</f>
        <v>New Export 19</v>
      </c>
      <c r="C198" s="111" t="str">
        <f>IF($A198="","",VLOOKUP($A198,'Annex 2 EHV charges'!$D:$O,3,0))</f>
        <v>New Export 19</v>
      </c>
      <c r="D198" s="110" t="str">
        <f>IF($A198="","",VLOOKUP($A198,'Annex 2 EHV charges'!$D:$O,4,0))</f>
        <v>Desford Road ESS</v>
      </c>
      <c r="E198" s="112" t="str">
        <f>IFERROR(IF(VLOOKUP($A198,'Annex 2 EHV charges'!$D:$O,9,FALSE)=0,"",VLOOKUP($A198,'Annex 2 EHV charges'!$D:$O,9,FALSE)),"")</f>
        <v/>
      </c>
      <c r="F198" s="113">
        <f>IFERROR(IF(VLOOKUP($A198,'Annex 2 EHV charges'!$D:$O,10,FALSE)=0,"",VLOOKUP($A198,'Annex 2 EHV charges'!$D:$O,10,FALSE)),"")</f>
        <v>265.99</v>
      </c>
      <c r="G198" s="114">
        <f>IFERROR(IF(VLOOKUP($A198,'Annex 2 EHV charges'!$D:$O,11,FALSE)=0,"",VLOOKUP($A198,'Annex 2 EHV charges'!$D:$O,11,FALSE)),"")</f>
        <v>0.05</v>
      </c>
      <c r="H198" s="114">
        <f>IFERROR(IF(VLOOKUP($A198,'Annex 2 EHV charges'!$D:$O,12,FALSE)=0,"",VLOOKUP($A198,'Annex 2 EHV charges'!$D:$O,12,FALSE)),"")</f>
        <v>0.05</v>
      </c>
    </row>
    <row r="199" spans="1:8" x14ac:dyDescent="0.2">
      <c r="A199" s="111" t="str">
        <f t="array" ref="A199">IFERROR(INDEX('Annex 2 EHV charges'!$D$11:$D$305, MATCH(0, IF(ISBLANK('Annex 2 EHV charges'!$D$11:$D$305),1, COUNTIF(A$4:$A198, 'Annex 2 EHV charges'!$D$11:$D$305)), 0)),"")</f>
        <v>New Export 20</v>
      </c>
      <c r="B199" s="110" t="str">
        <f>IF($A199="","",VLOOKUP($A199,'Annex 2 EHV charges'!$D:$O,2,0))</f>
        <v>New Export 20</v>
      </c>
      <c r="C199" s="111" t="str">
        <f>IF($A199="","",VLOOKUP($A199,'Annex 2 EHV charges'!$D:$O,3,0))</f>
        <v>New Export 20</v>
      </c>
      <c r="D199" s="110" t="str">
        <f>IF($A199="","",VLOOKUP($A199,'Annex 2 EHV charges'!$D:$O,4,0))</f>
        <v>Dunsby STOR</v>
      </c>
      <c r="E199" s="112">
        <f>IFERROR(IF(VLOOKUP($A199,'Annex 2 EHV charges'!$D:$O,9,FALSE)=0,"",VLOOKUP($A199,'Annex 2 EHV charges'!$D:$O,9,FALSE)),"")</f>
        <v>-1.887</v>
      </c>
      <c r="F199" s="113">
        <f>IFERROR(IF(VLOOKUP($A199,'Annex 2 EHV charges'!$D:$O,10,FALSE)=0,"",VLOOKUP($A199,'Annex 2 EHV charges'!$D:$O,10,FALSE)),"")</f>
        <v>572.53</v>
      </c>
      <c r="G199" s="114">
        <f>IFERROR(IF(VLOOKUP($A199,'Annex 2 EHV charges'!$D:$O,11,FALSE)=0,"",VLOOKUP($A199,'Annex 2 EHV charges'!$D:$O,11,FALSE)),"")</f>
        <v>0.05</v>
      </c>
      <c r="H199" s="114">
        <f>IFERROR(IF(VLOOKUP($A199,'Annex 2 EHV charges'!$D:$O,12,FALSE)=0,"",VLOOKUP($A199,'Annex 2 EHV charges'!$D:$O,12,FALSE)),"")</f>
        <v>0.05</v>
      </c>
    </row>
    <row r="200" spans="1:8" x14ac:dyDescent="0.2">
      <c r="A200" s="111" t="str">
        <f t="array" ref="A200">IFERROR(INDEX('Annex 2 EHV charges'!$D$11:$D$305, MATCH(0, IF(ISBLANK('Annex 2 EHV charges'!$D$11:$D$305),1, COUNTIF(A$4:$A199, 'Annex 2 EHV charges'!$D$11:$D$305)), 0)),"")</f>
        <v>New Export 21</v>
      </c>
      <c r="B200" s="110" t="str">
        <f>IF($A200="","",VLOOKUP($A200,'Annex 2 EHV charges'!$D:$O,2,0))</f>
        <v>New Export 21</v>
      </c>
      <c r="C200" s="111" t="str">
        <f>IF($A200="","",VLOOKUP($A200,'Annex 2 EHV charges'!$D:$O,3,0))</f>
        <v>New Export 21</v>
      </c>
      <c r="D200" s="110" t="str">
        <f>IF($A200="","",VLOOKUP($A200,'Annex 2 EHV charges'!$D:$O,4,0))</f>
        <v xml:space="preserve">Eakring Road, Bilsthorpe </v>
      </c>
      <c r="E200" s="112" t="str">
        <f>IFERROR(IF(VLOOKUP($A200,'Annex 2 EHV charges'!$D:$O,9,FALSE)=0,"",VLOOKUP($A200,'Annex 2 EHV charges'!$D:$O,9,FALSE)),"")</f>
        <v/>
      </c>
      <c r="F200" s="113">
        <f>IFERROR(IF(VLOOKUP($A200,'Annex 2 EHV charges'!$D:$O,10,FALSE)=0,"",VLOOKUP($A200,'Annex 2 EHV charges'!$D:$O,10,FALSE)),"")</f>
        <v>7210.43</v>
      </c>
      <c r="G200" s="114">
        <f>IFERROR(IF(VLOOKUP($A200,'Annex 2 EHV charges'!$D:$O,11,FALSE)=0,"",VLOOKUP($A200,'Annex 2 EHV charges'!$D:$O,11,FALSE)),"")</f>
        <v>0.05</v>
      </c>
      <c r="H200" s="114">
        <f>IFERROR(IF(VLOOKUP($A200,'Annex 2 EHV charges'!$D:$O,12,FALSE)=0,"",VLOOKUP($A200,'Annex 2 EHV charges'!$D:$O,12,FALSE)),"")</f>
        <v>0.05</v>
      </c>
    </row>
    <row r="201" spans="1:8" x14ac:dyDescent="0.2">
      <c r="A201" s="111" t="str">
        <f t="array" ref="A201">IFERROR(INDEX('Annex 2 EHV charges'!$D$11:$D$305, MATCH(0, IF(ISBLANK('Annex 2 EHV charges'!$D$11:$D$305),1, COUNTIF(A$4:$A200, 'Annex 2 EHV charges'!$D$11:$D$305)), 0)),"")</f>
        <v>New Export 22</v>
      </c>
      <c r="B201" s="110" t="str">
        <f>IF($A201="","",VLOOKUP($A201,'Annex 2 EHV charges'!$D:$O,2,0))</f>
        <v>New Export 22</v>
      </c>
      <c r="C201" s="111" t="str">
        <f>IF($A201="","",VLOOKUP($A201,'Annex 2 EHV charges'!$D:$O,3,0))</f>
        <v>New Export 22</v>
      </c>
      <c r="D201" s="110" t="str">
        <f>IF($A201="","",VLOOKUP($A201,'Annex 2 EHV charges'!$D:$O,4,0))</f>
        <v>East Wood End PV</v>
      </c>
      <c r="E201" s="112" t="str">
        <f>IFERROR(IF(VLOOKUP($A201,'Annex 2 EHV charges'!$D:$O,9,FALSE)=0,"",VLOOKUP($A201,'Annex 2 EHV charges'!$D:$O,9,FALSE)),"")</f>
        <v/>
      </c>
      <c r="F201" s="113">
        <f>IFERROR(IF(VLOOKUP($A201,'Annex 2 EHV charges'!$D:$O,10,FALSE)=0,"",VLOOKUP($A201,'Annex 2 EHV charges'!$D:$O,10,FALSE)),"")</f>
        <v>1271.01</v>
      </c>
      <c r="G201" s="114">
        <f>IFERROR(IF(VLOOKUP($A201,'Annex 2 EHV charges'!$D:$O,11,FALSE)=0,"",VLOOKUP($A201,'Annex 2 EHV charges'!$D:$O,11,FALSE)),"")</f>
        <v>0.05</v>
      </c>
      <c r="H201" s="114">
        <f>IFERROR(IF(VLOOKUP($A201,'Annex 2 EHV charges'!$D:$O,12,FALSE)=0,"",VLOOKUP($A201,'Annex 2 EHV charges'!$D:$O,12,FALSE)),"")</f>
        <v>0.05</v>
      </c>
    </row>
    <row r="202" spans="1:8" x14ac:dyDescent="0.2">
      <c r="A202" s="111" t="str">
        <f t="array" ref="A202">IFERROR(INDEX('Annex 2 EHV charges'!$D$11:$D$305, MATCH(0, IF(ISBLANK('Annex 2 EHV charges'!$D$11:$D$305),1, COUNTIF(A$4:$A201, 'Annex 2 EHV charges'!$D$11:$D$305)), 0)),"")</f>
        <v>New Export 23</v>
      </c>
      <c r="B202" s="110" t="str">
        <f>IF($A202="","",VLOOKUP($A202,'Annex 2 EHV charges'!$D:$O,2,0))</f>
        <v>New Export 23</v>
      </c>
      <c r="C202" s="111" t="str">
        <f>IF($A202="","",VLOOKUP($A202,'Annex 2 EHV charges'!$D:$O,3,0))</f>
        <v>New Export 23</v>
      </c>
      <c r="D202" s="110" t="str">
        <f>IF($A202="","",VLOOKUP($A202,'Annex 2 EHV charges'!$D:$O,4,0))</f>
        <v>Falcon Works Gas Farm</v>
      </c>
      <c r="E202" s="112" t="str">
        <f>IFERROR(IF(VLOOKUP($A202,'Annex 2 EHV charges'!$D:$O,9,FALSE)=0,"",VLOOKUP($A202,'Annex 2 EHV charges'!$D:$O,9,FALSE)),"")</f>
        <v/>
      </c>
      <c r="F202" s="113">
        <f>IFERROR(IF(VLOOKUP($A202,'Annex 2 EHV charges'!$D:$O,10,FALSE)=0,"",VLOOKUP($A202,'Annex 2 EHV charges'!$D:$O,10,FALSE)),"")</f>
        <v>518.65</v>
      </c>
      <c r="G202" s="114">
        <f>IFERROR(IF(VLOOKUP($A202,'Annex 2 EHV charges'!$D:$O,11,FALSE)=0,"",VLOOKUP($A202,'Annex 2 EHV charges'!$D:$O,11,FALSE)),"")</f>
        <v>0.05</v>
      </c>
      <c r="H202" s="114">
        <f>IFERROR(IF(VLOOKUP($A202,'Annex 2 EHV charges'!$D:$O,12,FALSE)=0,"",VLOOKUP($A202,'Annex 2 EHV charges'!$D:$O,12,FALSE)),"")</f>
        <v>0.05</v>
      </c>
    </row>
    <row r="203" spans="1:8" x14ac:dyDescent="0.2">
      <c r="A203" s="111" t="str">
        <f t="array" ref="A203">IFERROR(INDEX('Annex 2 EHV charges'!$D$11:$D$305, MATCH(0, IF(ISBLANK('Annex 2 EHV charges'!$D$11:$D$305),1, COUNTIF(A$4:$A202, 'Annex 2 EHV charges'!$D$11:$D$305)), 0)),"")</f>
        <v>New Export 24</v>
      </c>
      <c r="B203" s="110" t="str">
        <f>IF($A203="","",VLOOKUP($A203,'Annex 2 EHV charges'!$D:$O,2,0))</f>
        <v>New Export 24</v>
      </c>
      <c r="C203" s="111" t="str">
        <f>IF($A203="","",VLOOKUP($A203,'Annex 2 EHV charges'!$D:$O,3,0))</f>
        <v>New Export 24</v>
      </c>
      <c r="D203" s="110" t="str">
        <f>IF($A203="","",VLOOKUP($A203,'Annex 2 EHV charges'!$D:$O,4,0))</f>
        <v>Fiskerton Gas Gen</v>
      </c>
      <c r="E203" s="112" t="str">
        <f>IFERROR(IF(VLOOKUP($A203,'Annex 2 EHV charges'!$D:$O,9,FALSE)=0,"",VLOOKUP($A203,'Annex 2 EHV charges'!$D:$O,9,FALSE)),"")</f>
        <v/>
      </c>
      <c r="F203" s="113">
        <f>IFERROR(IF(VLOOKUP($A203,'Annex 2 EHV charges'!$D:$O,10,FALSE)=0,"",VLOOKUP($A203,'Annex 2 EHV charges'!$D:$O,10,FALSE)),"")</f>
        <v>364.06</v>
      </c>
      <c r="G203" s="114">
        <f>IFERROR(IF(VLOOKUP($A203,'Annex 2 EHV charges'!$D:$O,11,FALSE)=0,"",VLOOKUP($A203,'Annex 2 EHV charges'!$D:$O,11,FALSE)),"")</f>
        <v>0.05</v>
      </c>
      <c r="H203" s="114">
        <f>IFERROR(IF(VLOOKUP($A203,'Annex 2 EHV charges'!$D:$O,12,FALSE)=0,"",VLOOKUP($A203,'Annex 2 EHV charges'!$D:$O,12,FALSE)),"")</f>
        <v>0.05</v>
      </c>
    </row>
    <row r="204" spans="1:8" x14ac:dyDescent="0.2">
      <c r="A204" s="111" t="str">
        <f t="array" ref="A204">IFERROR(INDEX('Annex 2 EHV charges'!$D$11:$D$305, MATCH(0, IF(ISBLANK('Annex 2 EHV charges'!$D$11:$D$305),1, COUNTIF(A$4:$A203, 'Annex 2 EHV charges'!$D$11:$D$305)), 0)),"")</f>
        <v>New Export 25</v>
      </c>
      <c r="B204" s="110" t="str">
        <f>IF($A204="","",VLOOKUP($A204,'Annex 2 EHV charges'!$D:$O,2,0))</f>
        <v>New Export 25</v>
      </c>
      <c r="C204" s="111" t="str">
        <f>IF($A204="","",VLOOKUP($A204,'Annex 2 EHV charges'!$D:$O,3,0))</f>
        <v>New Export 25</v>
      </c>
      <c r="D204" s="110" t="str">
        <f>IF($A204="","",VLOOKUP($A204,'Annex 2 EHV charges'!$D:$O,4,0))</f>
        <v>Grafton Underwood PV</v>
      </c>
      <c r="E204" s="112" t="str">
        <f>IFERROR(IF(VLOOKUP($A204,'Annex 2 EHV charges'!$D:$O,9,FALSE)=0,"",VLOOKUP($A204,'Annex 2 EHV charges'!$D:$O,9,FALSE)),"")</f>
        <v/>
      </c>
      <c r="F204" s="113">
        <f>IFERROR(IF(VLOOKUP($A204,'Annex 2 EHV charges'!$D:$O,10,FALSE)=0,"",VLOOKUP($A204,'Annex 2 EHV charges'!$D:$O,10,FALSE)),"")</f>
        <v>1104.3900000000001</v>
      </c>
      <c r="G204" s="114">
        <f>IFERROR(IF(VLOOKUP($A204,'Annex 2 EHV charges'!$D:$O,11,FALSE)=0,"",VLOOKUP($A204,'Annex 2 EHV charges'!$D:$O,11,FALSE)),"")</f>
        <v>0.05</v>
      </c>
      <c r="H204" s="114">
        <f>IFERROR(IF(VLOOKUP($A204,'Annex 2 EHV charges'!$D:$O,12,FALSE)=0,"",VLOOKUP($A204,'Annex 2 EHV charges'!$D:$O,12,FALSE)),"")</f>
        <v>0.05</v>
      </c>
    </row>
    <row r="205" spans="1:8" x14ac:dyDescent="0.2">
      <c r="A205" s="111" t="str">
        <f t="array" ref="A205">IFERROR(INDEX('Annex 2 EHV charges'!$D$11:$D$305, MATCH(0, IF(ISBLANK('Annex 2 EHV charges'!$D$11:$D$305),1, COUNTIF(A$4:$A204, 'Annex 2 EHV charges'!$D$11:$D$305)), 0)),"")</f>
        <v>New Export 26</v>
      </c>
      <c r="B205" s="110" t="str">
        <f>IF($A205="","",VLOOKUP($A205,'Annex 2 EHV charges'!$D:$O,2,0))</f>
        <v>New Export 26</v>
      </c>
      <c r="C205" s="111" t="str">
        <f>IF($A205="","",VLOOKUP($A205,'Annex 2 EHV charges'!$D:$O,3,0))</f>
        <v>New Export 26</v>
      </c>
      <c r="D205" s="110" t="str">
        <f>IF($A205="","",VLOOKUP($A205,'Annex 2 EHV charges'!$D:$O,4,0))</f>
        <v>Grendon Lakes ESS</v>
      </c>
      <c r="E205" s="112" t="str">
        <f>IFERROR(IF(VLOOKUP($A205,'Annex 2 EHV charges'!$D:$O,9,FALSE)=0,"",VLOOKUP($A205,'Annex 2 EHV charges'!$D:$O,9,FALSE)),"")</f>
        <v/>
      </c>
      <c r="F205" s="113">
        <f>IFERROR(IF(VLOOKUP($A205,'Annex 2 EHV charges'!$D:$O,10,FALSE)=0,"",VLOOKUP($A205,'Annex 2 EHV charges'!$D:$O,10,FALSE)),"")</f>
        <v>1585.84</v>
      </c>
      <c r="G205" s="114">
        <f>IFERROR(IF(VLOOKUP($A205,'Annex 2 EHV charges'!$D:$O,11,FALSE)=0,"",VLOOKUP($A205,'Annex 2 EHV charges'!$D:$O,11,FALSE)),"")</f>
        <v>0.05</v>
      </c>
      <c r="H205" s="114">
        <f>IFERROR(IF(VLOOKUP($A205,'Annex 2 EHV charges'!$D:$O,12,FALSE)=0,"",VLOOKUP($A205,'Annex 2 EHV charges'!$D:$O,12,FALSE)),"")</f>
        <v>0.05</v>
      </c>
    </row>
    <row r="206" spans="1:8" x14ac:dyDescent="0.2">
      <c r="A206" s="111" t="str">
        <f t="array" ref="A206">IFERROR(INDEX('Annex 2 EHV charges'!$D$11:$D$305, MATCH(0, IF(ISBLANK('Annex 2 EHV charges'!$D$11:$D$305),1, COUNTIF(A$4:$A205, 'Annex 2 EHV charges'!$D$11:$D$305)), 0)),"")</f>
        <v>New Export 27</v>
      </c>
      <c r="B206" s="110" t="str">
        <f>IF($A206="","",VLOOKUP($A206,'Annex 2 EHV charges'!$D:$O,2,0))</f>
        <v>New Export 27</v>
      </c>
      <c r="C206" s="111" t="str">
        <f>IF($A206="","",VLOOKUP($A206,'Annex 2 EHV charges'!$D:$O,3,0))</f>
        <v>New Export 27</v>
      </c>
      <c r="D206" s="110" t="str">
        <f>IF($A206="","",VLOOKUP($A206,'Annex 2 EHV charges'!$D:$O,4,0))</f>
        <v xml:space="preserve">Halfway  Ind Est,  Sheffield </v>
      </c>
      <c r="E206" s="112" t="str">
        <f>IFERROR(IF(VLOOKUP($A206,'Annex 2 EHV charges'!$D:$O,9,FALSE)=0,"",VLOOKUP($A206,'Annex 2 EHV charges'!$D:$O,9,FALSE)),"")</f>
        <v/>
      </c>
      <c r="F206" s="113">
        <f>IFERROR(IF(VLOOKUP($A206,'Annex 2 EHV charges'!$D:$O,10,FALSE)=0,"",VLOOKUP($A206,'Annex 2 EHV charges'!$D:$O,10,FALSE)),"")</f>
        <v>451.55</v>
      </c>
      <c r="G206" s="114">
        <f>IFERROR(IF(VLOOKUP($A206,'Annex 2 EHV charges'!$D:$O,11,FALSE)=0,"",VLOOKUP($A206,'Annex 2 EHV charges'!$D:$O,11,FALSE)),"")</f>
        <v>0.05</v>
      </c>
      <c r="H206" s="114">
        <f>IFERROR(IF(VLOOKUP($A206,'Annex 2 EHV charges'!$D:$O,12,FALSE)=0,"",VLOOKUP($A206,'Annex 2 EHV charges'!$D:$O,12,FALSE)),"")</f>
        <v>0.05</v>
      </c>
    </row>
    <row r="207" spans="1:8" x14ac:dyDescent="0.2">
      <c r="A207" s="111" t="str">
        <f t="array" ref="A207">IFERROR(INDEX('Annex 2 EHV charges'!$D$11:$D$305, MATCH(0, IF(ISBLANK('Annex 2 EHV charges'!$D$11:$D$305),1, COUNTIF(A$4:$A206, 'Annex 2 EHV charges'!$D$11:$D$305)), 0)),"")</f>
        <v>New Export 28</v>
      </c>
      <c r="B207" s="110" t="str">
        <f>IF($A207="","",VLOOKUP($A207,'Annex 2 EHV charges'!$D:$O,2,0))</f>
        <v>New Export 28</v>
      </c>
      <c r="C207" s="111" t="str">
        <f>IF($A207="","",VLOOKUP($A207,'Annex 2 EHV charges'!$D:$O,3,0))</f>
        <v>New Export 28</v>
      </c>
      <c r="D207" s="110" t="str">
        <f>IF($A207="","",VLOOKUP($A207,'Annex 2 EHV charges'!$D:$O,4,0))</f>
        <v>Heckington Fen</v>
      </c>
      <c r="E207" s="112" t="str">
        <f>IFERROR(IF(VLOOKUP($A207,'Annex 2 EHV charges'!$D:$O,9,FALSE)=0,"",VLOOKUP($A207,'Annex 2 EHV charges'!$D:$O,9,FALSE)),"")</f>
        <v/>
      </c>
      <c r="F207" s="113">
        <f>IFERROR(IF(VLOOKUP($A207,'Annex 2 EHV charges'!$D:$O,10,FALSE)=0,"",VLOOKUP($A207,'Annex 2 EHV charges'!$D:$O,10,FALSE)),"")</f>
        <v>32399.25</v>
      </c>
      <c r="G207" s="114">
        <f>IFERROR(IF(VLOOKUP($A207,'Annex 2 EHV charges'!$D:$O,11,FALSE)=0,"",VLOOKUP($A207,'Annex 2 EHV charges'!$D:$O,11,FALSE)),"")</f>
        <v>0.05</v>
      </c>
      <c r="H207" s="114">
        <f>IFERROR(IF(VLOOKUP($A207,'Annex 2 EHV charges'!$D:$O,12,FALSE)=0,"",VLOOKUP($A207,'Annex 2 EHV charges'!$D:$O,12,FALSE)),"")</f>
        <v>0.05</v>
      </c>
    </row>
    <row r="208" spans="1:8" x14ac:dyDescent="0.2">
      <c r="A208" s="111" t="str">
        <f t="array" ref="A208">IFERROR(INDEX('Annex 2 EHV charges'!$D$11:$D$305, MATCH(0, IF(ISBLANK('Annex 2 EHV charges'!$D$11:$D$305),1, COUNTIF(A$4:$A207, 'Annex 2 EHV charges'!$D$11:$D$305)), 0)),"")</f>
        <v>New Export 29</v>
      </c>
      <c r="B208" s="110" t="str">
        <f>IF($A208="","",VLOOKUP($A208,'Annex 2 EHV charges'!$D:$O,2,0))</f>
        <v>New Export 29</v>
      </c>
      <c r="C208" s="111" t="str">
        <f>IF($A208="","",VLOOKUP($A208,'Annex 2 EHV charges'!$D:$O,3,0))</f>
        <v>New Export 29</v>
      </c>
      <c r="D208" s="110" t="str">
        <f>IF($A208="","",VLOOKUP($A208,'Annex 2 EHV charges'!$D:$O,4,0))</f>
        <v>Highgrounds STOR</v>
      </c>
      <c r="E208" s="112" t="str">
        <f>IFERROR(IF(VLOOKUP($A208,'Annex 2 EHV charges'!$D:$O,9,FALSE)=0,"",VLOOKUP($A208,'Annex 2 EHV charges'!$D:$O,9,FALSE)),"")</f>
        <v/>
      </c>
      <c r="F208" s="113">
        <f>IFERROR(IF(VLOOKUP($A208,'Annex 2 EHV charges'!$D:$O,10,FALSE)=0,"",VLOOKUP($A208,'Annex 2 EHV charges'!$D:$O,10,FALSE)),"")</f>
        <v>386.81</v>
      </c>
      <c r="G208" s="114">
        <f>IFERROR(IF(VLOOKUP($A208,'Annex 2 EHV charges'!$D:$O,11,FALSE)=0,"",VLOOKUP($A208,'Annex 2 EHV charges'!$D:$O,11,FALSE)),"")</f>
        <v>0.05</v>
      </c>
      <c r="H208" s="114">
        <f>IFERROR(IF(VLOOKUP($A208,'Annex 2 EHV charges'!$D:$O,12,FALSE)=0,"",VLOOKUP($A208,'Annex 2 EHV charges'!$D:$O,12,FALSE)),"")</f>
        <v>0.05</v>
      </c>
    </row>
    <row r="209" spans="1:8" x14ac:dyDescent="0.2">
      <c r="A209" s="111" t="str">
        <f t="array" ref="A209">IFERROR(INDEX('Annex 2 EHV charges'!$D$11:$D$305, MATCH(0, IF(ISBLANK('Annex 2 EHV charges'!$D$11:$D$305),1, COUNTIF(A$4:$A208, 'Annex 2 EHV charges'!$D$11:$D$305)), 0)),"")</f>
        <v>New Export 30</v>
      </c>
      <c r="B209" s="110" t="str">
        <f>IF($A209="","",VLOOKUP($A209,'Annex 2 EHV charges'!$D:$O,2,0))</f>
        <v>New Export 30</v>
      </c>
      <c r="C209" s="111" t="str">
        <f>IF($A209="","",VLOOKUP($A209,'Annex 2 EHV charges'!$D:$O,3,0))</f>
        <v>New Export 30</v>
      </c>
      <c r="D209" s="110" t="str">
        <f>IF($A209="","",VLOOKUP($A209,'Annex 2 EHV charges'!$D:$O,4,0))</f>
        <v>Hill Farm Radford Semele STOR</v>
      </c>
      <c r="E209" s="112">
        <f>IFERROR(IF(VLOOKUP($A209,'Annex 2 EHV charges'!$D:$O,9,FALSE)=0,"",VLOOKUP($A209,'Annex 2 EHV charges'!$D:$O,9,FALSE)),"")</f>
        <v>-0.51700000000000002</v>
      </c>
      <c r="F209" s="113">
        <f>IFERROR(IF(VLOOKUP($A209,'Annex 2 EHV charges'!$D:$O,10,FALSE)=0,"",VLOOKUP($A209,'Annex 2 EHV charges'!$D:$O,10,FALSE)),"")</f>
        <v>506.64</v>
      </c>
      <c r="G209" s="114">
        <f>IFERROR(IF(VLOOKUP($A209,'Annex 2 EHV charges'!$D:$O,11,FALSE)=0,"",VLOOKUP($A209,'Annex 2 EHV charges'!$D:$O,11,FALSE)),"")</f>
        <v>0.05</v>
      </c>
      <c r="H209" s="114">
        <f>IFERROR(IF(VLOOKUP($A209,'Annex 2 EHV charges'!$D:$O,12,FALSE)=0,"",VLOOKUP($A209,'Annex 2 EHV charges'!$D:$O,12,FALSE)),"")</f>
        <v>0.05</v>
      </c>
    </row>
    <row r="210" spans="1:8" x14ac:dyDescent="0.2">
      <c r="A210" s="111" t="str">
        <f t="array" ref="A210">IFERROR(INDEX('Annex 2 EHV charges'!$D$11:$D$305, MATCH(0, IF(ISBLANK('Annex 2 EHV charges'!$D$11:$D$305),1, COUNTIF(A$4:$A209, 'Annex 2 EHV charges'!$D$11:$D$305)), 0)),"")</f>
        <v>New Export 31</v>
      </c>
      <c r="B210" s="110" t="str">
        <f>IF($A210="","",VLOOKUP($A210,'Annex 2 EHV charges'!$D:$O,2,0))</f>
        <v>New Export 31</v>
      </c>
      <c r="C210" s="111" t="str">
        <f>IF($A210="","",VLOOKUP($A210,'Annex 2 EHV charges'!$D:$O,3,0))</f>
        <v>New Export 31</v>
      </c>
      <c r="D210" s="110" t="str">
        <f>IF($A210="","",VLOOKUP($A210,'Annex 2 EHV charges'!$D:$O,4,0))</f>
        <v>Horsemoor Drove Wind Farm</v>
      </c>
      <c r="E210" s="112" t="str">
        <f>IFERROR(IF(VLOOKUP($A210,'Annex 2 EHV charges'!$D:$O,9,FALSE)=0,"",VLOOKUP($A210,'Annex 2 EHV charges'!$D:$O,9,FALSE)),"")</f>
        <v/>
      </c>
      <c r="F210" s="113">
        <f>IFERROR(IF(VLOOKUP($A210,'Annex 2 EHV charges'!$D:$O,10,FALSE)=0,"",VLOOKUP($A210,'Annex 2 EHV charges'!$D:$O,10,FALSE)),"")</f>
        <v>2236.0500000000002</v>
      </c>
      <c r="G210" s="114">
        <f>IFERROR(IF(VLOOKUP($A210,'Annex 2 EHV charges'!$D:$O,11,FALSE)=0,"",VLOOKUP($A210,'Annex 2 EHV charges'!$D:$O,11,FALSE)),"")</f>
        <v>0.05</v>
      </c>
      <c r="H210" s="114">
        <f>IFERROR(IF(VLOOKUP($A210,'Annex 2 EHV charges'!$D:$O,12,FALSE)=0,"",VLOOKUP($A210,'Annex 2 EHV charges'!$D:$O,12,FALSE)),"")</f>
        <v>0.05</v>
      </c>
    </row>
    <row r="211" spans="1:8" x14ac:dyDescent="0.2">
      <c r="A211" s="111" t="str">
        <f t="array" ref="A211">IFERROR(INDEX('Annex 2 EHV charges'!$D$11:$D$305, MATCH(0, IF(ISBLANK('Annex 2 EHV charges'!$D$11:$D$305),1, COUNTIF(A$4:$A210, 'Annex 2 EHV charges'!$D$11:$D$305)), 0)),"")</f>
        <v>New Export 32</v>
      </c>
      <c r="B211" s="110" t="str">
        <f>IF($A211="","",VLOOKUP($A211,'Annex 2 EHV charges'!$D:$O,2,0))</f>
        <v>New Export 32</v>
      </c>
      <c r="C211" s="111" t="str">
        <f>IF($A211="","",VLOOKUP($A211,'Annex 2 EHV charges'!$D:$O,3,0))</f>
        <v>New Export 32</v>
      </c>
      <c r="D211" s="110" t="str">
        <f>IF($A211="","",VLOOKUP($A211,'Annex 2 EHV charges'!$D:$O,4,0))</f>
        <v>Judds lane STOR</v>
      </c>
      <c r="E211" s="112" t="str">
        <f>IFERROR(IF(VLOOKUP($A211,'Annex 2 EHV charges'!$D:$O,9,FALSE)=0,"",VLOOKUP($A211,'Annex 2 EHV charges'!$D:$O,9,FALSE)),"")</f>
        <v/>
      </c>
      <c r="F211" s="113">
        <f>IFERROR(IF(VLOOKUP($A211,'Annex 2 EHV charges'!$D:$O,10,FALSE)=0,"",VLOOKUP($A211,'Annex 2 EHV charges'!$D:$O,10,FALSE)),"")</f>
        <v>382.98</v>
      </c>
      <c r="G211" s="114">
        <f>IFERROR(IF(VLOOKUP($A211,'Annex 2 EHV charges'!$D:$O,11,FALSE)=0,"",VLOOKUP($A211,'Annex 2 EHV charges'!$D:$O,11,FALSE)),"")</f>
        <v>0.05</v>
      </c>
      <c r="H211" s="114">
        <f>IFERROR(IF(VLOOKUP($A211,'Annex 2 EHV charges'!$D:$O,12,FALSE)=0,"",VLOOKUP($A211,'Annex 2 EHV charges'!$D:$O,12,FALSE)),"")</f>
        <v>0.05</v>
      </c>
    </row>
    <row r="212" spans="1:8" x14ac:dyDescent="0.2">
      <c r="A212" s="111" t="str">
        <f t="array" ref="A212">IFERROR(INDEX('Annex 2 EHV charges'!$D$11:$D$305, MATCH(0, IF(ISBLANK('Annex 2 EHV charges'!$D$11:$D$305),1, COUNTIF(A$4:$A211, 'Annex 2 EHV charges'!$D$11:$D$305)), 0)),"")</f>
        <v>New Export 33</v>
      </c>
      <c r="B212" s="110" t="str">
        <f>IF($A212="","",VLOOKUP($A212,'Annex 2 EHV charges'!$D:$O,2,0))</f>
        <v>New Export 33</v>
      </c>
      <c r="C212" s="111" t="str">
        <f>IF($A212="","",VLOOKUP($A212,'Annex 2 EHV charges'!$D:$O,3,0))</f>
        <v>New Export 33</v>
      </c>
      <c r="D212" s="110" t="str">
        <f>IF($A212="","",VLOOKUP($A212,'Annex 2 EHV charges'!$D:$O,4,0))</f>
        <v>Ladywood Farm</v>
      </c>
      <c r="E212" s="112" t="str">
        <f>IFERROR(IF(VLOOKUP($A212,'Annex 2 EHV charges'!$D:$O,9,FALSE)=0,"",VLOOKUP($A212,'Annex 2 EHV charges'!$D:$O,9,FALSE)),"")</f>
        <v/>
      </c>
      <c r="F212" s="113">
        <f>IFERROR(IF(VLOOKUP($A212,'Annex 2 EHV charges'!$D:$O,10,FALSE)=0,"",VLOOKUP($A212,'Annex 2 EHV charges'!$D:$O,10,FALSE)),"")</f>
        <v>418.12</v>
      </c>
      <c r="G212" s="114">
        <f>IFERROR(IF(VLOOKUP($A212,'Annex 2 EHV charges'!$D:$O,11,FALSE)=0,"",VLOOKUP($A212,'Annex 2 EHV charges'!$D:$O,11,FALSE)),"")</f>
        <v>0.05</v>
      </c>
      <c r="H212" s="114">
        <f>IFERROR(IF(VLOOKUP($A212,'Annex 2 EHV charges'!$D:$O,12,FALSE)=0,"",VLOOKUP($A212,'Annex 2 EHV charges'!$D:$O,12,FALSE)),"")</f>
        <v>0.05</v>
      </c>
    </row>
    <row r="213" spans="1:8" x14ac:dyDescent="0.2">
      <c r="A213" s="111" t="str">
        <f t="array" ref="A213">IFERROR(INDEX('Annex 2 EHV charges'!$D$11:$D$305, MATCH(0, IF(ISBLANK('Annex 2 EHV charges'!$D$11:$D$305),1, COUNTIF(A$4:$A212, 'Annex 2 EHV charges'!$D$11:$D$305)), 0)),"")</f>
        <v>New Export 34</v>
      </c>
      <c r="B213" s="110" t="str">
        <f>IF($A213="","",VLOOKUP($A213,'Annex 2 EHV charges'!$D:$O,2,0))</f>
        <v>New Export 34</v>
      </c>
      <c r="C213" s="111" t="str">
        <f>IF($A213="","",VLOOKUP($A213,'Annex 2 EHV charges'!$D:$O,3,0))</f>
        <v>New Export 34</v>
      </c>
      <c r="D213" s="110" t="str">
        <f>IF($A213="","",VLOOKUP($A213,'Annex 2 EHV charges'!$D:$O,4,0))</f>
        <v>Land at Newhall</v>
      </c>
      <c r="E213" s="112" t="str">
        <f>IFERROR(IF(VLOOKUP($A213,'Annex 2 EHV charges'!$D:$O,9,FALSE)=0,"",VLOOKUP($A213,'Annex 2 EHV charges'!$D:$O,9,FALSE)),"")</f>
        <v/>
      </c>
      <c r="F213" s="113">
        <f>IFERROR(IF(VLOOKUP($A213,'Annex 2 EHV charges'!$D:$O,10,FALSE)=0,"",VLOOKUP($A213,'Annex 2 EHV charges'!$D:$O,10,FALSE)),"")</f>
        <v>2769.84</v>
      </c>
      <c r="G213" s="114">
        <f>IFERROR(IF(VLOOKUP($A213,'Annex 2 EHV charges'!$D:$O,11,FALSE)=0,"",VLOOKUP($A213,'Annex 2 EHV charges'!$D:$O,11,FALSE)),"")</f>
        <v>0.05</v>
      </c>
      <c r="H213" s="114">
        <f>IFERROR(IF(VLOOKUP($A213,'Annex 2 EHV charges'!$D:$O,12,FALSE)=0,"",VLOOKUP($A213,'Annex 2 EHV charges'!$D:$O,12,FALSE)),"")</f>
        <v>0.05</v>
      </c>
    </row>
    <row r="214" spans="1:8" x14ac:dyDescent="0.2">
      <c r="A214" s="111" t="str">
        <f t="array" ref="A214">IFERROR(INDEX('Annex 2 EHV charges'!$D$11:$D$305, MATCH(0, IF(ISBLANK('Annex 2 EHV charges'!$D$11:$D$305),1, COUNTIF(A$4:$A213, 'Annex 2 EHV charges'!$D$11:$D$305)), 0)),"")</f>
        <v>New Export 35</v>
      </c>
      <c r="B214" s="110" t="str">
        <f>IF($A214="","",VLOOKUP($A214,'Annex 2 EHV charges'!$D:$O,2,0))</f>
        <v>New Export 35</v>
      </c>
      <c r="C214" s="111" t="str">
        <f>IF($A214="","",VLOOKUP($A214,'Annex 2 EHV charges'!$D:$O,3,0))</f>
        <v>New Export 35</v>
      </c>
      <c r="D214" s="110" t="str">
        <f>IF($A214="","",VLOOKUP($A214,'Annex 2 EHV charges'!$D:$O,4,0))</f>
        <v>Green Lane Phase 2</v>
      </c>
      <c r="E214" s="112" t="str">
        <f>IFERROR(IF(VLOOKUP($A214,'Annex 2 EHV charges'!$D:$O,9,FALSE)=0,"",VLOOKUP($A214,'Annex 2 EHV charges'!$D:$O,9,FALSE)),"")</f>
        <v/>
      </c>
      <c r="F214" s="113">
        <f>IFERROR(IF(VLOOKUP($A214,'Annex 2 EHV charges'!$D:$O,10,FALSE)=0,"",VLOOKUP($A214,'Annex 2 EHV charges'!$D:$O,10,FALSE)),"")</f>
        <v>445.76</v>
      </c>
      <c r="G214" s="114">
        <f>IFERROR(IF(VLOOKUP($A214,'Annex 2 EHV charges'!$D:$O,11,FALSE)=0,"",VLOOKUP($A214,'Annex 2 EHV charges'!$D:$O,11,FALSE)),"")</f>
        <v>0.05</v>
      </c>
      <c r="H214" s="114">
        <f>IFERROR(IF(VLOOKUP($A214,'Annex 2 EHV charges'!$D:$O,12,FALSE)=0,"",VLOOKUP($A214,'Annex 2 EHV charges'!$D:$O,12,FALSE)),"")</f>
        <v>0.05</v>
      </c>
    </row>
    <row r="215" spans="1:8" x14ac:dyDescent="0.2">
      <c r="A215" s="111" t="str">
        <f t="array" ref="A215">IFERROR(INDEX('Annex 2 EHV charges'!$D$11:$D$305, MATCH(0, IF(ISBLANK('Annex 2 EHV charges'!$D$11:$D$305),1, COUNTIF(A$4:$A214, 'Annex 2 EHV charges'!$D$11:$D$305)), 0)),"")</f>
        <v>New Export 36</v>
      </c>
      <c r="B215" s="110" t="str">
        <f>IF($A215="","",VLOOKUP($A215,'Annex 2 EHV charges'!$D:$O,2,0))</f>
        <v>New Export 36</v>
      </c>
      <c r="C215" s="111" t="str">
        <f>IF($A215="","",VLOOKUP($A215,'Annex 2 EHV charges'!$D:$O,3,0))</f>
        <v>New Export 36</v>
      </c>
      <c r="D215" s="110" t="str">
        <f>IF($A215="","",VLOOKUP($A215,'Annex 2 EHV charges'!$D:$O,4,0))</f>
        <v>Weldon PV</v>
      </c>
      <c r="E215" s="112" t="str">
        <f>IFERROR(IF(VLOOKUP($A215,'Annex 2 EHV charges'!$D:$O,9,FALSE)=0,"",VLOOKUP($A215,'Annex 2 EHV charges'!$D:$O,9,FALSE)),"")</f>
        <v/>
      </c>
      <c r="F215" s="113">
        <f>IFERROR(IF(VLOOKUP($A215,'Annex 2 EHV charges'!$D:$O,10,FALSE)=0,"",VLOOKUP($A215,'Annex 2 EHV charges'!$D:$O,10,FALSE)),"")</f>
        <v>2835.7</v>
      </c>
      <c r="G215" s="114">
        <f>IFERROR(IF(VLOOKUP($A215,'Annex 2 EHV charges'!$D:$O,11,FALSE)=0,"",VLOOKUP($A215,'Annex 2 EHV charges'!$D:$O,11,FALSE)),"")</f>
        <v>0.05</v>
      </c>
      <c r="H215" s="114">
        <f>IFERROR(IF(VLOOKUP($A215,'Annex 2 EHV charges'!$D:$O,12,FALSE)=0,"",VLOOKUP($A215,'Annex 2 EHV charges'!$D:$O,12,FALSE)),"")</f>
        <v>0.05</v>
      </c>
    </row>
    <row r="216" spans="1:8" x14ac:dyDescent="0.2">
      <c r="A216" s="111" t="str">
        <f t="array" ref="A216">IFERROR(INDEX('Annex 2 EHV charges'!$D$11:$D$305, MATCH(0, IF(ISBLANK('Annex 2 EHV charges'!$D$11:$D$305),1, COUNTIF(A$4:$A215, 'Annex 2 EHV charges'!$D$11:$D$305)), 0)),"")</f>
        <v>New Export 37</v>
      </c>
      <c r="B216" s="110" t="str">
        <f>IF($A216="","",VLOOKUP($A216,'Annex 2 EHV charges'!$D:$O,2,0))</f>
        <v>New Export 37</v>
      </c>
      <c r="C216" s="111" t="str">
        <f>IF($A216="","",VLOOKUP($A216,'Annex 2 EHV charges'!$D:$O,3,0))</f>
        <v>New Export 37</v>
      </c>
      <c r="D216" s="110" t="str">
        <f>IF($A216="","",VLOOKUP($A216,'Annex 2 EHV charges'!$D:$O,4,0))</f>
        <v>Litchlake Farm</v>
      </c>
      <c r="E216" s="112" t="str">
        <f>IFERROR(IF(VLOOKUP($A216,'Annex 2 EHV charges'!$D:$O,9,FALSE)=0,"",VLOOKUP($A216,'Annex 2 EHV charges'!$D:$O,9,FALSE)),"")</f>
        <v/>
      </c>
      <c r="F216" s="113">
        <f>IFERROR(IF(VLOOKUP($A216,'Annex 2 EHV charges'!$D:$O,10,FALSE)=0,"",VLOOKUP($A216,'Annex 2 EHV charges'!$D:$O,10,FALSE)),"")</f>
        <v>514.16</v>
      </c>
      <c r="G216" s="114">
        <f>IFERROR(IF(VLOOKUP($A216,'Annex 2 EHV charges'!$D:$O,11,FALSE)=0,"",VLOOKUP($A216,'Annex 2 EHV charges'!$D:$O,11,FALSE)),"")</f>
        <v>0.05</v>
      </c>
      <c r="H216" s="114">
        <f>IFERROR(IF(VLOOKUP($A216,'Annex 2 EHV charges'!$D:$O,12,FALSE)=0,"",VLOOKUP($A216,'Annex 2 EHV charges'!$D:$O,12,FALSE)),"")</f>
        <v>0.05</v>
      </c>
    </row>
    <row r="217" spans="1:8" x14ac:dyDescent="0.2">
      <c r="A217" s="111" t="str">
        <f t="array" ref="A217">IFERROR(INDEX('Annex 2 EHV charges'!$D$11:$D$305, MATCH(0, IF(ISBLANK('Annex 2 EHV charges'!$D$11:$D$305),1, COUNTIF(A$4:$A216, 'Annex 2 EHV charges'!$D$11:$D$305)), 0)),"")</f>
        <v>New Export 39</v>
      </c>
      <c r="B217" s="110" t="str">
        <f>IF($A217="","",VLOOKUP($A217,'Annex 2 EHV charges'!$D:$O,2,0))</f>
        <v>New Export 39</v>
      </c>
      <c r="C217" s="111" t="str">
        <f>IF($A217="","",VLOOKUP($A217,'Annex 2 EHV charges'!$D:$O,3,0))</f>
        <v>New Export 39</v>
      </c>
      <c r="D217" s="110" t="str">
        <f>IF($A217="","",VLOOKUP($A217,'Annex 2 EHV charges'!$D:$O,4,0))</f>
        <v>Marsh Lane Boston BIO</v>
      </c>
      <c r="E217" s="112" t="str">
        <f>IFERROR(IF(VLOOKUP($A217,'Annex 2 EHV charges'!$D:$O,9,FALSE)=0,"",VLOOKUP($A217,'Annex 2 EHV charges'!$D:$O,9,FALSE)),"")</f>
        <v/>
      </c>
      <c r="F217" s="113">
        <f>IFERROR(IF(VLOOKUP($A217,'Annex 2 EHV charges'!$D:$O,10,FALSE)=0,"",VLOOKUP($A217,'Annex 2 EHV charges'!$D:$O,10,FALSE)),"")</f>
        <v>386.81</v>
      </c>
      <c r="G217" s="114">
        <f>IFERROR(IF(VLOOKUP($A217,'Annex 2 EHV charges'!$D:$O,11,FALSE)=0,"",VLOOKUP($A217,'Annex 2 EHV charges'!$D:$O,11,FALSE)),"")</f>
        <v>0.05</v>
      </c>
      <c r="H217" s="114">
        <f>IFERROR(IF(VLOOKUP($A217,'Annex 2 EHV charges'!$D:$O,12,FALSE)=0,"",VLOOKUP($A217,'Annex 2 EHV charges'!$D:$O,12,FALSE)),"")</f>
        <v>0.05</v>
      </c>
    </row>
    <row r="218" spans="1:8" x14ac:dyDescent="0.2">
      <c r="A218" s="111" t="str">
        <f t="array" ref="A218">IFERROR(INDEX('Annex 2 EHV charges'!$D$11:$D$305, MATCH(0, IF(ISBLANK('Annex 2 EHV charges'!$D$11:$D$305),1, COUNTIF(A$4:$A217, 'Annex 2 EHV charges'!$D$11:$D$305)), 0)),"")</f>
        <v>New Export 40</v>
      </c>
      <c r="B218" s="110" t="str">
        <f>IF($A218="","",VLOOKUP($A218,'Annex 2 EHV charges'!$D:$O,2,0))</f>
        <v>New Export 40</v>
      </c>
      <c r="C218" s="111" t="str">
        <f>IF($A218="","",VLOOKUP($A218,'Annex 2 EHV charges'!$D:$O,3,0))</f>
        <v>New Export 40</v>
      </c>
      <c r="D218" s="110" t="str">
        <f>IF($A218="","",VLOOKUP($A218,'Annex 2 EHV charges'!$D:$O,4,0))</f>
        <v>Mead Phase1</v>
      </c>
      <c r="E218" s="112" t="str">
        <f>IFERROR(IF(VLOOKUP($A218,'Annex 2 EHV charges'!$D:$O,9,FALSE)=0,"",VLOOKUP($A218,'Annex 2 EHV charges'!$D:$O,9,FALSE)),"")</f>
        <v/>
      </c>
      <c r="F218" s="113">
        <f>IFERROR(IF(VLOOKUP($A218,'Annex 2 EHV charges'!$D:$O,10,FALSE)=0,"",VLOOKUP($A218,'Annex 2 EHV charges'!$D:$O,10,FALSE)),"")</f>
        <v>642.64</v>
      </c>
      <c r="G218" s="114">
        <f>IFERROR(IF(VLOOKUP($A218,'Annex 2 EHV charges'!$D:$O,11,FALSE)=0,"",VLOOKUP($A218,'Annex 2 EHV charges'!$D:$O,11,FALSE)),"")</f>
        <v>0.05</v>
      </c>
      <c r="H218" s="114">
        <f>IFERROR(IF(VLOOKUP($A218,'Annex 2 EHV charges'!$D:$O,12,FALSE)=0,"",VLOOKUP($A218,'Annex 2 EHV charges'!$D:$O,12,FALSE)),"")</f>
        <v>0.05</v>
      </c>
    </row>
    <row r="219" spans="1:8" x14ac:dyDescent="0.2">
      <c r="A219" s="111" t="str">
        <f t="array" ref="A219">IFERROR(INDEX('Annex 2 EHV charges'!$D$11:$D$305, MATCH(0, IF(ISBLANK('Annex 2 EHV charges'!$D$11:$D$305),1, COUNTIF(A$4:$A218, 'Annex 2 EHV charges'!$D$11:$D$305)), 0)),"")</f>
        <v>New Export 41</v>
      </c>
      <c r="B219" s="110" t="str">
        <f>IF($A219="","",VLOOKUP($A219,'Annex 2 EHV charges'!$D:$O,2,0))</f>
        <v>New Export 41</v>
      </c>
      <c r="C219" s="111" t="str">
        <f>IF($A219="","",VLOOKUP($A219,'Annex 2 EHV charges'!$D:$O,3,0))</f>
        <v>New Export 41</v>
      </c>
      <c r="D219" s="110" t="str">
        <f>IF($A219="","",VLOOKUP($A219,'Annex 2 EHV charges'!$D:$O,4,0))</f>
        <v>Mill Farm 2, Great Ponton</v>
      </c>
      <c r="E219" s="112" t="str">
        <f>IFERROR(IF(VLOOKUP($A219,'Annex 2 EHV charges'!$D:$O,9,FALSE)=0,"",VLOOKUP($A219,'Annex 2 EHV charges'!$D:$O,9,FALSE)),"")</f>
        <v/>
      </c>
      <c r="F219" s="113">
        <f>IFERROR(IF(VLOOKUP($A219,'Annex 2 EHV charges'!$D:$O,10,FALSE)=0,"",VLOOKUP($A219,'Annex 2 EHV charges'!$D:$O,10,FALSE)),"")</f>
        <v>1825.91</v>
      </c>
      <c r="G219" s="114">
        <f>IFERROR(IF(VLOOKUP($A219,'Annex 2 EHV charges'!$D:$O,11,FALSE)=0,"",VLOOKUP($A219,'Annex 2 EHV charges'!$D:$O,11,FALSE)),"")</f>
        <v>0.05</v>
      </c>
      <c r="H219" s="114">
        <f>IFERROR(IF(VLOOKUP($A219,'Annex 2 EHV charges'!$D:$O,12,FALSE)=0,"",VLOOKUP($A219,'Annex 2 EHV charges'!$D:$O,12,FALSE)),"")</f>
        <v>0.05</v>
      </c>
    </row>
    <row r="220" spans="1:8" x14ac:dyDescent="0.2">
      <c r="A220" s="111" t="str">
        <f t="array" ref="A220">IFERROR(INDEX('Annex 2 EHV charges'!$D$11:$D$305, MATCH(0, IF(ISBLANK('Annex 2 EHV charges'!$D$11:$D$305),1, COUNTIF(A$4:$A219, 'Annex 2 EHV charges'!$D$11:$D$305)), 0)),"")</f>
        <v>New Export 42</v>
      </c>
      <c r="B220" s="110" t="str">
        <f>IF($A220="","",VLOOKUP($A220,'Annex 2 EHV charges'!$D:$O,2,0))</f>
        <v>New Export 42</v>
      </c>
      <c r="C220" s="111" t="str">
        <f>IF($A220="","",VLOOKUP($A220,'Annex 2 EHV charges'!$D:$O,3,0))</f>
        <v>New Export 42</v>
      </c>
      <c r="D220" s="110" t="str">
        <f>IF($A220="","",VLOOKUP($A220,'Annex 2 EHV charges'!$D:$O,4,0))</f>
        <v>Newton Wood Farm ESS</v>
      </c>
      <c r="E220" s="112" t="str">
        <f>IFERROR(IF(VLOOKUP($A220,'Annex 2 EHV charges'!$D:$O,9,FALSE)=0,"",VLOOKUP($A220,'Annex 2 EHV charges'!$D:$O,9,FALSE)),"")</f>
        <v/>
      </c>
      <c r="F220" s="113">
        <f>IFERROR(IF(VLOOKUP($A220,'Annex 2 EHV charges'!$D:$O,10,FALSE)=0,"",VLOOKUP($A220,'Annex 2 EHV charges'!$D:$O,10,FALSE)),"")</f>
        <v>469.94</v>
      </c>
      <c r="G220" s="114">
        <f>IFERROR(IF(VLOOKUP($A220,'Annex 2 EHV charges'!$D:$O,11,FALSE)=0,"",VLOOKUP($A220,'Annex 2 EHV charges'!$D:$O,11,FALSE)),"")</f>
        <v>0.05</v>
      </c>
      <c r="H220" s="114">
        <f>IFERROR(IF(VLOOKUP($A220,'Annex 2 EHV charges'!$D:$O,12,FALSE)=0,"",VLOOKUP($A220,'Annex 2 EHV charges'!$D:$O,12,FALSE)),"")</f>
        <v>0.05</v>
      </c>
    </row>
    <row r="221" spans="1:8" x14ac:dyDescent="0.2">
      <c r="A221" s="111" t="str">
        <f t="array" ref="A221">IFERROR(INDEX('Annex 2 EHV charges'!$D$11:$D$305, MATCH(0, IF(ISBLANK('Annex 2 EHV charges'!$D$11:$D$305),1, COUNTIF(A$4:$A220, 'Annex 2 EHV charges'!$D$11:$D$305)), 0)),"")</f>
        <v>New Export 43</v>
      </c>
      <c r="B221" s="110" t="str">
        <f>IF($A221="","",VLOOKUP($A221,'Annex 2 EHV charges'!$D:$O,2,0))</f>
        <v>New Export 43</v>
      </c>
      <c r="C221" s="111" t="str">
        <f>IF($A221="","",VLOOKUP($A221,'Annex 2 EHV charges'!$D:$O,3,0))</f>
        <v>New Export 43</v>
      </c>
      <c r="D221" s="110" t="str">
        <f>IF($A221="","",VLOOKUP($A221,'Annex 2 EHV charges'!$D:$O,4,0))</f>
        <v>Portway Newport P GAS</v>
      </c>
      <c r="E221" s="112">
        <f>IFERROR(IF(VLOOKUP($A221,'Annex 2 EHV charges'!$D:$O,9,FALSE)=0,"",VLOOKUP($A221,'Annex 2 EHV charges'!$D:$O,9,FALSE)),"")</f>
        <v>-1.887</v>
      </c>
      <c r="F221" s="113">
        <f>IFERROR(IF(VLOOKUP($A221,'Annex 2 EHV charges'!$D:$O,10,FALSE)=0,"",VLOOKUP($A221,'Annex 2 EHV charges'!$D:$O,10,FALSE)),"")</f>
        <v>1669.94</v>
      </c>
      <c r="G221" s="114">
        <f>IFERROR(IF(VLOOKUP($A221,'Annex 2 EHV charges'!$D:$O,11,FALSE)=0,"",VLOOKUP($A221,'Annex 2 EHV charges'!$D:$O,11,FALSE)),"")</f>
        <v>0.05</v>
      </c>
      <c r="H221" s="114">
        <f>IFERROR(IF(VLOOKUP($A221,'Annex 2 EHV charges'!$D:$O,12,FALSE)=0,"",VLOOKUP($A221,'Annex 2 EHV charges'!$D:$O,12,FALSE)),"")</f>
        <v>0.05</v>
      </c>
    </row>
    <row r="222" spans="1:8" x14ac:dyDescent="0.2">
      <c r="A222" s="111" t="str">
        <f t="array" ref="A222">IFERROR(INDEX('Annex 2 EHV charges'!$D$11:$D$305, MATCH(0, IF(ISBLANK('Annex 2 EHV charges'!$D$11:$D$305),1, COUNTIF(A$4:$A221, 'Annex 2 EHV charges'!$D$11:$D$305)), 0)),"")</f>
        <v>New Export 44</v>
      </c>
      <c r="B222" s="110" t="str">
        <f>IF($A222="","",VLOOKUP($A222,'Annex 2 EHV charges'!$D:$O,2,0))</f>
        <v>New Export 44</v>
      </c>
      <c r="C222" s="111" t="str">
        <f>IF($A222="","",VLOOKUP($A222,'Annex 2 EHV charges'!$D:$O,3,0))</f>
        <v>New Export 44</v>
      </c>
      <c r="D222" s="110" t="str">
        <f>IF($A222="","",VLOOKUP($A222,'Annex 2 EHV charges'!$D:$O,4,0))</f>
        <v>Potash Farm A ESS</v>
      </c>
      <c r="E222" s="112" t="str">
        <f>IFERROR(IF(VLOOKUP($A222,'Annex 2 EHV charges'!$D:$O,9,FALSE)=0,"",VLOOKUP($A222,'Annex 2 EHV charges'!$D:$O,9,FALSE)),"")</f>
        <v/>
      </c>
      <c r="F222" s="113">
        <f>IFERROR(IF(VLOOKUP($A222,'Annex 2 EHV charges'!$D:$O,10,FALSE)=0,"",VLOOKUP($A222,'Annex 2 EHV charges'!$D:$O,10,FALSE)),"")</f>
        <v>636.92999999999995</v>
      </c>
      <c r="G222" s="114">
        <f>IFERROR(IF(VLOOKUP($A222,'Annex 2 EHV charges'!$D:$O,11,FALSE)=0,"",VLOOKUP($A222,'Annex 2 EHV charges'!$D:$O,11,FALSE)),"")</f>
        <v>0.05</v>
      </c>
      <c r="H222" s="114">
        <f>IFERROR(IF(VLOOKUP($A222,'Annex 2 EHV charges'!$D:$O,12,FALSE)=0,"",VLOOKUP($A222,'Annex 2 EHV charges'!$D:$O,12,FALSE)),"")</f>
        <v>0.05</v>
      </c>
    </row>
    <row r="223" spans="1:8" x14ac:dyDescent="0.2">
      <c r="A223" s="111" t="str">
        <f t="array" ref="A223">IFERROR(INDEX('Annex 2 EHV charges'!$D$11:$D$305, MATCH(0, IF(ISBLANK('Annex 2 EHV charges'!$D$11:$D$305),1, COUNTIF(A$4:$A222, 'Annex 2 EHV charges'!$D$11:$D$305)), 0)),"")</f>
        <v>New Export 45</v>
      </c>
      <c r="B223" s="110" t="str">
        <f>IF($A223="","",VLOOKUP($A223,'Annex 2 EHV charges'!$D:$O,2,0))</f>
        <v>New Export 45</v>
      </c>
      <c r="C223" s="111" t="str">
        <f>IF($A223="","",VLOOKUP($A223,'Annex 2 EHV charges'!$D:$O,3,0))</f>
        <v>New Export 45</v>
      </c>
      <c r="D223" s="110" t="str">
        <f>IF($A223="","",VLOOKUP($A223,'Annex 2 EHV charges'!$D:$O,4,0))</f>
        <v>Potash Farm B ESS</v>
      </c>
      <c r="E223" s="112" t="str">
        <f>IFERROR(IF(VLOOKUP($A223,'Annex 2 EHV charges'!$D:$O,9,FALSE)=0,"",VLOOKUP($A223,'Annex 2 EHV charges'!$D:$O,9,FALSE)),"")</f>
        <v/>
      </c>
      <c r="F223" s="113">
        <f>IFERROR(IF(VLOOKUP($A223,'Annex 2 EHV charges'!$D:$O,10,FALSE)=0,"",VLOOKUP($A223,'Annex 2 EHV charges'!$D:$O,10,FALSE)),"")</f>
        <v>503.06</v>
      </c>
      <c r="G223" s="114">
        <f>IFERROR(IF(VLOOKUP($A223,'Annex 2 EHV charges'!$D:$O,11,FALSE)=0,"",VLOOKUP($A223,'Annex 2 EHV charges'!$D:$O,11,FALSE)),"")</f>
        <v>0.05</v>
      </c>
      <c r="H223" s="114">
        <f>IFERROR(IF(VLOOKUP($A223,'Annex 2 EHV charges'!$D:$O,12,FALSE)=0,"",VLOOKUP($A223,'Annex 2 EHV charges'!$D:$O,12,FALSE)),"")</f>
        <v>0.05</v>
      </c>
    </row>
    <row r="224" spans="1:8" x14ac:dyDescent="0.2">
      <c r="A224" s="111" t="str">
        <f t="array" ref="A224">IFERROR(INDEX('Annex 2 EHV charges'!$D$11:$D$305, MATCH(0, IF(ISBLANK('Annex 2 EHV charges'!$D$11:$D$305),1, COUNTIF(A$4:$A223, 'Annex 2 EHV charges'!$D$11:$D$305)), 0)),"")</f>
        <v>New Export 47</v>
      </c>
      <c r="B224" s="110" t="str">
        <f>IF($A224="","",VLOOKUP($A224,'Annex 2 EHV charges'!$D:$O,2,0))</f>
        <v>New Export 47</v>
      </c>
      <c r="C224" s="111" t="str">
        <f>IF($A224="","",VLOOKUP($A224,'Annex 2 EHV charges'!$D:$O,3,0))</f>
        <v>New Export 47</v>
      </c>
      <c r="D224" s="110" t="str">
        <f>IF($A224="","",VLOOKUP($A224,'Annex 2 EHV charges'!$D:$O,4,0))</f>
        <v>Ranksborough Farm PV</v>
      </c>
      <c r="E224" s="112" t="str">
        <f>IFERROR(IF(VLOOKUP($A224,'Annex 2 EHV charges'!$D:$O,9,FALSE)=0,"",VLOOKUP($A224,'Annex 2 EHV charges'!$D:$O,9,FALSE)),"")</f>
        <v/>
      </c>
      <c r="F224" s="113">
        <f>IFERROR(IF(VLOOKUP($A224,'Annex 2 EHV charges'!$D:$O,10,FALSE)=0,"",VLOOKUP($A224,'Annex 2 EHV charges'!$D:$O,10,FALSE)),"")</f>
        <v>4224.71</v>
      </c>
      <c r="G224" s="114">
        <f>IFERROR(IF(VLOOKUP($A224,'Annex 2 EHV charges'!$D:$O,11,FALSE)=0,"",VLOOKUP($A224,'Annex 2 EHV charges'!$D:$O,11,FALSE)),"")</f>
        <v>0.05</v>
      </c>
      <c r="H224" s="114">
        <f>IFERROR(IF(VLOOKUP($A224,'Annex 2 EHV charges'!$D:$O,12,FALSE)=0,"",VLOOKUP($A224,'Annex 2 EHV charges'!$D:$O,12,FALSE)),"")</f>
        <v>0.05</v>
      </c>
    </row>
    <row r="225" spans="1:8" x14ac:dyDescent="0.2">
      <c r="A225" s="111" t="str">
        <f t="array" ref="A225">IFERROR(INDEX('Annex 2 EHV charges'!$D$11:$D$305, MATCH(0, IF(ISBLANK('Annex 2 EHV charges'!$D$11:$D$305),1, COUNTIF(A$4:$A224, 'Annex 2 EHV charges'!$D$11:$D$305)), 0)),"")</f>
        <v>New Export 48</v>
      </c>
      <c r="B225" s="110" t="str">
        <f>IF($A225="","",VLOOKUP($A225,'Annex 2 EHV charges'!$D:$O,2,0))</f>
        <v>New Export 48</v>
      </c>
      <c r="C225" s="111" t="str">
        <f>IF($A225="","",VLOOKUP($A225,'Annex 2 EHV charges'!$D:$O,3,0))</f>
        <v>New Export 48</v>
      </c>
      <c r="D225" s="110" t="str">
        <f>IF($A225="","",VLOOKUP($A225,'Annex 2 EHV charges'!$D:$O,4,0))</f>
        <v>Red House Solar farm</v>
      </c>
      <c r="E225" s="112" t="str">
        <f>IFERROR(IF(VLOOKUP($A225,'Annex 2 EHV charges'!$D:$O,9,FALSE)=0,"",VLOOKUP($A225,'Annex 2 EHV charges'!$D:$O,9,FALSE)),"")</f>
        <v/>
      </c>
      <c r="F225" s="113">
        <f>IFERROR(IF(VLOOKUP($A225,'Annex 2 EHV charges'!$D:$O,10,FALSE)=0,"",VLOOKUP($A225,'Annex 2 EHV charges'!$D:$O,10,FALSE)),"")</f>
        <v>386.04</v>
      </c>
      <c r="G225" s="114">
        <f>IFERROR(IF(VLOOKUP($A225,'Annex 2 EHV charges'!$D:$O,11,FALSE)=0,"",VLOOKUP($A225,'Annex 2 EHV charges'!$D:$O,11,FALSE)),"")</f>
        <v>0.05</v>
      </c>
      <c r="H225" s="114">
        <f>IFERROR(IF(VLOOKUP($A225,'Annex 2 EHV charges'!$D:$O,12,FALSE)=0,"",VLOOKUP($A225,'Annex 2 EHV charges'!$D:$O,12,FALSE)),"")</f>
        <v>0.05</v>
      </c>
    </row>
    <row r="226" spans="1:8" x14ac:dyDescent="0.2">
      <c r="A226" s="111" t="str">
        <f t="array" ref="A226">IFERROR(INDEX('Annex 2 EHV charges'!$D$11:$D$305, MATCH(0, IF(ISBLANK('Annex 2 EHV charges'!$D$11:$D$305),1, COUNTIF(A$4:$A225, 'Annex 2 EHV charges'!$D$11:$D$305)), 0)),"")</f>
        <v>New Export 49</v>
      </c>
      <c r="B226" s="110" t="str">
        <f>IF($A226="","",VLOOKUP($A226,'Annex 2 EHV charges'!$D:$O,2,0))</f>
        <v>New Export 49</v>
      </c>
      <c r="C226" s="111" t="str">
        <f>IF($A226="","",VLOOKUP($A226,'Annex 2 EHV charges'!$D:$O,3,0))</f>
        <v>New Export 49</v>
      </c>
      <c r="D226" s="110" t="str">
        <f>IF($A226="","",VLOOKUP($A226,'Annex 2 EHV charges'!$D:$O,4,0))</f>
        <v>Retford Road Gas Gen</v>
      </c>
      <c r="E226" s="112" t="str">
        <f>IFERROR(IF(VLOOKUP($A226,'Annex 2 EHV charges'!$D:$O,9,FALSE)=0,"",VLOOKUP($A226,'Annex 2 EHV charges'!$D:$O,9,FALSE)),"")</f>
        <v/>
      </c>
      <c r="F226" s="113">
        <f>IFERROR(IF(VLOOKUP($A226,'Annex 2 EHV charges'!$D:$O,10,FALSE)=0,"",VLOOKUP($A226,'Annex 2 EHV charges'!$D:$O,10,FALSE)),"")</f>
        <v>386.81</v>
      </c>
      <c r="G226" s="114">
        <f>IFERROR(IF(VLOOKUP($A226,'Annex 2 EHV charges'!$D:$O,11,FALSE)=0,"",VLOOKUP($A226,'Annex 2 EHV charges'!$D:$O,11,FALSE)),"")</f>
        <v>0.05</v>
      </c>
      <c r="H226" s="114">
        <f>IFERROR(IF(VLOOKUP($A226,'Annex 2 EHV charges'!$D:$O,12,FALSE)=0,"",VLOOKUP($A226,'Annex 2 EHV charges'!$D:$O,12,FALSE)),"")</f>
        <v>0.05</v>
      </c>
    </row>
    <row r="227" spans="1:8" x14ac:dyDescent="0.2">
      <c r="A227" s="111" t="str">
        <f t="array" ref="A227">IFERROR(INDEX('Annex 2 EHV charges'!$D$11:$D$305, MATCH(0, IF(ISBLANK('Annex 2 EHV charges'!$D$11:$D$305),1, COUNTIF(A$4:$A226, 'Annex 2 EHV charges'!$D$11:$D$305)), 0)),"")</f>
        <v>New Export 50</v>
      </c>
      <c r="B227" s="110" t="str">
        <f>IF($A227="","",VLOOKUP($A227,'Annex 2 EHV charges'!$D:$O,2,0))</f>
        <v>New Export 50</v>
      </c>
      <c r="C227" s="111" t="str">
        <f>IF($A227="","",VLOOKUP($A227,'Annex 2 EHV charges'!$D:$O,3,0))</f>
        <v>New Export 50</v>
      </c>
      <c r="D227" s="110" t="str">
        <f>IF($A227="","",VLOOKUP($A227,'Annex 2 EHV charges'!$D:$O,4,0))</f>
        <v>Sheepbridge Lane ESS</v>
      </c>
      <c r="E227" s="112" t="str">
        <f>IFERROR(IF(VLOOKUP($A227,'Annex 2 EHV charges'!$D:$O,9,FALSE)=0,"",VLOOKUP($A227,'Annex 2 EHV charges'!$D:$O,9,FALSE)),"")</f>
        <v/>
      </c>
      <c r="F227" s="113">
        <f>IFERROR(IF(VLOOKUP($A227,'Annex 2 EHV charges'!$D:$O,10,FALSE)=0,"",VLOOKUP($A227,'Annex 2 EHV charges'!$D:$O,10,FALSE)),"")</f>
        <v>1008.06</v>
      </c>
      <c r="G227" s="114">
        <f>IFERROR(IF(VLOOKUP($A227,'Annex 2 EHV charges'!$D:$O,11,FALSE)=0,"",VLOOKUP($A227,'Annex 2 EHV charges'!$D:$O,11,FALSE)),"")</f>
        <v>0.05</v>
      </c>
      <c r="H227" s="114">
        <f>IFERROR(IF(VLOOKUP($A227,'Annex 2 EHV charges'!$D:$O,12,FALSE)=0,"",VLOOKUP($A227,'Annex 2 EHV charges'!$D:$O,12,FALSE)),"")</f>
        <v>0.05</v>
      </c>
    </row>
    <row r="228" spans="1:8" x14ac:dyDescent="0.2">
      <c r="A228" s="111" t="str">
        <f t="array" ref="A228">IFERROR(INDEX('Annex 2 EHV charges'!$D$11:$D$305, MATCH(0, IF(ISBLANK('Annex 2 EHV charges'!$D$11:$D$305),1, COUNTIF(A$4:$A227, 'Annex 2 EHV charges'!$D$11:$D$305)), 0)),"")</f>
        <v>New Export 51</v>
      </c>
      <c r="B228" s="110" t="str">
        <f>IF($A228="","",VLOOKUP($A228,'Annex 2 EHV charges'!$D:$O,2,0))</f>
        <v>New Export 51</v>
      </c>
      <c r="C228" s="111" t="str">
        <f>IF($A228="","",VLOOKUP($A228,'Annex 2 EHV charges'!$D:$O,3,0))</f>
        <v>New Export 51</v>
      </c>
      <c r="D228" s="110" t="str">
        <f>IF($A228="","",VLOOKUP($A228,'Annex 2 EHV charges'!$D:$O,4,0))</f>
        <v>Shirebrook Wind Farm</v>
      </c>
      <c r="E228" s="112" t="str">
        <f>IFERROR(IF(VLOOKUP($A228,'Annex 2 EHV charges'!$D:$O,9,FALSE)=0,"",VLOOKUP($A228,'Annex 2 EHV charges'!$D:$O,9,FALSE)),"")</f>
        <v/>
      </c>
      <c r="F228" s="113">
        <f>IFERROR(IF(VLOOKUP($A228,'Annex 2 EHV charges'!$D:$O,10,FALSE)=0,"",VLOOKUP($A228,'Annex 2 EHV charges'!$D:$O,10,FALSE)),"")</f>
        <v>1183.8900000000001</v>
      </c>
      <c r="G228" s="114">
        <f>IFERROR(IF(VLOOKUP($A228,'Annex 2 EHV charges'!$D:$O,11,FALSE)=0,"",VLOOKUP($A228,'Annex 2 EHV charges'!$D:$O,11,FALSE)),"")</f>
        <v>0.05</v>
      </c>
      <c r="H228" s="114">
        <f>IFERROR(IF(VLOOKUP($A228,'Annex 2 EHV charges'!$D:$O,12,FALSE)=0,"",VLOOKUP($A228,'Annex 2 EHV charges'!$D:$O,12,FALSE)),"")</f>
        <v>0.05</v>
      </c>
    </row>
    <row r="229" spans="1:8" x14ac:dyDescent="0.2">
      <c r="A229" s="111" t="str">
        <f t="array" ref="A229">IFERROR(INDEX('Annex 2 EHV charges'!$D$11:$D$305, MATCH(0, IF(ISBLANK('Annex 2 EHV charges'!$D$11:$D$305),1, COUNTIF(A$4:$A228, 'Annex 2 EHV charges'!$D$11:$D$305)), 0)),"")</f>
        <v>New Export 52</v>
      </c>
      <c r="B229" s="110" t="str">
        <f>IF($A229="","",VLOOKUP($A229,'Annex 2 EHV charges'!$D:$O,2,0))</f>
        <v>New Export 52</v>
      </c>
      <c r="C229" s="111" t="str">
        <f>IF($A229="","",VLOOKUP($A229,'Annex 2 EHV charges'!$D:$O,3,0))</f>
        <v>New Export 52</v>
      </c>
      <c r="D229" s="110" t="str">
        <f>IF($A229="","",VLOOKUP($A229,'Annex 2 EHV charges'!$D:$O,4,0))</f>
        <v>South Wheatley PV</v>
      </c>
      <c r="E229" s="112" t="str">
        <f>IFERROR(IF(VLOOKUP($A229,'Annex 2 EHV charges'!$D:$O,9,FALSE)=0,"",VLOOKUP($A229,'Annex 2 EHV charges'!$D:$O,9,FALSE)),"")</f>
        <v/>
      </c>
      <c r="F229" s="113">
        <f>IFERROR(IF(VLOOKUP($A229,'Annex 2 EHV charges'!$D:$O,10,FALSE)=0,"",VLOOKUP($A229,'Annex 2 EHV charges'!$D:$O,10,FALSE)),"")</f>
        <v>939.87</v>
      </c>
      <c r="G229" s="114">
        <f>IFERROR(IF(VLOOKUP($A229,'Annex 2 EHV charges'!$D:$O,11,FALSE)=0,"",VLOOKUP($A229,'Annex 2 EHV charges'!$D:$O,11,FALSE)),"")</f>
        <v>0.05</v>
      </c>
      <c r="H229" s="114">
        <f>IFERROR(IF(VLOOKUP($A229,'Annex 2 EHV charges'!$D:$O,12,FALSE)=0,"",VLOOKUP($A229,'Annex 2 EHV charges'!$D:$O,12,FALSE)),"")</f>
        <v>0.05</v>
      </c>
    </row>
    <row r="230" spans="1:8" x14ac:dyDescent="0.2">
      <c r="A230" s="111" t="str">
        <f t="array" ref="A230">IFERROR(INDEX('Annex 2 EHV charges'!$D$11:$D$305, MATCH(0, IF(ISBLANK('Annex 2 EHV charges'!$D$11:$D$305),1, COUNTIF(A$4:$A229, 'Annex 2 EHV charges'!$D$11:$D$305)), 0)),"")</f>
        <v>New Export 53</v>
      </c>
      <c r="B230" s="110" t="str">
        <f>IF($A230="","",VLOOKUP($A230,'Annex 2 EHV charges'!$D:$O,2,0))</f>
        <v>New Export 53</v>
      </c>
      <c r="C230" s="111" t="str">
        <f>IF($A230="","",VLOOKUP($A230,'Annex 2 EHV charges'!$D:$O,3,0))</f>
        <v>New Export 53</v>
      </c>
      <c r="D230" s="110" t="str">
        <f>IF($A230="","",VLOOKUP($A230,'Annex 2 EHV charges'!$D:$O,4,0))</f>
        <v>Spring Ridge WF</v>
      </c>
      <c r="E230" s="112" t="str">
        <f>IFERROR(IF(VLOOKUP($A230,'Annex 2 EHV charges'!$D:$O,9,FALSE)=0,"",VLOOKUP($A230,'Annex 2 EHV charges'!$D:$O,9,FALSE)),"")</f>
        <v/>
      </c>
      <c r="F230" s="113">
        <f>IFERROR(IF(VLOOKUP($A230,'Annex 2 EHV charges'!$D:$O,10,FALSE)=0,"",VLOOKUP($A230,'Annex 2 EHV charges'!$D:$O,10,FALSE)),"")</f>
        <v>3288.18</v>
      </c>
      <c r="G230" s="114">
        <f>IFERROR(IF(VLOOKUP($A230,'Annex 2 EHV charges'!$D:$O,11,FALSE)=0,"",VLOOKUP($A230,'Annex 2 EHV charges'!$D:$O,11,FALSE)),"")</f>
        <v>0.05</v>
      </c>
      <c r="H230" s="114">
        <f>IFERROR(IF(VLOOKUP($A230,'Annex 2 EHV charges'!$D:$O,12,FALSE)=0,"",VLOOKUP($A230,'Annex 2 EHV charges'!$D:$O,12,FALSE)),"")</f>
        <v>0.05</v>
      </c>
    </row>
    <row r="231" spans="1:8" x14ac:dyDescent="0.2">
      <c r="A231" s="111" t="str">
        <f t="array" ref="A231">IFERROR(INDEX('Annex 2 EHV charges'!$D$11:$D$305, MATCH(0, IF(ISBLANK('Annex 2 EHV charges'!$D$11:$D$305),1, COUNTIF(A$4:$A230, 'Annex 2 EHV charges'!$D$11:$D$305)), 0)),"")</f>
        <v>New Export 54</v>
      </c>
      <c r="B231" s="110" t="str">
        <f>IF($A231="","",VLOOKUP($A231,'Annex 2 EHV charges'!$D:$O,2,0))</f>
        <v>New Export 54</v>
      </c>
      <c r="C231" s="111" t="str">
        <f>IF($A231="","",VLOOKUP($A231,'Annex 2 EHV charges'!$D:$O,3,0))</f>
        <v>New Export 54</v>
      </c>
      <c r="D231" s="110" t="str">
        <f>IF($A231="","",VLOOKUP($A231,'Annex 2 EHV charges'!$D:$O,4,0))</f>
        <v>Stoke Heights Wind Farm</v>
      </c>
      <c r="E231" s="112" t="str">
        <f>IFERROR(IF(VLOOKUP($A231,'Annex 2 EHV charges'!$D:$O,9,FALSE)=0,"",VLOOKUP($A231,'Annex 2 EHV charges'!$D:$O,9,FALSE)),"")</f>
        <v/>
      </c>
      <c r="F231" s="113">
        <f>IFERROR(IF(VLOOKUP($A231,'Annex 2 EHV charges'!$D:$O,10,FALSE)=0,"",VLOOKUP($A231,'Annex 2 EHV charges'!$D:$O,10,FALSE)),"")</f>
        <v>10117.82</v>
      </c>
      <c r="G231" s="114">
        <f>IFERROR(IF(VLOOKUP($A231,'Annex 2 EHV charges'!$D:$O,11,FALSE)=0,"",VLOOKUP($A231,'Annex 2 EHV charges'!$D:$O,11,FALSE)),"")</f>
        <v>0.05</v>
      </c>
      <c r="H231" s="114">
        <f>IFERROR(IF(VLOOKUP($A231,'Annex 2 EHV charges'!$D:$O,12,FALSE)=0,"",VLOOKUP($A231,'Annex 2 EHV charges'!$D:$O,12,FALSE)),"")</f>
        <v>0.05</v>
      </c>
    </row>
    <row r="232" spans="1:8" x14ac:dyDescent="0.2">
      <c r="A232" s="111" t="str">
        <f t="array" ref="A232">IFERROR(INDEX('Annex 2 EHV charges'!$D$11:$D$305, MATCH(0, IF(ISBLANK('Annex 2 EHV charges'!$D$11:$D$305),1, COUNTIF(A$4:$A231, 'Annex 2 EHV charges'!$D$11:$D$305)), 0)),"")</f>
        <v>New Export 55</v>
      </c>
      <c r="B232" s="110" t="str">
        <f>IF($A232="","",VLOOKUP($A232,'Annex 2 EHV charges'!$D:$O,2,0))</f>
        <v>New Export 55</v>
      </c>
      <c r="C232" s="111" t="str">
        <f>IF($A232="","",VLOOKUP($A232,'Annex 2 EHV charges'!$D:$O,3,0))</f>
        <v>New Export 55</v>
      </c>
      <c r="D232" s="110" t="str">
        <f>IF($A232="","",VLOOKUP($A232,'Annex 2 EHV charges'!$D:$O,4,0))</f>
        <v>Streetfield STOR</v>
      </c>
      <c r="E232" s="112" t="str">
        <f>IFERROR(IF(VLOOKUP($A232,'Annex 2 EHV charges'!$D:$O,9,FALSE)=0,"",VLOOKUP($A232,'Annex 2 EHV charges'!$D:$O,9,FALSE)),"")</f>
        <v/>
      </c>
      <c r="F232" s="113">
        <f>IFERROR(IF(VLOOKUP($A232,'Annex 2 EHV charges'!$D:$O,10,FALSE)=0,"",VLOOKUP($A232,'Annex 2 EHV charges'!$D:$O,10,FALSE)),"")</f>
        <v>2237.16</v>
      </c>
      <c r="G232" s="114">
        <f>IFERROR(IF(VLOOKUP($A232,'Annex 2 EHV charges'!$D:$O,11,FALSE)=0,"",VLOOKUP($A232,'Annex 2 EHV charges'!$D:$O,11,FALSE)),"")</f>
        <v>0.05</v>
      </c>
      <c r="H232" s="114">
        <f>IFERROR(IF(VLOOKUP($A232,'Annex 2 EHV charges'!$D:$O,12,FALSE)=0,"",VLOOKUP($A232,'Annex 2 EHV charges'!$D:$O,12,FALSE)),"")</f>
        <v>0.05</v>
      </c>
    </row>
    <row r="233" spans="1:8" x14ac:dyDescent="0.2">
      <c r="A233" s="111" t="str">
        <f t="array" ref="A233">IFERROR(INDEX('Annex 2 EHV charges'!$D$11:$D$305, MATCH(0, IF(ISBLANK('Annex 2 EHV charges'!$D$11:$D$305),1, COUNTIF(A$4:$A232, 'Annex 2 EHV charges'!$D$11:$D$305)), 0)),"")</f>
        <v>New Export 56</v>
      </c>
      <c r="B233" s="110" t="str">
        <f>IF($A233="","",VLOOKUP($A233,'Annex 2 EHV charges'!$D:$O,2,0))</f>
        <v>New Export 56</v>
      </c>
      <c r="C233" s="111" t="str">
        <f>IF($A233="","",VLOOKUP($A233,'Annex 2 EHV charges'!$D:$O,3,0))</f>
        <v>New Export 56</v>
      </c>
      <c r="D233" s="110" t="str">
        <f>IF($A233="","",VLOOKUP($A233,'Annex 2 EHV charges'!$D:$O,4,0))</f>
        <v>Stud Farm, Sutton-on-Trent</v>
      </c>
      <c r="E233" s="112" t="str">
        <f>IFERROR(IF(VLOOKUP($A233,'Annex 2 EHV charges'!$D:$O,9,FALSE)=0,"",VLOOKUP($A233,'Annex 2 EHV charges'!$D:$O,9,FALSE)),"")</f>
        <v/>
      </c>
      <c r="F233" s="113">
        <f>IFERROR(IF(VLOOKUP($A233,'Annex 2 EHV charges'!$D:$O,10,FALSE)=0,"",VLOOKUP($A233,'Annex 2 EHV charges'!$D:$O,10,FALSE)),"")</f>
        <v>383.93</v>
      </c>
      <c r="G233" s="114">
        <f>IFERROR(IF(VLOOKUP($A233,'Annex 2 EHV charges'!$D:$O,11,FALSE)=0,"",VLOOKUP($A233,'Annex 2 EHV charges'!$D:$O,11,FALSE)),"")</f>
        <v>0.05</v>
      </c>
      <c r="H233" s="114">
        <f>IFERROR(IF(VLOOKUP($A233,'Annex 2 EHV charges'!$D:$O,12,FALSE)=0,"",VLOOKUP($A233,'Annex 2 EHV charges'!$D:$O,12,FALSE)),"")</f>
        <v>0.05</v>
      </c>
    </row>
    <row r="234" spans="1:8" x14ac:dyDescent="0.2">
      <c r="A234" s="111" t="str">
        <f t="array" ref="A234">IFERROR(INDEX('Annex 2 EHV charges'!$D$11:$D$305, MATCH(0, IF(ISBLANK('Annex 2 EHV charges'!$D$11:$D$305),1, COUNTIF(A$4:$A233, 'Annex 2 EHV charges'!$D$11:$D$305)), 0)),"")</f>
        <v>New Export 57</v>
      </c>
      <c r="B234" s="110" t="str">
        <f>IF($A234="","",VLOOKUP($A234,'Annex 2 EHV charges'!$D:$O,2,0))</f>
        <v>New Export 57</v>
      </c>
      <c r="C234" s="111" t="str">
        <f>IF($A234="","",VLOOKUP($A234,'Annex 2 EHV charges'!$D:$O,3,0))</f>
        <v>New Export 57</v>
      </c>
      <c r="D234" s="110" t="str">
        <f>IF($A234="","",VLOOKUP($A234,'Annex 2 EHV charges'!$D:$O,4,0))</f>
        <v>Sutton Elms STOR</v>
      </c>
      <c r="E234" s="112" t="str">
        <f>IFERROR(IF(VLOOKUP($A234,'Annex 2 EHV charges'!$D:$O,9,FALSE)=0,"",VLOOKUP($A234,'Annex 2 EHV charges'!$D:$O,9,FALSE)),"")</f>
        <v/>
      </c>
      <c r="F234" s="113">
        <f>IFERROR(IF(VLOOKUP($A234,'Annex 2 EHV charges'!$D:$O,10,FALSE)=0,"",VLOOKUP($A234,'Annex 2 EHV charges'!$D:$O,10,FALSE)),"")</f>
        <v>1040.58</v>
      </c>
      <c r="G234" s="114">
        <f>IFERROR(IF(VLOOKUP($A234,'Annex 2 EHV charges'!$D:$O,11,FALSE)=0,"",VLOOKUP($A234,'Annex 2 EHV charges'!$D:$O,11,FALSE)),"")</f>
        <v>0.05</v>
      </c>
      <c r="H234" s="114">
        <f>IFERROR(IF(VLOOKUP($A234,'Annex 2 EHV charges'!$D:$O,12,FALSE)=0,"",VLOOKUP($A234,'Annex 2 EHV charges'!$D:$O,12,FALSE)),"")</f>
        <v>0.05</v>
      </c>
    </row>
    <row r="235" spans="1:8" x14ac:dyDescent="0.2">
      <c r="A235" s="111" t="str">
        <f t="array" ref="A235">IFERROR(INDEX('Annex 2 EHV charges'!$D$11:$D$305, MATCH(0, IF(ISBLANK('Annex 2 EHV charges'!$D$11:$D$305),1, COUNTIF(A$4:$A234, 'Annex 2 EHV charges'!$D$11:$D$305)), 0)),"")</f>
        <v>New Export 58</v>
      </c>
      <c r="B235" s="110" t="str">
        <f>IF($A235="","",VLOOKUP($A235,'Annex 2 EHV charges'!$D:$O,2,0))</f>
        <v>New Export 58</v>
      </c>
      <c r="C235" s="111" t="str">
        <f>IF($A235="","",VLOOKUP($A235,'Annex 2 EHV charges'!$D:$O,3,0))</f>
        <v>New Export 58</v>
      </c>
      <c r="D235" s="110" t="str">
        <f>IF($A235="","",VLOOKUP($A235,'Annex 2 EHV charges'!$D:$O,4,0))</f>
        <v>Swift Wind Farm</v>
      </c>
      <c r="E235" s="112" t="str">
        <f>IFERROR(IF(VLOOKUP($A235,'Annex 2 EHV charges'!$D:$O,9,FALSE)=0,"",VLOOKUP($A235,'Annex 2 EHV charges'!$D:$O,9,FALSE)),"")</f>
        <v/>
      </c>
      <c r="F235" s="113">
        <f>IFERROR(IF(VLOOKUP($A235,'Annex 2 EHV charges'!$D:$O,10,FALSE)=0,"",VLOOKUP($A235,'Annex 2 EHV charges'!$D:$O,10,FALSE)),"")</f>
        <v>714.16</v>
      </c>
      <c r="G235" s="114">
        <f>IFERROR(IF(VLOOKUP($A235,'Annex 2 EHV charges'!$D:$O,11,FALSE)=0,"",VLOOKUP($A235,'Annex 2 EHV charges'!$D:$O,11,FALSE)),"")</f>
        <v>0.05</v>
      </c>
      <c r="H235" s="114">
        <f>IFERROR(IF(VLOOKUP($A235,'Annex 2 EHV charges'!$D:$O,12,FALSE)=0,"",VLOOKUP($A235,'Annex 2 EHV charges'!$D:$O,12,FALSE)),"")</f>
        <v>0.05</v>
      </c>
    </row>
    <row r="236" spans="1:8" x14ac:dyDescent="0.2">
      <c r="A236" s="111" t="str">
        <f t="array" ref="A236">IFERROR(INDEX('Annex 2 EHV charges'!$D$11:$D$305, MATCH(0, IF(ISBLANK('Annex 2 EHV charges'!$D$11:$D$305),1, COUNTIF(A$4:$A235, 'Annex 2 EHV charges'!$D$11:$D$305)), 0)),"")</f>
        <v>New Export 59</v>
      </c>
      <c r="B236" s="110" t="str">
        <f>IF($A236="","",VLOOKUP($A236,'Annex 2 EHV charges'!$D:$O,2,0))</f>
        <v>New Export 59</v>
      </c>
      <c r="C236" s="111" t="str">
        <f>IF($A236="","",VLOOKUP($A236,'Annex 2 EHV charges'!$D:$O,3,0))</f>
        <v>New Export 59</v>
      </c>
      <c r="D236" s="110" t="str">
        <f>IF($A236="","",VLOOKUP($A236,'Annex 2 EHV charges'!$D:$O,4,0))</f>
        <v>Tathall End Solar Farm</v>
      </c>
      <c r="E236" s="112" t="str">
        <f>IFERROR(IF(VLOOKUP($A236,'Annex 2 EHV charges'!$D:$O,9,FALSE)=0,"",VLOOKUP($A236,'Annex 2 EHV charges'!$D:$O,9,FALSE)),"")</f>
        <v/>
      </c>
      <c r="F236" s="113">
        <f>IFERROR(IF(VLOOKUP($A236,'Annex 2 EHV charges'!$D:$O,10,FALSE)=0,"",VLOOKUP($A236,'Annex 2 EHV charges'!$D:$O,10,FALSE)),"")</f>
        <v>2183.87</v>
      </c>
      <c r="G236" s="114">
        <f>IFERROR(IF(VLOOKUP($A236,'Annex 2 EHV charges'!$D:$O,11,FALSE)=0,"",VLOOKUP($A236,'Annex 2 EHV charges'!$D:$O,11,FALSE)),"")</f>
        <v>0.05</v>
      </c>
      <c r="H236" s="114">
        <f>IFERROR(IF(VLOOKUP($A236,'Annex 2 EHV charges'!$D:$O,12,FALSE)=0,"",VLOOKUP($A236,'Annex 2 EHV charges'!$D:$O,12,FALSE)),"")</f>
        <v>0.05</v>
      </c>
    </row>
    <row r="237" spans="1:8" x14ac:dyDescent="0.2">
      <c r="A237" s="111" t="str">
        <f t="array" ref="A237">IFERROR(INDEX('Annex 2 EHV charges'!$D$11:$D$305, MATCH(0, IF(ISBLANK('Annex 2 EHV charges'!$D$11:$D$305),1, COUNTIF(A$4:$A236, 'Annex 2 EHV charges'!$D$11:$D$305)), 0)),"")</f>
        <v>New Export 60</v>
      </c>
      <c r="B237" s="110" t="str">
        <f>IF($A237="","",VLOOKUP($A237,'Annex 2 EHV charges'!$D:$O,2,0))</f>
        <v>New Export 60</v>
      </c>
      <c r="C237" s="111" t="str">
        <f>IF($A237="","",VLOOKUP($A237,'Annex 2 EHV charges'!$D:$O,3,0))</f>
        <v>New Export 60</v>
      </c>
      <c r="D237" s="110" t="str">
        <f>IF($A237="","",VLOOKUP($A237,'Annex 2 EHV charges'!$D:$O,4,0))</f>
        <v>Thornton Estate STOR</v>
      </c>
      <c r="E237" s="112" t="str">
        <f>IFERROR(IF(VLOOKUP($A237,'Annex 2 EHV charges'!$D:$O,9,FALSE)=0,"",VLOOKUP($A237,'Annex 2 EHV charges'!$D:$O,9,FALSE)),"")</f>
        <v/>
      </c>
      <c r="F237" s="113">
        <f>IFERROR(IF(VLOOKUP($A237,'Annex 2 EHV charges'!$D:$O,10,FALSE)=0,"",VLOOKUP($A237,'Annex 2 EHV charges'!$D:$O,10,FALSE)),"")</f>
        <v>841.35</v>
      </c>
      <c r="G237" s="114">
        <f>IFERROR(IF(VLOOKUP($A237,'Annex 2 EHV charges'!$D:$O,11,FALSE)=0,"",VLOOKUP($A237,'Annex 2 EHV charges'!$D:$O,11,FALSE)),"")</f>
        <v>0.05</v>
      </c>
      <c r="H237" s="114">
        <f>IFERROR(IF(VLOOKUP($A237,'Annex 2 EHV charges'!$D:$O,12,FALSE)=0,"",VLOOKUP($A237,'Annex 2 EHV charges'!$D:$O,12,FALSE)),"")</f>
        <v>0.05</v>
      </c>
    </row>
    <row r="238" spans="1:8" x14ac:dyDescent="0.2">
      <c r="A238" s="111" t="str">
        <f t="array" ref="A238">IFERROR(INDEX('Annex 2 EHV charges'!$D$11:$D$305, MATCH(0, IF(ISBLANK('Annex 2 EHV charges'!$D$11:$D$305),1, COUNTIF(A$4:$A237, 'Annex 2 EHV charges'!$D$11:$D$305)), 0)),"")</f>
        <v>New Export 61</v>
      </c>
      <c r="B238" s="110" t="str">
        <f>IF($A238="","",VLOOKUP($A238,'Annex 2 EHV charges'!$D:$O,2,0))</f>
        <v>New Export 61</v>
      </c>
      <c r="C238" s="111" t="str">
        <f>IF($A238="","",VLOOKUP($A238,'Annex 2 EHV charges'!$D:$O,3,0))</f>
        <v>New Export 61</v>
      </c>
      <c r="D238" s="110" t="str">
        <f>IF($A238="","",VLOOKUP($A238,'Annex 2 EHV charges'!$D:$O,4,0))</f>
        <v>Thornton Solar Farm</v>
      </c>
      <c r="E238" s="112" t="str">
        <f>IFERROR(IF(VLOOKUP($A238,'Annex 2 EHV charges'!$D:$O,9,FALSE)=0,"",VLOOKUP($A238,'Annex 2 EHV charges'!$D:$O,9,FALSE)),"")</f>
        <v/>
      </c>
      <c r="F238" s="113">
        <f>IFERROR(IF(VLOOKUP($A238,'Annex 2 EHV charges'!$D:$O,10,FALSE)=0,"",VLOOKUP($A238,'Annex 2 EHV charges'!$D:$O,10,FALSE)),"")</f>
        <v>2566.98</v>
      </c>
      <c r="G238" s="114">
        <f>IFERROR(IF(VLOOKUP($A238,'Annex 2 EHV charges'!$D:$O,11,FALSE)=0,"",VLOOKUP($A238,'Annex 2 EHV charges'!$D:$O,11,FALSE)),"")</f>
        <v>0.05</v>
      </c>
      <c r="H238" s="114">
        <f>IFERROR(IF(VLOOKUP($A238,'Annex 2 EHV charges'!$D:$O,12,FALSE)=0,"",VLOOKUP($A238,'Annex 2 EHV charges'!$D:$O,12,FALSE)),"")</f>
        <v>0.05</v>
      </c>
    </row>
    <row r="239" spans="1:8" x14ac:dyDescent="0.2">
      <c r="A239" s="111" t="str">
        <f t="array" ref="A239">IFERROR(INDEX('Annex 2 EHV charges'!$D$11:$D$305, MATCH(0, IF(ISBLANK('Annex 2 EHV charges'!$D$11:$D$305),1, COUNTIF(A$4:$A238, 'Annex 2 EHV charges'!$D$11:$D$305)), 0)),"")</f>
        <v>New Export 62</v>
      </c>
      <c r="B239" s="110" t="str">
        <f>IF($A239="","",VLOOKUP($A239,'Annex 2 EHV charges'!$D:$O,2,0))</f>
        <v>New Export 62</v>
      </c>
      <c r="C239" s="111" t="str">
        <f>IF($A239="","",VLOOKUP($A239,'Annex 2 EHV charges'!$D:$O,3,0))</f>
        <v>New Export 62</v>
      </c>
      <c r="D239" s="110" t="str">
        <f>IF($A239="","",VLOOKUP($A239,'Annex 2 EHV charges'!$D:$O,4,0))</f>
        <v>Thurlaston Estate Solar Farm</v>
      </c>
      <c r="E239" s="112" t="str">
        <f>IFERROR(IF(VLOOKUP($A239,'Annex 2 EHV charges'!$D:$O,9,FALSE)=0,"",VLOOKUP($A239,'Annex 2 EHV charges'!$D:$O,9,FALSE)),"")</f>
        <v/>
      </c>
      <c r="F239" s="113">
        <f>IFERROR(IF(VLOOKUP($A239,'Annex 2 EHV charges'!$D:$O,10,FALSE)=0,"",VLOOKUP($A239,'Annex 2 EHV charges'!$D:$O,10,FALSE)),"")</f>
        <v>531.02</v>
      </c>
      <c r="G239" s="114">
        <f>IFERROR(IF(VLOOKUP($A239,'Annex 2 EHV charges'!$D:$O,11,FALSE)=0,"",VLOOKUP($A239,'Annex 2 EHV charges'!$D:$O,11,FALSE)),"")</f>
        <v>0.05</v>
      </c>
      <c r="H239" s="114">
        <f>IFERROR(IF(VLOOKUP($A239,'Annex 2 EHV charges'!$D:$O,12,FALSE)=0,"",VLOOKUP($A239,'Annex 2 EHV charges'!$D:$O,12,FALSE)),"")</f>
        <v>0.05</v>
      </c>
    </row>
    <row r="240" spans="1:8" x14ac:dyDescent="0.2">
      <c r="A240" s="111" t="str">
        <f t="array" ref="A240">IFERROR(INDEX('Annex 2 EHV charges'!$D$11:$D$305, MATCH(0, IF(ISBLANK('Annex 2 EHV charges'!$D$11:$D$305),1, COUNTIF(A$4:$A239, 'Annex 2 EHV charges'!$D$11:$D$305)), 0)),"")</f>
        <v>New Export 63</v>
      </c>
      <c r="B240" s="110" t="str">
        <f>IF($A240="","",VLOOKUP($A240,'Annex 2 EHV charges'!$D:$O,2,0))</f>
        <v>New Export 63</v>
      </c>
      <c r="C240" s="111" t="str">
        <f>IF($A240="","",VLOOKUP($A240,'Annex 2 EHV charges'!$D:$O,3,0))</f>
        <v>New Export 63</v>
      </c>
      <c r="D240" s="110" t="str">
        <f>IF($A240="","",VLOOKUP($A240,'Annex 2 EHV charges'!$D:$O,4,0))</f>
        <v>Tuckey Farm PV</v>
      </c>
      <c r="E240" s="112" t="str">
        <f>IFERROR(IF(VLOOKUP($A240,'Annex 2 EHV charges'!$D:$O,9,FALSE)=0,"",VLOOKUP($A240,'Annex 2 EHV charges'!$D:$O,9,FALSE)),"")</f>
        <v/>
      </c>
      <c r="F240" s="113">
        <f>IFERROR(IF(VLOOKUP($A240,'Annex 2 EHV charges'!$D:$O,10,FALSE)=0,"",VLOOKUP($A240,'Annex 2 EHV charges'!$D:$O,10,FALSE)),"")</f>
        <v>1045.49</v>
      </c>
      <c r="G240" s="114">
        <f>IFERROR(IF(VLOOKUP($A240,'Annex 2 EHV charges'!$D:$O,11,FALSE)=0,"",VLOOKUP($A240,'Annex 2 EHV charges'!$D:$O,11,FALSE)),"")</f>
        <v>0.05</v>
      </c>
      <c r="H240" s="114">
        <f>IFERROR(IF(VLOOKUP($A240,'Annex 2 EHV charges'!$D:$O,12,FALSE)=0,"",VLOOKUP($A240,'Annex 2 EHV charges'!$D:$O,12,FALSE)),"")</f>
        <v>0.05</v>
      </c>
    </row>
    <row r="241" spans="1:8" x14ac:dyDescent="0.2">
      <c r="A241" s="111" t="str">
        <f t="array" ref="A241">IFERROR(INDEX('Annex 2 EHV charges'!$D$11:$D$305, MATCH(0, IF(ISBLANK('Annex 2 EHV charges'!$D$11:$D$305),1, COUNTIF(A$4:$A240, 'Annex 2 EHV charges'!$D$11:$D$305)), 0)),"")</f>
        <v>New Export 64</v>
      </c>
      <c r="B241" s="110" t="str">
        <f>IF($A241="","",VLOOKUP($A241,'Annex 2 EHV charges'!$D:$O,2,0))</f>
        <v>New Export 64</v>
      </c>
      <c r="C241" s="111" t="str">
        <f>IF($A241="","",VLOOKUP($A241,'Annex 2 EHV charges'!$D:$O,3,0))</f>
        <v>New Export 64</v>
      </c>
      <c r="D241" s="110" t="str">
        <f>IF($A241="","",VLOOKUP($A241,'Annex 2 EHV charges'!$D:$O,4,0))</f>
        <v>Tutbury Solar Farm</v>
      </c>
      <c r="E241" s="112" t="str">
        <f>IFERROR(IF(VLOOKUP($A241,'Annex 2 EHV charges'!$D:$O,9,FALSE)=0,"",VLOOKUP($A241,'Annex 2 EHV charges'!$D:$O,9,FALSE)),"")</f>
        <v/>
      </c>
      <c r="F241" s="113">
        <f>IFERROR(IF(VLOOKUP($A241,'Annex 2 EHV charges'!$D:$O,10,FALSE)=0,"",VLOOKUP($A241,'Annex 2 EHV charges'!$D:$O,10,FALSE)),"")</f>
        <v>873.52</v>
      </c>
      <c r="G241" s="114">
        <f>IFERROR(IF(VLOOKUP($A241,'Annex 2 EHV charges'!$D:$O,11,FALSE)=0,"",VLOOKUP($A241,'Annex 2 EHV charges'!$D:$O,11,FALSE)),"")</f>
        <v>0.05</v>
      </c>
      <c r="H241" s="114">
        <f>IFERROR(IF(VLOOKUP($A241,'Annex 2 EHV charges'!$D:$O,12,FALSE)=0,"",VLOOKUP($A241,'Annex 2 EHV charges'!$D:$O,12,FALSE)),"")</f>
        <v>0.05</v>
      </c>
    </row>
    <row r="242" spans="1:8" x14ac:dyDescent="0.2">
      <c r="A242" s="111" t="str">
        <f t="array" ref="A242">IFERROR(INDEX('Annex 2 EHV charges'!$D$11:$D$305, MATCH(0, IF(ISBLANK('Annex 2 EHV charges'!$D$11:$D$305),1, COUNTIF(A$4:$A241, 'Annex 2 EHV charges'!$D$11:$D$305)), 0)),"")</f>
        <v>New Export 65</v>
      </c>
      <c r="B242" s="110" t="str">
        <f>IF($A242="","",VLOOKUP($A242,'Annex 2 EHV charges'!$D:$O,2,0))</f>
        <v>New Export 65</v>
      </c>
      <c r="C242" s="111" t="str">
        <f>IF($A242="","",VLOOKUP($A242,'Annex 2 EHV charges'!$D:$O,3,0))</f>
        <v>New Export 65</v>
      </c>
      <c r="D242" s="110" t="str">
        <f>IF($A242="","",VLOOKUP($A242,'Annex 2 EHV charges'!$D:$O,4,0))</f>
        <v>Walworth farm EES</v>
      </c>
      <c r="E242" s="112" t="str">
        <f>IFERROR(IF(VLOOKUP($A242,'Annex 2 EHV charges'!$D:$O,9,FALSE)=0,"",VLOOKUP($A242,'Annex 2 EHV charges'!$D:$O,9,FALSE)),"")</f>
        <v/>
      </c>
      <c r="F242" s="113">
        <f>IFERROR(IF(VLOOKUP($A242,'Annex 2 EHV charges'!$D:$O,10,FALSE)=0,"",VLOOKUP($A242,'Annex 2 EHV charges'!$D:$O,10,FALSE)),"")</f>
        <v>41.35</v>
      </c>
      <c r="G242" s="114">
        <f>IFERROR(IF(VLOOKUP($A242,'Annex 2 EHV charges'!$D:$O,11,FALSE)=0,"",VLOOKUP($A242,'Annex 2 EHV charges'!$D:$O,11,FALSE)),"")</f>
        <v>0.05</v>
      </c>
      <c r="H242" s="114">
        <f>IFERROR(IF(VLOOKUP($A242,'Annex 2 EHV charges'!$D:$O,12,FALSE)=0,"",VLOOKUP($A242,'Annex 2 EHV charges'!$D:$O,12,FALSE)),"")</f>
        <v>0.05</v>
      </c>
    </row>
    <row r="243" spans="1:8" x14ac:dyDescent="0.2">
      <c r="A243" s="111" t="str">
        <f t="array" ref="A243">IFERROR(INDEX('Annex 2 EHV charges'!$D$11:$D$305, MATCH(0, IF(ISBLANK('Annex 2 EHV charges'!$D$11:$D$305),1, COUNTIF(A$4:$A242, 'Annex 2 EHV charges'!$D$11:$D$305)), 0)),"")</f>
        <v>New Export 66</v>
      </c>
      <c r="B243" s="110" t="str">
        <f>IF($A243="","",VLOOKUP($A243,'Annex 2 EHV charges'!$D:$O,2,0))</f>
        <v>New Export 66</v>
      </c>
      <c r="C243" s="111" t="str">
        <f>IF($A243="","",VLOOKUP($A243,'Annex 2 EHV charges'!$D:$O,3,0))</f>
        <v>New Export 66</v>
      </c>
      <c r="D243" s="110" t="str">
        <f>IF($A243="","",VLOOKUP($A243,'Annex 2 EHV charges'!$D:$O,4,0))</f>
        <v>Whaddon 2872</v>
      </c>
      <c r="E243" s="112" t="str">
        <f>IFERROR(IF(VLOOKUP($A243,'Annex 2 EHV charges'!$D:$O,9,FALSE)=0,"",VLOOKUP($A243,'Annex 2 EHV charges'!$D:$O,9,FALSE)),"")</f>
        <v/>
      </c>
      <c r="F243" s="113">
        <f>IFERROR(IF(VLOOKUP($A243,'Annex 2 EHV charges'!$D:$O,10,FALSE)=0,"",VLOOKUP($A243,'Annex 2 EHV charges'!$D:$O,10,FALSE)),"")</f>
        <v>404</v>
      </c>
      <c r="G243" s="114">
        <f>IFERROR(IF(VLOOKUP($A243,'Annex 2 EHV charges'!$D:$O,11,FALSE)=0,"",VLOOKUP($A243,'Annex 2 EHV charges'!$D:$O,11,FALSE)),"")</f>
        <v>0.05</v>
      </c>
      <c r="H243" s="114">
        <f>IFERROR(IF(VLOOKUP($A243,'Annex 2 EHV charges'!$D:$O,12,FALSE)=0,"",VLOOKUP($A243,'Annex 2 EHV charges'!$D:$O,12,FALSE)),"")</f>
        <v>0.05</v>
      </c>
    </row>
    <row r="244" spans="1:8" x14ac:dyDescent="0.2">
      <c r="A244" s="111" t="str">
        <f t="array" ref="A244">IFERROR(INDEX('Annex 2 EHV charges'!$D$11:$D$305, MATCH(0, IF(ISBLANK('Annex 2 EHV charges'!$D$11:$D$305),1, COUNTIF(A$4:$A243, 'Annex 2 EHV charges'!$D$11:$D$305)), 0)),"")</f>
        <v>New Export 67</v>
      </c>
      <c r="B244" s="110" t="str">
        <f>IF($A244="","",VLOOKUP($A244,'Annex 2 EHV charges'!$D:$O,2,0))</f>
        <v>New Export 67</v>
      </c>
      <c r="C244" s="111" t="str">
        <f>IF($A244="","",VLOOKUP($A244,'Annex 2 EHV charges'!$D:$O,3,0))</f>
        <v>New Export 67</v>
      </c>
      <c r="D244" s="110" t="str">
        <f>IF($A244="","",VLOOKUP($A244,'Annex 2 EHV charges'!$D:$O,4,0))</f>
        <v>Whitecross Lane PV Park</v>
      </c>
      <c r="E244" s="112" t="str">
        <f>IFERROR(IF(VLOOKUP($A244,'Annex 2 EHV charges'!$D:$O,9,FALSE)=0,"",VLOOKUP($A244,'Annex 2 EHV charges'!$D:$O,9,FALSE)),"")</f>
        <v/>
      </c>
      <c r="F244" s="113">
        <f>IFERROR(IF(VLOOKUP($A244,'Annex 2 EHV charges'!$D:$O,10,FALSE)=0,"",VLOOKUP($A244,'Annex 2 EHV charges'!$D:$O,10,FALSE)),"")</f>
        <v>624.02</v>
      </c>
      <c r="G244" s="114">
        <f>IFERROR(IF(VLOOKUP($A244,'Annex 2 EHV charges'!$D:$O,11,FALSE)=0,"",VLOOKUP($A244,'Annex 2 EHV charges'!$D:$O,11,FALSE)),"")</f>
        <v>0.05</v>
      </c>
      <c r="H244" s="114">
        <f>IFERROR(IF(VLOOKUP($A244,'Annex 2 EHV charges'!$D:$O,12,FALSE)=0,"",VLOOKUP($A244,'Annex 2 EHV charges'!$D:$O,12,FALSE)),"")</f>
        <v>0.05</v>
      </c>
    </row>
    <row r="245" spans="1:8" x14ac:dyDescent="0.2">
      <c r="A245" s="111" t="str">
        <f t="array" ref="A245">IFERROR(INDEX('Annex 2 EHV charges'!$D$11:$D$305, MATCH(0, IF(ISBLANK('Annex 2 EHV charges'!$D$11:$D$305),1, COUNTIF(A$4:$A244, 'Annex 2 EHV charges'!$D$11:$D$305)), 0)),"")</f>
        <v>New Export 68</v>
      </c>
      <c r="B245" s="110" t="str">
        <f>IF($A245="","",VLOOKUP($A245,'Annex 2 EHV charges'!$D:$O,2,0))</f>
        <v>New Export 68</v>
      </c>
      <c r="C245" s="111" t="str">
        <f>IF($A245="","",VLOOKUP($A245,'Annex 2 EHV charges'!$D:$O,3,0))</f>
        <v>New Export 68</v>
      </c>
      <c r="D245" s="110" t="str">
        <f>IF($A245="","",VLOOKUP($A245,'Annex 2 EHV charges'!$D:$O,4,0))</f>
        <v>Whitfield Hs Fm STOR</v>
      </c>
      <c r="E245" s="112" t="str">
        <f>IFERROR(IF(VLOOKUP($A245,'Annex 2 EHV charges'!$D:$O,9,FALSE)=0,"",VLOOKUP($A245,'Annex 2 EHV charges'!$D:$O,9,FALSE)),"")</f>
        <v/>
      </c>
      <c r="F245" s="113">
        <f>IFERROR(IF(VLOOKUP($A245,'Annex 2 EHV charges'!$D:$O,10,FALSE)=0,"",VLOOKUP($A245,'Annex 2 EHV charges'!$D:$O,10,FALSE)),"")</f>
        <v>712.96</v>
      </c>
      <c r="G245" s="114">
        <f>IFERROR(IF(VLOOKUP($A245,'Annex 2 EHV charges'!$D:$O,11,FALSE)=0,"",VLOOKUP($A245,'Annex 2 EHV charges'!$D:$O,11,FALSE)),"")</f>
        <v>0.05</v>
      </c>
      <c r="H245" s="114">
        <f>IFERROR(IF(VLOOKUP($A245,'Annex 2 EHV charges'!$D:$O,12,FALSE)=0,"",VLOOKUP($A245,'Annex 2 EHV charges'!$D:$O,12,FALSE)),"")</f>
        <v>0.05</v>
      </c>
    </row>
    <row r="246" spans="1:8" x14ac:dyDescent="0.2">
      <c r="A246" s="111" t="str">
        <f t="array" ref="A246">IFERROR(INDEX('Annex 2 EHV charges'!$D$11:$D$305, MATCH(0, IF(ISBLANK('Annex 2 EHV charges'!$D$11:$D$305),1, COUNTIF(A$4:$A245, 'Annex 2 EHV charges'!$D$11:$D$305)), 0)),"")</f>
        <v>New Export 69</v>
      </c>
      <c r="B246" s="110" t="str">
        <f>IF($A246="","",VLOOKUP($A246,'Annex 2 EHV charges'!$D:$O,2,0))</f>
        <v>New Export 69</v>
      </c>
      <c r="C246" s="111" t="str">
        <f>IF($A246="","",VLOOKUP($A246,'Annex 2 EHV charges'!$D:$O,3,0))</f>
        <v>New Export 69</v>
      </c>
      <c r="D246" s="110" t="str">
        <f>IF($A246="","",VLOOKUP($A246,'Annex 2 EHV charges'!$D:$O,4,0))</f>
        <v>Whitsundoles Solar Farm</v>
      </c>
      <c r="E246" s="112" t="str">
        <f>IFERROR(IF(VLOOKUP($A246,'Annex 2 EHV charges'!$D:$O,9,FALSE)=0,"",VLOOKUP($A246,'Annex 2 EHV charges'!$D:$O,9,FALSE)),"")</f>
        <v/>
      </c>
      <c r="F246" s="113">
        <f>IFERROR(IF(VLOOKUP($A246,'Annex 2 EHV charges'!$D:$O,10,FALSE)=0,"",VLOOKUP($A246,'Annex 2 EHV charges'!$D:$O,10,FALSE)),"")</f>
        <v>2981.82</v>
      </c>
      <c r="G246" s="114">
        <f>IFERROR(IF(VLOOKUP($A246,'Annex 2 EHV charges'!$D:$O,11,FALSE)=0,"",VLOOKUP($A246,'Annex 2 EHV charges'!$D:$O,11,FALSE)),"")</f>
        <v>0.05</v>
      </c>
      <c r="H246" s="114">
        <f>IFERROR(IF(VLOOKUP($A246,'Annex 2 EHV charges'!$D:$O,12,FALSE)=0,"",VLOOKUP($A246,'Annex 2 EHV charges'!$D:$O,12,FALSE)),"")</f>
        <v>0.05</v>
      </c>
    </row>
    <row r="247" spans="1:8" x14ac:dyDescent="0.2">
      <c r="A247" s="111" t="str">
        <f t="array" ref="A247">IFERROR(INDEX('Annex 2 EHV charges'!$D$11:$D$305, MATCH(0, IF(ISBLANK('Annex 2 EHV charges'!$D$11:$D$305),1, COUNTIF(A$4:$A246, 'Annex 2 EHV charges'!$D$11:$D$305)), 0)),"")</f>
        <v>New Export 70</v>
      </c>
      <c r="B247" s="110" t="str">
        <f>IF($A247="","",VLOOKUP($A247,'Annex 2 EHV charges'!$D:$O,2,0))</f>
        <v>New Export 70</v>
      </c>
      <c r="C247" s="111" t="str">
        <f>IF($A247="","",VLOOKUP($A247,'Annex 2 EHV charges'!$D:$O,3,0))</f>
        <v>New Export 70</v>
      </c>
      <c r="D247" s="110" t="str">
        <f>IF($A247="","",VLOOKUP($A247,'Annex 2 EHV charges'!$D:$O,4,0))</f>
        <v>Wide Lane Solar Farm</v>
      </c>
      <c r="E247" s="112" t="str">
        <f>IFERROR(IF(VLOOKUP($A247,'Annex 2 EHV charges'!$D:$O,9,FALSE)=0,"",VLOOKUP($A247,'Annex 2 EHV charges'!$D:$O,9,FALSE)),"")</f>
        <v/>
      </c>
      <c r="F247" s="113">
        <f>IFERROR(IF(VLOOKUP($A247,'Annex 2 EHV charges'!$D:$O,10,FALSE)=0,"",VLOOKUP($A247,'Annex 2 EHV charges'!$D:$O,10,FALSE)),"")</f>
        <v>415.32</v>
      </c>
      <c r="G247" s="114">
        <f>IFERROR(IF(VLOOKUP($A247,'Annex 2 EHV charges'!$D:$O,11,FALSE)=0,"",VLOOKUP($A247,'Annex 2 EHV charges'!$D:$O,11,FALSE)),"")</f>
        <v>0.05</v>
      </c>
      <c r="H247" s="114">
        <f>IFERROR(IF(VLOOKUP($A247,'Annex 2 EHV charges'!$D:$O,12,FALSE)=0,"",VLOOKUP($A247,'Annex 2 EHV charges'!$D:$O,12,FALSE)),"")</f>
        <v>0.05</v>
      </c>
    </row>
    <row r="248" spans="1:8" x14ac:dyDescent="0.2">
      <c r="A248" s="111" t="str">
        <f t="array" ref="A248">IFERROR(INDEX('Annex 2 EHV charges'!$D$11:$D$305, MATCH(0, IF(ISBLANK('Annex 2 EHV charges'!$D$11:$D$305),1, COUNTIF(A$4:$A247, 'Annex 2 EHV charges'!$D$11:$D$305)), 0)),"")</f>
        <v>New Export 71</v>
      </c>
      <c r="B248" s="110" t="str">
        <f>IF($A248="","",VLOOKUP($A248,'Annex 2 EHV charges'!$D:$O,2,0))</f>
        <v>New Export 71</v>
      </c>
      <c r="C248" s="111" t="str">
        <f>IF($A248="","",VLOOKUP($A248,'Annex 2 EHV charges'!$D:$O,3,0))</f>
        <v>New Export 71</v>
      </c>
      <c r="D248" s="110" t="str">
        <f>IF($A248="","",VLOOKUP($A248,'Annex 2 EHV charges'!$D:$O,4,0))</f>
        <v>Willow Park Farm Generation</v>
      </c>
      <c r="E248" s="112">
        <f>IFERROR(IF(VLOOKUP($A248,'Annex 2 EHV charges'!$D:$O,9,FALSE)=0,"",VLOOKUP($A248,'Annex 2 EHV charges'!$D:$O,9,FALSE)),"")</f>
        <v>-0.42599999999999999</v>
      </c>
      <c r="F248" s="113">
        <f>IFERROR(IF(VLOOKUP($A248,'Annex 2 EHV charges'!$D:$O,10,FALSE)=0,"",VLOOKUP($A248,'Annex 2 EHV charges'!$D:$O,10,FALSE)),"")</f>
        <v>1164.81</v>
      </c>
      <c r="G248" s="114">
        <f>IFERROR(IF(VLOOKUP($A248,'Annex 2 EHV charges'!$D:$O,11,FALSE)=0,"",VLOOKUP($A248,'Annex 2 EHV charges'!$D:$O,11,FALSE)),"")</f>
        <v>0.05</v>
      </c>
      <c r="H248" s="114">
        <f>IFERROR(IF(VLOOKUP($A248,'Annex 2 EHV charges'!$D:$O,12,FALSE)=0,"",VLOOKUP($A248,'Annex 2 EHV charges'!$D:$O,12,FALSE)),"")</f>
        <v>0.05</v>
      </c>
    </row>
    <row r="249" spans="1:8" x14ac:dyDescent="0.2">
      <c r="A249" s="111" t="str">
        <f t="array" ref="A249">IFERROR(INDEX('Annex 2 EHV charges'!$D$11:$D$305, MATCH(0, IF(ISBLANK('Annex 2 EHV charges'!$D$11:$D$305),1, COUNTIF(A$4:$A248, 'Annex 2 EHV charges'!$D$11:$D$305)), 0)),"")</f>
        <v>New Export 72</v>
      </c>
      <c r="B249" s="110" t="str">
        <f>IF($A249="","",VLOOKUP($A249,'Annex 2 EHV charges'!$D:$O,2,0))</f>
        <v>New Export 72</v>
      </c>
      <c r="C249" s="111" t="str">
        <f>IF($A249="","",VLOOKUP($A249,'Annex 2 EHV charges'!$D:$O,3,0))</f>
        <v>New Export 72</v>
      </c>
      <c r="D249" s="110" t="str">
        <f>IF($A249="","",VLOOKUP($A249,'Annex 2 EHV charges'!$D:$O,4,0))</f>
        <v>Wilsthorpe Farm</v>
      </c>
      <c r="E249" s="112" t="str">
        <f>IFERROR(IF(VLOOKUP($A249,'Annex 2 EHV charges'!$D:$O,9,FALSE)=0,"",VLOOKUP($A249,'Annex 2 EHV charges'!$D:$O,9,FALSE)),"")</f>
        <v/>
      </c>
      <c r="F249" s="113">
        <f>IFERROR(IF(VLOOKUP($A249,'Annex 2 EHV charges'!$D:$O,10,FALSE)=0,"",VLOOKUP($A249,'Annex 2 EHV charges'!$D:$O,10,FALSE)),"")</f>
        <v>382.98</v>
      </c>
      <c r="G249" s="114">
        <f>IFERROR(IF(VLOOKUP($A249,'Annex 2 EHV charges'!$D:$O,11,FALSE)=0,"",VLOOKUP($A249,'Annex 2 EHV charges'!$D:$O,11,FALSE)),"")</f>
        <v>0.05</v>
      </c>
      <c r="H249" s="114">
        <f>IFERROR(IF(VLOOKUP($A249,'Annex 2 EHV charges'!$D:$O,12,FALSE)=0,"",VLOOKUP($A249,'Annex 2 EHV charges'!$D:$O,12,FALSE)),"")</f>
        <v>0.05</v>
      </c>
    </row>
    <row r="250" spans="1:8" x14ac:dyDescent="0.2">
      <c r="A250" s="111" t="str">
        <f t="array" ref="A250">IFERROR(INDEX('Annex 2 EHV charges'!$D$11:$D$305, MATCH(0, IF(ISBLANK('Annex 2 EHV charges'!$D$11:$D$305),1, COUNTIF(A$4:$A249, 'Annex 2 EHV charges'!$D$11:$D$305)), 0)),"")</f>
        <v/>
      </c>
      <c r="B250" s="110" t="str">
        <f>IF($A250="","",VLOOKUP($A250,'Annex 2 EHV charges'!$D:$O,2,0))</f>
        <v/>
      </c>
      <c r="C250" s="111" t="str">
        <f>IF($A250="","",VLOOKUP($A250,'Annex 2 EHV charges'!$D:$O,3,0))</f>
        <v/>
      </c>
      <c r="D250" s="110" t="str">
        <f>IF($A250="","",VLOOKUP($A250,'Annex 2 EHV charges'!$D:$O,4,0))</f>
        <v/>
      </c>
      <c r="E250" s="112" t="str">
        <f>IFERROR(IF(VLOOKUP($A250,'Annex 2 EHV charges'!$D:$O,9,FALSE)=0,"",VLOOKUP($A250,'Annex 2 EHV charges'!$D:$O,9,FALSE)),"")</f>
        <v/>
      </c>
      <c r="F250" s="113" t="str">
        <f>IFERROR(IF(VLOOKUP($A250,'Annex 2 EHV charges'!$D:$O,10,FALSE)=0,"",VLOOKUP($A250,'Annex 2 EHV charges'!$D:$O,10,FALSE)),"")</f>
        <v/>
      </c>
      <c r="G250" s="114" t="str">
        <f>IFERROR(IF(VLOOKUP($A250,'Annex 2 EHV charges'!$D:$O,11,FALSE)=0,"",VLOOKUP($A250,'Annex 2 EHV charges'!$D:$O,11,FALSE)),"")</f>
        <v/>
      </c>
      <c r="H250" s="114" t="str">
        <f>IFERROR(IF(VLOOKUP($A250,'Annex 2 EHV charges'!$D:$O,12,FALSE)=0,"",VLOOKUP($A250,'Annex 2 EHV charges'!$D:$O,12,FALSE)),"")</f>
        <v/>
      </c>
    </row>
    <row r="251" spans="1:8" x14ac:dyDescent="0.2">
      <c r="A251" s="111" t="str">
        <f t="array" ref="A251">IFERROR(INDEX('Annex 2 EHV charges'!$D$11:$D$305, MATCH(0, IF(ISBLANK('Annex 2 EHV charges'!$D$11:$D$305),1, COUNTIF(A$4:$A250, 'Annex 2 EHV charges'!$D$11:$D$305)), 0)),"")</f>
        <v/>
      </c>
      <c r="B251" s="110" t="str">
        <f>IF($A251="","",VLOOKUP($A251,'Annex 2 EHV charges'!$D:$O,2,0))</f>
        <v/>
      </c>
      <c r="C251" s="111" t="str">
        <f>IF($A251="","",VLOOKUP($A251,'Annex 2 EHV charges'!$D:$O,3,0))</f>
        <v/>
      </c>
      <c r="D251" s="110" t="str">
        <f>IF($A251="","",VLOOKUP($A251,'Annex 2 EHV charges'!$D:$O,4,0))</f>
        <v/>
      </c>
      <c r="E251" s="112" t="str">
        <f>IFERROR(IF(VLOOKUP($A251,'Annex 2 EHV charges'!$D:$O,9,FALSE)=0,"",VLOOKUP($A251,'Annex 2 EHV charges'!$D:$O,9,FALSE)),"")</f>
        <v/>
      </c>
      <c r="F251" s="113" t="str">
        <f>IFERROR(IF(VLOOKUP($A251,'Annex 2 EHV charges'!$D:$O,10,FALSE)=0,"",VLOOKUP($A251,'Annex 2 EHV charges'!$D:$O,10,FALSE)),"")</f>
        <v/>
      </c>
      <c r="G251" s="114" t="str">
        <f>IFERROR(IF(VLOOKUP($A251,'Annex 2 EHV charges'!$D:$O,11,FALSE)=0,"",VLOOKUP($A251,'Annex 2 EHV charges'!$D:$O,11,FALSE)),"")</f>
        <v/>
      </c>
      <c r="H251" s="114" t="str">
        <f>IFERROR(IF(VLOOKUP($A251,'Annex 2 EHV charges'!$D:$O,12,FALSE)=0,"",VLOOKUP($A251,'Annex 2 EHV charges'!$D:$O,12,FALSE)),"")</f>
        <v/>
      </c>
    </row>
    <row r="252" spans="1:8" x14ac:dyDescent="0.2">
      <c r="A252" s="111" t="str">
        <f t="array" ref="A252">IFERROR(INDEX('Annex 2 EHV charges'!$D$11:$D$305, MATCH(0, IF(ISBLANK('Annex 2 EHV charges'!$D$11:$D$305),1, COUNTIF(A$4:$A251, 'Annex 2 EHV charges'!$D$11:$D$305)), 0)),"")</f>
        <v/>
      </c>
      <c r="B252" s="110" t="str">
        <f>IF($A252="","",VLOOKUP($A252,'Annex 2 EHV charges'!$D:$O,2,0))</f>
        <v/>
      </c>
      <c r="C252" s="111" t="str">
        <f>IF($A252="","",VLOOKUP($A252,'Annex 2 EHV charges'!$D:$O,3,0))</f>
        <v/>
      </c>
      <c r="D252" s="110" t="str">
        <f>IF($A252="","",VLOOKUP($A252,'Annex 2 EHV charges'!$D:$O,4,0))</f>
        <v/>
      </c>
      <c r="E252" s="112" t="str">
        <f>IFERROR(IF(VLOOKUP($A252,'Annex 2 EHV charges'!$D:$O,9,FALSE)=0,"",VLOOKUP($A252,'Annex 2 EHV charges'!$D:$O,9,FALSE)),"")</f>
        <v/>
      </c>
      <c r="F252" s="113" t="str">
        <f>IFERROR(IF(VLOOKUP($A252,'Annex 2 EHV charges'!$D:$O,10,FALSE)=0,"",VLOOKUP($A252,'Annex 2 EHV charges'!$D:$O,10,FALSE)),"")</f>
        <v/>
      </c>
      <c r="G252" s="114" t="str">
        <f>IFERROR(IF(VLOOKUP($A252,'Annex 2 EHV charges'!$D:$O,11,FALSE)=0,"",VLOOKUP($A252,'Annex 2 EHV charges'!$D:$O,11,FALSE)),"")</f>
        <v/>
      </c>
      <c r="H252" s="114" t="str">
        <f>IFERROR(IF(VLOOKUP($A252,'Annex 2 EHV charges'!$D:$O,12,FALSE)=0,"",VLOOKUP($A252,'Annex 2 EHV charges'!$D:$O,12,FALSE)),"")</f>
        <v/>
      </c>
    </row>
    <row r="253" spans="1:8" x14ac:dyDescent="0.2">
      <c r="A253" s="111" t="str">
        <f t="array" ref="A253">IFERROR(INDEX('Annex 2 EHV charges'!$D$11:$D$305, MATCH(0, IF(ISBLANK('Annex 2 EHV charges'!$D$11:$D$305),1, COUNTIF(A$4:$A252, 'Annex 2 EHV charges'!$D$11:$D$305)), 0)),"")</f>
        <v/>
      </c>
      <c r="B253" s="110" t="str">
        <f>IF($A253="","",VLOOKUP($A253,'Annex 2 EHV charges'!$D:$O,2,0))</f>
        <v/>
      </c>
      <c r="C253" s="111" t="str">
        <f>IF($A253="","",VLOOKUP($A253,'Annex 2 EHV charges'!$D:$O,3,0))</f>
        <v/>
      </c>
      <c r="D253" s="110" t="str">
        <f>IF($A253="","",VLOOKUP($A253,'Annex 2 EHV charges'!$D:$O,4,0))</f>
        <v/>
      </c>
      <c r="E253" s="112" t="str">
        <f>IFERROR(IF(VLOOKUP($A253,'Annex 2 EHV charges'!$D:$O,9,FALSE)=0,"",VLOOKUP($A253,'Annex 2 EHV charges'!$D:$O,9,FALSE)),"")</f>
        <v/>
      </c>
      <c r="F253" s="113" t="str">
        <f>IFERROR(IF(VLOOKUP($A253,'Annex 2 EHV charges'!$D:$O,10,FALSE)=0,"",VLOOKUP($A253,'Annex 2 EHV charges'!$D:$O,10,FALSE)),"")</f>
        <v/>
      </c>
      <c r="G253" s="114" t="str">
        <f>IFERROR(IF(VLOOKUP($A253,'Annex 2 EHV charges'!$D:$O,11,FALSE)=0,"",VLOOKUP($A253,'Annex 2 EHV charges'!$D:$O,11,FALSE)),"")</f>
        <v/>
      </c>
      <c r="H253" s="114" t="str">
        <f>IFERROR(IF(VLOOKUP($A253,'Annex 2 EHV charges'!$D:$O,12,FALSE)=0,"",VLOOKUP($A253,'Annex 2 EHV charges'!$D:$O,12,FALSE)),"")</f>
        <v/>
      </c>
    </row>
    <row r="254" spans="1:8" x14ac:dyDescent="0.2">
      <c r="A254" s="111" t="str">
        <f t="array" ref="A254">IFERROR(INDEX('Annex 2 EHV charges'!$D$11:$D$305, MATCH(0, IF(ISBLANK('Annex 2 EHV charges'!$D$11:$D$305),1, COUNTIF(A$4:$A253, 'Annex 2 EHV charges'!$D$11:$D$305)), 0)),"")</f>
        <v/>
      </c>
      <c r="B254" s="110" t="str">
        <f>IF($A254="","",VLOOKUP($A254,'Annex 2 EHV charges'!$D:$O,2,0))</f>
        <v/>
      </c>
      <c r="C254" s="111" t="str">
        <f>IF($A254="","",VLOOKUP($A254,'Annex 2 EHV charges'!$D:$O,3,0))</f>
        <v/>
      </c>
      <c r="D254" s="110" t="str">
        <f>IF($A254="","",VLOOKUP($A254,'Annex 2 EHV charges'!$D:$O,4,0))</f>
        <v/>
      </c>
      <c r="E254" s="112" t="str">
        <f>IFERROR(IF(VLOOKUP($A254,'Annex 2 EHV charges'!$D:$O,9,FALSE)=0,"",VLOOKUP($A254,'Annex 2 EHV charges'!$D:$O,9,FALSE)),"")</f>
        <v/>
      </c>
      <c r="F254" s="113" t="str">
        <f>IFERROR(IF(VLOOKUP($A254,'Annex 2 EHV charges'!$D:$O,10,FALSE)=0,"",VLOOKUP($A254,'Annex 2 EHV charges'!$D:$O,10,FALSE)),"")</f>
        <v/>
      </c>
      <c r="G254" s="114" t="str">
        <f>IFERROR(IF(VLOOKUP($A254,'Annex 2 EHV charges'!$D:$O,11,FALSE)=0,"",VLOOKUP($A254,'Annex 2 EHV charges'!$D:$O,11,FALSE)),"")</f>
        <v/>
      </c>
      <c r="H254" s="114" t="str">
        <f>IFERROR(IF(VLOOKUP($A254,'Annex 2 EHV charges'!$D:$O,12,FALSE)=0,"",VLOOKUP($A254,'Annex 2 EHV charges'!$D:$O,12,FALSE)),"")</f>
        <v/>
      </c>
    </row>
    <row r="255" spans="1:8" x14ac:dyDescent="0.2">
      <c r="A255" s="111" t="str">
        <f t="array" ref="A255">IFERROR(INDEX('Annex 2 EHV charges'!$D$11:$D$305, MATCH(0, IF(ISBLANK('Annex 2 EHV charges'!$D$11:$D$305),1, COUNTIF(A$4:$A254, 'Annex 2 EHV charges'!$D$11:$D$305)), 0)),"")</f>
        <v/>
      </c>
      <c r="B255" s="110" t="str">
        <f>IF($A255="","",VLOOKUP($A255,'Annex 2 EHV charges'!$D:$O,2,0))</f>
        <v/>
      </c>
      <c r="C255" s="111" t="str">
        <f>IF($A255="","",VLOOKUP($A255,'Annex 2 EHV charges'!$D:$O,3,0))</f>
        <v/>
      </c>
      <c r="D255" s="110" t="str">
        <f>IF($A255="","",VLOOKUP($A255,'Annex 2 EHV charges'!$D:$O,4,0))</f>
        <v/>
      </c>
      <c r="E255" s="112" t="str">
        <f>IFERROR(IF(VLOOKUP($A255,'Annex 2 EHV charges'!$D:$O,9,FALSE)=0,"",VLOOKUP($A255,'Annex 2 EHV charges'!$D:$O,9,FALSE)),"")</f>
        <v/>
      </c>
      <c r="F255" s="113" t="str">
        <f>IFERROR(IF(VLOOKUP($A255,'Annex 2 EHV charges'!$D:$O,10,FALSE)=0,"",VLOOKUP($A255,'Annex 2 EHV charges'!$D:$O,10,FALSE)),"")</f>
        <v/>
      </c>
      <c r="G255" s="114" t="str">
        <f>IFERROR(IF(VLOOKUP($A255,'Annex 2 EHV charges'!$D:$O,11,FALSE)=0,"",VLOOKUP($A255,'Annex 2 EHV charges'!$D:$O,11,FALSE)),"")</f>
        <v/>
      </c>
      <c r="H255" s="114" t="str">
        <f>IFERROR(IF(VLOOKUP($A255,'Annex 2 EHV charges'!$D:$O,12,FALSE)=0,"",VLOOKUP($A255,'Annex 2 EHV charges'!$D:$O,12,FALSE)),"")</f>
        <v/>
      </c>
    </row>
    <row r="256" spans="1:8" x14ac:dyDescent="0.2">
      <c r="A256" s="111" t="str">
        <f t="array" ref="A256">IFERROR(INDEX('Annex 2 EHV charges'!$D$11:$D$305, MATCH(0, IF(ISBLANK('Annex 2 EHV charges'!$D$11:$D$305),1, COUNTIF(A$4:$A255, 'Annex 2 EHV charges'!$D$11:$D$305)), 0)),"")</f>
        <v/>
      </c>
      <c r="B256" s="110" t="str">
        <f>IF($A256="","",VLOOKUP($A256,'Annex 2 EHV charges'!$D:$O,2,0))</f>
        <v/>
      </c>
      <c r="C256" s="111" t="str">
        <f>IF($A256="","",VLOOKUP($A256,'Annex 2 EHV charges'!$D:$O,3,0))</f>
        <v/>
      </c>
      <c r="D256" s="110" t="str">
        <f>IF($A256="","",VLOOKUP($A256,'Annex 2 EHV charges'!$D:$O,4,0))</f>
        <v/>
      </c>
      <c r="E256" s="112" t="str">
        <f>IFERROR(IF(VLOOKUP($A256,'Annex 2 EHV charges'!$D:$O,9,FALSE)=0,"",VLOOKUP($A256,'Annex 2 EHV charges'!$D:$O,9,FALSE)),"")</f>
        <v/>
      </c>
      <c r="F256" s="113" t="str">
        <f>IFERROR(IF(VLOOKUP($A256,'Annex 2 EHV charges'!$D:$O,10,FALSE)=0,"",VLOOKUP($A256,'Annex 2 EHV charges'!$D:$O,10,FALSE)),"")</f>
        <v/>
      </c>
      <c r="G256" s="114" t="str">
        <f>IFERROR(IF(VLOOKUP($A256,'Annex 2 EHV charges'!$D:$O,11,FALSE)=0,"",VLOOKUP($A256,'Annex 2 EHV charges'!$D:$O,11,FALSE)),"")</f>
        <v/>
      </c>
      <c r="H256" s="114" t="str">
        <f>IFERROR(IF(VLOOKUP($A256,'Annex 2 EHV charges'!$D:$O,12,FALSE)=0,"",VLOOKUP($A256,'Annex 2 EHV charges'!$D:$O,12,FALSE)),"")</f>
        <v/>
      </c>
    </row>
    <row r="257" spans="1:8" x14ac:dyDescent="0.2">
      <c r="A257" s="111" t="str">
        <f t="array" ref="A257">IFERROR(INDEX('Annex 2 EHV charges'!$D$11:$D$305, MATCH(0, IF(ISBLANK('Annex 2 EHV charges'!$D$11:$D$305),1, COUNTIF(A$4:$A256, 'Annex 2 EHV charges'!$D$11:$D$305)), 0)),"")</f>
        <v/>
      </c>
      <c r="B257" s="110" t="str">
        <f>IF($A257="","",VLOOKUP($A257,'Annex 2 EHV charges'!$D:$O,2,0))</f>
        <v/>
      </c>
      <c r="C257" s="111" t="str">
        <f>IF($A257="","",VLOOKUP($A257,'Annex 2 EHV charges'!$D:$O,3,0))</f>
        <v/>
      </c>
      <c r="D257" s="110" t="str">
        <f>IF($A257="","",VLOOKUP($A257,'Annex 2 EHV charges'!$D:$O,4,0))</f>
        <v/>
      </c>
      <c r="E257" s="112" t="str">
        <f>IFERROR(IF(VLOOKUP($A257,'Annex 2 EHV charges'!$D:$O,9,FALSE)=0,"",VLOOKUP($A257,'Annex 2 EHV charges'!$D:$O,9,FALSE)),"")</f>
        <v/>
      </c>
      <c r="F257" s="113" t="str">
        <f>IFERROR(IF(VLOOKUP($A257,'Annex 2 EHV charges'!$D:$O,10,FALSE)=0,"",VLOOKUP($A257,'Annex 2 EHV charges'!$D:$O,10,FALSE)),"")</f>
        <v/>
      </c>
      <c r="G257" s="114" t="str">
        <f>IFERROR(IF(VLOOKUP($A257,'Annex 2 EHV charges'!$D:$O,11,FALSE)=0,"",VLOOKUP($A257,'Annex 2 EHV charges'!$D:$O,11,FALSE)),"")</f>
        <v/>
      </c>
      <c r="H257" s="114" t="str">
        <f>IFERROR(IF(VLOOKUP($A257,'Annex 2 EHV charges'!$D:$O,12,FALSE)=0,"",VLOOKUP($A257,'Annex 2 EHV charges'!$D:$O,12,FALSE)),"")</f>
        <v/>
      </c>
    </row>
    <row r="258" spans="1:8" x14ac:dyDescent="0.2">
      <c r="A258" s="111" t="str">
        <f t="array" ref="A258">IFERROR(INDEX('Annex 2 EHV charges'!$D$11:$D$305, MATCH(0, IF(ISBLANK('Annex 2 EHV charges'!$D$11:$D$305),1, COUNTIF(A$4:$A257, 'Annex 2 EHV charges'!$D$11:$D$305)), 0)),"")</f>
        <v/>
      </c>
      <c r="B258" s="110" t="str">
        <f>IF($A258="","",VLOOKUP($A258,'Annex 2 EHV charges'!$D:$O,2,0))</f>
        <v/>
      </c>
      <c r="C258" s="111" t="str">
        <f>IF($A258="","",VLOOKUP($A258,'Annex 2 EHV charges'!$D:$O,3,0))</f>
        <v/>
      </c>
      <c r="D258" s="110" t="str">
        <f>IF($A258="","",VLOOKUP($A258,'Annex 2 EHV charges'!$D:$O,4,0))</f>
        <v/>
      </c>
      <c r="E258" s="112" t="str">
        <f>IFERROR(IF(VLOOKUP($A258,'Annex 2 EHV charges'!$D:$O,9,FALSE)=0,"",VLOOKUP($A258,'Annex 2 EHV charges'!$D:$O,9,FALSE)),"")</f>
        <v/>
      </c>
      <c r="F258" s="113" t="str">
        <f>IFERROR(IF(VLOOKUP($A258,'Annex 2 EHV charges'!$D:$O,10,FALSE)=0,"",VLOOKUP($A258,'Annex 2 EHV charges'!$D:$O,10,FALSE)),"")</f>
        <v/>
      </c>
      <c r="G258" s="114" t="str">
        <f>IFERROR(IF(VLOOKUP($A258,'Annex 2 EHV charges'!$D:$O,11,FALSE)=0,"",VLOOKUP($A258,'Annex 2 EHV charges'!$D:$O,11,FALSE)),"")</f>
        <v/>
      </c>
      <c r="H258" s="114" t="str">
        <f>IFERROR(IF(VLOOKUP($A258,'Annex 2 EHV charges'!$D:$O,12,FALSE)=0,"",VLOOKUP($A258,'Annex 2 EHV charges'!$D:$O,12,FALSE)),"")</f>
        <v/>
      </c>
    </row>
    <row r="259" spans="1:8" x14ac:dyDescent="0.2">
      <c r="A259" s="111" t="str">
        <f t="array" ref="A259">IFERROR(INDEX('Annex 2 EHV charges'!$D$11:$D$305, MATCH(0, IF(ISBLANK('Annex 2 EHV charges'!$D$11:$D$305),1, COUNTIF(A$4:$A258, 'Annex 2 EHV charges'!$D$11:$D$305)), 0)),"")</f>
        <v/>
      </c>
      <c r="B259" s="110" t="str">
        <f>IF($A259="","",VLOOKUP($A259,'Annex 2 EHV charges'!$D:$O,2,0))</f>
        <v/>
      </c>
      <c r="C259" s="111" t="str">
        <f>IF($A259="","",VLOOKUP($A259,'Annex 2 EHV charges'!$D:$O,3,0))</f>
        <v/>
      </c>
      <c r="D259" s="110" t="str">
        <f>IF($A259="","",VLOOKUP($A259,'Annex 2 EHV charges'!$D:$O,4,0))</f>
        <v/>
      </c>
      <c r="E259" s="112" t="str">
        <f>IFERROR(IF(VLOOKUP($A259,'Annex 2 EHV charges'!$D:$O,9,FALSE)=0,"",VLOOKUP($A259,'Annex 2 EHV charges'!$D:$O,9,FALSE)),"")</f>
        <v/>
      </c>
      <c r="F259" s="113" t="str">
        <f>IFERROR(IF(VLOOKUP($A259,'Annex 2 EHV charges'!$D:$O,10,FALSE)=0,"",VLOOKUP($A259,'Annex 2 EHV charges'!$D:$O,10,FALSE)),"")</f>
        <v/>
      </c>
      <c r="G259" s="114" t="str">
        <f>IFERROR(IF(VLOOKUP($A259,'Annex 2 EHV charges'!$D:$O,11,FALSE)=0,"",VLOOKUP($A259,'Annex 2 EHV charges'!$D:$O,11,FALSE)),"")</f>
        <v/>
      </c>
      <c r="H259" s="114" t="str">
        <f>IFERROR(IF(VLOOKUP($A259,'Annex 2 EHV charges'!$D:$O,12,FALSE)=0,"",VLOOKUP($A259,'Annex 2 EHV charges'!$D:$O,12,FALSE)),"")</f>
        <v/>
      </c>
    </row>
    <row r="260" spans="1:8" x14ac:dyDescent="0.2">
      <c r="A260" s="111" t="str">
        <f t="array" ref="A260">IFERROR(INDEX('Annex 2 EHV charges'!$D$11:$D$305, MATCH(0, IF(ISBLANK('Annex 2 EHV charges'!$D$11:$D$305),1, COUNTIF(A$4:$A259, 'Annex 2 EHV charges'!$D$11:$D$305)), 0)),"")</f>
        <v/>
      </c>
      <c r="B260" s="110" t="str">
        <f>IF($A260="","",VLOOKUP($A260,'Annex 2 EHV charges'!$D:$O,2,0))</f>
        <v/>
      </c>
      <c r="C260" s="111" t="str">
        <f>IF($A260="","",VLOOKUP($A260,'Annex 2 EHV charges'!$D:$O,3,0))</f>
        <v/>
      </c>
      <c r="D260" s="110" t="str">
        <f>IF($A260="","",VLOOKUP($A260,'Annex 2 EHV charges'!$D:$O,4,0))</f>
        <v/>
      </c>
      <c r="E260" s="112" t="str">
        <f>IFERROR(IF(VLOOKUP($A260,'Annex 2 EHV charges'!$D:$O,9,FALSE)=0,"",VLOOKUP($A260,'Annex 2 EHV charges'!$D:$O,9,FALSE)),"")</f>
        <v/>
      </c>
      <c r="F260" s="113" t="str">
        <f>IFERROR(IF(VLOOKUP($A260,'Annex 2 EHV charges'!$D:$O,10,FALSE)=0,"",VLOOKUP($A260,'Annex 2 EHV charges'!$D:$O,10,FALSE)),"")</f>
        <v/>
      </c>
      <c r="G260" s="114" t="str">
        <f>IFERROR(IF(VLOOKUP($A260,'Annex 2 EHV charges'!$D:$O,11,FALSE)=0,"",VLOOKUP($A260,'Annex 2 EHV charges'!$D:$O,11,FALSE)),"")</f>
        <v/>
      </c>
      <c r="H260" s="114" t="str">
        <f>IFERROR(IF(VLOOKUP($A260,'Annex 2 EHV charges'!$D:$O,12,FALSE)=0,"",VLOOKUP($A260,'Annex 2 EHV charges'!$D:$O,12,FALSE)),"")</f>
        <v/>
      </c>
    </row>
    <row r="261" spans="1:8" x14ac:dyDescent="0.2">
      <c r="A261" s="111" t="str">
        <f t="array" ref="A261">IFERROR(INDEX('Annex 2 EHV charges'!$D$11:$D$305, MATCH(0, IF(ISBLANK('Annex 2 EHV charges'!$D$11:$D$305),1, COUNTIF(A$4:$A260, 'Annex 2 EHV charges'!$D$11:$D$305)), 0)),"")</f>
        <v/>
      </c>
      <c r="B261" s="110" t="str">
        <f>IF($A261="","",VLOOKUP($A261,'Annex 2 EHV charges'!$D:$O,2,0))</f>
        <v/>
      </c>
      <c r="C261" s="111" t="str">
        <f>IF($A261="","",VLOOKUP($A261,'Annex 2 EHV charges'!$D:$O,3,0))</f>
        <v/>
      </c>
      <c r="D261" s="110" t="str">
        <f>IF($A261="","",VLOOKUP($A261,'Annex 2 EHV charges'!$D:$O,4,0))</f>
        <v/>
      </c>
      <c r="E261" s="112" t="str">
        <f>IFERROR(IF(VLOOKUP($A261,'Annex 2 EHV charges'!$D:$O,9,FALSE)=0,"",VLOOKUP($A261,'Annex 2 EHV charges'!$D:$O,9,FALSE)),"")</f>
        <v/>
      </c>
      <c r="F261" s="113" t="str">
        <f>IFERROR(IF(VLOOKUP($A261,'Annex 2 EHV charges'!$D:$O,10,FALSE)=0,"",VLOOKUP($A261,'Annex 2 EHV charges'!$D:$O,10,FALSE)),"")</f>
        <v/>
      </c>
      <c r="G261" s="114" t="str">
        <f>IFERROR(IF(VLOOKUP($A261,'Annex 2 EHV charges'!$D:$O,11,FALSE)=0,"",VLOOKUP($A261,'Annex 2 EHV charges'!$D:$O,11,FALSE)),"")</f>
        <v/>
      </c>
      <c r="H261" s="114" t="str">
        <f>IFERROR(IF(VLOOKUP($A261,'Annex 2 EHV charges'!$D:$O,12,FALSE)=0,"",VLOOKUP($A261,'Annex 2 EHV charges'!$D:$O,12,FALSE)),"")</f>
        <v/>
      </c>
    </row>
    <row r="262" spans="1:8" x14ac:dyDescent="0.2">
      <c r="A262" s="111" t="str">
        <f t="array" ref="A262">IFERROR(INDEX('Annex 2 EHV charges'!$D$11:$D$305, MATCH(0, IF(ISBLANK('Annex 2 EHV charges'!$D$11:$D$305),1, COUNTIF(A$4:$A261, 'Annex 2 EHV charges'!$D$11:$D$305)), 0)),"")</f>
        <v/>
      </c>
      <c r="B262" s="110" t="str">
        <f>IF($A262="","",VLOOKUP($A262,'Annex 2 EHV charges'!$D:$O,2,0))</f>
        <v/>
      </c>
      <c r="C262" s="111" t="str">
        <f>IF($A262="","",VLOOKUP($A262,'Annex 2 EHV charges'!$D:$O,3,0))</f>
        <v/>
      </c>
      <c r="D262" s="110" t="str">
        <f>IF($A262="","",VLOOKUP($A262,'Annex 2 EHV charges'!$D:$O,4,0))</f>
        <v/>
      </c>
      <c r="E262" s="112" t="str">
        <f>IFERROR(IF(VLOOKUP($A262,'Annex 2 EHV charges'!$D:$O,9,FALSE)=0,"",VLOOKUP($A262,'Annex 2 EHV charges'!$D:$O,9,FALSE)),"")</f>
        <v/>
      </c>
      <c r="F262" s="113" t="str">
        <f>IFERROR(IF(VLOOKUP($A262,'Annex 2 EHV charges'!$D:$O,10,FALSE)=0,"",VLOOKUP($A262,'Annex 2 EHV charges'!$D:$O,10,FALSE)),"")</f>
        <v/>
      </c>
      <c r="G262" s="114" t="str">
        <f>IFERROR(IF(VLOOKUP($A262,'Annex 2 EHV charges'!$D:$O,11,FALSE)=0,"",VLOOKUP($A262,'Annex 2 EHV charges'!$D:$O,11,FALSE)),"")</f>
        <v/>
      </c>
      <c r="H262" s="114" t="str">
        <f>IFERROR(IF(VLOOKUP($A262,'Annex 2 EHV charges'!$D:$O,12,FALSE)=0,"",VLOOKUP($A262,'Annex 2 EHV charges'!$D:$O,12,FALSE)),"")</f>
        <v/>
      </c>
    </row>
    <row r="263" spans="1:8" x14ac:dyDescent="0.2">
      <c r="A263" s="111" t="str">
        <f t="array" ref="A263">IFERROR(INDEX('Annex 2 EHV charges'!$D$11:$D$305, MATCH(0, IF(ISBLANK('Annex 2 EHV charges'!$D$11:$D$305),1, COUNTIF(A$4:$A262, 'Annex 2 EHV charges'!$D$11:$D$305)), 0)),"")</f>
        <v/>
      </c>
      <c r="B263" s="110" t="str">
        <f>IF($A263="","",VLOOKUP($A263,'Annex 2 EHV charges'!$D:$O,2,0))</f>
        <v/>
      </c>
      <c r="C263" s="111" t="str">
        <f>IF($A263="","",VLOOKUP($A263,'Annex 2 EHV charges'!$D:$O,3,0))</f>
        <v/>
      </c>
      <c r="D263" s="110" t="str">
        <f>IF($A263="","",VLOOKUP($A263,'Annex 2 EHV charges'!$D:$O,4,0))</f>
        <v/>
      </c>
      <c r="E263" s="112" t="str">
        <f>IFERROR(IF(VLOOKUP($A263,'Annex 2 EHV charges'!$D:$O,9,FALSE)=0,"",VLOOKUP($A263,'Annex 2 EHV charges'!$D:$O,9,FALSE)),"")</f>
        <v/>
      </c>
      <c r="F263" s="113" t="str">
        <f>IFERROR(IF(VLOOKUP($A263,'Annex 2 EHV charges'!$D:$O,10,FALSE)=0,"",VLOOKUP($A263,'Annex 2 EHV charges'!$D:$O,10,FALSE)),"")</f>
        <v/>
      </c>
      <c r="G263" s="114" t="str">
        <f>IFERROR(IF(VLOOKUP($A263,'Annex 2 EHV charges'!$D:$O,11,FALSE)=0,"",VLOOKUP($A263,'Annex 2 EHV charges'!$D:$O,11,FALSE)),"")</f>
        <v/>
      </c>
      <c r="H263" s="114" t="str">
        <f>IFERROR(IF(VLOOKUP($A263,'Annex 2 EHV charges'!$D:$O,12,FALSE)=0,"",VLOOKUP($A263,'Annex 2 EHV charges'!$D:$O,12,FALSE)),"")</f>
        <v/>
      </c>
    </row>
    <row r="264" spans="1:8" x14ac:dyDescent="0.2">
      <c r="A264" s="111" t="str">
        <f t="array" ref="A264">IFERROR(INDEX('Annex 2 EHV charges'!$D$11:$D$305, MATCH(0, IF(ISBLANK('Annex 2 EHV charges'!$D$11:$D$305),1, COUNTIF(A$4:$A263, 'Annex 2 EHV charges'!$D$11:$D$305)), 0)),"")</f>
        <v/>
      </c>
      <c r="B264" s="110" t="str">
        <f>IF($A264="","",VLOOKUP($A264,'Annex 2 EHV charges'!$D:$O,2,0))</f>
        <v/>
      </c>
      <c r="C264" s="111" t="str">
        <f>IF($A264="","",VLOOKUP($A264,'Annex 2 EHV charges'!$D:$O,3,0))</f>
        <v/>
      </c>
      <c r="D264" s="110" t="str">
        <f>IF($A264="","",VLOOKUP($A264,'Annex 2 EHV charges'!$D:$O,4,0))</f>
        <v/>
      </c>
      <c r="E264" s="112" t="str">
        <f>IFERROR(IF(VLOOKUP($A264,'Annex 2 EHV charges'!$D:$O,9,FALSE)=0,"",VLOOKUP($A264,'Annex 2 EHV charges'!$D:$O,9,FALSE)),"")</f>
        <v/>
      </c>
      <c r="F264" s="113" t="str">
        <f>IFERROR(IF(VLOOKUP($A264,'Annex 2 EHV charges'!$D:$O,10,FALSE)=0,"",VLOOKUP($A264,'Annex 2 EHV charges'!$D:$O,10,FALSE)),"")</f>
        <v/>
      </c>
      <c r="G264" s="114" t="str">
        <f>IFERROR(IF(VLOOKUP($A264,'Annex 2 EHV charges'!$D:$O,11,FALSE)=0,"",VLOOKUP($A264,'Annex 2 EHV charges'!$D:$O,11,FALSE)),"")</f>
        <v/>
      </c>
      <c r="H264" s="114" t="str">
        <f>IFERROR(IF(VLOOKUP($A264,'Annex 2 EHV charges'!$D:$O,12,FALSE)=0,"",VLOOKUP($A264,'Annex 2 EHV charges'!$D:$O,12,FALSE)),"")</f>
        <v/>
      </c>
    </row>
    <row r="265" spans="1:8" x14ac:dyDescent="0.2">
      <c r="A265" s="111" t="str">
        <f t="array" ref="A265">IFERROR(INDEX('Annex 2 EHV charges'!$D$11:$D$305, MATCH(0, IF(ISBLANK('Annex 2 EHV charges'!$D$11:$D$305),1, COUNTIF(A$4:$A264, 'Annex 2 EHV charges'!$D$11:$D$305)), 0)),"")</f>
        <v/>
      </c>
      <c r="B265" s="110" t="str">
        <f>IF($A265="","",VLOOKUP($A265,'Annex 2 EHV charges'!$D:$O,2,0))</f>
        <v/>
      </c>
      <c r="C265" s="111" t="str">
        <f>IF($A265="","",VLOOKUP($A265,'Annex 2 EHV charges'!$D:$O,3,0))</f>
        <v/>
      </c>
      <c r="D265" s="110" t="str">
        <f>IF($A265="","",VLOOKUP($A265,'Annex 2 EHV charges'!$D:$O,4,0))</f>
        <v/>
      </c>
      <c r="E265" s="112" t="str">
        <f>IFERROR(IF(VLOOKUP($A265,'Annex 2 EHV charges'!$D:$O,9,FALSE)=0,"",VLOOKUP($A265,'Annex 2 EHV charges'!$D:$O,9,FALSE)),"")</f>
        <v/>
      </c>
      <c r="F265" s="113" t="str">
        <f>IFERROR(IF(VLOOKUP($A265,'Annex 2 EHV charges'!$D:$O,10,FALSE)=0,"",VLOOKUP($A265,'Annex 2 EHV charges'!$D:$O,10,FALSE)),"")</f>
        <v/>
      </c>
      <c r="G265" s="114" t="str">
        <f>IFERROR(IF(VLOOKUP($A265,'Annex 2 EHV charges'!$D:$O,11,FALSE)=0,"",VLOOKUP($A265,'Annex 2 EHV charges'!$D:$O,11,FALSE)),"")</f>
        <v/>
      </c>
      <c r="H265" s="114" t="str">
        <f>IFERROR(IF(VLOOKUP($A265,'Annex 2 EHV charges'!$D:$O,12,FALSE)=0,"",VLOOKUP($A265,'Annex 2 EHV charges'!$D:$O,12,FALSE)),"")</f>
        <v/>
      </c>
    </row>
    <row r="266" spans="1:8" x14ac:dyDescent="0.2">
      <c r="A266" s="111" t="str">
        <f t="array" ref="A266">IFERROR(INDEX('Annex 2 EHV charges'!$D$11:$D$305, MATCH(0, IF(ISBLANK('Annex 2 EHV charges'!$D$11:$D$305),1, COUNTIF(A$4:$A265, 'Annex 2 EHV charges'!$D$11:$D$305)), 0)),"")</f>
        <v/>
      </c>
      <c r="B266" s="110" t="str">
        <f>IF($A266="","",VLOOKUP($A266,'Annex 2 EHV charges'!$D:$O,2,0))</f>
        <v/>
      </c>
      <c r="C266" s="111" t="str">
        <f>IF($A266="","",VLOOKUP($A266,'Annex 2 EHV charges'!$D:$O,3,0))</f>
        <v/>
      </c>
      <c r="D266" s="110" t="str">
        <f>IF($A266="","",VLOOKUP($A266,'Annex 2 EHV charges'!$D:$O,4,0))</f>
        <v/>
      </c>
      <c r="E266" s="112" t="str">
        <f>IFERROR(IF(VLOOKUP($A266,'Annex 2 EHV charges'!$D:$O,9,FALSE)=0,"",VLOOKUP($A266,'Annex 2 EHV charges'!$D:$O,9,FALSE)),"")</f>
        <v/>
      </c>
      <c r="F266" s="113" t="str">
        <f>IFERROR(IF(VLOOKUP($A266,'Annex 2 EHV charges'!$D:$O,10,FALSE)=0,"",VLOOKUP($A266,'Annex 2 EHV charges'!$D:$O,10,FALSE)),"")</f>
        <v/>
      </c>
      <c r="G266" s="114" t="str">
        <f>IFERROR(IF(VLOOKUP($A266,'Annex 2 EHV charges'!$D:$O,11,FALSE)=0,"",VLOOKUP($A266,'Annex 2 EHV charges'!$D:$O,11,FALSE)),"")</f>
        <v/>
      </c>
      <c r="H266" s="114" t="str">
        <f>IFERROR(IF(VLOOKUP($A266,'Annex 2 EHV charges'!$D:$O,12,FALSE)=0,"",VLOOKUP($A266,'Annex 2 EHV charges'!$D:$O,12,FALSE)),"")</f>
        <v/>
      </c>
    </row>
    <row r="267" spans="1:8" x14ac:dyDescent="0.2">
      <c r="A267" s="111" t="str">
        <f t="array" ref="A267">IFERROR(INDEX('Annex 2 EHV charges'!$D$11:$D$305, MATCH(0, IF(ISBLANK('Annex 2 EHV charges'!$D$11:$D$305),1, COUNTIF(A$4:$A266, 'Annex 2 EHV charges'!$D$11:$D$305)), 0)),"")</f>
        <v/>
      </c>
      <c r="B267" s="110" t="str">
        <f>IF($A267="","",VLOOKUP($A267,'Annex 2 EHV charges'!$D:$O,2,0))</f>
        <v/>
      </c>
      <c r="C267" s="111" t="str">
        <f>IF($A267="","",VLOOKUP($A267,'Annex 2 EHV charges'!$D:$O,3,0))</f>
        <v/>
      </c>
      <c r="D267" s="110" t="str">
        <f>IF($A267="","",VLOOKUP($A267,'Annex 2 EHV charges'!$D:$O,4,0))</f>
        <v/>
      </c>
      <c r="E267" s="112" t="str">
        <f>IFERROR(IF(VLOOKUP($A267,'Annex 2 EHV charges'!$D:$O,9,FALSE)=0,"",VLOOKUP($A267,'Annex 2 EHV charges'!$D:$O,9,FALSE)),"")</f>
        <v/>
      </c>
      <c r="F267" s="113" t="str">
        <f>IFERROR(IF(VLOOKUP($A267,'Annex 2 EHV charges'!$D:$O,10,FALSE)=0,"",VLOOKUP($A267,'Annex 2 EHV charges'!$D:$O,10,FALSE)),"")</f>
        <v/>
      </c>
      <c r="G267" s="114" t="str">
        <f>IFERROR(IF(VLOOKUP($A267,'Annex 2 EHV charges'!$D:$O,11,FALSE)=0,"",VLOOKUP($A267,'Annex 2 EHV charges'!$D:$O,11,FALSE)),"")</f>
        <v/>
      </c>
      <c r="H267" s="114" t="str">
        <f>IFERROR(IF(VLOOKUP($A267,'Annex 2 EHV charges'!$D:$O,12,FALSE)=0,"",VLOOKUP($A267,'Annex 2 EHV charges'!$D:$O,12,FALSE)),"")</f>
        <v/>
      </c>
    </row>
    <row r="268" spans="1:8" x14ac:dyDescent="0.2">
      <c r="A268" s="111" t="str">
        <f t="array" ref="A268">IFERROR(INDEX('Annex 2 EHV charges'!$D$11:$D$305, MATCH(0, IF(ISBLANK('Annex 2 EHV charges'!$D$11:$D$305),1, COUNTIF(A$4:$A267, 'Annex 2 EHV charges'!$D$11:$D$305)), 0)),"")</f>
        <v/>
      </c>
      <c r="B268" s="110" t="str">
        <f>IF($A268="","",VLOOKUP($A268,'Annex 2 EHV charges'!$D:$O,2,0))</f>
        <v/>
      </c>
      <c r="C268" s="111" t="str">
        <f>IF($A268="","",VLOOKUP($A268,'Annex 2 EHV charges'!$D:$O,3,0))</f>
        <v/>
      </c>
      <c r="D268" s="110" t="str">
        <f>IF($A268="","",VLOOKUP($A268,'Annex 2 EHV charges'!$D:$O,4,0))</f>
        <v/>
      </c>
      <c r="E268" s="112" t="str">
        <f>IFERROR(IF(VLOOKUP($A268,'Annex 2 EHV charges'!$D:$O,9,FALSE)=0,"",VLOOKUP($A268,'Annex 2 EHV charges'!$D:$O,9,FALSE)),"")</f>
        <v/>
      </c>
      <c r="F268" s="113" t="str">
        <f>IFERROR(IF(VLOOKUP($A268,'Annex 2 EHV charges'!$D:$O,10,FALSE)=0,"",VLOOKUP($A268,'Annex 2 EHV charges'!$D:$O,10,FALSE)),"")</f>
        <v/>
      </c>
      <c r="G268" s="114" t="str">
        <f>IFERROR(IF(VLOOKUP($A268,'Annex 2 EHV charges'!$D:$O,11,FALSE)=0,"",VLOOKUP($A268,'Annex 2 EHV charges'!$D:$O,11,FALSE)),"")</f>
        <v/>
      </c>
      <c r="H268" s="114" t="str">
        <f>IFERROR(IF(VLOOKUP($A268,'Annex 2 EHV charges'!$D:$O,12,FALSE)=0,"",VLOOKUP($A268,'Annex 2 EHV charges'!$D:$O,12,FALSE)),"")</f>
        <v/>
      </c>
    </row>
    <row r="269" spans="1:8" x14ac:dyDescent="0.2">
      <c r="A269" s="111" t="str">
        <f t="array" ref="A269">IFERROR(INDEX('Annex 2 EHV charges'!$D$11:$D$305, MATCH(0, IF(ISBLANK('Annex 2 EHV charges'!$D$11:$D$305),1, COUNTIF(A$4:$A268, 'Annex 2 EHV charges'!$D$11:$D$305)), 0)),"")</f>
        <v/>
      </c>
      <c r="B269" s="110" t="str">
        <f>IF($A269="","",VLOOKUP($A269,'Annex 2 EHV charges'!$D:$O,2,0))</f>
        <v/>
      </c>
      <c r="C269" s="111" t="str">
        <f>IF($A269="","",VLOOKUP($A269,'Annex 2 EHV charges'!$D:$O,3,0))</f>
        <v/>
      </c>
      <c r="D269" s="110" t="str">
        <f>IF($A269="","",VLOOKUP($A269,'Annex 2 EHV charges'!$D:$O,4,0))</f>
        <v/>
      </c>
      <c r="E269" s="112" t="str">
        <f>IFERROR(IF(VLOOKUP($A269,'Annex 2 EHV charges'!$D:$O,9,FALSE)=0,"",VLOOKUP($A269,'Annex 2 EHV charges'!$D:$O,9,FALSE)),"")</f>
        <v/>
      </c>
      <c r="F269" s="113" t="str">
        <f>IFERROR(IF(VLOOKUP($A269,'Annex 2 EHV charges'!$D:$O,10,FALSE)=0,"",VLOOKUP($A269,'Annex 2 EHV charges'!$D:$O,10,FALSE)),"")</f>
        <v/>
      </c>
      <c r="G269" s="114" t="str">
        <f>IFERROR(IF(VLOOKUP($A269,'Annex 2 EHV charges'!$D:$O,11,FALSE)=0,"",VLOOKUP($A269,'Annex 2 EHV charges'!$D:$O,11,FALSE)),"")</f>
        <v/>
      </c>
      <c r="H269" s="114" t="str">
        <f>IFERROR(IF(VLOOKUP($A269,'Annex 2 EHV charges'!$D:$O,12,FALSE)=0,"",VLOOKUP($A269,'Annex 2 EHV charges'!$D:$O,12,FALSE)),"")</f>
        <v/>
      </c>
    </row>
    <row r="270" spans="1:8" x14ac:dyDescent="0.2">
      <c r="A270" s="111" t="str">
        <f t="array" ref="A270">IFERROR(INDEX('Annex 2 EHV charges'!$D$11:$D$305, MATCH(0, IF(ISBLANK('Annex 2 EHV charges'!$D$11:$D$305),1, COUNTIF(A$4:$A269, 'Annex 2 EHV charges'!$D$11:$D$305)), 0)),"")</f>
        <v/>
      </c>
      <c r="B270" s="110" t="str">
        <f>IF($A270="","",VLOOKUP($A270,'Annex 2 EHV charges'!$D:$O,2,0))</f>
        <v/>
      </c>
      <c r="C270" s="111" t="str">
        <f>IF($A270="","",VLOOKUP($A270,'Annex 2 EHV charges'!$D:$O,3,0))</f>
        <v/>
      </c>
      <c r="D270" s="110" t="str">
        <f>IF($A270="","",VLOOKUP($A270,'Annex 2 EHV charges'!$D:$O,4,0))</f>
        <v/>
      </c>
      <c r="E270" s="112" t="str">
        <f>IFERROR(IF(VLOOKUP($A270,'Annex 2 EHV charges'!$D:$O,9,FALSE)=0,"",VLOOKUP($A270,'Annex 2 EHV charges'!$D:$O,9,FALSE)),"")</f>
        <v/>
      </c>
      <c r="F270" s="113" t="str">
        <f>IFERROR(IF(VLOOKUP($A270,'Annex 2 EHV charges'!$D:$O,10,FALSE)=0,"",VLOOKUP($A270,'Annex 2 EHV charges'!$D:$O,10,FALSE)),"")</f>
        <v/>
      </c>
      <c r="G270" s="114" t="str">
        <f>IFERROR(IF(VLOOKUP($A270,'Annex 2 EHV charges'!$D:$O,11,FALSE)=0,"",VLOOKUP($A270,'Annex 2 EHV charges'!$D:$O,11,FALSE)),"")</f>
        <v/>
      </c>
      <c r="H270" s="114" t="str">
        <f>IFERROR(IF(VLOOKUP($A270,'Annex 2 EHV charges'!$D:$O,12,FALSE)=0,"",VLOOKUP($A270,'Annex 2 EHV charges'!$D:$O,12,FALSE)),"")</f>
        <v/>
      </c>
    </row>
    <row r="271" spans="1:8" x14ac:dyDescent="0.2">
      <c r="A271" s="111" t="str">
        <f t="array" ref="A271">IFERROR(INDEX('Annex 2 EHV charges'!$D$11:$D$305, MATCH(0, IF(ISBLANK('Annex 2 EHV charges'!$D$11:$D$305),1, COUNTIF(A$4:$A270, 'Annex 2 EHV charges'!$D$11:$D$305)), 0)),"")</f>
        <v/>
      </c>
      <c r="B271" s="110" t="str">
        <f>IF($A271="","",VLOOKUP($A271,'Annex 2 EHV charges'!$D:$O,2,0))</f>
        <v/>
      </c>
      <c r="C271" s="111" t="str">
        <f>IF($A271="","",VLOOKUP($A271,'Annex 2 EHV charges'!$D:$O,3,0))</f>
        <v/>
      </c>
      <c r="D271" s="110" t="str">
        <f>IF($A271="","",VLOOKUP($A271,'Annex 2 EHV charges'!$D:$O,4,0))</f>
        <v/>
      </c>
      <c r="E271" s="112" t="str">
        <f>IFERROR(IF(VLOOKUP($A271,'Annex 2 EHV charges'!$D:$O,9,FALSE)=0,"",VLOOKUP($A271,'Annex 2 EHV charges'!$D:$O,9,FALSE)),"")</f>
        <v/>
      </c>
      <c r="F271" s="113" t="str">
        <f>IFERROR(IF(VLOOKUP($A271,'Annex 2 EHV charges'!$D:$O,10,FALSE)=0,"",VLOOKUP($A271,'Annex 2 EHV charges'!$D:$O,10,FALSE)),"")</f>
        <v/>
      </c>
      <c r="G271" s="114" t="str">
        <f>IFERROR(IF(VLOOKUP($A271,'Annex 2 EHV charges'!$D:$O,11,FALSE)=0,"",VLOOKUP($A271,'Annex 2 EHV charges'!$D:$O,11,FALSE)),"")</f>
        <v/>
      </c>
      <c r="H271" s="114" t="str">
        <f>IFERROR(IF(VLOOKUP($A271,'Annex 2 EHV charges'!$D:$O,12,FALSE)=0,"",VLOOKUP($A271,'Annex 2 EHV charges'!$D:$O,12,FALSE)),"")</f>
        <v/>
      </c>
    </row>
    <row r="272" spans="1:8" x14ac:dyDescent="0.2">
      <c r="A272" s="111" t="str">
        <f t="array" ref="A272">IFERROR(INDEX('Annex 2 EHV charges'!$D$11:$D$305, MATCH(0, IF(ISBLANK('Annex 2 EHV charges'!$D$11:$D$305),1, COUNTIF(A$4:$A271, 'Annex 2 EHV charges'!$D$11:$D$305)), 0)),"")</f>
        <v/>
      </c>
      <c r="B272" s="110" t="str">
        <f>IF($A272="","",VLOOKUP($A272,'Annex 2 EHV charges'!$D:$O,2,0))</f>
        <v/>
      </c>
      <c r="C272" s="111" t="str">
        <f>IF($A272="","",VLOOKUP($A272,'Annex 2 EHV charges'!$D:$O,3,0))</f>
        <v/>
      </c>
      <c r="D272" s="110" t="str">
        <f>IF($A272="","",VLOOKUP($A272,'Annex 2 EHV charges'!$D:$O,4,0))</f>
        <v/>
      </c>
      <c r="E272" s="112" t="str">
        <f>IFERROR(IF(VLOOKUP($A272,'Annex 2 EHV charges'!$D:$O,9,FALSE)=0,"",VLOOKUP($A272,'Annex 2 EHV charges'!$D:$O,9,FALSE)),"")</f>
        <v/>
      </c>
      <c r="F272" s="113" t="str">
        <f>IFERROR(IF(VLOOKUP($A272,'Annex 2 EHV charges'!$D:$O,10,FALSE)=0,"",VLOOKUP($A272,'Annex 2 EHV charges'!$D:$O,10,FALSE)),"")</f>
        <v/>
      </c>
      <c r="G272" s="114" t="str">
        <f>IFERROR(IF(VLOOKUP($A272,'Annex 2 EHV charges'!$D:$O,11,FALSE)=0,"",VLOOKUP($A272,'Annex 2 EHV charges'!$D:$O,11,FALSE)),"")</f>
        <v/>
      </c>
      <c r="H272" s="114" t="str">
        <f>IFERROR(IF(VLOOKUP($A272,'Annex 2 EHV charges'!$D:$O,12,FALSE)=0,"",VLOOKUP($A272,'Annex 2 EHV charges'!$D:$O,12,FALSE)),"")</f>
        <v/>
      </c>
    </row>
    <row r="273" spans="1:8" x14ac:dyDescent="0.2">
      <c r="A273" s="111" t="str">
        <f t="array" ref="A273">IFERROR(INDEX('Annex 2 EHV charges'!$D$11:$D$305, MATCH(0, IF(ISBLANK('Annex 2 EHV charges'!$D$11:$D$305),1, COUNTIF(A$4:$A272, 'Annex 2 EHV charges'!$D$11:$D$305)), 0)),"")</f>
        <v/>
      </c>
      <c r="B273" s="110" t="str">
        <f>IF($A273="","",VLOOKUP($A273,'Annex 2 EHV charges'!$D:$O,2,0))</f>
        <v/>
      </c>
      <c r="C273" s="111" t="str">
        <f>IF($A273="","",VLOOKUP($A273,'Annex 2 EHV charges'!$D:$O,3,0))</f>
        <v/>
      </c>
      <c r="D273" s="110" t="str">
        <f>IF($A273="","",VLOOKUP($A273,'Annex 2 EHV charges'!$D:$O,4,0))</f>
        <v/>
      </c>
      <c r="E273" s="112" t="str">
        <f>IFERROR(IF(VLOOKUP($A273,'Annex 2 EHV charges'!$D:$O,9,FALSE)=0,"",VLOOKUP($A273,'Annex 2 EHV charges'!$D:$O,9,FALSE)),"")</f>
        <v/>
      </c>
      <c r="F273" s="113" t="str">
        <f>IFERROR(IF(VLOOKUP($A273,'Annex 2 EHV charges'!$D:$O,10,FALSE)=0,"",VLOOKUP($A273,'Annex 2 EHV charges'!$D:$O,10,FALSE)),"")</f>
        <v/>
      </c>
      <c r="G273" s="114" t="str">
        <f>IFERROR(IF(VLOOKUP($A273,'Annex 2 EHV charges'!$D:$O,11,FALSE)=0,"",VLOOKUP($A273,'Annex 2 EHV charges'!$D:$O,11,FALSE)),"")</f>
        <v/>
      </c>
      <c r="H273" s="114" t="str">
        <f>IFERROR(IF(VLOOKUP($A273,'Annex 2 EHV charges'!$D:$O,12,FALSE)=0,"",VLOOKUP($A273,'Annex 2 EHV charges'!$D:$O,12,FALSE)),"")</f>
        <v/>
      </c>
    </row>
    <row r="274" spans="1:8" x14ac:dyDescent="0.2">
      <c r="A274" s="111" t="str">
        <f t="array" ref="A274">IFERROR(INDEX('Annex 2 EHV charges'!$D$11:$D$305, MATCH(0, IF(ISBLANK('Annex 2 EHV charges'!$D$11:$D$305),1, COUNTIF(A$4:$A273, 'Annex 2 EHV charges'!$D$11:$D$305)), 0)),"")</f>
        <v/>
      </c>
      <c r="B274" s="110" t="str">
        <f>IF($A274="","",VLOOKUP($A274,'Annex 2 EHV charges'!$D:$O,2,0))</f>
        <v/>
      </c>
      <c r="C274" s="111" t="str">
        <f>IF($A274="","",VLOOKUP($A274,'Annex 2 EHV charges'!$D:$O,3,0))</f>
        <v/>
      </c>
      <c r="D274" s="110" t="str">
        <f>IF($A274="","",VLOOKUP($A274,'Annex 2 EHV charges'!$D:$O,4,0))</f>
        <v/>
      </c>
      <c r="E274" s="112" t="str">
        <f>IFERROR(IF(VLOOKUP($A274,'Annex 2 EHV charges'!$D:$O,9,FALSE)=0,"",VLOOKUP($A274,'Annex 2 EHV charges'!$D:$O,9,FALSE)),"")</f>
        <v/>
      </c>
      <c r="F274" s="113" t="str">
        <f>IFERROR(IF(VLOOKUP($A274,'Annex 2 EHV charges'!$D:$O,10,FALSE)=0,"",VLOOKUP($A274,'Annex 2 EHV charges'!$D:$O,10,FALSE)),"")</f>
        <v/>
      </c>
      <c r="G274" s="114" t="str">
        <f>IFERROR(IF(VLOOKUP($A274,'Annex 2 EHV charges'!$D:$O,11,FALSE)=0,"",VLOOKUP($A274,'Annex 2 EHV charges'!$D:$O,11,FALSE)),"")</f>
        <v/>
      </c>
      <c r="H274" s="114" t="str">
        <f>IFERROR(IF(VLOOKUP($A274,'Annex 2 EHV charges'!$D:$O,12,FALSE)=0,"",VLOOKUP($A274,'Annex 2 EHV charges'!$D:$O,12,FALSE)),"")</f>
        <v/>
      </c>
    </row>
    <row r="275" spans="1:8" x14ac:dyDescent="0.2">
      <c r="A275" s="111" t="str">
        <f t="array" ref="A275">IFERROR(INDEX('Annex 2 EHV charges'!$D$11:$D$305, MATCH(0, IF(ISBLANK('Annex 2 EHV charges'!$D$11:$D$305),1, COUNTIF(A$4:$A274, 'Annex 2 EHV charges'!$D$11:$D$305)), 0)),"")</f>
        <v/>
      </c>
      <c r="B275" s="110" t="str">
        <f>IF($A275="","",VLOOKUP($A275,'Annex 2 EHV charges'!$D:$O,2,0))</f>
        <v/>
      </c>
      <c r="C275" s="111" t="str">
        <f>IF($A275="","",VLOOKUP($A275,'Annex 2 EHV charges'!$D:$O,3,0))</f>
        <v/>
      </c>
      <c r="D275" s="110" t="str">
        <f>IF($A275="","",VLOOKUP($A275,'Annex 2 EHV charges'!$D:$O,4,0))</f>
        <v/>
      </c>
      <c r="E275" s="112" t="str">
        <f>IFERROR(IF(VLOOKUP($A275,'Annex 2 EHV charges'!$D:$O,9,FALSE)=0,"",VLOOKUP($A275,'Annex 2 EHV charges'!$D:$O,9,FALSE)),"")</f>
        <v/>
      </c>
      <c r="F275" s="113" t="str">
        <f>IFERROR(IF(VLOOKUP($A275,'Annex 2 EHV charges'!$D:$O,10,FALSE)=0,"",VLOOKUP($A275,'Annex 2 EHV charges'!$D:$O,10,FALSE)),"")</f>
        <v/>
      </c>
      <c r="G275" s="114" t="str">
        <f>IFERROR(IF(VLOOKUP($A275,'Annex 2 EHV charges'!$D:$O,11,FALSE)=0,"",VLOOKUP($A275,'Annex 2 EHV charges'!$D:$O,11,FALSE)),"")</f>
        <v/>
      </c>
      <c r="H275" s="114" t="str">
        <f>IFERROR(IF(VLOOKUP($A275,'Annex 2 EHV charges'!$D:$O,12,FALSE)=0,"",VLOOKUP($A275,'Annex 2 EHV charges'!$D:$O,12,FALSE)),"")</f>
        <v/>
      </c>
    </row>
    <row r="276" spans="1:8" x14ac:dyDescent="0.2">
      <c r="A276" s="111" t="str">
        <f t="array" ref="A276">IFERROR(INDEX('Annex 2 EHV charges'!$D$11:$D$305, MATCH(0, IF(ISBLANK('Annex 2 EHV charges'!$D$11:$D$305),1, COUNTIF(A$4:$A275, 'Annex 2 EHV charges'!$D$11:$D$305)), 0)),"")</f>
        <v/>
      </c>
      <c r="B276" s="110" t="str">
        <f>IF($A276="","",VLOOKUP($A276,'Annex 2 EHV charges'!$D:$O,2,0))</f>
        <v/>
      </c>
      <c r="C276" s="111" t="str">
        <f>IF($A276="","",VLOOKUP($A276,'Annex 2 EHV charges'!$D:$O,3,0))</f>
        <v/>
      </c>
      <c r="D276" s="110" t="str">
        <f>IF($A276="","",VLOOKUP($A276,'Annex 2 EHV charges'!$D:$O,4,0))</f>
        <v/>
      </c>
      <c r="E276" s="112" t="str">
        <f>IFERROR(IF(VLOOKUP($A276,'Annex 2 EHV charges'!$D:$O,9,FALSE)=0,"",VLOOKUP($A276,'Annex 2 EHV charges'!$D:$O,9,FALSE)),"")</f>
        <v/>
      </c>
      <c r="F276" s="113" t="str">
        <f>IFERROR(IF(VLOOKUP($A276,'Annex 2 EHV charges'!$D:$O,10,FALSE)=0,"",VLOOKUP($A276,'Annex 2 EHV charges'!$D:$O,10,FALSE)),"")</f>
        <v/>
      </c>
      <c r="G276" s="114" t="str">
        <f>IFERROR(IF(VLOOKUP($A276,'Annex 2 EHV charges'!$D:$O,11,FALSE)=0,"",VLOOKUP($A276,'Annex 2 EHV charges'!$D:$O,11,FALSE)),"")</f>
        <v/>
      </c>
      <c r="H276" s="114" t="str">
        <f>IFERROR(IF(VLOOKUP($A276,'Annex 2 EHV charges'!$D:$O,12,FALSE)=0,"",VLOOKUP($A276,'Annex 2 EHV charges'!$D:$O,12,FALSE)),"")</f>
        <v/>
      </c>
    </row>
    <row r="277" spans="1:8" x14ac:dyDescent="0.2">
      <c r="A277" s="111" t="str">
        <f t="array" ref="A277">IFERROR(INDEX('Annex 2 EHV charges'!$D$11:$D$305, MATCH(0, IF(ISBLANK('Annex 2 EHV charges'!$D$11:$D$305),1, COUNTIF(A$4:$A276, 'Annex 2 EHV charges'!$D$11:$D$305)), 0)),"")</f>
        <v/>
      </c>
      <c r="B277" s="110" t="str">
        <f>IF($A277="","",VLOOKUP($A277,'Annex 2 EHV charges'!$D:$O,2,0))</f>
        <v/>
      </c>
      <c r="C277" s="111" t="str">
        <f>IF($A277="","",VLOOKUP($A277,'Annex 2 EHV charges'!$D:$O,3,0))</f>
        <v/>
      </c>
      <c r="D277" s="110" t="str">
        <f>IF($A277="","",VLOOKUP($A277,'Annex 2 EHV charges'!$D:$O,4,0))</f>
        <v/>
      </c>
      <c r="E277" s="112" t="str">
        <f>IFERROR(IF(VLOOKUP($A277,'Annex 2 EHV charges'!$D:$O,9,FALSE)=0,"",VLOOKUP($A277,'Annex 2 EHV charges'!$D:$O,9,FALSE)),"")</f>
        <v/>
      </c>
      <c r="F277" s="113" t="str">
        <f>IFERROR(IF(VLOOKUP($A277,'Annex 2 EHV charges'!$D:$O,10,FALSE)=0,"",VLOOKUP($A277,'Annex 2 EHV charges'!$D:$O,10,FALSE)),"")</f>
        <v/>
      </c>
      <c r="G277" s="114" t="str">
        <f>IFERROR(IF(VLOOKUP($A277,'Annex 2 EHV charges'!$D:$O,11,FALSE)=0,"",VLOOKUP($A277,'Annex 2 EHV charges'!$D:$O,11,FALSE)),"")</f>
        <v/>
      </c>
      <c r="H277" s="114" t="str">
        <f>IFERROR(IF(VLOOKUP($A277,'Annex 2 EHV charges'!$D:$O,12,FALSE)=0,"",VLOOKUP($A277,'Annex 2 EHV charges'!$D:$O,12,FALSE)),"")</f>
        <v/>
      </c>
    </row>
    <row r="278" spans="1:8" x14ac:dyDescent="0.2">
      <c r="A278" s="111" t="str">
        <f t="array" ref="A278">IFERROR(INDEX('Annex 2 EHV charges'!$D$11:$D$305, MATCH(0, IF(ISBLANK('Annex 2 EHV charges'!$D$11:$D$305),1, COUNTIF(A$4:$A277, 'Annex 2 EHV charges'!$D$11:$D$305)), 0)),"")</f>
        <v/>
      </c>
      <c r="B278" s="110" t="str">
        <f>IF($A278="","",VLOOKUP($A278,'Annex 2 EHV charges'!$D:$O,2,0))</f>
        <v/>
      </c>
      <c r="C278" s="111" t="str">
        <f>IF($A278="","",VLOOKUP($A278,'Annex 2 EHV charges'!$D:$O,3,0))</f>
        <v/>
      </c>
      <c r="D278" s="110" t="str">
        <f>IF($A278="","",VLOOKUP($A278,'Annex 2 EHV charges'!$D:$O,4,0))</f>
        <v/>
      </c>
      <c r="E278" s="112" t="str">
        <f>IFERROR(IF(VLOOKUP($A278,'Annex 2 EHV charges'!$D:$O,9,FALSE)=0,"",VLOOKUP($A278,'Annex 2 EHV charges'!$D:$O,9,FALSE)),"")</f>
        <v/>
      </c>
      <c r="F278" s="113" t="str">
        <f>IFERROR(IF(VLOOKUP($A278,'Annex 2 EHV charges'!$D:$O,10,FALSE)=0,"",VLOOKUP($A278,'Annex 2 EHV charges'!$D:$O,10,FALSE)),"")</f>
        <v/>
      </c>
      <c r="G278" s="114" t="str">
        <f>IFERROR(IF(VLOOKUP($A278,'Annex 2 EHV charges'!$D:$O,11,FALSE)=0,"",VLOOKUP($A278,'Annex 2 EHV charges'!$D:$O,11,FALSE)),"")</f>
        <v/>
      </c>
      <c r="H278" s="114" t="str">
        <f>IFERROR(IF(VLOOKUP($A278,'Annex 2 EHV charges'!$D:$O,12,FALSE)=0,"",VLOOKUP($A278,'Annex 2 EHV charges'!$D:$O,12,FALSE)),"")</f>
        <v/>
      </c>
    </row>
    <row r="279" spans="1:8" x14ac:dyDescent="0.2">
      <c r="A279" s="111" t="str">
        <f t="array" ref="A279">IFERROR(INDEX('Annex 2 EHV charges'!$D$11:$D$305, MATCH(0, IF(ISBLANK('Annex 2 EHV charges'!$D$11:$D$305),1, COUNTIF(A$4:$A278, 'Annex 2 EHV charges'!$D$11:$D$305)), 0)),"")</f>
        <v/>
      </c>
      <c r="B279" s="110" t="str">
        <f>IF($A279="","",VLOOKUP($A279,'Annex 2 EHV charges'!$D:$O,2,0))</f>
        <v/>
      </c>
      <c r="C279" s="111" t="str">
        <f>IF($A279="","",VLOOKUP($A279,'Annex 2 EHV charges'!$D:$O,3,0))</f>
        <v/>
      </c>
      <c r="D279" s="110" t="str">
        <f>IF($A279="","",VLOOKUP($A279,'Annex 2 EHV charges'!$D:$O,4,0))</f>
        <v/>
      </c>
      <c r="E279" s="112" t="str">
        <f>IFERROR(IF(VLOOKUP($A279,'Annex 2 EHV charges'!$D:$O,9,FALSE)=0,"",VLOOKUP($A279,'Annex 2 EHV charges'!$D:$O,9,FALSE)),"")</f>
        <v/>
      </c>
      <c r="F279" s="113" t="str">
        <f>IFERROR(IF(VLOOKUP($A279,'Annex 2 EHV charges'!$D:$O,10,FALSE)=0,"",VLOOKUP($A279,'Annex 2 EHV charges'!$D:$O,10,FALSE)),"")</f>
        <v/>
      </c>
      <c r="G279" s="114" t="str">
        <f>IFERROR(IF(VLOOKUP($A279,'Annex 2 EHV charges'!$D:$O,11,FALSE)=0,"",VLOOKUP($A279,'Annex 2 EHV charges'!$D:$O,11,FALSE)),"")</f>
        <v/>
      </c>
      <c r="H279" s="114" t="str">
        <f>IFERROR(IF(VLOOKUP($A279,'Annex 2 EHV charges'!$D:$O,12,FALSE)=0,"",VLOOKUP($A279,'Annex 2 EHV charges'!$D:$O,12,FALSE)),"")</f>
        <v/>
      </c>
    </row>
    <row r="280" spans="1:8" x14ac:dyDescent="0.2">
      <c r="A280" s="111" t="str">
        <f t="array" ref="A280">IFERROR(INDEX('Annex 2 EHV charges'!$D$11:$D$305, MATCH(0, IF(ISBLANK('Annex 2 EHV charges'!$D$11:$D$305),1, COUNTIF(A$4:$A279, 'Annex 2 EHV charges'!$D$11:$D$305)), 0)),"")</f>
        <v/>
      </c>
      <c r="B280" s="110" t="str">
        <f>IF($A280="","",VLOOKUP($A280,'Annex 2 EHV charges'!$D:$O,2,0))</f>
        <v/>
      </c>
      <c r="C280" s="111" t="str">
        <f>IF($A280="","",VLOOKUP($A280,'Annex 2 EHV charges'!$D:$O,3,0))</f>
        <v/>
      </c>
      <c r="D280" s="110" t="str">
        <f>IF($A280="","",VLOOKUP($A280,'Annex 2 EHV charges'!$D:$O,4,0))</f>
        <v/>
      </c>
      <c r="E280" s="112" t="str">
        <f>IFERROR(IF(VLOOKUP($A280,'Annex 2 EHV charges'!$D:$O,9,FALSE)=0,"",VLOOKUP($A280,'Annex 2 EHV charges'!$D:$O,9,FALSE)),"")</f>
        <v/>
      </c>
      <c r="F280" s="113" t="str">
        <f>IFERROR(IF(VLOOKUP($A280,'Annex 2 EHV charges'!$D:$O,10,FALSE)=0,"",VLOOKUP($A280,'Annex 2 EHV charges'!$D:$O,10,FALSE)),"")</f>
        <v/>
      </c>
      <c r="G280" s="114" t="str">
        <f>IFERROR(IF(VLOOKUP($A280,'Annex 2 EHV charges'!$D:$O,11,FALSE)=0,"",VLOOKUP($A280,'Annex 2 EHV charges'!$D:$O,11,FALSE)),"")</f>
        <v/>
      </c>
      <c r="H280" s="114" t="str">
        <f>IFERROR(IF(VLOOKUP($A280,'Annex 2 EHV charges'!$D:$O,12,FALSE)=0,"",VLOOKUP($A280,'Annex 2 EHV charges'!$D:$O,12,FALSE)),"")</f>
        <v/>
      </c>
    </row>
    <row r="281" spans="1:8" x14ac:dyDescent="0.2">
      <c r="A281" s="111" t="str">
        <f t="array" ref="A281">IFERROR(INDEX('Annex 2 EHV charges'!$D$11:$D$305, MATCH(0, IF(ISBLANK('Annex 2 EHV charges'!$D$11:$D$305),1, COUNTIF(A$4:$A280, 'Annex 2 EHV charges'!$D$11:$D$305)), 0)),"")</f>
        <v/>
      </c>
      <c r="B281" s="110" t="str">
        <f>IF($A281="","",VLOOKUP($A281,'Annex 2 EHV charges'!$D:$O,2,0))</f>
        <v/>
      </c>
      <c r="C281" s="111" t="str">
        <f>IF($A281="","",VLOOKUP($A281,'Annex 2 EHV charges'!$D:$O,3,0))</f>
        <v/>
      </c>
      <c r="D281" s="110" t="str">
        <f>IF($A281="","",VLOOKUP($A281,'Annex 2 EHV charges'!$D:$O,4,0))</f>
        <v/>
      </c>
      <c r="E281" s="112" t="str">
        <f>IFERROR(IF(VLOOKUP($A281,'Annex 2 EHV charges'!$D:$O,9,FALSE)=0,"",VLOOKUP($A281,'Annex 2 EHV charges'!$D:$O,9,FALSE)),"")</f>
        <v/>
      </c>
      <c r="F281" s="113" t="str">
        <f>IFERROR(IF(VLOOKUP($A281,'Annex 2 EHV charges'!$D:$O,10,FALSE)=0,"",VLOOKUP($A281,'Annex 2 EHV charges'!$D:$O,10,FALSE)),"")</f>
        <v/>
      </c>
      <c r="G281" s="114" t="str">
        <f>IFERROR(IF(VLOOKUP($A281,'Annex 2 EHV charges'!$D:$O,11,FALSE)=0,"",VLOOKUP($A281,'Annex 2 EHV charges'!$D:$O,11,FALSE)),"")</f>
        <v/>
      </c>
      <c r="H281" s="114" t="str">
        <f>IFERROR(IF(VLOOKUP($A281,'Annex 2 EHV charges'!$D:$O,12,FALSE)=0,"",VLOOKUP($A281,'Annex 2 EHV charges'!$D:$O,12,FALSE)),"")</f>
        <v/>
      </c>
    </row>
    <row r="282" spans="1:8" x14ac:dyDescent="0.2">
      <c r="A282" s="111" t="str">
        <f t="array" ref="A282">IFERROR(INDEX('Annex 2 EHV charges'!$D$11:$D$305, MATCH(0, IF(ISBLANK('Annex 2 EHV charges'!$D$11:$D$305),1, COUNTIF(A$4:$A281, 'Annex 2 EHV charges'!$D$11:$D$305)), 0)),"")</f>
        <v/>
      </c>
      <c r="B282" s="110" t="str">
        <f>IF($A282="","",VLOOKUP($A282,'Annex 2 EHV charges'!$D:$O,2,0))</f>
        <v/>
      </c>
      <c r="C282" s="111" t="str">
        <f>IF($A282="","",VLOOKUP($A282,'Annex 2 EHV charges'!$D:$O,3,0))</f>
        <v/>
      </c>
      <c r="D282" s="110" t="str">
        <f>IF($A282="","",VLOOKUP($A282,'Annex 2 EHV charges'!$D:$O,4,0))</f>
        <v/>
      </c>
      <c r="E282" s="112" t="str">
        <f>IFERROR(IF(VLOOKUP($A282,'Annex 2 EHV charges'!$D:$O,9,FALSE)=0,"",VLOOKUP($A282,'Annex 2 EHV charges'!$D:$O,9,FALSE)),"")</f>
        <v/>
      </c>
      <c r="F282" s="113" t="str">
        <f>IFERROR(IF(VLOOKUP($A282,'Annex 2 EHV charges'!$D:$O,10,FALSE)=0,"",VLOOKUP($A282,'Annex 2 EHV charges'!$D:$O,10,FALSE)),"")</f>
        <v/>
      </c>
      <c r="G282" s="114" t="str">
        <f>IFERROR(IF(VLOOKUP($A282,'Annex 2 EHV charges'!$D:$O,11,FALSE)=0,"",VLOOKUP($A282,'Annex 2 EHV charges'!$D:$O,11,FALSE)),"")</f>
        <v/>
      </c>
      <c r="H282" s="114" t="str">
        <f>IFERROR(IF(VLOOKUP($A282,'Annex 2 EHV charges'!$D:$O,12,FALSE)=0,"",VLOOKUP($A282,'Annex 2 EHV charges'!$D:$O,12,FALSE)),"")</f>
        <v/>
      </c>
    </row>
    <row r="283" spans="1:8" x14ac:dyDescent="0.2">
      <c r="A283" s="111" t="str">
        <f t="array" ref="A283">IFERROR(INDEX('Annex 2 EHV charges'!$D$11:$D$305, MATCH(0, IF(ISBLANK('Annex 2 EHV charges'!$D$11:$D$305),1, COUNTIF(A$4:$A282, 'Annex 2 EHV charges'!$D$11:$D$305)), 0)),"")</f>
        <v/>
      </c>
      <c r="B283" s="110" t="str">
        <f>IF($A283="","",VLOOKUP($A283,'Annex 2 EHV charges'!$D:$O,2,0))</f>
        <v/>
      </c>
      <c r="C283" s="111" t="str">
        <f>IF($A283="","",VLOOKUP($A283,'Annex 2 EHV charges'!$D:$O,3,0))</f>
        <v/>
      </c>
      <c r="D283" s="110" t="str">
        <f>IF($A283="","",VLOOKUP($A283,'Annex 2 EHV charges'!$D:$O,4,0))</f>
        <v/>
      </c>
      <c r="E283" s="112" t="str">
        <f>IFERROR(IF(VLOOKUP($A283,'Annex 2 EHV charges'!$D:$O,9,FALSE)=0,"",VLOOKUP($A283,'Annex 2 EHV charges'!$D:$O,9,FALSE)),"")</f>
        <v/>
      </c>
      <c r="F283" s="113" t="str">
        <f>IFERROR(IF(VLOOKUP($A283,'Annex 2 EHV charges'!$D:$O,10,FALSE)=0,"",VLOOKUP($A283,'Annex 2 EHV charges'!$D:$O,10,FALSE)),"")</f>
        <v/>
      </c>
      <c r="G283" s="114" t="str">
        <f>IFERROR(IF(VLOOKUP($A283,'Annex 2 EHV charges'!$D:$O,11,FALSE)=0,"",VLOOKUP($A283,'Annex 2 EHV charges'!$D:$O,11,FALSE)),"")</f>
        <v/>
      </c>
      <c r="H283" s="114" t="str">
        <f>IFERROR(IF(VLOOKUP($A283,'Annex 2 EHV charges'!$D:$O,12,FALSE)=0,"",VLOOKUP($A283,'Annex 2 EHV charges'!$D:$O,12,FALSE)),"")</f>
        <v/>
      </c>
    </row>
    <row r="284" spans="1:8" x14ac:dyDescent="0.2">
      <c r="A284" s="111" t="str">
        <f t="array" ref="A284">IFERROR(INDEX('Annex 2 EHV charges'!$D$11:$D$305, MATCH(0, IF(ISBLANK('Annex 2 EHV charges'!$D$11:$D$305),1, COUNTIF(A$4:$A283, 'Annex 2 EHV charges'!$D$11:$D$305)), 0)),"")</f>
        <v/>
      </c>
      <c r="B284" s="110" t="str">
        <f>IF($A284="","",VLOOKUP($A284,'Annex 2 EHV charges'!$D:$O,2,0))</f>
        <v/>
      </c>
      <c r="C284" s="111" t="str">
        <f>IF($A284="","",VLOOKUP($A284,'Annex 2 EHV charges'!$D:$O,3,0))</f>
        <v/>
      </c>
      <c r="D284" s="110" t="str">
        <f>IF($A284="","",VLOOKUP($A284,'Annex 2 EHV charges'!$D:$O,4,0))</f>
        <v/>
      </c>
      <c r="E284" s="112" t="str">
        <f>IFERROR(IF(VLOOKUP($A284,'Annex 2 EHV charges'!$D:$O,9,FALSE)=0,"",VLOOKUP($A284,'Annex 2 EHV charges'!$D:$O,9,FALSE)),"")</f>
        <v/>
      </c>
      <c r="F284" s="113" t="str">
        <f>IFERROR(IF(VLOOKUP($A284,'Annex 2 EHV charges'!$D:$O,10,FALSE)=0,"",VLOOKUP($A284,'Annex 2 EHV charges'!$D:$O,10,FALSE)),"")</f>
        <v/>
      </c>
      <c r="G284" s="114" t="str">
        <f>IFERROR(IF(VLOOKUP($A284,'Annex 2 EHV charges'!$D:$O,11,FALSE)=0,"",VLOOKUP($A284,'Annex 2 EHV charges'!$D:$O,11,FALSE)),"")</f>
        <v/>
      </c>
      <c r="H284" s="114" t="str">
        <f>IFERROR(IF(VLOOKUP($A284,'Annex 2 EHV charges'!$D:$O,12,FALSE)=0,"",VLOOKUP($A284,'Annex 2 EHV charges'!$D:$O,12,FALSE)),"")</f>
        <v/>
      </c>
    </row>
    <row r="285" spans="1:8" x14ac:dyDescent="0.2">
      <c r="A285" s="111" t="str">
        <f t="array" ref="A285">IFERROR(INDEX('Annex 2 EHV charges'!$D$11:$D$305, MATCH(0, IF(ISBLANK('Annex 2 EHV charges'!$D$11:$D$305),1, COUNTIF(A$4:$A284, 'Annex 2 EHV charges'!$D$11:$D$305)), 0)),"")</f>
        <v/>
      </c>
      <c r="B285" s="110" t="str">
        <f>IF($A285="","",VLOOKUP($A285,'Annex 2 EHV charges'!$D:$O,2,0))</f>
        <v/>
      </c>
      <c r="C285" s="111" t="str">
        <f>IF($A285="","",VLOOKUP($A285,'Annex 2 EHV charges'!$D:$O,3,0))</f>
        <v/>
      </c>
      <c r="D285" s="110" t="str">
        <f>IF($A285="","",VLOOKUP($A285,'Annex 2 EHV charges'!$D:$O,4,0))</f>
        <v/>
      </c>
      <c r="E285" s="112" t="str">
        <f>IFERROR(IF(VLOOKUP($A285,'Annex 2 EHV charges'!$D:$O,9,FALSE)=0,"",VLOOKUP($A285,'Annex 2 EHV charges'!$D:$O,9,FALSE)),"")</f>
        <v/>
      </c>
      <c r="F285" s="113" t="str">
        <f>IFERROR(IF(VLOOKUP($A285,'Annex 2 EHV charges'!$D:$O,10,FALSE)=0,"",VLOOKUP($A285,'Annex 2 EHV charges'!$D:$O,10,FALSE)),"")</f>
        <v/>
      </c>
      <c r="G285" s="114" t="str">
        <f>IFERROR(IF(VLOOKUP($A285,'Annex 2 EHV charges'!$D:$O,11,FALSE)=0,"",VLOOKUP($A285,'Annex 2 EHV charges'!$D:$O,11,FALSE)),"")</f>
        <v/>
      </c>
      <c r="H285" s="114" t="str">
        <f>IFERROR(IF(VLOOKUP($A285,'Annex 2 EHV charges'!$D:$O,12,FALSE)=0,"",VLOOKUP($A285,'Annex 2 EHV charges'!$D:$O,12,FALSE)),"")</f>
        <v/>
      </c>
    </row>
    <row r="286" spans="1:8" x14ac:dyDescent="0.2">
      <c r="A286" s="111" t="str">
        <f t="array" ref="A286">IFERROR(INDEX('Annex 2 EHV charges'!$D$11:$D$305, MATCH(0, IF(ISBLANK('Annex 2 EHV charges'!$D$11:$D$305),1, COUNTIF(A$4:$A285, 'Annex 2 EHV charges'!$D$11:$D$305)), 0)),"")</f>
        <v/>
      </c>
      <c r="B286" s="110" t="str">
        <f>IF($A286="","",VLOOKUP($A286,'Annex 2 EHV charges'!$D:$O,2,0))</f>
        <v/>
      </c>
      <c r="C286" s="111" t="str">
        <f>IF($A286="","",VLOOKUP($A286,'Annex 2 EHV charges'!$D:$O,3,0))</f>
        <v/>
      </c>
      <c r="D286" s="110" t="str">
        <f>IF($A286="","",VLOOKUP($A286,'Annex 2 EHV charges'!$D:$O,4,0))</f>
        <v/>
      </c>
      <c r="E286" s="112" t="str">
        <f>IFERROR(IF(VLOOKUP($A286,'Annex 2 EHV charges'!$D:$O,9,FALSE)=0,"",VLOOKUP($A286,'Annex 2 EHV charges'!$D:$O,9,FALSE)),"")</f>
        <v/>
      </c>
      <c r="F286" s="113" t="str">
        <f>IFERROR(IF(VLOOKUP($A286,'Annex 2 EHV charges'!$D:$O,10,FALSE)=0,"",VLOOKUP($A286,'Annex 2 EHV charges'!$D:$O,10,FALSE)),"")</f>
        <v/>
      </c>
      <c r="G286" s="114" t="str">
        <f>IFERROR(IF(VLOOKUP($A286,'Annex 2 EHV charges'!$D:$O,11,FALSE)=0,"",VLOOKUP($A286,'Annex 2 EHV charges'!$D:$O,11,FALSE)),"")</f>
        <v/>
      </c>
      <c r="H286" s="114" t="str">
        <f>IFERROR(IF(VLOOKUP($A286,'Annex 2 EHV charges'!$D:$O,12,FALSE)=0,"",VLOOKUP($A286,'Annex 2 EHV charges'!$D:$O,12,FALSE)),"")</f>
        <v/>
      </c>
    </row>
    <row r="287" spans="1:8" x14ac:dyDescent="0.2">
      <c r="A287" s="111" t="str">
        <f t="array" ref="A287">IFERROR(INDEX('Annex 2 EHV charges'!$D$11:$D$305, MATCH(0, IF(ISBLANK('Annex 2 EHV charges'!$D$11:$D$305),1, COUNTIF(A$4:$A286, 'Annex 2 EHV charges'!$D$11:$D$305)), 0)),"")</f>
        <v/>
      </c>
      <c r="B287" s="110" t="str">
        <f>IF($A287="","",VLOOKUP($A287,'Annex 2 EHV charges'!$D:$O,2,0))</f>
        <v/>
      </c>
      <c r="C287" s="111" t="str">
        <f>IF($A287="","",VLOOKUP($A287,'Annex 2 EHV charges'!$D:$O,3,0))</f>
        <v/>
      </c>
      <c r="D287" s="110" t="str">
        <f>IF($A287="","",VLOOKUP($A287,'Annex 2 EHV charges'!$D:$O,4,0))</f>
        <v/>
      </c>
      <c r="E287" s="112" t="str">
        <f>IFERROR(IF(VLOOKUP($A287,'Annex 2 EHV charges'!$D:$O,9,FALSE)=0,"",VLOOKUP($A287,'Annex 2 EHV charges'!$D:$O,9,FALSE)),"")</f>
        <v/>
      </c>
      <c r="F287" s="113" t="str">
        <f>IFERROR(IF(VLOOKUP($A287,'Annex 2 EHV charges'!$D:$O,10,FALSE)=0,"",VLOOKUP($A287,'Annex 2 EHV charges'!$D:$O,10,FALSE)),"")</f>
        <v/>
      </c>
      <c r="G287" s="114" t="str">
        <f>IFERROR(IF(VLOOKUP($A287,'Annex 2 EHV charges'!$D:$O,11,FALSE)=0,"",VLOOKUP($A287,'Annex 2 EHV charges'!$D:$O,11,FALSE)),"")</f>
        <v/>
      </c>
      <c r="H287" s="114" t="str">
        <f>IFERROR(IF(VLOOKUP($A287,'Annex 2 EHV charges'!$D:$O,12,FALSE)=0,"",VLOOKUP($A287,'Annex 2 EHV charges'!$D:$O,12,FALSE)),"")</f>
        <v/>
      </c>
    </row>
    <row r="288" spans="1:8" x14ac:dyDescent="0.2">
      <c r="A288" s="111" t="str">
        <f t="array" ref="A288">IFERROR(INDEX('Annex 2 EHV charges'!$D$11:$D$305, MATCH(0, IF(ISBLANK('Annex 2 EHV charges'!$D$11:$D$305),1, COUNTIF(A$4:$A287, 'Annex 2 EHV charges'!$D$11:$D$305)), 0)),"")</f>
        <v/>
      </c>
      <c r="B288" s="110" t="str">
        <f>IF($A288="","",VLOOKUP($A288,'Annex 2 EHV charges'!$D:$O,2,0))</f>
        <v/>
      </c>
      <c r="C288" s="111" t="str">
        <f>IF($A288="","",VLOOKUP($A288,'Annex 2 EHV charges'!$D:$O,3,0))</f>
        <v/>
      </c>
      <c r="D288" s="110" t="str">
        <f>IF($A288="","",VLOOKUP($A288,'Annex 2 EHV charges'!$D:$O,4,0))</f>
        <v/>
      </c>
      <c r="E288" s="112" t="str">
        <f>IFERROR(IF(VLOOKUP($A288,'Annex 2 EHV charges'!$D:$O,9,FALSE)=0,"",VLOOKUP($A288,'Annex 2 EHV charges'!$D:$O,9,FALSE)),"")</f>
        <v/>
      </c>
      <c r="F288" s="113" t="str">
        <f>IFERROR(IF(VLOOKUP($A288,'Annex 2 EHV charges'!$D:$O,10,FALSE)=0,"",VLOOKUP($A288,'Annex 2 EHV charges'!$D:$O,10,FALSE)),"")</f>
        <v/>
      </c>
      <c r="G288" s="114" t="str">
        <f>IFERROR(IF(VLOOKUP($A288,'Annex 2 EHV charges'!$D:$O,11,FALSE)=0,"",VLOOKUP($A288,'Annex 2 EHV charges'!$D:$O,11,FALSE)),"")</f>
        <v/>
      </c>
      <c r="H288" s="114" t="str">
        <f>IFERROR(IF(VLOOKUP($A288,'Annex 2 EHV charges'!$D:$O,12,FALSE)=0,"",VLOOKUP($A288,'Annex 2 EHV charges'!$D:$O,12,FALSE)),"")</f>
        <v/>
      </c>
    </row>
    <row r="289" spans="1:8" x14ac:dyDescent="0.2">
      <c r="A289" s="111" t="str">
        <f t="array" ref="A289">IFERROR(INDEX('Annex 2 EHV charges'!$D$11:$D$305, MATCH(0, IF(ISBLANK('Annex 2 EHV charges'!$D$11:$D$305),1, COUNTIF(A$4:$A288, 'Annex 2 EHV charges'!$D$11:$D$305)), 0)),"")</f>
        <v/>
      </c>
      <c r="B289" s="110" t="str">
        <f>IF($A289="","",VLOOKUP($A289,'Annex 2 EHV charges'!$D:$O,2,0))</f>
        <v/>
      </c>
      <c r="C289" s="111" t="str">
        <f>IF($A289="","",VLOOKUP($A289,'Annex 2 EHV charges'!$D:$O,3,0))</f>
        <v/>
      </c>
      <c r="D289" s="110" t="str">
        <f>IF($A289="","",VLOOKUP($A289,'Annex 2 EHV charges'!$D:$O,4,0))</f>
        <v/>
      </c>
      <c r="E289" s="112" t="str">
        <f>IFERROR(IF(VLOOKUP($A289,'Annex 2 EHV charges'!$D:$O,9,FALSE)=0,"",VLOOKUP($A289,'Annex 2 EHV charges'!$D:$O,9,FALSE)),"")</f>
        <v/>
      </c>
      <c r="F289" s="113" t="str">
        <f>IFERROR(IF(VLOOKUP($A289,'Annex 2 EHV charges'!$D:$O,10,FALSE)=0,"",VLOOKUP($A289,'Annex 2 EHV charges'!$D:$O,10,FALSE)),"")</f>
        <v/>
      </c>
      <c r="G289" s="114" t="str">
        <f>IFERROR(IF(VLOOKUP($A289,'Annex 2 EHV charges'!$D:$O,11,FALSE)=0,"",VLOOKUP($A289,'Annex 2 EHV charges'!$D:$O,11,FALSE)),"")</f>
        <v/>
      </c>
      <c r="H289" s="114" t="str">
        <f>IFERROR(IF(VLOOKUP($A289,'Annex 2 EHV charges'!$D:$O,12,FALSE)=0,"",VLOOKUP($A289,'Annex 2 EHV charges'!$D:$O,12,FALSE)),"")</f>
        <v/>
      </c>
    </row>
    <row r="290" spans="1:8" x14ac:dyDescent="0.2">
      <c r="A290" s="111" t="str">
        <f t="array" ref="A290">IFERROR(INDEX('Annex 2 EHV charges'!$D$11:$D$305, MATCH(0, IF(ISBLANK('Annex 2 EHV charges'!$D$11:$D$305),1, COUNTIF(A$4:$A289, 'Annex 2 EHV charges'!$D$11:$D$305)), 0)),"")</f>
        <v/>
      </c>
      <c r="B290" s="110" t="str">
        <f>IF($A290="","",VLOOKUP($A290,'Annex 2 EHV charges'!$D:$O,2,0))</f>
        <v/>
      </c>
      <c r="C290" s="111" t="str">
        <f>IF($A290="","",VLOOKUP($A290,'Annex 2 EHV charges'!$D:$O,3,0))</f>
        <v/>
      </c>
      <c r="D290" s="110" t="str">
        <f>IF($A290="","",VLOOKUP($A290,'Annex 2 EHV charges'!$D:$O,4,0))</f>
        <v/>
      </c>
      <c r="E290" s="112" t="str">
        <f>IFERROR(IF(VLOOKUP($A290,'Annex 2 EHV charges'!$D:$O,9,FALSE)=0,"",VLOOKUP($A290,'Annex 2 EHV charges'!$D:$O,9,FALSE)),"")</f>
        <v/>
      </c>
      <c r="F290" s="113" t="str">
        <f>IFERROR(IF(VLOOKUP($A290,'Annex 2 EHV charges'!$D:$O,10,FALSE)=0,"",VLOOKUP($A290,'Annex 2 EHV charges'!$D:$O,10,FALSE)),"")</f>
        <v/>
      </c>
      <c r="G290" s="114" t="str">
        <f>IFERROR(IF(VLOOKUP($A290,'Annex 2 EHV charges'!$D:$O,11,FALSE)=0,"",VLOOKUP($A290,'Annex 2 EHV charges'!$D:$O,11,FALSE)),"")</f>
        <v/>
      </c>
      <c r="H290" s="114" t="str">
        <f>IFERROR(IF(VLOOKUP($A290,'Annex 2 EHV charges'!$D:$O,12,FALSE)=0,"",VLOOKUP($A290,'Annex 2 EHV charges'!$D:$O,12,FALSE)),"")</f>
        <v/>
      </c>
    </row>
    <row r="291" spans="1:8" x14ac:dyDescent="0.2">
      <c r="A291" s="111" t="str">
        <f t="array" ref="A291">IFERROR(INDEX('Annex 2 EHV charges'!$D$11:$D$305, MATCH(0, IF(ISBLANK('Annex 2 EHV charges'!$D$11:$D$305),1, COUNTIF(A$4:$A290, 'Annex 2 EHV charges'!$D$11:$D$305)), 0)),"")</f>
        <v/>
      </c>
      <c r="B291" s="110" t="str">
        <f>IF($A291="","",VLOOKUP($A291,'Annex 2 EHV charges'!$D:$O,2,0))</f>
        <v/>
      </c>
      <c r="C291" s="111" t="str">
        <f>IF($A291="","",VLOOKUP($A291,'Annex 2 EHV charges'!$D:$O,3,0))</f>
        <v/>
      </c>
      <c r="D291" s="110" t="str">
        <f>IF($A291="","",VLOOKUP($A291,'Annex 2 EHV charges'!$D:$O,4,0))</f>
        <v/>
      </c>
      <c r="E291" s="112" t="str">
        <f>IFERROR(IF(VLOOKUP($A291,'Annex 2 EHV charges'!$D:$O,9,FALSE)=0,"",VLOOKUP($A291,'Annex 2 EHV charges'!$D:$O,9,FALSE)),"")</f>
        <v/>
      </c>
      <c r="F291" s="113" t="str">
        <f>IFERROR(IF(VLOOKUP($A291,'Annex 2 EHV charges'!$D:$O,10,FALSE)=0,"",VLOOKUP($A291,'Annex 2 EHV charges'!$D:$O,10,FALSE)),"")</f>
        <v/>
      </c>
      <c r="G291" s="114" t="str">
        <f>IFERROR(IF(VLOOKUP($A291,'Annex 2 EHV charges'!$D:$O,11,FALSE)=0,"",VLOOKUP($A291,'Annex 2 EHV charges'!$D:$O,11,FALSE)),"")</f>
        <v/>
      </c>
      <c r="H291" s="114" t="str">
        <f>IFERROR(IF(VLOOKUP($A291,'Annex 2 EHV charges'!$D:$O,12,FALSE)=0,"",VLOOKUP($A291,'Annex 2 EHV charges'!$D:$O,12,FALSE)),"")</f>
        <v/>
      </c>
    </row>
    <row r="292" spans="1:8" x14ac:dyDescent="0.2">
      <c r="A292" s="111" t="str">
        <f t="array" ref="A292">IFERROR(INDEX('Annex 2 EHV charges'!$D$11:$D$305, MATCH(0, IF(ISBLANK('Annex 2 EHV charges'!$D$11:$D$305),1, COUNTIF(A$4:$A291, 'Annex 2 EHV charges'!$D$11:$D$305)), 0)),"")</f>
        <v/>
      </c>
      <c r="B292" s="110" t="str">
        <f>IF($A292="","",VLOOKUP($A292,'Annex 2 EHV charges'!$D:$O,2,0))</f>
        <v/>
      </c>
      <c r="C292" s="111" t="str">
        <f>IF($A292="","",VLOOKUP($A292,'Annex 2 EHV charges'!$D:$O,3,0))</f>
        <v/>
      </c>
      <c r="D292" s="110" t="str">
        <f>IF($A292="","",VLOOKUP($A292,'Annex 2 EHV charges'!$D:$O,4,0))</f>
        <v/>
      </c>
      <c r="E292" s="112" t="str">
        <f>IFERROR(IF(VLOOKUP($A292,'Annex 2 EHV charges'!$D:$O,9,FALSE)=0,"",VLOOKUP($A292,'Annex 2 EHV charges'!$D:$O,9,FALSE)),"")</f>
        <v/>
      </c>
      <c r="F292" s="113" t="str">
        <f>IFERROR(IF(VLOOKUP($A292,'Annex 2 EHV charges'!$D:$O,10,FALSE)=0,"",VLOOKUP($A292,'Annex 2 EHV charges'!$D:$O,10,FALSE)),"")</f>
        <v/>
      </c>
      <c r="G292" s="114" t="str">
        <f>IFERROR(IF(VLOOKUP($A292,'Annex 2 EHV charges'!$D:$O,11,FALSE)=0,"",VLOOKUP($A292,'Annex 2 EHV charges'!$D:$O,11,FALSE)),"")</f>
        <v/>
      </c>
      <c r="H292" s="114" t="str">
        <f>IFERROR(IF(VLOOKUP($A292,'Annex 2 EHV charges'!$D:$O,12,FALSE)=0,"",VLOOKUP($A292,'Annex 2 EHV charges'!$D:$O,12,FALSE)),"")</f>
        <v/>
      </c>
    </row>
    <row r="293" spans="1:8" x14ac:dyDescent="0.2">
      <c r="A293" s="111" t="str">
        <f t="array" ref="A293">IFERROR(INDEX('Annex 2 EHV charges'!$D$11:$D$305, MATCH(0, IF(ISBLANK('Annex 2 EHV charges'!$D$11:$D$305),1, COUNTIF(A$4:$A292, 'Annex 2 EHV charges'!$D$11:$D$305)), 0)),"")</f>
        <v/>
      </c>
      <c r="B293" s="110" t="str">
        <f>IF($A293="","",VLOOKUP($A293,'Annex 2 EHV charges'!$D:$O,2,0))</f>
        <v/>
      </c>
      <c r="C293" s="111" t="str">
        <f>IF($A293="","",VLOOKUP($A293,'Annex 2 EHV charges'!$D:$O,3,0))</f>
        <v/>
      </c>
      <c r="D293" s="110" t="str">
        <f>IF($A293="","",VLOOKUP($A293,'Annex 2 EHV charges'!$D:$O,4,0))</f>
        <v/>
      </c>
      <c r="E293" s="112" t="str">
        <f>IFERROR(IF(VLOOKUP($A293,'Annex 2 EHV charges'!$D:$O,9,FALSE)=0,"",VLOOKUP($A293,'Annex 2 EHV charges'!$D:$O,9,FALSE)),"")</f>
        <v/>
      </c>
      <c r="F293" s="113" t="str">
        <f>IFERROR(IF(VLOOKUP($A293,'Annex 2 EHV charges'!$D:$O,10,FALSE)=0,"",VLOOKUP($A293,'Annex 2 EHV charges'!$D:$O,10,FALSE)),"")</f>
        <v/>
      </c>
      <c r="G293" s="114" t="str">
        <f>IFERROR(IF(VLOOKUP($A293,'Annex 2 EHV charges'!$D:$O,11,FALSE)=0,"",VLOOKUP($A293,'Annex 2 EHV charges'!$D:$O,11,FALSE)),"")</f>
        <v/>
      </c>
      <c r="H293" s="114" t="str">
        <f>IFERROR(IF(VLOOKUP($A293,'Annex 2 EHV charges'!$D:$O,12,FALSE)=0,"",VLOOKUP($A293,'Annex 2 EHV charges'!$D:$O,12,FALSE)),"")</f>
        <v/>
      </c>
    </row>
    <row r="294" spans="1:8" x14ac:dyDescent="0.2">
      <c r="A294" s="111" t="str">
        <f t="array" ref="A294">IFERROR(INDEX('Annex 2 EHV charges'!$D$11:$D$305, MATCH(0, IF(ISBLANK('Annex 2 EHV charges'!$D$11:$D$305),1, COUNTIF(A$4:$A293, 'Annex 2 EHV charges'!$D$11:$D$305)), 0)),"")</f>
        <v/>
      </c>
      <c r="B294" s="110" t="str">
        <f>IF($A294="","",VLOOKUP($A294,'Annex 2 EHV charges'!$D:$O,2,0))</f>
        <v/>
      </c>
      <c r="C294" s="111" t="str">
        <f>IF($A294="","",VLOOKUP($A294,'Annex 2 EHV charges'!$D:$O,3,0))</f>
        <v/>
      </c>
      <c r="D294" s="110" t="str">
        <f>IF($A294="","",VLOOKUP($A294,'Annex 2 EHV charges'!$D:$O,4,0))</f>
        <v/>
      </c>
      <c r="E294" s="112" t="str">
        <f>IFERROR(IF(VLOOKUP($A294,'Annex 2 EHV charges'!$D:$O,9,FALSE)=0,"",VLOOKUP($A294,'Annex 2 EHV charges'!$D:$O,9,FALSE)),"")</f>
        <v/>
      </c>
      <c r="F294" s="113" t="str">
        <f>IFERROR(IF(VLOOKUP($A294,'Annex 2 EHV charges'!$D:$O,10,FALSE)=0,"",VLOOKUP($A294,'Annex 2 EHV charges'!$D:$O,10,FALSE)),"")</f>
        <v/>
      </c>
      <c r="G294" s="114" t="str">
        <f>IFERROR(IF(VLOOKUP($A294,'Annex 2 EHV charges'!$D:$O,11,FALSE)=0,"",VLOOKUP($A294,'Annex 2 EHV charges'!$D:$O,11,FALSE)),"")</f>
        <v/>
      </c>
      <c r="H294" s="114" t="str">
        <f>IFERROR(IF(VLOOKUP($A294,'Annex 2 EHV charges'!$D:$O,12,FALSE)=0,"",VLOOKUP($A294,'Annex 2 EHV charges'!$D:$O,12,FALSE)),"")</f>
        <v/>
      </c>
    </row>
    <row r="295" spans="1:8" x14ac:dyDescent="0.2">
      <c r="A295" s="111" t="str">
        <f t="array" ref="A295">IFERROR(INDEX('Annex 2 EHV charges'!$D$11:$D$305, MATCH(0, IF(ISBLANK('Annex 2 EHV charges'!$D$11:$D$305),1, COUNTIF(A$4:$A294, 'Annex 2 EHV charges'!$D$11:$D$305)), 0)),"")</f>
        <v/>
      </c>
      <c r="B295" s="110" t="str">
        <f>IF($A295="","",VLOOKUP($A295,'Annex 2 EHV charges'!$D:$O,2,0))</f>
        <v/>
      </c>
      <c r="C295" s="111" t="str">
        <f>IF($A295="","",VLOOKUP($A295,'Annex 2 EHV charges'!$D:$O,3,0))</f>
        <v/>
      </c>
      <c r="D295" s="110" t="str">
        <f>IF($A295="","",VLOOKUP($A295,'Annex 2 EHV charges'!$D:$O,4,0))</f>
        <v/>
      </c>
      <c r="E295" s="112" t="str">
        <f>IFERROR(IF(VLOOKUP($A295,'Annex 2 EHV charges'!$D:$O,9,FALSE)=0,"",VLOOKUP($A295,'Annex 2 EHV charges'!$D:$O,9,FALSE)),"")</f>
        <v/>
      </c>
      <c r="F295" s="113" t="str">
        <f>IFERROR(IF(VLOOKUP($A295,'Annex 2 EHV charges'!$D:$O,10,FALSE)=0,"",VLOOKUP($A295,'Annex 2 EHV charges'!$D:$O,10,FALSE)),"")</f>
        <v/>
      </c>
      <c r="G295" s="114" t="str">
        <f>IFERROR(IF(VLOOKUP($A295,'Annex 2 EHV charges'!$D:$O,11,FALSE)=0,"",VLOOKUP($A295,'Annex 2 EHV charges'!$D:$O,11,FALSE)),"")</f>
        <v/>
      </c>
      <c r="H295" s="114" t="str">
        <f>IFERROR(IF(VLOOKUP($A295,'Annex 2 EHV charges'!$D:$O,12,FALSE)=0,"",VLOOKUP($A295,'Annex 2 EHV charges'!$D:$O,12,FALSE)),"")</f>
        <v/>
      </c>
    </row>
    <row r="296" spans="1:8" x14ac:dyDescent="0.2">
      <c r="A296" s="111" t="str">
        <f t="array" ref="A296">IFERROR(INDEX('Annex 2 EHV charges'!$D$11:$D$305, MATCH(0, IF(ISBLANK('Annex 2 EHV charges'!$D$11:$D$305),1, COUNTIF(A$4:$A295, 'Annex 2 EHV charges'!$D$11:$D$305)), 0)),"")</f>
        <v/>
      </c>
      <c r="B296" s="110" t="str">
        <f>IF($A296="","",VLOOKUP($A296,'Annex 2 EHV charges'!$D:$O,2,0))</f>
        <v/>
      </c>
      <c r="C296" s="111" t="str">
        <f>IF($A296="","",VLOOKUP($A296,'Annex 2 EHV charges'!$D:$O,3,0))</f>
        <v/>
      </c>
      <c r="D296" s="110" t="str">
        <f>IF($A296="","",VLOOKUP($A296,'Annex 2 EHV charges'!$D:$O,4,0))</f>
        <v/>
      </c>
      <c r="E296" s="112" t="str">
        <f>IFERROR(IF(VLOOKUP($A296,'Annex 2 EHV charges'!$D:$O,9,FALSE)=0,"",VLOOKUP($A296,'Annex 2 EHV charges'!$D:$O,9,FALSE)),"")</f>
        <v/>
      </c>
      <c r="F296" s="113" t="str">
        <f>IFERROR(IF(VLOOKUP($A296,'Annex 2 EHV charges'!$D:$O,10,FALSE)=0,"",VLOOKUP($A296,'Annex 2 EHV charges'!$D:$O,10,FALSE)),"")</f>
        <v/>
      </c>
      <c r="G296" s="114" t="str">
        <f>IFERROR(IF(VLOOKUP($A296,'Annex 2 EHV charges'!$D:$O,11,FALSE)=0,"",VLOOKUP($A296,'Annex 2 EHV charges'!$D:$O,11,FALSE)),"")</f>
        <v/>
      </c>
      <c r="H296" s="114" t="str">
        <f>IFERROR(IF(VLOOKUP($A296,'Annex 2 EHV charges'!$D:$O,12,FALSE)=0,"",VLOOKUP($A296,'Annex 2 EHV charges'!$D:$O,12,FALSE)),"")</f>
        <v/>
      </c>
    </row>
    <row r="297" spans="1:8" x14ac:dyDescent="0.2">
      <c r="A297" s="111" t="str">
        <f t="array" ref="A297">IFERROR(INDEX('Annex 2 EHV charges'!$D$11:$D$305, MATCH(0, IF(ISBLANK('Annex 2 EHV charges'!$D$11:$D$305),1, COUNTIF(A$4:$A296, 'Annex 2 EHV charges'!$D$11:$D$305)), 0)),"")</f>
        <v/>
      </c>
      <c r="B297" s="110" t="str">
        <f>IF($A297="","",VLOOKUP($A297,'Annex 2 EHV charges'!$D:$O,2,0))</f>
        <v/>
      </c>
      <c r="C297" s="111" t="str">
        <f>IF($A297="","",VLOOKUP($A297,'Annex 2 EHV charges'!$D:$O,3,0))</f>
        <v/>
      </c>
      <c r="D297" s="110" t="str">
        <f>IF($A297="","",VLOOKUP($A297,'Annex 2 EHV charges'!$D:$O,4,0))</f>
        <v/>
      </c>
      <c r="E297" s="112" t="str">
        <f>IFERROR(IF(VLOOKUP($A297,'Annex 2 EHV charges'!$D:$O,9,FALSE)=0,"",VLOOKUP($A297,'Annex 2 EHV charges'!$D:$O,9,FALSE)),"")</f>
        <v/>
      </c>
      <c r="F297" s="113" t="str">
        <f>IFERROR(IF(VLOOKUP($A297,'Annex 2 EHV charges'!$D:$O,10,FALSE)=0,"",VLOOKUP($A297,'Annex 2 EHV charges'!$D:$O,10,FALSE)),"")</f>
        <v/>
      </c>
      <c r="G297" s="114" t="str">
        <f>IFERROR(IF(VLOOKUP($A297,'Annex 2 EHV charges'!$D:$O,11,FALSE)=0,"",VLOOKUP($A297,'Annex 2 EHV charges'!$D:$O,11,FALSE)),"")</f>
        <v/>
      </c>
      <c r="H297" s="114" t="str">
        <f>IFERROR(IF(VLOOKUP($A297,'Annex 2 EHV charges'!$D:$O,12,FALSE)=0,"",VLOOKUP($A297,'Annex 2 EHV charges'!$D:$O,12,FALSE)),"")</f>
        <v/>
      </c>
    </row>
    <row r="298" spans="1:8" x14ac:dyDescent="0.2">
      <c r="A298" s="111" t="str">
        <f t="array" ref="A298">IFERROR(INDEX('Annex 2 EHV charges'!$D$11:$D$305, MATCH(0, IF(ISBLANK('Annex 2 EHV charges'!$D$11:$D$305),1, COUNTIF(A$4:$A297, 'Annex 2 EHV charges'!$D$11:$D$305)), 0)),"")</f>
        <v/>
      </c>
      <c r="B298" s="110" t="str">
        <f>IF($A298="","",VLOOKUP($A298,'Annex 2 EHV charges'!$D:$O,2,0))</f>
        <v/>
      </c>
      <c r="C298" s="111" t="str">
        <f>IF($A298="","",VLOOKUP($A298,'Annex 2 EHV charges'!$D:$O,3,0))</f>
        <v/>
      </c>
      <c r="D298" s="110" t="str">
        <f>IF($A298="","",VLOOKUP($A298,'Annex 2 EHV charges'!$D:$O,4,0))</f>
        <v/>
      </c>
      <c r="E298" s="112" t="str">
        <f>IFERROR(IF(VLOOKUP($A298,'Annex 2 EHV charges'!$D:$O,9,FALSE)=0,"",VLOOKUP($A298,'Annex 2 EHV charges'!$D:$O,9,FALSE)),"")</f>
        <v/>
      </c>
      <c r="F298" s="113" t="str">
        <f>IFERROR(IF(VLOOKUP($A298,'Annex 2 EHV charges'!$D:$O,10,FALSE)=0,"",VLOOKUP($A298,'Annex 2 EHV charges'!$D:$O,10,FALSE)),"")</f>
        <v/>
      </c>
      <c r="G298" s="114" t="str">
        <f>IFERROR(IF(VLOOKUP($A298,'Annex 2 EHV charges'!$D:$O,11,FALSE)=0,"",VLOOKUP($A298,'Annex 2 EHV charges'!$D:$O,11,FALSE)),"")</f>
        <v/>
      </c>
      <c r="H298" s="114" t="str">
        <f>IFERROR(IF(VLOOKUP($A298,'Annex 2 EHV charges'!$D:$O,12,FALSE)=0,"",VLOOKUP($A298,'Annex 2 EHV charges'!$D:$O,12,FALSE)),"")</f>
        <v/>
      </c>
    </row>
    <row r="299" spans="1:8" x14ac:dyDescent="0.2">
      <c r="A299" s="111" t="str">
        <f t="array" ref="A299">IFERROR(INDEX('Annex 2 EHV charges'!$D$11:$D$305, MATCH(0, IF(ISBLANK('Annex 2 EHV charges'!$D$11:$D$305),1, COUNTIF(A$4:$A298, 'Annex 2 EHV charges'!$D$11:$D$305)), 0)),"")</f>
        <v/>
      </c>
      <c r="B299" s="110" t="str">
        <f>IF($A299="","",VLOOKUP($A299,'Annex 2 EHV charges'!$D:$O,2,0))</f>
        <v/>
      </c>
      <c r="C299" s="111" t="str">
        <f>IF($A299="","",VLOOKUP($A299,'Annex 2 EHV charges'!$D:$O,3,0))</f>
        <v/>
      </c>
      <c r="D299" s="110" t="str">
        <f>IF($A299="","",VLOOKUP($A299,'Annex 2 EHV charges'!$D:$O,4,0))</f>
        <v/>
      </c>
      <c r="E299" s="112" t="str">
        <f>IFERROR(IF(VLOOKUP($A299,'Annex 2 EHV charges'!$D:$O,9,FALSE)=0,"",VLOOKUP($A299,'Annex 2 EHV charges'!$D:$O,9,FALSE)),"")</f>
        <v/>
      </c>
      <c r="F299" s="113" t="str">
        <f>IFERROR(IF(VLOOKUP($A299,'Annex 2 EHV charges'!$D:$O,10,FALSE)=0,"",VLOOKUP($A299,'Annex 2 EHV charges'!$D:$O,10,FALSE)),"")</f>
        <v/>
      </c>
      <c r="G299" s="114" t="str">
        <f>IFERROR(IF(VLOOKUP($A299,'Annex 2 EHV charges'!$D:$O,11,FALSE)=0,"",VLOOKUP($A299,'Annex 2 EHV charges'!$D:$O,11,FALSE)),"")</f>
        <v/>
      </c>
      <c r="H299" s="114" t="str">
        <f>IFERROR(IF(VLOOKUP($A299,'Annex 2 EHV charges'!$D:$O,12,FALSE)=0,"",VLOOKUP($A299,'Annex 2 EHV charges'!$D:$O,12,FALSE)),"")</f>
        <v/>
      </c>
    </row>
    <row r="300" spans="1:8" x14ac:dyDescent="0.2">
      <c r="A300" s="111" t="str">
        <f t="array" ref="A300">IFERROR(INDEX('Annex 2 EHV charges'!$D$11:$D$305, MATCH(0, IF(ISBLANK('Annex 2 EHV charges'!$D$11:$D$305),1, COUNTIF(A$4:$A299, 'Annex 2 EHV charges'!$D$11:$D$305)), 0)),"")</f>
        <v/>
      </c>
      <c r="B300" s="110" t="str">
        <f>IF($A300="","",VLOOKUP($A300,'Annex 2 EHV charges'!$D:$O,2,0))</f>
        <v/>
      </c>
      <c r="C300" s="111" t="str">
        <f>IF($A300="","",VLOOKUP($A300,'Annex 2 EHV charges'!$D:$O,3,0))</f>
        <v/>
      </c>
      <c r="D300" s="110" t="str">
        <f>IF($A300="","",VLOOKUP($A300,'Annex 2 EHV charges'!$D:$O,4,0))</f>
        <v/>
      </c>
      <c r="E300" s="112" t="str">
        <f>IFERROR(IF(VLOOKUP($A300,'Annex 2 EHV charges'!$D:$O,9,FALSE)=0,"",VLOOKUP($A300,'Annex 2 EHV charges'!$D:$O,9,FALSE)),"")</f>
        <v/>
      </c>
      <c r="F300" s="113" t="str">
        <f>IFERROR(IF(VLOOKUP($A300,'Annex 2 EHV charges'!$D:$O,10,FALSE)=0,"",VLOOKUP($A300,'Annex 2 EHV charges'!$D:$O,10,FALSE)),"")</f>
        <v/>
      </c>
      <c r="G300" s="114" t="str">
        <f>IFERROR(IF(VLOOKUP($A300,'Annex 2 EHV charges'!$D:$O,11,FALSE)=0,"",VLOOKUP($A300,'Annex 2 EHV charges'!$D:$O,11,FALSE)),"")</f>
        <v/>
      </c>
      <c r="H300" s="114" t="str">
        <f>IFERROR(IF(VLOOKUP($A300,'Annex 2 EHV charges'!$D:$O,12,FALSE)=0,"",VLOOKUP($A300,'Annex 2 EHV charges'!$D:$O,12,FALSE)),"")</f>
        <v/>
      </c>
    </row>
    <row r="301" spans="1:8" x14ac:dyDescent="0.2">
      <c r="A301" s="111" t="str">
        <f t="array" ref="A301">IFERROR(INDEX('Annex 2 EHV charges'!$D$11:$D$305, MATCH(0, IF(ISBLANK('Annex 2 EHV charges'!$D$11:$D$305),1, COUNTIF(A$4:$A300, 'Annex 2 EHV charges'!$D$11:$D$305)), 0)),"")</f>
        <v/>
      </c>
      <c r="B301" s="110" t="str">
        <f>IF($A301="","",VLOOKUP($A301,'Annex 2 EHV charges'!$D:$O,2,0))</f>
        <v/>
      </c>
      <c r="C301" s="111" t="str">
        <f>IF($A301="","",VLOOKUP($A301,'Annex 2 EHV charges'!$D:$O,3,0))</f>
        <v/>
      </c>
      <c r="D301" s="110" t="str">
        <f>IF($A301="","",VLOOKUP($A301,'Annex 2 EHV charges'!$D:$O,4,0))</f>
        <v/>
      </c>
      <c r="E301" s="112" t="str">
        <f>IFERROR(IF(VLOOKUP($A301,'Annex 2 EHV charges'!$D:$O,9,FALSE)=0,"",VLOOKUP($A301,'Annex 2 EHV charges'!$D:$O,9,FALSE)),"")</f>
        <v/>
      </c>
      <c r="F301" s="113" t="str">
        <f>IFERROR(IF(VLOOKUP($A301,'Annex 2 EHV charges'!$D:$O,10,FALSE)=0,"",VLOOKUP($A301,'Annex 2 EHV charges'!$D:$O,10,FALSE)),"")</f>
        <v/>
      </c>
      <c r="G301" s="114" t="str">
        <f>IFERROR(IF(VLOOKUP($A301,'Annex 2 EHV charges'!$D:$O,11,FALSE)=0,"",VLOOKUP($A301,'Annex 2 EHV charges'!$D:$O,11,FALSE)),"")</f>
        <v/>
      </c>
      <c r="H301" s="114" t="str">
        <f>IFERROR(IF(VLOOKUP($A301,'Annex 2 EHV charges'!$D:$O,12,FALSE)=0,"",VLOOKUP($A301,'Annex 2 EHV charges'!$D:$O,12,FALSE)),"")</f>
        <v/>
      </c>
    </row>
    <row r="302" spans="1:8" x14ac:dyDescent="0.2">
      <c r="A302" s="111" t="str">
        <f t="array" ref="A302">IFERROR(INDEX('Annex 2 EHV charges'!$D$11:$D$305, MATCH(0, IF(ISBLANK('Annex 2 EHV charges'!$D$11:$D$305),1, COUNTIF(A$4:$A301, 'Annex 2 EHV charges'!$D$11:$D$305)), 0)),"")</f>
        <v/>
      </c>
      <c r="B302" s="110" t="str">
        <f>IF($A302="","",VLOOKUP($A302,'Annex 2 EHV charges'!$D:$O,2,0))</f>
        <v/>
      </c>
      <c r="C302" s="111" t="str">
        <f>IF($A302="","",VLOOKUP($A302,'Annex 2 EHV charges'!$D:$O,3,0))</f>
        <v/>
      </c>
      <c r="D302" s="110" t="str">
        <f>IF($A302="","",VLOOKUP($A302,'Annex 2 EHV charges'!$D:$O,4,0))</f>
        <v/>
      </c>
      <c r="E302" s="112" t="str">
        <f>IFERROR(IF(VLOOKUP($A302,'Annex 2 EHV charges'!$D:$O,9,FALSE)=0,"",VLOOKUP($A302,'Annex 2 EHV charges'!$D:$O,9,FALSE)),"")</f>
        <v/>
      </c>
      <c r="F302" s="113" t="str">
        <f>IFERROR(IF(VLOOKUP($A302,'Annex 2 EHV charges'!$D:$O,10,FALSE)=0,"",VLOOKUP($A302,'Annex 2 EHV charges'!$D:$O,10,FALSE)),"")</f>
        <v/>
      </c>
      <c r="G302" s="114" t="str">
        <f>IFERROR(IF(VLOOKUP($A302,'Annex 2 EHV charges'!$D:$O,11,FALSE)=0,"",VLOOKUP($A302,'Annex 2 EHV charges'!$D:$O,11,FALSE)),"")</f>
        <v/>
      </c>
      <c r="H302" s="114" t="str">
        <f>IFERROR(IF(VLOOKUP($A302,'Annex 2 EHV charges'!$D:$O,12,FALSE)=0,"",VLOOKUP($A302,'Annex 2 EHV charges'!$D:$O,12,FALSE)),"")</f>
        <v/>
      </c>
    </row>
    <row r="303" spans="1:8" x14ac:dyDescent="0.2">
      <c r="A303" s="111" t="str">
        <f t="array" ref="A303">IFERROR(INDEX('Annex 2 EHV charges'!$D$11:$D$305, MATCH(0, IF(ISBLANK('Annex 2 EHV charges'!$D$11:$D$305),1, COUNTIF(A$4:$A302, 'Annex 2 EHV charges'!$D$11:$D$305)), 0)),"")</f>
        <v/>
      </c>
      <c r="B303" s="110" t="str">
        <f>IF($A303="","",VLOOKUP($A303,'Annex 2 EHV charges'!$D:$O,2,0))</f>
        <v/>
      </c>
      <c r="C303" s="111" t="str">
        <f>IF($A303="","",VLOOKUP($A303,'Annex 2 EHV charges'!$D:$O,3,0))</f>
        <v/>
      </c>
      <c r="D303" s="110" t="str">
        <f>IF($A303="","",VLOOKUP($A303,'Annex 2 EHV charges'!$D:$O,4,0))</f>
        <v/>
      </c>
      <c r="E303" s="112" t="str">
        <f>IFERROR(IF(VLOOKUP($A303,'Annex 2 EHV charges'!$D:$O,9,FALSE)=0,"",VLOOKUP($A303,'Annex 2 EHV charges'!$D:$O,9,FALSE)),"")</f>
        <v/>
      </c>
      <c r="F303" s="113" t="str">
        <f>IFERROR(IF(VLOOKUP($A303,'Annex 2 EHV charges'!$D:$O,10,FALSE)=0,"",VLOOKUP($A303,'Annex 2 EHV charges'!$D:$O,10,FALSE)),"")</f>
        <v/>
      </c>
      <c r="G303" s="114" t="str">
        <f>IFERROR(IF(VLOOKUP($A303,'Annex 2 EHV charges'!$D:$O,11,FALSE)=0,"",VLOOKUP($A303,'Annex 2 EHV charges'!$D:$O,11,FALSE)),"")</f>
        <v/>
      </c>
      <c r="H303" s="114" t="str">
        <f>IFERROR(IF(VLOOKUP($A303,'Annex 2 EHV charges'!$D:$O,12,FALSE)=0,"",VLOOKUP($A303,'Annex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rowBreaks count="1" manualBreakCount="1">
    <brk id="25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92</v>
      </c>
      <c r="B1" s="3"/>
      <c r="D1" s="3"/>
      <c r="E1" s="3"/>
      <c r="F1" s="3"/>
      <c r="G1" s="10"/>
      <c r="H1" s="4"/>
      <c r="I1" s="4"/>
    </row>
    <row r="2" spans="1:12" s="2" customFormat="1" ht="42" customHeight="1" x14ac:dyDescent="0.2">
      <c r="A2" s="214" t="str">
        <f>Overview!B4&amp; " - Effective from "&amp;TEXT(Overview!D4,"D MMMM YYYY")&amp;" - "&amp;Overview!E4&amp;" LV and HV tariffs"</f>
        <v>Western Power Distribution (East Midlands) plc - Effective from 1 April 2020 - Final LV and HV tariffs</v>
      </c>
      <c r="B2" s="214"/>
      <c r="C2" s="214"/>
      <c r="D2" s="214"/>
      <c r="E2" s="214"/>
      <c r="F2" s="214"/>
      <c r="G2" s="214"/>
      <c r="H2" s="214"/>
      <c r="I2" s="214"/>
      <c r="J2" s="214"/>
      <c r="K2" s="4"/>
      <c r="L2" s="4"/>
    </row>
    <row r="3" spans="1:12" s="2" customFormat="1" ht="27" customHeight="1" x14ac:dyDescent="0.2">
      <c r="A3" s="250" t="s">
        <v>479</v>
      </c>
      <c r="B3" s="250"/>
      <c r="C3" s="250"/>
      <c r="D3" s="250"/>
      <c r="E3" s="250"/>
      <c r="F3" s="250"/>
      <c r="G3" s="250"/>
      <c r="H3" s="250"/>
      <c r="I3" s="250"/>
      <c r="J3" s="250"/>
      <c r="K3" s="4"/>
      <c r="L3" s="4"/>
    </row>
    <row r="4" spans="1:12" s="2" customFormat="1" ht="71.25" customHeight="1" x14ac:dyDescent="0.2">
      <c r="A4" s="18"/>
      <c r="B4" s="32" t="s">
        <v>50</v>
      </c>
      <c r="C4" s="17" t="s">
        <v>97</v>
      </c>
      <c r="D4" s="17" t="s">
        <v>676</v>
      </c>
      <c r="E4" s="152" t="s">
        <v>677</v>
      </c>
      <c r="F4" s="152" t="s">
        <v>98</v>
      </c>
      <c r="G4" s="17"/>
      <c r="H4" s="17"/>
      <c r="I4" s="17"/>
      <c r="J4" s="17"/>
      <c r="K4" s="4"/>
      <c r="L4" s="4"/>
    </row>
    <row r="5" spans="1:12" s="2" customFormat="1" ht="32.25" customHeight="1" x14ac:dyDescent="0.2">
      <c r="A5" s="19" t="s">
        <v>16</v>
      </c>
      <c r="B5" s="31">
        <v>90</v>
      </c>
      <c r="C5" s="20" t="s">
        <v>20</v>
      </c>
      <c r="D5" s="21">
        <v>1.2949999999999999</v>
      </c>
      <c r="E5" s="21">
        <v>0.79200000000000004</v>
      </c>
      <c r="F5" s="22">
        <v>174.34</v>
      </c>
      <c r="G5" s="30"/>
      <c r="H5" s="30"/>
      <c r="I5" s="30"/>
      <c r="J5" s="30"/>
      <c r="K5" s="4"/>
      <c r="L5" s="4"/>
    </row>
    <row r="6" spans="1:12" x14ac:dyDescent="0.2">
      <c r="A6" s="251" t="s">
        <v>52</v>
      </c>
      <c r="B6" s="248" t="s">
        <v>770</v>
      </c>
      <c r="C6" s="248"/>
      <c r="D6" s="248"/>
      <c r="E6" s="248"/>
      <c r="F6" s="248"/>
      <c r="G6" s="248"/>
      <c r="H6" s="249"/>
      <c r="I6" s="249"/>
      <c r="J6" s="249"/>
    </row>
    <row r="7" spans="1:12" x14ac:dyDescent="0.2">
      <c r="A7" s="251"/>
      <c r="B7" s="248"/>
      <c r="C7" s="248"/>
      <c r="D7" s="248"/>
      <c r="E7" s="248"/>
      <c r="F7" s="248"/>
      <c r="G7" s="248"/>
      <c r="H7" s="249"/>
      <c r="I7" s="249"/>
      <c r="J7" s="249"/>
    </row>
    <row r="8" spans="1:12" x14ac:dyDescent="0.2">
      <c r="A8" s="251"/>
      <c r="B8" s="248"/>
      <c r="C8" s="248"/>
      <c r="D8" s="248"/>
      <c r="E8" s="248"/>
      <c r="F8" s="248"/>
      <c r="G8" s="248"/>
      <c r="H8" s="249"/>
      <c r="I8" s="249"/>
      <c r="J8" s="249"/>
    </row>
    <row r="9" spans="1:12" x14ac:dyDescent="0.2">
      <c r="A9" s="61"/>
      <c r="B9" s="61"/>
      <c r="C9" s="61"/>
      <c r="D9" s="61"/>
      <c r="E9" s="61"/>
      <c r="F9" s="61"/>
      <c r="G9" s="61"/>
      <c r="H9" s="61"/>
      <c r="I9" s="61"/>
      <c r="J9" s="61"/>
    </row>
    <row r="10" spans="1:12" x14ac:dyDescent="0.2">
      <c r="A10" s="61"/>
      <c r="B10" s="61"/>
      <c r="C10" s="61"/>
      <c r="D10" s="61"/>
      <c r="E10" s="61"/>
      <c r="F10" s="61"/>
      <c r="G10" s="61"/>
      <c r="H10" s="61"/>
      <c r="I10" s="61"/>
      <c r="J10" s="61"/>
    </row>
    <row r="11" spans="1:12" s="2" customFormat="1" ht="27" customHeight="1" x14ac:dyDescent="0.2">
      <c r="A11" s="250" t="s">
        <v>480</v>
      </c>
      <c r="B11" s="250"/>
      <c r="C11" s="250"/>
      <c r="D11" s="250"/>
      <c r="E11" s="250"/>
      <c r="F11" s="250"/>
      <c r="G11" s="250"/>
      <c r="H11" s="250"/>
      <c r="I11" s="250"/>
      <c r="J11" s="250"/>
      <c r="K11" s="4"/>
      <c r="L11" s="4"/>
    </row>
    <row r="12" spans="1:12" s="2" customFormat="1" ht="58.5" customHeight="1" x14ac:dyDescent="0.2">
      <c r="A12" s="18"/>
      <c r="B12" s="32" t="s">
        <v>50</v>
      </c>
      <c r="C12" s="17" t="s">
        <v>97</v>
      </c>
      <c r="D12" s="32" t="s">
        <v>683</v>
      </c>
      <c r="E12" s="32" t="s">
        <v>684</v>
      </c>
      <c r="F12" s="32" t="s">
        <v>685</v>
      </c>
      <c r="G12" s="152" t="s">
        <v>98</v>
      </c>
      <c r="H12" s="152" t="s">
        <v>99</v>
      </c>
      <c r="I12" s="32" t="s">
        <v>738</v>
      </c>
      <c r="J12" s="152" t="s">
        <v>478</v>
      </c>
      <c r="K12" s="4"/>
      <c r="L12" s="4"/>
    </row>
    <row r="13" spans="1:12" s="2" customFormat="1" ht="32.25" customHeight="1" x14ac:dyDescent="0.2">
      <c r="A13" s="19"/>
      <c r="B13" s="31"/>
      <c r="C13" s="20">
        <v>0</v>
      </c>
      <c r="D13" s="21"/>
      <c r="E13" s="21"/>
      <c r="F13" s="21"/>
      <c r="G13" s="22"/>
      <c r="H13" s="22"/>
      <c r="I13" s="22"/>
      <c r="J13" s="21"/>
      <c r="K13" s="4"/>
      <c r="L13" s="4"/>
    </row>
    <row r="14" spans="1:12" x14ac:dyDescent="0.2">
      <c r="A14" s="251" t="s">
        <v>52</v>
      </c>
      <c r="B14" s="252"/>
      <c r="C14" s="252"/>
      <c r="D14" s="252"/>
      <c r="E14" s="252"/>
      <c r="F14" s="252"/>
      <c r="G14" s="252"/>
      <c r="H14" s="253"/>
      <c r="I14" s="253"/>
      <c r="J14" s="253"/>
    </row>
    <row r="15" spans="1:12" x14ac:dyDescent="0.2">
      <c r="A15" s="251"/>
      <c r="B15" s="248"/>
      <c r="C15" s="248"/>
      <c r="D15" s="248"/>
      <c r="E15" s="248"/>
      <c r="F15" s="248"/>
      <c r="G15" s="248"/>
      <c r="H15" s="249"/>
      <c r="I15" s="249"/>
      <c r="J15" s="249"/>
    </row>
    <row r="16" spans="1:12" x14ac:dyDescent="0.2">
      <c r="A16" s="251"/>
      <c r="B16" s="248"/>
      <c r="C16" s="248"/>
      <c r="D16" s="248"/>
      <c r="E16" s="248"/>
      <c r="F16" s="248"/>
      <c r="G16" s="248"/>
      <c r="H16" s="249"/>
      <c r="I16" s="249"/>
      <c r="J16" s="249"/>
    </row>
    <row r="17" spans="1:10" x14ac:dyDescent="0.2">
      <c r="A17" s="254"/>
      <c r="B17" s="248"/>
      <c r="C17" s="248"/>
      <c r="D17" s="248"/>
      <c r="E17" s="248"/>
      <c r="F17" s="248"/>
      <c r="G17" s="248"/>
      <c r="H17" s="249"/>
      <c r="I17" s="249"/>
      <c r="J17" s="249"/>
    </row>
    <row r="18" spans="1:10" x14ac:dyDescent="0.2">
      <c r="A18" s="254"/>
      <c r="B18" s="248"/>
      <c r="C18" s="248"/>
      <c r="D18" s="248"/>
      <c r="E18" s="248"/>
      <c r="F18" s="248"/>
      <c r="G18" s="248"/>
      <c r="H18" s="249"/>
      <c r="I18" s="249"/>
      <c r="J18" s="249"/>
    </row>
    <row r="19" spans="1:10" x14ac:dyDescent="0.2">
      <c r="A19" s="254"/>
      <c r="B19" s="248"/>
      <c r="C19" s="248"/>
      <c r="D19" s="248"/>
      <c r="E19" s="248"/>
      <c r="F19" s="248"/>
      <c r="G19" s="248"/>
      <c r="H19" s="249"/>
      <c r="I19" s="249"/>
      <c r="J19" s="249"/>
    </row>
    <row r="20" spans="1:10" x14ac:dyDescent="0.2">
      <c r="A20" s="254"/>
      <c r="B20" s="248"/>
      <c r="C20" s="248"/>
      <c r="D20" s="248"/>
      <c r="E20" s="248"/>
      <c r="F20" s="248"/>
      <c r="G20" s="248"/>
      <c r="H20" s="249"/>
      <c r="I20" s="249"/>
      <c r="J20" s="249"/>
    </row>
    <row r="21" spans="1:10" x14ac:dyDescent="0.2">
      <c r="A21" s="254"/>
      <c r="B21" s="248"/>
      <c r="C21" s="248"/>
      <c r="D21" s="248"/>
      <c r="E21" s="248"/>
      <c r="F21" s="248"/>
      <c r="G21" s="248"/>
      <c r="H21" s="249"/>
      <c r="I21" s="249"/>
      <c r="J21" s="249"/>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view="pageBreakPreview" topLeftCell="A115" zoomScale="70" zoomScaleNormal="85" zoomScaleSheetLayoutView="70" workbookViewId="0">
      <selection activeCell="G184" sqref="G184:G189"/>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92</v>
      </c>
      <c r="B1" s="255" t="s">
        <v>691</v>
      </c>
      <c r="C1" s="256"/>
      <c r="D1" s="256"/>
      <c r="F1" s="257" t="s">
        <v>737</v>
      </c>
      <c r="G1" s="258"/>
      <c r="H1" s="259"/>
      <c r="I1" s="4"/>
      <c r="J1" s="2"/>
      <c r="K1" s="2"/>
    </row>
    <row r="2" spans="1:14" ht="42" customHeight="1" x14ac:dyDescent="0.2">
      <c r="A2" s="260" t="str">
        <f>Overview!B4&amp; " - Effective from "&amp;TEXT(Overview!D4,"D MMMM YYYY")&amp;" - "&amp;Overview!E4&amp;" LDNO tariffs"</f>
        <v>Western Power Distribution (East Midlands) plc - Effective from 1 April 2020 - Final LDNO tariffs</v>
      </c>
      <c r="B2" s="260"/>
      <c r="C2" s="260"/>
      <c r="D2" s="260"/>
      <c r="E2" s="260"/>
      <c r="F2" s="260"/>
      <c r="G2" s="260"/>
      <c r="H2" s="260"/>
      <c r="I2" s="260"/>
      <c r="J2" s="260"/>
    </row>
    <row r="3" spans="1:14" s="99" customFormat="1" ht="15" customHeight="1" x14ac:dyDescent="0.2">
      <c r="A3" s="190"/>
      <c r="B3" s="190"/>
      <c r="C3" s="190"/>
      <c r="D3" s="190"/>
      <c r="E3" s="190"/>
      <c r="F3" s="190"/>
      <c r="G3" s="190"/>
      <c r="H3" s="190"/>
      <c r="I3" s="190"/>
      <c r="J3" s="190"/>
      <c r="K3" s="190"/>
      <c r="L3" s="98"/>
      <c r="M3" s="98"/>
    </row>
    <row r="4" spans="1:14" ht="18" customHeight="1" x14ac:dyDescent="0.2">
      <c r="A4" s="230" t="s">
        <v>544</v>
      </c>
      <c r="B4" s="231"/>
      <c r="C4" s="231"/>
      <c r="D4" s="232"/>
      <c r="E4" s="190"/>
      <c r="F4" s="230" t="s">
        <v>543</v>
      </c>
      <c r="G4" s="231"/>
      <c r="H4" s="231"/>
      <c r="I4" s="231"/>
      <c r="J4" s="232"/>
      <c r="L4" s="4"/>
      <c r="M4" s="4"/>
    </row>
    <row r="5" spans="1:14" ht="30" x14ac:dyDescent="0.2">
      <c r="A5" s="91" t="s">
        <v>85</v>
      </c>
      <c r="B5" s="187" t="s">
        <v>537</v>
      </c>
      <c r="C5" s="198" t="s">
        <v>538</v>
      </c>
      <c r="D5" s="93" t="s">
        <v>539</v>
      </c>
      <c r="E5" s="190"/>
      <c r="F5" s="195"/>
      <c r="G5" s="196"/>
      <c r="H5" s="94" t="s">
        <v>541</v>
      </c>
      <c r="I5" s="95" t="s">
        <v>542</v>
      </c>
      <c r="J5" s="93" t="s">
        <v>539</v>
      </c>
      <c r="L5" s="190"/>
      <c r="M5" s="4"/>
      <c r="N5" s="4"/>
    </row>
    <row r="6" spans="1:14" ht="25.5" x14ac:dyDescent="0.2">
      <c r="A6" s="178" t="s">
        <v>761</v>
      </c>
      <c r="B6" s="25" t="s">
        <v>762</v>
      </c>
      <c r="C6" s="193" t="s">
        <v>763</v>
      </c>
      <c r="D6" s="179" t="s">
        <v>764</v>
      </c>
      <c r="E6" s="190"/>
      <c r="F6" s="194" t="s">
        <v>765</v>
      </c>
      <c r="G6" s="194"/>
      <c r="H6" s="25" t="s">
        <v>762</v>
      </c>
      <c r="I6" s="96" t="s">
        <v>763</v>
      </c>
      <c r="J6" s="96" t="s">
        <v>764</v>
      </c>
      <c r="L6" s="190"/>
      <c r="M6" s="4"/>
      <c r="N6" s="4"/>
    </row>
    <row r="7" spans="1:14" ht="25.5" x14ac:dyDescent="0.2">
      <c r="A7" s="178" t="s">
        <v>766</v>
      </c>
      <c r="B7" s="175"/>
      <c r="C7" s="197"/>
      <c r="D7" s="96" t="s">
        <v>767</v>
      </c>
      <c r="E7" s="190"/>
      <c r="F7" s="194" t="s">
        <v>768</v>
      </c>
      <c r="G7" s="194"/>
      <c r="H7" s="175"/>
      <c r="I7" s="96" t="s">
        <v>769</v>
      </c>
      <c r="J7" s="96" t="s">
        <v>764</v>
      </c>
      <c r="L7" s="190"/>
      <c r="M7" s="4"/>
      <c r="N7" s="4"/>
    </row>
    <row r="8" spans="1:14" ht="18" customHeight="1" x14ac:dyDescent="0.2">
      <c r="A8" s="186" t="s">
        <v>86</v>
      </c>
      <c r="B8" s="222" t="s">
        <v>87</v>
      </c>
      <c r="C8" s="223"/>
      <c r="D8" s="224"/>
      <c r="E8" s="190"/>
      <c r="F8" s="194" t="s">
        <v>766</v>
      </c>
      <c r="G8" s="194"/>
      <c r="H8" s="175"/>
      <c r="I8" s="175"/>
      <c r="J8" s="96" t="s">
        <v>767</v>
      </c>
      <c r="L8" s="190"/>
      <c r="M8" s="4"/>
      <c r="N8" s="4"/>
    </row>
    <row r="9" spans="1:14" s="92" customFormat="1" ht="18" customHeight="1" x14ac:dyDescent="0.2">
      <c r="A9" s="185"/>
      <c r="B9" s="185"/>
      <c r="C9" s="221"/>
      <c r="D9" s="221"/>
      <c r="E9" s="190"/>
      <c r="F9" s="194" t="s">
        <v>86</v>
      </c>
      <c r="G9" s="194"/>
      <c r="H9" s="222" t="s">
        <v>87</v>
      </c>
      <c r="I9" s="223"/>
      <c r="J9" s="224"/>
      <c r="L9" s="190"/>
      <c r="M9" s="61"/>
      <c r="N9" s="61"/>
    </row>
    <row r="10" spans="1:14" s="99" customFormat="1" ht="18" x14ac:dyDescent="0.2">
      <c r="A10" s="182"/>
      <c r="B10" s="225"/>
      <c r="C10" s="225"/>
      <c r="D10" s="225"/>
      <c r="E10" s="225"/>
      <c r="F10" s="190"/>
      <c r="G10" s="220"/>
      <c r="H10" s="220"/>
      <c r="I10" s="184"/>
      <c r="J10" s="184"/>
      <c r="K10" s="184"/>
      <c r="L10" s="190"/>
      <c r="M10" s="98"/>
      <c r="N10" s="98"/>
    </row>
    <row r="11" spans="1:14" s="99" customFormat="1" ht="18" x14ac:dyDescent="0.2">
      <c r="A11" s="190"/>
      <c r="B11" s="190"/>
      <c r="C11" s="190"/>
      <c r="D11" s="190"/>
      <c r="E11" s="190"/>
      <c r="F11" s="190"/>
      <c r="G11" s="215"/>
      <c r="H11" s="215"/>
      <c r="I11" s="216"/>
      <c r="J11" s="216"/>
      <c r="K11" s="216"/>
      <c r="L11" s="98"/>
      <c r="M11" s="98"/>
    </row>
    <row r="12" spans="1:14" s="99" customFormat="1" ht="18" x14ac:dyDescent="0.2">
      <c r="A12" s="190"/>
      <c r="B12" s="190"/>
      <c r="C12" s="190"/>
      <c r="D12" s="190"/>
      <c r="E12" s="190"/>
      <c r="F12" s="190"/>
      <c r="G12" s="190"/>
      <c r="H12" s="190"/>
      <c r="I12" s="190"/>
      <c r="J12" s="190"/>
      <c r="K12" s="190"/>
      <c r="L12" s="98"/>
      <c r="M12" s="98"/>
    </row>
    <row r="13" spans="1:14" ht="66" customHeight="1" x14ac:dyDescent="0.2">
      <c r="A13" s="46" t="s">
        <v>736</v>
      </c>
      <c r="B13" s="46" t="s">
        <v>219</v>
      </c>
      <c r="C13" s="28" t="s">
        <v>97</v>
      </c>
      <c r="D13" s="89" t="str">
        <f>'Annex 1 LV and HV charges'!D13</f>
        <v>Unit charge 1 (NHH)
or red/black charge (HH)
p/kWh</v>
      </c>
      <c r="E13" s="89" t="str">
        <f>'Annex 1 LV and HV charges'!E13</f>
        <v>Unit charge 2 (NHH)
or amber/yellow charge (HH)
p/kWh</v>
      </c>
      <c r="F13" s="89" t="str">
        <f>'Annex 1 LV and HV charges'!F13</f>
        <v>Green charge(HH)
p/kWh</v>
      </c>
      <c r="G13" s="28" t="str">
        <f>'Annex 1 LV and HV charges'!G13</f>
        <v>Fixed charge p/MPAN/day</v>
      </c>
      <c r="H13" s="28" t="str">
        <f>'Annex 1 LV and HV charges'!H13</f>
        <v>Capacity charge p/kVA/day</v>
      </c>
      <c r="I13" s="28" t="str">
        <f>'Annex 1 LV and HV charges'!I13</f>
        <v>Exceeded capacity charge
p/kVA/day</v>
      </c>
      <c r="J13" s="28" t="str">
        <f>'Annex 1 LV and HV charges'!J13</f>
        <v>Reactive power charge
p/kVArh</v>
      </c>
      <c r="K13" s="2"/>
    </row>
    <row r="14" spans="1:14" ht="26.25" customHeight="1" x14ac:dyDescent="0.2">
      <c r="A14" s="29" t="s">
        <v>21</v>
      </c>
      <c r="B14" s="191">
        <v>10300</v>
      </c>
      <c r="C14" s="55">
        <v>1</v>
      </c>
      <c r="D14" s="51">
        <v>1.45</v>
      </c>
      <c r="E14" s="52"/>
      <c r="F14" s="52"/>
      <c r="G14" s="53">
        <v>2.33</v>
      </c>
      <c r="H14" s="165"/>
      <c r="I14" s="166"/>
      <c r="J14" s="52"/>
      <c r="K14" s="2"/>
    </row>
    <row r="15" spans="1:14" ht="26.25" customHeight="1" x14ac:dyDescent="0.2">
      <c r="A15" s="29" t="s">
        <v>22</v>
      </c>
      <c r="B15" s="191">
        <v>10301</v>
      </c>
      <c r="C15" s="55">
        <v>2</v>
      </c>
      <c r="D15" s="51">
        <v>1.627</v>
      </c>
      <c r="E15" s="51">
        <v>0.57999999999999996</v>
      </c>
      <c r="F15" s="52"/>
      <c r="G15" s="53">
        <v>2.33</v>
      </c>
      <c r="H15" s="165"/>
      <c r="I15" s="166"/>
      <c r="J15" s="52"/>
      <c r="K15" s="2"/>
    </row>
    <row r="16" spans="1:14" ht="26.25" customHeight="1" x14ac:dyDescent="0.2">
      <c r="A16" s="29" t="s">
        <v>23</v>
      </c>
      <c r="B16" s="191">
        <v>10302</v>
      </c>
      <c r="C16" s="55">
        <v>2</v>
      </c>
      <c r="D16" s="51">
        <v>0.83699999999999997</v>
      </c>
      <c r="E16" s="52"/>
      <c r="F16" s="52"/>
      <c r="G16" s="165"/>
      <c r="H16" s="165"/>
      <c r="I16" s="166"/>
      <c r="J16" s="52"/>
      <c r="K16" s="2"/>
    </row>
    <row r="17" spans="1:11" ht="26.25" customHeight="1" x14ac:dyDescent="0.2">
      <c r="A17" s="29" t="s">
        <v>24</v>
      </c>
      <c r="B17" s="191">
        <v>10303</v>
      </c>
      <c r="C17" s="55">
        <v>3</v>
      </c>
      <c r="D17" s="51">
        <v>1.363</v>
      </c>
      <c r="E17" s="52"/>
      <c r="F17" s="52"/>
      <c r="G17" s="53">
        <v>4.62</v>
      </c>
      <c r="H17" s="165"/>
      <c r="I17" s="166"/>
      <c r="J17" s="52"/>
      <c r="K17" s="2"/>
    </row>
    <row r="18" spans="1:11" ht="26.25" customHeight="1" x14ac:dyDescent="0.2">
      <c r="A18" s="29" t="s">
        <v>25</v>
      </c>
      <c r="B18" s="191">
        <v>10304</v>
      </c>
      <c r="C18" s="55">
        <v>4</v>
      </c>
      <c r="D18" s="51">
        <v>1.472</v>
      </c>
      <c r="E18" s="51">
        <v>0.57699999999999996</v>
      </c>
      <c r="F18" s="52"/>
      <c r="G18" s="53">
        <v>4.62</v>
      </c>
      <c r="H18" s="165"/>
      <c r="I18" s="166"/>
      <c r="J18" s="52"/>
      <c r="K18" s="2"/>
    </row>
    <row r="19" spans="1:11" ht="26.25" customHeight="1" x14ac:dyDescent="0.2">
      <c r="A19" s="29" t="s">
        <v>26</v>
      </c>
      <c r="B19" s="191">
        <v>10305</v>
      </c>
      <c r="C19" s="55">
        <v>4</v>
      </c>
      <c r="D19" s="51">
        <v>0.68600000000000005</v>
      </c>
      <c r="E19" s="52"/>
      <c r="F19" s="52"/>
      <c r="G19" s="165"/>
      <c r="H19" s="165"/>
      <c r="I19" s="166"/>
      <c r="J19" s="52"/>
      <c r="K19" s="2"/>
    </row>
    <row r="20" spans="1:11" ht="26.25" customHeight="1" x14ac:dyDescent="0.2">
      <c r="A20" s="29" t="s">
        <v>27</v>
      </c>
      <c r="B20" s="191">
        <v>10306</v>
      </c>
      <c r="C20" s="55" t="s">
        <v>20</v>
      </c>
      <c r="D20" s="51">
        <v>1.4239999999999999</v>
      </c>
      <c r="E20" s="51">
        <v>0.57399999999999995</v>
      </c>
      <c r="F20" s="52"/>
      <c r="G20" s="53">
        <v>17.350000000000001</v>
      </c>
      <c r="H20" s="165"/>
      <c r="I20" s="166"/>
      <c r="J20" s="52"/>
      <c r="K20" s="2"/>
    </row>
    <row r="21" spans="1:11" ht="26.25" customHeight="1" x14ac:dyDescent="0.2">
      <c r="A21" s="29" t="s">
        <v>611</v>
      </c>
      <c r="B21" s="191">
        <v>10307</v>
      </c>
      <c r="C21" s="55"/>
      <c r="D21" s="170">
        <v>5.7210000000000001</v>
      </c>
      <c r="E21" s="171">
        <v>1.1200000000000001</v>
      </c>
      <c r="F21" s="172">
        <v>0.57899999999999996</v>
      </c>
      <c r="G21" s="53">
        <v>2.33</v>
      </c>
      <c r="H21" s="165"/>
      <c r="I21" s="166"/>
      <c r="J21" s="52"/>
      <c r="K21" s="2"/>
    </row>
    <row r="22" spans="1:11" ht="26.25" customHeight="1" x14ac:dyDescent="0.2">
      <c r="A22" s="29" t="s">
        <v>612</v>
      </c>
      <c r="B22" s="191">
        <v>10308</v>
      </c>
      <c r="C22" s="55"/>
      <c r="D22" s="170">
        <v>5.3579999999999997</v>
      </c>
      <c r="E22" s="171">
        <v>1.079</v>
      </c>
      <c r="F22" s="172">
        <v>0.57599999999999996</v>
      </c>
      <c r="G22" s="53">
        <v>4.62</v>
      </c>
      <c r="H22" s="165"/>
      <c r="I22" s="166"/>
      <c r="J22" s="52"/>
      <c r="K22" s="2"/>
    </row>
    <row r="23" spans="1:11" ht="26.25" customHeight="1" x14ac:dyDescent="0.2">
      <c r="A23" s="29" t="s">
        <v>28</v>
      </c>
      <c r="B23" s="191">
        <v>10309</v>
      </c>
      <c r="C23" s="55"/>
      <c r="D23" s="170">
        <v>3.9780000000000002</v>
      </c>
      <c r="E23" s="171">
        <v>0.91100000000000003</v>
      </c>
      <c r="F23" s="172">
        <v>0.56499999999999995</v>
      </c>
      <c r="G23" s="53">
        <v>6.93</v>
      </c>
      <c r="H23" s="53">
        <v>1.92</v>
      </c>
      <c r="I23" s="167">
        <v>4.03</v>
      </c>
      <c r="J23" s="51">
        <v>0.10199999999999999</v>
      </c>
      <c r="K23" s="2"/>
    </row>
    <row r="24" spans="1:11" ht="26.25" customHeight="1" x14ac:dyDescent="0.2">
      <c r="A24" s="29" t="s">
        <v>211</v>
      </c>
      <c r="B24" s="191">
        <v>10310</v>
      </c>
      <c r="C24" s="55">
        <v>8</v>
      </c>
      <c r="D24" s="51">
        <v>1.637</v>
      </c>
      <c r="E24" s="52"/>
      <c r="F24" s="52"/>
      <c r="G24" s="165"/>
      <c r="H24" s="165"/>
      <c r="I24" s="166"/>
      <c r="J24" s="52"/>
      <c r="K24" s="2"/>
    </row>
    <row r="25" spans="1:11" ht="26.25" customHeight="1" x14ac:dyDescent="0.2">
      <c r="A25" s="29" t="s">
        <v>212</v>
      </c>
      <c r="B25" s="191">
        <v>10311</v>
      </c>
      <c r="C25" s="55">
        <v>1</v>
      </c>
      <c r="D25" s="51">
        <v>1.798</v>
      </c>
      <c r="E25" s="52"/>
      <c r="F25" s="52"/>
      <c r="G25" s="165"/>
      <c r="H25" s="165"/>
      <c r="I25" s="166"/>
      <c r="J25" s="52"/>
      <c r="K25" s="2"/>
    </row>
    <row r="26" spans="1:11" ht="26.25" customHeight="1" x14ac:dyDescent="0.2">
      <c r="A26" s="29" t="s">
        <v>213</v>
      </c>
      <c r="B26" s="191">
        <v>10312</v>
      </c>
      <c r="C26" s="55">
        <v>1</v>
      </c>
      <c r="D26" s="51">
        <v>2.4249999999999998</v>
      </c>
      <c r="E26" s="52"/>
      <c r="F26" s="52"/>
      <c r="G26" s="165"/>
      <c r="H26" s="165"/>
      <c r="I26" s="166"/>
      <c r="J26" s="52"/>
      <c r="K26" s="2"/>
    </row>
    <row r="27" spans="1:11" ht="26.25" customHeight="1" x14ac:dyDescent="0.2">
      <c r="A27" s="29" t="s">
        <v>214</v>
      </c>
      <c r="B27" s="191">
        <v>10313</v>
      </c>
      <c r="C27" s="55">
        <v>1</v>
      </c>
      <c r="D27" s="51">
        <v>1.474</v>
      </c>
      <c r="E27" s="52"/>
      <c r="F27" s="52"/>
      <c r="G27" s="165"/>
      <c r="H27" s="165"/>
      <c r="I27" s="166"/>
      <c r="J27" s="52"/>
      <c r="K27" s="2"/>
    </row>
    <row r="28" spans="1:11" ht="26.25" customHeight="1" x14ac:dyDescent="0.2">
      <c r="A28" s="29" t="s">
        <v>29</v>
      </c>
      <c r="B28" s="191">
        <v>10314</v>
      </c>
      <c r="C28" s="55"/>
      <c r="D28" s="173">
        <v>14.744999999999999</v>
      </c>
      <c r="E28" s="174">
        <v>1.52</v>
      </c>
      <c r="F28" s="172">
        <v>1.0649999999999999</v>
      </c>
      <c r="G28" s="165"/>
      <c r="H28" s="165"/>
      <c r="I28" s="166"/>
      <c r="J28" s="52"/>
      <c r="K28" s="2"/>
    </row>
    <row r="29" spans="1:11" ht="26.25" customHeight="1" x14ac:dyDescent="0.2">
      <c r="A29" s="29" t="s">
        <v>613</v>
      </c>
      <c r="B29" s="191">
        <v>10315</v>
      </c>
      <c r="C29" s="55" t="s">
        <v>782</v>
      </c>
      <c r="D29" s="51">
        <v>-0.628</v>
      </c>
      <c r="E29" s="52"/>
      <c r="F29" s="52"/>
      <c r="G29" s="165"/>
      <c r="H29" s="165"/>
      <c r="I29" s="166"/>
      <c r="J29" s="52"/>
      <c r="K29" s="2"/>
    </row>
    <row r="30" spans="1:11" ht="26.25" customHeight="1" x14ac:dyDescent="0.2">
      <c r="A30" s="29" t="s">
        <v>30</v>
      </c>
      <c r="B30" s="191">
        <v>10316</v>
      </c>
      <c r="C30" s="55"/>
      <c r="D30" s="51">
        <v>-0.628</v>
      </c>
      <c r="E30" s="52"/>
      <c r="F30" s="52"/>
      <c r="G30" s="165"/>
      <c r="H30" s="165"/>
      <c r="I30" s="166"/>
      <c r="J30" s="51">
        <v>0.14000000000000001</v>
      </c>
      <c r="K30" s="2"/>
    </row>
    <row r="31" spans="1:11" ht="26.25" customHeight="1" x14ac:dyDescent="0.2">
      <c r="A31" s="29" t="s">
        <v>31</v>
      </c>
      <c r="B31" s="191">
        <v>10317</v>
      </c>
      <c r="C31" s="55"/>
      <c r="D31" s="170">
        <v>-4.8959999999999999</v>
      </c>
      <c r="E31" s="171">
        <v>-0.54500000000000004</v>
      </c>
      <c r="F31" s="172">
        <v>-3.3000000000000002E-2</v>
      </c>
      <c r="G31" s="165"/>
      <c r="H31" s="165"/>
      <c r="I31" s="166"/>
      <c r="J31" s="51">
        <v>0.14000000000000001</v>
      </c>
      <c r="K31" s="2"/>
    </row>
    <row r="32" spans="1:11" ht="26.25" customHeight="1" x14ac:dyDescent="0.2">
      <c r="A32" s="29" t="s">
        <v>32</v>
      </c>
      <c r="B32" s="191">
        <v>10318</v>
      </c>
      <c r="C32" s="55">
        <v>1</v>
      </c>
      <c r="D32" s="51">
        <v>1.1020000000000001</v>
      </c>
      <c r="E32" s="52"/>
      <c r="F32" s="52"/>
      <c r="G32" s="53">
        <v>1.77</v>
      </c>
      <c r="H32" s="165"/>
      <c r="I32" s="166"/>
      <c r="J32" s="52"/>
      <c r="K32" s="2"/>
    </row>
    <row r="33" spans="1:11" ht="26.25" customHeight="1" x14ac:dyDescent="0.2">
      <c r="A33" s="29" t="s">
        <v>33</v>
      </c>
      <c r="B33" s="191">
        <v>10319</v>
      </c>
      <c r="C33" s="55">
        <v>2</v>
      </c>
      <c r="D33" s="51">
        <v>1.2370000000000001</v>
      </c>
      <c r="E33" s="51">
        <v>0.441</v>
      </c>
      <c r="F33" s="52"/>
      <c r="G33" s="53">
        <v>1.77</v>
      </c>
      <c r="H33" s="165"/>
      <c r="I33" s="166"/>
      <c r="J33" s="52"/>
      <c r="K33" s="2"/>
    </row>
    <row r="34" spans="1:11" ht="26.25" customHeight="1" x14ac:dyDescent="0.2">
      <c r="A34" s="29" t="s">
        <v>34</v>
      </c>
      <c r="B34" s="191">
        <v>10320</v>
      </c>
      <c r="C34" s="55">
        <v>2</v>
      </c>
      <c r="D34" s="51">
        <v>0.63600000000000001</v>
      </c>
      <c r="E34" s="52"/>
      <c r="F34" s="52"/>
      <c r="G34" s="165"/>
      <c r="H34" s="165"/>
      <c r="I34" s="166"/>
      <c r="J34" s="52"/>
      <c r="K34" s="2"/>
    </row>
    <row r="35" spans="1:11" ht="26.25" customHeight="1" x14ac:dyDescent="0.2">
      <c r="A35" s="29" t="s">
        <v>35</v>
      </c>
      <c r="B35" s="191">
        <v>10321</v>
      </c>
      <c r="C35" s="55">
        <v>3</v>
      </c>
      <c r="D35" s="51">
        <v>1.036</v>
      </c>
      <c r="E35" s="52"/>
      <c r="F35" s="52"/>
      <c r="G35" s="53">
        <v>3.51</v>
      </c>
      <c r="H35" s="165"/>
      <c r="I35" s="166"/>
      <c r="J35" s="52"/>
      <c r="K35" s="2"/>
    </row>
    <row r="36" spans="1:11" ht="26.25" customHeight="1" x14ac:dyDescent="0.2">
      <c r="A36" s="29" t="s">
        <v>36</v>
      </c>
      <c r="B36" s="191">
        <v>10322</v>
      </c>
      <c r="C36" s="55">
        <v>4</v>
      </c>
      <c r="D36" s="51">
        <v>1.119</v>
      </c>
      <c r="E36" s="51">
        <v>0.439</v>
      </c>
      <c r="F36" s="52"/>
      <c r="G36" s="53">
        <v>3.51</v>
      </c>
      <c r="H36" s="165"/>
      <c r="I36" s="166"/>
      <c r="J36" s="52"/>
      <c r="K36" s="2"/>
    </row>
    <row r="37" spans="1:11" ht="26.25" customHeight="1" x14ac:dyDescent="0.2">
      <c r="A37" s="29" t="s">
        <v>37</v>
      </c>
      <c r="B37" s="191">
        <v>10323</v>
      </c>
      <c r="C37" s="55">
        <v>4</v>
      </c>
      <c r="D37" s="51">
        <v>0.52100000000000002</v>
      </c>
      <c r="E37" s="52"/>
      <c r="F37" s="52"/>
      <c r="G37" s="165"/>
      <c r="H37" s="165"/>
      <c r="I37" s="166"/>
      <c r="J37" s="52"/>
      <c r="K37" s="2"/>
    </row>
    <row r="38" spans="1:11" ht="26.25" customHeight="1" x14ac:dyDescent="0.2">
      <c r="A38" s="29" t="s">
        <v>38</v>
      </c>
      <c r="B38" s="191">
        <v>10324</v>
      </c>
      <c r="C38" s="55" t="s">
        <v>20</v>
      </c>
      <c r="D38" s="51">
        <v>1.083</v>
      </c>
      <c r="E38" s="51">
        <v>0.436</v>
      </c>
      <c r="F38" s="52"/>
      <c r="G38" s="53">
        <v>13.19</v>
      </c>
      <c r="H38" s="165"/>
      <c r="I38" s="166"/>
      <c r="J38" s="52"/>
      <c r="K38" s="2"/>
    </row>
    <row r="39" spans="1:11" ht="26.25" customHeight="1" x14ac:dyDescent="0.2">
      <c r="A39" s="29" t="s">
        <v>614</v>
      </c>
      <c r="B39" s="191">
        <v>10325</v>
      </c>
      <c r="C39" s="55"/>
      <c r="D39" s="170">
        <v>4.3499999999999996</v>
      </c>
      <c r="E39" s="171">
        <v>0.85099999999999998</v>
      </c>
      <c r="F39" s="172">
        <v>0.44</v>
      </c>
      <c r="G39" s="53">
        <v>1.77</v>
      </c>
      <c r="H39" s="165"/>
      <c r="I39" s="166"/>
      <c r="J39" s="52"/>
      <c r="K39" s="2"/>
    </row>
    <row r="40" spans="1:11" ht="26.25" customHeight="1" x14ac:dyDescent="0.2">
      <c r="A40" s="29" t="s">
        <v>615</v>
      </c>
      <c r="B40" s="191">
        <v>10326</v>
      </c>
      <c r="C40" s="55"/>
      <c r="D40" s="170">
        <v>4.0730000000000004</v>
      </c>
      <c r="E40" s="171">
        <v>0.82</v>
      </c>
      <c r="F40" s="172">
        <v>0.438</v>
      </c>
      <c r="G40" s="53">
        <v>3.51</v>
      </c>
      <c r="H40" s="165"/>
      <c r="I40" s="166"/>
      <c r="J40" s="52"/>
      <c r="K40" s="2"/>
    </row>
    <row r="41" spans="1:11" ht="26.25" customHeight="1" x14ac:dyDescent="0.2">
      <c r="A41" s="29" t="s">
        <v>39</v>
      </c>
      <c r="B41" s="191">
        <v>10327</v>
      </c>
      <c r="C41" s="55"/>
      <c r="D41" s="170">
        <v>3.024</v>
      </c>
      <c r="E41" s="171">
        <v>0.69299999999999995</v>
      </c>
      <c r="F41" s="172">
        <v>0.43</v>
      </c>
      <c r="G41" s="53">
        <v>5.27</v>
      </c>
      <c r="H41" s="53">
        <v>1.46</v>
      </c>
      <c r="I41" s="167">
        <v>3.06</v>
      </c>
      <c r="J41" s="51">
        <v>7.6999999999999999E-2</v>
      </c>
      <c r="K41" s="2"/>
    </row>
    <row r="42" spans="1:11" ht="26.25" customHeight="1" x14ac:dyDescent="0.2">
      <c r="A42" s="29" t="s">
        <v>40</v>
      </c>
      <c r="B42" s="191">
        <v>10328</v>
      </c>
      <c r="C42" s="55"/>
      <c r="D42" s="170">
        <v>3.335</v>
      </c>
      <c r="E42" s="171">
        <v>0.87</v>
      </c>
      <c r="F42" s="172">
        <v>0.61699999999999999</v>
      </c>
      <c r="G42" s="53">
        <v>6</v>
      </c>
      <c r="H42" s="53">
        <v>2.65</v>
      </c>
      <c r="I42" s="167">
        <v>4.12</v>
      </c>
      <c r="J42" s="51">
        <v>7.8E-2</v>
      </c>
      <c r="K42" s="2"/>
    </row>
    <row r="43" spans="1:11" ht="26.25" customHeight="1" x14ac:dyDescent="0.2">
      <c r="A43" s="29" t="s">
        <v>41</v>
      </c>
      <c r="B43" s="191">
        <v>10329</v>
      </c>
      <c r="C43" s="55"/>
      <c r="D43" s="170">
        <v>2.5430000000000001</v>
      </c>
      <c r="E43" s="171">
        <v>0.83499999999999996</v>
      </c>
      <c r="F43" s="172">
        <v>0.69</v>
      </c>
      <c r="G43" s="53">
        <v>62.74</v>
      </c>
      <c r="H43" s="53">
        <v>3.67</v>
      </c>
      <c r="I43" s="167">
        <v>5.44</v>
      </c>
      <c r="J43" s="51">
        <v>4.5999999999999999E-2</v>
      </c>
      <c r="K43" s="2"/>
    </row>
    <row r="44" spans="1:11" ht="26.25" customHeight="1" x14ac:dyDescent="0.2">
      <c r="A44" s="29" t="s">
        <v>215</v>
      </c>
      <c r="B44" s="191">
        <v>10330</v>
      </c>
      <c r="C44" s="55">
        <v>8</v>
      </c>
      <c r="D44" s="51">
        <v>1.244</v>
      </c>
      <c r="E44" s="52"/>
      <c r="F44" s="52"/>
      <c r="G44" s="165"/>
      <c r="H44" s="165"/>
      <c r="I44" s="166"/>
      <c r="J44" s="52"/>
      <c r="K44" s="2"/>
    </row>
    <row r="45" spans="1:11" ht="26.25" customHeight="1" x14ac:dyDescent="0.2">
      <c r="A45" s="29" t="s">
        <v>216</v>
      </c>
      <c r="B45" s="191">
        <v>10331</v>
      </c>
      <c r="C45" s="55">
        <v>1</v>
      </c>
      <c r="D45" s="51">
        <v>1.367</v>
      </c>
      <c r="E45" s="52"/>
      <c r="F45" s="52"/>
      <c r="G45" s="165"/>
      <c r="H45" s="165"/>
      <c r="I45" s="166"/>
      <c r="J45" s="52"/>
      <c r="K45" s="2"/>
    </row>
    <row r="46" spans="1:11" ht="26.25" customHeight="1" x14ac:dyDescent="0.2">
      <c r="A46" s="29" t="s">
        <v>217</v>
      </c>
      <c r="B46" s="191">
        <v>10332</v>
      </c>
      <c r="C46" s="55">
        <v>1</v>
      </c>
      <c r="D46" s="51">
        <v>1.8440000000000001</v>
      </c>
      <c r="E46" s="52"/>
      <c r="F46" s="52"/>
      <c r="G46" s="165"/>
      <c r="H46" s="165"/>
      <c r="I46" s="166"/>
      <c r="J46" s="52"/>
      <c r="K46" s="2"/>
    </row>
    <row r="47" spans="1:11" ht="26.25" customHeight="1" x14ac:dyDescent="0.2">
      <c r="A47" s="29" t="s">
        <v>218</v>
      </c>
      <c r="B47" s="191">
        <v>10333</v>
      </c>
      <c r="C47" s="55">
        <v>1</v>
      </c>
      <c r="D47" s="51">
        <v>1.1200000000000001</v>
      </c>
      <c r="E47" s="52"/>
      <c r="F47" s="52"/>
      <c r="G47" s="165"/>
      <c r="H47" s="165"/>
      <c r="I47" s="166"/>
      <c r="J47" s="52"/>
      <c r="K47" s="2"/>
    </row>
    <row r="48" spans="1:11" ht="26.25" customHeight="1" x14ac:dyDescent="0.2">
      <c r="A48" s="29" t="s">
        <v>42</v>
      </c>
      <c r="B48" s="191">
        <v>10334</v>
      </c>
      <c r="C48" s="55"/>
      <c r="D48" s="173">
        <v>11.21</v>
      </c>
      <c r="E48" s="174">
        <v>1.155</v>
      </c>
      <c r="F48" s="172">
        <v>0.81</v>
      </c>
      <c r="G48" s="165"/>
      <c r="H48" s="165"/>
      <c r="I48" s="166"/>
      <c r="J48" s="52"/>
      <c r="K48" s="2"/>
    </row>
    <row r="49" spans="1:11" ht="26.25" customHeight="1" x14ac:dyDescent="0.2">
      <c r="A49" s="29" t="s">
        <v>616</v>
      </c>
      <c r="B49" s="191">
        <v>10335</v>
      </c>
      <c r="C49" s="55" t="s">
        <v>782</v>
      </c>
      <c r="D49" s="51">
        <v>-0.628</v>
      </c>
      <c r="E49" s="52"/>
      <c r="F49" s="52"/>
      <c r="G49" s="165"/>
      <c r="H49" s="165"/>
      <c r="I49" s="166"/>
      <c r="J49" s="52"/>
      <c r="K49" s="2"/>
    </row>
    <row r="50" spans="1:11" ht="26.25" customHeight="1" x14ac:dyDescent="0.2">
      <c r="A50" s="29" t="s">
        <v>43</v>
      </c>
      <c r="B50" s="191">
        <v>10336</v>
      </c>
      <c r="C50" s="55">
        <v>8</v>
      </c>
      <c r="D50" s="51">
        <v>-0.54800000000000004</v>
      </c>
      <c r="E50" s="52"/>
      <c r="F50" s="52"/>
      <c r="G50" s="165"/>
      <c r="H50" s="165"/>
      <c r="I50" s="166"/>
      <c r="J50" s="52"/>
      <c r="K50" s="2"/>
    </row>
    <row r="51" spans="1:11" ht="26.25" customHeight="1" x14ac:dyDescent="0.2">
      <c r="A51" s="29" t="s">
        <v>44</v>
      </c>
      <c r="B51" s="191">
        <v>10337</v>
      </c>
      <c r="C51" s="55"/>
      <c r="D51" s="51">
        <v>-0.628</v>
      </c>
      <c r="E51" s="52"/>
      <c r="F51" s="52"/>
      <c r="G51" s="165"/>
      <c r="H51" s="165"/>
      <c r="I51" s="166"/>
      <c r="J51" s="51">
        <v>0.14000000000000001</v>
      </c>
      <c r="K51" s="2"/>
    </row>
    <row r="52" spans="1:11" ht="26.25" customHeight="1" x14ac:dyDescent="0.2">
      <c r="A52" s="29" t="s">
        <v>45</v>
      </c>
      <c r="B52" s="191">
        <v>10338</v>
      </c>
      <c r="C52" s="55"/>
      <c r="D52" s="170">
        <v>-4.8959999999999999</v>
      </c>
      <c r="E52" s="171">
        <v>-0.54500000000000004</v>
      </c>
      <c r="F52" s="172">
        <v>-3.3000000000000002E-2</v>
      </c>
      <c r="G52" s="165"/>
      <c r="H52" s="165"/>
      <c r="I52" s="166"/>
      <c r="J52" s="51">
        <v>0.14000000000000001</v>
      </c>
      <c r="K52" s="2"/>
    </row>
    <row r="53" spans="1:11" ht="26.25" customHeight="1" x14ac:dyDescent="0.2">
      <c r="A53" s="29" t="s">
        <v>46</v>
      </c>
      <c r="B53" s="191">
        <v>10339</v>
      </c>
      <c r="C53" s="55"/>
      <c r="D53" s="51">
        <v>-0.54800000000000004</v>
      </c>
      <c r="E53" s="52"/>
      <c r="F53" s="52"/>
      <c r="G53" s="165"/>
      <c r="H53" s="165"/>
      <c r="I53" s="166"/>
      <c r="J53" s="51">
        <v>0.11899999999999999</v>
      </c>
      <c r="K53" s="2"/>
    </row>
    <row r="54" spans="1:11" ht="26.25" customHeight="1" x14ac:dyDescent="0.2">
      <c r="A54" s="29" t="s">
        <v>47</v>
      </c>
      <c r="B54" s="191">
        <v>10340</v>
      </c>
      <c r="C54" s="55"/>
      <c r="D54" s="170">
        <v>-4.306</v>
      </c>
      <c r="E54" s="171">
        <v>-0.46800000000000003</v>
      </c>
      <c r="F54" s="172">
        <v>-2.8000000000000001E-2</v>
      </c>
      <c r="G54" s="165"/>
      <c r="H54" s="165"/>
      <c r="I54" s="166"/>
      <c r="J54" s="51">
        <v>0.11899999999999999</v>
      </c>
      <c r="K54" s="2"/>
    </row>
    <row r="55" spans="1:11" ht="26.25" customHeight="1" x14ac:dyDescent="0.2">
      <c r="A55" s="29" t="s">
        <v>48</v>
      </c>
      <c r="B55" s="191">
        <v>10341</v>
      </c>
      <c r="C55" s="55"/>
      <c r="D55" s="51">
        <v>-0.34300000000000003</v>
      </c>
      <c r="E55" s="52"/>
      <c r="F55" s="52"/>
      <c r="G55" s="165"/>
      <c r="H55" s="165"/>
      <c r="I55" s="166"/>
      <c r="J55" s="51">
        <v>9.5000000000000001E-2</v>
      </c>
      <c r="K55" s="2"/>
    </row>
    <row r="56" spans="1:11" ht="26.25" customHeight="1" x14ac:dyDescent="0.2">
      <c r="A56" s="29" t="s">
        <v>49</v>
      </c>
      <c r="B56" s="191">
        <v>10342</v>
      </c>
      <c r="C56" s="55"/>
      <c r="D56" s="170">
        <v>-2.8090000000000002</v>
      </c>
      <c r="E56" s="171">
        <v>-0.26700000000000002</v>
      </c>
      <c r="F56" s="172">
        <v>-1.4E-2</v>
      </c>
      <c r="G56" s="165"/>
      <c r="H56" s="165"/>
      <c r="I56" s="166"/>
      <c r="J56" s="51">
        <v>9.5000000000000001E-2</v>
      </c>
      <c r="K56" s="2"/>
    </row>
    <row r="57" spans="1:11" ht="26.25" customHeight="1" x14ac:dyDescent="0.2">
      <c r="A57" s="29" t="s">
        <v>102</v>
      </c>
      <c r="B57" s="191">
        <v>10343</v>
      </c>
      <c r="C57" s="55">
        <v>1</v>
      </c>
      <c r="D57" s="51">
        <v>0.88700000000000001</v>
      </c>
      <c r="E57" s="52"/>
      <c r="F57" s="52"/>
      <c r="G57" s="53">
        <v>1.42</v>
      </c>
      <c r="H57" s="165"/>
      <c r="I57" s="166"/>
      <c r="J57" s="52"/>
      <c r="K57" s="2"/>
    </row>
    <row r="58" spans="1:11" ht="26.25" customHeight="1" x14ac:dyDescent="0.2">
      <c r="A58" s="29" t="s">
        <v>103</v>
      </c>
      <c r="B58" s="191">
        <v>10344</v>
      </c>
      <c r="C58" s="55">
        <v>2</v>
      </c>
      <c r="D58" s="51">
        <v>0.995</v>
      </c>
      <c r="E58" s="51">
        <v>0.35499999999999998</v>
      </c>
      <c r="F58" s="52"/>
      <c r="G58" s="53">
        <v>1.42</v>
      </c>
      <c r="H58" s="165"/>
      <c r="I58" s="166"/>
      <c r="J58" s="52"/>
      <c r="K58" s="2"/>
    </row>
    <row r="59" spans="1:11" ht="26.25" customHeight="1" x14ac:dyDescent="0.2">
      <c r="A59" s="29" t="s">
        <v>104</v>
      </c>
      <c r="B59" s="191">
        <v>10345</v>
      </c>
      <c r="C59" s="55">
        <v>2</v>
      </c>
      <c r="D59" s="51">
        <v>0.51200000000000001</v>
      </c>
      <c r="E59" s="52"/>
      <c r="F59" s="52"/>
      <c r="G59" s="165">
        <v>0</v>
      </c>
      <c r="H59" s="165"/>
      <c r="I59" s="166"/>
      <c r="J59" s="52"/>
      <c r="K59" s="2"/>
    </row>
    <row r="60" spans="1:11" ht="26.25" customHeight="1" x14ac:dyDescent="0.2">
      <c r="A60" s="29" t="s">
        <v>105</v>
      </c>
      <c r="B60" s="191">
        <v>10346</v>
      </c>
      <c r="C60" s="55">
        <v>3</v>
      </c>
      <c r="D60" s="51">
        <v>0.83299999999999996</v>
      </c>
      <c r="E60" s="52"/>
      <c r="F60" s="52"/>
      <c r="G60" s="53">
        <v>2.82</v>
      </c>
      <c r="H60" s="165"/>
      <c r="I60" s="166"/>
      <c r="J60" s="52"/>
      <c r="K60" s="2"/>
    </row>
    <row r="61" spans="1:11" ht="26.25" customHeight="1" x14ac:dyDescent="0.2">
      <c r="A61" s="29" t="s">
        <v>106</v>
      </c>
      <c r="B61" s="191">
        <v>10347</v>
      </c>
      <c r="C61" s="55">
        <v>4</v>
      </c>
      <c r="D61" s="51">
        <v>0.9</v>
      </c>
      <c r="E61" s="51">
        <v>0.35299999999999998</v>
      </c>
      <c r="F61" s="52"/>
      <c r="G61" s="53">
        <v>2.82</v>
      </c>
      <c r="H61" s="165"/>
      <c r="I61" s="166"/>
      <c r="J61" s="52"/>
      <c r="K61" s="2"/>
    </row>
    <row r="62" spans="1:11" ht="26.25" customHeight="1" x14ac:dyDescent="0.2">
      <c r="A62" s="29" t="s">
        <v>107</v>
      </c>
      <c r="B62" s="191">
        <v>10348</v>
      </c>
      <c r="C62" s="55">
        <v>4</v>
      </c>
      <c r="D62" s="51">
        <v>0.41899999999999998</v>
      </c>
      <c r="E62" s="52"/>
      <c r="F62" s="52"/>
      <c r="G62" s="165">
        <v>0</v>
      </c>
      <c r="H62" s="165"/>
      <c r="I62" s="166"/>
      <c r="J62" s="52"/>
      <c r="K62" s="2"/>
    </row>
    <row r="63" spans="1:11" ht="26.25" customHeight="1" x14ac:dyDescent="0.2">
      <c r="A63" s="29" t="s">
        <v>108</v>
      </c>
      <c r="B63" s="191">
        <v>10349</v>
      </c>
      <c r="C63" s="55" t="s">
        <v>20</v>
      </c>
      <c r="D63" s="51">
        <v>0.871</v>
      </c>
      <c r="E63" s="51">
        <v>0.35099999999999998</v>
      </c>
      <c r="F63" s="52"/>
      <c r="G63" s="53">
        <v>10.61</v>
      </c>
      <c r="H63" s="165"/>
      <c r="I63" s="166"/>
      <c r="J63" s="52"/>
      <c r="K63" s="2"/>
    </row>
    <row r="64" spans="1:11" ht="26.25" customHeight="1" x14ac:dyDescent="0.2">
      <c r="A64" s="29" t="s">
        <v>109</v>
      </c>
      <c r="B64" s="191">
        <v>10350</v>
      </c>
      <c r="C64" s="55" t="s">
        <v>20</v>
      </c>
      <c r="D64" s="51">
        <v>1.0029999999999999</v>
      </c>
      <c r="E64" s="51">
        <v>0.496</v>
      </c>
      <c r="F64" s="52"/>
      <c r="G64" s="53">
        <v>2.62</v>
      </c>
      <c r="H64" s="165"/>
      <c r="I64" s="166"/>
      <c r="J64" s="52"/>
      <c r="K64" s="2"/>
    </row>
    <row r="65" spans="1:11" ht="26.25" customHeight="1" x14ac:dyDescent="0.2">
      <c r="A65" s="29" t="s">
        <v>110</v>
      </c>
      <c r="B65" s="191">
        <v>10351</v>
      </c>
      <c r="C65" s="55" t="s">
        <v>20</v>
      </c>
      <c r="D65" s="51">
        <v>0.89300000000000002</v>
      </c>
      <c r="E65" s="51">
        <v>0.54600000000000004</v>
      </c>
      <c r="F65" s="52"/>
      <c r="G65" s="53">
        <v>120.26</v>
      </c>
      <c r="H65" s="165"/>
      <c r="I65" s="166"/>
      <c r="J65" s="52"/>
      <c r="K65" s="2"/>
    </row>
    <row r="66" spans="1:11" ht="26.25" customHeight="1" x14ac:dyDescent="0.2">
      <c r="A66" s="29" t="s">
        <v>617</v>
      </c>
      <c r="B66" s="191">
        <v>10352</v>
      </c>
      <c r="C66" s="55"/>
      <c r="D66" s="170">
        <v>3.4990000000000001</v>
      </c>
      <c r="E66" s="171">
        <v>0.68500000000000005</v>
      </c>
      <c r="F66" s="172">
        <v>0.35399999999999998</v>
      </c>
      <c r="G66" s="53">
        <v>1.42</v>
      </c>
      <c r="H66" s="165"/>
      <c r="I66" s="166"/>
      <c r="J66" s="52"/>
      <c r="K66" s="2"/>
    </row>
    <row r="67" spans="1:11" ht="26.25" customHeight="1" x14ac:dyDescent="0.2">
      <c r="A67" s="29" t="s">
        <v>618</v>
      </c>
      <c r="B67" s="191">
        <v>10353</v>
      </c>
      <c r="C67" s="55"/>
      <c r="D67" s="170">
        <v>3.2759999999999998</v>
      </c>
      <c r="E67" s="171">
        <v>0.66</v>
      </c>
      <c r="F67" s="172">
        <v>0.35199999999999998</v>
      </c>
      <c r="G67" s="53">
        <v>2.82</v>
      </c>
      <c r="H67" s="165"/>
      <c r="I67" s="166"/>
      <c r="J67" s="52"/>
      <c r="K67" s="2"/>
    </row>
    <row r="68" spans="1:11" ht="26.25" customHeight="1" x14ac:dyDescent="0.2">
      <c r="A68" s="29" t="s">
        <v>111</v>
      </c>
      <c r="B68" s="191">
        <v>10354</v>
      </c>
      <c r="C68" s="55"/>
      <c r="D68" s="170">
        <v>2.4319999999999999</v>
      </c>
      <c r="E68" s="171">
        <v>0.55700000000000005</v>
      </c>
      <c r="F68" s="172">
        <v>0.34599999999999997</v>
      </c>
      <c r="G68" s="53">
        <v>4.24</v>
      </c>
      <c r="H68" s="53">
        <v>1.17</v>
      </c>
      <c r="I68" s="167">
        <v>2.46</v>
      </c>
      <c r="J68" s="51">
        <v>6.2E-2</v>
      </c>
      <c r="K68" s="2"/>
    </row>
    <row r="69" spans="1:11" ht="26.25" customHeight="1" x14ac:dyDescent="0.2">
      <c r="A69" s="29" t="s">
        <v>112</v>
      </c>
      <c r="B69" s="191">
        <v>10355</v>
      </c>
      <c r="C69" s="55"/>
      <c r="D69" s="170">
        <v>2.6469999999999998</v>
      </c>
      <c r="E69" s="171">
        <v>0.69</v>
      </c>
      <c r="F69" s="172">
        <v>0.49</v>
      </c>
      <c r="G69" s="53">
        <v>4.76</v>
      </c>
      <c r="H69" s="53">
        <v>2.11</v>
      </c>
      <c r="I69" s="167">
        <v>3.27</v>
      </c>
      <c r="J69" s="51">
        <v>6.2E-2</v>
      </c>
      <c r="K69" s="2"/>
    </row>
    <row r="70" spans="1:11" ht="26.25" customHeight="1" x14ac:dyDescent="0.2">
      <c r="A70" s="29" t="s">
        <v>113</v>
      </c>
      <c r="B70" s="191">
        <v>10356</v>
      </c>
      <c r="C70" s="55"/>
      <c r="D70" s="170">
        <v>2.0059999999999998</v>
      </c>
      <c r="E70" s="171">
        <v>0.65900000000000003</v>
      </c>
      <c r="F70" s="172">
        <v>0.54400000000000004</v>
      </c>
      <c r="G70" s="53">
        <v>49.49</v>
      </c>
      <c r="H70" s="53">
        <v>2.9</v>
      </c>
      <c r="I70" s="167">
        <v>4.29</v>
      </c>
      <c r="J70" s="51">
        <v>3.6999999999999998E-2</v>
      </c>
      <c r="K70" s="2"/>
    </row>
    <row r="71" spans="1:11" ht="26.25" customHeight="1" x14ac:dyDescent="0.2">
      <c r="A71" s="29" t="s">
        <v>220</v>
      </c>
      <c r="B71" s="191">
        <v>10357</v>
      </c>
      <c r="C71" s="55">
        <v>8</v>
      </c>
      <c r="D71" s="51">
        <v>1.0009999999999999</v>
      </c>
      <c r="E71" s="52"/>
      <c r="F71" s="52"/>
      <c r="G71" s="165"/>
      <c r="H71" s="165"/>
      <c r="I71" s="168"/>
      <c r="J71" s="52"/>
      <c r="K71" s="2"/>
    </row>
    <row r="72" spans="1:11" ht="26.25" customHeight="1" x14ac:dyDescent="0.2">
      <c r="A72" s="29" t="s">
        <v>221</v>
      </c>
      <c r="B72" s="191">
        <v>10358</v>
      </c>
      <c r="C72" s="55">
        <v>1</v>
      </c>
      <c r="D72" s="51">
        <v>1.099</v>
      </c>
      <c r="E72" s="52"/>
      <c r="F72" s="52"/>
      <c r="G72" s="165"/>
      <c r="H72" s="165"/>
      <c r="I72" s="168"/>
      <c r="J72" s="52"/>
      <c r="K72" s="2"/>
    </row>
    <row r="73" spans="1:11" ht="26.25" customHeight="1" x14ac:dyDescent="0.2">
      <c r="A73" s="29" t="s">
        <v>222</v>
      </c>
      <c r="B73" s="191">
        <v>10359</v>
      </c>
      <c r="C73" s="55">
        <v>1</v>
      </c>
      <c r="D73" s="51">
        <v>1.4830000000000001</v>
      </c>
      <c r="E73" s="52"/>
      <c r="F73" s="52"/>
      <c r="G73" s="165"/>
      <c r="H73" s="165"/>
      <c r="I73" s="168"/>
      <c r="J73" s="52"/>
      <c r="K73" s="2"/>
    </row>
    <row r="74" spans="1:11" ht="26.25" customHeight="1" x14ac:dyDescent="0.2">
      <c r="A74" s="29" t="s">
        <v>223</v>
      </c>
      <c r="B74" s="191">
        <v>10360</v>
      </c>
      <c r="C74" s="55">
        <v>1</v>
      </c>
      <c r="D74" s="51">
        <v>0.90100000000000002</v>
      </c>
      <c r="E74" s="52"/>
      <c r="F74" s="52"/>
      <c r="G74" s="165"/>
      <c r="H74" s="165"/>
      <c r="I74" s="168"/>
      <c r="J74" s="52"/>
      <c r="K74" s="2"/>
    </row>
    <row r="75" spans="1:11" ht="26.25" customHeight="1" x14ac:dyDescent="0.2">
      <c r="A75" s="29" t="s">
        <v>114</v>
      </c>
      <c r="B75" s="191">
        <v>10361</v>
      </c>
      <c r="C75" s="55"/>
      <c r="D75" s="173">
        <v>9.0169999999999995</v>
      </c>
      <c r="E75" s="174">
        <v>0.92900000000000005</v>
      </c>
      <c r="F75" s="172">
        <v>0.65100000000000002</v>
      </c>
      <c r="G75" s="165"/>
      <c r="H75" s="165"/>
      <c r="I75" s="166"/>
      <c r="J75" s="52"/>
      <c r="K75" s="2"/>
    </row>
    <row r="76" spans="1:11" ht="26.25" customHeight="1" x14ac:dyDescent="0.2">
      <c r="A76" s="29" t="s">
        <v>619</v>
      </c>
      <c r="B76" s="191">
        <v>10362</v>
      </c>
      <c r="C76" s="55" t="s">
        <v>782</v>
      </c>
      <c r="D76" s="51">
        <v>-0.38500000000000001</v>
      </c>
      <c r="E76" s="52"/>
      <c r="F76" s="52"/>
      <c r="G76" s="165"/>
      <c r="H76" s="165"/>
      <c r="I76" s="166"/>
      <c r="J76" s="52"/>
      <c r="K76" s="2"/>
    </row>
    <row r="77" spans="1:11" ht="26.25" customHeight="1" x14ac:dyDescent="0.2">
      <c r="A77" s="29" t="s">
        <v>115</v>
      </c>
      <c r="B77" s="191">
        <v>10363</v>
      </c>
      <c r="C77" s="55">
        <v>8</v>
      </c>
      <c r="D77" s="51">
        <v>-0.378</v>
      </c>
      <c r="E77" s="52"/>
      <c r="F77" s="52"/>
      <c r="G77" s="165"/>
      <c r="H77" s="165"/>
      <c r="I77" s="166"/>
      <c r="J77" s="52"/>
      <c r="K77" s="2"/>
    </row>
    <row r="78" spans="1:11" ht="26.25" customHeight="1" x14ac:dyDescent="0.2">
      <c r="A78" s="29" t="s">
        <v>116</v>
      </c>
      <c r="B78" s="191">
        <v>10364</v>
      </c>
      <c r="C78" s="55"/>
      <c r="D78" s="51">
        <v>-0.38500000000000001</v>
      </c>
      <c r="E78" s="52"/>
      <c r="F78" s="52"/>
      <c r="G78" s="165"/>
      <c r="H78" s="165"/>
      <c r="I78" s="166"/>
      <c r="J78" s="51">
        <v>8.5999999999999993E-2</v>
      </c>
      <c r="K78" s="2"/>
    </row>
    <row r="79" spans="1:11" ht="26.25" customHeight="1" x14ac:dyDescent="0.2">
      <c r="A79" s="29" t="s">
        <v>117</v>
      </c>
      <c r="B79" s="191">
        <v>10365</v>
      </c>
      <c r="C79" s="55"/>
      <c r="D79" s="170">
        <v>-3</v>
      </c>
      <c r="E79" s="171">
        <v>-0.33400000000000002</v>
      </c>
      <c r="F79" s="172">
        <v>-0.02</v>
      </c>
      <c r="G79" s="165"/>
      <c r="H79" s="165"/>
      <c r="I79" s="166"/>
      <c r="J79" s="51">
        <v>8.5999999999999993E-2</v>
      </c>
      <c r="K79" s="2"/>
    </row>
    <row r="80" spans="1:11" ht="26.25" customHeight="1" x14ac:dyDescent="0.2">
      <c r="A80" s="29" t="s">
        <v>118</v>
      </c>
      <c r="B80" s="191">
        <v>10366</v>
      </c>
      <c r="C80" s="55"/>
      <c r="D80" s="51">
        <v>-0.378</v>
      </c>
      <c r="E80" s="52"/>
      <c r="F80" s="52"/>
      <c r="G80" s="165"/>
      <c r="H80" s="165"/>
      <c r="I80" s="166"/>
      <c r="J80" s="51">
        <v>8.2000000000000003E-2</v>
      </c>
      <c r="K80" s="2"/>
    </row>
    <row r="81" spans="1:11" ht="26.25" customHeight="1" x14ac:dyDescent="0.2">
      <c r="A81" s="29" t="s">
        <v>119</v>
      </c>
      <c r="B81" s="191">
        <v>10367</v>
      </c>
      <c r="C81" s="55"/>
      <c r="D81" s="170">
        <v>-2.97</v>
      </c>
      <c r="E81" s="171">
        <v>-0.32300000000000001</v>
      </c>
      <c r="F81" s="172">
        <v>-1.9E-2</v>
      </c>
      <c r="G81" s="165"/>
      <c r="H81" s="165"/>
      <c r="I81" s="166"/>
      <c r="J81" s="51">
        <v>8.2000000000000003E-2</v>
      </c>
      <c r="K81" s="2"/>
    </row>
    <row r="82" spans="1:11" ht="26.25" customHeight="1" x14ac:dyDescent="0.2">
      <c r="A82" s="29" t="s">
        <v>120</v>
      </c>
      <c r="B82" s="191">
        <v>10368</v>
      </c>
      <c r="C82" s="55"/>
      <c r="D82" s="51">
        <v>-0.34300000000000003</v>
      </c>
      <c r="E82" s="52"/>
      <c r="F82" s="52"/>
      <c r="G82" s="53">
        <v>44.91</v>
      </c>
      <c r="H82" s="165"/>
      <c r="I82" s="166"/>
      <c r="J82" s="51">
        <v>9.5000000000000001E-2</v>
      </c>
      <c r="K82" s="2"/>
    </row>
    <row r="83" spans="1:11" ht="26.25" customHeight="1" x14ac:dyDescent="0.2">
      <c r="A83" s="29" t="s">
        <v>121</v>
      </c>
      <c r="B83" s="191">
        <v>10369</v>
      </c>
      <c r="C83" s="55"/>
      <c r="D83" s="170">
        <v>-2.8090000000000002</v>
      </c>
      <c r="E83" s="171">
        <v>-0.26700000000000002</v>
      </c>
      <c r="F83" s="172">
        <v>-1.4E-2</v>
      </c>
      <c r="G83" s="53">
        <v>44.91</v>
      </c>
      <c r="H83" s="165"/>
      <c r="I83" s="166"/>
      <c r="J83" s="51">
        <v>9.5000000000000001E-2</v>
      </c>
      <c r="K83" s="2"/>
    </row>
    <row r="84" spans="1:11" ht="26.25" customHeight="1" x14ac:dyDescent="0.2">
      <c r="A84" s="29" t="s">
        <v>67</v>
      </c>
      <c r="B84" s="191">
        <v>10370</v>
      </c>
      <c r="C84" s="55">
        <v>1</v>
      </c>
      <c r="D84" s="51">
        <v>0.77</v>
      </c>
      <c r="E84" s="52"/>
      <c r="F84" s="52"/>
      <c r="G84" s="53">
        <v>1.24</v>
      </c>
      <c r="H84" s="165"/>
      <c r="I84" s="166"/>
      <c r="J84" s="52"/>
      <c r="K84" s="2"/>
    </row>
    <row r="85" spans="1:11" ht="26.25" customHeight="1" x14ac:dyDescent="0.2">
      <c r="A85" s="29" t="s">
        <v>68</v>
      </c>
      <c r="B85" s="191">
        <v>10371</v>
      </c>
      <c r="C85" s="55">
        <v>2</v>
      </c>
      <c r="D85" s="51">
        <v>0.86299999999999999</v>
      </c>
      <c r="E85" s="51">
        <v>0.308</v>
      </c>
      <c r="F85" s="52"/>
      <c r="G85" s="53">
        <v>1.24</v>
      </c>
      <c r="H85" s="165"/>
      <c r="I85" s="166"/>
      <c r="J85" s="52"/>
      <c r="K85" s="2"/>
    </row>
    <row r="86" spans="1:11" ht="26.25" customHeight="1" x14ac:dyDescent="0.2">
      <c r="A86" s="29" t="s">
        <v>69</v>
      </c>
      <c r="B86" s="191">
        <v>10372</v>
      </c>
      <c r="C86" s="55">
        <v>2</v>
      </c>
      <c r="D86" s="51">
        <v>0.44400000000000001</v>
      </c>
      <c r="E86" s="52"/>
      <c r="F86" s="52"/>
      <c r="G86" s="165"/>
      <c r="H86" s="165"/>
      <c r="I86" s="166"/>
      <c r="J86" s="52"/>
      <c r="K86" s="2"/>
    </row>
    <row r="87" spans="1:11" ht="26.25" customHeight="1" x14ac:dyDescent="0.2">
      <c r="A87" s="29" t="s">
        <v>70</v>
      </c>
      <c r="B87" s="191">
        <v>10373</v>
      </c>
      <c r="C87" s="55">
        <v>3</v>
      </c>
      <c r="D87" s="51">
        <v>0.72299999999999998</v>
      </c>
      <c r="E87" s="52"/>
      <c r="F87" s="52"/>
      <c r="G87" s="53">
        <v>2.4500000000000002</v>
      </c>
      <c r="H87" s="165"/>
      <c r="I87" s="166"/>
      <c r="J87" s="52"/>
      <c r="K87" s="2"/>
    </row>
    <row r="88" spans="1:11" ht="26.25" customHeight="1" x14ac:dyDescent="0.2">
      <c r="A88" s="29" t="s">
        <v>71</v>
      </c>
      <c r="B88" s="191">
        <v>10374</v>
      </c>
      <c r="C88" s="55">
        <v>4</v>
      </c>
      <c r="D88" s="51">
        <v>0.78100000000000003</v>
      </c>
      <c r="E88" s="51">
        <v>0.30599999999999999</v>
      </c>
      <c r="F88" s="52"/>
      <c r="G88" s="53">
        <v>2.4500000000000002</v>
      </c>
      <c r="H88" s="165"/>
      <c r="I88" s="166"/>
      <c r="J88" s="52"/>
      <c r="K88" s="2"/>
    </row>
    <row r="89" spans="1:11" ht="26.25" customHeight="1" x14ac:dyDescent="0.2">
      <c r="A89" s="29" t="s">
        <v>72</v>
      </c>
      <c r="B89" s="191">
        <v>10375</v>
      </c>
      <c r="C89" s="55">
        <v>4</v>
      </c>
      <c r="D89" s="51">
        <v>0.36399999999999999</v>
      </c>
      <c r="E89" s="52"/>
      <c r="F89" s="52"/>
      <c r="G89" s="165"/>
      <c r="H89" s="165"/>
      <c r="I89" s="166"/>
      <c r="J89" s="52"/>
      <c r="K89" s="2"/>
    </row>
    <row r="90" spans="1:11" ht="26.25" customHeight="1" x14ac:dyDescent="0.2">
      <c r="A90" s="29" t="s">
        <v>73</v>
      </c>
      <c r="B90" s="191">
        <v>10376</v>
      </c>
      <c r="C90" s="55" t="s">
        <v>20</v>
      </c>
      <c r="D90" s="51">
        <v>0.75600000000000001</v>
      </c>
      <c r="E90" s="51">
        <v>0.30399999999999999</v>
      </c>
      <c r="F90" s="52"/>
      <c r="G90" s="53">
        <v>9.1999999999999993</v>
      </c>
      <c r="H90" s="165"/>
      <c r="I90" s="166"/>
      <c r="J90" s="52"/>
      <c r="K90" s="2"/>
    </row>
    <row r="91" spans="1:11" ht="26.25" customHeight="1" x14ac:dyDescent="0.2">
      <c r="A91" s="29" t="s">
        <v>122</v>
      </c>
      <c r="B91" s="191">
        <v>10377</v>
      </c>
      <c r="C91" s="55" t="s">
        <v>20</v>
      </c>
      <c r="D91" s="51">
        <v>0.87</v>
      </c>
      <c r="E91" s="51">
        <v>0.43099999999999999</v>
      </c>
      <c r="F91" s="52"/>
      <c r="G91" s="53">
        <v>2.2799999999999998</v>
      </c>
      <c r="H91" s="165"/>
      <c r="I91" s="166"/>
      <c r="J91" s="52"/>
      <c r="K91" s="2"/>
    </row>
    <row r="92" spans="1:11" ht="26.25" customHeight="1" x14ac:dyDescent="0.2">
      <c r="A92" s="29" t="s">
        <v>123</v>
      </c>
      <c r="B92" s="191">
        <v>10378</v>
      </c>
      <c r="C92" s="55" t="s">
        <v>20</v>
      </c>
      <c r="D92" s="51">
        <v>0.77500000000000002</v>
      </c>
      <c r="E92" s="51">
        <v>0.47399999999999998</v>
      </c>
      <c r="F92" s="52"/>
      <c r="G92" s="53">
        <v>104.36</v>
      </c>
      <c r="H92" s="165"/>
      <c r="I92" s="166"/>
      <c r="J92" s="52"/>
      <c r="K92" s="2"/>
    </row>
    <row r="93" spans="1:11" ht="26.25" customHeight="1" x14ac:dyDescent="0.2">
      <c r="A93" s="29" t="s">
        <v>620</v>
      </c>
      <c r="B93" s="191">
        <v>10379</v>
      </c>
      <c r="C93" s="55"/>
      <c r="D93" s="170">
        <v>3.036</v>
      </c>
      <c r="E93" s="171">
        <v>0.59399999999999997</v>
      </c>
      <c r="F93" s="172">
        <v>0.307</v>
      </c>
      <c r="G93" s="53">
        <v>1.24</v>
      </c>
      <c r="H93" s="165"/>
      <c r="I93" s="166"/>
      <c r="J93" s="52"/>
      <c r="K93" s="2"/>
    </row>
    <row r="94" spans="1:11" ht="26.25" customHeight="1" x14ac:dyDescent="0.2">
      <c r="A94" s="29" t="s">
        <v>621</v>
      </c>
      <c r="B94" s="191">
        <v>10380</v>
      </c>
      <c r="C94" s="55"/>
      <c r="D94" s="170">
        <v>2.843</v>
      </c>
      <c r="E94" s="171">
        <v>0.57199999999999995</v>
      </c>
      <c r="F94" s="172">
        <v>0.30599999999999999</v>
      </c>
      <c r="G94" s="53">
        <v>2.4500000000000002</v>
      </c>
      <c r="H94" s="165"/>
      <c r="I94" s="166"/>
      <c r="J94" s="52"/>
      <c r="K94" s="2"/>
    </row>
    <row r="95" spans="1:11" ht="26.25" customHeight="1" x14ac:dyDescent="0.2">
      <c r="A95" s="29" t="s">
        <v>74</v>
      </c>
      <c r="B95" s="191">
        <v>10381</v>
      </c>
      <c r="C95" s="55"/>
      <c r="D95" s="170">
        <v>2.1110000000000002</v>
      </c>
      <c r="E95" s="171">
        <v>0.48299999999999998</v>
      </c>
      <c r="F95" s="172">
        <v>0.3</v>
      </c>
      <c r="G95" s="53">
        <v>3.68</v>
      </c>
      <c r="H95" s="53">
        <v>1.02</v>
      </c>
      <c r="I95" s="167">
        <v>2.14</v>
      </c>
      <c r="J95" s="51">
        <v>5.3999999999999999E-2</v>
      </c>
      <c r="K95" s="2"/>
    </row>
    <row r="96" spans="1:11" ht="26.25" customHeight="1" x14ac:dyDescent="0.2">
      <c r="A96" s="29" t="s">
        <v>75</v>
      </c>
      <c r="B96" s="191">
        <v>10382</v>
      </c>
      <c r="C96" s="55"/>
      <c r="D96" s="170">
        <v>2.2970000000000002</v>
      </c>
      <c r="E96" s="171">
        <v>0.59899999999999998</v>
      </c>
      <c r="F96" s="172">
        <v>0.42499999999999999</v>
      </c>
      <c r="G96" s="53">
        <v>4.13</v>
      </c>
      <c r="H96" s="53">
        <v>1.83</v>
      </c>
      <c r="I96" s="167">
        <v>2.84</v>
      </c>
      <c r="J96" s="51">
        <v>5.3999999999999999E-2</v>
      </c>
      <c r="K96" s="2"/>
    </row>
    <row r="97" spans="1:11" ht="26.25" customHeight="1" x14ac:dyDescent="0.2">
      <c r="A97" s="29" t="s">
        <v>76</v>
      </c>
      <c r="B97" s="191">
        <v>10383</v>
      </c>
      <c r="C97" s="55"/>
      <c r="D97" s="170">
        <v>1.7410000000000001</v>
      </c>
      <c r="E97" s="171">
        <v>0.57199999999999995</v>
      </c>
      <c r="F97" s="172">
        <v>0.47199999999999998</v>
      </c>
      <c r="G97" s="53">
        <v>42.95</v>
      </c>
      <c r="H97" s="53">
        <v>2.5099999999999998</v>
      </c>
      <c r="I97" s="167">
        <v>3.72</v>
      </c>
      <c r="J97" s="51">
        <v>3.2000000000000001E-2</v>
      </c>
      <c r="K97" s="2"/>
    </row>
    <row r="98" spans="1:11" ht="26.25" customHeight="1" x14ac:dyDescent="0.2">
      <c r="A98" s="29" t="s">
        <v>224</v>
      </c>
      <c r="B98" s="191">
        <v>10384</v>
      </c>
      <c r="C98" s="55">
        <v>8</v>
      </c>
      <c r="D98" s="51">
        <v>0.86799999999999999</v>
      </c>
      <c r="E98" s="52"/>
      <c r="F98" s="52"/>
      <c r="G98" s="165"/>
      <c r="H98" s="165"/>
      <c r="I98" s="168"/>
      <c r="J98" s="52"/>
      <c r="K98" s="2"/>
    </row>
    <row r="99" spans="1:11" ht="26.25" customHeight="1" x14ac:dyDescent="0.2">
      <c r="A99" s="29" t="s">
        <v>225</v>
      </c>
      <c r="B99" s="191">
        <v>10385</v>
      </c>
      <c r="C99" s="55">
        <v>1</v>
      </c>
      <c r="D99" s="51">
        <v>0.95399999999999996</v>
      </c>
      <c r="E99" s="52"/>
      <c r="F99" s="52"/>
      <c r="G99" s="165"/>
      <c r="H99" s="165"/>
      <c r="I99" s="168"/>
      <c r="J99" s="52"/>
      <c r="K99" s="2"/>
    </row>
    <row r="100" spans="1:11" ht="26.25" customHeight="1" x14ac:dyDescent="0.2">
      <c r="A100" s="29" t="s">
        <v>226</v>
      </c>
      <c r="B100" s="191">
        <v>10386</v>
      </c>
      <c r="C100" s="55">
        <v>1</v>
      </c>
      <c r="D100" s="51">
        <v>1.2869999999999999</v>
      </c>
      <c r="E100" s="52"/>
      <c r="F100" s="52"/>
      <c r="G100" s="165"/>
      <c r="H100" s="165"/>
      <c r="I100" s="168"/>
      <c r="J100" s="52"/>
      <c r="K100" s="2"/>
    </row>
    <row r="101" spans="1:11" ht="26.25" customHeight="1" x14ac:dyDescent="0.2">
      <c r="A101" s="29" t="s">
        <v>227</v>
      </c>
      <c r="B101" s="191">
        <v>10387</v>
      </c>
      <c r="C101" s="55">
        <v>1</v>
      </c>
      <c r="D101" s="51">
        <v>0.78200000000000003</v>
      </c>
      <c r="E101" s="52"/>
      <c r="F101" s="52"/>
      <c r="G101" s="165"/>
      <c r="H101" s="165"/>
      <c r="I101" s="168"/>
      <c r="J101" s="52"/>
      <c r="K101" s="2"/>
    </row>
    <row r="102" spans="1:11" ht="26.25" customHeight="1" x14ac:dyDescent="0.2">
      <c r="A102" s="29" t="s">
        <v>77</v>
      </c>
      <c r="B102" s="191">
        <v>10388</v>
      </c>
      <c r="C102" s="55"/>
      <c r="D102" s="173">
        <v>7.8239999999999998</v>
      </c>
      <c r="E102" s="174">
        <v>0.80600000000000005</v>
      </c>
      <c r="F102" s="172">
        <v>0.56499999999999995</v>
      </c>
      <c r="G102" s="165"/>
      <c r="H102" s="165"/>
      <c r="I102" s="166"/>
      <c r="J102" s="52"/>
      <c r="K102" s="2"/>
    </row>
    <row r="103" spans="1:11" ht="26.25" customHeight="1" x14ac:dyDescent="0.2">
      <c r="A103" s="29" t="s">
        <v>622</v>
      </c>
      <c r="B103" s="191">
        <v>10389</v>
      </c>
      <c r="C103" s="55" t="s">
        <v>782</v>
      </c>
      <c r="D103" s="51">
        <v>-0.33400000000000002</v>
      </c>
      <c r="E103" s="52"/>
      <c r="F103" s="52"/>
      <c r="G103" s="165"/>
      <c r="H103" s="165"/>
      <c r="I103" s="166"/>
      <c r="J103" s="52"/>
      <c r="K103" s="2"/>
    </row>
    <row r="104" spans="1:11" ht="26.25" customHeight="1" x14ac:dyDescent="0.2">
      <c r="A104" s="29" t="s">
        <v>78</v>
      </c>
      <c r="B104" s="191">
        <v>10390</v>
      </c>
      <c r="C104" s="55">
        <v>8</v>
      </c>
      <c r="D104" s="51">
        <v>-0.32800000000000001</v>
      </c>
      <c r="E104" s="52"/>
      <c r="F104" s="52"/>
      <c r="G104" s="165"/>
      <c r="H104" s="165"/>
      <c r="I104" s="166"/>
      <c r="J104" s="52"/>
      <c r="K104" s="2"/>
    </row>
    <row r="105" spans="1:11" ht="26.25" customHeight="1" x14ac:dyDescent="0.2">
      <c r="A105" s="29" t="s">
        <v>79</v>
      </c>
      <c r="B105" s="191">
        <v>10391</v>
      </c>
      <c r="C105" s="55"/>
      <c r="D105" s="51">
        <v>-0.33400000000000002</v>
      </c>
      <c r="E105" s="52"/>
      <c r="F105" s="52"/>
      <c r="G105" s="165"/>
      <c r="H105" s="165"/>
      <c r="I105" s="166"/>
      <c r="J105" s="51">
        <v>7.3999999999999996E-2</v>
      </c>
      <c r="K105" s="2"/>
    </row>
    <row r="106" spans="1:11" ht="26.25" customHeight="1" x14ac:dyDescent="0.2">
      <c r="A106" s="29" t="s">
        <v>80</v>
      </c>
      <c r="B106" s="191">
        <v>10392</v>
      </c>
      <c r="C106" s="55"/>
      <c r="D106" s="170">
        <v>-2.6030000000000002</v>
      </c>
      <c r="E106" s="171">
        <v>-0.28999999999999998</v>
      </c>
      <c r="F106" s="172">
        <v>-1.7999999999999999E-2</v>
      </c>
      <c r="G106" s="165"/>
      <c r="H106" s="165"/>
      <c r="I106" s="166"/>
      <c r="J106" s="51">
        <v>7.3999999999999996E-2</v>
      </c>
      <c r="K106" s="2"/>
    </row>
    <row r="107" spans="1:11" ht="26.25" customHeight="1" x14ac:dyDescent="0.2">
      <c r="A107" s="29" t="s">
        <v>81</v>
      </c>
      <c r="B107" s="191">
        <v>10393</v>
      </c>
      <c r="C107" s="55"/>
      <c r="D107" s="51">
        <v>-0.32800000000000001</v>
      </c>
      <c r="E107" s="52"/>
      <c r="F107" s="52"/>
      <c r="G107" s="165"/>
      <c r="H107" s="165"/>
      <c r="I107" s="166"/>
      <c r="J107" s="51">
        <v>7.0999999999999994E-2</v>
      </c>
      <c r="K107" s="2"/>
    </row>
    <row r="108" spans="1:11" ht="26.25" customHeight="1" x14ac:dyDescent="0.2">
      <c r="A108" s="29" t="s">
        <v>82</v>
      </c>
      <c r="B108" s="191">
        <v>10394</v>
      </c>
      <c r="C108" s="55"/>
      <c r="D108" s="170">
        <v>-2.5779999999999998</v>
      </c>
      <c r="E108" s="171">
        <v>-0.28000000000000003</v>
      </c>
      <c r="F108" s="172">
        <v>-1.7000000000000001E-2</v>
      </c>
      <c r="G108" s="165"/>
      <c r="H108" s="165"/>
      <c r="I108" s="166"/>
      <c r="J108" s="51">
        <v>7.0999999999999994E-2</v>
      </c>
      <c r="K108" s="2"/>
    </row>
    <row r="109" spans="1:11" ht="26.25" customHeight="1" x14ac:dyDescent="0.2">
      <c r="A109" s="29" t="s">
        <v>83</v>
      </c>
      <c r="B109" s="191">
        <v>10395</v>
      </c>
      <c r="C109" s="55"/>
      <c r="D109" s="51">
        <v>-0.29799999999999999</v>
      </c>
      <c r="E109" s="52"/>
      <c r="F109" s="52"/>
      <c r="G109" s="53">
        <v>38.97</v>
      </c>
      <c r="H109" s="165"/>
      <c r="I109" s="166"/>
      <c r="J109" s="51">
        <v>8.2000000000000003E-2</v>
      </c>
      <c r="K109" s="2"/>
    </row>
    <row r="110" spans="1:11" ht="26.25" customHeight="1" x14ac:dyDescent="0.2">
      <c r="A110" s="29" t="s">
        <v>84</v>
      </c>
      <c r="B110" s="191">
        <v>10396</v>
      </c>
      <c r="C110" s="55"/>
      <c r="D110" s="170">
        <v>-2.4369999999999998</v>
      </c>
      <c r="E110" s="171">
        <v>-0.23200000000000001</v>
      </c>
      <c r="F110" s="172">
        <v>-1.2E-2</v>
      </c>
      <c r="G110" s="53">
        <v>38.97</v>
      </c>
      <c r="H110" s="165"/>
      <c r="I110" s="166"/>
      <c r="J110" s="51">
        <v>8.2000000000000003E-2</v>
      </c>
      <c r="K110" s="2"/>
    </row>
    <row r="111" spans="1:11" ht="26.25" customHeight="1" x14ac:dyDescent="0.2">
      <c r="A111" s="29" t="s">
        <v>124</v>
      </c>
      <c r="B111" s="191">
        <v>10397</v>
      </c>
      <c r="C111" s="55">
        <v>1</v>
      </c>
      <c r="D111" s="51">
        <v>0.71899999999999997</v>
      </c>
      <c r="E111" s="52"/>
      <c r="F111" s="52"/>
      <c r="G111" s="53">
        <v>1.1499999999999999</v>
      </c>
      <c r="H111" s="165"/>
      <c r="I111" s="166"/>
      <c r="J111" s="52"/>
      <c r="K111" s="2"/>
    </row>
    <row r="112" spans="1:11" ht="26.25" customHeight="1" x14ac:dyDescent="0.2">
      <c r="A112" s="29" t="s">
        <v>125</v>
      </c>
      <c r="B112" s="191">
        <v>10398</v>
      </c>
      <c r="C112" s="55">
        <v>2</v>
      </c>
      <c r="D112" s="51">
        <v>0.80600000000000005</v>
      </c>
      <c r="E112" s="51">
        <v>0.28699999999999998</v>
      </c>
      <c r="F112" s="52"/>
      <c r="G112" s="53">
        <v>1.1499999999999999</v>
      </c>
      <c r="H112" s="165"/>
      <c r="I112" s="166"/>
      <c r="J112" s="52"/>
      <c r="K112" s="2"/>
    </row>
    <row r="113" spans="1:11" ht="26.25" customHeight="1" x14ac:dyDescent="0.2">
      <c r="A113" s="29" t="s">
        <v>126</v>
      </c>
      <c r="B113" s="191">
        <v>10399</v>
      </c>
      <c r="C113" s="55">
        <v>2</v>
      </c>
      <c r="D113" s="51">
        <v>0.41499999999999998</v>
      </c>
      <c r="E113" s="52"/>
      <c r="F113" s="52"/>
      <c r="G113" s="165"/>
      <c r="H113" s="165"/>
      <c r="I113" s="166"/>
      <c r="J113" s="52"/>
      <c r="K113" s="2"/>
    </row>
    <row r="114" spans="1:11" ht="26.25" customHeight="1" x14ac:dyDescent="0.2">
      <c r="A114" s="29" t="s">
        <v>127</v>
      </c>
      <c r="B114" s="191">
        <v>10400</v>
      </c>
      <c r="C114" s="55">
        <v>3</v>
      </c>
      <c r="D114" s="51">
        <v>0.67500000000000004</v>
      </c>
      <c r="E114" s="52"/>
      <c r="F114" s="52"/>
      <c r="G114" s="53">
        <v>2.29</v>
      </c>
      <c r="H114" s="165"/>
      <c r="I114" s="166"/>
      <c r="J114" s="52"/>
      <c r="K114" s="2"/>
    </row>
    <row r="115" spans="1:11" ht="26.25" customHeight="1" x14ac:dyDescent="0.2">
      <c r="A115" s="29" t="s">
        <v>128</v>
      </c>
      <c r="B115" s="191">
        <v>10401</v>
      </c>
      <c r="C115" s="55">
        <v>4</v>
      </c>
      <c r="D115" s="51">
        <v>0.72899999999999998</v>
      </c>
      <c r="E115" s="51">
        <v>0.28599999999999998</v>
      </c>
      <c r="F115" s="52"/>
      <c r="G115" s="53">
        <v>2.29</v>
      </c>
      <c r="H115" s="165"/>
      <c r="I115" s="166"/>
      <c r="J115" s="52"/>
      <c r="K115" s="2"/>
    </row>
    <row r="116" spans="1:11" ht="26.25" customHeight="1" x14ac:dyDescent="0.2">
      <c r="A116" s="29" t="s">
        <v>129</v>
      </c>
      <c r="B116" s="191">
        <v>10402</v>
      </c>
      <c r="C116" s="55">
        <v>4</v>
      </c>
      <c r="D116" s="51">
        <v>0.34</v>
      </c>
      <c r="E116" s="52"/>
      <c r="F116" s="52"/>
      <c r="G116" s="165"/>
      <c r="H116" s="165"/>
      <c r="I116" s="166"/>
      <c r="J116" s="52"/>
      <c r="K116" s="2"/>
    </row>
    <row r="117" spans="1:11" ht="26.25" customHeight="1" x14ac:dyDescent="0.2">
      <c r="A117" s="29" t="s">
        <v>130</v>
      </c>
      <c r="B117" s="191">
        <v>10403</v>
      </c>
      <c r="C117" s="55" t="s">
        <v>20</v>
      </c>
      <c r="D117" s="51">
        <v>0.70599999999999996</v>
      </c>
      <c r="E117" s="51">
        <v>0.28399999999999997</v>
      </c>
      <c r="F117" s="52"/>
      <c r="G117" s="53">
        <v>8.6</v>
      </c>
      <c r="H117" s="165"/>
      <c r="I117" s="166"/>
      <c r="J117" s="52"/>
      <c r="K117" s="2"/>
    </row>
    <row r="118" spans="1:11" ht="26.25" customHeight="1" x14ac:dyDescent="0.2">
      <c r="A118" s="29" t="s">
        <v>131</v>
      </c>
      <c r="B118" s="191">
        <v>10404</v>
      </c>
      <c r="C118" s="55" t="s">
        <v>20</v>
      </c>
      <c r="D118" s="51">
        <v>0.81299999999999994</v>
      </c>
      <c r="E118" s="51">
        <v>0.40200000000000002</v>
      </c>
      <c r="F118" s="52"/>
      <c r="G118" s="53">
        <v>2.12</v>
      </c>
      <c r="H118" s="165"/>
      <c r="I118" s="166"/>
      <c r="J118" s="52"/>
      <c r="K118" s="2"/>
    </row>
    <row r="119" spans="1:11" ht="26.25" customHeight="1" x14ac:dyDescent="0.2">
      <c r="A119" s="29" t="s">
        <v>132</v>
      </c>
      <c r="B119" s="191">
        <v>10405</v>
      </c>
      <c r="C119" s="55" t="s">
        <v>20</v>
      </c>
      <c r="D119" s="51">
        <v>0.72399999999999998</v>
      </c>
      <c r="E119" s="51">
        <v>0.443</v>
      </c>
      <c r="F119" s="52"/>
      <c r="G119" s="53">
        <v>97.45</v>
      </c>
      <c r="H119" s="165"/>
      <c r="I119" s="166"/>
      <c r="J119" s="52"/>
      <c r="K119" s="2"/>
    </row>
    <row r="120" spans="1:11" ht="26.25" customHeight="1" x14ac:dyDescent="0.2">
      <c r="A120" s="29" t="s">
        <v>623</v>
      </c>
      <c r="B120" s="191">
        <v>10406</v>
      </c>
      <c r="C120" s="55"/>
      <c r="D120" s="170">
        <v>2.835</v>
      </c>
      <c r="E120" s="171">
        <v>0.55500000000000005</v>
      </c>
      <c r="F120" s="172">
        <v>0.28699999999999998</v>
      </c>
      <c r="G120" s="53">
        <v>1.1499999999999999</v>
      </c>
      <c r="H120" s="165"/>
      <c r="I120" s="166"/>
      <c r="J120" s="52"/>
      <c r="K120" s="2"/>
    </row>
    <row r="121" spans="1:11" ht="26.25" customHeight="1" x14ac:dyDescent="0.2">
      <c r="A121" s="29" t="s">
        <v>624</v>
      </c>
      <c r="B121" s="191">
        <v>10407</v>
      </c>
      <c r="C121" s="55"/>
      <c r="D121" s="170">
        <v>2.6549999999999998</v>
      </c>
      <c r="E121" s="171">
        <v>0.53500000000000003</v>
      </c>
      <c r="F121" s="172">
        <v>0.28499999999999998</v>
      </c>
      <c r="G121" s="53">
        <v>2.29</v>
      </c>
      <c r="H121" s="165"/>
      <c r="I121" s="166"/>
      <c r="J121" s="52"/>
      <c r="K121" s="2"/>
    </row>
    <row r="122" spans="1:11" ht="26.25" customHeight="1" x14ac:dyDescent="0.2">
      <c r="A122" s="29" t="s">
        <v>133</v>
      </c>
      <c r="B122" s="191">
        <v>10408</v>
      </c>
      <c r="C122" s="55"/>
      <c r="D122" s="170">
        <v>1.9710000000000001</v>
      </c>
      <c r="E122" s="171">
        <v>0.45100000000000001</v>
      </c>
      <c r="F122" s="172">
        <v>0.28000000000000003</v>
      </c>
      <c r="G122" s="53">
        <v>3.43</v>
      </c>
      <c r="H122" s="53">
        <v>0.95</v>
      </c>
      <c r="I122" s="167">
        <v>2</v>
      </c>
      <c r="J122" s="51">
        <v>0.05</v>
      </c>
      <c r="K122" s="2"/>
    </row>
    <row r="123" spans="1:11" ht="26.25" customHeight="1" x14ac:dyDescent="0.2">
      <c r="A123" s="29" t="s">
        <v>134</v>
      </c>
      <c r="B123" s="191">
        <v>10409</v>
      </c>
      <c r="C123" s="55"/>
      <c r="D123" s="170">
        <v>2.145</v>
      </c>
      <c r="E123" s="171">
        <v>0.56000000000000005</v>
      </c>
      <c r="F123" s="172">
        <v>0.39700000000000002</v>
      </c>
      <c r="G123" s="53">
        <v>3.86</v>
      </c>
      <c r="H123" s="53">
        <v>1.71</v>
      </c>
      <c r="I123" s="167">
        <v>2.65</v>
      </c>
      <c r="J123" s="51">
        <v>0.05</v>
      </c>
      <c r="K123" s="2"/>
    </row>
    <row r="124" spans="1:11" ht="26.25" customHeight="1" x14ac:dyDescent="0.2">
      <c r="A124" s="29" t="s">
        <v>135</v>
      </c>
      <c r="B124" s="191">
        <v>10410</v>
      </c>
      <c r="C124" s="55"/>
      <c r="D124" s="170">
        <v>1.625</v>
      </c>
      <c r="E124" s="171">
        <v>0.53400000000000003</v>
      </c>
      <c r="F124" s="172">
        <v>0.441</v>
      </c>
      <c r="G124" s="53">
        <v>40.11</v>
      </c>
      <c r="H124" s="53">
        <v>2.35</v>
      </c>
      <c r="I124" s="167">
        <v>3.48</v>
      </c>
      <c r="J124" s="51">
        <v>0.03</v>
      </c>
      <c r="K124" s="2"/>
    </row>
    <row r="125" spans="1:11" ht="26.25" customHeight="1" x14ac:dyDescent="0.2">
      <c r="A125" s="29" t="s">
        <v>228</v>
      </c>
      <c r="B125" s="191">
        <v>10411</v>
      </c>
      <c r="C125" s="55">
        <v>8</v>
      </c>
      <c r="D125" s="51">
        <v>0.81100000000000005</v>
      </c>
      <c r="E125" s="52"/>
      <c r="F125" s="52"/>
      <c r="G125" s="165"/>
      <c r="H125" s="165"/>
      <c r="I125" s="168"/>
      <c r="J125" s="52"/>
      <c r="K125" s="2"/>
    </row>
    <row r="126" spans="1:11" ht="26.25" customHeight="1" x14ac:dyDescent="0.2">
      <c r="A126" s="29" t="s">
        <v>229</v>
      </c>
      <c r="B126" s="191">
        <v>10412</v>
      </c>
      <c r="C126" s="55">
        <v>1</v>
      </c>
      <c r="D126" s="51">
        <v>0.89100000000000001</v>
      </c>
      <c r="E126" s="52"/>
      <c r="F126" s="52"/>
      <c r="G126" s="165"/>
      <c r="H126" s="165"/>
      <c r="I126" s="168"/>
      <c r="J126" s="52"/>
      <c r="K126" s="2"/>
    </row>
    <row r="127" spans="1:11" ht="26.25" customHeight="1" x14ac:dyDescent="0.2">
      <c r="A127" s="29" t="s">
        <v>230</v>
      </c>
      <c r="B127" s="191">
        <v>10413</v>
      </c>
      <c r="C127" s="55">
        <v>1</v>
      </c>
      <c r="D127" s="51">
        <v>1.202</v>
      </c>
      <c r="E127" s="52"/>
      <c r="F127" s="52"/>
      <c r="G127" s="165"/>
      <c r="H127" s="165"/>
      <c r="I127" s="168"/>
      <c r="J127" s="52"/>
      <c r="K127" s="2"/>
    </row>
    <row r="128" spans="1:11" ht="26.25" customHeight="1" x14ac:dyDescent="0.2">
      <c r="A128" s="29" t="s">
        <v>231</v>
      </c>
      <c r="B128" s="191">
        <v>10414</v>
      </c>
      <c r="C128" s="55">
        <v>1</v>
      </c>
      <c r="D128" s="51">
        <v>0.73</v>
      </c>
      <c r="E128" s="52"/>
      <c r="F128" s="52"/>
      <c r="G128" s="165"/>
      <c r="H128" s="165"/>
      <c r="I128" s="168"/>
      <c r="J128" s="52"/>
      <c r="K128" s="2"/>
    </row>
    <row r="129" spans="1:11" ht="26.25" customHeight="1" x14ac:dyDescent="0.2">
      <c r="A129" s="29" t="s">
        <v>136</v>
      </c>
      <c r="B129" s="191">
        <v>10415</v>
      </c>
      <c r="C129" s="55"/>
      <c r="D129" s="173">
        <v>7.3070000000000004</v>
      </c>
      <c r="E129" s="174">
        <v>0.753</v>
      </c>
      <c r="F129" s="172">
        <v>0.52800000000000002</v>
      </c>
      <c r="G129" s="165"/>
      <c r="H129" s="165"/>
      <c r="I129" s="166"/>
      <c r="J129" s="52"/>
      <c r="K129" s="2"/>
    </row>
    <row r="130" spans="1:11" ht="26.25" customHeight="1" x14ac:dyDescent="0.2">
      <c r="A130" s="29" t="s">
        <v>625</v>
      </c>
      <c r="B130" s="191">
        <v>10416</v>
      </c>
      <c r="C130" s="55" t="s">
        <v>782</v>
      </c>
      <c r="D130" s="51">
        <v>-0.312</v>
      </c>
      <c r="E130" s="52"/>
      <c r="F130" s="52"/>
      <c r="G130" s="165"/>
      <c r="H130" s="165"/>
      <c r="I130" s="166"/>
      <c r="J130" s="52"/>
      <c r="K130" s="2"/>
    </row>
    <row r="131" spans="1:11" ht="26.25" customHeight="1" x14ac:dyDescent="0.2">
      <c r="A131" s="29" t="s">
        <v>137</v>
      </c>
      <c r="B131" s="191">
        <v>10417</v>
      </c>
      <c r="C131" s="55">
        <v>8</v>
      </c>
      <c r="D131" s="51">
        <v>-0.30599999999999999</v>
      </c>
      <c r="E131" s="52"/>
      <c r="F131" s="52"/>
      <c r="G131" s="165"/>
      <c r="H131" s="165"/>
      <c r="I131" s="166"/>
      <c r="J131" s="52"/>
      <c r="K131" s="2"/>
    </row>
    <row r="132" spans="1:11" ht="26.25" customHeight="1" x14ac:dyDescent="0.2">
      <c r="A132" s="29" t="s">
        <v>138</v>
      </c>
      <c r="B132" s="191">
        <v>10418</v>
      </c>
      <c r="C132" s="55"/>
      <c r="D132" s="51">
        <v>-0.312</v>
      </c>
      <c r="E132" s="52"/>
      <c r="F132" s="52"/>
      <c r="G132" s="165"/>
      <c r="H132" s="165"/>
      <c r="I132" s="166"/>
      <c r="J132" s="51">
        <v>7.0000000000000007E-2</v>
      </c>
      <c r="K132" s="2"/>
    </row>
    <row r="133" spans="1:11" ht="26.25" customHeight="1" x14ac:dyDescent="0.2">
      <c r="A133" s="29" t="s">
        <v>139</v>
      </c>
      <c r="B133" s="191">
        <v>10419</v>
      </c>
      <c r="C133" s="55"/>
      <c r="D133" s="170">
        <v>-2.431</v>
      </c>
      <c r="E133" s="171">
        <v>-0.27100000000000002</v>
      </c>
      <c r="F133" s="172">
        <v>-1.6E-2</v>
      </c>
      <c r="G133" s="165"/>
      <c r="H133" s="165"/>
      <c r="I133" s="166"/>
      <c r="J133" s="51">
        <v>7.0000000000000007E-2</v>
      </c>
      <c r="K133" s="2"/>
    </row>
    <row r="134" spans="1:11" ht="26.25" customHeight="1" x14ac:dyDescent="0.2">
      <c r="A134" s="29" t="s">
        <v>140</v>
      </c>
      <c r="B134" s="191">
        <v>10420</v>
      </c>
      <c r="C134" s="55"/>
      <c r="D134" s="51">
        <v>-0.30599999999999999</v>
      </c>
      <c r="E134" s="52"/>
      <c r="F134" s="52"/>
      <c r="G134" s="165"/>
      <c r="H134" s="165"/>
      <c r="I134" s="166"/>
      <c r="J134" s="51">
        <v>6.7000000000000004E-2</v>
      </c>
      <c r="K134" s="2"/>
    </row>
    <row r="135" spans="1:11" ht="26.25" customHeight="1" x14ac:dyDescent="0.2">
      <c r="A135" s="29" t="s">
        <v>141</v>
      </c>
      <c r="B135" s="191">
        <v>10421</v>
      </c>
      <c r="C135" s="55"/>
      <c r="D135" s="170">
        <v>-2.407</v>
      </c>
      <c r="E135" s="171">
        <v>-0.26200000000000001</v>
      </c>
      <c r="F135" s="172">
        <v>-1.6E-2</v>
      </c>
      <c r="G135" s="165"/>
      <c r="H135" s="165"/>
      <c r="I135" s="166"/>
      <c r="J135" s="51">
        <v>6.7000000000000004E-2</v>
      </c>
      <c r="K135" s="2"/>
    </row>
    <row r="136" spans="1:11" ht="26.25" customHeight="1" x14ac:dyDescent="0.2">
      <c r="A136" s="29" t="s">
        <v>142</v>
      </c>
      <c r="B136" s="191">
        <v>10422</v>
      </c>
      <c r="C136" s="55"/>
      <c r="D136" s="51">
        <v>-0.27800000000000002</v>
      </c>
      <c r="E136" s="52"/>
      <c r="F136" s="52"/>
      <c r="G136" s="53">
        <v>36.39</v>
      </c>
      <c r="H136" s="165"/>
      <c r="I136" s="166"/>
      <c r="J136" s="51">
        <v>7.6999999999999999E-2</v>
      </c>
      <c r="K136" s="2"/>
    </row>
    <row r="137" spans="1:11" ht="26.25" customHeight="1" x14ac:dyDescent="0.2">
      <c r="A137" s="29" t="s">
        <v>143</v>
      </c>
      <c r="B137" s="191">
        <v>10423</v>
      </c>
      <c r="C137" s="55"/>
      <c r="D137" s="170">
        <v>-2.2759999999999998</v>
      </c>
      <c r="E137" s="171">
        <v>-0.216</v>
      </c>
      <c r="F137" s="172">
        <v>-1.0999999999999999E-2</v>
      </c>
      <c r="G137" s="53">
        <v>36.39</v>
      </c>
      <c r="H137" s="165"/>
      <c r="I137" s="166"/>
      <c r="J137" s="51">
        <v>7.6999999999999999E-2</v>
      </c>
      <c r="K137" s="2"/>
    </row>
    <row r="138" spans="1:11" ht="26.25" customHeight="1" x14ac:dyDescent="0.2">
      <c r="A138" s="29" t="s">
        <v>144</v>
      </c>
      <c r="B138" s="191">
        <v>10424</v>
      </c>
      <c r="C138" s="55">
        <v>1</v>
      </c>
      <c r="D138" s="51">
        <v>0.53400000000000003</v>
      </c>
      <c r="E138" s="52"/>
      <c r="F138" s="52"/>
      <c r="G138" s="53">
        <v>0.86</v>
      </c>
      <c r="H138" s="165"/>
      <c r="I138" s="166"/>
      <c r="J138" s="52"/>
      <c r="K138" s="2"/>
    </row>
    <row r="139" spans="1:11" ht="26.25" customHeight="1" x14ac:dyDescent="0.2">
      <c r="A139" s="29" t="s">
        <v>145</v>
      </c>
      <c r="B139" s="191">
        <v>10425</v>
      </c>
      <c r="C139" s="55">
        <v>2</v>
      </c>
      <c r="D139" s="51">
        <v>0.6</v>
      </c>
      <c r="E139" s="51">
        <v>0.214</v>
      </c>
      <c r="F139" s="52"/>
      <c r="G139" s="53">
        <v>0.86</v>
      </c>
      <c r="H139" s="165"/>
      <c r="I139" s="166"/>
      <c r="J139" s="52"/>
      <c r="K139" s="2"/>
    </row>
    <row r="140" spans="1:11" ht="26.25" customHeight="1" x14ac:dyDescent="0.2">
      <c r="A140" s="29" t="s">
        <v>146</v>
      </c>
      <c r="B140" s="191">
        <v>10426</v>
      </c>
      <c r="C140" s="55">
        <v>2</v>
      </c>
      <c r="D140" s="51">
        <v>0.308</v>
      </c>
      <c r="E140" s="52"/>
      <c r="F140" s="52"/>
      <c r="G140" s="165"/>
      <c r="H140" s="165"/>
      <c r="I140" s="166"/>
      <c r="J140" s="52"/>
      <c r="K140" s="2"/>
    </row>
    <row r="141" spans="1:11" ht="26.25" customHeight="1" x14ac:dyDescent="0.2">
      <c r="A141" s="29" t="s">
        <v>147</v>
      </c>
      <c r="B141" s="191">
        <v>10427</v>
      </c>
      <c r="C141" s="55">
        <v>3</v>
      </c>
      <c r="D141" s="51">
        <v>0.502</v>
      </c>
      <c r="E141" s="52"/>
      <c r="F141" s="52"/>
      <c r="G141" s="53">
        <v>1.7</v>
      </c>
      <c r="H141" s="165"/>
      <c r="I141" s="166"/>
      <c r="J141" s="52"/>
      <c r="K141" s="2"/>
    </row>
    <row r="142" spans="1:11" ht="26.25" customHeight="1" x14ac:dyDescent="0.2">
      <c r="A142" s="29" t="s">
        <v>148</v>
      </c>
      <c r="B142" s="191">
        <v>10428</v>
      </c>
      <c r="C142" s="55">
        <v>4</v>
      </c>
      <c r="D142" s="51">
        <v>0.54200000000000004</v>
      </c>
      <c r="E142" s="51">
        <v>0.21299999999999999</v>
      </c>
      <c r="F142" s="52"/>
      <c r="G142" s="53">
        <v>1.7</v>
      </c>
      <c r="H142" s="165"/>
      <c r="I142" s="166"/>
      <c r="J142" s="52"/>
      <c r="K142" s="2"/>
    </row>
    <row r="143" spans="1:11" ht="26.25" customHeight="1" x14ac:dyDescent="0.2">
      <c r="A143" s="29" t="s">
        <v>149</v>
      </c>
      <c r="B143" s="191">
        <v>10429</v>
      </c>
      <c r="C143" s="55">
        <v>4</v>
      </c>
      <c r="D143" s="51">
        <v>0.253</v>
      </c>
      <c r="E143" s="52"/>
      <c r="F143" s="52"/>
      <c r="G143" s="165"/>
      <c r="H143" s="165"/>
      <c r="I143" s="166"/>
      <c r="J143" s="52"/>
      <c r="K143" s="2"/>
    </row>
    <row r="144" spans="1:11" ht="26.25" customHeight="1" x14ac:dyDescent="0.2">
      <c r="A144" s="29" t="s">
        <v>150</v>
      </c>
      <c r="B144" s="191">
        <v>10430</v>
      </c>
      <c r="C144" s="55" t="s">
        <v>20</v>
      </c>
      <c r="D144" s="51">
        <v>0.52500000000000002</v>
      </c>
      <c r="E144" s="51">
        <v>0.21099999999999999</v>
      </c>
      <c r="F144" s="52"/>
      <c r="G144" s="53">
        <v>6.39</v>
      </c>
      <c r="H144" s="165"/>
      <c r="I144" s="166"/>
      <c r="J144" s="52"/>
      <c r="K144" s="2"/>
    </row>
    <row r="145" spans="1:11" ht="26.25" customHeight="1" x14ac:dyDescent="0.2">
      <c r="A145" s="29" t="s">
        <v>151</v>
      </c>
      <c r="B145" s="191">
        <v>10431</v>
      </c>
      <c r="C145" s="55" t="s">
        <v>20</v>
      </c>
      <c r="D145" s="51">
        <v>0.60399999999999998</v>
      </c>
      <c r="E145" s="51">
        <v>0.29899999999999999</v>
      </c>
      <c r="F145" s="52"/>
      <c r="G145" s="53">
        <v>1.58</v>
      </c>
      <c r="H145" s="165"/>
      <c r="I145" s="166"/>
      <c r="J145" s="52"/>
      <c r="K145" s="2"/>
    </row>
    <row r="146" spans="1:11" ht="26.25" customHeight="1" x14ac:dyDescent="0.2">
      <c r="A146" s="29" t="s">
        <v>152</v>
      </c>
      <c r="B146" s="191">
        <v>10432</v>
      </c>
      <c r="C146" s="55" t="s">
        <v>20</v>
      </c>
      <c r="D146" s="51">
        <v>0.53800000000000003</v>
      </c>
      <c r="E146" s="51">
        <v>0.32900000000000001</v>
      </c>
      <c r="F146" s="52"/>
      <c r="G146" s="53">
        <v>72.47</v>
      </c>
      <c r="H146" s="165"/>
      <c r="I146" s="166"/>
      <c r="J146" s="52"/>
      <c r="K146" s="2"/>
    </row>
    <row r="147" spans="1:11" ht="26.25" customHeight="1" x14ac:dyDescent="0.2">
      <c r="A147" s="29" t="s">
        <v>626</v>
      </c>
      <c r="B147" s="191">
        <v>10433</v>
      </c>
      <c r="C147" s="55"/>
      <c r="D147" s="170">
        <v>2.1080000000000001</v>
      </c>
      <c r="E147" s="171">
        <v>0.41299999999999998</v>
      </c>
      <c r="F147" s="172">
        <v>0.21299999999999999</v>
      </c>
      <c r="G147" s="53">
        <v>0.86</v>
      </c>
      <c r="H147" s="165"/>
      <c r="I147" s="166"/>
      <c r="J147" s="52"/>
      <c r="K147" s="2"/>
    </row>
    <row r="148" spans="1:11" ht="26.25" customHeight="1" x14ac:dyDescent="0.2">
      <c r="A148" s="29" t="s">
        <v>627</v>
      </c>
      <c r="B148" s="191">
        <v>10434</v>
      </c>
      <c r="C148" s="55"/>
      <c r="D148" s="170">
        <v>1.974</v>
      </c>
      <c r="E148" s="171">
        <v>0.39800000000000002</v>
      </c>
      <c r="F148" s="172">
        <v>0.21199999999999999</v>
      </c>
      <c r="G148" s="53">
        <v>1.7</v>
      </c>
      <c r="H148" s="165"/>
      <c r="I148" s="166"/>
      <c r="J148" s="52"/>
      <c r="K148" s="2"/>
    </row>
    <row r="149" spans="1:11" ht="26.25" customHeight="1" x14ac:dyDescent="0.2">
      <c r="A149" s="29" t="s">
        <v>153</v>
      </c>
      <c r="B149" s="191">
        <v>10435</v>
      </c>
      <c r="C149" s="55"/>
      <c r="D149" s="170">
        <v>1.466</v>
      </c>
      <c r="E149" s="171">
        <v>0.33600000000000002</v>
      </c>
      <c r="F149" s="172">
        <v>0.20799999999999999</v>
      </c>
      <c r="G149" s="53">
        <v>2.5499999999999998</v>
      </c>
      <c r="H149" s="53">
        <v>0.71</v>
      </c>
      <c r="I149" s="167">
        <v>1.48</v>
      </c>
      <c r="J149" s="51">
        <v>3.6999999999999998E-2</v>
      </c>
      <c r="K149" s="2"/>
    </row>
    <row r="150" spans="1:11" ht="26.25" customHeight="1" x14ac:dyDescent="0.2">
      <c r="A150" s="29" t="s">
        <v>154</v>
      </c>
      <c r="B150" s="191">
        <v>10436</v>
      </c>
      <c r="C150" s="55"/>
      <c r="D150" s="170">
        <v>1.595</v>
      </c>
      <c r="E150" s="171">
        <v>0.41599999999999998</v>
      </c>
      <c r="F150" s="172">
        <v>0.29499999999999998</v>
      </c>
      <c r="G150" s="53">
        <v>2.87</v>
      </c>
      <c r="H150" s="53">
        <v>1.27</v>
      </c>
      <c r="I150" s="167">
        <v>1.97</v>
      </c>
      <c r="J150" s="51">
        <v>3.6999999999999998E-2</v>
      </c>
      <c r="K150" s="2"/>
    </row>
    <row r="151" spans="1:11" ht="26.25" customHeight="1" x14ac:dyDescent="0.2">
      <c r="A151" s="29" t="s">
        <v>155</v>
      </c>
      <c r="B151" s="191">
        <v>10437</v>
      </c>
      <c r="C151" s="55"/>
      <c r="D151" s="170">
        <v>1.2090000000000001</v>
      </c>
      <c r="E151" s="171">
        <v>0.39700000000000002</v>
      </c>
      <c r="F151" s="172">
        <v>0.32800000000000001</v>
      </c>
      <c r="G151" s="53">
        <v>29.83</v>
      </c>
      <c r="H151" s="53">
        <v>1.75</v>
      </c>
      <c r="I151" s="167">
        <v>2.59</v>
      </c>
      <c r="J151" s="51">
        <v>2.1999999999999999E-2</v>
      </c>
      <c r="K151" s="2"/>
    </row>
    <row r="152" spans="1:11" ht="26.25" customHeight="1" x14ac:dyDescent="0.2">
      <c r="A152" s="29" t="s">
        <v>232</v>
      </c>
      <c r="B152" s="191">
        <v>10438</v>
      </c>
      <c r="C152" s="55">
        <v>8</v>
      </c>
      <c r="D152" s="51">
        <v>0.60299999999999998</v>
      </c>
      <c r="E152" s="52"/>
      <c r="F152" s="52"/>
      <c r="G152" s="165"/>
      <c r="H152" s="165"/>
      <c r="I152" s="168"/>
      <c r="J152" s="52"/>
      <c r="K152" s="2"/>
    </row>
    <row r="153" spans="1:11" ht="26.25" customHeight="1" x14ac:dyDescent="0.2">
      <c r="A153" s="29" t="s">
        <v>233</v>
      </c>
      <c r="B153" s="191">
        <v>10439</v>
      </c>
      <c r="C153" s="55">
        <v>1</v>
      </c>
      <c r="D153" s="51">
        <v>0.66300000000000003</v>
      </c>
      <c r="E153" s="52"/>
      <c r="F153" s="52"/>
      <c r="G153" s="165"/>
      <c r="H153" s="165"/>
      <c r="I153" s="168"/>
      <c r="J153" s="52"/>
      <c r="K153" s="2"/>
    </row>
    <row r="154" spans="1:11" ht="26.25" customHeight="1" x14ac:dyDescent="0.2">
      <c r="A154" s="29" t="s">
        <v>234</v>
      </c>
      <c r="B154" s="191">
        <v>10440</v>
      </c>
      <c r="C154" s="55">
        <v>1</v>
      </c>
      <c r="D154" s="51">
        <v>0.89400000000000002</v>
      </c>
      <c r="E154" s="52"/>
      <c r="F154" s="52"/>
      <c r="G154" s="165"/>
      <c r="H154" s="165"/>
      <c r="I154" s="166"/>
      <c r="J154" s="52"/>
      <c r="K154" s="2"/>
    </row>
    <row r="155" spans="1:11" ht="26.25" customHeight="1" x14ac:dyDescent="0.2">
      <c r="A155" s="29" t="s">
        <v>235</v>
      </c>
      <c r="B155" s="191">
        <v>10441</v>
      </c>
      <c r="C155" s="55">
        <v>1</v>
      </c>
      <c r="D155" s="51">
        <v>0.54300000000000004</v>
      </c>
      <c r="E155" s="52"/>
      <c r="F155" s="52"/>
      <c r="G155" s="165"/>
      <c r="H155" s="165"/>
      <c r="I155" s="166"/>
      <c r="J155" s="52"/>
      <c r="K155" s="2"/>
    </row>
    <row r="156" spans="1:11" ht="26.25" customHeight="1" x14ac:dyDescent="0.2">
      <c r="A156" s="29" t="s">
        <v>156</v>
      </c>
      <c r="B156" s="191">
        <v>10442</v>
      </c>
      <c r="C156" s="55"/>
      <c r="D156" s="173">
        <v>5.4340000000000002</v>
      </c>
      <c r="E156" s="174">
        <v>0.56000000000000005</v>
      </c>
      <c r="F156" s="172">
        <v>0.39200000000000002</v>
      </c>
      <c r="G156" s="165"/>
      <c r="H156" s="165"/>
      <c r="I156" s="166"/>
      <c r="J156" s="52"/>
      <c r="K156" s="2"/>
    </row>
    <row r="157" spans="1:11" ht="26.25" customHeight="1" x14ac:dyDescent="0.2">
      <c r="A157" s="29" t="s">
        <v>628</v>
      </c>
      <c r="B157" s="191">
        <v>10443</v>
      </c>
      <c r="C157" s="55" t="s">
        <v>782</v>
      </c>
      <c r="D157" s="51">
        <v>-0.23200000000000001</v>
      </c>
      <c r="E157" s="52"/>
      <c r="F157" s="52"/>
      <c r="G157" s="165"/>
      <c r="H157" s="165"/>
      <c r="I157" s="166"/>
      <c r="J157" s="52"/>
      <c r="K157" s="2"/>
    </row>
    <row r="158" spans="1:11" ht="26.25" customHeight="1" x14ac:dyDescent="0.2">
      <c r="A158" s="29" t="s">
        <v>157</v>
      </c>
      <c r="B158" s="191">
        <v>10444</v>
      </c>
      <c r="C158" s="55">
        <v>8</v>
      </c>
      <c r="D158" s="51">
        <v>-0.22800000000000001</v>
      </c>
      <c r="E158" s="52"/>
      <c r="F158" s="52"/>
      <c r="G158" s="165"/>
      <c r="H158" s="165"/>
      <c r="I158" s="166"/>
      <c r="J158" s="52"/>
      <c r="K158" s="2"/>
    </row>
    <row r="159" spans="1:11" ht="26.25" customHeight="1" x14ac:dyDescent="0.2">
      <c r="A159" s="29" t="s">
        <v>158</v>
      </c>
      <c r="B159" s="191">
        <v>10445</v>
      </c>
      <c r="C159" s="55"/>
      <c r="D159" s="51">
        <v>-0.23200000000000001</v>
      </c>
      <c r="E159" s="52"/>
      <c r="F159" s="52"/>
      <c r="G159" s="165"/>
      <c r="H159" s="165"/>
      <c r="I159" s="166"/>
      <c r="J159" s="51">
        <v>5.1999999999999998E-2</v>
      </c>
      <c r="K159" s="2"/>
    </row>
    <row r="160" spans="1:11" ht="26.25" customHeight="1" x14ac:dyDescent="0.2">
      <c r="A160" s="29" t="s">
        <v>159</v>
      </c>
      <c r="B160" s="191">
        <v>10446</v>
      </c>
      <c r="C160" s="55"/>
      <c r="D160" s="170">
        <v>-1.8080000000000001</v>
      </c>
      <c r="E160" s="171">
        <v>-0.20100000000000001</v>
      </c>
      <c r="F160" s="172">
        <v>-1.2E-2</v>
      </c>
      <c r="G160" s="165"/>
      <c r="H160" s="165"/>
      <c r="I160" s="166"/>
      <c r="J160" s="51">
        <v>5.1999999999999998E-2</v>
      </c>
      <c r="K160" s="2"/>
    </row>
    <row r="161" spans="1:11" ht="26.25" customHeight="1" x14ac:dyDescent="0.2">
      <c r="A161" s="29" t="s">
        <v>160</v>
      </c>
      <c r="B161" s="191">
        <v>10447</v>
      </c>
      <c r="C161" s="55"/>
      <c r="D161" s="51">
        <v>-0.22800000000000001</v>
      </c>
      <c r="E161" s="52"/>
      <c r="F161" s="52"/>
      <c r="G161" s="165"/>
      <c r="H161" s="165"/>
      <c r="I161" s="166"/>
      <c r="J161" s="51">
        <v>4.9000000000000002E-2</v>
      </c>
      <c r="K161" s="2"/>
    </row>
    <row r="162" spans="1:11" ht="26.25" customHeight="1" x14ac:dyDescent="0.2">
      <c r="A162" s="29" t="s">
        <v>161</v>
      </c>
      <c r="B162" s="191">
        <v>10448</v>
      </c>
      <c r="C162" s="55"/>
      <c r="D162" s="170">
        <v>-1.79</v>
      </c>
      <c r="E162" s="171">
        <v>-0.19500000000000001</v>
      </c>
      <c r="F162" s="172">
        <v>-1.2E-2</v>
      </c>
      <c r="G162" s="165"/>
      <c r="H162" s="165"/>
      <c r="I162" s="166"/>
      <c r="J162" s="51">
        <v>4.9000000000000002E-2</v>
      </c>
      <c r="K162" s="2"/>
    </row>
    <row r="163" spans="1:11" ht="26.25" customHeight="1" x14ac:dyDescent="0.2">
      <c r="A163" s="29" t="s">
        <v>162</v>
      </c>
      <c r="B163" s="191">
        <v>10449</v>
      </c>
      <c r="C163" s="55"/>
      <c r="D163" s="51">
        <v>-0.20699999999999999</v>
      </c>
      <c r="E163" s="52"/>
      <c r="F163" s="52"/>
      <c r="G163" s="53">
        <v>27.06</v>
      </c>
      <c r="H163" s="165"/>
      <c r="I163" s="166"/>
      <c r="J163" s="51">
        <v>5.7000000000000002E-2</v>
      </c>
      <c r="K163" s="2"/>
    </row>
    <row r="164" spans="1:11" ht="26.25" customHeight="1" x14ac:dyDescent="0.2">
      <c r="A164" s="29" t="s">
        <v>163</v>
      </c>
      <c r="B164" s="191">
        <v>10450</v>
      </c>
      <c r="C164" s="55"/>
      <c r="D164" s="170">
        <v>-1.6930000000000001</v>
      </c>
      <c r="E164" s="171">
        <v>-0.161</v>
      </c>
      <c r="F164" s="172">
        <v>-8.0000000000000002E-3</v>
      </c>
      <c r="G164" s="53">
        <v>27.06</v>
      </c>
      <c r="H164" s="165"/>
      <c r="I164" s="166"/>
      <c r="J164" s="51">
        <v>5.7000000000000002E-2</v>
      </c>
      <c r="K164" s="2"/>
    </row>
    <row r="165" spans="1:11" ht="26.25" customHeight="1" x14ac:dyDescent="0.2">
      <c r="A165" s="29" t="s">
        <v>164</v>
      </c>
      <c r="B165" s="191">
        <v>10451</v>
      </c>
      <c r="C165" s="55">
        <v>1</v>
      </c>
      <c r="D165" s="51">
        <v>0.185</v>
      </c>
      <c r="E165" s="52"/>
      <c r="F165" s="52"/>
      <c r="G165" s="53">
        <v>0.3</v>
      </c>
      <c r="H165" s="165"/>
      <c r="I165" s="166"/>
      <c r="J165" s="52"/>
      <c r="K165" s="2"/>
    </row>
    <row r="166" spans="1:11" ht="26.25" customHeight="1" x14ac:dyDescent="0.2">
      <c r="A166" s="29" t="s">
        <v>165</v>
      </c>
      <c r="B166" s="191">
        <v>10452</v>
      </c>
      <c r="C166" s="55">
        <v>2</v>
      </c>
      <c r="D166" s="51">
        <v>0.20699999999999999</v>
      </c>
      <c r="E166" s="51">
        <v>7.3999999999999996E-2</v>
      </c>
      <c r="F166" s="52"/>
      <c r="G166" s="53">
        <v>0.3</v>
      </c>
      <c r="H166" s="165"/>
      <c r="I166" s="166"/>
      <c r="J166" s="52"/>
      <c r="K166" s="2"/>
    </row>
    <row r="167" spans="1:11" ht="26.25" customHeight="1" x14ac:dyDescent="0.2">
      <c r="A167" s="29" t="s">
        <v>166</v>
      </c>
      <c r="B167" s="191">
        <v>10453</v>
      </c>
      <c r="C167" s="55">
        <v>2</v>
      </c>
      <c r="D167" s="51">
        <v>0.107</v>
      </c>
      <c r="E167" s="52"/>
      <c r="F167" s="52"/>
      <c r="G167" s="165"/>
      <c r="H167" s="165"/>
      <c r="I167" s="166"/>
      <c r="J167" s="52"/>
      <c r="K167" s="2"/>
    </row>
    <row r="168" spans="1:11" ht="26.25" customHeight="1" x14ac:dyDescent="0.2">
      <c r="A168" s="29" t="s">
        <v>167</v>
      </c>
      <c r="B168" s="191">
        <v>10454</v>
      </c>
      <c r="C168" s="55">
        <v>3</v>
      </c>
      <c r="D168" s="51">
        <v>0.17299999999999999</v>
      </c>
      <c r="E168" s="52"/>
      <c r="F168" s="52"/>
      <c r="G168" s="53">
        <v>0.59</v>
      </c>
      <c r="H168" s="165"/>
      <c r="I168" s="166"/>
      <c r="J168" s="52"/>
      <c r="K168" s="2"/>
    </row>
    <row r="169" spans="1:11" ht="26.25" customHeight="1" x14ac:dyDescent="0.2">
      <c r="A169" s="29" t="s">
        <v>168</v>
      </c>
      <c r="B169" s="191">
        <v>10455</v>
      </c>
      <c r="C169" s="55">
        <v>4</v>
      </c>
      <c r="D169" s="51">
        <v>0.187</v>
      </c>
      <c r="E169" s="51">
        <v>7.3999999999999996E-2</v>
      </c>
      <c r="F169" s="52"/>
      <c r="G169" s="53">
        <v>0.59</v>
      </c>
      <c r="H169" s="165"/>
      <c r="I169" s="166"/>
      <c r="J169" s="52"/>
      <c r="K169" s="2"/>
    </row>
    <row r="170" spans="1:11" ht="26.25" customHeight="1" x14ac:dyDescent="0.2">
      <c r="A170" s="29" t="s">
        <v>169</v>
      </c>
      <c r="B170" s="191">
        <v>10456</v>
      </c>
      <c r="C170" s="55">
        <v>4</v>
      </c>
      <c r="D170" s="51">
        <v>8.6999999999999994E-2</v>
      </c>
      <c r="E170" s="52"/>
      <c r="F170" s="52"/>
      <c r="G170" s="165"/>
      <c r="H170" s="165"/>
      <c r="I170" s="166"/>
      <c r="J170" s="52"/>
      <c r="K170" s="2"/>
    </row>
    <row r="171" spans="1:11" ht="26.25" customHeight="1" x14ac:dyDescent="0.2">
      <c r="A171" s="29" t="s">
        <v>170</v>
      </c>
      <c r="B171" s="191">
        <v>10457</v>
      </c>
      <c r="C171" s="55" t="s">
        <v>20</v>
      </c>
      <c r="D171" s="51">
        <v>0.18099999999999999</v>
      </c>
      <c r="E171" s="51">
        <v>7.2999999999999995E-2</v>
      </c>
      <c r="F171" s="52"/>
      <c r="G171" s="53">
        <v>2.21</v>
      </c>
      <c r="H171" s="165"/>
      <c r="I171" s="166"/>
      <c r="J171" s="52"/>
      <c r="K171" s="2"/>
    </row>
    <row r="172" spans="1:11" ht="26.25" customHeight="1" x14ac:dyDescent="0.2">
      <c r="A172" s="29" t="s">
        <v>171</v>
      </c>
      <c r="B172" s="191">
        <v>10458</v>
      </c>
      <c r="C172" s="55" t="s">
        <v>20</v>
      </c>
      <c r="D172" s="51">
        <v>0.20899999999999999</v>
      </c>
      <c r="E172" s="51">
        <v>0.10299999999999999</v>
      </c>
      <c r="F172" s="52"/>
      <c r="G172" s="53">
        <v>0.55000000000000004</v>
      </c>
      <c r="H172" s="165"/>
      <c r="I172" s="166"/>
      <c r="J172" s="52"/>
      <c r="K172" s="2"/>
    </row>
    <row r="173" spans="1:11" ht="26.25" customHeight="1" x14ac:dyDescent="0.2">
      <c r="A173" s="29" t="s">
        <v>172</v>
      </c>
      <c r="B173" s="191">
        <v>10459</v>
      </c>
      <c r="C173" s="55" t="s">
        <v>20</v>
      </c>
      <c r="D173" s="51">
        <v>0.186</v>
      </c>
      <c r="E173" s="51">
        <v>0.114</v>
      </c>
      <c r="F173" s="52"/>
      <c r="G173" s="53">
        <v>25.04</v>
      </c>
      <c r="H173" s="165"/>
      <c r="I173" s="166"/>
      <c r="J173" s="52"/>
      <c r="K173" s="2"/>
    </row>
    <row r="174" spans="1:11" ht="26.25" customHeight="1" x14ac:dyDescent="0.2">
      <c r="A174" s="29" t="s">
        <v>629</v>
      </c>
      <c r="B174" s="191">
        <v>10460</v>
      </c>
      <c r="C174" s="55"/>
      <c r="D174" s="170">
        <v>0.72799999999999998</v>
      </c>
      <c r="E174" s="171">
        <v>0.14299999999999999</v>
      </c>
      <c r="F174" s="172">
        <v>7.3999999999999996E-2</v>
      </c>
      <c r="G174" s="53">
        <v>0.3</v>
      </c>
      <c r="H174" s="165"/>
      <c r="I174" s="166"/>
      <c r="J174" s="52"/>
      <c r="K174" s="2"/>
    </row>
    <row r="175" spans="1:11" ht="26.25" customHeight="1" x14ac:dyDescent="0.2">
      <c r="A175" s="29" t="s">
        <v>630</v>
      </c>
      <c r="B175" s="191">
        <v>10461</v>
      </c>
      <c r="C175" s="55"/>
      <c r="D175" s="170">
        <v>0.68200000000000005</v>
      </c>
      <c r="E175" s="171">
        <v>0.13700000000000001</v>
      </c>
      <c r="F175" s="172">
        <v>7.2999999999999995E-2</v>
      </c>
      <c r="G175" s="53">
        <v>0.59</v>
      </c>
      <c r="H175" s="165"/>
      <c r="I175" s="166"/>
      <c r="J175" s="52"/>
      <c r="K175" s="2"/>
    </row>
    <row r="176" spans="1:11" ht="26.25" customHeight="1" x14ac:dyDescent="0.2">
      <c r="A176" s="29" t="s">
        <v>173</v>
      </c>
      <c r="B176" s="191">
        <v>10462</v>
      </c>
      <c r="C176" s="55"/>
      <c r="D176" s="170">
        <v>0.50600000000000001</v>
      </c>
      <c r="E176" s="171">
        <v>0.11600000000000001</v>
      </c>
      <c r="F176" s="172">
        <v>7.1999999999999995E-2</v>
      </c>
      <c r="G176" s="53">
        <v>0.88</v>
      </c>
      <c r="H176" s="53">
        <v>0.24</v>
      </c>
      <c r="I176" s="167">
        <v>0.51</v>
      </c>
      <c r="J176" s="51">
        <v>1.2999999999999999E-2</v>
      </c>
      <c r="K176" s="2"/>
    </row>
    <row r="177" spans="1:11" ht="26.25" customHeight="1" x14ac:dyDescent="0.2">
      <c r="A177" s="29" t="s">
        <v>174</v>
      </c>
      <c r="B177" s="191">
        <v>10463</v>
      </c>
      <c r="C177" s="55"/>
      <c r="D177" s="170">
        <v>0.55100000000000005</v>
      </c>
      <c r="E177" s="171">
        <v>0.14399999999999999</v>
      </c>
      <c r="F177" s="172">
        <v>0.10199999999999999</v>
      </c>
      <c r="G177" s="53">
        <v>0.99</v>
      </c>
      <c r="H177" s="53">
        <v>0.44</v>
      </c>
      <c r="I177" s="167">
        <v>0.68</v>
      </c>
      <c r="J177" s="51">
        <v>1.2999999999999999E-2</v>
      </c>
      <c r="K177" s="2"/>
    </row>
    <row r="178" spans="1:11" ht="26.25" customHeight="1" x14ac:dyDescent="0.2">
      <c r="A178" s="29" t="s">
        <v>175</v>
      </c>
      <c r="B178" s="191">
        <v>10464</v>
      </c>
      <c r="C178" s="55"/>
      <c r="D178" s="170">
        <v>0.41799999999999998</v>
      </c>
      <c r="E178" s="171">
        <v>0.13700000000000001</v>
      </c>
      <c r="F178" s="172">
        <v>0.113</v>
      </c>
      <c r="G178" s="53">
        <v>10.31</v>
      </c>
      <c r="H178" s="53">
        <v>0.6</v>
      </c>
      <c r="I178" s="167">
        <v>0.89</v>
      </c>
      <c r="J178" s="51">
        <v>8.0000000000000002E-3</v>
      </c>
      <c r="K178" s="2"/>
    </row>
    <row r="179" spans="1:11" ht="26.25" customHeight="1" x14ac:dyDescent="0.2">
      <c r="A179" s="29" t="s">
        <v>236</v>
      </c>
      <c r="B179" s="191">
        <v>10465</v>
      </c>
      <c r="C179" s="55">
        <v>8</v>
      </c>
      <c r="D179" s="51">
        <v>0.20799999999999999</v>
      </c>
      <c r="E179" s="52"/>
      <c r="F179" s="52"/>
      <c r="G179" s="165"/>
      <c r="H179" s="165"/>
      <c r="I179" s="168"/>
      <c r="J179" s="52"/>
      <c r="K179" s="2"/>
    </row>
    <row r="180" spans="1:11" ht="26.25" customHeight="1" x14ac:dyDescent="0.2">
      <c r="A180" s="29" t="s">
        <v>237</v>
      </c>
      <c r="B180" s="191">
        <v>10466</v>
      </c>
      <c r="C180" s="55">
        <v>1</v>
      </c>
      <c r="D180" s="51">
        <v>0.22900000000000001</v>
      </c>
      <c r="E180" s="52"/>
      <c r="F180" s="52"/>
      <c r="G180" s="165"/>
      <c r="H180" s="165"/>
      <c r="I180" s="168"/>
      <c r="J180" s="52"/>
      <c r="K180" s="2"/>
    </row>
    <row r="181" spans="1:11" ht="26.25" customHeight="1" x14ac:dyDescent="0.2">
      <c r="A181" s="29" t="s">
        <v>238</v>
      </c>
      <c r="B181" s="191">
        <v>10467</v>
      </c>
      <c r="C181" s="55">
        <v>1</v>
      </c>
      <c r="D181" s="51">
        <v>0.309</v>
      </c>
      <c r="E181" s="52"/>
      <c r="F181" s="52"/>
      <c r="G181" s="165"/>
      <c r="H181" s="165"/>
      <c r="I181" s="166"/>
      <c r="J181" s="52"/>
      <c r="K181" s="2"/>
    </row>
    <row r="182" spans="1:11" ht="26.25" customHeight="1" x14ac:dyDescent="0.2">
      <c r="A182" s="29" t="s">
        <v>239</v>
      </c>
      <c r="B182" s="191">
        <v>10468</v>
      </c>
      <c r="C182" s="55">
        <v>1</v>
      </c>
      <c r="D182" s="51">
        <v>0.188</v>
      </c>
      <c r="E182" s="52"/>
      <c r="F182" s="52"/>
      <c r="G182" s="165"/>
      <c r="H182" s="165"/>
      <c r="I182" s="166"/>
      <c r="J182" s="52"/>
      <c r="K182" s="2"/>
    </row>
    <row r="183" spans="1:11" ht="26.25" customHeight="1" x14ac:dyDescent="0.2">
      <c r="A183" s="29" t="s">
        <v>176</v>
      </c>
      <c r="B183" s="191">
        <v>10469</v>
      </c>
      <c r="C183" s="55"/>
      <c r="D183" s="173">
        <v>1.877</v>
      </c>
      <c r="E183" s="174">
        <v>0.19400000000000001</v>
      </c>
      <c r="F183" s="172">
        <v>0.13600000000000001</v>
      </c>
      <c r="G183" s="165"/>
      <c r="H183" s="165"/>
      <c r="I183" s="166"/>
      <c r="J183" s="52"/>
      <c r="K183" s="2"/>
    </row>
    <row r="184" spans="1:11" ht="26.25" customHeight="1" x14ac:dyDescent="0.2">
      <c r="A184" s="29" t="s">
        <v>631</v>
      </c>
      <c r="B184" s="191">
        <v>10470</v>
      </c>
      <c r="C184" s="55" t="s">
        <v>782</v>
      </c>
      <c r="D184" s="51">
        <v>-0.08</v>
      </c>
      <c r="E184" s="52"/>
      <c r="F184" s="52"/>
      <c r="G184" s="165"/>
      <c r="H184" s="165"/>
      <c r="I184" s="166"/>
      <c r="J184" s="52"/>
      <c r="K184" s="2"/>
    </row>
    <row r="185" spans="1:11" ht="26.25" customHeight="1" x14ac:dyDescent="0.2">
      <c r="A185" s="29" t="s">
        <v>177</v>
      </c>
      <c r="B185" s="191">
        <v>10471</v>
      </c>
      <c r="C185" s="55">
        <v>8</v>
      </c>
      <c r="D185" s="51">
        <v>-7.9000000000000001E-2</v>
      </c>
      <c r="E185" s="52"/>
      <c r="F185" s="52"/>
      <c r="G185" s="165"/>
      <c r="H185" s="165"/>
      <c r="I185" s="166"/>
      <c r="J185" s="52"/>
      <c r="K185" s="2"/>
    </row>
    <row r="186" spans="1:11" ht="26.25" customHeight="1" x14ac:dyDescent="0.2">
      <c r="A186" s="29" t="s">
        <v>178</v>
      </c>
      <c r="B186" s="191">
        <v>10472</v>
      </c>
      <c r="C186" s="55"/>
      <c r="D186" s="51">
        <v>-0.08</v>
      </c>
      <c r="E186" s="52"/>
      <c r="F186" s="52"/>
      <c r="G186" s="165"/>
      <c r="H186" s="165"/>
      <c r="I186" s="166"/>
      <c r="J186" s="51">
        <v>1.7999999999999999E-2</v>
      </c>
      <c r="K186" s="2"/>
    </row>
    <row r="187" spans="1:11" ht="26.25" customHeight="1" x14ac:dyDescent="0.2">
      <c r="A187" s="29" t="s">
        <v>179</v>
      </c>
      <c r="B187" s="191">
        <v>10473</v>
      </c>
      <c r="C187" s="55"/>
      <c r="D187" s="170">
        <v>-0.625</v>
      </c>
      <c r="E187" s="171">
        <v>-7.0000000000000007E-2</v>
      </c>
      <c r="F187" s="172">
        <v>-4.0000000000000001E-3</v>
      </c>
      <c r="G187" s="165"/>
      <c r="H187" s="165"/>
      <c r="I187" s="166"/>
      <c r="J187" s="51">
        <v>1.7999999999999999E-2</v>
      </c>
      <c r="K187" s="2"/>
    </row>
    <row r="188" spans="1:11" ht="26.25" customHeight="1" x14ac:dyDescent="0.2">
      <c r="A188" s="29" t="s">
        <v>180</v>
      </c>
      <c r="B188" s="191">
        <v>10474</v>
      </c>
      <c r="C188" s="55"/>
      <c r="D188" s="51">
        <v>-7.9000000000000001E-2</v>
      </c>
      <c r="E188" s="52"/>
      <c r="F188" s="52"/>
      <c r="G188" s="165"/>
      <c r="H188" s="165"/>
      <c r="I188" s="166"/>
      <c r="J188" s="51">
        <v>1.7000000000000001E-2</v>
      </c>
      <c r="K188" s="2"/>
    </row>
    <row r="189" spans="1:11" ht="26.25" customHeight="1" x14ac:dyDescent="0.2">
      <c r="A189" s="29" t="s">
        <v>181</v>
      </c>
      <c r="B189" s="191">
        <v>10475</v>
      </c>
      <c r="C189" s="55"/>
      <c r="D189" s="170">
        <v>-0.61799999999999999</v>
      </c>
      <c r="E189" s="171">
        <v>-6.7000000000000004E-2</v>
      </c>
      <c r="F189" s="172">
        <v>-4.0000000000000001E-3</v>
      </c>
      <c r="G189" s="165"/>
      <c r="H189" s="165"/>
      <c r="I189" s="166"/>
      <c r="J189" s="51">
        <v>1.7000000000000001E-2</v>
      </c>
      <c r="K189" s="2"/>
    </row>
    <row r="190" spans="1:11" ht="26.25" customHeight="1" x14ac:dyDescent="0.2">
      <c r="A190" s="29" t="s">
        <v>182</v>
      </c>
      <c r="B190" s="191">
        <v>10476</v>
      </c>
      <c r="C190" s="55"/>
      <c r="D190" s="51">
        <v>-7.0999999999999994E-2</v>
      </c>
      <c r="E190" s="52"/>
      <c r="F190" s="52"/>
      <c r="G190" s="53">
        <v>9.35</v>
      </c>
      <c r="H190" s="165"/>
      <c r="I190" s="166"/>
      <c r="J190" s="51">
        <v>0.02</v>
      </c>
      <c r="K190" s="2"/>
    </row>
    <row r="191" spans="1:11" ht="26.25" customHeight="1" x14ac:dyDescent="0.2">
      <c r="A191" s="29" t="s">
        <v>183</v>
      </c>
      <c r="B191" s="191">
        <v>10477</v>
      </c>
      <c r="C191" s="55"/>
      <c r="D191" s="170">
        <v>-0.58499999999999996</v>
      </c>
      <c r="E191" s="171">
        <v>-5.6000000000000001E-2</v>
      </c>
      <c r="F191" s="172">
        <v>-3.0000000000000001E-3</v>
      </c>
      <c r="G191" s="53">
        <v>9.35</v>
      </c>
      <c r="H191" s="165"/>
      <c r="I191" s="166"/>
      <c r="J191" s="51">
        <v>0.02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B8:D8"/>
    <mergeCell ref="B1:D1"/>
    <mergeCell ref="F1:H1"/>
    <mergeCell ref="A2:J2"/>
    <mergeCell ref="A4:D4"/>
    <mergeCell ref="F4:J4"/>
    <mergeCell ref="G11:H11"/>
    <mergeCell ref="I11:K11"/>
    <mergeCell ref="C9:D9"/>
    <mergeCell ref="B10:E10"/>
    <mergeCell ref="G10:H10"/>
    <mergeCell ref="H9:J9"/>
  </mergeCells>
  <phoneticPr fontId="4" type="noConversion"/>
  <hyperlinks>
    <hyperlink ref="A1" location="Overview!A1" display="Back to Overview"/>
  </hyperlinks>
  <pageMargins left="0.39370078740157483" right="0.39370078740157483" top="0.51181102362204722" bottom="0.78740157480314965"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10" zoomScale="80" zoomScaleNormal="80" zoomScaleSheetLayoutView="100" workbookViewId="0">
      <selection activeCell="D17" sqref="D17"/>
    </sheetView>
  </sheetViews>
  <sheetFormatPr defaultRowHeight="12.75" x14ac:dyDescent="0.2"/>
  <cols>
    <col min="1" max="1" width="34.28515625" customWidth="1"/>
    <col min="2" max="6" width="24" customWidth="1"/>
  </cols>
  <sheetData>
    <row r="1" spans="1:16384" s="2" customFormat="1" ht="27.75" customHeight="1" x14ac:dyDescent="0.2">
      <c r="A1" s="160" t="s">
        <v>92</v>
      </c>
      <c r="B1"/>
      <c r="C1" s="159"/>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61" t="s">
        <v>754</v>
      </c>
      <c r="B2" s="262"/>
      <c r="C2" s="262"/>
      <c r="D2" s="262"/>
      <c r="E2" s="26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14" t="str">
        <f>Overview!B4&amp; " - Illustrative LLFs for year beginning "&amp;TEXT(Overview!D4,"D MMMM YYYY")</f>
        <v>Western Power Distribution (East Midlands) plc - Illustrative LLFs for year beginning 1 April 2020</v>
      </c>
      <c r="B3" s="214"/>
      <c r="C3" s="214"/>
      <c r="D3" s="214"/>
      <c r="E3" s="214"/>
    </row>
    <row r="4" spans="1:16384" ht="19.5" customHeight="1" x14ac:dyDescent="0.2">
      <c r="A4" s="266" t="s">
        <v>85</v>
      </c>
      <c r="B4" s="23" t="s">
        <v>54</v>
      </c>
      <c r="C4" s="23" t="s">
        <v>55</v>
      </c>
      <c r="D4" s="23" t="s">
        <v>56</v>
      </c>
      <c r="E4" s="23" t="s">
        <v>57</v>
      </c>
    </row>
    <row r="5" spans="1:16384" ht="19.5" customHeight="1" x14ac:dyDescent="0.2">
      <c r="A5" s="267"/>
      <c r="B5" s="23" t="s">
        <v>771</v>
      </c>
      <c r="C5" s="23" t="s">
        <v>772</v>
      </c>
      <c r="D5" s="23" t="s">
        <v>773</v>
      </c>
      <c r="E5" s="23" t="s">
        <v>774</v>
      </c>
    </row>
    <row r="6" spans="1:16384" ht="25.5" x14ac:dyDescent="0.2">
      <c r="A6" s="189" t="s">
        <v>775</v>
      </c>
      <c r="B6" s="175"/>
      <c r="C6" s="175"/>
      <c r="D6" s="25" t="s">
        <v>776</v>
      </c>
      <c r="E6" s="25" t="s">
        <v>777</v>
      </c>
    </row>
    <row r="7" spans="1:16384" ht="25.5" x14ac:dyDescent="0.2">
      <c r="A7" s="189" t="s">
        <v>778</v>
      </c>
      <c r="B7" s="25" t="s">
        <v>779</v>
      </c>
      <c r="C7" s="24" t="s">
        <v>780</v>
      </c>
      <c r="D7" s="25" t="s">
        <v>776</v>
      </c>
      <c r="E7" s="25" t="s">
        <v>781</v>
      </c>
    </row>
    <row r="8" spans="1:16384" ht="25.5" x14ac:dyDescent="0.2">
      <c r="A8" s="189" t="s">
        <v>88</v>
      </c>
      <c r="B8" s="175"/>
      <c r="C8" s="175"/>
      <c r="D8" s="25" t="s">
        <v>776</v>
      </c>
      <c r="E8" s="25" t="s">
        <v>777</v>
      </c>
    </row>
    <row r="9" spans="1:16384" ht="25.5" customHeight="1" x14ac:dyDescent="0.2">
      <c r="A9" s="188" t="s">
        <v>86</v>
      </c>
      <c r="B9" s="263" t="s">
        <v>87</v>
      </c>
      <c r="C9" s="264"/>
      <c r="D9" s="264"/>
      <c r="E9" s="265"/>
    </row>
    <row r="10" spans="1:16384" s="15" customFormat="1" x14ac:dyDescent="0.2">
      <c r="A10" s="14"/>
      <c r="B10" s="13"/>
      <c r="C10" s="13"/>
      <c r="D10" s="13"/>
      <c r="E10" s="13"/>
    </row>
    <row r="11" spans="1:16384" x14ac:dyDescent="0.2">
      <c r="B11" s="13"/>
      <c r="C11" s="13"/>
      <c r="D11" s="13"/>
      <c r="E11" s="13"/>
    </row>
    <row r="12" spans="1:16384" ht="22.5" customHeight="1" x14ac:dyDescent="0.2">
      <c r="A12" s="228" t="s">
        <v>502</v>
      </c>
      <c r="B12" s="241"/>
      <c r="C12" s="241"/>
      <c r="D12" s="241"/>
      <c r="E12" s="241"/>
      <c r="F12" s="229"/>
    </row>
    <row r="13" spans="1:16384" ht="22.5" customHeight="1" x14ac:dyDescent="0.2">
      <c r="A13" s="228" t="s">
        <v>53</v>
      </c>
      <c r="B13" s="241"/>
      <c r="C13" s="241"/>
      <c r="D13" s="241"/>
      <c r="E13" s="241"/>
      <c r="F13" s="229"/>
    </row>
    <row r="14" spans="1:16384" ht="33" customHeight="1" x14ac:dyDescent="0.2">
      <c r="A14" s="23" t="s">
        <v>503</v>
      </c>
      <c r="B14" s="23" t="s">
        <v>54</v>
      </c>
      <c r="C14" s="23" t="s">
        <v>55</v>
      </c>
      <c r="D14" s="23" t="s">
        <v>56</v>
      </c>
      <c r="E14" s="23" t="s">
        <v>57</v>
      </c>
      <c r="F14" s="23" t="s">
        <v>58</v>
      </c>
    </row>
    <row r="15" spans="1:16384" ht="22.5" customHeight="1" x14ac:dyDescent="0.2">
      <c r="A15" s="1" t="s">
        <v>504</v>
      </c>
      <c r="B15" s="12"/>
      <c r="C15" s="12"/>
      <c r="D15" s="12"/>
      <c r="E15" s="12"/>
      <c r="F15" s="12"/>
    </row>
    <row r="16" spans="1:16384" ht="22.5" customHeight="1" x14ac:dyDescent="0.2">
      <c r="A16" s="1" t="s">
        <v>505</v>
      </c>
      <c r="B16" s="12"/>
      <c r="C16" s="12"/>
      <c r="D16" s="12"/>
      <c r="E16" s="12"/>
      <c r="F16" s="12"/>
    </row>
    <row r="17" spans="1:6" ht="22.5" customHeight="1" x14ac:dyDescent="0.2">
      <c r="A17" s="1" t="s">
        <v>506</v>
      </c>
      <c r="B17" s="12"/>
      <c r="C17" s="12"/>
      <c r="D17" s="12"/>
      <c r="E17" s="12"/>
      <c r="F17" s="12"/>
    </row>
    <row r="18" spans="1:6" ht="22.5" customHeight="1" x14ac:dyDescent="0.2">
      <c r="A18" s="1" t="s">
        <v>507</v>
      </c>
      <c r="B18" s="12"/>
      <c r="C18" s="12"/>
      <c r="D18" s="12"/>
      <c r="E18" s="12"/>
      <c r="F18" s="12"/>
    </row>
    <row r="19" spans="1:6" ht="22.5" customHeight="1" x14ac:dyDescent="0.2">
      <c r="A19" s="1" t="s">
        <v>508</v>
      </c>
      <c r="B19" s="12"/>
      <c r="C19" s="12"/>
      <c r="D19" s="12"/>
      <c r="E19" s="12"/>
      <c r="F19" s="12"/>
    </row>
    <row r="20" spans="1:6" ht="22.5" customHeight="1" x14ac:dyDescent="0.2">
      <c r="A20" s="1" t="s">
        <v>508</v>
      </c>
      <c r="B20" s="12"/>
      <c r="C20" s="12"/>
      <c r="D20" s="12"/>
      <c r="E20" s="12"/>
      <c r="F20" s="12"/>
    </row>
    <row r="21" spans="1:6" ht="22.5" customHeight="1" x14ac:dyDescent="0.2">
      <c r="A21" s="1" t="s">
        <v>509</v>
      </c>
      <c r="B21" s="12"/>
      <c r="C21" s="12"/>
      <c r="D21" s="12"/>
      <c r="E21" s="12"/>
      <c r="F21" s="12"/>
    </row>
    <row r="22" spans="1:6" ht="22.5" customHeight="1" x14ac:dyDescent="0.2">
      <c r="A22" s="1" t="s">
        <v>509</v>
      </c>
      <c r="B22" s="12"/>
      <c r="C22" s="12"/>
      <c r="D22" s="12"/>
      <c r="E22" s="12"/>
      <c r="F22" s="12"/>
    </row>
    <row r="24" spans="1:6" ht="22.5" customHeight="1" x14ac:dyDescent="0.2">
      <c r="A24" s="228" t="s">
        <v>510</v>
      </c>
      <c r="B24" s="241"/>
      <c r="C24" s="241"/>
      <c r="D24" s="241"/>
      <c r="E24" s="241"/>
      <c r="F24" s="229"/>
    </row>
    <row r="25" spans="1:6" ht="22.5" customHeight="1" x14ac:dyDescent="0.2">
      <c r="A25" s="228" t="s">
        <v>65</v>
      </c>
      <c r="B25" s="241"/>
      <c r="C25" s="241"/>
      <c r="D25" s="241"/>
      <c r="E25" s="241"/>
      <c r="F25" s="229"/>
    </row>
    <row r="26" spans="1:6" ht="33" customHeight="1" x14ac:dyDescent="0.2">
      <c r="A26" s="23" t="s">
        <v>59</v>
      </c>
      <c r="B26" s="23" t="s">
        <v>54</v>
      </c>
      <c r="C26" s="23" t="s">
        <v>55</v>
      </c>
      <c r="D26" s="23" t="s">
        <v>56</v>
      </c>
      <c r="E26" s="23" t="s">
        <v>57</v>
      </c>
      <c r="F26" s="23" t="s">
        <v>58</v>
      </c>
    </row>
    <row r="27" spans="1:6" ht="22.5" customHeight="1" x14ac:dyDescent="0.2">
      <c r="A27" s="1" t="s">
        <v>60</v>
      </c>
      <c r="B27" s="12"/>
      <c r="C27" s="12"/>
      <c r="D27" s="12"/>
      <c r="E27" s="12"/>
      <c r="F27" s="12"/>
    </row>
    <row r="28" spans="1:6" ht="22.5" customHeight="1" x14ac:dyDescent="0.2">
      <c r="A28" s="1" t="s">
        <v>61</v>
      </c>
      <c r="B28" s="12"/>
      <c r="C28" s="12"/>
      <c r="D28" s="12"/>
      <c r="E28" s="12"/>
      <c r="F28" s="12"/>
    </row>
    <row r="29" spans="1:6" ht="22.5" customHeight="1" x14ac:dyDescent="0.2">
      <c r="A29" s="1" t="s">
        <v>62</v>
      </c>
      <c r="B29" s="12"/>
      <c r="C29" s="12"/>
      <c r="D29" s="12"/>
      <c r="E29" s="12"/>
      <c r="F29" s="12"/>
    </row>
    <row r="30" spans="1:6" ht="22.5" customHeight="1" x14ac:dyDescent="0.2">
      <c r="A30" s="1" t="s">
        <v>63</v>
      </c>
      <c r="B30" s="12"/>
      <c r="C30" s="12"/>
      <c r="D30" s="12"/>
      <c r="E30" s="12"/>
      <c r="F30" s="12"/>
    </row>
    <row r="31" spans="1:6" ht="22.5" customHeight="1" x14ac:dyDescent="0.2">
      <c r="A31" s="1" t="s">
        <v>64</v>
      </c>
      <c r="B31" s="12"/>
      <c r="C31" s="12"/>
      <c r="D31" s="12"/>
      <c r="E31" s="12"/>
      <c r="F31" s="12"/>
    </row>
    <row r="33" spans="1:6" ht="22.5" customHeight="1" x14ac:dyDescent="0.2">
      <c r="A33" s="228" t="s">
        <v>510</v>
      </c>
      <c r="B33" s="241"/>
      <c r="C33" s="241"/>
      <c r="D33" s="241"/>
      <c r="E33" s="241"/>
      <c r="F33" s="229"/>
    </row>
    <row r="34" spans="1:6" ht="22.5" customHeight="1" x14ac:dyDescent="0.2">
      <c r="A34" s="228" t="s">
        <v>66</v>
      </c>
      <c r="B34" s="241"/>
      <c r="C34" s="241"/>
      <c r="D34" s="241"/>
      <c r="E34" s="241"/>
      <c r="F34" s="229"/>
    </row>
    <row r="35" spans="1:6" ht="33" customHeight="1" x14ac:dyDescent="0.2">
      <c r="A35" s="23" t="s">
        <v>59</v>
      </c>
      <c r="B35" s="23" t="s">
        <v>54</v>
      </c>
      <c r="C35" s="23" t="s">
        <v>55</v>
      </c>
      <c r="D35" s="23" t="s">
        <v>56</v>
      </c>
      <c r="E35" s="23" t="s">
        <v>57</v>
      </c>
      <c r="F35" s="23" t="s">
        <v>58</v>
      </c>
    </row>
    <row r="36" spans="1:6" ht="22.5" customHeight="1" x14ac:dyDescent="0.2">
      <c r="A36" s="1" t="s">
        <v>60</v>
      </c>
      <c r="B36" s="12"/>
      <c r="C36" s="12"/>
      <c r="D36" s="12"/>
      <c r="E36" s="12"/>
      <c r="F36" s="12"/>
    </row>
    <row r="37" spans="1:6" ht="22.5" customHeight="1" x14ac:dyDescent="0.2">
      <c r="A37" s="1" t="s">
        <v>61</v>
      </c>
      <c r="B37" s="12"/>
      <c r="C37" s="12"/>
      <c r="D37" s="12"/>
      <c r="E37" s="12"/>
      <c r="F37" s="12"/>
    </row>
    <row r="38" spans="1:6" ht="22.5" customHeight="1" x14ac:dyDescent="0.2">
      <c r="A38" s="1" t="s">
        <v>62</v>
      </c>
      <c r="B38" s="12"/>
      <c r="C38" s="12"/>
      <c r="D38" s="12"/>
      <c r="E38" s="12"/>
      <c r="F38" s="12"/>
    </row>
    <row r="39" spans="1:6" ht="22.5" customHeight="1" x14ac:dyDescent="0.2">
      <c r="A39" s="1" t="s">
        <v>63</v>
      </c>
      <c r="B39" s="12"/>
      <c r="C39" s="12"/>
      <c r="D39" s="12"/>
      <c r="E39" s="12"/>
      <c r="F39" s="12"/>
    </row>
    <row r="40" spans="1:6" ht="22.5" customHeight="1" x14ac:dyDescent="0.2">
      <c r="A40" s="1" t="s">
        <v>64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H24" sqref="H24"/>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92</v>
      </c>
      <c r="B1" s="16"/>
      <c r="C1" s="16"/>
      <c r="D1" s="16"/>
      <c r="G1" s="26"/>
      <c r="H1" s="272" t="s">
        <v>756</v>
      </c>
      <c r="I1" s="273"/>
    </row>
    <row r="2" spans="1:16" ht="27.75" customHeight="1" x14ac:dyDescent="0.2">
      <c r="A2" s="268" t="s">
        <v>755</v>
      </c>
      <c r="B2" s="269"/>
      <c r="C2" s="269"/>
      <c r="D2" s="269"/>
      <c r="E2" s="270"/>
      <c r="F2" s="270"/>
      <c r="G2" s="270"/>
      <c r="H2" s="270"/>
      <c r="I2" s="270"/>
      <c r="J2" s="270"/>
      <c r="K2" s="270"/>
      <c r="L2" s="270"/>
      <c r="M2" s="270"/>
      <c r="N2" s="270"/>
      <c r="O2" s="270"/>
      <c r="P2" s="271"/>
    </row>
    <row r="3" spans="1:16" ht="17.25" customHeight="1" x14ac:dyDescent="0.2">
      <c r="A3" s="16"/>
      <c r="B3" s="16"/>
      <c r="C3" s="16"/>
      <c r="D3" s="16"/>
      <c r="G3" s="26"/>
    </row>
    <row r="4" spans="1:16" s="11" customFormat="1" ht="42" customHeight="1" x14ac:dyDescent="0.2">
      <c r="A4" s="230" t="str">
        <f>Overview!B4&amp; " - Effective from "&amp;TEXT(Overview!D4,"D MMMM YYYY")&amp;" - "&amp;Overview!E4&amp;" new designated EHV charges"</f>
        <v>Western Power Distribution (East Midlands) plc - Effective from 1 April 2020 - Final new designated EHV charges</v>
      </c>
      <c r="B4" s="231"/>
      <c r="C4" s="231"/>
      <c r="D4" s="231"/>
      <c r="E4" s="231"/>
      <c r="F4" s="231"/>
      <c r="G4" s="231"/>
      <c r="H4" s="231"/>
      <c r="I4" s="231"/>
      <c r="J4" s="231"/>
      <c r="K4" s="231"/>
      <c r="L4" s="231"/>
      <c r="M4" s="231"/>
      <c r="N4" s="231"/>
      <c r="O4" s="231"/>
      <c r="P4" s="232"/>
    </row>
    <row r="5" spans="1:16" ht="69.75" customHeight="1" x14ac:dyDescent="0.2">
      <c r="A5" s="32" t="s">
        <v>759</v>
      </c>
      <c r="B5" s="32" t="s">
        <v>532</v>
      </c>
      <c r="C5" s="32" t="s">
        <v>494</v>
      </c>
      <c r="D5" s="32" t="s">
        <v>495</v>
      </c>
      <c r="E5" s="32" t="s">
        <v>533</v>
      </c>
      <c r="F5" s="32" t="s">
        <v>494</v>
      </c>
      <c r="G5" s="32" t="s">
        <v>496</v>
      </c>
      <c r="H5" s="88" t="s">
        <v>205</v>
      </c>
      <c r="I5" s="88" t="str">
        <f>'Annex 2 EHV charges'!H10</f>
        <v>Import
Super Red
unit charge
(p/kWh)</v>
      </c>
      <c r="J5" s="88" t="str">
        <f>'Annex 2 EHV charges'!I10</f>
        <v>Import
fixed charge
(p/day)</v>
      </c>
      <c r="K5" s="88" t="str">
        <f>'Annex 2 EHV charges'!J10</f>
        <v>Import
capacity charge
(p/kVA/day)</v>
      </c>
      <c r="L5" s="88" t="str">
        <f>'Annex 2 EHV charges'!K10</f>
        <v>Import
exceeded capacity charge
(p/kVA/day)</v>
      </c>
      <c r="M5" s="88" t="str">
        <f>'Annex 2 EHV charges'!L10</f>
        <v>Export
Super Red
unit charge
(p/kWh)</v>
      </c>
      <c r="N5" s="88" t="str">
        <f>'Annex 2 EHV charges'!M10</f>
        <v>Export
fixed charge
(p/day)</v>
      </c>
      <c r="O5" s="88" t="str">
        <f>'Annex 2 EHV charges'!N10</f>
        <v>Export
capacity charge
(p/kVA/day)</v>
      </c>
      <c r="P5" s="88" t="str">
        <f>'Annex 2 EHV charges'!O10</f>
        <v>Export
exceeded capacity charge
(p/kVA/day)</v>
      </c>
    </row>
    <row r="6" spans="1:16" ht="22.5" customHeight="1" x14ac:dyDescent="0.2">
      <c r="A6" s="58"/>
      <c r="B6" s="58" t="s">
        <v>511</v>
      </c>
      <c r="C6" s="58"/>
      <c r="D6" s="58"/>
      <c r="E6" s="59" t="s">
        <v>512</v>
      </c>
      <c r="F6" s="59"/>
      <c r="G6" s="59"/>
      <c r="H6" s="60"/>
      <c r="I6" s="34"/>
      <c r="J6" s="35"/>
      <c r="K6" s="35"/>
      <c r="L6" s="35"/>
      <c r="M6" s="43"/>
      <c r="N6" s="44"/>
      <c r="O6" s="44"/>
      <c r="P6" s="44"/>
    </row>
    <row r="7" spans="1:16" ht="22.5" customHeight="1" x14ac:dyDescent="0.2">
      <c r="A7" s="58"/>
      <c r="B7" s="58" t="s">
        <v>513</v>
      </c>
      <c r="C7" s="58"/>
      <c r="D7" s="58"/>
      <c r="E7" s="59" t="s">
        <v>522</v>
      </c>
      <c r="F7" s="59"/>
      <c r="G7" s="59"/>
      <c r="H7" s="60"/>
      <c r="I7" s="34"/>
      <c r="J7" s="35"/>
      <c r="K7" s="35"/>
      <c r="L7" s="35"/>
      <c r="M7" s="43"/>
      <c r="N7" s="44"/>
      <c r="O7" s="44"/>
      <c r="P7" s="44"/>
    </row>
    <row r="8" spans="1:16" ht="22.5" customHeight="1" x14ac:dyDescent="0.2">
      <c r="A8" s="58"/>
      <c r="B8" s="58" t="s">
        <v>514</v>
      </c>
      <c r="C8" s="58"/>
      <c r="D8" s="58"/>
      <c r="E8" s="59" t="s">
        <v>523</v>
      </c>
      <c r="F8" s="59"/>
      <c r="G8" s="59"/>
      <c r="H8" s="60"/>
      <c r="I8" s="34"/>
      <c r="J8" s="35"/>
      <c r="K8" s="35"/>
      <c r="L8" s="35"/>
      <c r="M8" s="43"/>
      <c r="N8" s="44"/>
      <c r="O8" s="44"/>
      <c r="P8" s="44"/>
    </row>
    <row r="9" spans="1:16" ht="22.5" customHeight="1" x14ac:dyDescent="0.2">
      <c r="A9" s="58"/>
      <c r="B9" s="58" t="s">
        <v>515</v>
      </c>
      <c r="C9" s="58"/>
      <c r="D9" s="58"/>
      <c r="E9" s="59" t="s">
        <v>524</v>
      </c>
      <c r="F9" s="59"/>
      <c r="G9" s="59"/>
      <c r="H9" s="60"/>
      <c r="I9" s="34"/>
      <c r="J9" s="35"/>
      <c r="K9" s="35"/>
      <c r="L9" s="35"/>
      <c r="M9" s="43"/>
      <c r="N9" s="44"/>
      <c r="O9" s="44"/>
      <c r="P9" s="44"/>
    </row>
    <row r="10" spans="1:16" ht="22.5" customHeight="1" x14ac:dyDescent="0.2">
      <c r="A10" s="58"/>
      <c r="B10" s="58" t="s">
        <v>516</v>
      </c>
      <c r="C10" s="58"/>
      <c r="D10" s="58"/>
      <c r="E10" s="59" t="s">
        <v>525</v>
      </c>
      <c r="F10" s="59"/>
      <c r="G10" s="59"/>
      <c r="H10" s="60"/>
      <c r="I10" s="34"/>
      <c r="J10" s="35"/>
      <c r="K10" s="35"/>
      <c r="L10" s="35"/>
      <c r="M10" s="43"/>
      <c r="N10" s="44"/>
      <c r="O10" s="44"/>
      <c r="P10" s="44"/>
    </row>
    <row r="11" spans="1:16" ht="22.5" customHeight="1" x14ac:dyDescent="0.2">
      <c r="A11" s="58"/>
      <c r="B11" s="58" t="s">
        <v>517</v>
      </c>
      <c r="C11" s="58"/>
      <c r="D11" s="58"/>
      <c r="E11" s="59" t="s">
        <v>526</v>
      </c>
      <c r="F11" s="59"/>
      <c r="G11" s="59"/>
      <c r="H11" s="60"/>
      <c r="I11" s="34"/>
      <c r="J11" s="35"/>
      <c r="K11" s="35"/>
      <c r="L11" s="35"/>
      <c r="M11" s="43"/>
      <c r="N11" s="44"/>
      <c r="O11" s="44"/>
      <c r="P11" s="44"/>
    </row>
    <row r="12" spans="1:16" ht="22.5" customHeight="1" x14ac:dyDescent="0.2">
      <c r="A12" s="58"/>
      <c r="B12" s="58" t="s">
        <v>518</v>
      </c>
      <c r="C12" s="58"/>
      <c r="D12" s="58"/>
      <c r="E12" s="59" t="s">
        <v>527</v>
      </c>
      <c r="F12" s="59"/>
      <c r="G12" s="59"/>
      <c r="H12" s="60"/>
      <c r="I12" s="34"/>
      <c r="J12" s="35"/>
      <c r="K12" s="35"/>
      <c r="L12" s="35"/>
      <c r="M12" s="43"/>
      <c r="N12" s="44"/>
      <c r="O12" s="44"/>
      <c r="P12" s="44"/>
    </row>
    <row r="13" spans="1:16" ht="22.5" customHeight="1" x14ac:dyDescent="0.2">
      <c r="A13" s="58"/>
      <c r="B13" s="58" t="s">
        <v>519</v>
      </c>
      <c r="C13" s="58"/>
      <c r="D13" s="58"/>
      <c r="E13" s="59" t="s">
        <v>528</v>
      </c>
      <c r="F13" s="59"/>
      <c r="G13" s="59"/>
      <c r="H13" s="60"/>
      <c r="I13" s="34"/>
      <c r="J13" s="35"/>
      <c r="K13" s="35"/>
      <c r="L13" s="35"/>
      <c r="M13" s="43"/>
      <c r="N13" s="44"/>
      <c r="O13" s="44"/>
      <c r="P13" s="44"/>
    </row>
    <row r="14" spans="1:16" ht="22.5" customHeight="1" x14ac:dyDescent="0.2">
      <c r="A14" s="58"/>
      <c r="B14" s="58" t="s">
        <v>520</v>
      </c>
      <c r="C14" s="58"/>
      <c r="D14" s="58"/>
      <c r="E14" s="59" t="s">
        <v>529</v>
      </c>
      <c r="F14" s="59"/>
      <c r="G14" s="59"/>
      <c r="H14" s="60"/>
      <c r="I14" s="34"/>
      <c r="J14" s="35"/>
      <c r="K14" s="35"/>
      <c r="L14" s="35"/>
      <c r="M14" s="43"/>
      <c r="N14" s="44"/>
      <c r="O14" s="44"/>
      <c r="P14" s="44"/>
    </row>
    <row r="15" spans="1:16" ht="22.5" customHeight="1" x14ac:dyDescent="0.2">
      <c r="A15" s="58"/>
      <c r="B15" s="58" t="s">
        <v>521</v>
      </c>
      <c r="C15" s="58"/>
      <c r="D15" s="58"/>
      <c r="E15" s="59" t="s">
        <v>530</v>
      </c>
      <c r="F15" s="59"/>
      <c r="G15" s="59"/>
      <c r="H15" s="60"/>
      <c r="I15" s="34"/>
      <c r="J15" s="35"/>
      <c r="K15" s="35"/>
      <c r="L15" s="35"/>
      <c r="M15" s="43"/>
      <c r="N15" s="44"/>
      <c r="O15" s="44"/>
      <c r="P15" s="44"/>
    </row>
    <row r="17" spans="1:16" ht="42" customHeight="1" x14ac:dyDescent="0.2">
      <c r="A17" s="230" t="str">
        <f>Overview!B4&amp; " - Effective from "&amp;TEXT(Overview!D4,"D MMMM YYYY")&amp;" - "&amp;Overview!E4&amp;" new designated EHV line loss factors"</f>
        <v>Western Power Distribution (East Midlands) plc - Effective from 1 April 2020 - Final new designated EHV line loss factors</v>
      </c>
      <c r="B17" s="231"/>
      <c r="C17" s="231"/>
      <c r="D17" s="231"/>
      <c r="E17" s="231"/>
      <c r="F17" s="231"/>
      <c r="G17" s="231"/>
      <c r="H17" s="231"/>
      <c r="I17" s="231"/>
      <c r="J17" s="231"/>
      <c r="K17" s="231"/>
      <c r="L17" s="231"/>
      <c r="M17" s="231"/>
      <c r="N17" s="231"/>
      <c r="O17" s="231"/>
      <c r="P17" s="231"/>
    </row>
    <row r="18" spans="1:16" ht="62.25" customHeight="1" x14ac:dyDescent="0.2">
      <c r="A18" s="32" t="s">
        <v>759</v>
      </c>
      <c r="B18" s="32" t="s">
        <v>532</v>
      </c>
      <c r="C18" s="32" t="s">
        <v>494</v>
      </c>
      <c r="D18" s="32" t="s">
        <v>495</v>
      </c>
      <c r="E18" s="32" t="s">
        <v>533</v>
      </c>
      <c r="F18" s="32" t="s">
        <v>494</v>
      </c>
      <c r="G18" s="32" t="s">
        <v>496</v>
      </c>
      <c r="H18" s="88" t="s">
        <v>205</v>
      </c>
      <c r="I18" s="38" t="s">
        <v>667</v>
      </c>
      <c r="J18" s="38" t="s">
        <v>666</v>
      </c>
      <c r="K18" s="38" t="s">
        <v>668</v>
      </c>
      <c r="L18" s="38" t="s">
        <v>669</v>
      </c>
      <c r="M18" s="40" t="s">
        <v>670</v>
      </c>
      <c r="N18" s="40" t="s">
        <v>671</v>
      </c>
      <c r="O18" s="40" t="s">
        <v>672</v>
      </c>
      <c r="P18" s="40" t="s">
        <v>673</v>
      </c>
    </row>
    <row r="19" spans="1:16" ht="22.5" customHeight="1" x14ac:dyDescent="0.2">
      <c r="A19" s="58"/>
      <c r="B19" s="58" t="s">
        <v>184</v>
      </c>
      <c r="C19" s="58"/>
      <c r="D19" s="58"/>
      <c r="E19" s="59" t="s">
        <v>195</v>
      </c>
      <c r="F19" s="41"/>
      <c r="G19" s="41"/>
      <c r="H19" s="42"/>
      <c r="I19" s="45"/>
      <c r="J19" s="45"/>
      <c r="K19" s="36"/>
      <c r="L19" s="37"/>
      <c r="M19" s="39"/>
      <c r="N19" s="39"/>
      <c r="O19" s="39"/>
      <c r="P19" s="39"/>
    </row>
    <row r="20" spans="1:16" ht="22.5" customHeight="1" x14ac:dyDescent="0.2">
      <c r="A20" s="58"/>
      <c r="B20" s="58" t="s">
        <v>185</v>
      </c>
      <c r="C20" s="58"/>
      <c r="D20" s="58"/>
      <c r="E20" s="59" t="s">
        <v>196</v>
      </c>
      <c r="F20" s="41"/>
      <c r="G20" s="41"/>
      <c r="H20" s="42"/>
      <c r="I20" s="45"/>
      <c r="J20" s="45"/>
      <c r="K20" s="36"/>
      <c r="L20" s="37"/>
      <c r="M20" s="39"/>
      <c r="N20" s="39"/>
      <c r="O20" s="39"/>
      <c r="P20" s="39"/>
    </row>
    <row r="21" spans="1:16" ht="22.5" customHeight="1" x14ac:dyDescent="0.2">
      <c r="A21" s="58"/>
      <c r="B21" s="58" t="s">
        <v>186</v>
      </c>
      <c r="C21" s="58"/>
      <c r="D21" s="58"/>
      <c r="E21" s="59" t="s">
        <v>197</v>
      </c>
      <c r="F21" s="41"/>
      <c r="G21" s="41"/>
      <c r="H21" s="42"/>
      <c r="I21" s="45"/>
      <c r="J21" s="45"/>
      <c r="K21" s="36"/>
      <c r="L21" s="37"/>
      <c r="M21" s="39"/>
      <c r="N21" s="39"/>
      <c r="O21" s="39"/>
      <c r="P21" s="39"/>
    </row>
    <row r="22" spans="1:16" ht="22.5" customHeight="1" x14ac:dyDescent="0.2">
      <c r="A22" s="58"/>
      <c r="B22" s="58" t="s">
        <v>187</v>
      </c>
      <c r="C22" s="58"/>
      <c r="D22" s="58"/>
      <c r="E22" s="59" t="s">
        <v>198</v>
      </c>
      <c r="F22" s="41"/>
      <c r="G22" s="41"/>
      <c r="H22" s="42"/>
      <c r="I22" s="45"/>
      <c r="J22" s="45"/>
      <c r="K22" s="36"/>
      <c r="L22" s="37"/>
      <c r="M22" s="39"/>
      <c r="N22" s="39"/>
      <c r="O22" s="39"/>
      <c r="P22" s="39"/>
    </row>
    <row r="23" spans="1:16" ht="22.5" customHeight="1" x14ac:dyDescent="0.2">
      <c r="A23" s="58"/>
      <c r="B23" s="58" t="s">
        <v>188</v>
      </c>
      <c r="C23" s="58"/>
      <c r="D23" s="58"/>
      <c r="E23" s="59" t="s">
        <v>199</v>
      </c>
      <c r="F23" s="41"/>
      <c r="G23" s="41"/>
      <c r="H23" s="42"/>
      <c r="I23" s="45"/>
      <c r="J23" s="45"/>
      <c r="K23" s="36"/>
      <c r="L23" s="37"/>
      <c r="M23" s="39"/>
      <c r="N23" s="39"/>
      <c r="O23" s="39"/>
      <c r="P23" s="39"/>
    </row>
    <row r="24" spans="1:16" ht="22.5" customHeight="1" x14ac:dyDescent="0.2">
      <c r="A24" s="58"/>
      <c r="B24" s="58" t="s">
        <v>189</v>
      </c>
      <c r="C24" s="58"/>
      <c r="D24" s="58"/>
      <c r="E24" s="59" t="s">
        <v>200</v>
      </c>
      <c r="F24" s="41"/>
      <c r="G24" s="41"/>
      <c r="H24" s="42"/>
      <c r="I24" s="45"/>
      <c r="J24" s="45"/>
      <c r="K24" s="36"/>
      <c r="L24" s="37"/>
      <c r="M24" s="39"/>
      <c r="N24" s="39"/>
      <c r="O24" s="39"/>
      <c r="P24" s="39"/>
    </row>
    <row r="25" spans="1:16" ht="22.5" customHeight="1" x14ac:dyDescent="0.2">
      <c r="A25" s="58"/>
      <c r="B25" s="58" t="s">
        <v>190</v>
      </c>
      <c r="C25" s="58"/>
      <c r="D25" s="58"/>
      <c r="E25" s="59" t="s">
        <v>201</v>
      </c>
      <c r="F25" s="41"/>
      <c r="G25" s="41"/>
      <c r="H25" s="42"/>
      <c r="I25" s="45"/>
      <c r="J25" s="45"/>
      <c r="K25" s="36"/>
      <c r="L25" s="37"/>
      <c r="M25" s="39"/>
      <c r="N25" s="39"/>
      <c r="O25" s="39"/>
      <c r="P25" s="39"/>
    </row>
    <row r="26" spans="1:16" ht="22.5" customHeight="1" x14ac:dyDescent="0.2">
      <c r="A26" s="58"/>
      <c r="B26" s="58" t="s">
        <v>191</v>
      </c>
      <c r="C26" s="58"/>
      <c r="D26" s="58"/>
      <c r="E26" s="59" t="s">
        <v>202</v>
      </c>
      <c r="F26" s="41"/>
      <c r="G26" s="41"/>
      <c r="H26" s="42"/>
      <c r="I26" s="45"/>
      <c r="J26" s="45"/>
      <c r="K26" s="36"/>
      <c r="L26" s="37"/>
      <c r="M26" s="39"/>
      <c r="N26" s="39"/>
      <c r="O26" s="39"/>
      <c r="P26" s="39"/>
    </row>
    <row r="27" spans="1:16" ht="22.5" customHeight="1" x14ac:dyDescent="0.2">
      <c r="A27" s="58"/>
      <c r="B27" s="58" t="s">
        <v>192</v>
      </c>
      <c r="C27" s="58"/>
      <c r="D27" s="58"/>
      <c r="E27" s="59" t="s">
        <v>203</v>
      </c>
      <c r="F27" s="41"/>
      <c r="G27" s="41"/>
      <c r="H27" s="42"/>
      <c r="I27" s="45"/>
      <c r="J27" s="45"/>
      <c r="K27" s="36"/>
      <c r="L27" s="37"/>
      <c r="M27" s="39"/>
      <c r="N27" s="39"/>
      <c r="O27" s="39"/>
      <c r="P27" s="39"/>
    </row>
    <row r="28" spans="1:16" ht="22.5" customHeight="1" x14ac:dyDescent="0.2">
      <c r="A28" s="58"/>
      <c r="B28" s="58" t="s">
        <v>193</v>
      </c>
      <c r="C28" s="58"/>
      <c r="D28" s="58"/>
      <c r="E28" s="59" t="s">
        <v>204</v>
      </c>
      <c r="F28" s="41"/>
      <c r="G28" s="41"/>
      <c r="H28" s="42"/>
      <c r="I28" s="45"/>
      <c r="J28" s="45"/>
      <c r="K28" s="36"/>
      <c r="L28" s="37"/>
      <c r="M28" s="39"/>
      <c r="N28" s="39"/>
      <c r="O28" s="39"/>
      <c r="P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2017-12-07T12:04:43Z</cp:lastPrinted>
  <dcterms:created xsi:type="dcterms:W3CDTF">2009-11-12T11:38:00Z</dcterms:created>
  <dcterms:modified xsi:type="dcterms:W3CDTF">2018-12-14T14:05:25Z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