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3\Publish\Files For the website\"/>
    </mc:Choice>
  </mc:AlternateContent>
  <bookViews>
    <workbookView xWindow="0" yWindow="0" windowWidth="38400" windowHeight="12000"/>
  </bookViews>
  <sheets>
    <sheet name="Sheet1" sheetId="1" r:id="rId1"/>
  </sheets>
  <definedNames>
    <definedName name="_xlnm.Print_Area" localSheetId="0">Sheet1!$A$1:$W$37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B35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A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B18" i="1"/>
  <c r="B21" i="1"/>
</calcChain>
</file>

<file path=xl/sharedStrings.xml><?xml version="1.0" encoding="utf-8"?>
<sst xmlns="http://schemas.openxmlformats.org/spreadsheetml/2006/main" count="63" uniqueCount="41">
  <si>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</si>
  <si>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</si>
  <si>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</si>
  <si>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</si>
  <si>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</si>
  <si>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</si>
  <si>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</si>
  <si>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</si>
  <si>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</si>
  <si>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</si>
  <si>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</si>
  <si>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</si>
  <si>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</si>
  <si>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</si>
  <si>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</si>
  <si>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</si>
  <si>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</si>
  <si>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</si>
  <si>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</si>
  <si>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</si>
  <si>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</si>
  <si>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</si>
  <si>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</si>
  <si>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2022/23 Base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</si>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</sst>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_ ;\-#,##0.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90" zoomScaleNormal="90" workbookViewId="0">
      <selection activeCell="E14" sqref="E14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23</v>
      </c>
      <c r="B2" s="6">
        <v>90.771576258219881</v>
      </c>
      <c r="C2" s="6">
        <v>0</v>
      </c>
      <c r="D2" s="6">
        <v>57.92470677934201</v>
      </c>
      <c r="E2" s="6">
        <v>190.82316754778489</v>
      </c>
      <c r="F2" s="6">
        <v>435.49596438876165</v>
      </c>
      <c r="G2" s="6">
        <v>1300.3224656117322</v>
      </c>
      <c r="H2" s="6">
        <v>0</v>
      </c>
      <c r="I2" s="6">
        <v>2400.4705155248835</v>
      </c>
      <c r="J2" s="6">
        <v>4486.3757326666409</v>
      </c>
      <c r="K2" s="6">
        <v>6995.7805742399178</v>
      </c>
      <c r="L2" s="6">
        <v>12636.070751194515</v>
      </c>
      <c r="M2" s="6">
        <v>0</v>
      </c>
      <c r="N2" s="6">
        <v>2574.2720111490776</v>
      </c>
      <c r="O2" s="6">
        <v>4591.9043575818296</v>
      </c>
      <c r="P2" s="6">
        <v>7076.1159418990937</v>
      </c>
      <c r="Q2" s="6">
        <v>15084.728935868168</v>
      </c>
      <c r="R2" s="6">
        <v>0</v>
      </c>
      <c r="S2" s="6">
        <v>9121.7888495040461</v>
      </c>
      <c r="T2" s="6">
        <v>30289.962203149935</v>
      </c>
      <c r="U2" s="6">
        <v>65396.783981524015</v>
      </c>
      <c r="V2" s="6">
        <v>165444.56370284737</v>
      </c>
      <c r="W2" s="6">
        <v>1662.2806590284524</v>
      </c>
    </row>
    <row r="3" spans="1:23" x14ac:dyDescent="0.25">
      <c r="A3" s="5" t="s">
        <v>24</v>
      </c>
      <c r="B3" s="6">
        <v>90.657537892240427</v>
      </c>
      <c r="C3" s="6">
        <v>0</v>
      </c>
      <c r="D3" s="6">
        <v>57.716274183192752</v>
      </c>
      <c r="E3" s="6">
        <v>189.87665404301154</v>
      </c>
      <c r="F3" s="6">
        <v>433.08143541262251</v>
      </c>
      <c r="G3" s="6">
        <v>1292.8141112016121</v>
      </c>
      <c r="H3" s="6">
        <v>0</v>
      </c>
      <c r="I3" s="6">
        <v>2416.0521835536101</v>
      </c>
      <c r="J3" s="6">
        <v>4513.2298990804557</v>
      </c>
      <c r="K3" s="6">
        <v>7037.9212864393448</v>
      </c>
      <c r="L3" s="6">
        <v>12712.940145068918</v>
      </c>
      <c r="M3" s="6">
        <v>0</v>
      </c>
      <c r="N3" s="6">
        <v>2598.1144137874658</v>
      </c>
      <c r="O3" s="6">
        <v>4608.6958803407897</v>
      </c>
      <c r="P3" s="6">
        <v>7103.6172424673232</v>
      </c>
      <c r="Q3" s="6">
        <v>15131.510110768697</v>
      </c>
      <c r="R3" s="6">
        <v>0</v>
      </c>
      <c r="S3" s="6">
        <v>9132.5005674478361</v>
      </c>
      <c r="T3" s="6">
        <v>30327.873406688781</v>
      </c>
      <c r="U3" s="6">
        <v>65480.851812205678</v>
      </c>
      <c r="V3" s="6">
        <v>165663.68799166736</v>
      </c>
      <c r="W3" s="6">
        <v>1656.6463340472892</v>
      </c>
    </row>
    <row r="4" spans="1:23" x14ac:dyDescent="0.25">
      <c r="A4" s="5" t="s">
        <v>25</v>
      </c>
      <c r="B4" s="6">
        <v>89.461390607678865</v>
      </c>
      <c r="C4" s="6">
        <v>0</v>
      </c>
      <c r="D4" s="6">
        <v>58.651736873073233</v>
      </c>
      <c r="E4" s="6">
        <v>194.26347289311994</v>
      </c>
      <c r="F4" s="6">
        <v>443.92874543819096</v>
      </c>
      <c r="G4" s="6">
        <v>1326.3330656482199</v>
      </c>
      <c r="H4" s="6">
        <v>0</v>
      </c>
      <c r="I4" s="6">
        <v>2432.095096052366</v>
      </c>
      <c r="J4" s="6">
        <v>4540.6238395172904</v>
      </c>
      <c r="K4" s="6">
        <v>7080.6626683313198</v>
      </c>
      <c r="L4" s="6">
        <v>12791.05245040009</v>
      </c>
      <c r="M4" s="6">
        <v>0</v>
      </c>
      <c r="N4" s="6">
        <v>2620.0060097685364</v>
      </c>
      <c r="O4" s="6">
        <v>4633.5612555963526</v>
      </c>
      <c r="P4" s="6">
        <v>7142.8121265817317</v>
      </c>
      <c r="Q4" s="6">
        <v>15207.249142424685</v>
      </c>
      <c r="R4" s="6">
        <v>0</v>
      </c>
      <c r="S4" s="6">
        <v>9177.5911145837217</v>
      </c>
      <c r="T4" s="6">
        <v>30478.720852790313</v>
      </c>
      <c r="U4" s="6">
        <v>65809.228065511386</v>
      </c>
      <c r="V4" s="6">
        <v>166505.14864961655</v>
      </c>
      <c r="W4" s="6">
        <v>1678.0010870077592</v>
      </c>
    </row>
    <row r="5" spans="1:23" x14ac:dyDescent="0.25">
      <c r="A5" s="5" t="s">
        <v>26</v>
      </c>
      <c r="B5" s="6">
        <v>90.733161372475521</v>
      </c>
      <c r="C5" s="6">
        <v>36.860509672448877</v>
      </c>
      <c r="D5" s="6">
        <v>60.064854606415601</v>
      </c>
      <c r="E5" s="6">
        <v>188.0326179973429</v>
      </c>
      <c r="F5" s="6">
        <v>425.13303504601907</v>
      </c>
      <c r="G5" s="6">
        <v>1296.7095876432743</v>
      </c>
      <c r="H5" s="6">
        <v>1424.958645134089</v>
      </c>
      <c r="I5" s="6">
        <v>2400.7999945406691</v>
      </c>
      <c r="J5" s="6">
        <v>4444.8791816343955</v>
      </c>
      <c r="K5" s="6">
        <v>7098.3807739109279</v>
      </c>
      <c r="L5" s="6">
        <v>13902.937079057609</v>
      </c>
      <c r="M5" s="6">
        <v>1659.1426728308606</v>
      </c>
      <c r="N5" s="6">
        <v>5767.395260996791</v>
      </c>
      <c r="O5" s="6">
        <v>5175.1452530657698</v>
      </c>
      <c r="P5" s="6">
        <v>7647.2450999690682</v>
      </c>
      <c r="Q5" s="6">
        <v>16269.730487209859</v>
      </c>
      <c r="R5" s="6">
        <v>3257.8847582021858</v>
      </c>
      <c r="S5" s="6">
        <v>9962.919650680009</v>
      </c>
      <c r="T5" s="6">
        <v>29158.108178850733</v>
      </c>
      <c r="U5" s="6">
        <v>64635.174186811048</v>
      </c>
      <c r="V5" s="6">
        <v>168275.21020342267</v>
      </c>
      <c r="W5" s="6">
        <v>1465.8899806482673</v>
      </c>
    </row>
    <row r="6" spans="1:23" x14ac:dyDescent="0.25">
      <c r="A6" s="5" t="s">
        <v>27</v>
      </c>
      <c r="B6" s="6">
        <v>90.797989464906678</v>
      </c>
      <c r="C6" s="6">
        <v>37.31192781079735</v>
      </c>
      <c r="D6" s="6">
        <v>60.463200900318633</v>
      </c>
      <c r="E6" s="6">
        <v>188.28263224554365</v>
      </c>
      <c r="F6" s="6">
        <v>425.14467895602462</v>
      </c>
      <c r="G6" s="6">
        <v>1295.6743884354755</v>
      </c>
      <c r="H6" s="6">
        <v>1424.7422490970546</v>
      </c>
      <c r="I6" s="6">
        <v>2400.1382226376663</v>
      </c>
      <c r="J6" s="6">
        <v>4442.9062467278054</v>
      </c>
      <c r="K6" s="6">
        <v>7094.6502487516273</v>
      </c>
      <c r="L6" s="6">
        <v>13894.765007389582</v>
      </c>
      <c r="M6" s="6">
        <v>1656.708516426213</v>
      </c>
      <c r="N6" s="6">
        <v>5756.577305131178</v>
      </c>
      <c r="O6" s="6">
        <v>5169.3323430793389</v>
      </c>
      <c r="P6" s="6">
        <v>7639.0214622766698</v>
      </c>
      <c r="Q6" s="6">
        <v>16248.186594673043</v>
      </c>
      <c r="R6" s="6">
        <v>3257.6644033182529</v>
      </c>
      <c r="S6" s="6">
        <v>9958.0380620431824</v>
      </c>
      <c r="T6" s="6">
        <v>29131.974202845504</v>
      </c>
      <c r="U6" s="6">
        <v>64571.240531895186</v>
      </c>
      <c r="V6" s="6">
        <v>168104.04783854767</v>
      </c>
      <c r="W6" s="6">
        <v>1474.737548917652</v>
      </c>
    </row>
    <row r="7" spans="1:23" x14ac:dyDescent="0.25">
      <c r="A7" s="5" t="s">
        <v>28</v>
      </c>
      <c r="B7" s="6">
        <v>90.797989464906678</v>
      </c>
      <c r="C7" s="6">
        <v>37.31192781079735</v>
      </c>
      <c r="D7" s="6">
        <v>60.463200900318633</v>
      </c>
      <c r="E7" s="6">
        <v>188.28263224554365</v>
      </c>
      <c r="F7" s="6">
        <v>425.14467895602462</v>
      </c>
      <c r="G7" s="6">
        <v>1295.6743884354755</v>
      </c>
      <c r="H7" s="6">
        <v>1424.7422490970546</v>
      </c>
      <c r="I7" s="6">
        <v>2400.1382226376663</v>
      </c>
      <c r="J7" s="6">
        <v>4442.9062467278054</v>
      </c>
      <c r="K7" s="6">
        <v>7094.6502487516273</v>
      </c>
      <c r="L7" s="6">
        <v>13894.765007389582</v>
      </c>
      <c r="M7" s="6">
        <v>1656.708516426213</v>
      </c>
      <c r="N7" s="6">
        <v>5756.577305131178</v>
      </c>
      <c r="O7" s="6">
        <v>5169.3323430793389</v>
      </c>
      <c r="P7" s="6">
        <v>7639.0214622766698</v>
      </c>
      <c r="Q7" s="6">
        <v>16248.186594673043</v>
      </c>
      <c r="R7" s="6">
        <v>3257.6644033182529</v>
      </c>
      <c r="S7" s="6">
        <v>9958.0380620431824</v>
      </c>
      <c r="T7" s="6">
        <v>29131.974202845504</v>
      </c>
      <c r="U7" s="6">
        <v>64571.240531895186</v>
      </c>
      <c r="V7" s="6">
        <v>168104.04783854767</v>
      </c>
      <c r="W7" s="6">
        <v>1474.737548917652</v>
      </c>
    </row>
    <row r="8" spans="1:23" x14ac:dyDescent="0.25">
      <c r="A8" s="5" t="s">
        <v>29</v>
      </c>
      <c r="B8" s="6">
        <v>90.797989464906678</v>
      </c>
      <c r="C8" s="6">
        <v>37.31192781079735</v>
      </c>
      <c r="D8" s="6">
        <v>60.499700900318636</v>
      </c>
      <c r="E8" s="6">
        <v>188.31913224554364</v>
      </c>
      <c r="F8" s="6">
        <v>425.18117895602455</v>
      </c>
      <c r="G8" s="6">
        <v>1295.8933884354756</v>
      </c>
      <c r="H8" s="6">
        <v>1420.0887724827792</v>
      </c>
      <c r="I8" s="6">
        <v>2399.1763076188354</v>
      </c>
      <c r="J8" s="6">
        <v>4441.2298152963604</v>
      </c>
      <c r="K8" s="6">
        <v>7091.9527790068669</v>
      </c>
      <c r="L8" s="6">
        <v>13889.608030699017</v>
      </c>
      <c r="M8" s="6">
        <v>1622.9598497882741</v>
      </c>
      <c r="N8" s="6">
        <v>5756.5357492818912</v>
      </c>
      <c r="O8" s="6">
        <v>5168.146295508307</v>
      </c>
      <c r="P8" s="6">
        <v>7636.9936793340366</v>
      </c>
      <c r="Q8" s="6">
        <v>16245.07243410316</v>
      </c>
      <c r="R8" s="6">
        <v>3257.4127427788771</v>
      </c>
      <c r="S8" s="6">
        <v>9957.6907896721004</v>
      </c>
      <c r="T8" s="6">
        <v>29130.90458008819</v>
      </c>
      <c r="U8" s="6">
        <v>64568.720699674413</v>
      </c>
      <c r="V8" s="6">
        <v>168097.23540360644</v>
      </c>
      <c r="W8" s="6">
        <v>1474.737548917652</v>
      </c>
    </row>
    <row r="9" spans="1:23" x14ac:dyDescent="0.25">
      <c r="A9" s="5" t="s">
        <v>30</v>
      </c>
      <c r="B9" s="6">
        <v>90.857867074234989</v>
      </c>
      <c r="C9" s="6">
        <v>37.063361211834206</v>
      </c>
      <c r="D9" s="6">
        <v>60.095139832544852</v>
      </c>
      <c r="E9" s="6">
        <v>188.1464358914296</v>
      </c>
      <c r="F9" s="6">
        <v>425.47585016556587</v>
      </c>
      <c r="G9" s="6">
        <v>1297.7274702330531</v>
      </c>
      <c r="H9" s="6">
        <v>1435.9848837131976</v>
      </c>
      <c r="I9" s="6">
        <v>2400.6338845678306</v>
      </c>
      <c r="J9" s="6">
        <v>4446.3984963583989</v>
      </c>
      <c r="K9" s="6">
        <v>7100.4768744092462</v>
      </c>
      <c r="L9" s="6">
        <v>13902.010132600233</v>
      </c>
      <c r="M9" s="6">
        <v>1648.329892405726</v>
      </c>
      <c r="N9" s="6">
        <v>5813.2462718653333</v>
      </c>
      <c r="O9" s="6">
        <v>5194.8991675265243</v>
      </c>
      <c r="P9" s="6">
        <v>7669.9814414682887</v>
      </c>
      <c r="Q9" s="6">
        <v>16319.645197356611</v>
      </c>
      <c r="R9" s="6">
        <v>3300.5296699059145</v>
      </c>
      <c r="S9" s="6">
        <v>9960.1198817275526</v>
      </c>
      <c r="T9" s="6">
        <v>29123.796969516345</v>
      </c>
      <c r="U9" s="6">
        <v>64524.640868145914</v>
      </c>
      <c r="V9" s="6">
        <v>167902.27201833925</v>
      </c>
      <c r="W9" s="6">
        <v>1464.6899972014398</v>
      </c>
    </row>
    <row r="10" spans="1:23" x14ac:dyDescent="0.25">
      <c r="A10" s="5" t="s">
        <v>31</v>
      </c>
      <c r="B10" s="6">
        <v>90.534969324614309</v>
      </c>
      <c r="C10" s="6">
        <v>37.15060273079974</v>
      </c>
      <c r="D10" s="6">
        <v>60.255311712800896</v>
      </c>
      <c r="E10" s="6">
        <v>188.74219036518829</v>
      </c>
      <c r="F10" s="6">
        <v>426.82185999312389</v>
      </c>
      <c r="G10" s="6">
        <v>1302.0245463354092</v>
      </c>
      <c r="H10" s="6">
        <v>1440.4479744762918</v>
      </c>
      <c r="I10" s="6">
        <v>2408.4866847543735</v>
      </c>
      <c r="J10" s="6">
        <v>4460.1765011277284</v>
      </c>
      <c r="K10" s="6">
        <v>7122.4457246738993</v>
      </c>
      <c r="L10" s="6">
        <v>13945.400572395944</v>
      </c>
      <c r="M10" s="6">
        <v>1648.6657361056712</v>
      </c>
      <c r="N10" s="6">
        <v>5816.3419069488991</v>
      </c>
      <c r="O10" s="6">
        <v>5199.8856719240266</v>
      </c>
      <c r="P10" s="6">
        <v>7677.713194951727</v>
      </c>
      <c r="Q10" s="6">
        <v>16334.314949121206</v>
      </c>
      <c r="R10" s="6">
        <v>3302.1925643952645</v>
      </c>
      <c r="S10" s="6">
        <v>9975.7703336088289</v>
      </c>
      <c r="T10" s="6">
        <v>29171.571801718037</v>
      </c>
      <c r="U10" s="6">
        <v>64633.585772733291</v>
      </c>
      <c r="V10" s="6">
        <v>168194.06843617908</v>
      </c>
      <c r="W10" s="6">
        <v>1435.4813514557911</v>
      </c>
    </row>
    <row r="11" spans="1:23" x14ac:dyDescent="0.25">
      <c r="A11" s="5" t="s">
        <v>32</v>
      </c>
      <c r="B11" s="6">
        <v>90.526608676483178</v>
      </c>
      <c r="C11" s="6">
        <v>37.162920081356496</v>
      </c>
      <c r="D11" s="6">
        <v>60.292974612922002</v>
      </c>
      <c r="E11" s="6">
        <v>188.7189425036951</v>
      </c>
      <c r="F11" s="6">
        <v>426.7481409115295</v>
      </c>
      <c r="G11" s="6">
        <v>1301.595421820306</v>
      </c>
      <c r="H11" s="6">
        <v>1441.1019646160171</v>
      </c>
      <c r="I11" s="6">
        <v>2409.6476546317595</v>
      </c>
      <c r="J11" s="6">
        <v>4462.7629502141071</v>
      </c>
      <c r="K11" s="6">
        <v>7126.555499531637</v>
      </c>
      <c r="L11" s="6">
        <v>13953.195517206817</v>
      </c>
      <c r="M11" s="6">
        <v>1650.983144701024</v>
      </c>
      <c r="N11" s="6">
        <v>5825.282658498114</v>
      </c>
      <c r="O11" s="6">
        <v>5203.4157581737663</v>
      </c>
      <c r="P11" s="6">
        <v>7682.55659498968</v>
      </c>
      <c r="Q11" s="6">
        <v>16351.197501759949</v>
      </c>
      <c r="R11" s="6">
        <v>3310.0717324818779</v>
      </c>
      <c r="S11" s="6">
        <v>9990.3940871888553</v>
      </c>
      <c r="T11" s="6">
        <v>29211.612395640524</v>
      </c>
      <c r="U11" s="6">
        <v>64719.002935509925</v>
      </c>
      <c r="V11" s="6">
        <v>168408.48458436559</v>
      </c>
      <c r="W11" s="6">
        <v>1438.7184949721657</v>
      </c>
    </row>
    <row r="12" spans="1:23" x14ac:dyDescent="0.25">
      <c r="A12" s="5" t="s">
        <v>33</v>
      </c>
      <c r="B12" s="6">
        <v>90.526608676483178</v>
      </c>
      <c r="C12" s="6">
        <v>37.162920081356496</v>
      </c>
      <c r="D12" s="6">
        <v>60.292974612922002</v>
      </c>
      <c r="E12" s="6">
        <v>188.7189425036951</v>
      </c>
      <c r="F12" s="6">
        <v>426.7481409115295</v>
      </c>
      <c r="G12" s="6">
        <v>1301.6320218203059</v>
      </c>
      <c r="H12" s="6">
        <v>1441.1019646160171</v>
      </c>
      <c r="I12" s="6">
        <v>2409.6842546317589</v>
      </c>
      <c r="J12" s="6">
        <v>4462.836150214107</v>
      </c>
      <c r="K12" s="6">
        <v>7126.6652995316372</v>
      </c>
      <c r="L12" s="6">
        <v>13953.305317206818</v>
      </c>
      <c r="M12" s="6">
        <v>1650.983144701024</v>
      </c>
      <c r="N12" s="6">
        <v>5825.3192584981134</v>
      </c>
      <c r="O12" s="6">
        <v>5203.4889581737652</v>
      </c>
      <c r="P12" s="6">
        <v>7682.6663949896802</v>
      </c>
      <c r="Q12" s="6">
        <v>16351.307301759951</v>
      </c>
      <c r="R12" s="6">
        <v>3310.0717324818779</v>
      </c>
      <c r="S12" s="6">
        <v>9990.6868871888564</v>
      </c>
      <c r="T12" s="6">
        <v>29212.490795640519</v>
      </c>
      <c r="U12" s="6">
        <v>64720.979335509917</v>
      </c>
      <c r="V12" s="6">
        <v>168413.82818436562</v>
      </c>
      <c r="W12" s="6">
        <v>1438.8595997674386</v>
      </c>
    </row>
    <row r="13" spans="1:23" x14ac:dyDescent="0.25">
      <c r="A13" s="5" t="s">
        <v>34</v>
      </c>
      <c r="B13" s="6">
        <v>88.147608676483188</v>
      </c>
      <c r="C13" s="6">
        <v>37.821720081356496</v>
      </c>
      <c r="D13" s="6">
        <v>59.451174612921996</v>
      </c>
      <c r="E13" s="6">
        <v>182.3505425036951</v>
      </c>
      <c r="F13" s="6">
        <v>410.09514091152948</v>
      </c>
      <c r="G13" s="6">
        <v>1247.2444218203057</v>
      </c>
      <c r="H13" s="6">
        <v>1441.7607646160175</v>
      </c>
      <c r="I13" s="6">
        <v>2316.3542546317594</v>
      </c>
      <c r="J13" s="6">
        <v>4297.8799502141064</v>
      </c>
      <c r="K13" s="6">
        <v>6860.5466995316374</v>
      </c>
      <c r="L13" s="6">
        <v>13410.124717206816</v>
      </c>
      <c r="M13" s="6">
        <v>1651.6419447010239</v>
      </c>
      <c r="N13" s="6">
        <v>5732.0258584981138</v>
      </c>
      <c r="O13" s="6">
        <v>5038.5327581737656</v>
      </c>
      <c r="P13" s="6">
        <v>7416.5477949896795</v>
      </c>
      <c r="Q13" s="6">
        <v>15808.090101759948</v>
      </c>
      <c r="R13" s="6">
        <v>3310.7305324818781</v>
      </c>
      <c r="S13" s="6">
        <v>9553.3900871888563</v>
      </c>
      <c r="T13" s="6">
        <v>27826.851395640522</v>
      </c>
      <c r="U13" s="6">
        <v>61527.336535509916</v>
      </c>
      <c r="V13" s="6">
        <v>159816.78098436561</v>
      </c>
      <c r="W13" s="6">
        <v>1391.3797025065874</v>
      </c>
    </row>
    <row r="14" spans="1:23" x14ac:dyDescent="0.25">
      <c r="A14" s="5" t="s">
        <v>35</v>
      </c>
      <c r="B14" s="6">
        <v>88.134000245042216</v>
      </c>
      <c r="C14" s="6">
        <v>37.80454926792801</v>
      </c>
      <c r="D14" s="6">
        <v>59.458275848939316</v>
      </c>
      <c r="E14" s="6">
        <v>182.35709813931535</v>
      </c>
      <c r="F14" s="6">
        <v>410.08021792382942</v>
      </c>
      <c r="G14" s="6">
        <v>1247.2098951085866</v>
      </c>
      <c r="H14" s="6">
        <v>1440.3347279285126</v>
      </c>
      <c r="I14" s="6">
        <v>2316.5811184600284</v>
      </c>
      <c r="J14" s="6">
        <v>4298.2274901300407</v>
      </c>
      <c r="K14" s="6">
        <v>6861.12003650729</v>
      </c>
      <c r="L14" s="6">
        <v>13411.692655020825</v>
      </c>
      <c r="M14" s="6">
        <v>1648.2485642175502</v>
      </c>
      <c r="N14" s="6">
        <v>5721.3807374061162</v>
      </c>
      <c r="O14" s="6">
        <v>5033.9389401327462</v>
      </c>
      <c r="P14" s="6">
        <v>7410.8407730056224</v>
      </c>
      <c r="Q14" s="6">
        <v>15793.175544698632</v>
      </c>
      <c r="R14" s="6">
        <v>3303.6297221140749</v>
      </c>
      <c r="S14" s="6">
        <v>9550.0577370047904</v>
      </c>
      <c r="T14" s="6">
        <v>27820.610862146354</v>
      </c>
      <c r="U14" s="6">
        <v>61518.286090092341</v>
      </c>
      <c r="V14" s="6">
        <v>159805.01911937556</v>
      </c>
      <c r="W14" s="6">
        <v>1391.3120007744549</v>
      </c>
    </row>
    <row r="15" spans="1:23" x14ac:dyDescent="0.25">
      <c r="A15" s="5" t="s">
        <v>36</v>
      </c>
      <c r="B15" s="6">
        <v>88.058046028260122</v>
      </c>
      <c r="C15" s="6">
        <v>37.75140681500126</v>
      </c>
      <c r="D15" s="6">
        <v>59.440179261105797</v>
      </c>
      <c r="E15" s="6">
        <v>182.29028972391475</v>
      </c>
      <c r="F15" s="6">
        <v>409.92956263372588</v>
      </c>
      <c r="G15" s="6">
        <v>1246.6728794598262</v>
      </c>
      <c r="H15" s="6">
        <v>1436.7648688815232</v>
      </c>
      <c r="I15" s="6">
        <v>2316.8179066682269</v>
      </c>
      <c r="J15" s="6">
        <v>4298.6363021715015</v>
      </c>
      <c r="K15" s="6">
        <v>6861.8403828460869</v>
      </c>
      <c r="L15" s="6">
        <v>13414.255589774806</v>
      </c>
      <c r="M15" s="6">
        <v>1643.0792690354281</v>
      </c>
      <c r="N15" s="6">
        <v>5717.796351346622</v>
      </c>
      <c r="O15" s="6">
        <v>5029.6987853657538</v>
      </c>
      <c r="P15" s="6">
        <v>7405.512955922537</v>
      </c>
      <c r="Q15" s="6">
        <v>15789.545957051798</v>
      </c>
      <c r="R15" s="6">
        <v>3301.4478106746319</v>
      </c>
      <c r="S15" s="6">
        <v>9555.3884954036439</v>
      </c>
      <c r="T15" s="6">
        <v>27837.527003902407</v>
      </c>
      <c r="U15" s="6">
        <v>61557.267866127084</v>
      </c>
      <c r="V15" s="6">
        <v>159909.99254127359</v>
      </c>
      <c r="W15" s="6">
        <v>1391.0452974381064</v>
      </c>
    </row>
    <row r="16" spans="1:23" x14ac:dyDescent="0.25">
      <c r="A16" s="5" t="s">
        <v>37</v>
      </c>
      <c r="B16" s="6">
        <v>89.319474433048413</v>
      </c>
      <c r="C16" s="6">
        <v>44.161013370443946</v>
      </c>
      <c r="D16" s="6">
        <v>64.173258148125058</v>
      </c>
      <c r="E16" s="6">
        <v>184.56189204252931</v>
      </c>
      <c r="F16" s="6">
        <v>407.73365241467121</v>
      </c>
      <c r="G16" s="6">
        <v>1227.9385255620373</v>
      </c>
      <c r="H16" s="6">
        <v>1619.6186230015328</v>
      </c>
      <c r="I16" s="6">
        <v>2331.8196592876325</v>
      </c>
      <c r="J16" s="6">
        <v>4357.1672709530994</v>
      </c>
      <c r="K16" s="6">
        <v>6946.0115702048734</v>
      </c>
      <c r="L16" s="6">
        <v>13507.123324401931</v>
      </c>
      <c r="M16" s="6">
        <v>1820.3121621514701</v>
      </c>
      <c r="N16" s="6">
        <v>6100.9079756523161</v>
      </c>
      <c r="O16" s="6">
        <v>5105.6997843321969</v>
      </c>
      <c r="P16" s="6">
        <v>7451.3136566482644</v>
      </c>
      <c r="Q16" s="6">
        <v>16009.10528074194</v>
      </c>
      <c r="R16" s="6">
        <v>3705.2214588106376</v>
      </c>
      <c r="S16" s="6">
        <v>9445.351974949157</v>
      </c>
      <c r="T16" s="6">
        <v>27151.727385239199</v>
      </c>
      <c r="U16" s="6">
        <v>59642.093902096502</v>
      </c>
      <c r="V16" s="6">
        <v>154040.63284426837</v>
      </c>
      <c r="W16" s="6">
        <v>1457.2144772744409</v>
      </c>
    </row>
    <row r="17" spans="1:23" x14ac:dyDescent="0.25">
      <c r="A17" s="5" t="s">
        <v>38</v>
      </c>
      <c r="B17" s="6">
        <v>89.319474433048413</v>
      </c>
      <c r="C17" s="6">
        <v>44.161013370443946</v>
      </c>
      <c r="D17" s="6">
        <v>64.173258148125058</v>
      </c>
      <c r="E17" s="6">
        <v>184.56189204252931</v>
      </c>
      <c r="F17" s="6">
        <v>407.73365241467121</v>
      </c>
      <c r="G17" s="6">
        <v>1227.9385255620373</v>
      </c>
      <c r="H17" s="6">
        <v>1619.6186230015328</v>
      </c>
      <c r="I17" s="6">
        <v>2331.8196592876325</v>
      </c>
      <c r="J17" s="6">
        <v>4357.1672709530994</v>
      </c>
      <c r="K17" s="6">
        <v>6946.0115702048734</v>
      </c>
      <c r="L17" s="6">
        <v>13507.123324401931</v>
      </c>
      <c r="M17" s="6">
        <v>1820.3121621514701</v>
      </c>
      <c r="N17" s="6">
        <v>6100.9079756523161</v>
      </c>
      <c r="O17" s="6">
        <v>5105.6997843321969</v>
      </c>
      <c r="P17" s="6">
        <v>7451.3136566482644</v>
      </c>
      <c r="Q17" s="6">
        <v>16009.10528074194</v>
      </c>
      <c r="R17" s="6">
        <v>3705.2214588106376</v>
      </c>
      <c r="S17" s="6">
        <v>9445.351974949157</v>
      </c>
      <c r="T17" s="6">
        <v>27151.727385239199</v>
      </c>
      <c r="U17" s="6">
        <v>59642.093902096502</v>
      </c>
      <c r="V17" s="6">
        <v>154040.63284426837</v>
      </c>
      <c r="W17" s="6">
        <v>1457.2144772744409</v>
      </c>
    </row>
    <row r="18" spans="1:23" x14ac:dyDescent="0.25">
      <c r="B18" s="2">
        <f>B16-B17</f>
        <v>0</v>
      </c>
      <c r="C18" s="2">
        <f t="shared" ref="C18:W18" si="0">C16-C17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5" x14ac:dyDescent="0.25">
      <c r="A20" s="3" t="s">
        <v>39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16</v>
      </c>
      <c r="S20" s="4" t="s">
        <v>17</v>
      </c>
      <c r="T20" s="4" t="s">
        <v>18</v>
      </c>
      <c r="U20" s="4" t="s">
        <v>19</v>
      </c>
      <c r="V20" s="4" t="s">
        <v>20</v>
      </c>
      <c r="W20" s="4" t="s">
        <v>21</v>
      </c>
    </row>
    <row r="21" spans="1:23" x14ac:dyDescent="0.25">
      <c r="A21" s="5" t="str">
        <f>A3</f>
        <v>Load Factor</v>
      </c>
      <c r="B21" s="7">
        <f>B3-B2</f>
        <v>-0.11403836597945372</v>
      </c>
      <c r="C21" s="7">
        <f t="shared" ref="C21:W21" si="1">C3-C2</f>
        <v>0</v>
      </c>
      <c r="D21" s="7">
        <f t="shared" si="1"/>
        <v>-0.20843259614925813</v>
      </c>
      <c r="E21" s="7">
        <f t="shared" si="1"/>
        <v>-0.94651350477334972</v>
      </c>
      <c r="F21" s="7">
        <f t="shared" si="1"/>
        <v>-2.4145289761391382</v>
      </c>
      <c r="G21" s="7">
        <f t="shared" si="1"/>
        <v>-7.5083544101200914</v>
      </c>
      <c r="H21" s="7">
        <f t="shared" si="1"/>
        <v>0</v>
      </c>
      <c r="I21" s="7">
        <f t="shared" si="1"/>
        <v>15.581668028726654</v>
      </c>
      <c r="J21" s="7">
        <f t="shared" si="1"/>
        <v>26.85416641381471</v>
      </c>
      <c r="K21" s="7">
        <f t="shared" si="1"/>
        <v>42.140712199427071</v>
      </c>
      <c r="L21" s="7">
        <f t="shared" si="1"/>
        <v>76.869393874403613</v>
      </c>
      <c r="M21" s="7">
        <f t="shared" si="1"/>
        <v>0</v>
      </c>
      <c r="N21" s="7">
        <f t="shared" si="1"/>
        <v>23.842402638388194</v>
      </c>
      <c r="O21" s="7">
        <f t="shared" si="1"/>
        <v>16.791522758960127</v>
      </c>
      <c r="P21" s="7">
        <f t="shared" si="1"/>
        <v>27.501300568229453</v>
      </c>
      <c r="Q21" s="7">
        <f t="shared" si="1"/>
        <v>46.78117490052864</v>
      </c>
      <c r="R21" s="7">
        <f t="shared" si="1"/>
        <v>0</v>
      </c>
      <c r="S21" s="7">
        <f t="shared" si="1"/>
        <v>10.711717943790063</v>
      </c>
      <c r="T21" s="7">
        <f t="shared" si="1"/>
        <v>37.911203538846166</v>
      </c>
      <c r="U21" s="7">
        <f t="shared" si="1"/>
        <v>84.067830681662599</v>
      </c>
      <c r="V21" s="7">
        <f t="shared" si="1"/>
        <v>219.12428881999222</v>
      </c>
      <c r="W21" s="7">
        <f t="shared" si="1"/>
        <v>-5.6343249811632177</v>
      </c>
    </row>
    <row r="22" spans="1:23" x14ac:dyDescent="0.25">
      <c r="A22" s="5" t="str">
        <f t="shared" ref="A22:A32" si="2">A4</f>
        <v>Coincidence Factor</v>
      </c>
      <c r="B22" s="7">
        <f t="shared" ref="B22:W22" si="3">B4-B3</f>
        <v>-1.1961472845615617</v>
      </c>
      <c r="C22" s="7">
        <f t="shared" si="3"/>
        <v>0</v>
      </c>
      <c r="D22" s="7">
        <f t="shared" si="3"/>
        <v>0.93546268988048098</v>
      </c>
      <c r="E22" s="7">
        <f t="shared" si="3"/>
        <v>4.3868188501083978</v>
      </c>
      <c r="F22" s="7">
        <f t="shared" si="3"/>
        <v>10.847310025568447</v>
      </c>
      <c r="G22" s="7">
        <f t="shared" si="3"/>
        <v>33.518954446607722</v>
      </c>
      <c r="H22" s="7">
        <f t="shared" si="3"/>
        <v>0</v>
      </c>
      <c r="I22" s="7">
        <f t="shared" si="3"/>
        <v>16.042912498755868</v>
      </c>
      <c r="J22" s="7">
        <f t="shared" si="3"/>
        <v>27.393940436834782</v>
      </c>
      <c r="K22" s="7">
        <f t="shared" si="3"/>
        <v>42.741381891974925</v>
      </c>
      <c r="L22" s="7">
        <f t="shared" si="3"/>
        <v>78.112305331171228</v>
      </c>
      <c r="M22" s="7">
        <f t="shared" si="3"/>
        <v>0</v>
      </c>
      <c r="N22" s="7">
        <f t="shared" si="3"/>
        <v>21.891595981070623</v>
      </c>
      <c r="O22" s="7">
        <f t="shared" si="3"/>
        <v>24.865375255562867</v>
      </c>
      <c r="P22" s="7">
        <f t="shared" si="3"/>
        <v>39.194884114408524</v>
      </c>
      <c r="Q22" s="7">
        <f t="shared" si="3"/>
        <v>75.739031655988583</v>
      </c>
      <c r="R22" s="7">
        <f t="shared" si="3"/>
        <v>0</v>
      </c>
      <c r="S22" s="7">
        <f t="shared" si="3"/>
        <v>45.090547135885572</v>
      </c>
      <c r="T22" s="7">
        <f t="shared" si="3"/>
        <v>150.84744610153211</v>
      </c>
      <c r="U22" s="7">
        <f t="shared" si="3"/>
        <v>328.37625330570881</v>
      </c>
      <c r="V22" s="7">
        <f t="shared" si="3"/>
        <v>841.46065794918104</v>
      </c>
      <c r="W22" s="7">
        <f t="shared" si="3"/>
        <v>21.354752960470023</v>
      </c>
    </row>
    <row r="23" spans="1:23" x14ac:dyDescent="0.25">
      <c r="A23" s="5" t="str">
        <f t="shared" si="2"/>
        <v>Forecast</v>
      </c>
      <c r="B23" s="7">
        <f t="shared" ref="B23:W23" si="4">B5-B4</f>
        <v>1.2717707647966563</v>
      </c>
      <c r="C23" s="7">
        <f t="shared" si="4"/>
        <v>36.860509672448877</v>
      </c>
      <c r="D23" s="7">
        <f t="shared" si="4"/>
        <v>1.4131177333423679</v>
      </c>
      <c r="E23" s="7">
        <f t="shared" si="4"/>
        <v>-6.2308548957770427</v>
      </c>
      <c r="F23" s="7">
        <f t="shared" si="4"/>
        <v>-18.795710392171884</v>
      </c>
      <c r="G23" s="7">
        <f t="shared" si="4"/>
        <v>-29.623478004945582</v>
      </c>
      <c r="H23" s="7">
        <f t="shared" si="4"/>
        <v>1424.958645134089</v>
      </c>
      <c r="I23" s="7">
        <f t="shared" si="4"/>
        <v>-31.295101511696885</v>
      </c>
      <c r="J23" s="7">
        <f t="shared" si="4"/>
        <v>-95.744657882894899</v>
      </c>
      <c r="K23" s="7">
        <f t="shared" si="4"/>
        <v>17.718105579608164</v>
      </c>
      <c r="L23" s="7">
        <f t="shared" si="4"/>
        <v>1111.884628657519</v>
      </c>
      <c r="M23" s="7">
        <f t="shared" si="4"/>
        <v>1659.1426728308606</v>
      </c>
      <c r="N23" s="7">
        <f t="shared" si="4"/>
        <v>3147.3892512282546</v>
      </c>
      <c r="O23" s="7">
        <f t="shared" si="4"/>
        <v>541.58399746941723</v>
      </c>
      <c r="P23" s="7">
        <f t="shared" si="4"/>
        <v>504.43297338733646</v>
      </c>
      <c r="Q23" s="7">
        <f t="shared" si="4"/>
        <v>1062.4813447851739</v>
      </c>
      <c r="R23" s="7">
        <f t="shared" si="4"/>
        <v>3257.8847582021858</v>
      </c>
      <c r="S23" s="7">
        <f t="shared" si="4"/>
        <v>785.32853609628728</v>
      </c>
      <c r="T23" s="7">
        <f t="shared" si="4"/>
        <v>-1320.6126739395804</v>
      </c>
      <c r="U23" s="7">
        <f t="shared" si="4"/>
        <v>-1174.0538787003388</v>
      </c>
      <c r="V23" s="7">
        <f t="shared" si="4"/>
        <v>1770.0615538061247</v>
      </c>
      <c r="W23" s="7">
        <f t="shared" si="4"/>
        <v>-212.11110635949194</v>
      </c>
    </row>
    <row r="24" spans="1:23" x14ac:dyDescent="0.25">
      <c r="A24" s="5" t="str">
        <f t="shared" si="2"/>
        <v>Service Models</v>
      </c>
      <c r="B24" s="7">
        <f t="shared" ref="B24:W24" si="5">B6-B5</f>
        <v>6.4828092431156392E-2</v>
      </c>
      <c r="C24" s="7">
        <f t="shared" si="5"/>
        <v>0.45141813834847255</v>
      </c>
      <c r="D24" s="7">
        <f t="shared" si="5"/>
        <v>0.39834629390303178</v>
      </c>
      <c r="E24" s="7">
        <f t="shared" si="5"/>
        <v>0.25001424820075613</v>
      </c>
      <c r="F24" s="7">
        <f t="shared" si="5"/>
        <v>1.1643910005545877E-2</v>
      </c>
      <c r="G24" s="7">
        <f t="shared" si="5"/>
        <v>-1.0351992077987688</v>
      </c>
      <c r="H24" s="7">
        <f t="shared" si="5"/>
        <v>-0.21639603703442845</v>
      </c>
      <c r="I24" s="7">
        <f t="shared" si="5"/>
        <v>-0.66177190300277289</v>
      </c>
      <c r="J24" s="7">
        <f t="shared" si="5"/>
        <v>-1.972934906590126</v>
      </c>
      <c r="K24" s="7">
        <f t="shared" si="5"/>
        <v>-3.7305251593006687</v>
      </c>
      <c r="L24" s="7">
        <f t="shared" si="5"/>
        <v>-8.1720716680265468</v>
      </c>
      <c r="M24" s="7">
        <f t="shared" si="5"/>
        <v>-2.4341564046476378</v>
      </c>
      <c r="N24" s="7">
        <f t="shared" si="5"/>
        <v>-10.81795586561293</v>
      </c>
      <c r="O24" s="7">
        <f t="shared" si="5"/>
        <v>-5.8129099864308955</v>
      </c>
      <c r="P24" s="7">
        <f t="shared" si="5"/>
        <v>-8.2236376923983698</v>
      </c>
      <c r="Q24" s="7">
        <f t="shared" si="5"/>
        <v>-21.543892536816202</v>
      </c>
      <c r="R24" s="7">
        <f t="shared" si="5"/>
        <v>-0.22035488393294145</v>
      </c>
      <c r="S24" s="7">
        <f t="shared" si="5"/>
        <v>-4.8815886368265637</v>
      </c>
      <c r="T24" s="7">
        <f t="shared" si="5"/>
        <v>-26.13397600522876</v>
      </c>
      <c r="U24" s="7">
        <f t="shared" si="5"/>
        <v>-63.933654915861553</v>
      </c>
      <c r="V24" s="7">
        <f t="shared" si="5"/>
        <v>-171.16236487499555</v>
      </c>
      <c r="W24" s="7">
        <f t="shared" si="5"/>
        <v>8.8475682693847375</v>
      </c>
    </row>
    <row r="25" spans="1:23" x14ac:dyDescent="0.25">
      <c r="A25" s="5" t="str">
        <f t="shared" si="2"/>
        <v>Loss Adjustment factors</v>
      </c>
      <c r="B25" s="7">
        <f t="shared" ref="B25:W25" si="6">B7-B6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7">
        <f t="shared" si="6"/>
        <v>0</v>
      </c>
      <c r="K25" s="7">
        <f t="shared" si="6"/>
        <v>0</v>
      </c>
      <c r="L25" s="7">
        <f t="shared" si="6"/>
        <v>0</v>
      </c>
      <c r="M25" s="7">
        <f t="shared" si="6"/>
        <v>0</v>
      </c>
      <c r="N25" s="7">
        <f t="shared" si="6"/>
        <v>0</v>
      </c>
      <c r="O25" s="7">
        <f t="shared" si="6"/>
        <v>0</v>
      </c>
      <c r="P25" s="7">
        <f t="shared" si="6"/>
        <v>0</v>
      </c>
      <c r="Q25" s="7">
        <f t="shared" si="6"/>
        <v>0</v>
      </c>
      <c r="R25" s="7">
        <f t="shared" si="6"/>
        <v>0</v>
      </c>
      <c r="S25" s="7">
        <f t="shared" si="6"/>
        <v>0</v>
      </c>
      <c r="T25" s="7">
        <f t="shared" si="6"/>
        <v>0</v>
      </c>
      <c r="U25" s="7">
        <f t="shared" si="6"/>
        <v>0</v>
      </c>
      <c r="V25" s="7">
        <f t="shared" si="6"/>
        <v>0</v>
      </c>
      <c r="W25" s="7">
        <f t="shared" si="6"/>
        <v>0</v>
      </c>
    </row>
    <row r="26" spans="1:23" x14ac:dyDescent="0.25">
      <c r="A26" s="5" t="str">
        <f t="shared" si="2"/>
        <v>Average KVAR By KVA</v>
      </c>
      <c r="B26" s="7">
        <f t="shared" ref="B26:W26" si="7">B8-B7</f>
        <v>0</v>
      </c>
      <c r="C26" s="7">
        <f t="shared" si="7"/>
        <v>0</v>
      </c>
      <c r="D26" s="7">
        <f t="shared" si="7"/>
        <v>3.6500000000003752E-2</v>
      </c>
      <c r="E26" s="7">
        <f t="shared" si="7"/>
        <v>3.6499999999989541E-2</v>
      </c>
      <c r="F26" s="7">
        <f t="shared" si="7"/>
        <v>3.6499999999932697E-2</v>
      </c>
      <c r="G26" s="7">
        <f t="shared" si="7"/>
        <v>0.21900000000005093</v>
      </c>
      <c r="H26" s="7">
        <f t="shared" si="7"/>
        <v>-4.6534766142754052</v>
      </c>
      <c r="I26" s="7">
        <f t="shared" si="7"/>
        <v>-0.96191501883095043</v>
      </c>
      <c r="J26" s="7">
        <f t="shared" si="7"/>
        <v>-1.676431431445053</v>
      </c>
      <c r="K26" s="7">
        <f t="shared" si="7"/>
        <v>-2.697469744760383</v>
      </c>
      <c r="L26" s="7">
        <f t="shared" si="7"/>
        <v>-5.1569766905649885</v>
      </c>
      <c r="M26" s="7">
        <f t="shared" si="7"/>
        <v>-33.748666637938868</v>
      </c>
      <c r="N26" s="7">
        <f t="shared" si="7"/>
        <v>-4.1555849286851299E-2</v>
      </c>
      <c r="O26" s="7">
        <f t="shared" si="7"/>
        <v>-1.1860475710318497</v>
      </c>
      <c r="P26" s="7">
        <f t="shared" si="7"/>
        <v>-2.0277829426331664</v>
      </c>
      <c r="Q26" s="7">
        <f t="shared" si="7"/>
        <v>-3.1141605698830972</v>
      </c>
      <c r="R26" s="7">
        <f t="shared" si="7"/>
        <v>-0.25166053937573452</v>
      </c>
      <c r="S26" s="7">
        <f t="shared" si="7"/>
        <v>-0.34727237108199915</v>
      </c>
      <c r="T26" s="7">
        <f t="shared" si="7"/>
        <v>-1.069622757313482</v>
      </c>
      <c r="U26" s="7">
        <f t="shared" si="7"/>
        <v>-2.5198322207725141</v>
      </c>
      <c r="V26" s="7">
        <f t="shared" si="7"/>
        <v>-6.8124349412391894</v>
      </c>
      <c r="W26" s="7">
        <f t="shared" si="7"/>
        <v>0</v>
      </c>
    </row>
    <row r="27" spans="1:23" x14ac:dyDescent="0.25">
      <c r="A27" s="5" t="str">
        <f t="shared" si="2"/>
        <v>Gross Asset Models</v>
      </c>
      <c r="B27" s="7">
        <f t="shared" ref="B27:W27" si="8">B9-B8</f>
        <v>5.9877609328310655E-2</v>
      </c>
      <c r="C27" s="7">
        <f t="shared" si="8"/>
        <v>-0.24856659896314426</v>
      </c>
      <c r="D27" s="7">
        <f t="shared" si="8"/>
        <v>-0.40456106777378409</v>
      </c>
      <c r="E27" s="7">
        <f t="shared" si="8"/>
        <v>-0.17269635411403783</v>
      </c>
      <c r="F27" s="7">
        <f t="shared" si="8"/>
        <v>0.29467120954132042</v>
      </c>
      <c r="G27" s="7">
        <f t="shared" si="8"/>
        <v>1.8340817975774826</v>
      </c>
      <c r="H27" s="7">
        <f t="shared" si="8"/>
        <v>15.896111230418455</v>
      </c>
      <c r="I27" s="7">
        <f t="shared" si="8"/>
        <v>1.4575769489952108</v>
      </c>
      <c r="J27" s="7">
        <f t="shared" si="8"/>
        <v>5.1686810620385586</v>
      </c>
      <c r="K27" s="7">
        <f t="shared" si="8"/>
        <v>8.5240954023793165</v>
      </c>
      <c r="L27" s="7">
        <f t="shared" si="8"/>
        <v>12.402101901216156</v>
      </c>
      <c r="M27" s="7">
        <f t="shared" si="8"/>
        <v>25.370042617451873</v>
      </c>
      <c r="N27" s="7">
        <f t="shared" si="8"/>
        <v>56.710522583442071</v>
      </c>
      <c r="O27" s="7">
        <f t="shared" si="8"/>
        <v>26.752872018217204</v>
      </c>
      <c r="P27" s="7">
        <f t="shared" si="8"/>
        <v>32.98776213425208</v>
      </c>
      <c r="Q27" s="7">
        <f t="shared" si="8"/>
        <v>74.57276325345083</v>
      </c>
      <c r="R27" s="7">
        <f t="shared" si="8"/>
        <v>43.116927127037343</v>
      </c>
      <c r="S27" s="7">
        <f t="shared" si="8"/>
        <v>2.4290920554522017</v>
      </c>
      <c r="T27" s="7">
        <f t="shared" si="8"/>
        <v>-7.1076105718457256</v>
      </c>
      <c r="U27" s="7">
        <f t="shared" si="8"/>
        <v>-44.079831528499199</v>
      </c>
      <c r="V27" s="7">
        <f t="shared" si="8"/>
        <v>-194.96338526718318</v>
      </c>
      <c r="W27" s="7">
        <f t="shared" si="8"/>
        <v>-10.047551716212183</v>
      </c>
    </row>
    <row r="28" spans="1:23" x14ac:dyDescent="0.25">
      <c r="A28" s="5" t="str">
        <f t="shared" si="2"/>
        <v>Peaking Probabilities</v>
      </c>
      <c r="B28" s="7">
        <f t="shared" ref="B28:W28" si="9">B10-B9</f>
        <v>-0.32289774962067952</v>
      </c>
      <c r="C28" s="7">
        <f t="shared" si="9"/>
        <v>8.7241518965534226E-2</v>
      </c>
      <c r="D28" s="7">
        <f t="shared" si="9"/>
        <v>0.16017188025604412</v>
      </c>
      <c r="E28" s="7">
        <f t="shared" si="9"/>
        <v>0.59575447375868862</v>
      </c>
      <c r="F28" s="7">
        <f t="shared" si="9"/>
        <v>1.3460098275580208</v>
      </c>
      <c r="G28" s="7">
        <f t="shared" si="9"/>
        <v>4.2970761023561863</v>
      </c>
      <c r="H28" s="7">
        <f t="shared" si="9"/>
        <v>4.4630907630942147</v>
      </c>
      <c r="I28" s="7">
        <f t="shared" si="9"/>
        <v>7.852800186542936</v>
      </c>
      <c r="J28" s="7">
        <f t="shared" si="9"/>
        <v>13.778004769329527</v>
      </c>
      <c r="K28" s="7">
        <f t="shared" si="9"/>
        <v>21.968850264653156</v>
      </c>
      <c r="L28" s="7">
        <f t="shared" si="9"/>
        <v>43.390439795710336</v>
      </c>
      <c r="M28" s="7">
        <f t="shared" si="9"/>
        <v>0.33584369994514418</v>
      </c>
      <c r="N28" s="7">
        <f t="shared" si="9"/>
        <v>3.0956350835658668</v>
      </c>
      <c r="O28" s="7">
        <f t="shared" si="9"/>
        <v>4.9865043975023582</v>
      </c>
      <c r="P28" s="7">
        <f t="shared" si="9"/>
        <v>7.7317534834382968</v>
      </c>
      <c r="Q28" s="7">
        <f t="shared" si="9"/>
        <v>14.669751764595276</v>
      </c>
      <c r="R28" s="7">
        <f t="shared" si="9"/>
        <v>1.6628944893500375</v>
      </c>
      <c r="S28" s="7">
        <f t="shared" si="9"/>
        <v>15.65045188127624</v>
      </c>
      <c r="T28" s="7">
        <f t="shared" si="9"/>
        <v>47.774832201692334</v>
      </c>
      <c r="U28" s="7">
        <f t="shared" si="9"/>
        <v>108.9449045873771</v>
      </c>
      <c r="V28" s="7">
        <f t="shared" si="9"/>
        <v>291.79641783982515</v>
      </c>
      <c r="W28" s="7">
        <f t="shared" si="9"/>
        <v>-29.20864574564871</v>
      </c>
    </row>
    <row r="29" spans="1:23" x14ac:dyDescent="0.25">
      <c r="A29" s="5" t="str">
        <f t="shared" si="2"/>
        <v>Hours in Time Band and Days in year</v>
      </c>
      <c r="B29" s="7">
        <f t="shared" ref="B29:W29" si="10">B11-B10</f>
        <v>-8.3606481311306879E-3</v>
      </c>
      <c r="C29" s="7">
        <f t="shared" si="10"/>
        <v>1.2317350556756423E-2</v>
      </c>
      <c r="D29" s="7">
        <f t="shared" si="10"/>
        <v>3.7662900121105736E-2</v>
      </c>
      <c r="E29" s="7">
        <f t="shared" si="10"/>
        <v>-2.3247861493189248E-2</v>
      </c>
      <c r="F29" s="7">
        <f t="shared" si="10"/>
        <v>-7.3719081594390445E-2</v>
      </c>
      <c r="G29" s="7">
        <f t="shared" si="10"/>
        <v>-0.4291245151032399</v>
      </c>
      <c r="H29" s="7">
        <f t="shared" si="10"/>
        <v>0.6539901397252379</v>
      </c>
      <c r="I29" s="7">
        <f t="shared" si="10"/>
        <v>1.1609698773859236</v>
      </c>
      <c r="J29" s="7">
        <f t="shared" si="10"/>
        <v>2.5864490863787069</v>
      </c>
      <c r="K29" s="7">
        <f t="shared" si="10"/>
        <v>4.1097748577376478</v>
      </c>
      <c r="L29" s="7">
        <f t="shared" si="10"/>
        <v>7.7949448108738579</v>
      </c>
      <c r="M29" s="7">
        <f t="shared" si="10"/>
        <v>2.3174085953528447</v>
      </c>
      <c r="N29" s="7">
        <f t="shared" si="10"/>
        <v>8.9407515492148377</v>
      </c>
      <c r="O29" s="7">
        <f t="shared" si="10"/>
        <v>3.5300862497397247</v>
      </c>
      <c r="P29" s="7">
        <f t="shared" si="10"/>
        <v>4.8434000379529607</v>
      </c>
      <c r="Q29" s="7">
        <f t="shared" si="10"/>
        <v>16.882552638742709</v>
      </c>
      <c r="R29" s="7">
        <f t="shared" si="10"/>
        <v>7.8791680866133902</v>
      </c>
      <c r="S29" s="7">
        <f t="shared" si="10"/>
        <v>14.62375358002646</v>
      </c>
      <c r="T29" s="7">
        <f t="shared" si="10"/>
        <v>40.04059392248746</v>
      </c>
      <c r="U29" s="7">
        <f t="shared" si="10"/>
        <v>85.417162776633631</v>
      </c>
      <c r="V29" s="7">
        <f t="shared" si="10"/>
        <v>214.41614818651578</v>
      </c>
      <c r="W29" s="7">
        <f t="shared" si="10"/>
        <v>3.2371435163745446</v>
      </c>
    </row>
    <row r="30" spans="1:23" x14ac:dyDescent="0.25">
      <c r="A30" s="5" t="str">
        <f t="shared" si="2"/>
        <v>IDNO Discounts</v>
      </c>
      <c r="B30" s="7">
        <f t="shared" ref="B30:W30" si="11">B12-B11</f>
        <v>0</v>
      </c>
      <c r="C30" s="7">
        <f t="shared" si="11"/>
        <v>0</v>
      </c>
      <c r="D30" s="7">
        <f t="shared" si="11"/>
        <v>0</v>
      </c>
      <c r="E30" s="7">
        <f t="shared" si="11"/>
        <v>0</v>
      </c>
      <c r="F30" s="7">
        <f t="shared" si="11"/>
        <v>0</v>
      </c>
      <c r="G30" s="7">
        <f t="shared" si="11"/>
        <v>3.6599999999907595E-2</v>
      </c>
      <c r="H30" s="7">
        <f t="shared" si="11"/>
        <v>0</v>
      </c>
      <c r="I30" s="7">
        <f t="shared" si="11"/>
        <v>3.6599999999452848E-2</v>
      </c>
      <c r="J30" s="7">
        <f t="shared" si="11"/>
        <v>7.3199999999815191E-2</v>
      </c>
      <c r="K30" s="7">
        <f t="shared" si="11"/>
        <v>0.10980000000017753</v>
      </c>
      <c r="L30" s="7">
        <f t="shared" si="11"/>
        <v>0.10980000000017753</v>
      </c>
      <c r="M30" s="7">
        <f t="shared" si="11"/>
        <v>0</v>
      </c>
      <c r="N30" s="7">
        <f t="shared" si="11"/>
        <v>3.6599999999452848E-2</v>
      </c>
      <c r="O30" s="7">
        <f t="shared" si="11"/>
        <v>7.3199999998905696E-2</v>
      </c>
      <c r="P30" s="7">
        <f t="shared" si="11"/>
        <v>0.10980000000017753</v>
      </c>
      <c r="Q30" s="7">
        <f t="shared" si="11"/>
        <v>0.10980000000199652</v>
      </c>
      <c r="R30" s="7">
        <f t="shared" si="11"/>
        <v>0</v>
      </c>
      <c r="S30" s="7">
        <f t="shared" si="11"/>
        <v>0.29280000000107975</v>
      </c>
      <c r="T30" s="7">
        <f t="shared" si="11"/>
        <v>0.87839999999414431</v>
      </c>
      <c r="U30" s="7">
        <f t="shared" si="11"/>
        <v>1.9763999999922817</v>
      </c>
      <c r="V30" s="7">
        <f t="shared" si="11"/>
        <v>5.3436000000219792</v>
      </c>
      <c r="W30" s="7">
        <f t="shared" si="11"/>
        <v>0.14110479527289499</v>
      </c>
    </row>
    <row r="31" spans="1:23" x14ac:dyDescent="0.25">
      <c r="A31" s="5" t="str">
        <f t="shared" si="2"/>
        <v>Allowed Revenue</v>
      </c>
      <c r="B31" s="7">
        <f t="shared" ref="B31:W31" si="12">B13-B12</f>
        <v>-2.3789999999999907</v>
      </c>
      <c r="C31" s="7">
        <f t="shared" si="12"/>
        <v>0.65879999999999939</v>
      </c>
      <c r="D31" s="7">
        <f t="shared" si="12"/>
        <v>-0.84180000000000632</v>
      </c>
      <c r="E31" s="7">
        <f t="shared" si="12"/>
        <v>-6.3684000000000083</v>
      </c>
      <c r="F31" s="7">
        <f t="shared" si="12"/>
        <v>-16.65300000000002</v>
      </c>
      <c r="G31" s="7">
        <f t="shared" si="12"/>
        <v>-54.387600000000248</v>
      </c>
      <c r="H31" s="7">
        <f t="shared" si="12"/>
        <v>0.65880000000038308</v>
      </c>
      <c r="I31" s="7">
        <f t="shared" si="12"/>
        <v>-93.329999999999472</v>
      </c>
      <c r="J31" s="7">
        <f t="shared" si="12"/>
        <v>-164.95620000000054</v>
      </c>
      <c r="K31" s="7">
        <f t="shared" si="12"/>
        <v>-266.11859999999979</v>
      </c>
      <c r="L31" s="7">
        <f t="shared" si="12"/>
        <v>-543.1806000000015</v>
      </c>
      <c r="M31" s="7">
        <f t="shared" si="12"/>
        <v>0.65879999999992833</v>
      </c>
      <c r="N31" s="7">
        <f t="shared" si="12"/>
        <v>-93.293399999999565</v>
      </c>
      <c r="O31" s="7">
        <f t="shared" si="12"/>
        <v>-164.95619999999963</v>
      </c>
      <c r="P31" s="7">
        <f t="shared" si="12"/>
        <v>-266.1186000000007</v>
      </c>
      <c r="Q31" s="7">
        <f t="shared" si="12"/>
        <v>-543.21720000000278</v>
      </c>
      <c r="R31" s="7">
        <f t="shared" si="12"/>
        <v>0.65880000000015571</v>
      </c>
      <c r="S31" s="7">
        <f t="shared" si="12"/>
        <v>-437.29680000000008</v>
      </c>
      <c r="T31" s="7">
        <f t="shared" si="12"/>
        <v>-1385.6393999999964</v>
      </c>
      <c r="U31" s="7">
        <f t="shared" si="12"/>
        <v>-3193.6428000000014</v>
      </c>
      <c r="V31" s="7">
        <f t="shared" si="12"/>
        <v>-8597.0472000000009</v>
      </c>
      <c r="W31" s="7">
        <f t="shared" si="12"/>
        <v>-47.479897260851203</v>
      </c>
    </row>
    <row r="32" spans="1:23" x14ac:dyDescent="0.25">
      <c r="A32" s="5" t="str">
        <f t="shared" si="2"/>
        <v>Real pre-tax cost of capital</v>
      </c>
      <c r="B32" s="7">
        <f t="shared" ref="B32:W33" si="13">B14-B13</f>
        <v>-1.3608431440971458E-2</v>
      </c>
      <c r="C32" s="7">
        <f t="shared" si="13"/>
        <v>-1.7170813428485587E-2</v>
      </c>
      <c r="D32" s="7">
        <f t="shared" si="13"/>
        <v>7.101236017319934E-3</v>
      </c>
      <c r="E32" s="7">
        <f t="shared" si="13"/>
        <v>6.5556356202591815E-3</v>
      </c>
      <c r="F32" s="7">
        <f t="shared" si="13"/>
        <v>-1.492298770006073E-2</v>
      </c>
      <c r="G32" s="7">
        <f t="shared" si="13"/>
        <v>-3.4526711719081504E-2</v>
      </c>
      <c r="H32" s="7">
        <f t="shared" si="13"/>
        <v>-1.4260366875048476</v>
      </c>
      <c r="I32" s="7">
        <f t="shared" si="13"/>
        <v>0.22686382826896079</v>
      </c>
      <c r="J32" s="7">
        <f t="shared" si="13"/>
        <v>0.34753991593424871</v>
      </c>
      <c r="K32" s="7">
        <f t="shared" si="13"/>
        <v>0.57333697565263719</v>
      </c>
      <c r="L32" s="7">
        <f t="shared" si="13"/>
        <v>1.5679378140084737</v>
      </c>
      <c r="M32" s="7">
        <f t="shared" si="13"/>
        <v>-3.3933804834737202</v>
      </c>
      <c r="N32" s="7">
        <f t="shared" si="13"/>
        <v>-10.64512109199768</v>
      </c>
      <c r="O32" s="7">
        <f t="shared" si="13"/>
        <v>-4.5938180410194036</v>
      </c>
      <c r="P32" s="7">
        <f t="shared" si="13"/>
        <v>-5.7070219840570644</v>
      </c>
      <c r="Q32" s="7">
        <f t="shared" si="13"/>
        <v>-14.914557061316373</v>
      </c>
      <c r="R32" s="7">
        <f t="shared" si="13"/>
        <v>-7.1008103678032057</v>
      </c>
      <c r="S32" s="7">
        <f t="shared" si="13"/>
        <v>-3.3323501840659446</v>
      </c>
      <c r="T32" s="7">
        <f t="shared" si="13"/>
        <v>-6.2405334941686306</v>
      </c>
      <c r="U32" s="7">
        <f t="shared" si="13"/>
        <v>-9.0504454175752471</v>
      </c>
      <c r="V32" s="7">
        <f t="shared" si="13"/>
        <v>-11.761864990054164</v>
      </c>
      <c r="W32" s="7">
        <f t="shared" si="13"/>
        <v>-6.7701732132491088E-2</v>
      </c>
    </row>
    <row r="33" spans="1:23" x14ac:dyDescent="0.25">
      <c r="A33" s="5" t="str">
        <f>A15</f>
        <v>Transmission Exits Charges</v>
      </c>
      <c r="B33" s="7">
        <f>B15-B14</f>
        <v>-7.5954216782093908E-2</v>
      </c>
      <c r="C33" s="7">
        <f t="shared" si="13"/>
        <v>-5.3142452926749684E-2</v>
      </c>
      <c r="D33" s="7">
        <f t="shared" si="13"/>
        <v>-1.809658783351864E-2</v>
      </c>
      <c r="E33" s="7">
        <f t="shared" si="13"/>
        <v>-6.6808415400601007E-2</v>
      </c>
      <c r="F33" s="7">
        <f t="shared" si="13"/>
        <v>-0.15065529010354339</v>
      </c>
      <c r="G33" s="7">
        <f t="shared" si="13"/>
        <v>-0.5370156487604163</v>
      </c>
      <c r="H33" s="7">
        <f t="shared" si="13"/>
        <v>-3.5698590469894498</v>
      </c>
      <c r="I33" s="7">
        <f t="shared" si="13"/>
        <v>0.23678820819850444</v>
      </c>
      <c r="J33" s="7">
        <f t="shared" si="13"/>
        <v>0.40881204146080563</v>
      </c>
      <c r="K33" s="7">
        <f t="shared" si="13"/>
        <v>0.72034633879684407</v>
      </c>
      <c r="L33" s="7">
        <f t="shared" si="13"/>
        <v>2.5629347539816081</v>
      </c>
      <c r="M33" s="7">
        <f t="shared" si="13"/>
        <v>-5.1692951821221413</v>
      </c>
      <c r="N33" s="7">
        <f t="shared" si="13"/>
        <v>-3.5843860594941361</v>
      </c>
      <c r="O33" s="7">
        <f t="shared" si="13"/>
        <v>-4.2401547669924184</v>
      </c>
      <c r="P33" s="7">
        <f t="shared" si="13"/>
        <v>-5.3278170830853924</v>
      </c>
      <c r="Q33" s="7">
        <f t="shared" si="13"/>
        <v>-3.6295876468338975</v>
      </c>
      <c r="R33" s="7">
        <f t="shared" si="13"/>
        <v>-2.1819114394429562</v>
      </c>
      <c r="S33" s="7">
        <f t="shared" si="13"/>
        <v>5.3307583988535043</v>
      </c>
      <c r="T33" s="7">
        <f t="shared" si="13"/>
        <v>16.916141756053548</v>
      </c>
      <c r="U33" s="7">
        <f t="shared" si="13"/>
        <v>38.981776034743234</v>
      </c>
      <c r="V33" s="7">
        <f t="shared" si="13"/>
        <v>104.97342189803021</v>
      </c>
      <c r="W33" s="7">
        <f t="shared" si="13"/>
        <v>-0.26670333634842791</v>
      </c>
    </row>
    <row r="34" spans="1:23" x14ac:dyDescent="0.25">
      <c r="A34" s="5" t="str">
        <f>A16</f>
        <v>Other Expenditure</v>
      </c>
      <c r="B34" s="7">
        <f>B16-B15</f>
        <v>1.2614284047882904</v>
      </c>
      <c r="C34" s="7">
        <f t="shared" ref="C34:W34" si="14">C16-C15</f>
        <v>6.4096065554426858</v>
      </c>
      <c r="D34" s="7">
        <f t="shared" si="14"/>
        <v>4.7330788870192606</v>
      </c>
      <c r="E34" s="7">
        <f t="shared" si="14"/>
        <v>2.2716023186145549</v>
      </c>
      <c r="F34" s="7">
        <f t="shared" si="14"/>
        <v>-2.1959102190546673</v>
      </c>
      <c r="G34" s="7">
        <f t="shared" si="14"/>
        <v>-18.734353897788878</v>
      </c>
      <c r="H34" s="7">
        <f t="shared" si="14"/>
        <v>182.85375412000963</v>
      </c>
      <c r="I34" s="7">
        <f t="shared" si="14"/>
        <v>15.001752619405579</v>
      </c>
      <c r="J34" s="7">
        <f t="shared" si="14"/>
        <v>58.530968781597949</v>
      </c>
      <c r="K34" s="7">
        <f t="shared" si="14"/>
        <v>84.171187358786483</v>
      </c>
      <c r="L34" s="7">
        <f t="shared" si="14"/>
        <v>92.867734627125174</v>
      </c>
      <c r="M34" s="7">
        <f t="shared" si="14"/>
        <v>177.23289311604208</v>
      </c>
      <c r="N34" s="7">
        <f t="shared" si="14"/>
        <v>383.11162430569402</v>
      </c>
      <c r="O34" s="7">
        <f t="shared" si="14"/>
        <v>76.000998966443149</v>
      </c>
      <c r="P34" s="7">
        <f t="shared" si="14"/>
        <v>45.800700725727438</v>
      </c>
      <c r="Q34" s="7">
        <f t="shared" si="14"/>
        <v>219.55932369014226</v>
      </c>
      <c r="R34" s="7">
        <f t="shared" si="14"/>
        <v>403.7736481360057</v>
      </c>
      <c r="S34" s="7">
        <f t="shared" si="14"/>
        <v>-110.03652045448689</v>
      </c>
      <c r="T34" s="7">
        <f t="shared" si="14"/>
        <v>-685.79961866320809</v>
      </c>
      <c r="U34" s="7">
        <f t="shared" si="14"/>
        <v>-1915.1739640305823</v>
      </c>
      <c r="V34" s="7">
        <f t="shared" si="14"/>
        <v>-5869.3596970052167</v>
      </c>
      <c r="W34" s="7">
        <f t="shared" si="14"/>
        <v>66.169179836334479</v>
      </c>
    </row>
    <row r="35" spans="1:23" x14ac:dyDescent="0.25">
      <c r="A35" s="5" t="s">
        <v>40</v>
      </c>
      <c r="B35" s="7">
        <f>SUM(B21:B34)</f>
        <v>-1.4521018251714679</v>
      </c>
      <c r="C35" s="7">
        <f t="shared" ref="C35:W35" si="15">SUM(C21:C34)</f>
        <v>44.161013370443946</v>
      </c>
      <c r="D35" s="7">
        <f t="shared" si="15"/>
        <v>6.2485513687830476</v>
      </c>
      <c r="E35" s="7">
        <f t="shared" si="15"/>
        <v>-6.2612755052555826</v>
      </c>
      <c r="F35" s="7">
        <f t="shared" si="15"/>
        <v>-27.762311974090437</v>
      </c>
      <c r="G35" s="7">
        <f t="shared" si="15"/>
        <v>-72.383940049694957</v>
      </c>
      <c r="H35" s="7">
        <f t="shared" si="15"/>
        <v>1619.6186230015328</v>
      </c>
      <c r="I35" s="7">
        <f t="shared" si="15"/>
        <v>-68.650856237250991</v>
      </c>
      <c r="J35" s="7">
        <f t="shared" si="15"/>
        <v>-129.20846171354151</v>
      </c>
      <c r="K35" s="7">
        <f t="shared" si="15"/>
        <v>-49.769004035044418</v>
      </c>
      <c r="L35" s="7">
        <f t="shared" si="15"/>
        <v>871.05257320741657</v>
      </c>
      <c r="M35" s="7">
        <f t="shared" si="15"/>
        <v>1820.3121621514701</v>
      </c>
      <c r="N35" s="7">
        <f t="shared" si="15"/>
        <v>3526.6359645032385</v>
      </c>
      <c r="O35" s="7">
        <f t="shared" si="15"/>
        <v>513.79542675036737</v>
      </c>
      <c r="P35" s="7">
        <f t="shared" si="15"/>
        <v>375.1977147491707</v>
      </c>
      <c r="Q35" s="7">
        <f t="shared" si="15"/>
        <v>924.37634487377181</v>
      </c>
      <c r="R35" s="7">
        <f t="shared" si="15"/>
        <v>3705.2214588106376</v>
      </c>
      <c r="S35" s="7">
        <f t="shared" si="15"/>
        <v>323.56312544511093</v>
      </c>
      <c r="T35" s="7">
        <f t="shared" si="15"/>
        <v>-3138.2348179107357</v>
      </c>
      <c r="U35" s="7">
        <f t="shared" si="15"/>
        <v>-5754.6900794275134</v>
      </c>
      <c r="V35" s="7">
        <f t="shared" si="15"/>
        <v>-11403.930858578999</v>
      </c>
      <c r="W35" s="7">
        <f t="shared" si="15"/>
        <v>-205.0661817540115</v>
      </c>
    </row>
    <row r="37" spans="1:23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</sheetData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2021-12-08T11:30:39Z</cp:lastPrinted>
  <dcterms:created xsi:type="dcterms:W3CDTF">2021-12-07T14:30:05Z</dcterms:created>
  <dcterms:modified xsi:type="dcterms:W3CDTF">2021-12-22T08:55:01Z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