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3\Publish\01 - Original LC14 published Dec 21\Excel\"/>
    </mc:Choice>
  </mc:AlternateContent>
  <bookViews>
    <workbookView xWindow="0" yWindow="0" windowWidth="20490" windowHeight="7095" tabRatio="862" firstSheet="2" activeTab="13"/>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charges'!$A$10:$P$308</definedName>
    <definedName name="_xlnm._FilterDatabase" localSheetId="3" hidden="1">'Annex 2a Import'!$A$4:$H$283</definedName>
    <definedName name="_xlnm._FilterDatabase" localSheetId="4" hidden="1">'Annex 2b Export'!$A$4:$H$302</definedName>
    <definedName name="_xlnm._FilterDatabase" localSheetId="9" hidden="1">'Annex 7 Pass-Through Costs'!$A$4:$F$229</definedName>
    <definedName name="_xlnm._FilterDatabase" localSheetId="10" hidden="1">'Nodal prices'!$A$3:$D$595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charges'!$A$2:$P$308</definedName>
    <definedName name="_xlnm.Print_Area" localSheetId="3">'Annex 2a Import'!$A$2:$H$298</definedName>
    <definedName name="_xlnm.Print_Area" localSheetId="4">'Annex 2b Export'!$A$2:$H$263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prices'!$A$2:$D$595</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F7" i="24" l="1"/>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6" i="24"/>
  <c r="E199" i="24"/>
  <c r="D199" i="24"/>
  <c r="E198" i="24"/>
  <c r="D198" i="24"/>
  <c r="E170" i="24"/>
  <c r="D170" i="24"/>
  <c r="E169" i="24"/>
  <c r="D169" i="24"/>
  <c r="E141" i="24"/>
  <c r="D141" i="24"/>
  <c r="E140" i="24"/>
  <c r="D140" i="24"/>
  <c r="E112" i="24"/>
  <c r="D112" i="24"/>
  <c r="E111" i="24"/>
  <c r="D111" i="24"/>
  <c r="E83" i="24"/>
  <c r="D83" i="24"/>
  <c r="E82" i="24"/>
  <c r="D82" i="24"/>
  <c r="E54" i="24"/>
  <c r="D54" i="24"/>
  <c r="E53" i="24"/>
  <c r="D53" i="24"/>
  <c r="D38" i="24"/>
  <c r="E38" i="24"/>
  <c r="E37" i="24"/>
  <c r="D37" i="24"/>
  <c r="E6" i="24"/>
  <c r="D6" i="24"/>
  <c r="K59" i="5" l="1"/>
  <c r="M14" i="2" l="1"/>
  <c r="A5" i="14" l="1" a="1"/>
  <c r="A5" i="14" s="1"/>
  <c r="A6" i="14" s="1" a="1"/>
  <c r="A6" i="14" s="1"/>
  <c r="A5" i="13" a="1"/>
  <c r="A5" i="13" s="1"/>
  <c r="Q11" i="12"/>
  <c r="I8" i="12"/>
  <c r="A7" i="14" l="1" a="1"/>
  <c r="A7" i="14" s="1"/>
  <c r="A8" i="14" s="1" a="1"/>
  <c r="A8" i="14" s="1"/>
  <c r="A6" i="13" a="1"/>
  <c r="A6" i="13" s="1"/>
  <c r="A9" i="14" l="1" a="1"/>
  <c r="A9" i="14" s="1"/>
  <c r="A10" i="14" s="1" a="1"/>
  <c r="A10" i="14" s="1"/>
  <c r="A7" i="13" a="1"/>
  <c r="A7" i="13" s="1"/>
  <c r="A11" i="14" l="1" a="1"/>
  <c r="A11" i="14" s="1"/>
  <c r="A8" i="13" a="1"/>
  <c r="A8" i="13" s="1"/>
  <c r="A12" i="14" l="1" a="1"/>
  <c r="A12" i="14" s="1"/>
  <c r="A13" i="14" s="1" a="1"/>
  <c r="A13" i="14" s="1"/>
  <c r="A9" i="13" a="1"/>
  <c r="A9" i="13" s="1"/>
  <c r="A14" i="14" l="1" a="1"/>
  <c r="A14" i="14" s="1"/>
  <c r="A15" i="14" s="1" a="1"/>
  <c r="A15" i="14" s="1"/>
  <c r="A10" i="13" a="1"/>
  <c r="A10" i="13" s="1"/>
  <c r="A16" i="14" l="1" a="1"/>
  <c r="A16" i="14" s="1"/>
  <c r="A17" i="14" s="1" a="1"/>
  <c r="A17" i="14" s="1"/>
  <c r="A11" i="13" a="1"/>
  <c r="A11" i="13" s="1"/>
  <c r="A18" i="14" l="1" a="1"/>
  <c r="A18" i="14" s="1"/>
  <c r="A19" i="14" s="1" a="1"/>
  <c r="A19" i="14" s="1"/>
  <c r="A12" i="13" a="1"/>
  <c r="A12" i="13" s="1"/>
  <c r="A20" i="14" l="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A265" i="14" s="1" a="1"/>
  <c r="A265" i="14" s="1"/>
  <c r="A266" i="14" s="1" a="1"/>
  <c r="A266" i="14" s="1"/>
  <c r="A267" i="14" s="1" a="1"/>
  <c r="A267" i="14" s="1"/>
  <c r="A268" i="14" s="1" a="1"/>
  <c r="A268" i="14" s="1"/>
  <c r="A269" i="14" s="1" a="1"/>
  <c r="A269" i="14" s="1"/>
  <c r="A270" i="14" s="1" a="1"/>
  <c r="A270" i="14" s="1"/>
  <c r="A271" i="14" s="1" a="1"/>
  <c r="A271" i="14" s="1"/>
  <c r="A272" i="14" s="1" a="1"/>
  <c r="A272" i="14" s="1"/>
  <c r="A273" i="14" s="1" a="1"/>
  <c r="A273" i="14" s="1"/>
  <c r="A274" i="14" s="1" a="1"/>
  <c r="A274" i="14" s="1"/>
  <c r="A275" i="14" s="1" a="1"/>
  <c r="A275" i="14" s="1"/>
  <c r="A276" i="14" s="1" a="1"/>
  <c r="A276" i="14" s="1"/>
  <c r="A277" i="14" s="1" a="1"/>
  <c r="A277" i="14" s="1"/>
  <c r="A278" i="14" s="1" a="1"/>
  <c r="A278" i="14" s="1"/>
  <c r="A279" i="14" s="1" a="1"/>
  <c r="A279" i="14" s="1"/>
  <c r="A280" i="14" s="1" a="1"/>
  <c r="A280" i="14" s="1"/>
  <c r="A281" i="14" s="1" a="1"/>
  <c r="A281" i="14" s="1"/>
  <c r="A282" i="14" s="1" a="1"/>
  <c r="A282" i="14" s="1"/>
  <c r="A283" i="14" s="1" a="1"/>
  <c r="A283" i="14" s="1"/>
  <c r="A284" i="14" s="1" a="1"/>
  <c r="A284" i="14" s="1"/>
  <c r="A285" i="14" s="1" a="1"/>
  <c r="A285" i="14" s="1"/>
  <c r="A286" i="14" s="1" a="1"/>
  <c r="A286" i="14" s="1"/>
  <c r="A287" i="14" s="1" a="1"/>
  <c r="A287" i="14" s="1"/>
  <c r="A288" i="14" s="1" a="1"/>
  <c r="A288" i="14" s="1"/>
  <c r="A289" i="14" s="1" a="1"/>
  <c r="A289" i="14" s="1"/>
  <c r="A290" i="14" s="1" a="1"/>
  <c r="A290" i="14" s="1"/>
  <c r="A291" i="14" s="1" a="1"/>
  <c r="A291" i="14" s="1"/>
  <c r="A292" i="14" s="1" a="1"/>
  <c r="A292" i="14" s="1"/>
  <c r="A293" i="14" s="1" a="1"/>
  <c r="A293" i="14" s="1"/>
  <c r="A294" i="14" s="1" a="1"/>
  <c r="A294" i="14" s="1"/>
  <c r="A295" i="14" s="1" a="1"/>
  <c r="A295" i="14" s="1"/>
  <c r="A296" i="14" s="1" a="1"/>
  <c r="A296" i="14" s="1"/>
  <c r="A297" i="14" s="1" a="1"/>
  <c r="A297" i="14" s="1"/>
  <c r="A298" i="14" s="1" a="1"/>
  <c r="A298" i="14" s="1"/>
  <c r="A299" i="14" s="1" a="1"/>
  <c r="A299" i="14" s="1"/>
  <c r="A300" i="14" s="1" a="1"/>
  <c r="A300" i="14" s="1"/>
  <c r="A301" i="14" s="1" a="1"/>
  <c r="A301" i="14" s="1"/>
  <c r="A302" i="14" s="1" a="1"/>
  <c r="A302" i="14" s="1"/>
  <c r="A13" i="13" a="1"/>
  <c r="A13" i="13" s="1"/>
  <c r="A14" i="13" l="1" a="1"/>
  <c r="A14" i="13" s="1"/>
  <c r="A15" i="13" s="1" a="1"/>
  <c r="A15" i="13" s="1"/>
  <c r="A16" i="13" s="1" a="1"/>
  <c r="A16" i="13" s="1"/>
  <c r="A17" i="13" s="1"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I5" i="8" l="1"/>
  <c r="T10" i="15"/>
  <c r="S10" i="15"/>
  <c r="R10" i="15"/>
  <c r="Q10" i="15"/>
  <c r="P10" i="15"/>
  <c r="O10" i="15"/>
  <c r="N10" i="15"/>
  <c r="M10" i="15"/>
  <c r="D6" i="14" l="1"/>
  <c r="B6" i="14"/>
  <c r="D5" i="14"/>
  <c r="B5" i="14"/>
  <c r="D7" i="14" l="1"/>
  <c r="B7" i="14"/>
  <c r="D8" i="14" l="1"/>
  <c r="B8" i="14"/>
  <c r="D9" i="14" l="1"/>
  <c r="B9" i="14"/>
  <c r="D11" i="14" l="1"/>
  <c r="B11" i="14"/>
  <c r="D10" i="14"/>
  <c r="B10" i="14"/>
  <c r="D12" i="14" l="1"/>
  <c r="B12" i="14"/>
  <c r="D13" i="14" l="1"/>
  <c r="B13" i="14"/>
  <c r="D14" i="14" l="1"/>
  <c r="B14" i="14"/>
  <c r="D15" i="14" l="1"/>
  <c r="B15" i="14"/>
  <c r="D16" i="14" l="1"/>
  <c r="B16" i="14"/>
  <c r="D17" i="14" l="1"/>
  <c r="B17" i="14"/>
  <c r="D18" i="14" l="1"/>
  <c r="B18" i="14"/>
  <c r="D19" i="14" l="1"/>
  <c r="B19" i="14"/>
  <c r="D20" i="14" l="1"/>
  <c r="B20" i="14"/>
  <c r="D21" i="14" l="1"/>
  <c r="B21" i="14"/>
  <c r="D22" i="14" l="1"/>
  <c r="B22" i="14"/>
  <c r="D23" i="14" l="1"/>
  <c r="B23" i="14"/>
  <c r="D24" i="14" l="1"/>
  <c r="B24" i="14"/>
  <c r="D25" i="14" l="1"/>
  <c r="B25" i="14"/>
  <c r="D26" i="14" l="1"/>
  <c r="B26" i="14"/>
  <c r="D27" i="14" l="1"/>
  <c r="B27" i="14"/>
  <c r="D28" i="14" l="1"/>
  <c r="B28" i="14"/>
  <c r="D29" i="14" l="1"/>
  <c r="B29" i="14"/>
  <c r="D30" i="14" l="1"/>
  <c r="B30" i="14"/>
  <c r="D31" i="14" l="1"/>
  <c r="B31" i="14"/>
  <c r="D32" i="14" l="1"/>
  <c r="B32" i="14"/>
  <c r="D33" i="14" l="1"/>
  <c r="B33" i="14"/>
  <c r="D34" i="14" l="1"/>
  <c r="B34" i="14"/>
  <c r="D35" i="14" l="1"/>
  <c r="B35" i="14"/>
  <c r="D36" i="14" l="1"/>
  <c r="B36" i="14"/>
  <c r="D37" i="14" l="1"/>
  <c r="B37" i="14"/>
  <c r="D38" i="14" l="1"/>
  <c r="B38" i="14"/>
  <c r="D39" i="14" l="1"/>
  <c r="B39" i="14"/>
  <c r="D40" i="14" l="1"/>
  <c r="B40" i="14"/>
  <c r="D41" i="14" l="1"/>
  <c r="B41" i="14"/>
  <c r="D42" i="14" l="1"/>
  <c r="B42" i="14"/>
  <c r="D43" i="14" l="1"/>
  <c r="B43" i="14"/>
  <c r="D44" i="14" l="1"/>
  <c r="B44" i="14"/>
  <c r="D45" i="14" l="1"/>
  <c r="B45" i="14"/>
  <c r="D46" i="14" l="1"/>
  <c r="B46" i="14"/>
  <c r="D47" i="14" l="1"/>
  <c r="B47" i="14"/>
  <c r="D48" i="14" l="1"/>
  <c r="B48" i="14"/>
  <c r="D49" i="14" l="1"/>
  <c r="B49" i="14"/>
  <c r="D50" i="14" l="1"/>
  <c r="B50" i="14"/>
  <c r="D51" i="14" l="1"/>
  <c r="B51" i="14"/>
  <c r="D52" i="14" l="1"/>
  <c r="B52" i="14"/>
  <c r="D53" i="14" l="1"/>
  <c r="B53" i="14"/>
  <c r="D54" i="14" l="1"/>
  <c r="B54" i="14"/>
  <c r="D55" i="14" l="1"/>
  <c r="B55" i="14"/>
  <c r="D56" i="14" l="1"/>
  <c r="B56" i="14"/>
  <c r="D57" i="14" l="1"/>
  <c r="B57" i="14"/>
  <c r="D58" i="14" l="1"/>
  <c r="B58" i="14"/>
  <c r="D59" i="14" l="1"/>
  <c r="B59" i="14"/>
  <c r="D60" i="14" l="1"/>
  <c r="B60" i="14"/>
  <c r="D61" i="14" l="1"/>
  <c r="B61" i="14"/>
  <c r="D62" i="14" l="1"/>
  <c r="B62" i="14"/>
  <c r="B63" i="14" l="1"/>
  <c r="D63" i="14"/>
  <c r="D64" i="14" l="1"/>
  <c r="B64" i="14"/>
  <c r="B65" i="14" l="1"/>
  <c r="D65" i="14"/>
  <c r="D66" i="14" l="1"/>
  <c r="B66" i="14"/>
  <c r="B67" i="14" l="1"/>
  <c r="D67" i="14"/>
  <c r="B68" i="14" l="1"/>
  <c r="D68" i="14"/>
  <c r="B69" i="14" l="1"/>
  <c r="D69" i="14"/>
  <c r="D70" i="14" l="1"/>
  <c r="B70" i="14"/>
  <c r="B71" i="14" l="1"/>
  <c r="D71" i="14"/>
  <c r="B72" i="14" l="1"/>
  <c r="D72" i="14"/>
  <c r="B73" i="14" l="1"/>
  <c r="D73" i="14"/>
  <c r="D74" i="14" l="1"/>
  <c r="B74" i="14"/>
  <c r="B75" i="14" l="1"/>
  <c r="D75" i="14"/>
  <c r="B76" i="14" l="1"/>
  <c r="D76" i="14"/>
  <c r="B77" i="14" l="1"/>
  <c r="D77" i="14"/>
  <c r="D78" i="14" l="1"/>
  <c r="B78" i="14"/>
  <c r="B79" i="14" l="1"/>
  <c r="D79" i="14"/>
  <c r="B80" i="14" l="1"/>
  <c r="D80" i="14"/>
  <c r="D81" i="14" l="1"/>
  <c r="B81" i="14"/>
  <c r="D82" i="14" l="1"/>
  <c r="B82" i="14"/>
  <c r="D83" i="14" l="1"/>
  <c r="B83" i="14"/>
  <c r="B84" i="14" l="1"/>
  <c r="D84" i="14"/>
  <c r="D85" i="14" l="1"/>
  <c r="B85" i="14"/>
  <c r="D86" i="14" l="1"/>
  <c r="B86" i="14"/>
  <c r="D87" i="14" l="1"/>
  <c r="B87" i="14"/>
  <c r="B88" i="14" l="1"/>
  <c r="D88" i="14"/>
  <c r="D89" i="14" l="1"/>
  <c r="B89" i="14"/>
  <c r="D90" i="14" l="1"/>
  <c r="B90" i="14"/>
  <c r="D91" i="14" l="1"/>
  <c r="B91" i="14"/>
  <c r="B92" i="14" l="1"/>
  <c r="D92" i="14"/>
  <c r="D93" i="14" l="1"/>
  <c r="B93" i="14"/>
  <c r="B94" i="14" l="1"/>
  <c r="D94" i="14"/>
  <c r="D95" i="14" l="1"/>
  <c r="B95" i="14"/>
  <c r="B96" i="14" l="1"/>
  <c r="D96" i="14"/>
  <c r="D97" i="14" l="1"/>
  <c r="B97" i="14"/>
  <c r="B98" i="14" l="1"/>
  <c r="D98" i="14"/>
  <c r="D99" i="14" l="1"/>
  <c r="B99" i="14"/>
  <c r="B100" i="14" l="1"/>
  <c r="D100" i="14"/>
  <c r="D101" i="14" l="1"/>
  <c r="B101" i="14"/>
  <c r="B102" i="14" l="1"/>
  <c r="D102" i="14"/>
  <c r="D103" i="14" l="1"/>
  <c r="B103" i="14"/>
  <c r="D104" i="14" l="1"/>
  <c r="B104" i="14"/>
  <c r="D105" i="14" l="1"/>
  <c r="B105" i="14"/>
  <c r="C106" i="14" l="1"/>
  <c r="B106" i="14"/>
  <c r="D106" i="14"/>
  <c r="D107" i="14" l="1"/>
  <c r="B107" i="14"/>
  <c r="D108" i="14" l="1"/>
  <c r="B108" i="14"/>
  <c r="D109" i="14" l="1"/>
  <c r="B109" i="14"/>
  <c r="D110" i="14" l="1"/>
  <c r="B110" i="14"/>
  <c r="D111" i="14" l="1"/>
  <c r="B111" i="14"/>
  <c r="B112" i="14" l="1"/>
  <c r="D112" i="14"/>
  <c r="D113" i="14" l="1"/>
  <c r="B113" i="14"/>
  <c r="D114" i="14" l="1"/>
  <c r="B114" i="14"/>
  <c r="D115" i="14" l="1"/>
  <c r="B115" i="14"/>
  <c r="D116" i="14" l="1"/>
  <c r="B116" i="14"/>
  <c r="D117" i="14" l="1"/>
  <c r="B117" i="14"/>
  <c r="D118" i="14" l="1"/>
  <c r="B118" i="14"/>
  <c r="D119" i="14" l="1"/>
  <c r="B119" i="14"/>
  <c r="B120" i="14" l="1"/>
  <c r="D120" i="14"/>
  <c r="D121" i="14" l="1"/>
  <c r="B121" i="14"/>
  <c r="B122" i="14" l="1"/>
  <c r="D122" i="14"/>
  <c r="D123" i="14" l="1"/>
  <c r="B123" i="14"/>
  <c r="B124" i="14" l="1"/>
  <c r="D124" i="14"/>
  <c r="D125" i="14" l="1"/>
  <c r="B125" i="14"/>
  <c r="B126" i="14" l="1"/>
  <c r="D126" i="14"/>
  <c r="D127" i="14" l="1"/>
  <c r="B127" i="14"/>
  <c r="B128" i="14" l="1"/>
  <c r="D128" i="14"/>
  <c r="D129" i="14" l="1"/>
  <c r="B129" i="14"/>
  <c r="B130" i="14" l="1"/>
  <c r="D130" i="14"/>
  <c r="D131" i="14" l="1"/>
  <c r="B131" i="14"/>
  <c r="B132" i="14" l="1"/>
  <c r="D132" i="14"/>
  <c r="D133" i="14" l="1"/>
  <c r="B133" i="14"/>
  <c r="B134" i="14" l="1"/>
  <c r="D134" i="14"/>
  <c r="D135" i="14" l="1"/>
  <c r="B135" i="14"/>
  <c r="B136" i="14" l="1"/>
  <c r="D136" i="14"/>
  <c r="D137" i="14" l="1"/>
  <c r="B137" i="14"/>
  <c r="D138" i="14" l="1"/>
  <c r="B138" i="14"/>
  <c r="D139" i="14" l="1"/>
  <c r="B139" i="14"/>
  <c r="D140" i="14" l="1"/>
  <c r="B140" i="14"/>
  <c r="D141" i="14" l="1"/>
  <c r="B141" i="14"/>
  <c r="D142" i="14" l="1"/>
  <c r="B142" i="14"/>
  <c r="D143" i="14" l="1"/>
  <c r="B143" i="14"/>
  <c r="B144" i="14" l="1"/>
  <c r="D144" i="14"/>
  <c r="D145" i="14" l="1"/>
  <c r="B145" i="14"/>
  <c r="B146" i="14" l="1"/>
  <c r="D146" i="14"/>
  <c r="D147" i="14" l="1"/>
  <c r="B147" i="14"/>
  <c r="B148" i="14" l="1"/>
  <c r="D148" i="14"/>
  <c r="D149" i="14" l="1"/>
  <c r="B149" i="14"/>
  <c r="D150" i="14" l="1"/>
  <c r="B150" i="14"/>
  <c r="D151" i="14" l="1"/>
  <c r="B151" i="14"/>
  <c r="B152" i="14" l="1"/>
  <c r="D152" i="14"/>
  <c r="B153" i="14" l="1"/>
  <c r="D153" i="14"/>
  <c r="B154" i="14" l="1"/>
  <c r="D154" i="14"/>
  <c r="B155" i="14" l="1"/>
  <c r="D155" i="14"/>
  <c r="B156" i="14" l="1"/>
  <c r="D156" i="14"/>
  <c r="B157" i="14" l="1"/>
  <c r="D157" i="14"/>
  <c r="B158" i="14" l="1"/>
  <c r="D158" i="14"/>
  <c r="B159" i="14" l="1"/>
  <c r="D159" i="14"/>
  <c r="B160" i="14" l="1"/>
  <c r="D160" i="14"/>
  <c r="B161" i="14" l="1"/>
  <c r="D161" i="14"/>
  <c r="B162" i="14" l="1"/>
  <c r="D162" i="14"/>
  <c r="B163" i="14" l="1"/>
  <c r="D163" i="14"/>
  <c r="B164" i="14" l="1"/>
  <c r="D164" i="14"/>
  <c r="B165" i="14" l="1"/>
  <c r="D165" i="14"/>
  <c r="B166" i="14" l="1"/>
  <c r="D166" i="14"/>
  <c r="B167" i="14" l="1"/>
  <c r="D167" i="14"/>
  <c r="B168" i="14" l="1"/>
  <c r="D168" i="14"/>
  <c r="B169" i="14" l="1"/>
  <c r="D169" i="14"/>
  <c r="B170" i="14" l="1"/>
  <c r="D170" i="14"/>
  <c r="B171" i="14" l="1"/>
  <c r="D171" i="14"/>
  <c r="B172" i="14" l="1"/>
  <c r="D172" i="14"/>
  <c r="B173" i="14" l="1"/>
  <c r="D173" i="14"/>
  <c r="B174" i="14" l="1"/>
  <c r="D174" i="14"/>
  <c r="B175" i="14" l="1"/>
  <c r="D175" i="14"/>
  <c r="B176" i="14" l="1"/>
  <c r="D176" i="14"/>
  <c r="B177" i="14" l="1"/>
  <c r="D177" i="14"/>
  <c r="B178" i="14" l="1"/>
  <c r="D178" i="14"/>
  <c r="B179" i="14" l="1"/>
  <c r="D179" i="14"/>
  <c r="B180" i="14" l="1"/>
  <c r="D180" i="14"/>
  <c r="B181" i="14" l="1"/>
  <c r="D181" i="14"/>
  <c r="B182" i="14" l="1"/>
  <c r="D182" i="14"/>
  <c r="B183" i="14" l="1"/>
  <c r="D183" i="14"/>
  <c r="B184" i="14" l="1"/>
  <c r="D184" i="14"/>
  <c r="B185" i="14" l="1"/>
  <c r="D185" i="14"/>
  <c r="B186" i="14" l="1"/>
  <c r="D186" i="14"/>
  <c r="C186" i="14"/>
  <c r="B187" i="14" l="1"/>
  <c r="D187" i="14"/>
  <c r="C187" i="14"/>
  <c r="B188" i="14" l="1"/>
  <c r="D188" i="14"/>
  <c r="C188" i="14"/>
  <c r="B189" i="14" l="1"/>
  <c r="D189" i="14"/>
  <c r="C189" i="14"/>
  <c r="B190" i="14" l="1"/>
  <c r="D190" i="14"/>
  <c r="C190" i="14"/>
  <c r="B191" i="14" l="1"/>
  <c r="D191" i="14"/>
  <c r="C191" i="14"/>
  <c r="B192" i="14" l="1"/>
  <c r="D192" i="14"/>
  <c r="C192" i="14"/>
  <c r="B193" i="14" l="1"/>
  <c r="D193" i="14"/>
  <c r="C193" i="14"/>
  <c r="B194" i="14" l="1"/>
  <c r="D194" i="14"/>
  <c r="C194" i="14"/>
  <c r="B195" i="14" l="1"/>
  <c r="D195" i="14"/>
  <c r="C195" i="14"/>
  <c r="B196" i="14" l="1"/>
  <c r="D196" i="14"/>
  <c r="C196" i="14"/>
  <c r="B197" i="14" l="1"/>
  <c r="D197" i="14"/>
  <c r="C197" i="14"/>
  <c r="B198" i="14" l="1"/>
  <c r="D198" i="14"/>
  <c r="C198" i="14"/>
  <c r="B199" i="14" l="1"/>
  <c r="D199" i="14"/>
  <c r="C199" i="14"/>
  <c r="B200" i="14" l="1"/>
  <c r="D200" i="14"/>
  <c r="C200" i="14"/>
  <c r="B201" i="14" l="1"/>
  <c r="D201" i="14"/>
  <c r="C201" i="14"/>
  <c r="B202" i="14" l="1"/>
  <c r="D202" i="14"/>
  <c r="C202" i="14"/>
  <c r="B203" i="14" l="1"/>
  <c r="D203" i="14"/>
  <c r="C203" i="14"/>
  <c r="B204" i="14" l="1"/>
  <c r="D204" i="14"/>
  <c r="C204" i="14"/>
  <c r="B205" i="14" l="1"/>
  <c r="D205" i="14"/>
  <c r="C205" i="14"/>
  <c r="B206" i="14" l="1"/>
  <c r="D206" i="14"/>
  <c r="C206" i="14"/>
  <c r="B207" i="14" l="1"/>
  <c r="D207" i="14"/>
  <c r="C207" i="14"/>
  <c r="B208" i="14" l="1"/>
  <c r="D208" i="14"/>
  <c r="C208" i="14"/>
  <c r="B209" i="14" l="1"/>
  <c r="D209" i="14"/>
  <c r="C209" i="14"/>
  <c r="B210" i="14" l="1"/>
  <c r="D210" i="14"/>
  <c r="C210" i="14"/>
  <c r="B211" i="14" l="1"/>
  <c r="D211" i="14"/>
  <c r="C211" i="14"/>
  <c r="B212" i="14" l="1"/>
  <c r="D212" i="14"/>
  <c r="C212" i="14"/>
  <c r="B213" i="14" l="1"/>
  <c r="D213" i="14"/>
  <c r="C213" i="14"/>
  <c r="B214" i="14" l="1"/>
  <c r="D214" i="14"/>
  <c r="C214" i="14"/>
  <c r="B215" i="14" l="1"/>
  <c r="D215" i="14"/>
  <c r="C215" i="14"/>
  <c r="B216" i="14" l="1"/>
  <c r="D216" i="14"/>
  <c r="C216" i="14"/>
  <c r="B217" i="14" l="1"/>
  <c r="D217" i="14"/>
  <c r="C217" i="14"/>
  <c r="B218" i="14" l="1"/>
  <c r="D218" i="14"/>
  <c r="C218" i="14"/>
  <c r="B219" i="14" l="1"/>
  <c r="D219" i="14"/>
  <c r="C219" i="14"/>
  <c r="B220" i="14" l="1"/>
  <c r="D220" i="14"/>
  <c r="C220" i="14"/>
  <c r="B221" i="14" l="1"/>
  <c r="D221" i="14"/>
  <c r="C221" i="14"/>
  <c r="B222" i="14" l="1"/>
  <c r="D222" i="14"/>
  <c r="C222" i="14"/>
  <c r="C223" i="14" l="1"/>
  <c r="D223" i="14"/>
  <c r="B223" i="14"/>
  <c r="B224" i="14" l="1"/>
  <c r="C224" i="14"/>
  <c r="D224" i="14"/>
  <c r="D225" i="14" l="1"/>
  <c r="B225" i="14"/>
  <c r="C225" i="14"/>
  <c r="B226" i="14" l="1"/>
  <c r="C226" i="14"/>
  <c r="D226" i="14"/>
  <c r="C227" i="14" l="1"/>
  <c r="D227" i="14"/>
  <c r="B227" i="14"/>
  <c r="B228" i="14" l="1"/>
  <c r="C228" i="14"/>
  <c r="D228" i="14"/>
  <c r="D229" i="14" l="1"/>
  <c r="B229" i="14"/>
  <c r="C229" i="14"/>
  <c r="B230" i="14" l="1"/>
  <c r="C230" i="14"/>
  <c r="D230" i="14"/>
  <c r="D231" i="14" l="1"/>
  <c r="B231" i="14"/>
  <c r="C231" i="14"/>
  <c r="B232" i="14" l="1"/>
  <c r="C232" i="14"/>
  <c r="D232" i="14"/>
  <c r="D233" i="14" l="1"/>
  <c r="C233" i="14"/>
  <c r="B233" i="14"/>
  <c r="B234" i="14" l="1"/>
  <c r="D234" i="14"/>
  <c r="C234" i="14"/>
  <c r="D235" i="14" l="1"/>
  <c r="C235" i="14"/>
  <c r="B235" i="14"/>
  <c r="B236" i="14" l="1"/>
  <c r="C236" i="14"/>
  <c r="D236" i="14"/>
  <c r="C237" i="14" l="1"/>
  <c r="B237" i="14"/>
  <c r="D237" i="14"/>
  <c r="B238" i="14" l="1"/>
  <c r="C238" i="14"/>
  <c r="D238" i="14"/>
  <c r="D239" i="14" l="1"/>
  <c r="B239" i="14"/>
  <c r="C239" i="14"/>
  <c r="B240" i="14" l="1"/>
  <c r="C240" i="14"/>
  <c r="D240" i="14"/>
  <c r="B241" i="14" l="1"/>
  <c r="C241" i="14"/>
  <c r="D241" i="14"/>
  <c r="B242" i="14" l="1"/>
  <c r="C242" i="14"/>
  <c r="D242" i="14"/>
  <c r="D246" i="14" l="1"/>
  <c r="B246" i="14"/>
  <c r="C246" i="14"/>
  <c r="D243" i="14"/>
  <c r="B243" i="14"/>
  <c r="C243" i="14"/>
  <c r="C247" i="14" l="1"/>
  <c r="D247" i="14"/>
  <c r="B247" i="14"/>
  <c r="B244" i="14"/>
  <c r="C244" i="14"/>
  <c r="D244" i="14"/>
  <c r="C248" i="14" l="1"/>
  <c r="B248" i="14"/>
  <c r="D248" i="14"/>
  <c r="D245" i="14"/>
  <c r="B245" i="14"/>
  <c r="C245" i="14"/>
  <c r="B249" i="14" l="1"/>
  <c r="D249" i="14"/>
  <c r="C249" i="14"/>
  <c r="F4" i="5"/>
  <c r="A4" i="5"/>
  <c r="J8" i="5"/>
  <c r="I8" i="5"/>
  <c r="H8" i="5"/>
  <c r="J7" i="5"/>
  <c r="I7" i="5"/>
  <c r="H7" i="5"/>
  <c r="J6" i="5"/>
  <c r="I6" i="5"/>
  <c r="H6" i="5"/>
  <c r="F7" i="5"/>
  <c r="F8" i="5"/>
  <c r="F9" i="5"/>
  <c r="F6" i="5"/>
  <c r="D7" i="5"/>
  <c r="D6" i="5"/>
  <c r="C7" i="5"/>
  <c r="B7" i="5"/>
  <c r="A7" i="5"/>
  <c r="C6" i="5"/>
  <c r="B6" i="5"/>
  <c r="A6" i="5"/>
  <c r="C250" i="14" l="1"/>
  <c r="B250" i="14"/>
  <c r="D250" i="14"/>
  <c r="A3" i="6"/>
  <c r="A2" i="24"/>
  <c r="D251" i="14" l="1"/>
  <c r="B251" i="14"/>
  <c r="C251" i="14"/>
  <c r="B2" i="15"/>
  <c r="A2" i="7"/>
  <c r="A17" i="8"/>
  <c r="A4" i="8"/>
  <c r="A2" i="5"/>
  <c r="A2" i="4"/>
  <c r="A2" i="14"/>
  <c r="A2" i="13"/>
  <c r="A2" i="12"/>
  <c r="D10" i="13" s="1"/>
  <c r="A2" i="2"/>
  <c r="B7" i="13" l="1"/>
  <c r="B6" i="13"/>
  <c r="D7" i="13"/>
  <c r="D6" i="13"/>
  <c r="D9" i="13"/>
  <c r="B8" i="13"/>
  <c r="B9" i="13"/>
  <c r="D8" i="13"/>
  <c r="B10" i="13"/>
  <c r="B252" i="14"/>
  <c r="D252" i="14"/>
  <c r="D253" i="14"/>
  <c r="C252" i="14"/>
  <c r="H254" i="13"/>
  <c r="E6" i="13"/>
  <c r="G7" i="13"/>
  <c r="E9" i="13"/>
  <c r="G10" i="13"/>
  <c r="E12" i="13"/>
  <c r="G13" i="13"/>
  <c r="E15" i="13"/>
  <c r="G16" i="13"/>
  <c r="E18" i="13"/>
  <c r="G19" i="13"/>
  <c r="E21" i="13"/>
  <c r="G22" i="13"/>
  <c r="E24" i="13"/>
  <c r="G25" i="13"/>
  <c r="E27" i="13"/>
  <c r="G28" i="13"/>
  <c r="E30" i="13"/>
  <c r="G31" i="13"/>
  <c r="E33" i="13"/>
  <c r="G34" i="13"/>
  <c r="E36" i="13"/>
  <c r="G37" i="13"/>
  <c r="E39" i="13"/>
  <c r="G40" i="13"/>
  <c r="E42" i="13"/>
  <c r="G43" i="13"/>
  <c r="E45" i="13"/>
  <c r="G46" i="13"/>
  <c r="E48" i="13"/>
  <c r="G49" i="13"/>
  <c r="E51" i="13"/>
  <c r="G52" i="13"/>
  <c r="E54" i="13"/>
  <c r="G55" i="13"/>
  <c r="E57" i="13"/>
  <c r="G58" i="13"/>
  <c r="E60" i="13"/>
  <c r="G61" i="13"/>
  <c r="F6" i="13"/>
  <c r="H7" i="13"/>
  <c r="F9" i="13"/>
  <c r="H10" i="13"/>
  <c r="F12" i="13"/>
  <c r="H13" i="13"/>
  <c r="F15" i="13"/>
  <c r="H16" i="13"/>
  <c r="F18" i="13"/>
  <c r="H19" i="13"/>
  <c r="F21" i="13"/>
  <c r="H22" i="13"/>
  <c r="F24" i="13"/>
  <c r="H25" i="13"/>
  <c r="F27" i="13"/>
  <c r="H28" i="13"/>
  <c r="F30" i="13"/>
  <c r="H31" i="13"/>
  <c r="F33" i="13"/>
  <c r="H34" i="13"/>
  <c r="F36" i="13"/>
  <c r="H37" i="13"/>
  <c r="F39" i="13"/>
  <c r="H40" i="13"/>
  <c r="F42" i="13"/>
  <c r="H43" i="13"/>
  <c r="F45" i="13"/>
  <c r="H46" i="13"/>
  <c r="F48" i="13"/>
  <c r="H49" i="13"/>
  <c r="F51" i="13"/>
  <c r="H52" i="13"/>
  <c r="F54" i="13"/>
  <c r="H55" i="13"/>
  <c r="F57" i="13"/>
  <c r="H58" i="13"/>
  <c r="F60" i="13"/>
  <c r="H61" i="13"/>
  <c r="F63" i="13"/>
  <c r="H64" i="13"/>
  <c r="F66" i="13"/>
  <c r="H67" i="13"/>
  <c r="F69" i="13"/>
  <c r="H70" i="13"/>
  <c r="F72" i="13"/>
  <c r="H73" i="13"/>
  <c r="F75" i="13"/>
  <c r="H76" i="13"/>
  <c r="F78" i="13"/>
  <c r="H79" i="13"/>
  <c r="F81" i="13"/>
  <c r="H82" i="13"/>
  <c r="F84" i="13"/>
  <c r="H85" i="13"/>
  <c r="F87" i="13"/>
  <c r="H88" i="13"/>
  <c r="F90" i="13"/>
  <c r="H91" i="13"/>
  <c r="F93" i="13"/>
  <c r="H94" i="13"/>
  <c r="F96" i="13"/>
  <c r="H97" i="13"/>
  <c r="F99" i="13"/>
  <c r="H100" i="13"/>
  <c r="F102" i="13"/>
  <c r="H103" i="13"/>
  <c r="F105" i="13"/>
  <c r="H106" i="13"/>
  <c r="F108" i="13"/>
  <c r="H109" i="13"/>
  <c r="F111" i="13"/>
  <c r="H112" i="13"/>
  <c r="F114" i="13"/>
  <c r="H115" i="13"/>
  <c r="F117" i="13"/>
  <c r="H118" i="13"/>
  <c r="F120" i="13"/>
  <c r="H121" i="13"/>
  <c r="F123" i="13"/>
  <c r="H124" i="13"/>
  <c r="F126" i="13"/>
  <c r="H127" i="13"/>
  <c r="F129" i="13"/>
  <c r="G6" i="13"/>
  <c r="E8" i="13"/>
  <c r="G9" i="13"/>
  <c r="E11" i="13"/>
  <c r="G12" i="13"/>
  <c r="E14" i="13"/>
  <c r="G15" i="13"/>
  <c r="E17" i="13"/>
  <c r="G18" i="13"/>
  <c r="E20" i="13"/>
  <c r="G21" i="13"/>
  <c r="E23" i="13"/>
  <c r="G24" i="13"/>
  <c r="E26" i="13"/>
  <c r="G27" i="13"/>
  <c r="E29" i="13"/>
  <c r="G30" i="13"/>
  <c r="E32" i="13"/>
  <c r="G33" i="13"/>
  <c r="E35" i="13"/>
  <c r="G36" i="13"/>
  <c r="E38" i="13"/>
  <c r="G39" i="13"/>
  <c r="E41" i="13"/>
  <c r="G42" i="13"/>
  <c r="E44" i="13"/>
  <c r="G45" i="13"/>
  <c r="E47" i="13"/>
  <c r="G48" i="13"/>
  <c r="E50" i="13"/>
  <c r="G51" i="13"/>
  <c r="E53" i="13"/>
  <c r="G54" i="13"/>
  <c r="E56" i="13"/>
  <c r="G57" i="13"/>
  <c r="E59" i="13"/>
  <c r="G60" i="13"/>
  <c r="E62" i="13"/>
  <c r="G63" i="13"/>
  <c r="E65" i="13"/>
  <c r="G66" i="13"/>
  <c r="E68" i="13"/>
  <c r="G69" i="13"/>
  <c r="E71" i="13"/>
  <c r="G72" i="13"/>
  <c r="E74" i="13"/>
  <c r="G75" i="13"/>
  <c r="E77" i="13"/>
  <c r="G78" i="13"/>
  <c r="E80" i="13"/>
  <c r="G81" i="13"/>
  <c r="E83" i="13"/>
  <c r="G84" i="13"/>
  <c r="E86" i="13"/>
  <c r="G87" i="13"/>
  <c r="E89" i="13"/>
  <c r="G90" i="13"/>
  <c r="E92" i="13"/>
  <c r="G93" i="13"/>
  <c r="E95" i="13"/>
  <c r="G96" i="13"/>
  <c r="E98" i="13"/>
  <c r="G99" i="13"/>
  <c r="E101" i="13"/>
  <c r="G102" i="13"/>
  <c r="E104" i="13"/>
  <c r="G105" i="13"/>
  <c r="E107" i="13"/>
  <c r="G108" i="13"/>
  <c r="E110" i="13"/>
  <c r="G111" i="13"/>
  <c r="E113" i="13"/>
  <c r="G114" i="13"/>
  <c r="E116" i="13"/>
  <c r="G117" i="13"/>
  <c r="E119" i="13"/>
  <c r="G120" i="13"/>
  <c r="E122" i="13"/>
  <c r="G123" i="13"/>
  <c r="E125" i="13"/>
  <c r="G126" i="13"/>
  <c r="E128" i="13"/>
  <c r="G129" i="13"/>
  <c r="E131" i="13"/>
  <c r="G132" i="13"/>
  <c r="H6" i="13"/>
  <c r="F8" i="13"/>
  <c r="H9" i="13"/>
  <c r="F11" i="13"/>
  <c r="H12" i="13"/>
  <c r="F14" i="13"/>
  <c r="H15" i="13"/>
  <c r="F17" i="13"/>
  <c r="H18" i="13"/>
  <c r="F20" i="13"/>
  <c r="H21" i="13"/>
  <c r="F23" i="13"/>
  <c r="H24" i="13"/>
  <c r="F26" i="13"/>
  <c r="H27" i="13"/>
  <c r="F29" i="13"/>
  <c r="H30" i="13"/>
  <c r="F32" i="13"/>
  <c r="H33" i="13"/>
  <c r="F35" i="13"/>
  <c r="H36" i="13"/>
  <c r="F38" i="13"/>
  <c r="H39" i="13"/>
  <c r="F41" i="13"/>
  <c r="H42" i="13"/>
  <c r="F44" i="13"/>
  <c r="H45" i="13"/>
  <c r="F47" i="13"/>
  <c r="H48" i="13"/>
  <c r="F50" i="13"/>
  <c r="H51" i="13"/>
  <c r="F53" i="13"/>
  <c r="H54" i="13"/>
  <c r="F56" i="13"/>
  <c r="H57" i="13"/>
  <c r="F59" i="13"/>
  <c r="H60" i="13"/>
  <c r="F62" i="13"/>
  <c r="H63" i="13"/>
  <c r="F65" i="13"/>
  <c r="H66" i="13"/>
  <c r="F68" i="13"/>
  <c r="H69" i="13"/>
  <c r="F71" i="13"/>
  <c r="H72" i="13"/>
  <c r="F74" i="13"/>
  <c r="H75" i="13"/>
  <c r="F77" i="13"/>
  <c r="H78" i="13"/>
  <c r="F80" i="13"/>
  <c r="H81" i="13"/>
  <c r="F83" i="13"/>
  <c r="H84" i="13"/>
  <c r="F86" i="13"/>
  <c r="H87" i="13"/>
  <c r="F89" i="13"/>
  <c r="H90" i="13"/>
  <c r="F92" i="13"/>
  <c r="H93" i="13"/>
  <c r="F95" i="13"/>
  <c r="H96" i="13"/>
  <c r="F98" i="13"/>
  <c r="H99" i="13"/>
  <c r="F101" i="13"/>
  <c r="H102" i="13"/>
  <c r="F104" i="13"/>
  <c r="H105" i="13"/>
  <c r="F107" i="13"/>
  <c r="H108" i="13"/>
  <c r="F110" i="13"/>
  <c r="H111" i="13"/>
  <c r="F113" i="13"/>
  <c r="H114" i="13"/>
  <c r="F116" i="13"/>
  <c r="H117" i="13"/>
  <c r="F119" i="13"/>
  <c r="H120" i="13"/>
  <c r="F122" i="13"/>
  <c r="H123" i="13"/>
  <c r="F125" i="13"/>
  <c r="H126" i="13"/>
  <c r="F128" i="13"/>
  <c r="H129" i="13"/>
  <c r="F131" i="13"/>
  <c r="H132" i="13"/>
  <c r="E7" i="13"/>
  <c r="G11" i="13"/>
  <c r="E16" i="13"/>
  <c r="G20" i="13"/>
  <c r="E25" i="13"/>
  <c r="G29" i="13"/>
  <c r="E34" i="13"/>
  <c r="G38" i="13"/>
  <c r="E43" i="13"/>
  <c r="G47" i="13"/>
  <c r="E52" i="13"/>
  <c r="G56" i="13"/>
  <c r="E61" i="13"/>
  <c r="F64" i="13"/>
  <c r="F67" i="13"/>
  <c r="F70" i="13"/>
  <c r="F73" i="13"/>
  <c r="F76" i="13"/>
  <c r="F79" i="13"/>
  <c r="F82" i="13"/>
  <c r="F85" i="13"/>
  <c r="F88" i="13"/>
  <c r="F91" i="13"/>
  <c r="F94" i="13"/>
  <c r="F97" i="13"/>
  <c r="F100" i="13"/>
  <c r="F103" i="13"/>
  <c r="F106" i="13"/>
  <c r="F109" i="13"/>
  <c r="F112" i="13"/>
  <c r="F115" i="13"/>
  <c r="F118" i="13"/>
  <c r="F121" i="13"/>
  <c r="F124" i="13"/>
  <c r="F127" i="13"/>
  <c r="F130" i="13"/>
  <c r="F132" i="13"/>
  <c r="F134" i="13"/>
  <c r="H135" i="13"/>
  <c r="F137" i="13"/>
  <c r="H138" i="13"/>
  <c r="F140" i="13"/>
  <c r="H141" i="13"/>
  <c r="F143" i="13"/>
  <c r="H144" i="13"/>
  <c r="F146" i="13"/>
  <c r="H147" i="13"/>
  <c r="F149" i="13"/>
  <c r="H150" i="13"/>
  <c r="F152" i="13"/>
  <c r="H153" i="13"/>
  <c r="F155" i="13"/>
  <c r="H156" i="13"/>
  <c r="F158" i="13"/>
  <c r="H159" i="13"/>
  <c r="F161" i="13"/>
  <c r="H162" i="13"/>
  <c r="F164" i="13"/>
  <c r="H165" i="13"/>
  <c r="F167" i="13"/>
  <c r="H168" i="13"/>
  <c r="F170" i="13"/>
  <c r="H171" i="13"/>
  <c r="F173" i="13"/>
  <c r="H174" i="13"/>
  <c r="F176" i="13"/>
  <c r="H177" i="13"/>
  <c r="F179" i="13"/>
  <c r="H180" i="13"/>
  <c r="F182" i="13"/>
  <c r="H183" i="13"/>
  <c r="F185" i="13"/>
  <c r="H186" i="13"/>
  <c r="F188" i="13"/>
  <c r="H189" i="13"/>
  <c r="F191" i="13"/>
  <c r="H192" i="13"/>
  <c r="F194" i="13"/>
  <c r="H195" i="13"/>
  <c r="F197" i="13"/>
  <c r="H198" i="13"/>
  <c r="F200" i="13"/>
  <c r="H201" i="13"/>
  <c r="F7" i="13"/>
  <c r="H11" i="13"/>
  <c r="F16" i="13"/>
  <c r="H20" i="13"/>
  <c r="F25" i="13"/>
  <c r="H29" i="13"/>
  <c r="F34" i="13"/>
  <c r="H38" i="13"/>
  <c r="F43" i="13"/>
  <c r="H47" i="13"/>
  <c r="F52" i="13"/>
  <c r="H56" i="13"/>
  <c r="F61" i="13"/>
  <c r="G64" i="13"/>
  <c r="G67" i="13"/>
  <c r="G70" i="13"/>
  <c r="G73" i="13"/>
  <c r="G76" i="13"/>
  <c r="G79" i="13"/>
  <c r="G82" i="13"/>
  <c r="G85" i="13"/>
  <c r="G88" i="13"/>
  <c r="G91" i="13"/>
  <c r="G94" i="13"/>
  <c r="G97" i="13"/>
  <c r="G100" i="13"/>
  <c r="G103" i="13"/>
  <c r="G106" i="13"/>
  <c r="G109" i="13"/>
  <c r="G112" i="13"/>
  <c r="G115" i="13"/>
  <c r="G118" i="13"/>
  <c r="G121" i="13"/>
  <c r="G124" i="13"/>
  <c r="G127" i="13"/>
  <c r="G130" i="13"/>
  <c r="E133" i="13"/>
  <c r="G134" i="13"/>
  <c r="E136" i="13"/>
  <c r="G137" i="13"/>
  <c r="E139" i="13"/>
  <c r="G140" i="13"/>
  <c r="E142" i="13"/>
  <c r="G143" i="13"/>
  <c r="E145" i="13"/>
  <c r="G146" i="13"/>
  <c r="E148" i="13"/>
  <c r="G149" i="13"/>
  <c r="E151" i="13"/>
  <c r="G152" i="13"/>
  <c r="E154" i="13"/>
  <c r="G155" i="13"/>
  <c r="E157" i="13"/>
  <c r="G158" i="13"/>
  <c r="E160" i="13"/>
  <c r="G161" i="13"/>
  <c r="E163" i="13"/>
  <c r="G164" i="13"/>
  <c r="E166" i="13"/>
  <c r="G167" i="13"/>
  <c r="E169" i="13"/>
  <c r="G170" i="13"/>
  <c r="E172" i="13"/>
  <c r="G173" i="13"/>
  <c r="E175" i="13"/>
  <c r="G176" i="13"/>
  <c r="E178" i="13"/>
  <c r="G179" i="13"/>
  <c r="E181" i="13"/>
  <c r="G182" i="13"/>
  <c r="E184" i="13"/>
  <c r="G185" i="13"/>
  <c r="E187" i="13"/>
  <c r="G188" i="13"/>
  <c r="E190" i="13"/>
  <c r="G191" i="13"/>
  <c r="E193" i="13"/>
  <c r="G194" i="13"/>
  <c r="E10" i="13"/>
  <c r="G14" i="13"/>
  <c r="E19" i="13"/>
  <c r="G23" i="13"/>
  <c r="E28" i="13"/>
  <c r="G32" i="13"/>
  <c r="E37" i="13"/>
  <c r="G41" i="13"/>
  <c r="E46" i="13"/>
  <c r="G50" i="13"/>
  <c r="E55" i="13"/>
  <c r="G59" i="13"/>
  <c r="E63" i="13"/>
  <c r="E66" i="13"/>
  <c r="E69" i="13"/>
  <c r="E72" i="13"/>
  <c r="E75" i="13"/>
  <c r="E78" i="13"/>
  <c r="E81" i="13"/>
  <c r="E84" i="13"/>
  <c r="E87" i="13"/>
  <c r="E90" i="13"/>
  <c r="E93" i="13"/>
  <c r="E96" i="13"/>
  <c r="E99" i="13"/>
  <c r="E102" i="13"/>
  <c r="E105" i="13"/>
  <c r="E108" i="13"/>
  <c r="E111" i="13"/>
  <c r="E114" i="13"/>
  <c r="E117" i="13"/>
  <c r="E120" i="13"/>
  <c r="E123" i="13"/>
  <c r="E126" i="13"/>
  <c r="E129" i="13"/>
  <c r="H131" i="13"/>
  <c r="H133" i="13"/>
  <c r="F135" i="13"/>
  <c r="H136" i="13"/>
  <c r="F138" i="13"/>
  <c r="H139" i="13"/>
  <c r="F141" i="13"/>
  <c r="H142" i="13"/>
  <c r="F144" i="13"/>
  <c r="H145" i="13"/>
  <c r="F147" i="13"/>
  <c r="H148" i="13"/>
  <c r="F150" i="13"/>
  <c r="H151" i="13"/>
  <c r="F153" i="13"/>
  <c r="H154" i="13"/>
  <c r="F156" i="13"/>
  <c r="H157" i="13"/>
  <c r="F159" i="13"/>
  <c r="H160" i="13"/>
  <c r="F162" i="13"/>
  <c r="H163" i="13"/>
  <c r="F165" i="13"/>
  <c r="H166" i="13"/>
  <c r="F168" i="13"/>
  <c r="H169" i="13"/>
  <c r="F171" i="13"/>
  <c r="H172" i="13"/>
  <c r="F174" i="13"/>
  <c r="H175" i="13"/>
  <c r="F177" i="13"/>
  <c r="H178" i="13"/>
  <c r="F180" i="13"/>
  <c r="H181" i="13"/>
  <c r="F183" i="13"/>
  <c r="H184" i="13"/>
  <c r="F186" i="13"/>
  <c r="H187" i="13"/>
  <c r="F189" i="13"/>
  <c r="H190" i="13"/>
  <c r="F192" i="13"/>
  <c r="H193" i="13"/>
  <c r="F195" i="13"/>
  <c r="H196" i="13"/>
  <c r="F198" i="13"/>
  <c r="H199" i="13"/>
  <c r="F201" i="13"/>
  <c r="H202" i="13"/>
  <c r="F204" i="13"/>
  <c r="H205" i="13"/>
  <c r="F10" i="13"/>
  <c r="H14" i="13"/>
  <c r="F19" i="13"/>
  <c r="H23" i="13"/>
  <c r="F28" i="13"/>
  <c r="H32" i="13"/>
  <c r="F37" i="13"/>
  <c r="H41" i="13"/>
  <c r="F46" i="13"/>
  <c r="H50" i="13"/>
  <c r="F55" i="13"/>
  <c r="H59" i="13"/>
  <c r="E64" i="13"/>
  <c r="E67" i="13"/>
  <c r="E70" i="13"/>
  <c r="E73" i="13"/>
  <c r="E76" i="13"/>
  <c r="E79" i="13"/>
  <c r="E82" i="13"/>
  <c r="E85" i="13"/>
  <c r="E88" i="13"/>
  <c r="E91" i="13"/>
  <c r="E94" i="13"/>
  <c r="E97" i="13"/>
  <c r="E100" i="13"/>
  <c r="E103" i="13"/>
  <c r="E106" i="13"/>
  <c r="E109" i="13"/>
  <c r="E112" i="13"/>
  <c r="E115" i="13"/>
  <c r="E118" i="13"/>
  <c r="E121" i="13"/>
  <c r="E124" i="13"/>
  <c r="E127" i="13"/>
  <c r="E130" i="13"/>
  <c r="E132" i="13"/>
  <c r="E134" i="13"/>
  <c r="G135" i="13"/>
  <c r="E137" i="13"/>
  <c r="G138" i="13"/>
  <c r="E140" i="13"/>
  <c r="G141" i="13"/>
  <c r="E143" i="13"/>
  <c r="G144" i="13"/>
  <c r="E146" i="13"/>
  <c r="G147" i="13"/>
  <c r="E149" i="13"/>
  <c r="G150" i="13"/>
  <c r="E152" i="13"/>
  <c r="G153" i="13"/>
  <c r="E155" i="13"/>
  <c r="G156" i="13"/>
  <c r="E158" i="13"/>
  <c r="G159" i="13"/>
  <c r="E161" i="13"/>
  <c r="G162" i="13"/>
  <c r="E164" i="13"/>
  <c r="G165" i="13"/>
  <c r="E167" i="13"/>
  <c r="G168" i="13"/>
  <c r="E170" i="13"/>
  <c r="G171" i="13"/>
  <c r="E173" i="13"/>
  <c r="G174" i="13"/>
  <c r="E176" i="13"/>
  <c r="G177" i="13"/>
  <c r="E179" i="13"/>
  <c r="G180" i="13"/>
  <c r="E182" i="13"/>
  <c r="G183" i="13"/>
  <c r="E185" i="13"/>
  <c r="G186" i="13"/>
  <c r="E188" i="13"/>
  <c r="G189" i="13"/>
  <c r="E191" i="13"/>
  <c r="G192" i="13"/>
  <c r="E194" i="13"/>
  <c r="G195" i="13"/>
  <c r="E197" i="13"/>
  <c r="G198" i="13"/>
  <c r="E200" i="13"/>
  <c r="G201" i="13"/>
  <c r="G8" i="13"/>
  <c r="E22" i="13"/>
  <c r="G35" i="13"/>
  <c r="E49" i="13"/>
  <c r="G62" i="13"/>
  <c r="G71" i="13"/>
  <c r="G80" i="13"/>
  <c r="G89" i="13"/>
  <c r="G98" i="13"/>
  <c r="G107" i="13"/>
  <c r="G116" i="13"/>
  <c r="G125" i="13"/>
  <c r="F133" i="13"/>
  <c r="H137" i="13"/>
  <c r="F142" i="13"/>
  <c r="H146" i="13"/>
  <c r="F151" i="13"/>
  <c r="H155" i="13"/>
  <c r="F160" i="13"/>
  <c r="H164" i="13"/>
  <c r="F169" i="13"/>
  <c r="H173" i="13"/>
  <c r="F178" i="13"/>
  <c r="H182" i="13"/>
  <c r="F187" i="13"/>
  <c r="H191" i="13"/>
  <c r="E196" i="13"/>
  <c r="E199" i="13"/>
  <c r="E202" i="13"/>
  <c r="H203" i="13"/>
  <c r="G205" i="13"/>
  <c r="F207" i="13"/>
  <c r="H208" i="13"/>
  <c r="F210" i="13"/>
  <c r="H211" i="13"/>
  <c r="F213" i="13"/>
  <c r="H214" i="13"/>
  <c r="F216" i="13"/>
  <c r="H217" i="13"/>
  <c r="F219" i="13"/>
  <c r="H220" i="13"/>
  <c r="F222" i="13"/>
  <c r="H223" i="13"/>
  <c r="F225" i="13"/>
  <c r="H226" i="13"/>
  <c r="F228" i="13"/>
  <c r="H229" i="13"/>
  <c r="F231" i="13"/>
  <c r="H232" i="13"/>
  <c r="F234" i="13"/>
  <c r="H235" i="13"/>
  <c r="F237" i="13"/>
  <c r="H238" i="13"/>
  <c r="F240" i="13"/>
  <c r="H241" i="13"/>
  <c r="F243" i="13"/>
  <c r="H244" i="13"/>
  <c r="F246" i="13"/>
  <c r="H247" i="13"/>
  <c r="F249" i="13"/>
  <c r="H250" i="13"/>
  <c r="F252" i="13"/>
  <c r="H8" i="13"/>
  <c r="F22" i="13"/>
  <c r="H35" i="13"/>
  <c r="F49" i="13"/>
  <c r="H62" i="13"/>
  <c r="H71" i="13"/>
  <c r="H80" i="13"/>
  <c r="H89" i="13"/>
  <c r="H98" i="13"/>
  <c r="H107" i="13"/>
  <c r="H116" i="13"/>
  <c r="H125" i="13"/>
  <c r="G133" i="13"/>
  <c r="E138" i="13"/>
  <c r="G142" i="13"/>
  <c r="E147" i="13"/>
  <c r="G151" i="13"/>
  <c r="E156" i="13"/>
  <c r="G160" i="13"/>
  <c r="E165" i="13"/>
  <c r="G169" i="13"/>
  <c r="E174" i="13"/>
  <c r="G178" i="13"/>
  <c r="E183" i="13"/>
  <c r="G187" i="13"/>
  <c r="E192" i="13"/>
  <c r="F196" i="13"/>
  <c r="F199" i="13"/>
  <c r="F202" i="13"/>
  <c r="E204" i="13"/>
  <c r="E206" i="13"/>
  <c r="G207" i="13"/>
  <c r="E209" i="13"/>
  <c r="G210" i="13"/>
  <c r="E212" i="13"/>
  <c r="G213" i="13"/>
  <c r="E215" i="13"/>
  <c r="G216" i="13"/>
  <c r="E218" i="13"/>
  <c r="G219" i="13"/>
  <c r="E221" i="13"/>
  <c r="G222" i="13"/>
  <c r="E224" i="13"/>
  <c r="G225" i="13"/>
  <c r="E227" i="13"/>
  <c r="G228" i="13"/>
  <c r="E230" i="13"/>
  <c r="G231" i="13"/>
  <c r="E233" i="13"/>
  <c r="G234" i="13"/>
  <c r="E236" i="13"/>
  <c r="G237" i="13"/>
  <c r="E239" i="13"/>
  <c r="G240" i="13"/>
  <c r="E242" i="13"/>
  <c r="G243" i="13"/>
  <c r="E245" i="13"/>
  <c r="G246" i="13"/>
  <c r="E248" i="13"/>
  <c r="G249" i="13"/>
  <c r="E251" i="13"/>
  <c r="G252" i="13"/>
  <c r="E13" i="13"/>
  <c r="G26" i="13"/>
  <c r="E40" i="13"/>
  <c r="G53" i="13"/>
  <c r="G65" i="13"/>
  <c r="G74" i="13"/>
  <c r="G83" i="13"/>
  <c r="G92" i="13"/>
  <c r="G101" i="13"/>
  <c r="G110" i="13"/>
  <c r="G119" i="13"/>
  <c r="G128" i="13"/>
  <c r="H134" i="13"/>
  <c r="F139" i="13"/>
  <c r="H143" i="13"/>
  <c r="F148" i="13"/>
  <c r="H152" i="13"/>
  <c r="F157" i="13"/>
  <c r="H161" i="13"/>
  <c r="F166" i="13"/>
  <c r="H170" i="13"/>
  <c r="F175" i="13"/>
  <c r="H179" i="13"/>
  <c r="F184" i="13"/>
  <c r="H188" i="13"/>
  <c r="F193" i="13"/>
  <c r="G196" i="13"/>
  <c r="G199" i="13"/>
  <c r="G202" i="13"/>
  <c r="G204" i="13"/>
  <c r="F206" i="13"/>
  <c r="H207" i="13"/>
  <c r="F209" i="13"/>
  <c r="H210" i="13"/>
  <c r="F212" i="13"/>
  <c r="H213" i="13"/>
  <c r="F215" i="13"/>
  <c r="H216" i="13"/>
  <c r="F218" i="13"/>
  <c r="H219" i="13"/>
  <c r="F221" i="13"/>
  <c r="H222" i="13"/>
  <c r="F224" i="13"/>
  <c r="H225" i="13"/>
  <c r="F227" i="13"/>
  <c r="H228" i="13"/>
  <c r="F230" i="13"/>
  <c r="H231" i="13"/>
  <c r="F233" i="13"/>
  <c r="H234" i="13"/>
  <c r="F236" i="13"/>
  <c r="H237" i="13"/>
  <c r="F239" i="13"/>
  <c r="H240" i="13"/>
  <c r="F242" i="13"/>
  <c r="H243" i="13"/>
  <c r="F245" i="13"/>
  <c r="H246" i="13"/>
  <c r="F248" i="13"/>
  <c r="H249" i="13"/>
  <c r="F251" i="13"/>
  <c r="H252" i="13"/>
  <c r="G5" i="13"/>
  <c r="E211" i="13"/>
  <c r="F13" i="13"/>
  <c r="H26" i="13"/>
  <c r="F40" i="13"/>
  <c r="H53" i="13"/>
  <c r="H65" i="13"/>
  <c r="H74" i="13"/>
  <c r="H83" i="13"/>
  <c r="H92" i="13"/>
  <c r="H101" i="13"/>
  <c r="H110" i="13"/>
  <c r="H119" i="13"/>
  <c r="H128" i="13"/>
  <c r="E135" i="13"/>
  <c r="G139" i="13"/>
  <c r="E144" i="13"/>
  <c r="G148" i="13"/>
  <c r="E153" i="13"/>
  <c r="G157" i="13"/>
  <c r="E162" i="13"/>
  <c r="G166" i="13"/>
  <c r="E171" i="13"/>
  <c r="G175" i="13"/>
  <c r="E180" i="13"/>
  <c r="G184" i="13"/>
  <c r="E189" i="13"/>
  <c r="G193" i="13"/>
  <c r="G197" i="13"/>
  <c r="G200" i="13"/>
  <c r="E203" i="13"/>
  <c r="H204" i="13"/>
  <c r="G206" i="13"/>
  <c r="E208" i="13"/>
  <c r="G209" i="13"/>
  <c r="G212" i="13"/>
  <c r="E214" i="13"/>
  <c r="G215" i="13"/>
  <c r="E217" i="13"/>
  <c r="G218" i="13"/>
  <c r="G17" i="13"/>
  <c r="E58" i="13"/>
  <c r="G86" i="13"/>
  <c r="G113" i="13"/>
  <c r="F136" i="13"/>
  <c r="H149" i="13"/>
  <c r="F163" i="13"/>
  <c r="H176" i="13"/>
  <c r="F190" i="13"/>
  <c r="H200" i="13"/>
  <c r="H206" i="13"/>
  <c r="F211" i="13"/>
  <c r="H215" i="13"/>
  <c r="E220" i="13"/>
  <c r="E223" i="13"/>
  <c r="E226" i="13"/>
  <c r="E229" i="13"/>
  <c r="E232" i="13"/>
  <c r="E235" i="13"/>
  <c r="E238" i="13"/>
  <c r="E241" i="13"/>
  <c r="E244" i="13"/>
  <c r="E247" i="13"/>
  <c r="E250" i="13"/>
  <c r="E5" i="13"/>
  <c r="H17" i="13"/>
  <c r="F58" i="13"/>
  <c r="H86" i="13"/>
  <c r="H113" i="13"/>
  <c r="G136" i="13"/>
  <c r="E150" i="13"/>
  <c r="G163" i="13"/>
  <c r="E177" i="13"/>
  <c r="G190" i="13"/>
  <c r="E201" i="13"/>
  <c r="E207" i="13"/>
  <c r="G211" i="13"/>
  <c r="E216" i="13"/>
  <c r="F220" i="13"/>
  <c r="F223" i="13"/>
  <c r="F226" i="13"/>
  <c r="F229" i="13"/>
  <c r="F232" i="13"/>
  <c r="F235" i="13"/>
  <c r="F238" i="13"/>
  <c r="F241" i="13"/>
  <c r="F244" i="13"/>
  <c r="F247" i="13"/>
  <c r="F250" i="13"/>
  <c r="E31" i="13"/>
  <c r="G68" i="13"/>
  <c r="G95" i="13"/>
  <c r="G122" i="13"/>
  <c r="H140" i="13"/>
  <c r="F154" i="13"/>
  <c r="H167" i="13"/>
  <c r="F181" i="13"/>
  <c r="H194" i="13"/>
  <c r="F203" i="13"/>
  <c r="F208" i="13"/>
  <c r="H212" i="13"/>
  <c r="F217" i="13"/>
  <c r="G220" i="13"/>
  <c r="G223" i="13"/>
  <c r="G226" i="13"/>
  <c r="G229" i="13"/>
  <c r="G232" i="13"/>
  <c r="G235" i="13"/>
  <c r="G238" i="13"/>
  <c r="G241" i="13"/>
  <c r="G244" i="13"/>
  <c r="G247" i="13"/>
  <c r="G250" i="13"/>
  <c r="F31" i="13"/>
  <c r="H68" i="13"/>
  <c r="H95" i="13"/>
  <c r="H122" i="13"/>
  <c r="E141" i="13"/>
  <c r="G154" i="13"/>
  <c r="E168" i="13"/>
  <c r="G181" i="13"/>
  <c r="E195" i="13"/>
  <c r="G203" i="13"/>
  <c r="G208" i="13"/>
  <c r="E213" i="13"/>
  <c r="G217" i="13"/>
  <c r="G221" i="13"/>
  <c r="G224" i="13"/>
  <c r="G227" i="13"/>
  <c r="G230" i="13"/>
  <c r="G233" i="13"/>
  <c r="G236" i="13"/>
  <c r="G239" i="13"/>
  <c r="G242" i="13"/>
  <c r="G245" i="13"/>
  <c r="G248" i="13"/>
  <c r="G251" i="13"/>
  <c r="G44" i="13"/>
  <c r="G77" i="13"/>
  <c r="G104" i="13"/>
  <c r="H130" i="13"/>
  <c r="F145" i="13"/>
  <c r="H158" i="13"/>
  <c r="F172" i="13"/>
  <c r="H185" i="13"/>
  <c r="H197" i="13"/>
  <c r="E205" i="13"/>
  <c r="H209" i="13"/>
  <c r="F214" i="13"/>
  <c r="H218" i="13"/>
  <c r="H221" i="13"/>
  <c r="H224" i="13"/>
  <c r="H227" i="13"/>
  <c r="H230" i="13"/>
  <c r="H233" i="13"/>
  <c r="H236" i="13"/>
  <c r="H239" i="13"/>
  <c r="H242" i="13"/>
  <c r="H245" i="13"/>
  <c r="H248" i="13"/>
  <c r="H251" i="13"/>
  <c r="H5" i="13"/>
  <c r="H44" i="13"/>
  <c r="H77" i="13"/>
  <c r="H104" i="13"/>
  <c r="G131" i="13"/>
  <c r="G145" i="13"/>
  <c r="E159" i="13"/>
  <c r="G172" i="13"/>
  <c r="E186" i="13"/>
  <c r="E198" i="13"/>
  <c r="F205" i="13"/>
  <c r="E210" i="13"/>
  <c r="G214" i="13"/>
  <c r="E219" i="13"/>
  <c r="E222" i="13"/>
  <c r="E225" i="13"/>
  <c r="E228" i="13"/>
  <c r="E231" i="13"/>
  <c r="E234" i="13"/>
  <c r="E237" i="13"/>
  <c r="E240" i="13"/>
  <c r="E243" i="13"/>
  <c r="E246" i="13"/>
  <c r="E249" i="13"/>
  <c r="E252" i="13"/>
  <c r="F5" i="13"/>
  <c r="D11" i="13"/>
  <c r="B11" i="13"/>
  <c r="A2" i="25"/>
  <c r="B253" i="14" l="1"/>
  <c r="C253" i="14"/>
  <c r="G253" i="13"/>
  <c r="E253" i="13"/>
  <c r="F254" i="13"/>
  <c r="G254" i="13"/>
  <c r="E254" i="13"/>
  <c r="H253" i="13"/>
  <c r="F253" i="13"/>
  <c r="B12" i="13"/>
  <c r="D12" i="13"/>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254" i="14" l="1"/>
  <c r="D254" i="14"/>
  <c r="C254" i="14"/>
  <c r="B13" i="13"/>
  <c r="D13" i="13"/>
  <c r="I9" i="15"/>
  <c r="H9" i="15"/>
  <c r="G9" i="15"/>
  <c r="F9" i="15"/>
  <c r="E9" i="15"/>
  <c r="D9" i="15"/>
  <c r="C9" i="15"/>
  <c r="D255" i="14" l="1"/>
  <c r="B255" i="14"/>
  <c r="C255" i="14"/>
  <c r="E255" i="13"/>
  <c r="F255" i="13"/>
  <c r="H255" i="13"/>
  <c r="G255" i="13"/>
  <c r="B14" i="13"/>
  <c r="D14" i="13"/>
  <c r="E12" i="15"/>
  <c r="D12" i="15"/>
  <c r="C12" i="15"/>
  <c r="D256" i="14" l="1"/>
  <c r="B256" i="14"/>
  <c r="C256" i="14"/>
  <c r="H256" i="13"/>
  <c r="E256" i="13"/>
  <c r="F256" i="13"/>
  <c r="G256" i="13"/>
  <c r="D15" i="13"/>
  <c r="B15" i="13"/>
  <c r="B13" i="1"/>
  <c r="B257" i="14" l="1"/>
  <c r="D257" i="14"/>
  <c r="C257" i="14"/>
  <c r="F257" i="13"/>
  <c r="G257" i="13"/>
  <c r="E257" i="13"/>
  <c r="H257" i="13"/>
  <c r="B16" i="13"/>
  <c r="D16" i="13"/>
  <c r="I14" i="15"/>
  <c r="H14" i="15"/>
  <c r="G258" i="13" l="1"/>
  <c r="H258" i="13"/>
  <c r="F258" i="13"/>
  <c r="E258" i="13"/>
  <c r="B17" i="13"/>
  <c r="D17" i="13"/>
  <c r="G10" i="15"/>
  <c r="D258" i="14" l="1"/>
  <c r="C258" i="14"/>
  <c r="B258" i="14"/>
  <c r="H259" i="13"/>
  <c r="E259" i="13"/>
  <c r="F259" i="13"/>
  <c r="G259" i="13"/>
  <c r="B18" i="13"/>
  <c r="D18" i="13"/>
  <c r="I10" i="15"/>
  <c r="H10" i="15"/>
  <c r="B11" i="1"/>
  <c r="B9" i="1"/>
  <c r="B259" i="14" l="1"/>
  <c r="C259" i="14"/>
  <c r="D259" i="14"/>
  <c r="H260" i="13"/>
  <c r="E260" i="13"/>
  <c r="F260" i="13"/>
  <c r="G260" i="13"/>
  <c r="B19" i="13"/>
  <c r="D19" i="13"/>
  <c r="H17" i="15"/>
  <c r="R9" i="15"/>
  <c r="S9" i="15"/>
  <c r="T9" i="15"/>
  <c r="Q9" i="15"/>
  <c r="N9" i="15"/>
  <c r="O9" i="15"/>
  <c r="P9" i="15"/>
  <c r="M9" i="15"/>
  <c r="B261" i="14" l="1"/>
  <c r="D261" i="14"/>
  <c r="C261" i="14"/>
  <c r="D260" i="14"/>
  <c r="B260" i="14"/>
  <c r="C260" i="14"/>
  <c r="E261" i="13"/>
  <c r="F261" i="13"/>
  <c r="G261" i="13"/>
  <c r="H261" i="13"/>
  <c r="B20" i="13"/>
  <c r="D20" i="13"/>
  <c r="Q5" i="8"/>
  <c r="K5" i="8"/>
  <c r="L5" i="8"/>
  <c r="M5" i="8"/>
  <c r="N5" i="8"/>
  <c r="O5" i="8"/>
  <c r="P5" i="8"/>
  <c r="J5" i="8"/>
  <c r="F4" i="14"/>
  <c r="G4" i="14"/>
  <c r="H4" i="14"/>
  <c r="E4" i="14"/>
  <c r="F4" i="13"/>
  <c r="G4" i="13"/>
  <c r="H4" i="13"/>
  <c r="E4" i="13"/>
  <c r="E262" i="13" l="1"/>
  <c r="F262" i="13"/>
  <c r="G262" i="13"/>
  <c r="H262" i="13"/>
  <c r="B21" i="13"/>
  <c r="D21" i="13"/>
  <c r="C262" i="14" l="1"/>
  <c r="D262" i="14"/>
  <c r="B262" i="14"/>
  <c r="G263" i="13"/>
  <c r="F263" i="13"/>
  <c r="E263" i="13"/>
  <c r="H263" i="13"/>
  <c r="B22" i="13"/>
  <c r="D22" i="13"/>
  <c r="C14" i="15"/>
  <c r="B263" i="14" l="1"/>
  <c r="D263" i="14"/>
  <c r="C263" i="14"/>
  <c r="F264" i="13"/>
  <c r="E264" i="13"/>
  <c r="H264" i="13"/>
  <c r="G264" i="13"/>
  <c r="D23" i="13"/>
  <c r="B23" i="13"/>
  <c r="D5" i="13"/>
  <c r="B5" i="13"/>
  <c r="B264" i="14" l="1"/>
  <c r="D264" i="14"/>
  <c r="C264" i="14"/>
  <c r="E265" i="13"/>
  <c r="F265" i="13"/>
  <c r="G265" i="13"/>
  <c r="H265" i="13"/>
  <c r="B24" i="13"/>
  <c r="D24" i="13"/>
  <c r="R13" i="15"/>
  <c r="R14" i="15" s="1"/>
  <c r="N14" i="15"/>
  <c r="O14" i="15"/>
  <c r="P14" i="15"/>
  <c r="Q14" i="15"/>
  <c r="S14" i="15"/>
  <c r="T14" i="15"/>
  <c r="M14" i="15"/>
  <c r="Q17" i="15"/>
  <c r="P17" i="15"/>
  <c r="O17" i="15"/>
  <c r="N17" i="15"/>
  <c r="M17" i="15"/>
  <c r="D14" i="15"/>
  <c r="E14" i="15"/>
  <c r="F14" i="15"/>
  <c r="H18" i="15" s="1"/>
  <c r="G14" i="15"/>
  <c r="D265" i="14" l="1"/>
  <c r="C265" i="14"/>
  <c r="B265" i="14"/>
  <c r="F266" i="13"/>
  <c r="G266" i="13"/>
  <c r="E266" i="13"/>
  <c r="H266" i="13"/>
  <c r="B25" i="13"/>
  <c r="D25" i="13"/>
  <c r="S17" i="15"/>
  <c r="T18" i="15"/>
  <c r="R17" i="15"/>
  <c r="P18" i="15"/>
  <c r="M21" i="15"/>
  <c r="T17" i="15"/>
  <c r="M18" i="15"/>
  <c r="Q18" i="15"/>
  <c r="N18" i="15"/>
  <c r="S18" i="15"/>
  <c r="O18" i="15"/>
  <c r="R18" i="15"/>
  <c r="B266" i="14" l="1"/>
  <c r="D266" i="14"/>
  <c r="C266" i="14"/>
  <c r="G267" i="13"/>
  <c r="E267" i="13"/>
  <c r="H267" i="13"/>
  <c r="F267" i="13"/>
  <c r="D26" i="13"/>
  <c r="B26" i="13"/>
  <c r="N21" i="15"/>
  <c r="M22" i="15"/>
  <c r="N22" i="15"/>
  <c r="E10" i="15"/>
  <c r="C10" i="15"/>
  <c r="C17" i="15" s="1"/>
  <c r="F10" i="15"/>
  <c r="D10" i="15"/>
  <c r="B268" i="14" l="1"/>
  <c r="D268" i="14"/>
  <c r="B267" i="14"/>
  <c r="C267" i="14"/>
  <c r="D267" i="14"/>
  <c r="C268" i="14"/>
  <c r="H268" i="13"/>
  <c r="E268" i="13"/>
  <c r="F268" i="13"/>
  <c r="G268" i="13"/>
  <c r="B269" i="14"/>
  <c r="B27" i="13"/>
  <c r="D27" i="13"/>
  <c r="C18" i="15"/>
  <c r="G17" i="15"/>
  <c r="G18" i="15"/>
  <c r="D17" i="15"/>
  <c r="D18" i="15"/>
  <c r="E18" i="15"/>
  <c r="E17" i="15"/>
  <c r="F17" i="15"/>
  <c r="F18" i="15"/>
  <c r="I17" i="15"/>
  <c r="I18" i="15"/>
  <c r="D269" i="14" l="1"/>
  <c r="C269" i="14"/>
  <c r="H269" i="13"/>
  <c r="G269" i="13"/>
  <c r="F269" i="13"/>
  <c r="E269" i="13"/>
  <c r="B28" i="13"/>
  <c r="D28" i="13"/>
  <c r="C21" i="15"/>
  <c r="C22" i="15"/>
  <c r="C270" i="14" l="1"/>
  <c r="D270" i="14"/>
  <c r="B270" i="14"/>
  <c r="F270" i="13"/>
  <c r="G270" i="13"/>
  <c r="H270" i="13"/>
  <c r="E270" i="13"/>
  <c r="B29" i="13"/>
  <c r="D29" i="13"/>
  <c r="C271" i="14" l="1"/>
  <c r="D271" i="14"/>
  <c r="B271" i="14"/>
  <c r="F271" i="13"/>
  <c r="H271" i="13"/>
  <c r="E271" i="13"/>
  <c r="G271" i="13"/>
  <c r="D30" i="13"/>
  <c r="B30" i="13"/>
  <c r="B272" i="14" l="1"/>
  <c r="C272" i="14"/>
  <c r="D272" i="14"/>
  <c r="E272" i="13"/>
  <c r="G272" i="13"/>
  <c r="F272" i="13"/>
  <c r="H272" i="13"/>
  <c r="D31" i="13"/>
  <c r="B31" i="13"/>
  <c r="B273" i="14" l="1"/>
  <c r="D273" i="14"/>
  <c r="C273" i="14"/>
  <c r="B274" i="14"/>
  <c r="E273" i="13"/>
  <c r="F273" i="13"/>
  <c r="G273" i="13"/>
  <c r="H273" i="13"/>
  <c r="B32" i="13"/>
  <c r="D32" i="13"/>
  <c r="D274" i="14" l="1"/>
  <c r="C274" i="14"/>
  <c r="H274" i="13"/>
  <c r="E274" i="13"/>
  <c r="F274" i="13"/>
  <c r="G274" i="13"/>
  <c r="B33" i="13"/>
  <c r="D33" i="13"/>
  <c r="B275" i="14" l="1"/>
  <c r="D275" i="14"/>
  <c r="C275" i="14"/>
  <c r="F275" i="13"/>
  <c r="G275" i="13"/>
  <c r="H275" i="13"/>
  <c r="E275" i="13"/>
  <c r="B34" i="13"/>
  <c r="D34" i="13"/>
  <c r="C276" i="14" l="1"/>
  <c r="D276" i="14"/>
  <c r="B276" i="14"/>
  <c r="H276" i="13"/>
  <c r="F276" i="13"/>
  <c r="G276" i="13"/>
  <c r="E276" i="13"/>
  <c r="D35" i="13"/>
  <c r="B35" i="13"/>
  <c r="B277" i="14" l="1"/>
  <c r="D277" i="14"/>
  <c r="D278" i="14"/>
  <c r="C277" i="14"/>
  <c r="H277" i="13"/>
  <c r="E277" i="13"/>
  <c r="F277" i="13"/>
  <c r="G277" i="13"/>
  <c r="B36" i="13"/>
  <c r="D36" i="13"/>
  <c r="C278" i="14" l="1"/>
  <c r="B278" i="14"/>
  <c r="E278" i="13"/>
  <c r="H278" i="13"/>
  <c r="F278" i="13"/>
  <c r="G278" i="13"/>
  <c r="B37" i="13"/>
  <c r="D37" i="13"/>
  <c r="G279" i="13" l="1"/>
  <c r="E279" i="13"/>
  <c r="F279" i="13"/>
  <c r="H279" i="13"/>
  <c r="B38" i="13"/>
  <c r="D38" i="13"/>
  <c r="D279" i="14" l="1"/>
  <c r="C279" i="14"/>
  <c r="B279" i="14"/>
  <c r="E280" i="13"/>
  <c r="F280" i="13"/>
  <c r="G280" i="13"/>
  <c r="H280" i="13"/>
  <c r="D39" i="13"/>
  <c r="B39" i="13"/>
  <c r="C280" i="14" l="1"/>
  <c r="D280" i="14"/>
  <c r="B280" i="14"/>
  <c r="F281" i="13"/>
  <c r="E281" i="13"/>
  <c r="H281" i="13"/>
  <c r="G281" i="13"/>
  <c r="D40" i="13"/>
  <c r="B40" i="13"/>
  <c r="B281" i="14" l="1"/>
  <c r="D281" i="14"/>
  <c r="C281" i="14"/>
  <c r="G282" i="13"/>
  <c r="F282" i="13"/>
  <c r="E282" i="13"/>
  <c r="H282" i="13"/>
  <c r="D41" i="13"/>
  <c r="B41" i="13"/>
  <c r="B282" i="14" l="1"/>
  <c r="C282" i="14"/>
  <c r="D282" i="14"/>
  <c r="H284" i="13"/>
  <c r="D284" i="13"/>
  <c r="G284" i="13"/>
  <c r="E284" i="13"/>
  <c r="F284" i="13"/>
  <c r="G283" i="13"/>
  <c r="E283" i="13"/>
  <c r="F283" i="13"/>
  <c r="H283" i="13"/>
  <c r="B284" i="13"/>
  <c r="C284" i="13"/>
  <c r="B42" i="13"/>
  <c r="D42" i="13"/>
  <c r="G285" i="13" l="1"/>
  <c r="B283" i="14"/>
  <c r="D283" i="14"/>
  <c r="C283" i="14"/>
  <c r="D43" i="13"/>
  <c r="B43" i="13"/>
  <c r="C284" i="14" l="1"/>
  <c r="D284" i="14"/>
  <c r="B284" i="14"/>
  <c r="C286" i="13"/>
  <c r="C285" i="13"/>
  <c r="H285" i="13"/>
  <c r="D285" i="13"/>
  <c r="F285" i="13"/>
  <c r="E285" i="13"/>
  <c r="B285" i="13"/>
  <c r="D44" i="13"/>
  <c r="B44" i="13"/>
  <c r="D285" i="14" l="1"/>
  <c r="C285" i="14"/>
  <c r="B285" i="14"/>
  <c r="H287" i="13"/>
  <c r="G286" i="13"/>
  <c r="F286" i="13"/>
  <c r="H286" i="13"/>
  <c r="B286" i="13"/>
  <c r="D286" i="13"/>
  <c r="E286" i="13"/>
  <c r="D45" i="13"/>
  <c r="B45" i="13"/>
  <c r="E287" i="13" l="1"/>
  <c r="F287" i="13"/>
  <c r="C287" i="13"/>
  <c r="D287" i="13"/>
  <c r="F288" i="13"/>
  <c r="G287" i="13"/>
  <c r="B287" i="13"/>
  <c r="D286" i="14"/>
  <c r="B286" i="14"/>
  <c r="C286" i="14"/>
  <c r="B46" i="13"/>
  <c r="D46" i="13"/>
  <c r="B288" i="13" l="1"/>
  <c r="C288" i="13"/>
  <c r="D287" i="14"/>
  <c r="B287" i="14"/>
  <c r="C287" i="14"/>
  <c r="H289" i="13"/>
  <c r="D288" i="13"/>
  <c r="H288" i="13"/>
  <c r="G288" i="13"/>
  <c r="E288" i="13"/>
  <c r="B47" i="13"/>
  <c r="D47" i="13"/>
  <c r="D289" i="14" l="1"/>
  <c r="C289" i="14"/>
  <c r="B289" i="14"/>
  <c r="C289" i="13"/>
  <c r="F289" i="13"/>
  <c r="D289" i="13"/>
  <c r="D288" i="14"/>
  <c r="C288" i="14"/>
  <c r="B288" i="14"/>
  <c r="D290" i="14"/>
  <c r="E289" i="13"/>
  <c r="F290" i="13"/>
  <c r="B289" i="13"/>
  <c r="G289" i="13"/>
  <c r="B48" i="13"/>
  <c r="D48" i="13"/>
  <c r="D290" i="13" l="1"/>
  <c r="B290" i="14"/>
  <c r="C290" i="13"/>
  <c r="G290" i="13"/>
  <c r="H290" i="13"/>
  <c r="B290" i="13"/>
  <c r="C290" i="14"/>
  <c r="E290" i="13"/>
  <c r="B291" i="13"/>
  <c r="B49" i="13"/>
  <c r="D49" i="13"/>
  <c r="C291" i="13" l="1"/>
  <c r="D291" i="14"/>
  <c r="D291" i="13"/>
  <c r="B291" i="14"/>
  <c r="E291" i="13"/>
  <c r="H291" i="13"/>
  <c r="C291" i="14"/>
  <c r="G292" i="13"/>
  <c r="F291" i="13"/>
  <c r="G291" i="13"/>
  <c r="D292" i="14"/>
  <c r="B292" i="14"/>
  <c r="C292" i="14"/>
  <c r="B50" i="13"/>
  <c r="D50" i="13"/>
  <c r="F292" i="13" l="1"/>
  <c r="D292" i="13"/>
  <c r="E292" i="13"/>
  <c r="H292" i="13"/>
  <c r="B292" i="13"/>
  <c r="C292" i="13"/>
  <c r="D293" i="13"/>
  <c r="B293" i="14"/>
  <c r="D293" i="14"/>
  <c r="C293" i="14"/>
  <c r="D51" i="13"/>
  <c r="B51" i="13"/>
  <c r="B294" i="13" l="1"/>
  <c r="B293" i="13"/>
  <c r="H293" i="13"/>
  <c r="F293" i="13"/>
  <c r="G293" i="13"/>
  <c r="E293" i="13"/>
  <c r="C293" i="13"/>
  <c r="C294" i="14"/>
  <c r="B294" i="14"/>
  <c r="D294" i="14"/>
  <c r="D52" i="13"/>
  <c r="B52" i="13"/>
  <c r="B295" i="13" l="1"/>
  <c r="E294" i="13"/>
  <c r="G294" i="13"/>
  <c r="C294" i="13"/>
  <c r="F294" i="13"/>
  <c r="D294" i="13"/>
  <c r="H294" i="13"/>
  <c r="B295" i="14"/>
  <c r="D295" i="14"/>
  <c r="C295" i="14"/>
  <c r="D53" i="13"/>
  <c r="B53" i="13"/>
  <c r="G296" i="13" l="1"/>
  <c r="G295" i="13"/>
  <c r="E295" i="13"/>
  <c r="F295" i="13"/>
  <c r="D295" i="13"/>
  <c r="H295" i="13"/>
  <c r="C295" i="13"/>
  <c r="B296" i="14"/>
  <c r="C296" i="14"/>
  <c r="D296" i="14"/>
  <c r="B54" i="13"/>
  <c r="D54" i="13"/>
  <c r="B297" i="13" l="1"/>
  <c r="D296" i="13"/>
  <c r="C296" i="13"/>
  <c r="H296" i="13"/>
  <c r="E296" i="13"/>
  <c r="F296" i="13"/>
  <c r="B296" i="13"/>
  <c r="D297" i="14"/>
  <c r="C297" i="14"/>
  <c r="B297" i="14"/>
  <c r="D55" i="13"/>
  <c r="B55" i="13"/>
  <c r="C298" i="13" l="1"/>
  <c r="F297" i="13"/>
  <c r="H297" i="13"/>
  <c r="E297" i="13"/>
  <c r="C297" i="13"/>
  <c r="D297" i="13"/>
  <c r="G297" i="13"/>
  <c r="B298" i="14"/>
  <c r="C298" i="14"/>
  <c r="D298" i="14"/>
  <c r="B56" i="13"/>
  <c r="D56" i="13"/>
  <c r="B299" i="13" l="1"/>
  <c r="B298" i="13"/>
  <c r="F298" i="13"/>
  <c r="D298" i="13"/>
  <c r="E298" i="13"/>
  <c r="H298" i="13"/>
  <c r="G298" i="13"/>
  <c r="C299" i="14"/>
  <c r="B299" i="14"/>
  <c r="D299" i="14"/>
  <c r="D57" i="13"/>
  <c r="B57" i="13"/>
  <c r="F299" i="13" l="1"/>
  <c r="C299" i="13"/>
  <c r="G299" i="13"/>
  <c r="D299" i="13"/>
  <c r="E299" i="13"/>
  <c r="H299" i="13"/>
  <c r="B300" i="14"/>
  <c r="C300" i="14"/>
  <c r="D300" i="14"/>
  <c r="D58" i="13"/>
  <c r="C58" i="13"/>
  <c r="B58" i="13"/>
  <c r="H295" i="14" l="1"/>
  <c r="H293" i="14"/>
  <c r="G296" i="14"/>
  <c r="F297" i="14"/>
  <c r="F296" i="14"/>
  <c r="H298" i="14"/>
  <c r="D301" i="14"/>
  <c r="C301" i="14"/>
  <c r="E301" i="14"/>
  <c r="G301" i="14"/>
  <c r="B301" i="14"/>
  <c r="D59" i="13"/>
  <c r="B59" i="13"/>
  <c r="C302" i="14" l="1"/>
  <c r="G294" i="14"/>
  <c r="F300" i="14"/>
  <c r="H297" i="14"/>
  <c r="H294" i="14"/>
  <c r="G299" i="14"/>
  <c r="E298" i="14"/>
  <c r="G293" i="14"/>
  <c r="G300" i="14"/>
  <c r="E299" i="14"/>
  <c r="F299" i="14"/>
  <c r="E300" i="14"/>
  <c r="F301" i="14"/>
  <c r="G298" i="14"/>
  <c r="E295" i="14"/>
  <c r="G297" i="14"/>
  <c r="E297" i="14"/>
  <c r="F298" i="14"/>
  <c r="H299" i="14"/>
  <c r="H301" i="14"/>
  <c r="E296" i="14"/>
  <c r="H300" i="14"/>
  <c r="E302" i="14"/>
  <c r="G302" i="14"/>
  <c r="F302" i="14"/>
  <c r="B302" i="14"/>
  <c r="H302" i="14"/>
  <c r="D302" i="14"/>
  <c r="D60" i="13"/>
  <c r="B60" i="13"/>
  <c r="F8" i="14" l="1"/>
  <c r="H6" i="14"/>
  <c r="E5" i="14"/>
  <c r="H7" i="14"/>
  <c r="G7" i="14"/>
  <c r="F7" i="14"/>
  <c r="E10" i="14"/>
  <c r="G8" i="14"/>
  <c r="H10" i="14"/>
  <c r="E6" i="14"/>
  <c r="F5" i="14"/>
  <c r="H9" i="14"/>
  <c r="G5" i="14"/>
  <c r="H5" i="14"/>
  <c r="E7" i="14"/>
  <c r="F6" i="14"/>
  <c r="H8" i="14"/>
  <c r="F10" i="14"/>
  <c r="G6" i="14"/>
  <c r="G10" i="14"/>
  <c r="G9" i="14"/>
  <c r="E8" i="14"/>
  <c r="E9" i="14"/>
  <c r="F9" i="14"/>
  <c r="E11" i="14"/>
  <c r="F13" i="14"/>
  <c r="H11" i="14"/>
  <c r="G11" i="14"/>
  <c r="G13" i="14"/>
  <c r="H12" i="14"/>
  <c r="F12" i="14"/>
  <c r="E13" i="14"/>
  <c r="G14" i="14"/>
  <c r="F11" i="14"/>
  <c r="H13" i="14"/>
  <c r="F15" i="14"/>
  <c r="F14" i="14"/>
  <c r="E17" i="14"/>
  <c r="E14" i="14"/>
  <c r="G12" i="14"/>
  <c r="H18" i="14"/>
  <c r="H16" i="14"/>
  <c r="E12" i="14"/>
  <c r="E15" i="14"/>
  <c r="H19" i="14"/>
  <c r="H14" i="14"/>
  <c r="H15" i="14"/>
  <c r="E16" i="14"/>
  <c r="F16" i="14"/>
  <c r="F18" i="14"/>
  <c r="G16" i="14"/>
  <c r="E18" i="14"/>
  <c r="F17" i="14"/>
  <c r="G15" i="14"/>
  <c r="G18" i="14"/>
  <c r="H17" i="14"/>
  <c r="G17" i="14"/>
  <c r="H20" i="14"/>
  <c r="E19" i="14"/>
  <c r="G19" i="14"/>
  <c r="F19" i="14"/>
  <c r="E20" i="14"/>
  <c r="H21" i="14"/>
  <c r="F20" i="14"/>
  <c r="H23" i="14"/>
  <c r="E22" i="14"/>
  <c r="G20" i="14"/>
  <c r="H22" i="14"/>
  <c r="E21" i="14"/>
  <c r="F21" i="14"/>
  <c r="G21" i="14"/>
  <c r="H24" i="14"/>
  <c r="F22" i="14"/>
  <c r="G22" i="14"/>
  <c r="F24" i="14"/>
  <c r="F23" i="14"/>
  <c r="E24" i="14"/>
  <c r="G23" i="14"/>
  <c r="E23" i="14"/>
  <c r="G24" i="14"/>
  <c r="E26" i="14"/>
  <c r="H25" i="14"/>
  <c r="H27" i="14"/>
  <c r="G26" i="14"/>
  <c r="G25" i="14"/>
  <c r="G27" i="14"/>
  <c r="F25" i="14"/>
  <c r="E25" i="14"/>
  <c r="F26" i="14"/>
  <c r="F28" i="14"/>
  <c r="G29" i="14"/>
  <c r="F29" i="14"/>
  <c r="F27" i="14"/>
  <c r="G28" i="14"/>
  <c r="H26" i="14"/>
  <c r="E27" i="14"/>
  <c r="H30" i="14"/>
  <c r="H28" i="14"/>
  <c r="F30" i="14"/>
  <c r="H29" i="14"/>
  <c r="E32" i="14"/>
  <c r="E28" i="14"/>
  <c r="G31" i="14"/>
  <c r="E29" i="14"/>
  <c r="E30" i="14"/>
  <c r="H31" i="14"/>
  <c r="F32" i="14"/>
  <c r="E31" i="14"/>
  <c r="G30" i="14"/>
  <c r="G32" i="14"/>
  <c r="F34" i="14"/>
  <c r="F31" i="14"/>
  <c r="H32" i="14"/>
  <c r="H34" i="14"/>
  <c r="E34" i="14"/>
  <c r="E33" i="14"/>
  <c r="G33" i="14"/>
  <c r="G34" i="14"/>
  <c r="H36" i="14"/>
  <c r="H33" i="14"/>
  <c r="F33" i="14"/>
  <c r="F35" i="14"/>
  <c r="G35" i="14"/>
  <c r="G36" i="14"/>
  <c r="E35" i="14"/>
  <c r="H35" i="14"/>
  <c r="F36" i="14"/>
  <c r="F38" i="14"/>
  <c r="F37" i="14"/>
  <c r="E36" i="14"/>
  <c r="H37" i="14"/>
  <c r="F39" i="14"/>
  <c r="G37" i="14"/>
  <c r="H38" i="14"/>
  <c r="G40" i="14"/>
  <c r="G38" i="14"/>
  <c r="E38" i="14"/>
  <c r="E37" i="14"/>
  <c r="H40" i="14"/>
  <c r="H39" i="14"/>
  <c r="E40" i="14"/>
  <c r="G39" i="14"/>
  <c r="G41" i="14"/>
  <c r="E39" i="14"/>
  <c r="E43" i="14"/>
  <c r="H43" i="14"/>
  <c r="E41" i="14"/>
  <c r="H41" i="14"/>
  <c r="F42" i="14"/>
  <c r="F41" i="14"/>
  <c r="H42" i="14"/>
  <c r="E42" i="14"/>
  <c r="F40" i="14"/>
  <c r="G42" i="14"/>
  <c r="G43" i="14"/>
  <c r="G44" i="14"/>
  <c r="E44" i="14"/>
  <c r="F43" i="14"/>
  <c r="F44" i="14"/>
  <c r="G45" i="14"/>
  <c r="H46" i="14"/>
  <c r="H44" i="14"/>
  <c r="F46" i="14"/>
  <c r="E46" i="14"/>
  <c r="G48" i="14"/>
  <c r="E45" i="14"/>
  <c r="F48" i="14"/>
  <c r="H45" i="14"/>
  <c r="F47" i="14"/>
  <c r="G46" i="14"/>
  <c r="F45" i="14"/>
  <c r="E47" i="14"/>
  <c r="H47" i="14"/>
  <c r="E49" i="14"/>
  <c r="H48" i="14"/>
  <c r="E50" i="14"/>
  <c r="G47" i="14"/>
  <c r="G50" i="14"/>
  <c r="G51" i="14"/>
  <c r="H49" i="14"/>
  <c r="F49" i="14"/>
  <c r="G49" i="14"/>
  <c r="E48" i="14"/>
  <c r="H53" i="14"/>
  <c r="F50" i="14"/>
  <c r="H50" i="14"/>
  <c r="E51" i="14"/>
  <c r="G54" i="14"/>
  <c r="H52" i="14"/>
  <c r="F55" i="14"/>
  <c r="F52" i="14"/>
  <c r="H54" i="14"/>
  <c r="G52" i="14"/>
  <c r="F51" i="14"/>
  <c r="H51" i="14"/>
  <c r="E54" i="14"/>
  <c r="E52" i="14"/>
  <c r="E53" i="14"/>
  <c r="F54" i="14"/>
  <c r="H55" i="14"/>
  <c r="E56" i="14"/>
  <c r="H56" i="14"/>
  <c r="F53" i="14"/>
  <c r="E55" i="14"/>
  <c r="G53" i="14"/>
  <c r="H57" i="14"/>
  <c r="G55" i="14"/>
  <c r="F56" i="14"/>
  <c r="G56" i="14"/>
  <c r="E57" i="14"/>
  <c r="G58" i="14"/>
  <c r="G57" i="14"/>
  <c r="G59" i="14"/>
  <c r="F57" i="14"/>
  <c r="F59" i="14"/>
  <c r="H59" i="14"/>
  <c r="E59" i="14"/>
  <c r="E58" i="14"/>
  <c r="F58" i="14"/>
  <c r="H58" i="14"/>
  <c r="F60" i="14"/>
  <c r="E60" i="14"/>
  <c r="H62" i="14"/>
  <c r="G60" i="14"/>
  <c r="G62" i="14"/>
  <c r="E61" i="14"/>
  <c r="F61" i="14"/>
  <c r="H61" i="14"/>
  <c r="E62" i="14"/>
  <c r="F62" i="14"/>
  <c r="G63" i="14"/>
  <c r="G61" i="14"/>
  <c r="H63" i="14"/>
  <c r="H60" i="14"/>
  <c r="H64" i="14"/>
  <c r="G64" i="14"/>
  <c r="F63" i="14"/>
  <c r="F64" i="14"/>
  <c r="H65" i="14"/>
  <c r="E64" i="14"/>
  <c r="E63" i="14"/>
  <c r="F65" i="14"/>
  <c r="E65" i="14"/>
  <c r="E66" i="14"/>
  <c r="G65" i="14"/>
  <c r="E67" i="14"/>
  <c r="H66" i="14"/>
  <c r="F66" i="14"/>
  <c r="G66" i="14"/>
  <c r="H70" i="14"/>
  <c r="E68" i="14"/>
  <c r="G68" i="14"/>
  <c r="F67" i="14"/>
  <c r="G67" i="14"/>
  <c r="F68" i="14"/>
  <c r="H68" i="14"/>
  <c r="H67" i="14"/>
  <c r="E69" i="14"/>
  <c r="G71" i="14"/>
  <c r="E70" i="14"/>
  <c r="F69" i="14"/>
  <c r="H69" i="14"/>
  <c r="F70" i="14"/>
  <c r="G69" i="14"/>
  <c r="E72" i="14"/>
  <c r="G70" i="14"/>
  <c r="E71" i="14"/>
  <c r="G72" i="14"/>
  <c r="F71" i="14"/>
  <c r="G73" i="14"/>
  <c r="H71" i="14"/>
  <c r="H72" i="14"/>
  <c r="F72" i="14"/>
  <c r="F73" i="14"/>
  <c r="F74" i="14"/>
  <c r="H74" i="14"/>
  <c r="E73" i="14"/>
  <c r="H73" i="14"/>
  <c r="E74" i="14"/>
  <c r="E75" i="14"/>
  <c r="G74" i="14"/>
  <c r="F76" i="14"/>
  <c r="G76" i="14"/>
  <c r="F75" i="14"/>
  <c r="H75" i="14"/>
  <c r="H76" i="14"/>
  <c r="G77" i="14"/>
  <c r="F77" i="14"/>
  <c r="E76" i="14"/>
  <c r="G75" i="14"/>
  <c r="H77" i="14"/>
  <c r="E77" i="14"/>
  <c r="G78" i="14"/>
  <c r="H79" i="14"/>
  <c r="G79" i="14"/>
  <c r="E79" i="14"/>
  <c r="G80" i="14"/>
  <c r="F79" i="14"/>
  <c r="F80" i="14"/>
  <c r="F78" i="14"/>
  <c r="G81" i="14"/>
  <c r="E81" i="14"/>
  <c r="E78" i="14"/>
  <c r="H78" i="14"/>
  <c r="E80" i="14"/>
  <c r="F81" i="14"/>
  <c r="H83" i="14"/>
  <c r="H80" i="14"/>
  <c r="E82" i="14"/>
  <c r="G82" i="14"/>
  <c r="F82" i="14"/>
  <c r="H82" i="14"/>
  <c r="F84" i="14"/>
  <c r="H81" i="14"/>
  <c r="E83" i="14"/>
  <c r="G85" i="14"/>
  <c r="E85" i="14"/>
  <c r="G83" i="14"/>
  <c r="H84" i="14"/>
  <c r="E84" i="14"/>
  <c r="F83" i="14"/>
  <c r="G86" i="14"/>
  <c r="F85" i="14"/>
  <c r="H85" i="14"/>
  <c r="F87" i="14"/>
  <c r="H86" i="14"/>
  <c r="G84" i="14"/>
  <c r="G87" i="14"/>
  <c r="E86" i="14"/>
  <c r="E87" i="14"/>
  <c r="F88" i="14"/>
  <c r="F86" i="14"/>
  <c r="H87" i="14"/>
  <c r="E88" i="14"/>
  <c r="G89" i="14"/>
  <c r="G88" i="14"/>
  <c r="F89" i="14"/>
  <c r="F90" i="14"/>
  <c r="H89" i="14"/>
  <c r="E92" i="14"/>
  <c r="G90" i="14"/>
  <c r="H91" i="14"/>
  <c r="E90" i="14"/>
  <c r="G91" i="14"/>
  <c r="H88" i="14"/>
  <c r="E89" i="14"/>
  <c r="F95" i="14"/>
  <c r="H90" i="14"/>
  <c r="H92" i="14"/>
  <c r="F91" i="14"/>
  <c r="H93" i="14"/>
  <c r="G92" i="14"/>
  <c r="E91" i="14"/>
  <c r="E93" i="14"/>
  <c r="F92" i="14"/>
  <c r="G93" i="14"/>
  <c r="G94" i="14"/>
  <c r="F94" i="14"/>
  <c r="F93" i="14"/>
  <c r="H94" i="14"/>
  <c r="H96" i="14"/>
  <c r="E95" i="14"/>
  <c r="F96" i="14"/>
  <c r="E94" i="14"/>
  <c r="G95" i="14"/>
  <c r="G96" i="14"/>
  <c r="E97" i="14"/>
  <c r="H95" i="14"/>
  <c r="E96" i="14"/>
  <c r="G98" i="14"/>
  <c r="F98" i="14"/>
  <c r="G97" i="14"/>
  <c r="E98" i="14"/>
  <c r="E99" i="14"/>
  <c r="H98" i="14"/>
  <c r="G99" i="14"/>
  <c r="F99" i="14"/>
  <c r="F97" i="14"/>
  <c r="H97" i="14"/>
  <c r="G100" i="14"/>
  <c r="H102" i="14"/>
  <c r="H99" i="14"/>
  <c r="F100" i="14"/>
  <c r="E101" i="14"/>
  <c r="H100" i="14"/>
  <c r="H101" i="14"/>
  <c r="E100" i="14"/>
  <c r="F101" i="14"/>
  <c r="G103" i="14"/>
  <c r="G102" i="14"/>
  <c r="E103" i="14"/>
  <c r="G104" i="14"/>
  <c r="G101" i="14"/>
  <c r="F102" i="14"/>
  <c r="F104" i="14"/>
  <c r="G105" i="14"/>
  <c r="E105" i="14"/>
  <c r="F103" i="14"/>
  <c r="F105" i="14"/>
  <c r="E102" i="14"/>
  <c r="H104" i="14"/>
  <c r="H103" i="14"/>
  <c r="E104" i="14"/>
  <c r="G107" i="14"/>
  <c r="G106" i="14"/>
  <c r="H107" i="14"/>
  <c r="E107" i="14"/>
  <c r="H106" i="14"/>
  <c r="F106" i="14"/>
  <c r="E106" i="14"/>
  <c r="H105" i="14"/>
  <c r="E109" i="14"/>
  <c r="F107" i="14"/>
  <c r="G109" i="14"/>
  <c r="F108" i="14"/>
  <c r="H108" i="14"/>
  <c r="G110" i="14"/>
  <c r="H109" i="14"/>
  <c r="H110" i="14"/>
  <c r="E108" i="14"/>
  <c r="E110" i="14"/>
  <c r="F109" i="14"/>
  <c r="F110" i="14"/>
  <c r="G108" i="14"/>
  <c r="H112" i="14"/>
  <c r="F112" i="14"/>
  <c r="H113" i="14"/>
  <c r="F113" i="14"/>
  <c r="G112" i="14"/>
  <c r="H111" i="14"/>
  <c r="E112" i="14"/>
  <c r="E111" i="14"/>
  <c r="G111" i="14"/>
  <c r="F111" i="14"/>
  <c r="G113" i="14"/>
  <c r="F114" i="14"/>
  <c r="G114" i="14"/>
  <c r="E113" i="14"/>
  <c r="E116" i="14"/>
  <c r="G115" i="14"/>
  <c r="F115" i="14"/>
  <c r="H115" i="14"/>
  <c r="E114" i="14"/>
  <c r="G119" i="14"/>
  <c r="G116" i="14"/>
  <c r="E115" i="14"/>
  <c r="F117" i="14"/>
  <c r="H117" i="14"/>
  <c r="E118" i="14"/>
  <c r="H114" i="14"/>
  <c r="F116" i="14"/>
  <c r="E117" i="14"/>
  <c r="G117" i="14"/>
  <c r="H119" i="14"/>
  <c r="H118" i="14"/>
  <c r="F118" i="14"/>
  <c r="H116" i="14"/>
  <c r="G118" i="14"/>
  <c r="E119" i="14"/>
  <c r="H120" i="14"/>
  <c r="F119" i="14"/>
  <c r="F121" i="14"/>
  <c r="G121" i="14"/>
  <c r="F120" i="14"/>
  <c r="G122" i="14"/>
  <c r="E121" i="14"/>
  <c r="H122" i="14"/>
  <c r="E120" i="14"/>
  <c r="H121" i="14"/>
  <c r="E123" i="14"/>
  <c r="F123" i="14"/>
  <c r="G120" i="14"/>
  <c r="F122" i="14"/>
  <c r="E124" i="14"/>
  <c r="F124" i="14"/>
  <c r="H124" i="14"/>
  <c r="H123" i="14"/>
  <c r="F126" i="14"/>
  <c r="E122" i="14"/>
  <c r="G123" i="14"/>
  <c r="H125" i="14"/>
  <c r="F125" i="14"/>
  <c r="F127" i="14"/>
  <c r="E127" i="14"/>
  <c r="G124" i="14"/>
  <c r="E125" i="14"/>
  <c r="G125" i="14"/>
  <c r="G127" i="14"/>
  <c r="H126" i="14"/>
  <c r="H128" i="14"/>
  <c r="E128" i="14"/>
  <c r="G126" i="14"/>
  <c r="H127" i="14"/>
  <c r="E126" i="14"/>
  <c r="G130" i="14"/>
  <c r="F128" i="14"/>
  <c r="F129" i="14"/>
  <c r="H130" i="14"/>
  <c r="E130" i="14"/>
  <c r="F131" i="14"/>
  <c r="H129" i="14"/>
  <c r="G128" i="14"/>
  <c r="G129" i="14"/>
  <c r="G131" i="14"/>
  <c r="E129" i="14"/>
  <c r="F130" i="14"/>
  <c r="E131" i="14"/>
  <c r="F133" i="14"/>
  <c r="H132" i="14"/>
  <c r="F132" i="14"/>
  <c r="H133" i="14"/>
  <c r="F135" i="14"/>
  <c r="G132" i="14"/>
  <c r="E134" i="14"/>
  <c r="H131" i="14"/>
  <c r="E133" i="14"/>
  <c r="E132" i="14"/>
  <c r="G133" i="14"/>
  <c r="G134" i="14"/>
  <c r="F136" i="14"/>
  <c r="H134" i="14"/>
  <c r="G137" i="14"/>
  <c r="H136" i="14"/>
  <c r="E135" i="14"/>
  <c r="E136" i="14"/>
  <c r="F134" i="14"/>
  <c r="H135" i="14"/>
  <c r="H137" i="14"/>
  <c r="E137" i="14"/>
  <c r="F139" i="14"/>
  <c r="F138" i="14"/>
  <c r="G135" i="14"/>
  <c r="E140" i="14"/>
  <c r="G138" i="14"/>
  <c r="H140" i="14"/>
  <c r="G136" i="14"/>
  <c r="H138" i="14"/>
  <c r="F137" i="14"/>
  <c r="G139" i="14"/>
  <c r="H141" i="14"/>
  <c r="E141" i="14"/>
  <c r="F141" i="14"/>
  <c r="H139" i="14"/>
  <c r="E138" i="14"/>
  <c r="E139" i="14"/>
  <c r="G140" i="14"/>
  <c r="F140" i="14"/>
  <c r="G142" i="14"/>
  <c r="F142" i="14"/>
  <c r="G143" i="14"/>
  <c r="F143" i="14"/>
  <c r="G141" i="14"/>
  <c r="H144" i="14"/>
  <c r="G144" i="14"/>
  <c r="H142" i="14"/>
  <c r="E144" i="14"/>
  <c r="E142" i="14"/>
  <c r="E143" i="14"/>
  <c r="H146" i="14"/>
  <c r="F146" i="14"/>
  <c r="H145" i="14"/>
  <c r="G145" i="14"/>
  <c r="H143" i="14"/>
  <c r="E146" i="14"/>
  <c r="F144" i="14"/>
  <c r="G148" i="14"/>
  <c r="F145" i="14"/>
  <c r="F147" i="14"/>
  <c r="E145" i="14"/>
  <c r="H147" i="14"/>
  <c r="G146" i="14"/>
  <c r="E149" i="14"/>
  <c r="E148" i="14"/>
  <c r="H148" i="14"/>
  <c r="F148" i="14"/>
  <c r="H150" i="14"/>
  <c r="H149" i="14"/>
  <c r="E147" i="14"/>
  <c r="G147" i="14"/>
  <c r="G149" i="14"/>
  <c r="H151" i="14"/>
  <c r="E150" i="14"/>
  <c r="F150" i="14"/>
  <c r="F149" i="14"/>
  <c r="H153" i="14"/>
  <c r="G150" i="14"/>
  <c r="G151" i="14"/>
  <c r="H155" i="14"/>
  <c r="H152" i="14"/>
  <c r="G152" i="14"/>
  <c r="F156" i="14"/>
  <c r="E153" i="14"/>
  <c r="F154" i="14"/>
  <c r="E151" i="14"/>
  <c r="F152" i="14"/>
  <c r="E152" i="14"/>
  <c r="F151" i="14"/>
  <c r="H154" i="14"/>
  <c r="G153" i="14"/>
  <c r="H156" i="14"/>
  <c r="F153" i="14"/>
  <c r="E154" i="14"/>
  <c r="H157" i="14"/>
  <c r="E156" i="14"/>
  <c r="G155" i="14"/>
  <c r="F158" i="14"/>
  <c r="G154" i="14"/>
  <c r="F157" i="14"/>
  <c r="G156" i="14"/>
  <c r="E155" i="14"/>
  <c r="F155" i="14"/>
  <c r="G157" i="14"/>
  <c r="F159" i="14"/>
  <c r="E157" i="14"/>
  <c r="E160" i="14"/>
  <c r="F160" i="14"/>
  <c r="E158" i="14"/>
  <c r="H162" i="14"/>
  <c r="G159" i="14"/>
  <c r="F162" i="14"/>
  <c r="E159" i="14"/>
  <c r="H159" i="14"/>
  <c r="G158" i="14"/>
  <c r="H160" i="14"/>
  <c r="G161" i="14"/>
  <c r="H158" i="14"/>
  <c r="H161" i="14"/>
  <c r="G160" i="14"/>
  <c r="F161" i="14"/>
  <c r="H163" i="14"/>
  <c r="E162" i="14"/>
  <c r="G163" i="14"/>
  <c r="E161" i="14"/>
  <c r="H165" i="14"/>
  <c r="F163" i="14"/>
  <c r="E163" i="14"/>
  <c r="G162" i="14"/>
  <c r="H164" i="14"/>
  <c r="E164" i="14"/>
  <c r="F165" i="14"/>
  <c r="F164" i="14"/>
  <c r="H166" i="14"/>
  <c r="G166" i="14"/>
  <c r="G165" i="14"/>
  <c r="F168" i="14"/>
  <c r="G164" i="14"/>
  <c r="E165" i="14"/>
  <c r="E166" i="14"/>
  <c r="F166" i="14"/>
  <c r="G167" i="14"/>
  <c r="H167" i="14"/>
  <c r="E168" i="14"/>
  <c r="F167" i="14"/>
  <c r="F169" i="14"/>
  <c r="H171" i="14"/>
  <c r="H169" i="14"/>
  <c r="G168" i="14"/>
  <c r="H168" i="14"/>
  <c r="E167" i="14"/>
  <c r="E169" i="14"/>
  <c r="G169" i="14"/>
  <c r="F170" i="14"/>
  <c r="F173" i="14"/>
  <c r="F172" i="14"/>
  <c r="F171" i="14"/>
  <c r="E170" i="14"/>
  <c r="G171" i="14"/>
  <c r="G170" i="14"/>
  <c r="H170" i="14"/>
  <c r="H172" i="14"/>
  <c r="E172" i="14"/>
  <c r="E173" i="14"/>
  <c r="E171" i="14"/>
  <c r="G173" i="14"/>
  <c r="E176" i="14"/>
  <c r="G172" i="14"/>
  <c r="F175" i="14"/>
  <c r="G175" i="14"/>
  <c r="F174" i="14"/>
  <c r="H174" i="14"/>
  <c r="E178" i="14"/>
  <c r="E175" i="14"/>
  <c r="E174" i="14"/>
  <c r="H176" i="14"/>
  <c r="G174" i="14"/>
  <c r="H173" i="14"/>
  <c r="G176" i="14"/>
  <c r="F176" i="14"/>
  <c r="H175" i="14"/>
  <c r="G177" i="14"/>
  <c r="H177" i="14"/>
  <c r="F177" i="14"/>
  <c r="E179" i="14"/>
  <c r="H178" i="14"/>
  <c r="E177" i="14"/>
  <c r="F179" i="14"/>
  <c r="G180" i="14"/>
  <c r="F178" i="14"/>
  <c r="G178" i="14"/>
  <c r="G179" i="14"/>
  <c r="H180" i="14"/>
  <c r="E184" i="14"/>
  <c r="F181" i="14"/>
  <c r="E181" i="14"/>
  <c r="E180" i="14"/>
  <c r="H179" i="14"/>
  <c r="G181" i="14"/>
  <c r="H182" i="14"/>
  <c r="F180" i="14"/>
  <c r="H181" i="14"/>
  <c r="E183" i="14"/>
  <c r="E182" i="14"/>
  <c r="G182" i="14"/>
  <c r="F182" i="14"/>
  <c r="G184" i="14"/>
  <c r="H185" i="14"/>
  <c r="F184" i="14"/>
  <c r="H183" i="14"/>
  <c r="F186" i="14"/>
  <c r="H186" i="14"/>
  <c r="G183" i="14"/>
  <c r="H184" i="14"/>
  <c r="F183" i="14"/>
  <c r="G185" i="14"/>
  <c r="F185" i="14"/>
  <c r="E185" i="14"/>
  <c r="E187" i="14"/>
  <c r="E188" i="14"/>
  <c r="E186" i="14"/>
  <c r="F187" i="14"/>
  <c r="G187" i="14"/>
  <c r="H189" i="14"/>
  <c r="G186" i="14"/>
  <c r="H188" i="14"/>
  <c r="G188" i="14"/>
  <c r="H190" i="14"/>
  <c r="F188" i="14"/>
  <c r="H187" i="14"/>
  <c r="F189" i="14"/>
  <c r="G189" i="14"/>
  <c r="E191" i="14"/>
  <c r="E189" i="14"/>
  <c r="F190" i="14"/>
  <c r="G191" i="14"/>
  <c r="H192" i="14"/>
  <c r="E190" i="14"/>
  <c r="G190" i="14"/>
  <c r="H193" i="14"/>
  <c r="F191" i="14"/>
  <c r="E194" i="14"/>
  <c r="E192" i="14"/>
  <c r="G194" i="14"/>
  <c r="E193" i="14"/>
  <c r="F193" i="14"/>
  <c r="F192" i="14"/>
  <c r="H191" i="14"/>
  <c r="G193" i="14"/>
  <c r="G192" i="14"/>
  <c r="G195" i="14"/>
  <c r="F195" i="14"/>
  <c r="H195" i="14"/>
  <c r="E195" i="14"/>
  <c r="F194" i="14"/>
  <c r="H194" i="14"/>
  <c r="G197" i="14"/>
  <c r="F196" i="14"/>
  <c r="H196" i="14"/>
  <c r="E196" i="14"/>
  <c r="F197" i="14"/>
  <c r="G196" i="14"/>
  <c r="E197" i="14"/>
  <c r="H197" i="14"/>
  <c r="G198" i="14"/>
  <c r="E198" i="14"/>
  <c r="H199" i="14"/>
  <c r="H198" i="14"/>
  <c r="F200" i="14"/>
  <c r="G200" i="14"/>
  <c r="F198" i="14"/>
  <c r="F199" i="14"/>
  <c r="G199" i="14"/>
  <c r="E199" i="14"/>
  <c r="H200" i="14"/>
  <c r="E200" i="14"/>
  <c r="H202" i="14"/>
  <c r="H201" i="14"/>
  <c r="G201" i="14"/>
  <c r="E202" i="14"/>
  <c r="F202" i="14"/>
  <c r="E201" i="14"/>
  <c r="H203" i="14"/>
  <c r="G203" i="14"/>
  <c r="F201" i="14"/>
  <c r="E205" i="14"/>
  <c r="H204" i="14"/>
  <c r="F203" i="14"/>
  <c r="G204" i="14"/>
  <c r="G202" i="14"/>
  <c r="G205" i="14"/>
  <c r="E203" i="14"/>
  <c r="E204" i="14"/>
  <c r="H205" i="14"/>
  <c r="H206" i="14"/>
  <c r="F204" i="14"/>
  <c r="F206" i="14"/>
  <c r="F205" i="14"/>
  <c r="G208" i="14"/>
  <c r="E208" i="14"/>
  <c r="E206" i="14"/>
  <c r="F207" i="14"/>
  <c r="G209" i="14"/>
  <c r="H209" i="14"/>
  <c r="H207" i="14"/>
  <c r="E209" i="14"/>
  <c r="H211" i="14"/>
  <c r="G207" i="14"/>
  <c r="G206" i="14"/>
  <c r="E207" i="14"/>
  <c r="F208" i="14"/>
  <c r="H208" i="14"/>
  <c r="E210" i="14"/>
  <c r="F209" i="14"/>
  <c r="F212" i="14"/>
  <c r="G210" i="14"/>
  <c r="F210" i="14"/>
  <c r="E211" i="14"/>
  <c r="G211" i="14"/>
  <c r="E212" i="14"/>
  <c r="H212" i="14"/>
  <c r="G213" i="14"/>
  <c r="E213" i="14"/>
  <c r="H210" i="14"/>
  <c r="F211" i="14"/>
  <c r="E214" i="14"/>
  <c r="F213" i="14"/>
  <c r="H213" i="14"/>
  <c r="H214" i="14"/>
  <c r="G216" i="14"/>
  <c r="G212" i="14"/>
  <c r="E215" i="14"/>
  <c r="G214" i="14"/>
  <c r="H216" i="14"/>
  <c r="F214" i="14"/>
  <c r="F215" i="14"/>
  <c r="H217" i="14"/>
  <c r="G215" i="14"/>
  <c r="H215" i="14"/>
  <c r="F217" i="14"/>
  <c r="F216" i="14"/>
  <c r="H218" i="14"/>
  <c r="E217" i="14"/>
  <c r="E216" i="14"/>
  <c r="G217" i="14"/>
  <c r="G218" i="14"/>
  <c r="F221" i="14"/>
  <c r="F219" i="14"/>
  <c r="H220" i="14"/>
  <c r="E219" i="14"/>
  <c r="F218" i="14"/>
  <c r="E220" i="14"/>
  <c r="G219" i="14"/>
  <c r="H219" i="14"/>
  <c r="E218" i="14"/>
  <c r="G220" i="14"/>
  <c r="F222" i="14"/>
  <c r="F220" i="14"/>
  <c r="E221" i="14"/>
  <c r="G222" i="14"/>
  <c r="H223" i="14"/>
  <c r="H221" i="14"/>
  <c r="G221" i="14"/>
  <c r="E222" i="14"/>
  <c r="H222" i="14"/>
  <c r="H224" i="14"/>
  <c r="F224" i="14"/>
  <c r="E223" i="14"/>
  <c r="E224" i="14"/>
  <c r="G223" i="14"/>
  <c r="F223" i="14"/>
  <c r="F225" i="14"/>
  <c r="G224" i="14"/>
  <c r="E225" i="14"/>
  <c r="G225" i="14"/>
  <c r="E226" i="14"/>
  <c r="F227" i="14"/>
  <c r="G226" i="14"/>
  <c r="H227" i="14"/>
  <c r="H225" i="14"/>
  <c r="F226" i="14"/>
  <c r="H226" i="14"/>
  <c r="E229" i="14"/>
  <c r="H230" i="14"/>
  <c r="E230" i="14"/>
  <c r="F228" i="14"/>
  <c r="E228" i="14"/>
  <c r="F229" i="14"/>
  <c r="E227" i="14"/>
  <c r="H228" i="14"/>
  <c r="F230" i="14"/>
  <c r="G228" i="14"/>
  <c r="G229" i="14"/>
  <c r="F231" i="14"/>
  <c r="G227" i="14"/>
  <c r="G230" i="14"/>
  <c r="H229" i="14"/>
  <c r="F232" i="14"/>
  <c r="H233" i="14"/>
  <c r="E232" i="14"/>
  <c r="G232" i="14"/>
  <c r="H232" i="14"/>
  <c r="H231" i="14"/>
  <c r="G231" i="14"/>
  <c r="F233" i="14"/>
  <c r="G233" i="14"/>
  <c r="H235" i="14"/>
  <c r="E233" i="14"/>
  <c r="E231" i="14"/>
  <c r="E234" i="14"/>
  <c r="G234" i="14"/>
  <c r="F234" i="14"/>
  <c r="G235" i="14"/>
  <c r="H234" i="14"/>
  <c r="E237" i="14"/>
  <c r="F235" i="14"/>
  <c r="E236" i="14"/>
  <c r="E235" i="14"/>
  <c r="H236" i="14"/>
  <c r="H237" i="14"/>
  <c r="G236" i="14"/>
  <c r="F237" i="14"/>
  <c r="G237" i="14"/>
  <c r="G238" i="14"/>
  <c r="F238" i="14"/>
  <c r="F236" i="14"/>
  <c r="E239" i="14"/>
  <c r="H241" i="14"/>
  <c r="H238" i="14"/>
  <c r="G239" i="14"/>
  <c r="H240" i="14"/>
  <c r="E238" i="14"/>
  <c r="E240" i="14"/>
  <c r="H239" i="14"/>
  <c r="G241" i="14"/>
  <c r="E241" i="14"/>
  <c r="H243" i="14"/>
  <c r="F239" i="14"/>
  <c r="F241" i="14"/>
  <c r="G240" i="14"/>
  <c r="F240" i="14"/>
  <c r="H242" i="14"/>
  <c r="F242" i="14"/>
  <c r="E242" i="14"/>
  <c r="F243" i="14"/>
  <c r="G242" i="14"/>
  <c r="H244" i="14"/>
  <c r="G243" i="14"/>
  <c r="F247" i="14"/>
  <c r="H247" i="14"/>
  <c r="E247" i="14"/>
  <c r="E243" i="14"/>
  <c r="F246" i="14"/>
  <c r="H246" i="14"/>
  <c r="E246" i="14"/>
  <c r="G244" i="14"/>
  <c r="H245" i="14"/>
  <c r="E244" i="14"/>
  <c r="H248" i="14"/>
  <c r="G246" i="14"/>
  <c r="F245" i="14"/>
  <c r="F244" i="14"/>
  <c r="G248" i="14"/>
  <c r="E245" i="14"/>
  <c r="G245" i="14"/>
  <c r="F249" i="14"/>
  <c r="E249" i="14"/>
  <c r="E248" i="14"/>
  <c r="G249" i="14"/>
  <c r="G247" i="14"/>
  <c r="H249" i="14"/>
  <c r="E250" i="14"/>
  <c r="E251" i="14"/>
  <c r="F248" i="14"/>
  <c r="F250" i="14"/>
  <c r="F251" i="14"/>
  <c r="G250" i="14"/>
  <c r="G251" i="14"/>
  <c r="G252" i="14"/>
  <c r="F253" i="14"/>
  <c r="F252" i="14"/>
  <c r="H250" i="14"/>
  <c r="H251" i="14"/>
  <c r="H252" i="14"/>
  <c r="H253" i="14"/>
  <c r="E253" i="14"/>
  <c r="E252" i="14"/>
  <c r="E254" i="14"/>
  <c r="G254" i="14"/>
  <c r="F255" i="14"/>
  <c r="F254" i="14"/>
  <c r="G253" i="14"/>
  <c r="G255" i="14"/>
  <c r="E255" i="14"/>
  <c r="E256" i="14"/>
  <c r="G256" i="14"/>
  <c r="H254" i="14"/>
  <c r="F256" i="14"/>
  <c r="H257" i="14"/>
  <c r="H256" i="14"/>
  <c r="H255" i="14"/>
  <c r="E257" i="14"/>
  <c r="F257" i="14"/>
  <c r="F258" i="14"/>
  <c r="G257" i="14"/>
  <c r="G258" i="14"/>
  <c r="E258" i="14"/>
  <c r="E259" i="14"/>
  <c r="G260" i="14"/>
  <c r="F260" i="14"/>
  <c r="E261" i="14"/>
  <c r="H258" i="14"/>
  <c r="F259" i="14"/>
  <c r="H260" i="14"/>
  <c r="E262" i="14"/>
  <c r="H259" i="14"/>
  <c r="E260" i="14"/>
  <c r="G259" i="14"/>
  <c r="F261" i="14"/>
  <c r="G261" i="14"/>
  <c r="H261" i="14"/>
  <c r="G262" i="14"/>
  <c r="H262" i="14"/>
  <c r="H265" i="14"/>
  <c r="F266" i="14"/>
  <c r="H263" i="14"/>
  <c r="E266" i="14"/>
  <c r="F262" i="14"/>
  <c r="E263" i="14"/>
  <c r="F264" i="14"/>
  <c r="G266" i="14"/>
  <c r="G263" i="14"/>
  <c r="H264" i="14"/>
  <c r="F265" i="14"/>
  <c r="G265" i="14"/>
  <c r="F263" i="14"/>
  <c r="E264" i="14"/>
  <c r="H266" i="14"/>
  <c r="G264" i="14"/>
  <c r="E265" i="14"/>
  <c r="H270" i="14"/>
  <c r="H267" i="14"/>
  <c r="F267" i="14"/>
  <c r="G269" i="14"/>
  <c r="F268" i="14"/>
  <c r="E267" i="14"/>
  <c r="F270" i="14"/>
  <c r="H269" i="14"/>
  <c r="H268" i="14"/>
  <c r="E269" i="14"/>
  <c r="E268" i="14"/>
  <c r="G271" i="14"/>
  <c r="G267" i="14"/>
  <c r="F269" i="14"/>
  <c r="G268" i="14"/>
  <c r="E270" i="14"/>
  <c r="H271" i="14"/>
  <c r="E271" i="14"/>
  <c r="E272" i="14"/>
  <c r="G272" i="14"/>
  <c r="G270" i="14"/>
  <c r="F271" i="14"/>
  <c r="H272" i="14"/>
  <c r="G274" i="14"/>
  <c r="H273" i="14"/>
  <c r="E273" i="14"/>
  <c r="F275" i="14"/>
  <c r="F274" i="14"/>
  <c r="F273" i="14"/>
  <c r="F272" i="14"/>
  <c r="G275" i="14"/>
  <c r="G273" i="14"/>
  <c r="E275" i="14"/>
  <c r="E274" i="14"/>
  <c r="F276" i="14"/>
  <c r="H275" i="14"/>
  <c r="H274" i="14"/>
  <c r="G277" i="14"/>
  <c r="G276" i="14"/>
  <c r="H277" i="14"/>
  <c r="H276" i="14"/>
  <c r="E276" i="14"/>
  <c r="F277" i="14"/>
  <c r="E277" i="14"/>
  <c r="H278" i="14"/>
  <c r="F278" i="14"/>
  <c r="F279" i="14"/>
  <c r="G278" i="14"/>
  <c r="E278" i="14"/>
  <c r="G279" i="14"/>
  <c r="H280" i="14"/>
  <c r="H279" i="14"/>
  <c r="E282" i="14"/>
  <c r="F281" i="14"/>
  <c r="E280" i="14"/>
  <c r="E279" i="14"/>
  <c r="E281" i="14"/>
  <c r="H281" i="14"/>
  <c r="H282" i="14"/>
  <c r="F282" i="14"/>
  <c r="H283" i="14"/>
  <c r="F280" i="14"/>
  <c r="G284" i="14"/>
  <c r="G282" i="14"/>
  <c r="F284" i="14"/>
  <c r="G281" i="14"/>
  <c r="E283" i="14"/>
  <c r="G283" i="14"/>
  <c r="G280" i="14"/>
  <c r="E285" i="14"/>
  <c r="E284" i="14"/>
  <c r="H284" i="14"/>
  <c r="F283" i="14"/>
  <c r="F286" i="14"/>
  <c r="E286" i="14"/>
  <c r="G285" i="14"/>
  <c r="H286" i="14"/>
  <c r="H285" i="14"/>
  <c r="F285" i="14"/>
  <c r="H289" i="14"/>
  <c r="F288" i="14"/>
  <c r="G289" i="14"/>
  <c r="F287" i="14"/>
  <c r="H287" i="14"/>
  <c r="G286" i="14"/>
  <c r="H288" i="14"/>
  <c r="H290" i="14"/>
  <c r="E287" i="14"/>
  <c r="G288" i="14"/>
  <c r="G287" i="14"/>
  <c r="G292" i="14"/>
  <c r="E288" i="14"/>
  <c r="E289" i="14"/>
  <c r="G290" i="14"/>
  <c r="F290" i="14"/>
  <c r="F294" i="14"/>
  <c r="F291" i="14"/>
  <c r="F289" i="14"/>
  <c r="E293" i="14"/>
  <c r="E290" i="14"/>
  <c r="G291" i="14"/>
  <c r="F295" i="14"/>
  <c r="H291" i="14"/>
  <c r="E294" i="14"/>
  <c r="F292" i="14"/>
  <c r="H292" i="14"/>
  <c r="E291" i="14"/>
  <c r="F293" i="14"/>
  <c r="H296" i="14"/>
  <c r="G295" i="14"/>
  <c r="E292" i="14"/>
  <c r="D61" i="13"/>
  <c r="B61" i="13"/>
  <c r="B62" i="13" l="1"/>
  <c r="D62" i="13"/>
  <c r="B63" i="13" l="1"/>
  <c r="D63" i="13"/>
  <c r="D64" i="13" l="1"/>
  <c r="B64" i="13"/>
  <c r="D65" i="13" l="1"/>
  <c r="B65" i="13"/>
  <c r="D66" i="13" l="1"/>
  <c r="B66" i="13"/>
  <c r="B67" i="13" l="1"/>
  <c r="D67" i="13"/>
  <c r="B68" i="13" l="1"/>
  <c r="D68" i="13"/>
  <c r="B69" i="13" l="1"/>
  <c r="D69" i="13"/>
  <c r="D70" i="13" l="1"/>
  <c r="B70" i="13"/>
  <c r="B71" i="13" l="1"/>
  <c r="D71" i="13"/>
  <c r="B72" i="13" l="1"/>
  <c r="D72" i="13"/>
  <c r="B73" i="13" l="1"/>
  <c r="D73" i="13"/>
  <c r="D74" i="13" l="1"/>
  <c r="B74" i="13"/>
  <c r="B75" i="13" l="1"/>
  <c r="D75" i="13"/>
  <c r="B76" i="13" l="1"/>
  <c r="D76" i="13"/>
  <c r="B77" i="13" l="1"/>
  <c r="D77" i="13"/>
  <c r="B78" i="13" l="1"/>
  <c r="D78" i="13"/>
  <c r="B79" i="13" l="1"/>
  <c r="D79" i="13"/>
  <c r="B80" i="13" l="1"/>
  <c r="D80" i="13"/>
  <c r="D81" i="13" l="1"/>
  <c r="B81" i="13"/>
  <c r="B82" i="13" l="1"/>
  <c r="D82" i="13"/>
  <c r="D83" i="13" l="1"/>
  <c r="B83" i="13"/>
  <c r="B84" i="13" l="1"/>
  <c r="D84" i="13"/>
  <c r="D85" i="13" l="1"/>
  <c r="B85" i="13"/>
  <c r="D86" i="13" l="1"/>
  <c r="B86" i="13"/>
  <c r="B87" i="13" l="1"/>
  <c r="D87" i="13"/>
  <c r="D88" i="13" l="1"/>
  <c r="B88" i="13"/>
  <c r="D89" i="13" l="1"/>
  <c r="B89" i="13"/>
  <c r="B90" i="13" l="1"/>
  <c r="D90" i="13"/>
  <c r="B91" i="13" l="1"/>
  <c r="D91" i="13"/>
  <c r="D92" i="13" l="1"/>
  <c r="B92" i="13"/>
  <c r="B93" i="13" l="1"/>
  <c r="D93" i="13"/>
  <c r="B94" i="13" l="1"/>
  <c r="D94" i="13"/>
  <c r="D95" i="13" l="1"/>
  <c r="B95" i="13"/>
  <c r="D96" i="13" l="1"/>
  <c r="B96" i="13"/>
  <c r="D97" i="13" l="1"/>
  <c r="B97" i="13"/>
  <c r="D98" i="13" l="1"/>
  <c r="B98" i="13"/>
  <c r="D99" i="13" l="1"/>
  <c r="B99" i="13"/>
  <c r="D100" i="13" l="1"/>
  <c r="B100" i="13"/>
  <c r="B101" i="13" l="1"/>
  <c r="D101" i="13"/>
  <c r="D102" i="13" l="1"/>
  <c r="B102" i="13"/>
  <c r="D103" i="13" l="1"/>
  <c r="B103" i="13"/>
  <c r="D104" i="13" l="1"/>
  <c r="B104" i="13"/>
  <c r="B105" i="13" l="1"/>
  <c r="D105" i="13"/>
  <c r="D106" i="13" l="1"/>
  <c r="B106" i="13"/>
  <c r="B107" i="13" l="1"/>
  <c r="D107" i="13"/>
  <c r="D108" i="13" l="1"/>
  <c r="B108" i="13"/>
  <c r="B109" i="13" l="1"/>
  <c r="D109" i="13"/>
  <c r="D110" i="13" l="1"/>
  <c r="B110" i="13"/>
  <c r="B111" i="13" l="1"/>
  <c r="D111" i="13"/>
  <c r="D112" i="13" l="1"/>
  <c r="B112" i="13"/>
  <c r="B113" i="13" l="1"/>
  <c r="D113" i="13"/>
  <c r="D114" i="13" l="1"/>
  <c r="B114" i="13"/>
  <c r="B115" i="13" l="1"/>
  <c r="D115" i="13"/>
  <c r="D116" i="13" l="1"/>
  <c r="B116" i="13"/>
  <c r="B117" i="13" l="1"/>
  <c r="D117" i="13"/>
  <c r="D118" i="13" l="1"/>
  <c r="B118" i="13"/>
  <c r="D119" i="13" l="1"/>
  <c r="B119" i="13"/>
  <c r="B120" i="13" l="1"/>
  <c r="D120" i="13"/>
  <c r="D121" i="13" l="1"/>
  <c r="B121" i="13"/>
  <c r="D122" i="13" l="1"/>
  <c r="B122" i="13"/>
  <c r="D123" i="13" l="1"/>
  <c r="B123" i="13"/>
  <c r="B124" i="13" l="1"/>
  <c r="D124" i="13"/>
  <c r="B125" i="13" l="1"/>
  <c r="D125" i="13"/>
  <c r="D126" i="13" l="1"/>
  <c r="B126" i="13"/>
  <c r="D127" i="13" l="1"/>
  <c r="B127" i="13"/>
  <c r="B128" i="13" l="1"/>
  <c r="D128" i="13"/>
  <c r="B129" i="13" l="1"/>
  <c r="D129" i="13"/>
  <c r="B130" i="13" l="1"/>
  <c r="D130" i="13"/>
  <c r="B131" i="13" l="1"/>
  <c r="D131" i="13"/>
  <c r="B132" i="13" l="1"/>
  <c r="D132" i="13"/>
  <c r="B133" i="13" l="1"/>
  <c r="D133" i="13"/>
  <c r="B134" i="13" l="1"/>
  <c r="D134" i="13"/>
  <c r="B135" i="13" l="1"/>
  <c r="D135" i="13"/>
  <c r="B136" i="13" l="1"/>
  <c r="D136" i="13"/>
  <c r="B137" i="13" l="1"/>
  <c r="D137" i="13"/>
  <c r="B138" i="13" l="1"/>
  <c r="D138" i="13"/>
  <c r="B139" i="13" l="1"/>
  <c r="D139" i="13"/>
  <c r="B140" i="13" l="1"/>
  <c r="D140" i="13"/>
  <c r="B141" i="13" l="1"/>
  <c r="D141" i="13"/>
  <c r="B142" i="13" l="1"/>
  <c r="D142" i="13"/>
  <c r="B143" i="13" l="1"/>
  <c r="D143" i="13"/>
  <c r="B144" i="13" l="1"/>
  <c r="D144" i="13"/>
  <c r="B145" i="13" l="1"/>
  <c r="D145" i="13"/>
  <c r="B146" i="13" l="1"/>
  <c r="D146" i="13"/>
  <c r="B147" i="13" l="1"/>
  <c r="D147" i="13"/>
  <c r="B148" i="13" l="1"/>
  <c r="D148" i="13"/>
  <c r="B149" i="13" l="1"/>
  <c r="D149" i="13"/>
  <c r="B150" i="13" l="1"/>
  <c r="D150" i="13"/>
  <c r="B151" i="13" l="1"/>
  <c r="D151" i="13"/>
  <c r="B152" i="13" l="1"/>
  <c r="D152" i="13"/>
  <c r="D153" i="13" l="1"/>
  <c r="B153" i="13"/>
  <c r="B154" i="13" l="1"/>
  <c r="D154" i="13"/>
  <c r="B155" i="13" l="1"/>
  <c r="D155" i="13"/>
  <c r="B156" i="13" l="1"/>
  <c r="D156" i="13"/>
  <c r="B157" i="13" l="1"/>
  <c r="D157" i="13"/>
  <c r="B158" i="13" l="1"/>
  <c r="D158" i="13"/>
  <c r="B159" i="13" l="1"/>
  <c r="D159" i="13"/>
  <c r="B160" i="13" l="1"/>
  <c r="D160" i="13"/>
  <c r="B161" i="13" l="1"/>
  <c r="D161" i="13"/>
  <c r="B162" i="13" l="1"/>
  <c r="D162" i="13"/>
  <c r="B163" i="13" l="1"/>
  <c r="D163" i="13"/>
  <c r="B164" i="13" l="1"/>
  <c r="D164" i="13"/>
  <c r="B165" i="13" l="1"/>
  <c r="D165" i="13"/>
  <c r="B166" i="13" l="1"/>
  <c r="D166" i="13"/>
  <c r="B167" i="13" l="1"/>
  <c r="D167" i="13"/>
  <c r="B168" i="13" l="1"/>
  <c r="D168" i="13"/>
  <c r="B169" i="13" l="1"/>
  <c r="D169" i="13"/>
  <c r="B170" i="13" l="1"/>
  <c r="D170" i="13"/>
  <c r="B171" i="13" l="1"/>
  <c r="D171" i="13"/>
  <c r="B172" i="13" l="1"/>
  <c r="D172" i="13"/>
  <c r="B173" i="13" l="1"/>
  <c r="D173" i="13"/>
  <c r="B174" i="13" l="1"/>
  <c r="D174" i="13"/>
  <c r="B175" i="13" l="1"/>
  <c r="D175" i="13"/>
  <c r="B176" i="13" l="1"/>
  <c r="D176" i="13"/>
  <c r="B177" i="13" l="1"/>
  <c r="D177" i="13"/>
  <c r="B178" i="13" l="1"/>
  <c r="D178" i="13"/>
  <c r="B179" i="13" l="1"/>
  <c r="D179" i="13"/>
  <c r="B180" i="13" l="1"/>
  <c r="D180" i="13"/>
  <c r="B181" i="13" l="1"/>
  <c r="D181" i="13"/>
  <c r="B182" i="13" l="1"/>
  <c r="D182" i="13"/>
  <c r="B183" i="13" l="1"/>
  <c r="D183" i="13"/>
  <c r="B184" i="13" l="1"/>
  <c r="D184" i="13"/>
  <c r="B185" i="13" l="1"/>
  <c r="D185" i="13"/>
  <c r="B186" i="13" l="1"/>
  <c r="D186" i="13"/>
  <c r="B187" i="13" l="1"/>
  <c r="D187" i="13"/>
  <c r="B188" i="13" l="1"/>
  <c r="D188" i="13"/>
  <c r="B189" i="13" l="1"/>
  <c r="D189" i="13"/>
  <c r="B190" i="13" l="1"/>
  <c r="D190" i="13"/>
  <c r="B191" i="13" l="1"/>
  <c r="D191" i="13"/>
  <c r="B192" i="13" l="1"/>
  <c r="D192" i="13"/>
  <c r="B193" i="13" l="1"/>
  <c r="D193" i="13"/>
  <c r="B194" i="13" l="1"/>
  <c r="D194" i="13"/>
  <c r="B195" i="13" l="1"/>
  <c r="D195" i="13"/>
  <c r="B196" i="13" l="1"/>
  <c r="D196" i="13"/>
  <c r="B197" i="13" l="1"/>
  <c r="D197" i="13"/>
  <c r="B198" i="13" l="1"/>
  <c r="D198" i="13"/>
  <c r="B199" i="13" l="1"/>
  <c r="D199" i="13"/>
  <c r="B200" i="13" l="1"/>
  <c r="D200" i="13"/>
  <c r="D201" i="13" l="1"/>
  <c r="B201" i="13"/>
  <c r="B202" i="13" l="1"/>
  <c r="D202" i="13"/>
  <c r="B203" i="13" l="1"/>
  <c r="D203" i="13"/>
  <c r="B204" i="13" l="1"/>
  <c r="D204" i="13"/>
  <c r="D205" i="13" l="1"/>
  <c r="B205" i="13"/>
  <c r="B206" i="13" l="1"/>
  <c r="D206" i="13"/>
  <c r="B207" i="13" l="1"/>
  <c r="D207" i="13"/>
  <c r="B208" i="13" l="1"/>
  <c r="D208" i="13"/>
  <c r="B209" i="13" l="1"/>
  <c r="D209" i="13"/>
  <c r="B210" i="13" l="1"/>
  <c r="D210" i="13"/>
  <c r="B211" i="13" l="1"/>
  <c r="D211" i="13"/>
  <c r="D212" i="13" l="1"/>
  <c r="B212" i="13"/>
  <c r="B213" i="13" l="1"/>
  <c r="D213" i="13"/>
  <c r="B214" i="13" l="1"/>
  <c r="D214" i="13"/>
  <c r="B215" i="13" l="1"/>
  <c r="D215" i="13"/>
  <c r="D216" i="13" l="1"/>
  <c r="B216" i="13"/>
  <c r="B217" i="13" l="1"/>
  <c r="D217" i="13"/>
  <c r="B218" i="13" l="1"/>
  <c r="D218" i="13"/>
  <c r="B219" i="13" l="1"/>
  <c r="D219" i="13"/>
  <c r="D220" i="13" l="1"/>
  <c r="B220" i="13"/>
  <c r="B221" i="13" l="1"/>
  <c r="D221" i="13"/>
  <c r="B222" i="13" l="1"/>
  <c r="C222" i="13"/>
  <c r="D222" i="13"/>
  <c r="B223" i="13" l="1"/>
  <c r="C223" i="13"/>
  <c r="D223" i="13"/>
  <c r="C224" i="13" l="1"/>
  <c r="D224" i="13"/>
  <c r="B224" i="13"/>
  <c r="B225" i="13" l="1"/>
  <c r="C225" i="13"/>
  <c r="D225" i="13"/>
  <c r="B226" i="13" l="1"/>
  <c r="C226" i="13"/>
  <c r="D226" i="13"/>
  <c r="B227" i="13" l="1"/>
  <c r="C227" i="13"/>
  <c r="D227" i="13"/>
  <c r="D228" i="13" l="1"/>
  <c r="B228" i="13"/>
  <c r="C228" i="13"/>
  <c r="B229" i="13" l="1"/>
  <c r="D229" i="13"/>
  <c r="C229" i="13"/>
  <c r="C230" i="13" l="1"/>
  <c r="B230" i="13"/>
  <c r="D230" i="13"/>
  <c r="D231" i="13" l="1"/>
  <c r="B231" i="13"/>
  <c r="C231" i="13"/>
  <c r="C232" i="13" l="1"/>
  <c r="D232" i="13"/>
  <c r="B232" i="13"/>
  <c r="B233" i="13" l="1"/>
  <c r="C233" i="13"/>
  <c r="D233" i="13"/>
  <c r="C234" i="13" l="1"/>
  <c r="B234" i="13"/>
  <c r="D234" i="13"/>
  <c r="D235" i="13" l="1"/>
  <c r="B235" i="13"/>
  <c r="C235" i="13"/>
  <c r="D236" i="13" l="1"/>
  <c r="B236" i="13"/>
  <c r="C236" i="13"/>
  <c r="B237" i="13" l="1"/>
  <c r="D237" i="13"/>
  <c r="C237" i="13"/>
  <c r="C238" i="13" l="1"/>
  <c r="B238" i="13"/>
  <c r="D238" i="13"/>
  <c r="B239" i="13" l="1"/>
  <c r="C239" i="13"/>
  <c r="D239" i="13"/>
  <c r="B240" i="13" l="1"/>
  <c r="D240" i="13"/>
  <c r="C240" i="13"/>
  <c r="B241" i="13" l="1"/>
  <c r="C241" i="13"/>
  <c r="D241" i="13"/>
  <c r="D242" i="13" l="1"/>
  <c r="B242" i="13"/>
  <c r="C242" i="13"/>
  <c r="B243" i="13" l="1"/>
  <c r="C243" i="13"/>
  <c r="D243" i="13"/>
  <c r="D244" i="13" l="1"/>
  <c r="B244" i="13"/>
  <c r="C244" i="13"/>
  <c r="B245" i="13" l="1"/>
  <c r="C245" i="13"/>
  <c r="D245" i="13"/>
  <c r="D246" i="13" l="1"/>
  <c r="B246" i="13"/>
  <c r="C246" i="13"/>
  <c r="B247" i="13" l="1"/>
  <c r="C247" i="13"/>
  <c r="D247" i="13"/>
  <c r="C248" i="13" l="1"/>
  <c r="D248" i="13"/>
  <c r="B248" i="13"/>
  <c r="C249" i="13" l="1"/>
  <c r="D249" i="13"/>
  <c r="B249" i="13"/>
  <c r="B250" i="13" l="1"/>
  <c r="C250" i="13"/>
  <c r="D250" i="13"/>
  <c r="B251" i="13" l="1"/>
  <c r="C251" i="13"/>
  <c r="D251" i="13"/>
  <c r="C252" i="13" l="1"/>
  <c r="D252" i="13"/>
  <c r="B252" i="13"/>
  <c r="B253" i="13" l="1"/>
  <c r="C253" i="13"/>
  <c r="D253" i="13"/>
  <c r="C254" i="13" l="1"/>
  <c r="B254" i="13"/>
  <c r="D254" i="13"/>
  <c r="B255" i="13" l="1"/>
  <c r="C255" i="13"/>
  <c r="D255" i="13"/>
  <c r="C256" i="13" l="1"/>
  <c r="D256" i="13"/>
  <c r="B256" i="13"/>
  <c r="C257" i="13" l="1"/>
  <c r="D257" i="13"/>
  <c r="B257" i="13"/>
  <c r="B258" i="13" l="1"/>
  <c r="C258" i="13"/>
  <c r="D258" i="13"/>
  <c r="B259" i="13" l="1"/>
  <c r="C259" i="13"/>
  <c r="D259" i="13"/>
  <c r="D260" i="13" l="1"/>
  <c r="B260" i="13"/>
  <c r="C260" i="13"/>
  <c r="B261" i="13" l="1"/>
  <c r="C261" i="13"/>
  <c r="D261" i="13"/>
  <c r="B262" i="13" l="1"/>
  <c r="C262" i="13"/>
  <c r="D262" i="13"/>
  <c r="B263" i="13" l="1"/>
  <c r="C263" i="13"/>
  <c r="D263" i="13"/>
  <c r="C264" i="13" l="1"/>
  <c r="D264" i="13"/>
  <c r="B264" i="13"/>
  <c r="B265" i="13" l="1"/>
  <c r="D265" i="13"/>
  <c r="C265" i="13"/>
  <c r="B266" i="13" l="1"/>
  <c r="C266" i="13"/>
  <c r="D266" i="13"/>
  <c r="B267" i="13" l="1"/>
  <c r="C267" i="13"/>
  <c r="D267" i="13"/>
  <c r="C268" i="13" l="1"/>
  <c r="D268" i="13"/>
  <c r="B268" i="13"/>
  <c r="B269" i="13" l="1"/>
  <c r="D269" i="13"/>
  <c r="C269" i="13"/>
  <c r="B270" i="13" l="1"/>
  <c r="C270" i="13"/>
  <c r="D270" i="13"/>
  <c r="B271" i="13" l="1"/>
  <c r="C271" i="13"/>
  <c r="D271" i="13"/>
  <c r="C272" i="13" l="1"/>
  <c r="D272" i="13"/>
  <c r="B272" i="13"/>
  <c r="B273" i="13" l="1"/>
  <c r="D273" i="13"/>
  <c r="C273" i="13"/>
  <c r="B274" i="13" l="1"/>
  <c r="C274" i="13"/>
  <c r="D274" i="13"/>
  <c r="B275" i="13" l="1"/>
  <c r="C275" i="13"/>
  <c r="D275" i="13"/>
  <c r="B276" i="13" l="1"/>
  <c r="D276" i="13"/>
  <c r="C276" i="13"/>
  <c r="B277" i="13" l="1"/>
  <c r="D277" i="13"/>
  <c r="C277" i="13"/>
  <c r="B278" i="13" l="1"/>
  <c r="C278" i="13"/>
  <c r="D278" i="13"/>
  <c r="B279" i="13" l="1"/>
  <c r="C279" i="13"/>
  <c r="D279" i="13"/>
  <c r="C280" i="13" l="1"/>
  <c r="D280" i="13"/>
  <c r="B280" i="13"/>
  <c r="D281" i="13" l="1"/>
  <c r="C281" i="13"/>
  <c r="B281" i="13"/>
  <c r="C282" i="13" l="1"/>
  <c r="B282" i="13"/>
  <c r="D282" i="13"/>
  <c r="B283" i="13" l="1"/>
  <c r="C283" i="13"/>
  <c r="D283" i="13"/>
  <c r="C6" i="13" l="1"/>
  <c r="C12" i="13"/>
  <c r="C18" i="13"/>
  <c r="C24" i="13"/>
  <c r="C30" i="13"/>
  <c r="C34" i="13"/>
  <c r="C40" i="13"/>
  <c r="C46" i="13"/>
  <c r="C52" i="13"/>
  <c r="C63" i="13"/>
  <c r="C69" i="13"/>
  <c r="C75" i="13"/>
  <c r="C81" i="13"/>
  <c r="C87" i="13"/>
  <c r="C93" i="13"/>
  <c r="C99" i="13"/>
  <c r="C105" i="13"/>
  <c r="C111" i="13"/>
  <c r="C117" i="13"/>
  <c r="C123" i="13"/>
  <c r="C129" i="13"/>
  <c r="C135" i="13"/>
  <c r="C141" i="13"/>
  <c r="C147" i="13"/>
  <c r="C153" i="13"/>
  <c r="C159" i="13"/>
  <c r="C165" i="13"/>
  <c r="C171" i="13"/>
  <c r="C177" i="13"/>
  <c r="C183" i="13"/>
  <c r="C189" i="13"/>
  <c r="C195" i="13"/>
  <c r="C201" i="13"/>
  <c r="C207" i="13"/>
  <c r="C213" i="13"/>
  <c r="C219" i="13"/>
  <c r="C8" i="14"/>
  <c r="C14" i="14"/>
  <c r="C24" i="14"/>
  <c r="C29" i="14"/>
  <c r="C35" i="14"/>
  <c r="C41" i="14"/>
  <c r="C47" i="14"/>
  <c r="C53" i="14"/>
  <c r="C58" i="14"/>
  <c r="C64" i="14"/>
  <c r="C70" i="14"/>
  <c r="C76" i="14"/>
  <c r="C82" i="14"/>
  <c r="C88" i="14"/>
  <c r="C94" i="14"/>
  <c r="C100" i="14"/>
  <c r="C104" i="14"/>
  <c r="C116" i="14"/>
  <c r="C121" i="14"/>
  <c r="C126" i="14"/>
  <c r="C137" i="14"/>
  <c r="C142" i="14"/>
  <c r="C147" i="14"/>
  <c r="C153" i="14"/>
  <c r="C162" i="14"/>
  <c r="C168" i="14"/>
  <c r="C174" i="14"/>
  <c r="C180" i="14"/>
  <c r="C5" i="13"/>
  <c r="C176" i="14"/>
  <c r="C129" i="14"/>
  <c r="C150" i="14"/>
  <c r="C165" i="14"/>
  <c r="C110" i="13"/>
  <c r="C7" i="13"/>
  <c r="C13" i="13"/>
  <c r="C19" i="13"/>
  <c r="C25" i="13"/>
  <c r="C35" i="13"/>
  <c r="C41" i="13"/>
  <c r="C47" i="13"/>
  <c r="C53" i="13"/>
  <c r="C64" i="13"/>
  <c r="C70" i="13"/>
  <c r="C76" i="13"/>
  <c r="C82" i="13"/>
  <c r="C88" i="13"/>
  <c r="C94" i="13"/>
  <c r="C100" i="13"/>
  <c r="C106" i="13"/>
  <c r="C112" i="13"/>
  <c r="C118" i="13"/>
  <c r="C124" i="13"/>
  <c r="C130" i="13"/>
  <c r="C136" i="13"/>
  <c r="C142" i="13"/>
  <c r="C148" i="13"/>
  <c r="C154" i="13"/>
  <c r="C160" i="13"/>
  <c r="C166" i="13"/>
  <c r="C172" i="13"/>
  <c r="C178" i="13"/>
  <c r="C184" i="13"/>
  <c r="C190" i="13"/>
  <c r="C196" i="13"/>
  <c r="C202" i="13"/>
  <c r="C208" i="13"/>
  <c r="C214" i="13"/>
  <c r="C220" i="13"/>
  <c r="C9" i="14"/>
  <c r="C15" i="14"/>
  <c r="C25" i="14"/>
  <c r="C30" i="14"/>
  <c r="C36" i="14"/>
  <c r="C42" i="14"/>
  <c r="C48" i="14"/>
  <c r="C54" i="14"/>
  <c r="C59" i="14"/>
  <c r="C65" i="14"/>
  <c r="C71" i="14"/>
  <c r="C77" i="14"/>
  <c r="C83" i="14"/>
  <c r="C89" i="14"/>
  <c r="C95" i="14"/>
  <c r="C101" i="14"/>
  <c r="C111" i="14"/>
  <c r="C122" i="14"/>
  <c r="C127" i="14"/>
  <c r="C133" i="14"/>
  <c r="C148" i="14"/>
  <c r="C154" i="14"/>
  <c r="C157" i="14"/>
  <c r="C163" i="14"/>
  <c r="C169" i="14"/>
  <c r="C175" i="14"/>
  <c r="C181" i="14"/>
  <c r="C164" i="14"/>
  <c r="C123" i="14"/>
  <c r="C144" i="14"/>
  <c r="C171" i="14"/>
  <c r="C8" i="13"/>
  <c r="C14" i="13"/>
  <c r="C20" i="13"/>
  <c r="C26" i="13"/>
  <c r="C36" i="13"/>
  <c r="C42" i="13"/>
  <c r="C48" i="13"/>
  <c r="C54" i="13"/>
  <c r="C59" i="13"/>
  <c r="C65" i="13"/>
  <c r="C71" i="13"/>
  <c r="C77" i="13"/>
  <c r="C83" i="13"/>
  <c r="C89" i="13"/>
  <c r="C95" i="13"/>
  <c r="C101" i="13"/>
  <c r="C107" i="13"/>
  <c r="C113" i="13"/>
  <c r="C119" i="13"/>
  <c r="C125" i="13"/>
  <c r="C131" i="13"/>
  <c r="C137" i="13"/>
  <c r="C143" i="13"/>
  <c r="C149" i="13"/>
  <c r="C155" i="13"/>
  <c r="C161" i="13"/>
  <c r="C167" i="13"/>
  <c r="C173" i="13"/>
  <c r="C179" i="13"/>
  <c r="C185" i="13"/>
  <c r="C191" i="13"/>
  <c r="C197" i="13"/>
  <c r="C203" i="13"/>
  <c r="C209" i="13"/>
  <c r="C215" i="13"/>
  <c r="C221" i="13"/>
  <c r="C10" i="14"/>
  <c r="C16" i="14"/>
  <c r="C20" i="14"/>
  <c r="C26" i="14"/>
  <c r="C31" i="14"/>
  <c r="C37" i="14"/>
  <c r="C43" i="14"/>
  <c r="C49" i="14"/>
  <c r="C60" i="14"/>
  <c r="C66" i="14"/>
  <c r="C72" i="14"/>
  <c r="C78" i="14"/>
  <c r="C84" i="14"/>
  <c r="C90" i="14"/>
  <c r="C96" i="14"/>
  <c r="C102" i="14"/>
  <c r="C105" i="14"/>
  <c r="C107" i="14"/>
  <c r="C112" i="14"/>
  <c r="C117" i="14"/>
  <c r="C128" i="14"/>
  <c r="C134" i="14"/>
  <c r="C138" i="14"/>
  <c r="C143" i="14"/>
  <c r="C149" i="14"/>
  <c r="C155" i="14"/>
  <c r="C158" i="14"/>
  <c r="C170" i="14"/>
  <c r="C182" i="14"/>
  <c r="C139" i="14"/>
  <c r="C156" i="14"/>
  <c r="C177" i="14"/>
  <c r="C98" i="13"/>
  <c r="C9" i="13"/>
  <c r="C15" i="13"/>
  <c r="C21" i="13"/>
  <c r="C27" i="13"/>
  <c r="C31" i="13"/>
  <c r="C37" i="13"/>
  <c r="C43" i="13"/>
  <c r="C49" i="13"/>
  <c r="C55" i="13"/>
  <c r="C60" i="13"/>
  <c r="C66" i="13"/>
  <c r="C72" i="13"/>
  <c r="C78" i="13"/>
  <c r="C84" i="13"/>
  <c r="C90" i="13"/>
  <c r="C96" i="13"/>
  <c r="C102" i="13"/>
  <c r="C108" i="13"/>
  <c r="C114" i="13"/>
  <c r="C120" i="13"/>
  <c r="C126" i="13"/>
  <c r="C132" i="13"/>
  <c r="C138" i="13"/>
  <c r="C144" i="13"/>
  <c r="C150" i="13"/>
  <c r="C156" i="13"/>
  <c r="C162" i="13"/>
  <c r="C168" i="13"/>
  <c r="C174" i="13"/>
  <c r="C180" i="13"/>
  <c r="C186" i="13"/>
  <c r="C192" i="13"/>
  <c r="C198" i="13"/>
  <c r="C204" i="13"/>
  <c r="C210" i="13"/>
  <c r="C216" i="13"/>
  <c r="C5" i="14"/>
  <c r="C11" i="14"/>
  <c r="C17" i="14"/>
  <c r="C21" i="14"/>
  <c r="C32" i="14"/>
  <c r="C38" i="14"/>
  <c r="C44" i="14"/>
  <c r="C50" i="14"/>
  <c r="C55" i="14"/>
  <c r="C61" i="14"/>
  <c r="C67" i="14"/>
  <c r="C73" i="14"/>
  <c r="C79" i="14"/>
  <c r="C85" i="14"/>
  <c r="C91" i="14"/>
  <c r="C97" i="14"/>
  <c r="C103" i="14"/>
  <c r="C108" i="14"/>
  <c r="C113" i="14"/>
  <c r="C118" i="14"/>
  <c r="C130" i="14"/>
  <c r="C135" i="14"/>
  <c r="C159" i="14"/>
  <c r="C183" i="14"/>
  <c r="C10" i="13"/>
  <c r="C16" i="13"/>
  <c r="C22" i="13"/>
  <c r="C28" i="13"/>
  <c r="C32" i="13"/>
  <c r="C38" i="13"/>
  <c r="C44" i="13"/>
  <c r="C50" i="13"/>
  <c r="C56" i="13"/>
  <c r="C61" i="13"/>
  <c r="C67" i="13"/>
  <c r="C73" i="13"/>
  <c r="C79" i="13"/>
  <c r="C85" i="13"/>
  <c r="C91" i="13"/>
  <c r="C97" i="13"/>
  <c r="C103" i="13"/>
  <c r="C109" i="13"/>
  <c r="C115" i="13"/>
  <c r="C121" i="13"/>
  <c r="C127" i="13"/>
  <c r="C133" i="13"/>
  <c r="C139" i="13"/>
  <c r="C145" i="13"/>
  <c r="C151" i="13"/>
  <c r="C157" i="13"/>
  <c r="C163" i="13"/>
  <c r="C169" i="13"/>
  <c r="C175" i="13"/>
  <c r="C181" i="13"/>
  <c r="C187" i="13"/>
  <c r="C193" i="13"/>
  <c r="C199" i="13"/>
  <c r="C205" i="13"/>
  <c r="C211" i="13"/>
  <c r="C217" i="13"/>
  <c r="C6" i="14"/>
  <c r="C12" i="14"/>
  <c r="C18" i="14"/>
  <c r="C22" i="14"/>
  <c r="C27" i="14"/>
  <c r="C33" i="14"/>
  <c r="C39" i="14"/>
  <c r="C45" i="14"/>
  <c r="C51" i="14"/>
  <c r="C56" i="14"/>
  <c r="C62" i="14"/>
  <c r="C68" i="14"/>
  <c r="C74" i="14"/>
  <c r="C80" i="14"/>
  <c r="C86" i="14"/>
  <c r="C92" i="14"/>
  <c r="C98" i="14"/>
  <c r="C109" i="14"/>
  <c r="C114" i="14"/>
  <c r="C119" i="14"/>
  <c r="C124" i="14"/>
  <c r="C131" i="14"/>
  <c r="C132" i="14"/>
  <c r="C140" i="14"/>
  <c r="C145" i="14"/>
  <c r="C151" i="14"/>
  <c r="C160" i="14"/>
  <c r="C166" i="14"/>
  <c r="C172" i="14"/>
  <c r="C178" i="14"/>
  <c r="C184" i="14"/>
  <c r="C11" i="13"/>
  <c r="C17" i="13"/>
  <c r="C23" i="13"/>
  <c r="C29" i="13"/>
  <c r="C33" i="13"/>
  <c r="C39" i="13"/>
  <c r="C45" i="13"/>
  <c r="C51" i="13"/>
  <c r="C57" i="13"/>
  <c r="C62" i="13"/>
  <c r="C68" i="13"/>
  <c r="C74" i="13"/>
  <c r="C80" i="13"/>
  <c r="C86" i="13"/>
  <c r="C92" i="13"/>
  <c r="C104" i="13"/>
  <c r="C128" i="13"/>
  <c r="C134" i="13"/>
  <c r="C140" i="13"/>
  <c r="C176" i="13"/>
  <c r="C212" i="13"/>
  <c r="C46" i="14"/>
  <c r="C218" i="13"/>
  <c r="C52" i="14"/>
  <c r="C110" i="14"/>
  <c r="C146" i="14"/>
  <c r="C173" i="14"/>
  <c r="C136" i="14"/>
  <c r="C146" i="13"/>
  <c r="C57" i="14"/>
  <c r="C179" i="14"/>
  <c r="C152" i="13"/>
  <c r="C188" i="13"/>
  <c r="C7" i="14"/>
  <c r="C87" i="14"/>
  <c r="C115" i="14"/>
  <c r="C158" i="13"/>
  <c r="C194" i="13"/>
  <c r="C13" i="14"/>
  <c r="C28" i="14"/>
  <c r="C116" i="13"/>
  <c r="C164" i="13"/>
  <c r="C200" i="13"/>
  <c r="C19" i="14"/>
  <c r="C34" i="14"/>
  <c r="C63" i="14"/>
  <c r="C99" i="14"/>
  <c r="C185" i="14"/>
  <c r="C122" i="13"/>
  <c r="C170" i="13"/>
  <c r="C206" i="13"/>
  <c r="C40" i="14"/>
  <c r="C69" i="14"/>
  <c r="C120" i="14"/>
  <c r="C141" i="14"/>
  <c r="C75" i="14"/>
  <c r="C161" i="14"/>
  <c r="C182" i="13"/>
  <c r="C23" i="14"/>
  <c r="C81" i="14"/>
  <c r="C125" i="14"/>
  <c r="C167" i="14"/>
  <c r="C152" i="14"/>
  <c r="C93" i="14"/>
</calcChain>
</file>

<file path=xl/sharedStrings.xml><?xml version="1.0" encoding="utf-8"?>
<sst xmlns="http://schemas.openxmlformats.org/spreadsheetml/2006/main" count="4792" uniqueCount="2177">
  <si>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</si>
  <si>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</si>
  <si>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</si>
  <si>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</si>
  <si>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</si>
  <si>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</si>
  <si>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</si>
  <si>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</si>
  <si>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</si>
  <si>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</si>
  <si>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</si>
  <si>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</si>
  <si>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</si>
  <si>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</si>
  <si>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</si>
  <si>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</si>
  <si>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</si>
  <si>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</si>
  <si>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</si>
  <si>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</si>
  <si>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</si>
  <si>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</si>
  <si>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</si>
  <si>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</si>
  <si>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</si>
  <si>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</si>
  <si>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</si>
  <si>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</si>
  <si>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</si>
  <si>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</si>
  <si>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</si>
  <si>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</si>
  <si>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</si>
  <si>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</si>
  <si>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</si>
  <si>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</si>
  <si>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</si>
  <si>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</si>
  <si>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</si>
  <si>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</si>
  <si>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</si>
  <si>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</si>
  <si>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</si>
  <si>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</si>
  <si>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</si>
  <si>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</si>
  <si>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</si>
  <si>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</si>
  <si>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</si>
  <si>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</si>
  <si>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</si>
  <si>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</si>
  <si>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</si>
  <si>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</si>
  <si>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</si>
  <si>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</si>
  <si>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</si>
  <si>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</si>
  <si>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</si>
  <si>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</si>
  <si>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</si>
  <si>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</si>
  <si>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</si>
  <si>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</si>
  <si>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</si>
  <si>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</si>
  <si>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</si>
  <si>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</si>
  <si>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</si>
  <si>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</si>
  <si>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</si>
  <si>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</si>
  <si>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</si>
  <si>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</si>
  <si>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</si>
  <si>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</si>
  <si>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</si>
  <si>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</si>
  <si>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</si>
  <si>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</si>
  <si>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</si>
  <si>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</si>
  <si>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</si>
  <si>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</si>
  <si>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</si>
  <si>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</si>
  <si>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</si>
  <si>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</si>
  <si>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</si>
  <si>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</si>
  <si>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</si>
  <si>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</si>
  <si>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</si>
  <si>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</si>
  <si>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</si>
  <si>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</si>
  <si>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</si>
  <si>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</si>
  <si>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</si>
  <si>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</si>
  <si>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</si>
  <si>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</si>
  <si>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</si>
  <si>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</si>
  <si>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</si>
  <si>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</si>
  <si>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</si>
  <si>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</si>
  <si>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</si>
  <si>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</si>
  <si>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</si>
  <si>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</si>
  <si>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</si>
  <si>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</si>
  <si>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</si>
  <si>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</si>
  <si>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</si>
  <si>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</si>
  <si>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</si>
  <si>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</si>
  <si>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</si>
  <si>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</si>
  <si>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</si>
  <si>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</si>
  <si>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</si>
  <si>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</si>
  <si>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</si>
  <si>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</si>
  <si>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</si>
  <si>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</si>
  <si>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</si>
  <si>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</si>
  <si>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</si>
  <si>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</si>
  <si>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</si>
  <si>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</si>
  <si>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</si>
  <si>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</si>
  <si>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</si>
  <si>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</si>
  <si>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</si>
  <si>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</si>
  <si>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</si>
  <si>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</si>
  <si>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</si>
  <si>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</si>
  <si>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</si>
  <si>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</si>
  <si>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</si>
  <si>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</si>
  <si>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</si>
  <si>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</si>
  <si>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</si>
  <si>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</si>
  <si>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</si>
  <si>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</si>
  <si>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</si>
  <si>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</si>
  <si>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</si>
  <si>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</si>
  <si>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</si>
  <si>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</si>
  <si>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</si>
  <si>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</si>
  <si>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</si>
  <si>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</si>
  <si>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</si>
  <si>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</si>
  <si>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</si>
  <si>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</si>
  <si>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</si>
  <si>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</si>
  <si>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</si>
  <si>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</si>
  <si>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</si>
  <si>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</si>
  <si>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</si>
  <si>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</si>
  <si>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</si>
  <si>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</si>
  <si>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</si>
  <si>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</si>
  <si>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</si>
  <si>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</si>
  <si>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</si>
  <si>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</si>
  <si>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</si>
  <si>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</si>
  <si>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</si>
  <si>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</si>
  <si>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</si>
  <si>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</si>
  <si>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</si>
  <si>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</si>
  <si>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</si>
  <si>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</si>
  <si>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</si>
  <si>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</si>
  <si>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</si>
  <si>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</si>
  <si>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</si>
  <si>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</si>
  <si>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</si>
  <si>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</si>
  <si>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</si>
  <si>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</si>
  <si>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</si>
  <si>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</si>
  <si>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</si>
  <si>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</si>
  <si>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</si>
  <si>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</si>
  <si>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</si>
  <si>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</si>
  <si>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</si>
  <si>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</si>
  <si>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</si>
  <si>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</si>
  <si>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</si>
  <si>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</si>
  <si>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</si>
  <si>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</si>
  <si>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</si>
  <si>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</si>
  <si>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</si>
  <si>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</si>
  <si>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</si>
  <si>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</si>
  <si>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</si>
  <si>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</si>
  <si>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</si>
  <si>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</si>
  <si>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</si>
  <si>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</si>
  <si>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</si>
  <si>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</si>
  <si>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</si>
  <si>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</si>
  <si>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</si>
  <si>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</si>
  <si>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</si>
  <si>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</si>
  <si>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</si>
  <si>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</si>
  <si>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</si>
  <si>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</si>
  <si>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</si>
  <si>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</si>
  <si>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</si>
  <si>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</si>
  <si>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</si>
  <si>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</si>
  <si>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</si>
  <si>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</si>
  <si>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</si>
  <si>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</si>
  <si>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</si>
  <si>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</si>
  <si>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</si>
  <si>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</si>
  <si>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</si>
  <si>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</si>
  <si>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</si>
  <si>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</si>
  <si>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</si>
  <si>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</si>
  <si>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</si>
  <si>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</si>
  <si>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</si>
  <si>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</si>
  <si>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</si>
  <si>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</si>
  <si>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</si>
  <si>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</si>
  <si>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</si>
  <si>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</si>
  <si>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</si>
  <si>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</si>
  <si>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</si>
  <si>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</si>
  <si>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</si>
  <si>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</si>
  <si>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</si>
  <si>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</si>
  <si>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</si>
  <si>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</si>
  <si>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</si>
  <si>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</si>
  <si>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</si>
  <si>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</si>
  <si>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</si>
  <si>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</si>
  <si>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</si>
  <si>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</si>
  <si>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</si>
  <si>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</si>
  <si>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</si>
  <si>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</si>
  <si>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</si>
  <si>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</si>
  <si>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</si>
  <si>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</si>
  <si>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</si>
  <si>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</si>
  <si>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</si>
  <si>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</si>
  <si>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</si>
  <si>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</si>
  <si>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</si>
  <si>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</si>
  <si>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</si>
  <si>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</si>
  <si>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</si>
  <si>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</si>
  <si>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</si>
  <si>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</si>
  <si>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</si>
  <si>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</si>
  <si>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</si>
  <si>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</si>
  <si>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</si>
  <si>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</si>
  <si>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</si>
  <si>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</si>
  <si>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</si>
  <si>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</si>
  <si>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</si>
  <si>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</si>
  <si>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</si>
  <si>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</si>
  <si>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</si>
  <si>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</si>
  <si>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</si>
  <si>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</si>
  <si>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</si>
  <si>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</si>
  <si>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</si>
  <si>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</si>
  <si>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</si>
  <si>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</si>
  <si>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</si>
  <si>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</si>
  <si>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</si>
  <si>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</si>
  <si>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</si>
  <si>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</si>
  <si>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</si>
  <si>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</si>
  <si>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</si>
  <si>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</si>
  <si>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</si>
  <si>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</si>
  <si>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</si>
  <si>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</si>
  <si>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</si>
  <si>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</si>
  <si>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</si>
  <si>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</si>
  <si>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</si>
  <si>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</si>
  <si>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</si>
  <si>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</si>
  <si>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</si>
  <si>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</si>
  <si>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</si>
  <si>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</si>
  <si>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</si>
  <si>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</si>
  <si>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</si>
  <si>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</si>
  <si>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</si>
  <si>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</si>
  <si>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</si>
  <si>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</si>
  <si>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</si>
  <si>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</si>
  <si>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</si>
  <si>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</si>
  <si>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</si>
  <si>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</si>
  <si>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</si>
  <si>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</si>
  <si>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</si>
  <si>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</si>
  <si>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</si>
  <si>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</si>
  <si>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</si>
  <si>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</si>
  <si>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</si>
  <si>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</si>
  <si>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</si>
  <si>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</si>
  <si>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</si>
  <si>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</si>
  <si>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</si>
  <si>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</si>
  <si>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</si>
  <si>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</si>
  <si>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</si>
  <si>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</si>
  <si>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</si>
  <si>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</si>
  <si>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</si>
  <si>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</si>
  <si>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</si>
  <si>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</si>
  <si>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</si>
  <si>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</si>
  <si>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</si>
  <si>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</si>
  <si>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</si>
  <si>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</si>
  <si>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</si>
  <si>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</si>
  <si>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</si>
  <si>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</si>
  <si>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</si>
  <si>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</si>
  <si>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</si>
  <si>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</si>
  <si>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</si>
  <si>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</si>
  <si>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</si>
  <si>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</si>
  <si>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</si>
  <si>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</si>
  <si>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</si>
  <si>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</si>
  <si>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</si>
  <si>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</si>
  <si>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</si>
  <si>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</si>
  <si>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</si>
  <si>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</si>
  <si>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</si>
  <si>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</si>
  <si>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</si>
  <si>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</si>
  <si>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</si>
  <si>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</si>
  <si>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</si>
  <si>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</si>
  <si>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</si>
  <si>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</si>
  <si>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</si>
  <si>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</si>
  <si>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</si>
  <si>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</si>
  <si>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</si>
  <si>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</si>
  <si>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</si>
  <si>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</si>
  <si>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</si>
  <si>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</si>
  <si>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</si>
  <si>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</si>
  <si>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</si>
  <si>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</si>
  <si>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</si>
  <si>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</si>
  <si>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</si>
  <si>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</si>
  <si>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</si>
  <si>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</si>
  <si>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</si>
  <si>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</si>
  <si>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</si>
  <si>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</si>
  <si>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</si>
  <si>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</si>
  <si>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</si>
  <si>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</si>
  <si>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</si>
  <si>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</si>
  <si>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</si>
  <si>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</si>
  <si>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</si>
  <si>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</si>
  <si>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</si>
  <si>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</si>
  <si>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</si>
  <si>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</si>
  <si>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</si>
  <si>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</si>
  <si>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</si>
  <si>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</si>
  <si>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</si>
  <si>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</si>
  <si>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</si>
  <si>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</si>
  <si>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</si>
  <si>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</si>
  <si>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</si>
  <si>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</si>
  <si>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</si>
  <si>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</si>
  <si>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</si>
  <si>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</si>
  <si>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</si>
  <si>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</si>
  <si>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</si>
  <si>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</si>
  <si>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</si>
  <si>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</si>
  <si>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</si>
  <si>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</si>
  <si>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</si>
  <si>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</si>
  <si>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</si>
  <si>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</si>
  <si>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</si>
  <si>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</si>
  <si>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</si>
  <si>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</si>
  <si>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</si>
  <si>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</si>
  <si>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</si>
  <si>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</si>
  <si>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</si>
  <si>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</si>
  <si>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</si>
  <si>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</si>
  <si>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</si>
  <si>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</si>
  <si>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</si>
  <si>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</si>
  <si>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</si>
  <si>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</si>
  <si>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</si>
  <si>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</si>
  <si>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</si>
  <si>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</si>
  <si>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</si>
  <si>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</si>
  <si>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</si>
  <si>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</si>
  <si>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</si>
  <si>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</si>
  <si>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</si>
  <si>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</si>
  <si>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</si>
  <si>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</si>
  <si>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</si>
  <si>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</si>
  <si>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</si>
  <si>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</si>
  <si>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</si>
  <si>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</si>
  <si>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</si>
  <si>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</si>
  <si>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</si>
  <si>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</si>
  <si>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</si>
  <si>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</si>
  <si>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</si>
  <si>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</si>
  <si>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</si>
  <si>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</si>
  <si>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</si>
  <si>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</si>
  <si>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</si>
  <si>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</si>
  <si>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</si>
  <si>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</si>
  <si>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</si>
  <si>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</si>
  <si>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</si>
  <si>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</si>
  <si>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</si>
  <si>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</si>
  <si>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</si>
  <si>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</si>
  <si>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</si>
  <si>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</si>
  <si>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</si>
  <si>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</si>
  <si>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</si>
  <si>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</si>
  <si>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</si>
  <si>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</si>
  <si>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</si>
  <si>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</si>
  <si>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</si>
  <si>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</si>
  <si>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</si>
  <si>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</si>
  <si>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</si>
  <si>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</si>
  <si>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</si>
  <si>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</si>
  <si>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</si>
  <si>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</si>
  <si>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</si>
  <si>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</si>
  <si>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</si>
  <si>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</si>
  <si>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</si>
  <si>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</si>
  <si>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</si>
  <si>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</si>
  <si>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</si>
  <si>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</si>
  <si>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</si>
  <si>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</si>
  <si>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</si>
  <si>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</si>
  <si>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</si>
  <si>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</si>
  <si>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</si>
  <si>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</si>
  <si>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</si>
  <si>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</si>
  <si>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</si>
  <si>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</si>
  <si>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</si>
  <si>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</si>
  <si>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</si>
  <si>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</si>
  <si>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</si>
  <si>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</si>
  <si>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</si>
  <si>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</si>
  <si>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</si>
  <si>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</si>
  <si>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</si>
  <si>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</si>
  <si>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</si>
  <si>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</si>
  <si>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</si>
  <si>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</si>
  <si>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</si>
  <si>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</si>
  <si>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</si>
  <si>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</si>
  <si>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</si>
  <si>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</si>
  <si>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</si>
  <si>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</si>
  <si>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</si>
  <si>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</si>
  <si>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</si>
  <si>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</si>
  <si>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</si>
  <si>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</si>
  <si>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</si>
  <si>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</si>
  <si>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</si>
  <si>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</si>
  <si>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</si>
  <si>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</si>
  <si>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</si>
  <si>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</si>
  <si>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</si>
  <si>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</si>
  <si>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</si>
  <si>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</si>
  <si>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</si>
  <si>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</si>
  <si>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</si>
  <si>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</si>
  <si>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</si>
  <si>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</si>
  <si>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</si>
  <si>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</si>
  <si>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</si>
  <si>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</si>
  <si>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</si>
  <si>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</si>
  <si>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</si>
  <si>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</si>
  <si>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</si>
  <si>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</si>
  <si>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</si>
  <si>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</si>
  <si>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</si>
  <si>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</si>
  <si>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</si>
  <si>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</si>
  <si>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</si>
  <si>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</si>
  <si>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</si>
  <si>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</si>
  <si>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</si>
  <si>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</si>
  <si>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</si>
  <si>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</si>
  <si>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</si>
  <si>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</si>
  <si>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</si>
  <si>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</si>
  <si>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</si>
  <si>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Western Power Distribution (East Midlands) plc </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</si>
  <si>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</si>
  <si>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</si>
  <si>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</si>
  <si>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</si>
  <si>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</si>
  <si>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</si>
  <si>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</si>
  <si>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</si>
  <si>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</si>
  <si>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</si>
  <si>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</si>
  <si>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</si>
  <si>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</si>
  <si>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</si>
  <si>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</si>
  <si>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</si>
  <si>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</si>
  <si>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</si>
  <si>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</si>
  <si>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</si>
  <si>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</si>
  <si>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</si>
  <si>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</si>
  <si>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</si>
  <si>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</si>
  <si>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</si>
  <si>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</si>
  <si>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</si>
  <si>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</si>
  <si>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</si>
  <si>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1, 3, 246</t>
  </si>
  <si>
    <t>N10, N20, N30</t>
  </si>
  <si>
    <t>13, 37, 81, 80, 247, 90</t>
  </si>
  <si>
    <t>N12, N22, N32</t>
  </si>
  <si>
    <t>N13, N23, N33</t>
  </si>
  <si>
    <t>N14, N24, N34</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</si>
  <si>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</si>
  <si>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</si>
  <si>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</si>
  <si>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</si>
  <si>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</si>
  <si>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</si>
  <si>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</si>
  <si>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</si>
  <si>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</si>
  <si>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</si>
  <si>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</si>
  <si>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</si>
  <si>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</si>
  <si>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</si>
  <si>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</si>
  <si>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</si>
  <si>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</si>
  <si>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</si>
  <si>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</si>
  <si>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</si>
  <si>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</si>
  <si>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L00, LST</t>
  </si>
  <si>
    <t>S00, SST</t>
  </si>
  <si>
    <t>H00, HST</t>
  </si>
  <si>
    <t>0, 1, 2</t>
  </si>
  <si>
    <t>0, 3, 4, 5-8</t>
  </si>
  <si>
    <t>Residual Charging Band</t>
  </si>
  <si>
    <t>2023/24</t>
  </si>
  <si>
    <t>1/4/23</t>
  </si>
  <si>
    <t>Voltage of Connection</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</si>
  <si>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</si>
  <si>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</si>
  <si>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</si>
  <si>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</si>
  <si>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</si>
  <si>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</si>
  <si>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</si>
  <si>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</si>
  <si>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</si>
  <si>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</si>
  <si>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</si>
  <si>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</si>
  <si>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</si>
  <si>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</si>
  <si>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 xml:space="preserve">- </t>
  </si>
  <si>
    <t>Jaguar Land Rover Gaydon</t>
  </si>
  <si>
    <t>Lyon Road Gas Gen</t>
  </si>
  <si>
    <t>Asher Lane 33kV STOR</t>
  </si>
  <si>
    <t xml:space="preserve">Spondon Peaking STOR </t>
  </si>
  <si>
    <t>Churchover solar farm new</t>
  </si>
  <si>
    <t>Hall Farm Site PV  2</t>
  </si>
  <si>
    <t>Back Lane ESS</t>
  </si>
  <si>
    <t>Thornton Estate, Weighbridge Road</t>
  </si>
  <si>
    <t>Battery Ln Boston ESS</t>
  </si>
  <si>
    <t>Willowbrook</t>
  </si>
  <si>
    <t>Whitecross Lane PV Park</t>
  </si>
  <si>
    <t>Streetfield Farm Watling PV</t>
  </si>
  <si>
    <t>Branston Potato Farm</t>
  </si>
  <si>
    <t>Cotham Grange 132 PV</t>
  </si>
  <si>
    <t>Newhurst ERF 132 EFW</t>
  </si>
  <si>
    <t>Grafton Underwood</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</si>
  <si>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</si>
  <si>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</si>
  <si>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</si>
  <si>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</si>
  <si>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</si>
  <si>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</si>
  <si>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</si>
  <si>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</si>
  <si>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</si>
  <si>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</si>
  <si>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Langar Commercial PV</t>
  </si>
  <si>
    <t>Langar PV Community</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</si>
  <si>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</si>
  <si>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</si>
  <si>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</si>
  <si>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</si>
  <si>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</si>
  <si>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</si>
  <si>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</si>
  <si>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</si>
  <si>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</si>
  <si>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</si>
  <si>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</si>
  <si>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</si>
  <si>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</si>
  <si>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</si>
  <si>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</si>
  <si>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</si>
  <si>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</si>
  <si>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</si>
  <si>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</si>
  <si>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</si>
  <si>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</si>
  <si>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</si>
  <si>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</si>
  <si>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</si>
  <si>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</si>
  <si>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</si>
  <si>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</si>
  <si>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</si>
  <si>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</si>
  <si>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</si>
  <si>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</si>
  <si>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</si>
  <si>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</si>
  <si>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</si>
  <si>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</si>
  <si>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</si>
  <si>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</si>
  <si>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</si>
  <si>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</si>
  <si>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</si>
  <si>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</si>
  <si>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</si>
  <si>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</si>
  <si>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</si>
  <si>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</si>
  <si>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</si>
  <si>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</si>
  <si>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</si>
  <si>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</si>
  <si>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</si>
  <si>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</si>
  <si>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</si>
  <si>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</si>
  <si>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</si>
  <si>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</si>
  <si>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</si>
  <si>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</si>
  <si>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Breach Farm 132</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</si>
  <si>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</si>
  <si>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</si>
  <si>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</si>
  <si>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</si>
  <si>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</si>
  <si>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</si>
  <si>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</si>
  <si>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</si>
  <si>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</si>
  <si>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</si>
  <si>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</si>
  <si>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</si>
  <si>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</si>
  <si>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</si>
  <si>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</si>
  <si>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</si>
  <si>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</si>
  <si>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</si>
  <si>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</si>
  <si>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</si>
  <si>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</si>
  <si>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</si>
  <si>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</si>
  <si>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</si>
  <si>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</si>
  <si>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</si>
  <si>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</si>
  <si>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</si>
  <si>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</si>
  <si>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</si>
  <si>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</si>
  <si>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</si>
  <si>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</si>
  <si>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</si>
  <si>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</si>
  <si>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</si>
  <si>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</si>
  <si>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</si>
  <si>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</si>
  <si>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</si>
  <si>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</si>
  <si>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</si>
  <si>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</si>
  <si>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</si>
  <si>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</si>
  <si>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</si>
  <si>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</si>
  <si>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</si>
  <si>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</si>
  <si>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</si>
  <si>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</si>
  <si>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</si>
  <si>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</si>
  <si>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</si>
  <si>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</si>
  <si>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</si>
  <si>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</si>
  <si>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</si>
  <si>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</si>
  <si>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</si>
  <si>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</si>
  <si>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</si>
  <si>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</si>
  <si>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</si>
  <si>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</si>
  <si>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</si>
  <si>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</si>
  <si>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</si>
  <si>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</si>
  <si>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</si>
  <si>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</si>
  <si>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</si>
  <si>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</si>
  <si>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</si>
  <si>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</si>
  <si>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</si>
  <si>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</si>
  <si>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</si>
  <si>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</si>
  <si>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</si>
  <si>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</si>
  <si>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</si>
  <si>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</si>
  <si>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</si>
  <si>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</si>
  <si>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</si>
  <si>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</si>
  <si>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</si>
  <si>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</si>
  <si>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</si>
  <si>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</si>
  <si>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</si>
  <si>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</si>
  <si>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</si>
  <si>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</si>
  <si>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</si>
  <si>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</si>
  <si>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</si>
  <si>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</si>
  <si>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</si>
  <si>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</si>
  <si>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</si>
  <si>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</si>
  <si>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</si>
  <si>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</si>
  <si>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</si>
  <si>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</si>
  <si>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</si>
  <si>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</si>
  <si>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</si>
  <si>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</si>
  <si>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</si>
  <si>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</si>
  <si>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</si>
  <si>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</si>
  <si>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</si>
  <si>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</si>
  <si>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</si>
  <si>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</si>
  <si>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</si>
  <si>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</si>
  <si>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</si>
  <si>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</si>
  <si>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</si>
  <si>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</si>
  <si>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</si>
  <si>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</si>
  <si>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</si>
  <si>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</si>
  <si>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</si>
  <si>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</si>
  <si>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</si>
  <si>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</si>
  <si>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</si>
  <si>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</si>
  <si>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</si>
  <si>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</si>
  <si>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</si>
  <si>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</si>
  <si>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</si>
  <si>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New Import 1</t>
  </si>
  <si>
    <t>New Export 1</t>
  </si>
  <si>
    <t>Alfreton Solar PV</t>
  </si>
  <si>
    <t>New Import 2</t>
  </si>
  <si>
    <t>New Export 2</t>
  </si>
  <si>
    <t>Ansty Park ESS</t>
  </si>
  <si>
    <t>New Import 3</t>
  </si>
  <si>
    <t>New Export 3</t>
  </si>
  <si>
    <t>Asfordby B STOR</t>
  </si>
  <si>
    <t>New Import 4</t>
  </si>
  <si>
    <t>New Export 4</t>
  </si>
  <si>
    <t>Ashland Farm PV</t>
  </si>
  <si>
    <t>New Import 5</t>
  </si>
  <si>
    <t>New Export 5</t>
  </si>
  <si>
    <t>Belvoir PV</t>
  </si>
  <si>
    <t>New Import 6</t>
  </si>
  <si>
    <t>New Export 6</t>
  </si>
  <si>
    <t>Boythorpe Works ESS</t>
  </si>
  <si>
    <t>New Import 7</t>
  </si>
  <si>
    <t>New Export 7</t>
  </si>
  <si>
    <t>Bridge Street ESS &amp; PV</t>
  </si>
  <si>
    <t>New Import 8</t>
  </si>
  <si>
    <t>New Export 8</t>
  </si>
  <si>
    <t>Burton Pedwardine Ph1 PV</t>
  </si>
  <si>
    <t>New Import 9</t>
  </si>
  <si>
    <t>New Export 9</t>
  </si>
  <si>
    <t>Clay Cross EFW</t>
  </si>
  <si>
    <t>New Import 10</t>
  </si>
  <si>
    <t>New Export 10</t>
  </si>
  <si>
    <t>Coney Grey PV</t>
  </si>
  <si>
    <t>New Import 11</t>
  </si>
  <si>
    <t>New Export 11</t>
  </si>
  <si>
    <t>Decoy Farm BIO</t>
  </si>
  <si>
    <t>New Import 12</t>
  </si>
  <si>
    <t>New Export 12</t>
  </si>
  <si>
    <t>Decoy Farm Crowland WF</t>
  </si>
  <si>
    <t>New Import 13</t>
  </si>
  <si>
    <t>New Export 13</t>
  </si>
  <si>
    <t>Dunsby STOR</t>
  </si>
  <si>
    <t>New Import 14</t>
  </si>
  <si>
    <t>New Export 14</t>
  </si>
  <si>
    <t>Dunsford Road (Alfreton PV)</t>
  </si>
  <si>
    <t>New Import 15</t>
  </si>
  <si>
    <t>New Export 15</t>
  </si>
  <si>
    <t>Eakring Road Bilsthorpe BIO</t>
  </si>
  <si>
    <t>New Import 16</t>
  </si>
  <si>
    <t>New Export 16</t>
  </si>
  <si>
    <t>East Wood End PV</t>
  </si>
  <si>
    <t>New Import 17</t>
  </si>
  <si>
    <t>New Export 17</t>
  </si>
  <si>
    <t>Eden Meadows ESS &amp; PV</t>
  </si>
  <si>
    <t>New Import 18</t>
  </si>
  <si>
    <t>New Export 18</t>
  </si>
  <si>
    <t>Fiskerton Gas Gen</t>
  </si>
  <si>
    <t>New Import 19</t>
  </si>
  <si>
    <t>New Export 19</t>
  </si>
  <si>
    <t>Gonerby Moor PV</t>
  </si>
  <si>
    <t>New Import 20</t>
  </si>
  <si>
    <t>New Export 20</t>
  </si>
  <si>
    <t>Grantys PV</t>
  </si>
  <si>
    <t>New Import 21</t>
  </si>
  <si>
    <t>New Export 21</t>
  </si>
  <si>
    <t>Green Lane Phase 2 PV</t>
  </si>
  <si>
    <t>New Import 22</t>
  </si>
  <si>
    <t>New Export 22</t>
  </si>
  <si>
    <t>Halloughton Solar Farm Southwell</t>
  </si>
  <si>
    <t>New Import 23</t>
  </si>
  <si>
    <t>New Export 23</t>
  </si>
  <si>
    <t>Hasland Solar Farm</t>
  </si>
  <si>
    <t>New Import 24</t>
  </si>
  <si>
    <t>New Export 24</t>
  </si>
  <si>
    <t>Heckington Fen WF</t>
  </si>
  <si>
    <t>New Import 25</t>
  </si>
  <si>
    <t>New Export 25</t>
  </si>
  <si>
    <t>Highgrounds STOR</t>
  </si>
  <si>
    <t>New Import 26</t>
  </si>
  <si>
    <t>New Export 26</t>
  </si>
  <si>
    <t>Horsemoor Drove Wind Farm</t>
  </si>
  <si>
    <t>New Import 27</t>
  </si>
  <si>
    <t>New Export 27</t>
  </si>
  <si>
    <t>Inkersall Farm PV</t>
  </si>
  <si>
    <t>New Import 28</t>
  </si>
  <si>
    <t>New Export 28</t>
  </si>
  <si>
    <t>Inkersall Grange Farm Bilsthorpe PV</t>
  </si>
  <si>
    <t>New Import 29</t>
  </si>
  <si>
    <t>New Export 29</t>
  </si>
  <si>
    <t>Inkersall Road ESS &amp; PV</t>
  </si>
  <si>
    <t>New Import 30</t>
  </si>
  <si>
    <t>New Export 30</t>
  </si>
  <si>
    <t>Ladywood Farm PV</t>
  </si>
  <si>
    <t>New Import 31</t>
  </si>
  <si>
    <t>New Export 31</t>
  </si>
  <si>
    <t>Land at Ash Farm ESS &amp; PV</t>
  </si>
  <si>
    <t>New Import 32</t>
  </si>
  <si>
    <t>New Export 32</t>
  </si>
  <si>
    <t>Land at Crifton Lodge Farm Bilsthorpe PV</t>
  </si>
  <si>
    <t>New Import 33</t>
  </si>
  <si>
    <t>New Export 33</t>
  </si>
  <si>
    <t>Land at Langer Lane ESS &amp; PV</t>
  </si>
  <si>
    <t>New Import 34</t>
  </si>
  <si>
    <t>New Export 34</t>
  </si>
  <si>
    <t>Land at Newhall PV</t>
  </si>
  <si>
    <t>New Import 35</t>
  </si>
  <si>
    <t>New Export 35</t>
  </si>
  <si>
    <t>Land at Seagrave PV</t>
  </si>
  <si>
    <t>New Import 36</t>
  </si>
  <si>
    <t>New Export 36</t>
  </si>
  <si>
    <t>Laurel Close PV</t>
  </si>
  <si>
    <t>New Import 37</t>
  </si>
  <si>
    <t>New Export 37</t>
  </si>
  <si>
    <t>Litchlake Farm PV</t>
  </si>
  <si>
    <t>New Import 38</t>
  </si>
  <si>
    <t>New Export 38</t>
  </si>
  <si>
    <t>Mallows Lane ESS &amp; PV</t>
  </si>
  <si>
    <t>New Import 39</t>
  </si>
  <si>
    <t>New Export 39</t>
  </si>
  <si>
    <t>Manor Farm Beachampton ESS</t>
  </si>
  <si>
    <t>New Import 40</t>
  </si>
  <si>
    <t>New Export 40</t>
  </si>
  <si>
    <t>Mead Phase1 PV</t>
  </si>
  <si>
    <t>New Import 41</t>
  </si>
  <si>
    <t>New Export 41</t>
  </si>
  <si>
    <t>Mill Farm 2 Great Ponton PV</t>
  </si>
  <si>
    <t>New Import 42</t>
  </si>
  <si>
    <t>New Export 42</t>
  </si>
  <si>
    <t>Newton Wood Farm ESS</t>
  </si>
  <si>
    <t>New Import 43</t>
  </si>
  <si>
    <t>New Export 43</t>
  </si>
  <si>
    <t>Portway Newport P GAS</t>
  </si>
  <si>
    <t>New Import 44</t>
  </si>
  <si>
    <t>New Export 44</t>
  </si>
  <si>
    <t>Potash Farm A ESS</t>
  </si>
  <si>
    <t>New Import 45</t>
  </si>
  <si>
    <t>New Export 45</t>
  </si>
  <si>
    <t>Potash Farm B ESS</t>
  </si>
  <si>
    <t>New Import 46</t>
  </si>
  <si>
    <t>New Export 46</t>
  </si>
  <si>
    <t>Red House Solar Farm</t>
  </si>
  <si>
    <t>New Import 47</t>
  </si>
  <si>
    <t>New Export 47</t>
  </si>
  <si>
    <t>Retford Road Gas Gen</t>
  </si>
  <si>
    <t>New Import 48</t>
  </si>
  <si>
    <t>New Export 48</t>
  </si>
  <si>
    <t>Sheepbridge Lane ESS</t>
  </si>
  <si>
    <t>New Import 49</t>
  </si>
  <si>
    <t>New Export 49</t>
  </si>
  <si>
    <t>Shirebrook Wind Farm</t>
  </si>
  <si>
    <t>New Import 50</t>
  </si>
  <si>
    <t>New Export 50</t>
  </si>
  <si>
    <t>Shireoaks Hall Farm PV</t>
  </si>
  <si>
    <t>New Import 51</t>
  </si>
  <si>
    <t>New Export 51</t>
  </si>
  <si>
    <t>South Wheatley PV</t>
  </si>
  <si>
    <t>New Import 52</t>
  </si>
  <si>
    <t>New Export 52</t>
  </si>
  <si>
    <t>Spring Ridge WF</t>
  </si>
  <si>
    <t>New Import 53</t>
  </si>
  <si>
    <t>New Export 53</t>
  </si>
  <si>
    <t>Stoke Heights Wind Farm</t>
  </si>
  <si>
    <t>New Import 54</t>
  </si>
  <si>
    <t>New Export 54</t>
  </si>
  <si>
    <t>Stow Park Farm ESS &amp; PV</t>
  </si>
  <si>
    <t>New Import 55</t>
  </si>
  <si>
    <t>New Export 55</t>
  </si>
  <si>
    <t>Stud Farm Sutton-on-Trent PV</t>
  </si>
  <si>
    <t>New Import 56</t>
  </si>
  <si>
    <t>New Export 56</t>
  </si>
  <si>
    <t>Swift Wind Farm</t>
  </si>
  <si>
    <t>New Import 57</t>
  </si>
  <si>
    <t>New Export 57</t>
  </si>
  <si>
    <t>Tathall End Solar Farm</t>
  </si>
  <si>
    <t>New Import 58</t>
  </si>
  <si>
    <t>New Export 58</t>
  </si>
  <si>
    <t>Thornton Solar Farm</t>
  </si>
  <si>
    <t>New Import 59</t>
  </si>
  <si>
    <t>New Export 59</t>
  </si>
  <si>
    <t>Thurlaston Estate Solar Farm</t>
  </si>
  <si>
    <t>New Import 60</t>
  </si>
  <si>
    <t>New Export 60</t>
  </si>
  <si>
    <t>Tiln Farm Solar Retford PV</t>
  </si>
  <si>
    <t>New Import 61</t>
  </si>
  <si>
    <t>New Export 61</t>
  </si>
  <si>
    <t>Tolldish Hall PV</t>
  </si>
  <si>
    <t>New Import 62</t>
  </si>
  <si>
    <t>New Export 62</t>
  </si>
  <si>
    <t>Tuckey Farm PV</t>
  </si>
  <si>
    <t>New Import 63</t>
  </si>
  <si>
    <t>New Export 63</t>
  </si>
  <si>
    <t>Tutbury Solar Farm</t>
  </si>
  <si>
    <t>New Import 64</t>
  </si>
  <si>
    <t>New Export 64</t>
  </si>
  <si>
    <t>Vauls Farm PV</t>
  </si>
  <si>
    <t>New Import 65</t>
  </si>
  <si>
    <t>New Export 65</t>
  </si>
  <si>
    <t>Welby Pastures PV</t>
  </si>
  <si>
    <t>New Import 66</t>
  </si>
  <si>
    <t>New Export 66</t>
  </si>
  <si>
    <t>Westfield House Farm PV</t>
  </si>
  <si>
    <t>New Import 67</t>
  </si>
  <si>
    <t>New Export 67</t>
  </si>
  <si>
    <t>Whaddon 2872</t>
  </si>
  <si>
    <t>New Import 68</t>
  </si>
  <si>
    <t>New Export 68</t>
  </si>
  <si>
    <t>Whaley Solar</t>
  </si>
  <si>
    <t>New Import 69</t>
  </si>
  <si>
    <t>New Export 69</t>
  </si>
  <si>
    <t>Whitsundoles Solar Farm</t>
  </si>
  <si>
    <t>New Import 70</t>
  </si>
  <si>
    <t>New Export 70</t>
  </si>
  <si>
    <t>Wide Lane Solar Farm</t>
  </si>
  <si>
    <t>New Import 72</t>
  </si>
  <si>
    <t>New Export 72</t>
  </si>
  <si>
    <t>Wilsthorpe Farm PV</t>
  </si>
  <si>
    <t>New Import 73</t>
  </si>
  <si>
    <t>New Export 73</t>
  </si>
  <si>
    <t>Winkburn Solar</t>
  </si>
  <si>
    <t>Berkswell 132kV</t>
  </si>
  <si>
    <t>Coventry 132kV</t>
  </si>
  <si>
    <t>Coventry 132kV_Hnckley 33kV_Watling Street 15MW IDNO primary s/s</t>
  </si>
  <si>
    <t>Coventry 132kV_Coventry North 33kV_ Tolldish Hall PV</t>
  </si>
  <si>
    <t>Coventry 132kV_Nuneaton 33kV_Laurel Close 20MW SF</t>
  </si>
  <si>
    <t>Berkswell 132kV_Warwick 33__</t>
  </si>
  <si>
    <t>Berkswell 132kV_Harbury__</t>
  </si>
  <si>
    <t>Coventry 132kV_Daventry__</t>
  </si>
  <si>
    <t>Coventry 132kV_Pailton__</t>
  </si>
  <si>
    <t>Coventry 132kV_Whitley__</t>
  </si>
  <si>
    <t>Berkswell 132kV_Coventry Central__</t>
  </si>
  <si>
    <t>Berkswell 132kV_Coventry South__</t>
  </si>
  <si>
    <t>Berkswell 132kV_Coventry West__</t>
  </si>
  <si>
    <t>_NO NAME_ [THEN3J-WOOH3J-THEN3K-THEN3K du...]</t>
  </si>
  <si>
    <t>HYB:[Coventry 132kV_Hnckley 33kV_Watling Street 15MW IDNO primary s/s] &amp; [Coventry 132kV_Pailton__]-&gt;Coventry 132kV_Pailton_Sapcote (T1 &amp; T2)</t>
  </si>
  <si>
    <t>HYB:[Coventry 132kV_Coventry North 33kV_ Tolldish Hall PV] &amp; [Coventry 132kV_Nuneaton 33kV_Laurel Close 20MW SF]-&gt;Coventry 132kV_Coventry North_Newdigate</t>
  </si>
  <si>
    <t>HYB:[Berkswell 132kV_Warwick 33__] &amp; [Berkswell 132kV_Coventry West__]-&gt;Berkswell 132kV_Warwick 33_Kenilworth (T1 &amp; T2)</t>
  </si>
  <si>
    <t>HYB:[Coventry 132kV_Daventry__] &amp; [Coventry 132kV_Pailton__]-&gt;Coventry 132kV_Daventry_Crick (T1 &amp; T2 T3)</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</si>
  <si>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</si>
  <si>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</si>
  <si>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</si>
  <si>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</si>
  <si>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</si>
  <si>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</si>
  <si>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132kV_Pailton_Sapcote (T1 &amp; T2)</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</si>
  <si>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</si>
  <si>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</si>
  <si>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</si>
  <si>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</si>
  <si>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</si>
  <si>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</si>
  <si>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</si>
  <si>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</si>
  <si>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</si>
  <si>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</si>
  <si>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</si>
  <si>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</si>
  <si>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</si>
  <si>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</si>
  <si>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</si>
  <si>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</si>
  <si>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</si>
  <si>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</si>
  <si>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</si>
  <si>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</si>
  <si>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</si>
  <si>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</si>
  <si>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</si>
  <si>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</si>
  <si>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</si>
  <si>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</si>
  <si>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</si>
  <si>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</si>
  <si>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</si>
  <si>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</si>
  <si>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</si>
  <si>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</si>
  <si>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South_Holyhead Road</t>
  </si>
  <si>
    <t>Berkswell 132kV_Coventry Central_Holbrook Lane 6.6</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</si>
  <si>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</si>
  <si>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</si>
  <si>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</si>
  <si>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</si>
  <si>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</si>
  <si>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</si>
  <si>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</si>
  <si>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</si>
  <si>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</si>
  <si>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</si>
  <si>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</si>
  <si>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</si>
  <si>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</si>
  <si>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</si>
  <si>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</si>
  <si>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</si>
  <si>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</si>
  <si>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</si>
  <si>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Berkswell 132kV_Coventry South_Spon Street 6.6 (T1 &amp; T2)</t>
  </si>
  <si>
    <t>Berkswell 132kV_Warwick 33_Tournament Fields</t>
  </si>
  <si>
    <t>Coventry 132kV_Coventry North_Walsgrave</t>
  </si>
  <si>
    <t>Berkswell 132kV_Coventry South_Warwick University</t>
  </si>
  <si>
    <t>Berkswell 132kV_Warwick 132 11__</t>
  </si>
  <si>
    <t>Coventry 132kV_Hinckley 33_Wood Lane</t>
  </si>
  <si>
    <t>Coventry 132kV_Daventry_Weedon</t>
  </si>
  <si>
    <t>Coventry 132kV_Daventry_West Haddon</t>
  </si>
  <si>
    <t>Coventry 132kV_Daventry_Woodford Halse</t>
  </si>
  <si>
    <t>Berkswell 132kV_Warwick 33_Wise Street</t>
  </si>
  <si>
    <t>Chesterfield 132kV</t>
  </si>
  <si>
    <t>Chesterfield 132kV_Alfreton__Dunsford Road (Alfreton PV)</t>
  </si>
  <si>
    <t>Chesterfield 132kV_Clipstone__</t>
  </si>
  <si>
    <t>Chesterfield 132kV_Goitside__</t>
  </si>
  <si>
    <t>Chesterfield 132kV_Mansfield__</t>
  </si>
  <si>
    <t>_NO NAME_ [ANN3STOR]</t>
  </si>
  <si>
    <t>Chesterfield 132kV_Annesley (1 &amp; 2)__</t>
  </si>
  <si>
    <t>Chesterfield 132kV_Annesley (3 &amp; 4)__</t>
  </si>
  <si>
    <t>Chesterfield 132kV_Chesterfield 33kV_Bridge Street / Lark Connections Ltd</t>
  </si>
  <si>
    <t>Chesterfield 132kV_Whitwell__Whaley Solar</t>
  </si>
  <si>
    <t>Chesterfield 132kV_Staveley__</t>
  </si>
  <si>
    <t>Stalybridge 132kV_Buxton (Part)__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</si>
  <si>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</si>
  <si>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</si>
  <si>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</si>
  <si>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</si>
  <si>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</si>
  <si>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</si>
  <si>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</si>
  <si>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132kV_Whitwell__Whaley Solar] &amp; [Chesterfield 132kV_Staveley__]-&gt;Chesterfield 132kV_Whitwell_Westhorpe (TA &amp; TB)</t>
  </si>
  <si>
    <t>HYB:[Chesterfield 132kV_Whitwell__Whaley Solar]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</si>
  <si>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</si>
  <si>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</si>
  <si>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</si>
  <si>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</si>
  <si>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</si>
  <si>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</si>
  <si>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</si>
  <si>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</si>
  <si>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[ANN9STOR]</t>
  </si>
  <si>
    <t>Chesterfield 132kV_Annesley (3 &amp; 4)_Annesley (Kirkby)</t>
  </si>
  <si>
    <t>_NO NAME_ [ASHL5STOR]</t>
  </si>
  <si>
    <t>Chesterfield 132kV_Chesterfield 33_Bolsover</t>
  </si>
  <si>
    <t>Chesterfield 132kV_Clipstone_Bilsthorpe</t>
  </si>
  <si>
    <t>Chesterfield 132kV_Annesley (1 &amp; 2)_Bilsthorpe UK Coal Solar Farm generation</t>
  </si>
  <si>
    <t>Chesterfield 132kV_Chesterfield 33_Biwaters</t>
  </si>
  <si>
    <t>Chesterfield 132kV_Annesley (1 &amp; 2)_Blidworth</t>
  </si>
  <si>
    <t>Chesterfield 132kV_Alfreton_Blackwell</t>
  </si>
  <si>
    <t>Chesterfield 132kV_Pinxton 132 11__</t>
  </si>
  <si>
    <t>Chesterfield 132kV_Clipstone_Budby</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</si>
  <si>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</si>
  <si>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</si>
  <si>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</si>
  <si>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</si>
  <si>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</si>
  <si>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</si>
  <si>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</si>
  <si>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</si>
  <si>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</si>
  <si>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</si>
  <si>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</si>
  <si>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</si>
  <si>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</si>
  <si>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</si>
  <si>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</si>
  <si>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</si>
  <si>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</si>
  <si>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</si>
  <si>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</si>
  <si>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</si>
  <si>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</si>
  <si>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</si>
  <si>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</si>
  <si>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</si>
  <si>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</si>
  <si>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[SBLN5GEN]</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</si>
  <si>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</si>
  <si>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</si>
  <si>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</si>
  <si>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</si>
  <si>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</si>
  <si>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</si>
  <si>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</si>
  <si>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</si>
  <si>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</si>
  <si>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132kV_Clipstone_Warsop</t>
  </si>
  <si>
    <t>Chesterfield 132kV_Alfreton_Wessington</t>
  </si>
  <si>
    <t>Chesterfield 132kV_Whitwell_Westhorpe (TA &amp; TB)</t>
  </si>
  <si>
    <t>Chesterfield 132kV_Goitside_Walton</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</si>
  <si>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</si>
  <si>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</si>
  <si>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</si>
  <si>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</si>
  <si>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</si>
  <si>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</si>
  <si>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</si>
  <si>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</si>
  <si>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</si>
  <si>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</si>
  <si>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</si>
  <si>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</si>
  <si>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</si>
  <si>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</si>
  <si>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</si>
  <si>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</si>
  <si>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</si>
  <si>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</si>
  <si>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</si>
  <si>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</si>
  <si>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</si>
  <si>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</si>
  <si>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</si>
  <si>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</si>
  <si>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</si>
  <si>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</si>
  <si>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</si>
  <si>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_NO NAME_ [BREF9ESS]</t>
  </si>
  <si>
    <t>Drakelow 132kV_Burton 33_Bretby</t>
  </si>
  <si>
    <t>Drakelow 132kV_Burton 33_Trent Alloys</t>
  </si>
  <si>
    <t>Willington 132kV_Derby 33_Chaddesden</t>
  </si>
  <si>
    <t>Willington 132kV_Uttoxeter_Church Street</t>
  </si>
  <si>
    <t>Willington 132kV_Winster_Cromford</t>
  </si>
  <si>
    <t>Willington 132kV_Derby 33_Darley Abbey</t>
  </si>
  <si>
    <t>Willington 132kV_Heanor_Denby</t>
  </si>
  <si>
    <t>Willington 132kV_Derby 132 11 (Board 1 &amp; 2)__</t>
  </si>
  <si>
    <t>_NO NAME_ [DERW5GEN]</t>
  </si>
  <si>
    <t>Willington 132kV_Spondon_Spondon 11</t>
  </si>
  <si>
    <t>_NO NAME_ [DREC5GEN]</t>
  </si>
  <si>
    <t>Willington 132kV_Derby 33_Eagle Centre</t>
  </si>
  <si>
    <t>Drakelow 132kV_Gresley_Gresley (T1 T2 &amp; T3)</t>
  </si>
  <si>
    <t>Drakelow 132kV_Burton 33_Hatton</t>
  </si>
  <si>
    <t>Willington 132kV_Heanor_Heanor 11</t>
  </si>
  <si>
    <t>Willington 132kV_Stanton_Ilkeston</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</si>
  <si>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</si>
  <si>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</si>
  <si>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</si>
  <si>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</si>
  <si>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</si>
  <si>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</si>
  <si>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</si>
  <si>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</si>
  <si>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Willington 132kV_Uttoxeter_Marchington</t>
  </si>
  <si>
    <t>Willington 132kV_Derby South_Normanton</t>
  </si>
  <si>
    <t>Willington 132kV_Heanor_Ripley</t>
  </si>
  <si>
    <t>Willington 132kV_Stanton_Sandiacre</t>
  </si>
  <si>
    <t>Willington 132kV_Derby South_Rolls Royce ABE</t>
  </si>
  <si>
    <t>Willington 132kV_Derby South_Sinfin Lane</t>
  </si>
  <si>
    <t>Drakelow 132kV_Burton South_Station Street (T1 &amp; T2)</t>
  </si>
  <si>
    <t>_NO NAME_ [TALN9GEN]</t>
  </si>
  <si>
    <t>Willington 132kV_Burnaston 132 11 (Toyota)__</t>
  </si>
  <si>
    <t>_NO NAME_ [TRAP9GEN]</t>
  </si>
  <si>
    <t>Willington 132kV_Spondon_Trent Lane</t>
  </si>
  <si>
    <t>_NO NAME_ [TWIO9PV]</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</si>
  <si>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</si>
  <si>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</si>
  <si>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</si>
  <si>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</si>
  <si>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</si>
  <si>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</si>
  <si>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</si>
  <si>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</si>
  <si>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</si>
  <si>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</si>
  <si>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HYB:[East Claydon 132kV_Stony Stratford__] &amp; [East Claydon 132kV_Brackley__]-&gt;East Claydon 132kV_Brackley_Towcester (T1 &amp; T2)</t>
  </si>
  <si>
    <t>HYB:[East Claydon 132kV_Stony Stratford__] &amp; [East Claydon 132kV_Bletchley__]-&gt;_NO NAME_ [TATE5K-TATE5L]</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</si>
  <si>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</si>
  <si>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</si>
  <si>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</si>
  <si>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</si>
  <si>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</si>
  <si>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</si>
  <si>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</si>
  <si>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</si>
  <si>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Town</t>
  </si>
  <si>
    <t>East Claydon 132kV_Brackley_Brackley 11</t>
  </si>
  <si>
    <t>East Claydon 132kV_Stony Stratford_Buckingham</t>
  </si>
  <si>
    <t>East Claydon 132kV_Bletchley_Childs Way (T1 &amp; T2 T3)</t>
  </si>
  <si>
    <t>East Claydon 132kV_Bradwell Abbey_CLPK55J__</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</si>
  <si>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</si>
  <si>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</si>
  <si>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</si>
  <si>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</si>
  <si>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</si>
  <si>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_NO NAME_ [LYOR5GEN]</t>
  </si>
  <si>
    <t>East Claydon 132kV_Bletchley_Maxwell House Data Centre</t>
  </si>
  <si>
    <t>East Claydon 132kV_Bradwell Abbey_Marlborough Street</t>
  </si>
  <si>
    <t>East Claydon 132kV_Bradwell Abbey_Newport Pagnell</t>
  </si>
  <si>
    <t>East Claydon 132kV_Bradwell Abbey_Portway</t>
  </si>
  <si>
    <t>East Claydon 132kV_Bletchley_Secklow Gate</t>
  </si>
  <si>
    <t>_NO NAME_ [SHAM5J]</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</si>
  <si>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</si>
  <si>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</si>
  <si>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</si>
  <si>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</si>
  <si>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</si>
  <si>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</si>
  <si>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</si>
  <si>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</si>
  <si>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</si>
  <si>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</si>
  <si>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</si>
  <si>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</si>
  <si>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</si>
  <si>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</si>
  <si>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</si>
  <si>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</si>
  <si>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</si>
  <si>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_NO NAME_ [BEES3J-BOOS3T-BOOS3J-NOTT33B-N...]</t>
  </si>
  <si>
    <t>Enderby 132kV_Leicester__</t>
  </si>
  <si>
    <t>Ratcliffe 132kV_Nottingham__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</si>
  <si>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</si>
  <si>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</si>
  <si>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</si>
  <si>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</si>
  <si>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HYB:[_NO NAME_ [BEES3J-BOOS3T-BOOS3J-NOTT33B-N...]] &amp; [Ratcliffe 132kV_Nottingham__]-&gt;Ratcliffe 132kV_Nottingham_Wollaton Road</t>
  </si>
  <si>
    <t>HYB:[_NO NAME_ [BEES3J-BOOS3T-BOOS3J-NOTT33B-N...]] &amp; [Ratcliffe 132kV_Nottingham__]-&gt;Ratcliffe 132kV_Nottingham_Lenton</t>
  </si>
  <si>
    <t>HYB:[_NO NAME_ [BEES3J-BOOS3T-BOOS3J-NOTT33B-N...]] &amp; [Ratcliffe 132kV_Nottingham__]-&gt;Ratcliffe 132kV_Nottingham_North Wilford</t>
  </si>
  <si>
    <t>HYB:[_NO NAME_ [BEES3J-BOOS3T-BOOS3J-NOTT33B-N...]] &amp; [Ratcliffe 132kV_Nottingham__]-&gt;Ratcliffe 132kV_Nottingham_Castle Road</t>
  </si>
  <si>
    <t>HYB:[_NO NAME_ [BEES3J-BOOS3T-BOOS3J-NOTT33B-N...]] &amp; [Ratcliffe 132kV_Nottingham__]-&gt;Ratcliffe 132kV_Nottingham_Sneinton</t>
  </si>
  <si>
    <t>HYB:[_NO NAME_ [BEES3J-BOOS3T-BOOS3J-NOTT33B-N...]]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</si>
  <si>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</si>
  <si>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</si>
  <si>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</si>
  <si>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</si>
  <si>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</si>
  <si>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</si>
  <si>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</si>
  <si>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</si>
  <si>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</si>
  <si>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</si>
  <si>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</si>
  <si>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</si>
  <si>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</si>
  <si>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</si>
  <si>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</si>
  <si>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</si>
  <si>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</si>
  <si>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</si>
  <si>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</si>
  <si>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</si>
  <si>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</si>
  <si>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</si>
  <si>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</si>
  <si>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</si>
  <si>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</si>
  <si>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</si>
  <si>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</si>
  <si>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</si>
  <si>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</si>
  <si>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</si>
  <si>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</si>
  <si>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</si>
  <si>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</si>
  <si>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</si>
  <si>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</si>
  <si>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</si>
  <si>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</si>
  <si>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Stoke Bardolph 132kV_Nottingham North 132 11__</t>
  </si>
  <si>
    <t>Ratcliffe 132kV_Nottingham_Clifton</t>
  </si>
  <si>
    <t>Stoke Bardolph 132kV_Nottingham East_Colwick</t>
  </si>
  <si>
    <t>Ratcliffe 132kV_Nottingham_Cotgrave</t>
  </si>
  <si>
    <t>Ratcliffe 132kV_Willoughby_East Leake</t>
  </si>
  <si>
    <t>_NO NAME_ [EQUE5GEN]</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</si>
  <si>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</si>
  <si>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</si>
  <si>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</si>
  <si>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</si>
  <si>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</si>
  <si>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</si>
  <si>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</si>
  <si>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</si>
  <si>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</si>
  <si>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</si>
  <si>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</si>
  <si>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</si>
  <si>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Enderby 132kV_Leicester_Mansfield Street</t>
  </si>
  <si>
    <t>Stoke Bardolph 132kV_Nottingham East_Mapperley</t>
  </si>
  <si>
    <t>Stoke Bardolph 132kV_Nottingham North 33_Marlborough Road</t>
  </si>
  <si>
    <t>Ratcliffe 132kV_Willoughby_Mountsorrel</t>
  </si>
  <si>
    <t>Ratcliffe 132kV_Nottingham_Talbot Street</t>
  </si>
  <si>
    <t>_NO NAME_ [NTRD5STOR]</t>
  </si>
  <si>
    <t>Ratcliffe 132kV_Nottingham_North Wilford</t>
  </si>
  <si>
    <t>Ratcliffe 132kV_Willoughby_Old Dalby (T2)</t>
  </si>
  <si>
    <t>_NO NAME_ [PRRC5STOR-PRRC9STOR]</t>
  </si>
  <si>
    <t>Ratcliffe 132kV_Loughborough 33_Quorn</t>
  </si>
  <si>
    <t>Ratcliffe 132kV_Ratcliffe PS Dem__</t>
  </si>
  <si>
    <t>Ratcliffe 132kV_Spondon_Ratcliffe On Soar</t>
  </si>
  <si>
    <t>_NO NAME_ [REDR9ST]</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</si>
  <si>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</si>
  <si>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</si>
  <si>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</si>
  <si>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</si>
  <si>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</si>
  <si>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</si>
  <si>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</si>
  <si>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Enderby 132kV_Wigston 33_Wigston Magna</t>
  </si>
  <si>
    <t>Ratcliffe 132kV_Willoughby_Willoughby 11</t>
  </si>
  <si>
    <t>Ratcliffe 132kV_Nottingham_Wollaton Road</t>
  </si>
  <si>
    <t>Grendon 132kV</t>
  </si>
  <si>
    <t>_NO NAME_ [HUNT1J-PFZ124/1-PFZ76/1]</t>
  </si>
  <si>
    <t>_NO NAME_ [HUNT1K-PFZ124/2-PFZ76/2]</t>
  </si>
  <si>
    <t>HYB:[_NO NAME_ [HUNT1J-PFZ124/1-PFZ76/1]] &amp; [_NO NAME_ [HUNT1K-PFZ124/2-PFZ76/2]]-&gt;Grendon 132kV_Huntingdon33__</t>
  </si>
  <si>
    <t>HYB:[_NO NAME_ [HUNT1J-PFZ124/1-PFZ76/1]] &amp; [_NO NAME_ [HUNT1K-PFZ124/2-PFZ76/2]]-&gt;Grendon 132kV_Huntingdon11__</t>
  </si>
  <si>
    <t>Grendon 132kV_Northampton__</t>
  </si>
  <si>
    <t>Grendon 132kV_Northampton West__</t>
  </si>
  <si>
    <t>Grendon 132kV_Corby__</t>
  </si>
  <si>
    <t>Grendon 132kV_Wellingborough__</t>
  </si>
  <si>
    <t>Grendon 132kV_Kettering__</t>
  </si>
  <si>
    <t>Grendon 132kV_Irthlingborough__</t>
  </si>
  <si>
    <t>Grendon 132kV_Northampton East__</t>
  </si>
  <si>
    <t>Grendon 132kV_Kibworth__</t>
  </si>
  <si>
    <t>Grendon 132kV_Oakham__</t>
  </si>
  <si>
    <t>Grendon 132kV_Melton Mowbray__</t>
  </si>
  <si>
    <t>Grendon 132kV_Huntingdon33__</t>
  </si>
  <si>
    <t>_NO NAME_ [PYRD3K]</t>
  </si>
  <si>
    <t>Grendon 132kV_RAE3J__</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</si>
  <si>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</si>
  <si>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</si>
  <si>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</si>
  <si>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</si>
  <si>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132kV_Northampton West__] &amp; [Grendon 132kV_Kettering__]-&gt;Grendon 132kV_Northampton West_Chapel Brampton (T1 &amp; T2)</t>
  </si>
  <si>
    <t>HYB:[Grendon 132kV_Corby__] &amp; [Grendon 132kV_Irthlingborough__]-&gt;Grendon 132kV_Corby_Oundle</t>
  </si>
  <si>
    <t>HYB:[Grendon 132kV_Kettering__] &amp; [Grendon 132kV_Irthlingborough__]-&gt;Grendon 132kV_Kettering_Burton Latimer (T1 &amp; T2)</t>
  </si>
  <si>
    <t>HYB:[Grendon 132kV_Kettering__] &amp; [Grendon 132kV_Kibworth__]-&gt;Grendon 132kV_Kibworth_Farndon Road (T1 &amp; T2)</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</si>
  <si>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</si>
  <si>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</si>
  <si>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</si>
  <si>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</si>
  <si>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</si>
  <si>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</si>
  <si>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Grendon 132kV_ARA5J__</t>
  </si>
  <si>
    <t>Grendon 132kV_Northampton West_Banbury Lane (T1 &amp; T2)</t>
  </si>
  <si>
    <t>Grendon 132kV_Kettering_Burton Latimer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</si>
  <si>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</si>
  <si>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</si>
  <si>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</si>
  <si>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</si>
  <si>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</si>
  <si>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</si>
  <si>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</si>
  <si>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132kV_Northampton_Campbell Street</t>
  </si>
  <si>
    <t>Grendon 132kV_Corby_Corby North Dem</t>
  </si>
  <si>
    <t>Grendon 132kV_Wellingborough_Cannon Street</t>
  </si>
  <si>
    <t>Grendon 132kV_Corby_Corby Central</t>
  </si>
  <si>
    <t>Grendon 132kV_Corby North PS__</t>
  </si>
  <si>
    <t>Grendon 132kV_Northampton East_Denton</t>
  </si>
  <si>
    <t>Grendon 132kV_Kettering_Desborough</t>
  </si>
  <si>
    <t>Grendon 132kV_Northampton East_Earls Barton</t>
  </si>
  <si>
    <t>Grendon 132kV_Corby_Earlstrees</t>
  </si>
  <si>
    <t>Grendon 132kV_Oakham_Empingham</t>
  </si>
  <si>
    <t>Grendon 132kV_Oakham_Exton</t>
  </si>
  <si>
    <t>Grendon 132kV_Kibworth_Farndon Road (T1 &amp; T2)</t>
  </si>
  <si>
    <t>Grendon 132kV_Kettering_Field Street</t>
  </si>
  <si>
    <t>Grendon 132kV_Wellingborough_Sharnbrook</t>
  </si>
  <si>
    <t>Grendon 132kV_Melton Mowbray_Holwell</t>
  </si>
  <si>
    <t>Grendon 132kV_Wellingborough_Harrold</t>
  </si>
  <si>
    <t>Grendon 132kV_Huntingdon11__</t>
  </si>
  <si>
    <t>Grendon 132kV_Irthlingborough_Irthlingborough 11</t>
  </si>
  <si>
    <t>Grendon 132kV_Kettering_Kettering North</t>
  </si>
  <si>
    <t>Grendon 132kV_Kibworth_Kibworth 11</t>
  </si>
  <si>
    <t>Grendon 132kV_Northampton West_Kingsthorpe</t>
  </si>
  <si>
    <t>Grendon 132kV_Melton Mowbray_Melton Mowbray 11</t>
  </si>
  <si>
    <t>Grendon 132kV_Kibworth_Market Harborough</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</si>
  <si>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</si>
  <si>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</si>
  <si>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</si>
  <si>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</si>
  <si>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</si>
  <si>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</si>
  <si>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</si>
  <si>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</si>
  <si>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</si>
  <si>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</si>
  <si>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</si>
  <si>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</si>
  <si>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</si>
  <si>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</si>
  <si>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</si>
  <si>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</si>
  <si>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</si>
  <si>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</si>
  <si>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</si>
  <si>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</si>
  <si>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_NO NAME_ [BLPV1PV]</t>
  </si>
  <si>
    <t>West Burton 132kV____</t>
  </si>
  <si>
    <t>Walpole 132kV</t>
  </si>
  <si>
    <t>_NO NAME_ [GONM1J-GONM1P-PASF1J]</t>
  </si>
  <si>
    <t>HYB:[Staythorpe 132kV] &amp; [Walpole 132kV]-&gt;Staythorpe 132kV_Network Rail Bytham (GT1 &amp; GT2)__</t>
  </si>
  <si>
    <t>Walpole 132kV_Boston__</t>
  </si>
  <si>
    <t>Bicker Fen 132kV_Skegness__</t>
  </si>
  <si>
    <t>West Burton 132kV_Lincoln 33__</t>
  </si>
  <si>
    <t>Staythorpe 132kV_Checkerhouse__</t>
  </si>
  <si>
    <t>Staythorpe 132kV_Hawton__</t>
  </si>
  <si>
    <t>Bicker Fen 132kV_Sleaford__</t>
  </si>
  <si>
    <t>Bicker Fen 132kV_Grantham__</t>
  </si>
  <si>
    <t>Walpole 132kV_Bourne__</t>
  </si>
  <si>
    <t>Staythorpe 132kV_Network Rail Bytham (GT1 &amp; GT2)__</t>
  </si>
  <si>
    <t>Walpole 132kV_Network Rail Bretton__</t>
  </si>
  <si>
    <t>Walpole 132kV_Spalding &amp; South Holland__</t>
  </si>
  <si>
    <t>Walpole 132kV_SWAF3J__</t>
  </si>
  <si>
    <t>Bicker Fen 132kV_Network Rail Grantham (GT1 &amp; GT2)__</t>
  </si>
  <si>
    <t>Walpole 132kV_HEMP3J__</t>
  </si>
  <si>
    <t>Staythorpe 132kV_Worksop__</t>
  </si>
  <si>
    <t>Walpole 132kV_Stamford__</t>
  </si>
  <si>
    <t>Walpole 132kV_KINL3J__</t>
  </si>
  <si>
    <t>Walpole 132kV_KLBR8J__</t>
  </si>
  <si>
    <t>Walpole 132kV_PETC3J__</t>
  </si>
  <si>
    <t>Walpole 132kV_PETR8J__</t>
  </si>
  <si>
    <t>Staythorpe 132kV_Network Rail Retford (GT1 &amp; GT2)__</t>
  </si>
  <si>
    <t>HYB:[Walpole 132kV_Boston__] &amp; [Bicker Fen 132kV_Skegness__]-&gt;Walpole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</si>
  <si>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</si>
  <si>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</si>
  <si>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</si>
  <si>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</si>
  <si>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</si>
  <si>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</si>
  <si>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</si>
  <si>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</si>
  <si>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</si>
  <si>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</si>
  <si>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</si>
  <si>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</si>
  <si>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</si>
  <si>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</si>
  <si>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</si>
  <si>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</si>
  <si>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</si>
  <si>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</si>
  <si>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</si>
  <si>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Staythorpe 132kV_Checkerhouse_Bevercotes</t>
  </si>
  <si>
    <t>West Burton 132kV_Lincoln 33_Beevor Street</t>
  </si>
  <si>
    <t>Staythorpe 132kV_Hawton_Bingham (T2)</t>
  </si>
  <si>
    <t>Bicker Fen 132kV_Grantham_Billingborough</t>
  </si>
  <si>
    <t>Staythorpe 132kV_Hawton_Bottesford</t>
  </si>
  <si>
    <t>Walpole 132kV_Bourne_Bourne 11</t>
  </si>
  <si>
    <t>Staythorpe 132kV_Worksop_Manton</t>
  </si>
  <si>
    <t>Bicker Fen 132kV_Skegness_Warth Lane</t>
  </si>
  <si>
    <t>Staythorpe 132kV_Hawton_Carlton-on-Trent (T1 &amp; T2)</t>
  </si>
  <si>
    <t>Staythorpe 132kV_Hawton_Caythorpe</t>
  </si>
  <si>
    <t>Staythorpe 132kV_Checkerhouse_Checkerhouse 11</t>
  </si>
  <si>
    <t>Bicker Fen 132kV_Skegness_Chapel St. Leonards</t>
  </si>
  <si>
    <t>Bicker Fen 132kV_Sleaford_Cranwell (RAF)</t>
  </si>
  <si>
    <t>Walpole 132kV_Spalding &amp; South Holland_Crowland</t>
  </si>
  <si>
    <t>Bicker Fen 132kV_Sleaford_Leadenham (T1 &amp; T2)</t>
  </si>
  <si>
    <t>_NO NAME_ [DECO9AD]</t>
  </si>
  <si>
    <t>West Burton 132kV_Lincoln 33_Doddington Park</t>
  </si>
  <si>
    <t>Walpole 132kV_Boston_Donington</t>
  </si>
  <si>
    <t>Walpole 132kV_Bourne_Dowsby Fen</t>
  </si>
  <si>
    <t>Bicker Fen 132kV_Grantham_Easton</t>
  </si>
  <si>
    <t>West Burton 132kV_Lincoln 33_Fiskerton</t>
  </si>
  <si>
    <t>_NO NAME_ [FISK9GAS]</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</si>
  <si>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</si>
  <si>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</si>
  <si>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</si>
  <si>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</si>
  <si>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</si>
  <si>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</si>
  <si>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</si>
  <si>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</si>
  <si>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</si>
  <si>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[LEVB9GEN]</t>
  </si>
  <si>
    <t>Walpole 132kV_Spalding &amp; South Holland_Long Sutton</t>
  </si>
  <si>
    <t>Walpole 132kV_Stamford_Market Deeping (T1 &amp; T2)</t>
  </si>
  <si>
    <t>_NO NAME_ [MILF9GEN]</t>
  </si>
  <si>
    <t>Staythorpe 132kV_Checkerhouse_Misson</t>
  </si>
  <si>
    <t>Walpole 132kV_Boston_Mount Bridge</t>
  </si>
  <si>
    <t>Bicker Fen 132kV_Grantham_Market Overton (T2)</t>
  </si>
  <si>
    <t>West Burton 132kV_Lincoln 33_Metheringham (T1 &amp; T2 OS)</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</si>
  <si>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</si>
  <si>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</si>
  <si>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</si>
  <si>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</si>
  <si>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</si>
  <si>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</si>
  <si>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</si>
  <si>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</si>
  <si>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</si>
  <si>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</si>
  <si>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</si>
  <si>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</si>
  <si>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</si>
  <si>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</si>
  <si>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</si>
  <si>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</si>
  <si>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</si>
  <si>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</si>
  <si>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_NO NAME_ [SLRP5GEN]</t>
  </si>
  <si>
    <t>West Burton 132kV_Lincoln 33_South Carlton</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</si>
  <si>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</si>
  <si>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</si>
  <si>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</si>
  <si>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</si>
  <si>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</si>
  <si>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</si>
  <si>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</si>
  <si>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</si>
  <si>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</si>
  <si>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</si>
  <si>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</si>
  <si>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West Burton 132kV_WBUR5J__</t>
  </si>
  <si>
    <t>Staythorpe 132kV_Checkerhouse_Woodbeck</t>
  </si>
  <si>
    <t>Walpole 132kV_Stamford_West Deeping (T1 &amp; T2)</t>
  </si>
  <si>
    <t>Staythorpe 132kV_Hawton_Westborough</t>
  </si>
  <si>
    <t>Walpole 132kV_Spalding &amp; South Holland_Whaplode Drove</t>
  </si>
  <si>
    <t>Walpole 132kV_Stamford_Wittering</t>
  </si>
  <si>
    <t>Bicker Fen 132kV_Sleaford_Woodhall Spa</t>
  </si>
  <si>
    <t>Staythorpe 132kV_Worksop_Worksop West</t>
  </si>
  <si>
    <t>West Burton 132kV_Lincoln 33_Wragby</t>
  </si>
  <si>
    <t>Walpole 132kV_Boston_Wrangle (T1 &amp; T2)</t>
  </si>
  <si>
    <t>Lea Marston 132kV_Tamworth and Tamworth Town__</t>
  </si>
  <si>
    <t>Lea Marston 132kV</t>
  </si>
  <si>
    <t>Coventry 132kV_Rugby__</t>
  </si>
  <si>
    <t>Chesterfield 132kV_Chesterfield 33__</t>
  </si>
  <si>
    <t>1100039606230
1100050612745</t>
  </si>
  <si>
    <t>1170000982191</t>
  </si>
  <si>
    <t>1170000982207</t>
  </si>
  <si>
    <t>1170001003919</t>
  </si>
  <si>
    <t>1170001003928</t>
  </si>
  <si>
    <t>1170001052172</t>
  </si>
  <si>
    <t>1170001052181</t>
  </si>
  <si>
    <t>1170001154334</t>
  </si>
  <si>
    <t>1170001154343</t>
  </si>
  <si>
    <t>1170001200878</t>
  </si>
  <si>
    <t>1170001200887</t>
  </si>
  <si>
    <t>1170001302506</t>
  </si>
  <si>
    <t>1170001302515</t>
  </si>
  <si>
    <t>1170001326302</t>
  </si>
  <si>
    <t>1170001326311</t>
  </si>
  <si>
    <t>1170001236847</t>
  </si>
  <si>
    <t>1170001236856</t>
  </si>
  <si>
    <t>1170001326288</t>
  </si>
  <si>
    <t>1170001326297</t>
  </si>
  <si>
    <t>1170000946973
1170000946982</t>
  </si>
  <si>
    <t>1170001293394
1170001293400</t>
  </si>
  <si>
    <t>1170000480680</t>
  </si>
  <si>
    <t>1170000480699</t>
  </si>
  <si>
    <t>1170000487142</t>
  </si>
  <si>
    <t>1170000487151</t>
  </si>
  <si>
    <t>1170000530950</t>
  </si>
  <si>
    <t>1170000530969</t>
  </si>
  <si>
    <t>1170000549231</t>
  </si>
  <si>
    <t>1170000549240</t>
  </si>
  <si>
    <t>1170000549269</t>
  </si>
  <si>
    <t>1170000549278</t>
  </si>
  <si>
    <t>1170000559851</t>
  </si>
  <si>
    <t>1170000559860</t>
  </si>
  <si>
    <t>1170000569840</t>
  </si>
  <si>
    <t>1170000569850</t>
  </si>
  <si>
    <t>1170000579245</t>
  </si>
  <si>
    <t>1170000579254</t>
  </si>
  <si>
    <t>1170000740808</t>
  </si>
  <si>
    <t>1170000579919</t>
  </si>
  <si>
    <t>1170000579928</t>
  </si>
  <si>
    <t>1170000582692</t>
  </si>
  <si>
    <t>1170000582708</t>
  </si>
  <si>
    <t>1170000586492</t>
  </si>
  <si>
    <t>1170000586508</t>
  </si>
  <si>
    <t>1170000586605</t>
  </si>
  <si>
    <t>1170000586614</t>
  </si>
  <si>
    <t>1170000587273</t>
  </si>
  <si>
    <t>1170000587282</t>
  </si>
  <si>
    <t>1170000594261</t>
  </si>
  <si>
    <t>1170000594270</t>
  </si>
  <si>
    <t>1170000594164</t>
  </si>
  <si>
    <t>1170000594173</t>
  </si>
  <si>
    <t>1170000592228</t>
  </si>
  <si>
    <t>1170000592237</t>
  </si>
  <si>
    <t>1170000598034</t>
  </si>
  <si>
    <t>1170000598043</t>
  </si>
  <si>
    <t>1170000598196</t>
  </si>
  <si>
    <t>1170000598201</t>
  </si>
  <si>
    <t>1170000601982</t>
  </si>
  <si>
    <t>1170000601991</t>
  </si>
  <si>
    <t>1170000604023</t>
  </si>
  <si>
    <t>1170000604050</t>
  </si>
  <si>
    <t>1170000605221</t>
  </si>
  <si>
    <t>1170000605240</t>
  </si>
  <si>
    <t>1170000614990</t>
  </si>
  <si>
    <t>1170000615007</t>
  </si>
  <si>
    <t>1170000614972</t>
  </si>
  <si>
    <t>1170000614981</t>
  </si>
  <si>
    <t>1170000619916</t>
  </si>
  <si>
    <t>1170000619925</t>
  </si>
  <si>
    <t>1170000627448</t>
  </si>
  <si>
    <t>1170000627457</t>
  </si>
  <si>
    <t>1170000626816</t>
  </si>
  <si>
    <t>1170000626825</t>
  </si>
  <si>
    <t>1170000625681</t>
  </si>
  <si>
    <t>1170000625690</t>
  </si>
  <si>
    <t>1170000630413</t>
  </si>
  <si>
    <t>1170000630422</t>
  </si>
  <si>
    <t>1170000629640</t>
  </si>
  <si>
    <t>1170000629659</t>
  </si>
  <si>
    <t>1170000632606</t>
  </si>
  <si>
    <t>1170000632615</t>
  </si>
  <si>
    <t>1170000631426</t>
  </si>
  <si>
    <t>1170000631435</t>
  </si>
  <si>
    <t>1170000636503</t>
  </si>
  <si>
    <t>1170000636512</t>
  </si>
  <si>
    <t>1170000652009</t>
  </si>
  <si>
    <t>1170000641470</t>
  </si>
  <si>
    <t>1170000641489</t>
  </si>
  <si>
    <t>1170000954316</t>
  </si>
  <si>
    <t>1170000535113</t>
  </si>
  <si>
    <t>1170000645118</t>
  </si>
  <si>
    <t>1170000671093</t>
  </si>
  <si>
    <t>1170000671109</t>
  </si>
  <si>
    <t>1170000671118</t>
  </si>
  <si>
    <t>1170000671127</t>
  </si>
  <si>
    <t>1170000677271</t>
  </si>
  <si>
    <t>1170000677280</t>
  </si>
  <si>
    <t>1170000677290</t>
  </si>
  <si>
    <t>1170000677305</t>
  </si>
  <si>
    <t>1170000722748</t>
  </si>
  <si>
    <t>1170000722757</t>
  </si>
  <si>
    <t>1170000723991</t>
  </si>
  <si>
    <t>1170000724008</t>
  </si>
  <si>
    <t>1170000727221</t>
  </si>
  <si>
    <t>1170000727230
1170000730001</t>
  </si>
  <si>
    <t>1170000733935</t>
  </si>
  <si>
    <t>1170000751465</t>
  </si>
  <si>
    <t>1170000751474</t>
  </si>
  <si>
    <t>1170000759678</t>
  </si>
  <si>
    <t>1170000759687</t>
  </si>
  <si>
    <t>1170000761640</t>
  </si>
  <si>
    <t>1170000761659</t>
  </si>
  <si>
    <t>1170000768557</t>
  </si>
  <si>
    <t>1170000768566</t>
  </si>
  <si>
    <t>1170000772456</t>
  </si>
  <si>
    <t>1170000772465</t>
  </si>
  <si>
    <t>1170000775712</t>
  </si>
  <si>
    <t>1170000775721</t>
  </si>
  <si>
    <t>1170000775340</t>
  </si>
  <si>
    <t>1170000775350</t>
  </si>
  <si>
    <t>1170000783305</t>
  </si>
  <si>
    <t>1170000783314</t>
  </si>
  <si>
    <t>1170000790241</t>
  </si>
  <si>
    <t>1170000790250</t>
  </si>
  <si>
    <t>1170000807142</t>
  </si>
  <si>
    <t>1170000807151</t>
  </si>
  <si>
    <t>1170000807160</t>
  </si>
  <si>
    <t>1170000807170</t>
  </si>
  <si>
    <t>1170000858990</t>
  </si>
  <si>
    <t>1170000859007</t>
  </si>
  <si>
    <t>1170000871315</t>
  </si>
  <si>
    <t>1170000871324</t>
  </si>
  <si>
    <t>1170000871120</t>
  </si>
  <si>
    <t>1170000871139</t>
  </si>
  <si>
    <t>1170000884086</t>
  </si>
  <si>
    <t>1170000884095</t>
  </si>
  <si>
    <t>1170000895724</t>
  </si>
  <si>
    <t>1170000895733</t>
  </si>
  <si>
    <t>1170000902629</t>
  </si>
  <si>
    <t>1170000902638</t>
  </si>
  <si>
    <t>1170000928965</t>
  </si>
  <si>
    <t>1170000928974</t>
  </si>
  <si>
    <t>1170000939911</t>
  </si>
  <si>
    <t>1170000939920</t>
  </si>
  <si>
    <t>1170000953544</t>
  </si>
  <si>
    <t>1170000953553</t>
  </si>
  <si>
    <t>1170000447716</t>
  </si>
  <si>
    <t>1170000447725</t>
  </si>
  <si>
    <t>1170000447479</t>
  </si>
  <si>
    <t>1170000447488</t>
  </si>
  <si>
    <t>1170000447497</t>
  </si>
  <si>
    <t>1170000447502</t>
  </si>
  <si>
    <t>1170000451420</t>
  </si>
  <si>
    <t>1170000451439</t>
  </si>
  <si>
    <t>1170000457617</t>
  </si>
  <si>
    <t>1170000457626</t>
  </si>
  <si>
    <t>1170000458550</t>
  </si>
  <si>
    <t>1170000458569</t>
  </si>
  <si>
    <t>1170000463150</t>
  </si>
  <si>
    <t>1170000463160</t>
  </si>
  <si>
    <t>1170000468015</t>
  </si>
  <si>
    <t>1170000468024</t>
  </si>
  <si>
    <t>1170000467572</t>
  </si>
  <si>
    <t>1170000467581</t>
  </si>
  <si>
    <t>1170000467509</t>
  </si>
  <si>
    <t>1170000467527</t>
  </si>
  <si>
    <t>1170000474082</t>
  </si>
  <si>
    <t>1170000474107</t>
  </si>
  <si>
    <t>1170000474436</t>
  </si>
  <si>
    <t>1170000474445</t>
  </si>
  <si>
    <t>1170000474393</t>
  </si>
  <si>
    <t>1170000474409</t>
  </si>
  <si>
    <t>1100039676983
1100039676992</t>
  </si>
  <si>
    <t xml:space="preserve"> </t>
  </si>
  <si>
    <t>1100039676690
1100039676706</t>
  </si>
  <si>
    <t>1100050641453</t>
  </si>
  <si>
    <t>1100050106527</t>
  </si>
  <si>
    <t>1100050106971</t>
  </si>
  <si>
    <t>1100039676965
1100039676974</t>
  </si>
  <si>
    <t>1100050314637</t>
  </si>
  <si>
    <t>1100039602086</t>
  </si>
  <si>
    <t>1100039600655</t>
  </si>
  <si>
    <t>1170000817007
1170000817025</t>
  </si>
  <si>
    <t>1100039603131</t>
  </si>
  <si>
    <t>1160001030330
1160001139525</t>
  </si>
  <si>
    <t>1100039600015</t>
  </si>
  <si>
    <t>1144444444443</t>
  </si>
  <si>
    <t>1100039667570</t>
  </si>
  <si>
    <t>1100050311185
1100050311194</t>
  </si>
  <si>
    <t>1100039603559</t>
  </si>
  <si>
    <t>1100039600051</t>
  </si>
  <si>
    <t>1100050222428</t>
  </si>
  <si>
    <t>1100050222552</t>
  </si>
  <si>
    <t>1160001236210</t>
  </si>
  <si>
    <t>1160001236229</t>
  </si>
  <si>
    <t>1100039600042</t>
  </si>
  <si>
    <t>1170000330966</t>
  </si>
  <si>
    <t>1100050013290
1100050314594</t>
  </si>
  <si>
    <t>1100039667446</t>
  </si>
  <si>
    <t>1100050222604</t>
  </si>
  <si>
    <t>1170000014575</t>
  </si>
  <si>
    <t>1170000014584</t>
  </si>
  <si>
    <t>1100050780529</t>
  </si>
  <si>
    <t>1160001479030</t>
  </si>
  <si>
    <t>1100770095532</t>
  </si>
  <si>
    <t>1100770095541</t>
  </si>
  <si>
    <t>1100770104666</t>
  </si>
  <si>
    <t>1100770104693</t>
  </si>
  <si>
    <t>1100770099918</t>
  </si>
  <si>
    <t>1100770099927</t>
  </si>
  <si>
    <t>1160000116234
1160000135185</t>
  </si>
  <si>
    <t>1160000226327</t>
  </si>
  <si>
    <t>1160000226336</t>
  </si>
  <si>
    <t>1100039606090</t>
  </si>
  <si>
    <t>1100770683368
1100770683368</t>
  </si>
  <si>
    <t>1100770683377</t>
  </si>
  <si>
    <t>1160000213601</t>
  </si>
  <si>
    <t>1160000213610</t>
  </si>
  <si>
    <t>1160000154150</t>
  </si>
  <si>
    <t>1160000154160</t>
  </si>
  <si>
    <t>1160000186551</t>
  </si>
  <si>
    <t>1160000186560</t>
  </si>
  <si>
    <t>1130000053950</t>
  </si>
  <si>
    <t>1160000745093</t>
  </si>
  <si>
    <t>1130000079897
1160000745066</t>
  </si>
  <si>
    <t>1160000909822</t>
  </si>
  <si>
    <t>1160000909840</t>
  </si>
  <si>
    <t>1130000044004</t>
  </si>
  <si>
    <t>1130000044013</t>
  </si>
  <si>
    <t>1130000044022</t>
  </si>
  <si>
    <t>1130000044031</t>
  </si>
  <si>
    <t>1160000999037</t>
  </si>
  <si>
    <t>1160000999046</t>
  </si>
  <si>
    <t>1100039667455</t>
  </si>
  <si>
    <t>1100050222473</t>
  </si>
  <si>
    <t>1160001253330</t>
  </si>
  <si>
    <t>1160001253321</t>
  </si>
  <si>
    <t>1100039600317</t>
  </si>
  <si>
    <t>1100039667989</t>
  </si>
  <si>
    <t>1100039602323</t>
  </si>
  <si>
    <t>1100039600308</t>
  </si>
  <si>
    <t>1170000352384
1170000352409</t>
  </si>
  <si>
    <t>1100039606197</t>
  </si>
  <si>
    <t>1100039668227</t>
  </si>
  <si>
    <t>1100039601028</t>
  </si>
  <si>
    <t>1100039601019</t>
  </si>
  <si>
    <t>1100039601339</t>
  </si>
  <si>
    <t>1100039600567</t>
  </si>
  <si>
    <t>1100039601923
1100039601932</t>
  </si>
  <si>
    <t>1100050222464</t>
  </si>
  <si>
    <t>1100039606294</t>
  </si>
  <si>
    <t>1100050222446</t>
  </si>
  <si>
    <t>1100039604358</t>
  </si>
  <si>
    <t>1100039605139
1100039605148</t>
  </si>
  <si>
    <t>1100039601116
1100050484817</t>
  </si>
  <si>
    <t>1100039603647
1100039603656</t>
  </si>
  <si>
    <t>1100050674421
1100050677575</t>
  </si>
  <si>
    <t>1160000002893
1160000065918</t>
  </si>
  <si>
    <t>1160001059394</t>
  </si>
  <si>
    <t>1160001007100
1160001122717</t>
  </si>
  <si>
    <t>1100039600033</t>
  </si>
  <si>
    <t>1160001363390</t>
  </si>
  <si>
    <t>1160001363380</t>
  </si>
  <si>
    <t>1160001457392</t>
  </si>
  <si>
    <t>1160001457408</t>
  </si>
  <si>
    <t>1170000117971</t>
  </si>
  <si>
    <t>1170000117980</t>
  </si>
  <si>
    <t>1170000199789</t>
  </si>
  <si>
    <t>1170000199798</t>
  </si>
  <si>
    <t>1170000137579</t>
  </si>
  <si>
    <t>1170000137588</t>
  </si>
  <si>
    <t>1160001324665</t>
  </si>
  <si>
    <t>1170000112477</t>
  </si>
  <si>
    <t>1170000112486</t>
  </si>
  <si>
    <t>1160001415347</t>
  </si>
  <si>
    <t>1160001415356</t>
  </si>
  <si>
    <t>1170000059210</t>
  </si>
  <si>
    <t>1170000059186</t>
  </si>
  <si>
    <t>1170000117944</t>
  </si>
  <si>
    <t>1170000117953</t>
  </si>
  <si>
    <t>1170000146670</t>
  </si>
  <si>
    <t>1170000146680</t>
  </si>
  <si>
    <t>1130000085288</t>
  </si>
  <si>
    <t>1170000110600</t>
  </si>
  <si>
    <t>1170000110610</t>
  </si>
  <si>
    <t>1170000111881</t>
  </si>
  <si>
    <t>1170000111890</t>
  </si>
  <si>
    <t>1170000113443</t>
  </si>
  <si>
    <t>1170000113452</t>
  </si>
  <si>
    <t>1170000172954</t>
  </si>
  <si>
    <t>1170000172963</t>
  </si>
  <si>
    <t>1170000722696</t>
  </si>
  <si>
    <t>1170000722701</t>
  </si>
  <si>
    <t>1170000398486</t>
  </si>
  <si>
    <t>1170000398495</t>
  </si>
  <si>
    <t>1170000154538</t>
  </si>
  <si>
    <t>1170000154547</t>
  </si>
  <si>
    <t>1170000174827</t>
  </si>
  <si>
    <t>1170000174836</t>
  </si>
  <si>
    <t>1170000182961</t>
  </si>
  <si>
    <t>1170000182970</t>
  </si>
  <si>
    <t>1170000233552</t>
  </si>
  <si>
    <t>1170000233570</t>
  </si>
  <si>
    <t>1170000280108</t>
  </si>
  <si>
    <t>1170000280117</t>
  </si>
  <si>
    <t>1170000280960</t>
  </si>
  <si>
    <t>1170000280970</t>
  </si>
  <si>
    <t>1170000281175</t>
  </si>
  <si>
    <t>1170000281193</t>
  </si>
  <si>
    <t>1170000306909</t>
  </si>
  <si>
    <t>1170000306918</t>
  </si>
  <si>
    <t>1170000073288</t>
  </si>
  <si>
    <t>1170000086612
1170000091783
1170000091792
1170000091808</t>
  </si>
  <si>
    <t>1170000306884</t>
  </si>
  <si>
    <t>1170000306893</t>
  </si>
  <si>
    <t>1170000313162</t>
  </si>
  <si>
    <t>1170000313171</t>
  </si>
  <si>
    <t>1170000319234</t>
  </si>
  <si>
    <t>1170000319243</t>
  </si>
  <si>
    <t>1170000325283</t>
  </si>
  <si>
    <t>1170000325292</t>
  </si>
  <si>
    <t>1170000325308</t>
  </si>
  <si>
    <t>1170000325317</t>
  </si>
  <si>
    <t>1170000326454</t>
  </si>
  <si>
    <t>1170000326463</t>
  </si>
  <si>
    <t>1170000337508</t>
  </si>
  <si>
    <t>1170000337517</t>
  </si>
  <si>
    <t>1170000369068</t>
  </si>
  <si>
    <t>1170000369086</t>
  </si>
  <si>
    <t>1170000369100</t>
  </si>
  <si>
    <t>1170000369110</t>
  </si>
  <si>
    <t>1170000369129</t>
  </si>
  <si>
    <t>1170000369147</t>
  </si>
  <si>
    <t>1170000388743</t>
  </si>
  <si>
    <t>1170000388752</t>
  </si>
  <si>
    <t>1170000394960</t>
  </si>
  <si>
    <t>1170000394979</t>
  </si>
  <si>
    <t>1170000395954</t>
  </si>
  <si>
    <t>1170000395963</t>
  </si>
  <si>
    <t>1170000400772</t>
  </si>
  <si>
    <t>1170000400781</t>
  </si>
  <si>
    <t>1170000407875</t>
  </si>
  <si>
    <t>1170000407884</t>
  </si>
  <si>
    <t>1170000409696</t>
  </si>
  <si>
    <t>1170000409701</t>
  </si>
  <si>
    <t>1170000415946</t>
  </si>
  <si>
    <t>1170000415955</t>
  </si>
  <si>
    <t>1170000413692</t>
  </si>
  <si>
    <t>1170000413708</t>
  </si>
  <si>
    <t>1170000424904</t>
  </si>
  <si>
    <t>1170000424913</t>
  </si>
  <si>
    <t>1170000427170</t>
  </si>
  <si>
    <t>1170000427180</t>
  </si>
  <si>
    <t>1170000428528</t>
  </si>
  <si>
    <t>1170000428537</t>
  </si>
  <si>
    <t>1170000430182</t>
  </si>
  <si>
    <t>1170000430191</t>
  </si>
  <si>
    <t>1170000439877</t>
  </si>
  <si>
    <t>1170000439886</t>
  </si>
  <si>
    <t>1170000438312</t>
  </si>
  <si>
    <t>1170000438321</t>
  </si>
  <si>
    <t>1170000437211</t>
  </si>
  <si>
    <t>1170000437220</t>
  </si>
  <si>
    <t>1170000444690</t>
  </si>
  <si>
    <t>1170000444681</t>
  </si>
  <si>
    <t>1170000445115</t>
  </si>
  <si>
    <t>1170000445133</t>
  </si>
  <si>
    <t>1170000446615</t>
  </si>
  <si>
    <t>1170000446606</t>
  </si>
  <si>
    <t>1170000447033</t>
  </si>
  <si>
    <t>1170000447042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</si>
</sst>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quot;£&quot;#,##0.00"/>
    <numFmt numFmtId="180" formatCode="0;\-0;;@\,"/>
    <numFmt numFmtId="181" formatCode="0.00;\-0.00;;@\,"/>
    <numFmt numFmtId="182" formatCode="0.000;\-0.000;;@\,"/>
    <numFmt numFmtId="183" formatCode="0;\-0;;@"/>
    <numFmt numFmtId="184"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0">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3" fontId="16" fillId="8" borderId="1" xfId="0" applyNumberFormat="1" applyFont="1" applyFill="1" applyBorder="1" applyAlignment="1" applyProtection="1">
      <alignment horizontal="center" vertical="center"/>
      <protection locked="0"/>
    </xf>
    <xf numFmtId="179"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79" fontId="22" fillId="8" borderId="1" xfId="0"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82" fontId="5" fillId="12" borderId="1" xfId="6" applyNumberFormat="1" applyFont="1" applyFill="1" applyBorder="1" applyAlignment="1" applyProtection="1">
      <alignment horizontal="center" vertical="center"/>
      <protection locked="0"/>
    </xf>
    <xf numFmtId="182" fontId="5" fillId="9" borderId="1" xfId="6" applyNumberFormat="1" applyFont="1" applyFill="1" applyBorder="1" applyAlignment="1" applyProtection="1">
      <alignment horizontal="center" vertical="center"/>
      <protection locked="0"/>
    </xf>
    <xf numFmtId="182" fontId="23" fillId="18" borderId="1" xfId="0" applyNumberFormat="1" applyFont="1" applyFill="1" applyBorder="1" applyAlignment="1" applyProtection="1">
      <alignment horizontal="center" vertical="center"/>
      <protection locked="0"/>
    </xf>
    <xf numFmtId="182" fontId="22" fillId="19" borderId="1" xfId="0" applyNumberFormat="1" applyFont="1" applyFill="1" applyBorder="1" applyAlignment="1" applyProtection="1">
      <alignment horizontal="center" vertical="center"/>
      <protection locked="0"/>
    </xf>
    <xf numFmtId="182" fontId="23" fillId="20" borderId="1" xfId="0" applyNumberFormat="1" applyFont="1" applyFill="1" applyBorder="1" applyAlignment="1" applyProtection="1">
      <alignment horizontal="center" vertical="center"/>
      <protection locked="0"/>
    </xf>
    <xf numFmtId="182" fontId="23" fillId="21" borderId="1" xfId="0" applyNumberFormat="1" applyFont="1" applyFill="1" applyBorder="1" applyAlignment="1" applyProtection="1">
      <alignment horizontal="center" vertical="center"/>
      <protection locked="0"/>
    </xf>
    <xf numFmtId="182" fontId="22" fillId="22"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2" fontId="22" fillId="3" borderId="1" xfId="0" applyNumberFormat="1" applyFont="1" applyFill="1" applyBorder="1" applyAlignment="1" applyProtection="1">
      <alignment horizontal="center" vertical="center"/>
      <protection locked="0"/>
    </xf>
    <xf numFmtId="182" fontId="22" fillId="9"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protection locked="0"/>
    </xf>
    <xf numFmtId="183" fontId="0" fillId="2" borderId="1" xfId="0" applyNumberFormat="1" applyFill="1" applyBorder="1" applyAlignment="1">
      <alignment vertical="center" wrapText="1"/>
    </xf>
    <xf numFmtId="183" fontId="0" fillId="2" borderId="1" xfId="0" applyNumberFormat="1" applyFill="1" applyBorder="1" applyAlignment="1">
      <alignment horizontal="center" vertical="center" wrapText="1"/>
    </xf>
    <xf numFmtId="183" fontId="0" fillId="2" borderId="1" xfId="0" applyNumberFormat="1" applyFill="1" applyBorder="1" applyAlignment="1">
      <alignment horizontal="center" vertical="center"/>
    </xf>
    <xf numFmtId="183" fontId="7" fillId="2" borderId="1" xfId="0" applyNumberFormat="1" applyFont="1" applyFill="1" applyBorder="1" applyAlignment="1">
      <alignment horizontal="center" vertical="center" wrapText="1"/>
    </xf>
    <xf numFmtId="184" fontId="0" fillId="2" borderId="1" xfId="0" applyNumberFormat="1" applyFill="1" applyBorder="1" applyAlignment="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3" t="s">
        <v>167</v>
      </c>
      <c r="B2" s="56"/>
      <c r="C2" s="56"/>
      <c r="D2" s="56"/>
      <c r="E2" s="56"/>
    </row>
    <row r="3" spans="1:8" ht="15" x14ac:dyDescent="0.2">
      <c r="A3" s="60"/>
      <c r="B3" s="119" t="s">
        <v>168</v>
      </c>
      <c r="C3" s="118" t="s">
        <v>171</v>
      </c>
      <c r="D3" s="118" t="s">
        <v>30</v>
      </c>
      <c r="E3" s="118" t="s">
        <v>29</v>
      </c>
    </row>
    <row r="4" spans="1:8" ht="15" x14ac:dyDescent="0.2">
      <c r="A4" s="57" t="s">
        <v>167</v>
      </c>
      <c r="B4" s="25" t="s">
        <v>691</v>
      </c>
      <c r="C4" s="25" t="s">
        <v>755</v>
      </c>
      <c r="D4" s="25" t="s">
        <v>756</v>
      </c>
      <c r="E4" s="25" t="s">
        <v>166</v>
      </c>
    </row>
    <row r="5" spans="1:8" x14ac:dyDescent="0.2">
      <c r="A5" s="56"/>
      <c r="B5" s="56"/>
      <c r="C5" s="56"/>
      <c r="D5" s="56"/>
      <c r="E5" s="56"/>
    </row>
    <row r="6" spans="1:8" ht="16.5" x14ac:dyDescent="0.2">
      <c r="A6" s="59" t="s">
        <v>24</v>
      </c>
      <c r="B6" s="56"/>
      <c r="C6" s="56"/>
      <c r="D6" s="56"/>
      <c r="E6" s="56"/>
    </row>
    <row r="7" spans="1:8" ht="15" x14ac:dyDescent="0.2">
      <c r="A7" s="61" t="s">
        <v>25</v>
      </c>
      <c r="B7" s="265" t="s">
        <v>26</v>
      </c>
      <c r="C7" s="265"/>
      <c r="D7" s="265"/>
      <c r="E7" s="265"/>
    </row>
    <row r="8" spans="1:8" ht="30" customHeight="1" x14ac:dyDescent="0.2">
      <c r="A8" s="65" t="s">
        <v>220</v>
      </c>
      <c r="B8" s="263" t="s">
        <v>209</v>
      </c>
      <c r="C8" s="263"/>
      <c r="D8" s="263"/>
      <c r="E8" s="263"/>
    </row>
    <row r="9" spans="1:8" ht="30" customHeight="1" x14ac:dyDescent="0.2">
      <c r="A9" s="65" t="s">
        <v>67</v>
      </c>
      <c r="B9" s="26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63"/>
      <c r="D9" s="263"/>
      <c r="E9" s="263"/>
    </row>
    <row r="10" spans="1:8" ht="30" customHeight="1" x14ac:dyDescent="0.2">
      <c r="A10" s="65" t="s">
        <v>68</v>
      </c>
      <c r="B10" s="263" t="s">
        <v>28</v>
      </c>
      <c r="C10" s="263"/>
      <c r="D10" s="263"/>
      <c r="E10" s="263"/>
    </row>
    <row r="11" spans="1:8" ht="61.5" customHeight="1" x14ac:dyDescent="0.2">
      <c r="A11" s="65" t="s">
        <v>69</v>
      </c>
      <c r="B11" s="26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3"/>
      <c r="D11" s="263"/>
      <c r="E11" s="263"/>
      <c r="F11" s="259"/>
      <c r="G11" s="259"/>
      <c r="H11" s="259"/>
    </row>
    <row r="12" spans="1:8" ht="86.25" customHeight="1" x14ac:dyDescent="0.2">
      <c r="A12" s="65" t="s">
        <v>47</v>
      </c>
      <c r="B12" s="262" t="s">
        <v>185</v>
      </c>
      <c r="C12" s="262"/>
      <c r="D12" s="262"/>
      <c r="E12" s="262"/>
    </row>
    <row r="13" spans="1:8" ht="33.75" customHeight="1" x14ac:dyDescent="0.2">
      <c r="A13" s="65" t="s">
        <v>186</v>
      </c>
      <c r="B13" s="26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63"/>
      <c r="D13" s="263"/>
      <c r="E13" s="263"/>
    </row>
    <row r="14" spans="1:8" ht="33.75" customHeight="1" x14ac:dyDescent="0.2">
      <c r="A14" s="162" t="s">
        <v>520</v>
      </c>
      <c r="B14" s="263" t="s">
        <v>521</v>
      </c>
      <c r="C14" s="263"/>
      <c r="D14" s="263"/>
      <c r="E14" s="263"/>
    </row>
    <row r="15" spans="1:8" ht="29.25" customHeight="1" x14ac:dyDescent="0.2">
      <c r="A15" s="65" t="s">
        <v>60</v>
      </c>
      <c r="B15" s="263" t="s">
        <v>152</v>
      </c>
      <c r="C15" s="263"/>
      <c r="D15" s="263"/>
      <c r="E15" s="263"/>
    </row>
    <row r="16" spans="1:8" ht="29.25" customHeight="1" x14ac:dyDescent="0.2">
      <c r="A16" s="65" t="s">
        <v>688</v>
      </c>
      <c r="B16" s="263" t="s">
        <v>690</v>
      </c>
      <c r="C16" s="263"/>
      <c r="D16" s="263"/>
      <c r="E16" s="263"/>
    </row>
    <row r="17" spans="1:5" ht="30" customHeight="1" x14ac:dyDescent="0.2">
      <c r="A17" s="65" t="s">
        <v>126</v>
      </c>
      <c r="B17" s="263" t="s">
        <v>125</v>
      </c>
      <c r="C17" s="263"/>
      <c r="D17" s="263"/>
      <c r="E17" s="263"/>
    </row>
    <row r="18" spans="1:5" x14ac:dyDescent="0.2">
      <c r="A18" s="56"/>
      <c r="B18" s="56"/>
      <c r="C18" s="56"/>
      <c r="D18" s="56"/>
      <c r="E18" s="56"/>
    </row>
    <row r="19" spans="1:5" ht="15" x14ac:dyDescent="0.2">
      <c r="A19" s="62" t="s">
        <v>35</v>
      </c>
      <c r="B19" s="56"/>
      <c r="C19" s="56"/>
      <c r="D19" s="56"/>
      <c r="E19" s="56"/>
    </row>
    <row r="20" spans="1:5" ht="15" x14ac:dyDescent="0.2">
      <c r="A20" s="61"/>
      <c r="B20" s="264"/>
      <c r="C20" s="264"/>
      <c r="D20" s="264"/>
      <c r="E20" s="264"/>
    </row>
    <row r="21" spans="1:5" ht="32.25" customHeight="1" x14ac:dyDescent="0.2">
      <c r="A21" s="260" t="s">
        <v>110</v>
      </c>
      <c r="B21" s="261"/>
      <c r="C21" s="261"/>
      <c r="D21" s="261"/>
      <c r="E21" s="261"/>
    </row>
    <row r="22" spans="1:5" x14ac:dyDescent="0.2">
      <c r="A22" s="56"/>
      <c r="B22" s="56"/>
      <c r="C22" s="56"/>
      <c r="D22" s="56"/>
      <c r="E22" s="56"/>
    </row>
    <row r="23" spans="1:5" ht="15" x14ac:dyDescent="0.2">
      <c r="A23" s="63" t="s">
        <v>36</v>
      </c>
      <c r="B23" s="56"/>
      <c r="C23" s="56"/>
      <c r="D23" s="56"/>
      <c r="E23" s="56"/>
    </row>
    <row r="24" spans="1:5" ht="15" x14ac:dyDescent="0.2">
      <c r="A24" s="58"/>
      <c r="B24" s="264"/>
      <c r="C24" s="264"/>
      <c r="D24" s="264"/>
      <c r="E24" s="264"/>
    </row>
    <row r="25" spans="1:5" ht="28.5" customHeight="1" x14ac:dyDescent="0.2">
      <c r="A25" s="260" t="s">
        <v>70</v>
      </c>
      <c r="B25" s="261"/>
      <c r="C25" s="261"/>
      <c r="D25" s="261"/>
      <c r="E25" s="261"/>
    </row>
    <row r="26" spans="1:5" ht="28.5" customHeight="1" x14ac:dyDescent="0.2">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19" zoomScale="80" zoomScaleNormal="80" zoomScaleSheetLayoutView="100" workbookViewId="0">
      <selection activeCell="F10" sqref="F10"/>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2" t="s">
        <v>27</v>
      </c>
      <c r="B1" s="338"/>
      <c r="C1" s="338"/>
      <c r="D1" s="160"/>
      <c r="E1" s="160"/>
      <c r="F1" s="160"/>
    </row>
    <row r="2" spans="1:6" ht="35.1" customHeight="1" x14ac:dyDescent="0.2">
      <c r="A2" s="288" t="str">
        <f>Overview!B4&amp; " - Effective from "&amp;TEXT(Overview!D4,"D MMMM YYYY")&amp;" - "&amp;Overview!E4&amp;" Supplier of Last Resort and Eligible Bad Debt Pass-Through Costs"</f>
        <v>Western Power Distribution (East Midlands) plc  - Effective from 1 April 2023 - Final Supplier of Last Resort and Eligible Bad Debt Pass-Through Costs</v>
      </c>
      <c r="B2" s="289"/>
      <c r="C2" s="289"/>
      <c r="D2" s="289"/>
      <c r="E2" s="289"/>
      <c r="F2" s="290"/>
    </row>
    <row r="3" spans="1:6" s="69" customFormat="1" ht="21" customHeight="1" x14ac:dyDescent="0.2">
      <c r="A3" s="161"/>
      <c r="B3" s="161"/>
      <c r="C3" s="161"/>
      <c r="D3" s="161"/>
      <c r="E3" s="161"/>
      <c r="F3" s="161"/>
    </row>
    <row r="4" spans="1:6" ht="78.75" customHeight="1" x14ac:dyDescent="0.2">
      <c r="A4" s="24" t="s">
        <v>172</v>
      </c>
      <c r="B4" s="153" t="s">
        <v>466</v>
      </c>
      <c r="C4" s="153" t="s">
        <v>32</v>
      </c>
      <c r="D4" s="153" t="s">
        <v>517</v>
      </c>
      <c r="E4" s="153" t="s">
        <v>518</v>
      </c>
      <c r="F4" s="153" t="s">
        <v>519</v>
      </c>
    </row>
    <row r="5" spans="1:6" ht="15" x14ac:dyDescent="0.2">
      <c r="A5" s="15" t="s">
        <v>522</v>
      </c>
      <c r="B5" s="200" t="str">
        <f>IFERROR(INDEX('Annex 1 LV, HV and UMS charges'!$B$14:$B$45,MATCH($A5,'Annex 1 LV, HV and UMS charges'!$A$14:$A$310,0)),INDEX('Annex 4 LDNO charges'!$B$14:$B$203,MATCH($A5,'Annex 4 LDNO charges'!$A$14:$A$203,0)))</f>
        <v>1, 3, 246</v>
      </c>
      <c r="C5" s="201" t="str">
        <f>IFERROR(INDEX('Annex 1 LV, HV and UMS charges'!$C$14:$C$45,MATCH($A5,'Annex 1 LV, HV and UMS charges'!$A$14:$A$310,0)),INDEX('Annex 4 LDNO charges'!$C$14:$C$203,MATCH($A5,'Annex 4 LDNO charges'!$A$14:$A$203,0)))</f>
        <v>0, 1, 2</v>
      </c>
      <c r="D5" s="250">
        <v>9.8310731994066008E-2</v>
      </c>
      <c r="E5" s="250">
        <v>0</v>
      </c>
      <c r="F5" s="250">
        <v>0.21992399998186465</v>
      </c>
    </row>
    <row r="6" spans="1:6" ht="15" x14ac:dyDescent="0.2">
      <c r="A6" s="15" t="s">
        <v>523</v>
      </c>
      <c r="B6" s="200">
        <f>IFERROR(INDEX('Annex 1 LV, HV and UMS charges'!$B$14:$B$45,MATCH($A6,'Annex 1 LV, HV and UMS charges'!$A$14:$A$310,0)),INDEX('Annex 4 LDNO charges'!$B$14:$B$203,MATCH($A6,'Annex 4 LDNO charges'!$A$14:$A$203,0)))</f>
        <v>11</v>
      </c>
      <c r="C6" s="201" t="str">
        <f>IFERROR(INDEX('Annex 1 LV, HV and UMS charges'!$C$14:$C$45,MATCH($A6,'Annex 1 LV, HV and UMS charges'!$A$14:$A$310,0)),INDEX('Annex 4 LDNO charges'!$C$14:$C$203,MATCH($A6,'Annex 4 LDNO charges'!$A$14:$A$203,0)))</f>
        <v>2</v>
      </c>
      <c r="D6" s="256">
        <f>IF(IFERROR(FIND("RELATED MPAN",UPPER($A6)),0)+IFERROR(FIND("GENER",UPPER($A6)),0)+IFERROR(FIND("UNMETERED",UPPER($A6)),0)=0,D$5,0)</f>
        <v>0</v>
      </c>
      <c r="E6" s="256">
        <f t="shared" ref="E6:F21" si="0">IF(IFERROR(FIND("RELATED MPAN",UPPER($A6)),0)+IFERROR(FIND("GENER",UPPER($A6)),0)+IFERROR(FIND("UNMETERED",UPPER($A6)),0)=0,E$5,0)</f>
        <v>0</v>
      </c>
      <c r="F6" s="256">
        <f t="shared" si="0"/>
        <v>0</v>
      </c>
    </row>
    <row r="7" spans="1:6" ht="15" x14ac:dyDescent="0.2">
      <c r="A7" s="15" t="s">
        <v>524</v>
      </c>
      <c r="B7" s="200" t="str">
        <f>IFERROR(INDEX('Annex 1 LV, HV and UMS charges'!$B$14:$B$45,MATCH($A7,'Annex 1 LV, HV and UMS charges'!$A$14:$A$310,0)),INDEX('Annex 4 LDNO charges'!$B$14:$B$203,MATCH($A7,'Annex 4 LDNO charges'!$A$14:$A$203,0)))</f>
        <v>N10, N20, N30</v>
      </c>
      <c r="C7" s="201" t="str">
        <f>IFERROR(INDEX('Annex 1 LV, HV and UMS charges'!$C$14:$C$45,MATCH($A7,'Annex 1 LV, HV and UMS charges'!$A$14:$A$310,0)),INDEX('Annex 4 LDNO charges'!$C$14:$C$203,MATCH($A7,'Annex 4 LDNO charges'!$A$14:$A$203,0)))</f>
        <v>0, 3, 4, 5-8</v>
      </c>
      <c r="D7" s="257"/>
      <c r="E7" s="257"/>
      <c r="F7" s="256">
        <f t="shared" si="0"/>
        <v>0.21992399998186465</v>
      </c>
    </row>
    <row r="8" spans="1:6" ht="30" x14ac:dyDescent="0.2">
      <c r="A8" s="15" t="s">
        <v>525</v>
      </c>
      <c r="B8" s="200" t="str">
        <f>IFERROR(INDEX('Annex 1 LV, HV and UMS charges'!$B$14:$B$45,MATCH($A8,'Annex 1 LV, HV and UMS charges'!$A$14:$A$310,0)),INDEX('Annex 4 LDNO charges'!$B$14:$B$203,MATCH($A8,'Annex 4 LDNO charges'!$A$14:$A$203,0)))</f>
        <v>13, 37, 81, 80, 247, 90</v>
      </c>
      <c r="C8" s="201" t="str">
        <f>IFERROR(INDEX('Annex 1 LV, HV and UMS charges'!$C$14:$C$45,MATCH($A8,'Annex 1 LV, HV and UMS charges'!$A$14:$A$310,0)),INDEX('Annex 4 LDNO charges'!$C$14:$C$203,MATCH($A8,'Annex 4 LDNO charges'!$A$14:$A$203,0)))</f>
        <v>0, 3, 4, 5-8</v>
      </c>
      <c r="D8" s="257"/>
      <c r="E8" s="257"/>
      <c r="F8" s="256">
        <f t="shared" si="0"/>
        <v>0.21992399998186465</v>
      </c>
    </row>
    <row r="9" spans="1:6" ht="15" x14ac:dyDescent="0.2">
      <c r="A9" s="15" t="s">
        <v>526</v>
      </c>
      <c r="B9" s="200" t="str">
        <f>IFERROR(INDEX('Annex 1 LV, HV and UMS charges'!$B$14:$B$45,MATCH($A9,'Annex 1 LV, HV and UMS charges'!$A$14:$A$310,0)),INDEX('Annex 4 LDNO charges'!$B$14:$B$203,MATCH($A9,'Annex 4 LDNO charges'!$A$14:$A$203,0)))</f>
        <v>N12, N22, N32</v>
      </c>
      <c r="C9" s="201" t="str">
        <f>IFERROR(INDEX('Annex 1 LV, HV and UMS charges'!$C$14:$C$45,MATCH($A9,'Annex 1 LV, HV and UMS charges'!$A$14:$A$310,0)),INDEX('Annex 4 LDNO charges'!$C$14:$C$203,MATCH($A9,'Annex 4 LDNO charges'!$A$14:$A$203,0)))</f>
        <v>0, 3, 4, 5-8</v>
      </c>
      <c r="D9" s="257"/>
      <c r="E9" s="257"/>
      <c r="F9" s="256">
        <f t="shared" si="0"/>
        <v>0.21992399998186465</v>
      </c>
    </row>
    <row r="10" spans="1:6" ht="15" x14ac:dyDescent="0.2">
      <c r="A10" s="15" t="s">
        <v>527</v>
      </c>
      <c r="B10" s="200" t="str">
        <f>IFERROR(INDEX('Annex 1 LV, HV and UMS charges'!$B$14:$B$45,MATCH($A10,'Annex 1 LV, HV and UMS charges'!$A$14:$A$310,0)),INDEX('Annex 4 LDNO charges'!$B$14:$B$203,MATCH($A10,'Annex 4 LDNO charges'!$A$14:$A$203,0)))</f>
        <v>N13, N23, N33</v>
      </c>
      <c r="C10" s="201" t="str">
        <f>IFERROR(INDEX('Annex 1 LV, HV and UMS charges'!$C$14:$C$45,MATCH($A10,'Annex 1 LV, HV and UMS charges'!$A$14:$A$310,0)),INDEX('Annex 4 LDNO charges'!$C$14:$C$203,MATCH($A10,'Annex 4 LDNO charges'!$A$14:$A$203,0)))</f>
        <v>0, 3, 4, 5-8</v>
      </c>
      <c r="D10" s="257"/>
      <c r="E10" s="257"/>
      <c r="F10" s="256">
        <f t="shared" si="0"/>
        <v>0.21992399998186465</v>
      </c>
    </row>
    <row r="11" spans="1:6" ht="15" x14ac:dyDescent="0.2">
      <c r="A11" s="15" t="s">
        <v>528</v>
      </c>
      <c r="B11" s="200" t="str">
        <f>IFERROR(INDEX('Annex 1 LV, HV and UMS charges'!$B$14:$B$45,MATCH($A11,'Annex 1 LV, HV and UMS charges'!$A$14:$A$310,0)),INDEX('Annex 4 LDNO charges'!$B$14:$B$203,MATCH($A11,'Annex 4 LDNO charges'!$A$14:$A$203,0)))</f>
        <v>N14, N24, N34</v>
      </c>
      <c r="C11" s="201" t="str">
        <f>IFERROR(INDEX('Annex 1 LV, HV and UMS charges'!$C$14:$C$45,MATCH($A11,'Annex 1 LV, HV and UMS charges'!$A$14:$A$310,0)),INDEX('Annex 4 LDNO charges'!$C$14:$C$203,MATCH($A11,'Annex 4 LDNO charges'!$A$14:$A$203,0)))</f>
        <v>0, 3, 4, 5-8</v>
      </c>
      <c r="D11" s="257"/>
      <c r="E11" s="257"/>
      <c r="F11" s="256">
        <f t="shared" si="0"/>
        <v>0.21992399998186465</v>
      </c>
    </row>
    <row r="12" spans="1:6" ht="15" x14ac:dyDescent="0.2">
      <c r="A12" s="15" t="s">
        <v>191</v>
      </c>
      <c r="B12" s="200">
        <f>IFERROR(INDEX('Annex 1 LV, HV and UMS charges'!$B$14:$B$45,MATCH($A12,'Annex 1 LV, HV and UMS charges'!$A$14:$A$310,0)),INDEX('Annex 4 LDNO charges'!$B$14:$B$203,MATCH($A12,'Annex 4 LDNO charges'!$A$14:$A$203,0)))</f>
        <v>901</v>
      </c>
      <c r="C12" s="201" t="str">
        <f>IFERROR(INDEX('Annex 1 LV, HV and UMS charges'!$C$14:$C$45,MATCH($A12,'Annex 1 LV, HV and UMS charges'!$A$14:$A$310,0)),INDEX('Annex 4 LDNO charges'!$C$14:$C$203,MATCH($A12,'Annex 4 LDNO charges'!$A$14:$A$203,0)))</f>
        <v>4</v>
      </c>
      <c r="D12" s="257"/>
      <c r="E12" s="257"/>
      <c r="F12" s="256">
        <f t="shared" si="0"/>
        <v>0</v>
      </c>
    </row>
    <row r="13" spans="1:6" ht="15" x14ac:dyDescent="0.2">
      <c r="A13" s="154" t="s">
        <v>529</v>
      </c>
      <c r="B13" s="200" t="str">
        <f>IFERROR(INDEX('Annex 1 LV, HV and UMS charges'!$B$14:$B$45,MATCH($A13,'Annex 1 LV, HV and UMS charges'!$A$14:$A$310,0)),INDEX('Annex 4 LDNO charges'!$B$14:$B$203,MATCH($A13,'Annex 4 LDNO charges'!$A$14:$A$203,0)))</f>
        <v>L00, LST</v>
      </c>
      <c r="C13" s="201">
        <f>IFERROR(INDEX('Annex 1 LV, HV and UMS charges'!$C$14:$C$45,MATCH($A13,'Annex 1 LV, HV and UMS charges'!$A$14:$A$310,0)),INDEX('Annex 4 LDNO charges'!$C$14:$C$203,MATCH($A13,'Annex 4 LDNO charges'!$A$14:$A$203,0)))</f>
        <v>0</v>
      </c>
      <c r="D13" s="257"/>
      <c r="E13" s="257"/>
      <c r="F13" s="256">
        <f t="shared" si="0"/>
        <v>0.21992399998186465</v>
      </c>
    </row>
    <row r="14" spans="1:6" ht="15" x14ac:dyDescent="0.2">
      <c r="A14" s="154" t="s">
        <v>530</v>
      </c>
      <c r="B14" s="200" t="str">
        <f>IFERROR(INDEX('Annex 1 LV, HV and UMS charges'!$B$14:$B$45,MATCH($A14,'Annex 1 LV, HV and UMS charges'!$A$14:$A$310,0)),INDEX('Annex 4 LDNO charges'!$B$14:$B$203,MATCH($A14,'Annex 4 LDNO charges'!$A$14:$A$203,0)))</f>
        <v>58, 990</v>
      </c>
      <c r="C14" s="201">
        <f>IFERROR(INDEX('Annex 1 LV, HV and UMS charges'!$C$14:$C$45,MATCH($A14,'Annex 1 LV, HV and UMS charges'!$A$14:$A$310,0)),INDEX('Annex 4 LDNO charges'!$C$14:$C$203,MATCH($A14,'Annex 4 LDNO charges'!$A$14:$A$203,0)))</f>
        <v>0</v>
      </c>
      <c r="D14" s="257"/>
      <c r="E14" s="257"/>
      <c r="F14" s="256">
        <f t="shared" si="0"/>
        <v>0.21992399998186465</v>
      </c>
    </row>
    <row r="15" spans="1:6" ht="15" x14ac:dyDescent="0.2">
      <c r="A15" s="154" t="s">
        <v>531</v>
      </c>
      <c r="B15" s="200" t="str">
        <f>IFERROR(INDEX('Annex 1 LV, HV and UMS charges'!$B$14:$B$45,MATCH($A15,'Annex 1 LV, HV and UMS charges'!$A$14:$A$310,0)),INDEX('Annex 4 LDNO charges'!$B$14:$B$203,MATCH($A15,'Annex 4 LDNO charges'!$A$14:$A$203,0)))</f>
        <v>L02</v>
      </c>
      <c r="C15" s="201">
        <f>IFERROR(INDEX('Annex 1 LV, HV and UMS charges'!$C$14:$C$45,MATCH($A15,'Annex 1 LV, HV and UMS charges'!$A$14:$A$310,0)),INDEX('Annex 4 LDNO charges'!$C$14:$C$203,MATCH($A15,'Annex 4 LDNO charges'!$A$14:$A$203,0)))</f>
        <v>0</v>
      </c>
      <c r="D15" s="257"/>
      <c r="E15" s="257"/>
      <c r="F15" s="256">
        <f t="shared" si="0"/>
        <v>0.21992399998186465</v>
      </c>
    </row>
    <row r="16" spans="1:6" ht="15" x14ac:dyDescent="0.2">
      <c r="A16" s="154" t="s">
        <v>532</v>
      </c>
      <c r="B16" s="200" t="str">
        <f>IFERROR(INDEX('Annex 1 LV, HV and UMS charges'!$B$14:$B$45,MATCH($A16,'Annex 1 LV, HV and UMS charges'!$A$14:$A$310,0)),INDEX('Annex 4 LDNO charges'!$B$14:$B$203,MATCH($A16,'Annex 4 LDNO charges'!$A$14:$A$203,0)))</f>
        <v>L03</v>
      </c>
      <c r="C16" s="201">
        <f>IFERROR(INDEX('Annex 1 LV, HV and UMS charges'!$C$14:$C$45,MATCH($A16,'Annex 1 LV, HV and UMS charges'!$A$14:$A$310,0)),INDEX('Annex 4 LDNO charges'!$C$14:$C$203,MATCH($A16,'Annex 4 LDNO charges'!$A$14:$A$203,0)))</f>
        <v>0</v>
      </c>
      <c r="D16" s="257"/>
      <c r="E16" s="257"/>
      <c r="F16" s="256">
        <f t="shared" si="0"/>
        <v>0.21992399998186465</v>
      </c>
    </row>
    <row r="17" spans="1:6" ht="15" x14ac:dyDescent="0.2">
      <c r="A17" s="157" t="s">
        <v>533</v>
      </c>
      <c r="B17" s="200" t="str">
        <f>IFERROR(INDEX('Annex 1 LV, HV and UMS charges'!$B$14:$B$45,MATCH($A17,'Annex 1 LV, HV and UMS charges'!$A$14:$A$310,0)),INDEX('Annex 4 LDNO charges'!$B$14:$B$203,MATCH($A17,'Annex 4 LDNO charges'!$A$14:$A$203,0)))</f>
        <v>L04</v>
      </c>
      <c r="C17" s="201">
        <f>IFERROR(INDEX('Annex 1 LV, HV and UMS charges'!$C$14:$C$45,MATCH($A17,'Annex 1 LV, HV and UMS charges'!$A$14:$A$310,0)),INDEX('Annex 4 LDNO charges'!$C$14:$C$203,MATCH($A17,'Annex 4 LDNO charges'!$A$14:$A$203,0)))</f>
        <v>0</v>
      </c>
      <c r="D17" s="257"/>
      <c r="E17" s="257"/>
      <c r="F17" s="256">
        <f t="shared" si="0"/>
        <v>0.21992399998186465</v>
      </c>
    </row>
    <row r="18" spans="1:6" ht="15" x14ac:dyDescent="0.2">
      <c r="A18" s="157" t="s">
        <v>534</v>
      </c>
      <c r="B18" s="200" t="str">
        <f>IFERROR(INDEX('Annex 1 LV, HV and UMS charges'!$B$14:$B$45,MATCH($A18,'Annex 1 LV, HV and UMS charges'!$A$14:$A$310,0)),INDEX('Annex 4 LDNO charges'!$B$14:$B$203,MATCH($A18,'Annex 4 LDNO charges'!$A$14:$A$203,0)))</f>
        <v>S00, SST</v>
      </c>
      <c r="C18" s="201">
        <f>IFERROR(INDEX('Annex 1 LV, HV and UMS charges'!$C$14:$C$45,MATCH($A18,'Annex 1 LV, HV and UMS charges'!$A$14:$A$310,0)),INDEX('Annex 4 LDNO charges'!$C$14:$C$203,MATCH($A18,'Annex 4 LDNO charges'!$A$14:$A$203,0)))</f>
        <v>0</v>
      </c>
      <c r="D18" s="257"/>
      <c r="E18" s="257"/>
      <c r="F18" s="256">
        <f t="shared" si="0"/>
        <v>0.21992399998186465</v>
      </c>
    </row>
    <row r="19" spans="1:6" ht="15" x14ac:dyDescent="0.2">
      <c r="A19" s="157" t="s">
        <v>535</v>
      </c>
      <c r="B19" s="200">
        <f>IFERROR(INDEX('Annex 1 LV, HV and UMS charges'!$B$14:$B$45,MATCH($A19,'Annex 1 LV, HV and UMS charges'!$A$14:$A$310,0)),INDEX('Annex 4 LDNO charges'!$B$14:$B$203,MATCH($A19,'Annex 4 LDNO charges'!$A$14:$A$203,0)))</f>
        <v>59</v>
      </c>
      <c r="C19" s="201">
        <f>IFERROR(INDEX('Annex 1 LV, HV and UMS charges'!$C$14:$C$45,MATCH($A19,'Annex 1 LV, HV and UMS charges'!$A$14:$A$310,0)),INDEX('Annex 4 LDNO charges'!$C$14:$C$203,MATCH($A19,'Annex 4 LDNO charges'!$A$14:$A$203,0)))</f>
        <v>0</v>
      </c>
      <c r="D19" s="257"/>
      <c r="E19" s="257"/>
      <c r="F19" s="256">
        <f t="shared" si="0"/>
        <v>0.21992399998186465</v>
      </c>
    </row>
    <row r="20" spans="1:6" ht="15" x14ac:dyDescent="0.2">
      <c r="A20" s="157" t="s">
        <v>536</v>
      </c>
      <c r="B20" s="200" t="str">
        <f>IFERROR(INDEX('Annex 1 LV, HV and UMS charges'!$B$14:$B$45,MATCH($A20,'Annex 1 LV, HV and UMS charges'!$A$14:$A$310,0)),INDEX('Annex 4 LDNO charges'!$B$14:$B$203,MATCH($A20,'Annex 4 LDNO charges'!$A$14:$A$203,0)))</f>
        <v>S02</v>
      </c>
      <c r="C20" s="201">
        <f>IFERROR(INDEX('Annex 1 LV, HV and UMS charges'!$C$14:$C$45,MATCH($A20,'Annex 1 LV, HV and UMS charges'!$A$14:$A$310,0)),INDEX('Annex 4 LDNO charges'!$C$14:$C$203,MATCH($A20,'Annex 4 LDNO charges'!$A$14:$A$203,0)))</f>
        <v>0</v>
      </c>
      <c r="D20" s="257"/>
      <c r="E20" s="257"/>
      <c r="F20" s="256">
        <f t="shared" si="0"/>
        <v>0.21992399998186465</v>
      </c>
    </row>
    <row r="21" spans="1:6" ht="15" x14ac:dyDescent="0.2">
      <c r="A21" s="157" t="s">
        <v>537</v>
      </c>
      <c r="B21" s="200" t="str">
        <f>IFERROR(INDEX('Annex 1 LV, HV and UMS charges'!$B$14:$B$45,MATCH($A21,'Annex 1 LV, HV and UMS charges'!$A$14:$A$310,0)),INDEX('Annex 4 LDNO charges'!$B$14:$B$203,MATCH($A21,'Annex 4 LDNO charges'!$A$14:$A$203,0)))</f>
        <v>S03</v>
      </c>
      <c r="C21" s="201">
        <f>IFERROR(INDEX('Annex 1 LV, HV and UMS charges'!$C$14:$C$45,MATCH($A21,'Annex 1 LV, HV and UMS charges'!$A$14:$A$310,0)),INDEX('Annex 4 LDNO charges'!$C$14:$C$203,MATCH($A21,'Annex 4 LDNO charges'!$A$14:$A$203,0)))</f>
        <v>0</v>
      </c>
      <c r="D21" s="257"/>
      <c r="E21" s="257"/>
      <c r="F21" s="256">
        <f t="shared" si="0"/>
        <v>0.21992399998186465</v>
      </c>
    </row>
    <row r="22" spans="1:6" ht="15" x14ac:dyDescent="0.2">
      <c r="A22" s="157" t="s">
        <v>538</v>
      </c>
      <c r="B22" s="200" t="str">
        <f>IFERROR(INDEX('Annex 1 LV, HV and UMS charges'!$B$14:$B$45,MATCH($A22,'Annex 1 LV, HV and UMS charges'!$A$14:$A$310,0)),INDEX('Annex 4 LDNO charges'!$B$14:$B$203,MATCH($A22,'Annex 4 LDNO charges'!$A$14:$A$203,0)))</f>
        <v>S04</v>
      </c>
      <c r="C22" s="201">
        <f>IFERROR(INDEX('Annex 1 LV, HV and UMS charges'!$C$14:$C$45,MATCH($A22,'Annex 1 LV, HV and UMS charges'!$A$14:$A$310,0)),INDEX('Annex 4 LDNO charges'!$C$14:$C$203,MATCH($A22,'Annex 4 LDNO charges'!$A$14:$A$203,0)))</f>
        <v>0</v>
      </c>
      <c r="D22" s="257"/>
      <c r="E22" s="257"/>
      <c r="F22" s="256">
        <f t="shared" ref="F22:F85" si="1">IF(IFERROR(FIND("RELATED MPAN",UPPER($A22)),0)+IFERROR(FIND("GENER",UPPER($A22)),0)+IFERROR(FIND("UNMETERED",UPPER($A22)),0)=0,F$5,0)</f>
        <v>0.21992399998186465</v>
      </c>
    </row>
    <row r="23" spans="1:6" ht="15" x14ac:dyDescent="0.2">
      <c r="A23" s="157" t="s">
        <v>539</v>
      </c>
      <c r="B23" s="200" t="str">
        <f>IFERROR(INDEX('Annex 1 LV, HV and UMS charges'!$B$14:$B$45,MATCH($A23,'Annex 1 LV, HV and UMS charges'!$A$14:$A$310,0)),INDEX('Annex 4 LDNO charges'!$B$14:$B$203,MATCH($A23,'Annex 4 LDNO charges'!$A$14:$A$203,0)))</f>
        <v>H00, HST</v>
      </c>
      <c r="C23" s="201">
        <f>IFERROR(INDEX('Annex 1 LV, HV and UMS charges'!$C$14:$C$45,MATCH($A23,'Annex 1 LV, HV and UMS charges'!$A$14:$A$310,0)),INDEX('Annex 4 LDNO charges'!$C$14:$C$203,MATCH($A23,'Annex 4 LDNO charges'!$A$14:$A$203,0)))</f>
        <v>0</v>
      </c>
      <c r="D23" s="257"/>
      <c r="E23" s="257"/>
      <c r="F23" s="256">
        <f t="shared" si="1"/>
        <v>0.21992399998186465</v>
      </c>
    </row>
    <row r="24" spans="1:6" ht="15" x14ac:dyDescent="0.2">
      <c r="A24" s="157" t="s">
        <v>540</v>
      </c>
      <c r="B24" s="200" t="str">
        <f>IFERROR(INDEX('Annex 1 LV, HV and UMS charges'!$B$14:$B$45,MATCH($A24,'Annex 1 LV, HV and UMS charges'!$A$14:$A$310,0)),INDEX('Annex 4 LDNO charges'!$B$14:$B$203,MATCH($A24,'Annex 4 LDNO charges'!$A$14:$A$203,0)))</f>
        <v>60, 991</v>
      </c>
      <c r="C24" s="201">
        <f>IFERROR(INDEX('Annex 1 LV, HV and UMS charges'!$C$14:$C$45,MATCH($A24,'Annex 1 LV, HV and UMS charges'!$A$14:$A$310,0)),INDEX('Annex 4 LDNO charges'!$C$14:$C$203,MATCH($A24,'Annex 4 LDNO charges'!$A$14:$A$203,0)))</f>
        <v>0</v>
      </c>
      <c r="D24" s="257"/>
      <c r="E24" s="257"/>
      <c r="F24" s="256">
        <f t="shared" si="1"/>
        <v>0.21992399998186465</v>
      </c>
    </row>
    <row r="25" spans="1:6" ht="15" x14ac:dyDescent="0.2">
      <c r="A25" s="154" t="s">
        <v>541</v>
      </c>
      <c r="B25" s="200" t="str">
        <f>IFERROR(INDEX('Annex 1 LV, HV and UMS charges'!$B$14:$B$45,MATCH($A25,'Annex 1 LV, HV and UMS charges'!$A$14:$A$310,0)),INDEX('Annex 4 LDNO charges'!$B$14:$B$203,MATCH($A25,'Annex 4 LDNO charges'!$A$14:$A$203,0)))</f>
        <v>H02</v>
      </c>
      <c r="C25" s="201">
        <f>IFERROR(INDEX('Annex 1 LV, HV and UMS charges'!$C$14:$C$45,MATCH($A25,'Annex 1 LV, HV and UMS charges'!$A$14:$A$310,0)),INDEX('Annex 4 LDNO charges'!$C$14:$C$203,MATCH($A25,'Annex 4 LDNO charges'!$A$14:$A$203,0)))</f>
        <v>0</v>
      </c>
      <c r="D25" s="257"/>
      <c r="E25" s="257"/>
      <c r="F25" s="256">
        <f t="shared" si="1"/>
        <v>0.21992399998186465</v>
      </c>
    </row>
    <row r="26" spans="1:6" ht="15" x14ac:dyDescent="0.2">
      <c r="A26" s="154" t="s">
        <v>542</v>
      </c>
      <c r="B26" s="200" t="str">
        <f>IFERROR(INDEX('Annex 1 LV, HV and UMS charges'!$B$14:$B$45,MATCH($A26,'Annex 1 LV, HV and UMS charges'!$A$14:$A$310,0)),INDEX('Annex 4 LDNO charges'!$B$14:$B$203,MATCH($A26,'Annex 4 LDNO charges'!$A$14:$A$203,0)))</f>
        <v>H03</v>
      </c>
      <c r="C26" s="201">
        <f>IFERROR(INDEX('Annex 1 LV, HV and UMS charges'!$C$14:$C$45,MATCH($A26,'Annex 1 LV, HV and UMS charges'!$A$14:$A$310,0)),INDEX('Annex 4 LDNO charges'!$C$14:$C$203,MATCH($A26,'Annex 4 LDNO charges'!$A$14:$A$203,0)))</f>
        <v>0</v>
      </c>
      <c r="D26" s="257"/>
      <c r="E26" s="257"/>
      <c r="F26" s="256">
        <f t="shared" si="1"/>
        <v>0.21992399998186465</v>
      </c>
    </row>
    <row r="27" spans="1:6" ht="15" x14ac:dyDescent="0.2">
      <c r="A27" s="154" t="s">
        <v>543</v>
      </c>
      <c r="B27" s="200" t="str">
        <f>IFERROR(INDEX('Annex 1 LV, HV and UMS charges'!$B$14:$B$45,MATCH($A27,'Annex 1 LV, HV and UMS charges'!$A$14:$A$310,0)),INDEX('Annex 4 LDNO charges'!$B$14:$B$203,MATCH($A27,'Annex 4 LDNO charges'!$A$14:$A$203,0)))</f>
        <v>H04</v>
      </c>
      <c r="C27" s="201">
        <f>IFERROR(INDEX('Annex 1 LV, HV and UMS charges'!$C$14:$C$45,MATCH($A27,'Annex 1 LV, HV and UMS charges'!$A$14:$A$310,0)),INDEX('Annex 4 LDNO charges'!$C$14:$C$203,MATCH($A27,'Annex 4 LDNO charges'!$A$14:$A$203,0)))</f>
        <v>0</v>
      </c>
      <c r="D27" s="257"/>
      <c r="E27" s="257"/>
      <c r="F27" s="256">
        <f t="shared" si="1"/>
        <v>0.21992399998186465</v>
      </c>
    </row>
    <row r="28" spans="1:6" ht="30" x14ac:dyDescent="0.2">
      <c r="A28" s="154" t="s">
        <v>195</v>
      </c>
      <c r="B28" s="200" t="str">
        <f>IFERROR(INDEX('Annex 1 LV, HV and UMS charges'!$B$14:$B$45,MATCH($A28,'Annex 1 LV, HV and UMS charges'!$A$14:$A$310,0)),INDEX('Annex 4 LDNO charges'!$B$14:$B$203,MATCH($A28,'Annex 4 LDNO charges'!$A$14:$A$203,0)))</f>
        <v>800, 801, 802, 803, 804</v>
      </c>
      <c r="C28" s="201" t="str">
        <f>IFERROR(INDEX('Annex 1 LV, HV and UMS charges'!$C$14:$C$45,MATCH($A28,'Annex 1 LV, HV and UMS charges'!$A$14:$A$310,0)),INDEX('Annex 4 LDNO charges'!$C$14:$C$203,MATCH($A28,'Annex 4 LDNO charges'!$A$14:$A$203,0)))</f>
        <v>0, 1 or 8</v>
      </c>
      <c r="D28" s="257"/>
      <c r="E28" s="257"/>
      <c r="F28" s="256">
        <f t="shared" si="1"/>
        <v>0</v>
      </c>
    </row>
    <row r="29" spans="1:6" ht="15" x14ac:dyDescent="0.2">
      <c r="A29" s="154" t="s">
        <v>196</v>
      </c>
      <c r="B29" s="200">
        <f>IFERROR(INDEX('Annex 1 LV, HV and UMS charges'!$B$14:$B$45,MATCH($A29,'Annex 1 LV, HV and UMS charges'!$A$14:$A$310,0)),INDEX('Annex 4 LDNO charges'!$B$14:$B$203,MATCH($A29,'Annex 4 LDNO charges'!$A$14:$A$203,0)))</f>
        <v>986</v>
      </c>
      <c r="C29" s="201">
        <f>IFERROR(INDEX('Annex 1 LV, HV and UMS charges'!$C$14:$C$45,MATCH($A29,'Annex 1 LV, HV and UMS charges'!$A$14:$A$310,0)),INDEX('Annex 4 LDNO charges'!$C$14:$C$203,MATCH($A29,'Annex 4 LDNO charges'!$A$14:$A$203,0)))</f>
        <v>0</v>
      </c>
      <c r="D29" s="257"/>
      <c r="E29" s="257"/>
      <c r="F29" s="256">
        <f t="shared" si="1"/>
        <v>0</v>
      </c>
    </row>
    <row r="30" spans="1:6" ht="15" x14ac:dyDescent="0.2">
      <c r="A30" s="154" t="s">
        <v>197</v>
      </c>
      <c r="B30" s="200">
        <f>IFERROR(INDEX('Annex 1 LV, HV and UMS charges'!$B$14:$B$45,MATCH($A30,'Annex 1 LV, HV and UMS charges'!$A$14:$A$310,0)),INDEX('Annex 4 LDNO charges'!$B$14:$B$203,MATCH($A30,'Annex 4 LDNO charges'!$A$14:$A$203,0)))</f>
        <v>970</v>
      </c>
      <c r="C30" s="201">
        <f>IFERROR(INDEX('Annex 1 LV, HV and UMS charges'!$C$14:$C$45,MATCH($A30,'Annex 1 LV, HV and UMS charges'!$A$14:$A$310,0)),INDEX('Annex 4 LDNO charges'!$C$14:$C$203,MATCH($A30,'Annex 4 LDNO charges'!$A$14:$A$203,0)))</f>
        <v>0</v>
      </c>
      <c r="D30" s="257"/>
      <c r="E30" s="257"/>
      <c r="F30" s="256">
        <f t="shared" si="1"/>
        <v>0</v>
      </c>
    </row>
    <row r="31" spans="1:6" ht="15" x14ac:dyDescent="0.2">
      <c r="A31" s="154" t="s">
        <v>198</v>
      </c>
      <c r="B31" s="200" t="str">
        <f>IFERROR(INDEX('Annex 1 LV, HV and UMS charges'!$B$14:$B$45,MATCH($A31,'Annex 1 LV, HV and UMS charges'!$A$14:$A$310,0)),INDEX('Annex 4 LDNO charges'!$B$14:$B$203,MATCH($A31,'Annex 4 LDNO charges'!$A$14:$A$203,0)))</f>
        <v>971, 973</v>
      </c>
      <c r="C31" s="201">
        <f>IFERROR(INDEX('Annex 1 LV, HV and UMS charges'!$C$14:$C$45,MATCH($A31,'Annex 1 LV, HV and UMS charges'!$A$14:$A$310,0)),INDEX('Annex 4 LDNO charges'!$C$14:$C$203,MATCH($A31,'Annex 4 LDNO charges'!$A$14:$A$203,0)))</f>
        <v>0</v>
      </c>
      <c r="D31" s="257"/>
      <c r="E31" s="257"/>
      <c r="F31" s="256">
        <f t="shared" si="1"/>
        <v>0</v>
      </c>
    </row>
    <row r="32" spans="1:6" ht="15" x14ac:dyDescent="0.2">
      <c r="A32" s="154" t="s">
        <v>199</v>
      </c>
      <c r="B32" s="200" t="str">
        <f>IFERROR(INDEX('Annex 1 LV, HV and UMS charges'!$B$14:$B$45,MATCH($A32,'Annex 1 LV, HV and UMS charges'!$A$14:$A$310,0)),INDEX('Annex 4 LDNO charges'!$B$14:$B$203,MATCH($A32,'Annex 4 LDNO charges'!$A$14:$A$203,0)))</f>
        <v>141, 142</v>
      </c>
      <c r="C32" s="201">
        <f>IFERROR(INDEX('Annex 1 LV, HV and UMS charges'!$C$14:$C$45,MATCH($A32,'Annex 1 LV, HV and UMS charges'!$A$14:$A$310,0)),INDEX('Annex 4 LDNO charges'!$C$14:$C$203,MATCH($A32,'Annex 4 LDNO charges'!$A$14:$A$203,0)))</f>
        <v>0</v>
      </c>
      <c r="D32" s="257"/>
      <c r="E32" s="257"/>
      <c r="F32" s="256">
        <f t="shared" si="1"/>
        <v>0</v>
      </c>
    </row>
    <row r="33" spans="1:6" ht="15" x14ac:dyDescent="0.2">
      <c r="A33" s="154" t="s">
        <v>200</v>
      </c>
      <c r="B33" s="200" t="str">
        <f>IFERROR(INDEX('Annex 1 LV, HV and UMS charges'!$B$14:$B$45,MATCH($A33,'Annex 1 LV, HV and UMS charges'!$A$14:$A$310,0)),INDEX('Annex 4 LDNO charges'!$B$14:$B$203,MATCH($A33,'Annex 4 LDNO charges'!$A$14:$A$203,0)))</f>
        <v>972, 974</v>
      </c>
      <c r="C33" s="201">
        <f>IFERROR(INDEX('Annex 1 LV, HV and UMS charges'!$C$14:$C$45,MATCH($A33,'Annex 1 LV, HV and UMS charges'!$A$14:$A$310,0)),INDEX('Annex 4 LDNO charges'!$C$14:$C$203,MATCH($A33,'Annex 4 LDNO charges'!$A$14:$A$203,0)))</f>
        <v>0</v>
      </c>
      <c r="D33" s="257"/>
      <c r="E33" s="257"/>
      <c r="F33" s="256">
        <f t="shared" si="1"/>
        <v>0</v>
      </c>
    </row>
    <row r="34" spans="1:6" ht="15" x14ac:dyDescent="0.2">
      <c r="A34" s="154" t="s">
        <v>201</v>
      </c>
      <c r="B34" s="200" t="str">
        <f>IFERROR(INDEX('Annex 1 LV, HV and UMS charges'!$B$14:$B$45,MATCH($A34,'Annex 1 LV, HV and UMS charges'!$A$14:$A$310,0)),INDEX('Annex 4 LDNO charges'!$B$14:$B$203,MATCH($A34,'Annex 4 LDNO charges'!$A$14:$A$203,0)))</f>
        <v>143, 144</v>
      </c>
      <c r="C34" s="201">
        <f>IFERROR(INDEX('Annex 1 LV, HV and UMS charges'!$C$14:$C$45,MATCH($A34,'Annex 1 LV, HV and UMS charges'!$A$14:$A$310,0)),INDEX('Annex 4 LDNO charges'!$C$14:$C$203,MATCH($A34,'Annex 4 LDNO charges'!$A$14:$A$203,0)))</f>
        <v>0</v>
      </c>
      <c r="D34" s="257"/>
      <c r="E34" s="257"/>
      <c r="F34" s="256">
        <f t="shared" si="1"/>
        <v>0</v>
      </c>
    </row>
    <row r="35" spans="1:6" ht="15" x14ac:dyDescent="0.2">
      <c r="A35" s="154" t="s">
        <v>202</v>
      </c>
      <c r="B35" s="200" t="str">
        <f>IFERROR(INDEX('Annex 1 LV, HV and UMS charges'!$B$14:$B$45,MATCH($A35,'Annex 1 LV, HV and UMS charges'!$A$14:$A$310,0)),INDEX('Annex 4 LDNO charges'!$B$14:$B$203,MATCH($A35,'Annex 4 LDNO charges'!$A$14:$A$203,0)))</f>
        <v>975, 977</v>
      </c>
      <c r="C35" s="201">
        <f>IFERROR(INDEX('Annex 1 LV, HV and UMS charges'!$C$14:$C$45,MATCH($A35,'Annex 1 LV, HV and UMS charges'!$A$14:$A$310,0)),INDEX('Annex 4 LDNO charges'!$C$14:$C$203,MATCH($A35,'Annex 4 LDNO charges'!$A$14:$A$203,0)))</f>
        <v>0</v>
      </c>
      <c r="D35" s="257"/>
      <c r="E35" s="257"/>
      <c r="F35" s="256">
        <f t="shared" si="1"/>
        <v>0</v>
      </c>
    </row>
    <row r="36" spans="1:6" ht="15" x14ac:dyDescent="0.2">
      <c r="A36" s="154" t="s">
        <v>203</v>
      </c>
      <c r="B36" s="200" t="str">
        <f>IFERROR(INDEX('Annex 1 LV, HV and UMS charges'!$B$14:$B$45,MATCH($A36,'Annex 1 LV, HV and UMS charges'!$A$14:$A$310,0)),INDEX('Annex 4 LDNO charges'!$B$14:$B$203,MATCH($A36,'Annex 4 LDNO charges'!$A$14:$A$203,0)))</f>
        <v>145, 146</v>
      </c>
      <c r="C36" s="201">
        <f>IFERROR(INDEX('Annex 1 LV, HV and UMS charges'!$C$14:$C$45,MATCH($A36,'Annex 1 LV, HV and UMS charges'!$A$14:$A$310,0)),INDEX('Annex 4 LDNO charges'!$C$14:$C$203,MATCH($A36,'Annex 4 LDNO charges'!$A$14:$A$203,0)))</f>
        <v>0</v>
      </c>
      <c r="D36" s="257"/>
      <c r="E36" s="257"/>
      <c r="F36" s="256">
        <f t="shared" si="1"/>
        <v>0</v>
      </c>
    </row>
    <row r="37" spans="1:6" ht="15" x14ac:dyDescent="0.2">
      <c r="A37" s="154" t="s">
        <v>544</v>
      </c>
      <c r="B37" s="200">
        <f>IFERROR(INDEX('Annex 1 LV, HV and UMS charges'!$B$14:$B$45,MATCH($A37,'Annex 1 LV, HV and UMS charges'!$A$14:$A$310,0)),INDEX('Annex 4 LDNO charges'!$B$14:$B$203,MATCH($A37,'Annex 4 LDNO charges'!$A$14:$A$203,0)))</f>
        <v>0</v>
      </c>
      <c r="C37" s="201" t="str">
        <f>IFERROR(INDEX('Annex 1 LV, HV and UMS charges'!$C$14:$C$45,MATCH($A37,'Annex 1 LV, HV and UMS charges'!$A$14:$A$310,0)),INDEX('Annex 4 LDNO charges'!$C$14:$C$203,MATCH($A37,'Annex 4 LDNO charges'!$A$14:$A$203,0)))</f>
        <v>0, 1, 2</v>
      </c>
      <c r="D37" s="256">
        <f>IF(IFERROR(FIND("RELATED MPAN",UPPER($A37)),0)+IFERROR(FIND("GENER",UPPER($A37)),0)+IFERROR(FIND("UNMETERED",UPPER($A37)),0)=0,D$5,0)</f>
        <v>9.8310731994066008E-2</v>
      </c>
      <c r="E37" s="256">
        <f t="shared" ref="E37:E38" si="2">IF(IFERROR(FIND("RELATED MPAN",UPPER($A37)),0)+IFERROR(FIND("GENER",UPPER($A37)),0)+IFERROR(FIND("UNMETERED",UPPER($A37)),0)=0,E$5,0)</f>
        <v>0</v>
      </c>
      <c r="F37" s="256">
        <f t="shared" si="1"/>
        <v>0.21992399998186465</v>
      </c>
    </row>
    <row r="38" spans="1:6" ht="15" x14ac:dyDescent="0.2">
      <c r="A38" s="154" t="s">
        <v>545</v>
      </c>
      <c r="B38" s="200">
        <f>IFERROR(INDEX('Annex 1 LV, HV and UMS charges'!$B$14:$B$45,MATCH($A38,'Annex 1 LV, HV and UMS charges'!$A$14:$A$310,0)),INDEX('Annex 4 LDNO charges'!$B$14:$B$203,MATCH($A38,'Annex 4 LDNO charges'!$A$14:$A$203,0)))</f>
        <v>0</v>
      </c>
      <c r="C38" s="201" t="str">
        <f>IFERROR(INDEX('Annex 1 LV, HV and UMS charges'!$C$14:$C$45,MATCH($A38,'Annex 1 LV, HV and UMS charges'!$A$14:$A$310,0)),INDEX('Annex 4 LDNO charges'!$C$14:$C$203,MATCH($A38,'Annex 4 LDNO charges'!$A$14:$A$203,0)))</f>
        <v>2</v>
      </c>
      <c r="D38" s="256">
        <f>IF(IFERROR(FIND("RELATED MPAN",UPPER($A38)),0)+IFERROR(FIND("GENER",UPPER($A38)),0)+IFERROR(FIND("UNMETERED",UPPER($A38)),0)=0,D$5,0)</f>
        <v>0</v>
      </c>
      <c r="E38" s="256">
        <f t="shared" si="2"/>
        <v>0</v>
      </c>
      <c r="F38" s="256">
        <f t="shared" si="1"/>
        <v>0</v>
      </c>
    </row>
    <row r="39" spans="1:6" ht="15" x14ac:dyDescent="0.2">
      <c r="A39" s="154" t="s">
        <v>546</v>
      </c>
      <c r="B39" s="200">
        <f>IFERROR(INDEX('Annex 1 LV, HV and UMS charges'!$B$14:$B$45,MATCH($A39,'Annex 1 LV, HV and UMS charges'!$A$14:$A$310,0)),INDEX('Annex 4 LDNO charges'!$B$14:$B$203,MATCH($A39,'Annex 4 LDNO charges'!$A$14:$A$203,0)))</f>
        <v>0</v>
      </c>
      <c r="C39" s="201" t="str">
        <f>IFERROR(INDEX('Annex 1 LV, HV and UMS charges'!$C$14:$C$45,MATCH($A39,'Annex 1 LV, HV and UMS charges'!$A$14:$A$310,0)),INDEX('Annex 4 LDNO charges'!$C$14:$C$203,MATCH($A39,'Annex 4 LDNO charges'!$A$14:$A$203,0)))</f>
        <v>0, 3, 4, 5-8</v>
      </c>
      <c r="D39" s="257"/>
      <c r="E39" s="257"/>
      <c r="F39" s="256">
        <f t="shared" si="1"/>
        <v>0.21992399998186465</v>
      </c>
    </row>
    <row r="40" spans="1:6" ht="15" x14ac:dyDescent="0.2">
      <c r="A40" s="154" t="s">
        <v>547</v>
      </c>
      <c r="B40" s="200">
        <f>IFERROR(INDEX('Annex 1 LV, HV and UMS charges'!$B$14:$B$45,MATCH($A40,'Annex 1 LV, HV and UMS charges'!$A$14:$A$310,0)),INDEX('Annex 4 LDNO charges'!$B$14:$B$203,MATCH($A40,'Annex 4 LDNO charges'!$A$14:$A$203,0)))</f>
        <v>0</v>
      </c>
      <c r="C40" s="201" t="str">
        <f>IFERROR(INDEX('Annex 1 LV, HV and UMS charges'!$C$14:$C$45,MATCH($A40,'Annex 1 LV, HV and UMS charges'!$A$14:$A$310,0)),INDEX('Annex 4 LDNO charges'!$C$14:$C$203,MATCH($A40,'Annex 4 LDNO charges'!$A$14:$A$203,0)))</f>
        <v>0, 3, 4, 5-8</v>
      </c>
      <c r="D40" s="257"/>
      <c r="E40" s="257"/>
      <c r="F40" s="256">
        <f t="shared" si="1"/>
        <v>0.21992399998186465</v>
      </c>
    </row>
    <row r="41" spans="1:6" ht="15" x14ac:dyDescent="0.2">
      <c r="A41" s="154" t="s">
        <v>548</v>
      </c>
      <c r="B41" s="200">
        <f>IFERROR(INDEX('Annex 1 LV, HV and UMS charges'!$B$14:$B$45,MATCH($A41,'Annex 1 LV, HV and UMS charges'!$A$14:$A$310,0)),INDEX('Annex 4 LDNO charges'!$B$14:$B$203,MATCH($A41,'Annex 4 LDNO charges'!$A$14:$A$203,0)))</f>
        <v>0</v>
      </c>
      <c r="C41" s="201" t="str">
        <f>IFERROR(INDEX('Annex 1 LV, HV and UMS charges'!$C$14:$C$45,MATCH($A41,'Annex 1 LV, HV and UMS charges'!$A$14:$A$310,0)),INDEX('Annex 4 LDNO charges'!$C$14:$C$203,MATCH($A41,'Annex 4 LDNO charges'!$A$14:$A$203,0)))</f>
        <v>0, 3, 4, 5-8</v>
      </c>
      <c r="D41" s="257"/>
      <c r="E41" s="257"/>
      <c r="F41" s="256">
        <f t="shared" si="1"/>
        <v>0.21992399998186465</v>
      </c>
    </row>
    <row r="42" spans="1:6" ht="15" x14ac:dyDescent="0.2">
      <c r="A42" s="154" t="s">
        <v>549</v>
      </c>
      <c r="B42" s="200">
        <f>IFERROR(INDEX('Annex 1 LV, HV and UMS charges'!$B$14:$B$45,MATCH($A42,'Annex 1 LV, HV and UMS charges'!$A$14:$A$310,0)),INDEX('Annex 4 LDNO charges'!$B$14:$B$203,MATCH($A42,'Annex 4 LDNO charges'!$A$14:$A$203,0)))</f>
        <v>0</v>
      </c>
      <c r="C42" s="201" t="str">
        <f>IFERROR(INDEX('Annex 1 LV, HV and UMS charges'!$C$14:$C$45,MATCH($A42,'Annex 1 LV, HV and UMS charges'!$A$14:$A$310,0)),INDEX('Annex 4 LDNO charges'!$C$14:$C$203,MATCH($A42,'Annex 4 LDNO charges'!$A$14:$A$203,0)))</f>
        <v>0, 3, 4, 5-8</v>
      </c>
      <c r="D42" s="257"/>
      <c r="E42" s="257"/>
      <c r="F42" s="256">
        <f t="shared" si="1"/>
        <v>0.21992399998186465</v>
      </c>
    </row>
    <row r="43" spans="1:6" ht="15" x14ac:dyDescent="0.2">
      <c r="A43" s="154" t="s">
        <v>550</v>
      </c>
      <c r="B43" s="200">
        <f>IFERROR(INDEX('Annex 1 LV, HV and UMS charges'!$B$14:$B$45,MATCH($A43,'Annex 1 LV, HV and UMS charges'!$A$14:$A$310,0)),INDEX('Annex 4 LDNO charges'!$B$14:$B$203,MATCH($A43,'Annex 4 LDNO charges'!$A$14:$A$203,0)))</f>
        <v>0</v>
      </c>
      <c r="C43" s="201" t="str">
        <f>IFERROR(INDEX('Annex 1 LV, HV and UMS charges'!$C$14:$C$45,MATCH($A43,'Annex 1 LV, HV and UMS charges'!$A$14:$A$310,0)),INDEX('Annex 4 LDNO charges'!$C$14:$C$203,MATCH($A43,'Annex 4 LDNO charges'!$A$14:$A$203,0)))</f>
        <v>0, 3, 4, 5-8</v>
      </c>
      <c r="D43" s="257"/>
      <c r="E43" s="257"/>
      <c r="F43" s="256">
        <f t="shared" si="1"/>
        <v>0.21992399998186465</v>
      </c>
    </row>
    <row r="44" spans="1:6" ht="15" x14ac:dyDescent="0.2">
      <c r="A44" s="154" t="s">
        <v>467</v>
      </c>
      <c r="B44" s="200">
        <f>IFERROR(INDEX('Annex 1 LV, HV and UMS charges'!$B$14:$B$45,MATCH($A44,'Annex 1 LV, HV and UMS charges'!$A$14:$A$310,0)),INDEX('Annex 4 LDNO charges'!$B$14:$B$203,MATCH($A44,'Annex 4 LDNO charges'!$A$14:$A$203,0)))</f>
        <v>0</v>
      </c>
      <c r="C44" s="201" t="str">
        <f>IFERROR(INDEX('Annex 1 LV, HV and UMS charges'!$C$14:$C$45,MATCH($A44,'Annex 1 LV, HV and UMS charges'!$A$14:$A$310,0)),INDEX('Annex 4 LDNO charges'!$C$14:$C$203,MATCH($A44,'Annex 4 LDNO charges'!$A$14:$A$203,0)))</f>
        <v>4</v>
      </c>
      <c r="D44" s="257"/>
      <c r="E44" s="257"/>
      <c r="F44" s="256">
        <f t="shared" si="1"/>
        <v>0</v>
      </c>
    </row>
    <row r="45" spans="1:6" ht="15" x14ac:dyDescent="0.2">
      <c r="A45" s="154" t="s">
        <v>551</v>
      </c>
      <c r="B45" s="200">
        <f>IFERROR(INDEX('Annex 1 LV, HV and UMS charges'!$B$14:$B$45,MATCH($A45,'Annex 1 LV, HV and UMS charges'!$A$14:$A$310,0)),INDEX('Annex 4 LDNO charges'!$B$14:$B$203,MATCH($A45,'Annex 4 LDNO charges'!$A$14:$A$203,0)))</f>
        <v>0</v>
      </c>
      <c r="C45" s="201">
        <f>IFERROR(INDEX('Annex 1 LV, HV and UMS charges'!$C$14:$C$45,MATCH($A45,'Annex 1 LV, HV and UMS charges'!$A$14:$A$310,0)),INDEX('Annex 4 LDNO charges'!$C$14:$C$203,MATCH($A45,'Annex 4 LDNO charges'!$A$14:$A$203,0)))</f>
        <v>0</v>
      </c>
      <c r="D45" s="257"/>
      <c r="E45" s="257"/>
      <c r="F45" s="256">
        <f t="shared" si="1"/>
        <v>0.21992399998186465</v>
      </c>
    </row>
    <row r="46" spans="1:6" ht="15" x14ac:dyDescent="0.2">
      <c r="A46" s="154" t="s">
        <v>552</v>
      </c>
      <c r="B46" s="200">
        <f>IFERROR(INDEX('Annex 1 LV, HV and UMS charges'!$B$14:$B$45,MATCH($A46,'Annex 1 LV, HV and UMS charges'!$A$14:$A$310,0)),INDEX('Annex 4 LDNO charges'!$B$14:$B$203,MATCH($A46,'Annex 4 LDNO charges'!$A$14:$A$203,0)))</f>
        <v>0</v>
      </c>
      <c r="C46" s="201">
        <f>IFERROR(INDEX('Annex 1 LV, HV and UMS charges'!$C$14:$C$45,MATCH($A46,'Annex 1 LV, HV and UMS charges'!$A$14:$A$310,0)),INDEX('Annex 4 LDNO charges'!$C$14:$C$203,MATCH($A46,'Annex 4 LDNO charges'!$A$14:$A$203,0)))</f>
        <v>0</v>
      </c>
      <c r="D46" s="257"/>
      <c r="E46" s="257"/>
      <c r="F46" s="256">
        <f t="shared" si="1"/>
        <v>0.21992399998186465</v>
      </c>
    </row>
    <row r="47" spans="1:6" ht="15" x14ac:dyDescent="0.2">
      <c r="A47" s="154" t="s">
        <v>553</v>
      </c>
      <c r="B47" s="200">
        <f>IFERROR(INDEX('Annex 1 LV, HV and UMS charges'!$B$14:$B$45,MATCH($A47,'Annex 1 LV, HV and UMS charges'!$A$14:$A$310,0)),INDEX('Annex 4 LDNO charges'!$B$14:$B$203,MATCH($A47,'Annex 4 LDNO charges'!$A$14:$A$203,0)))</f>
        <v>0</v>
      </c>
      <c r="C47" s="201">
        <f>IFERROR(INDEX('Annex 1 LV, HV and UMS charges'!$C$14:$C$45,MATCH($A47,'Annex 1 LV, HV and UMS charges'!$A$14:$A$310,0)),INDEX('Annex 4 LDNO charges'!$C$14:$C$203,MATCH($A47,'Annex 4 LDNO charges'!$A$14:$A$203,0)))</f>
        <v>0</v>
      </c>
      <c r="D47" s="257"/>
      <c r="E47" s="257"/>
      <c r="F47" s="256">
        <f t="shared" si="1"/>
        <v>0.21992399998186465</v>
      </c>
    </row>
    <row r="48" spans="1:6" ht="15" x14ac:dyDescent="0.2">
      <c r="A48" s="154" t="s">
        <v>554</v>
      </c>
      <c r="B48" s="200">
        <f>IFERROR(INDEX('Annex 1 LV, HV and UMS charges'!$B$14:$B$45,MATCH($A48,'Annex 1 LV, HV and UMS charges'!$A$14:$A$310,0)),INDEX('Annex 4 LDNO charges'!$B$14:$B$203,MATCH($A48,'Annex 4 LDNO charges'!$A$14:$A$203,0)))</f>
        <v>0</v>
      </c>
      <c r="C48" s="201">
        <f>IFERROR(INDEX('Annex 1 LV, HV and UMS charges'!$C$14:$C$45,MATCH($A48,'Annex 1 LV, HV and UMS charges'!$A$14:$A$310,0)),INDEX('Annex 4 LDNO charges'!$C$14:$C$203,MATCH($A48,'Annex 4 LDNO charges'!$A$14:$A$203,0)))</f>
        <v>0</v>
      </c>
      <c r="D48" s="257"/>
      <c r="E48" s="257"/>
      <c r="F48" s="256">
        <f t="shared" si="1"/>
        <v>0.21992399998186465</v>
      </c>
    </row>
    <row r="49" spans="1:6" ht="15" x14ac:dyDescent="0.2">
      <c r="A49" s="154" t="s">
        <v>555</v>
      </c>
      <c r="B49" s="200">
        <f>IFERROR(INDEX('Annex 1 LV, HV and UMS charges'!$B$14:$B$45,MATCH($A49,'Annex 1 LV, HV and UMS charges'!$A$14:$A$310,0)),INDEX('Annex 4 LDNO charges'!$B$14:$B$203,MATCH($A49,'Annex 4 LDNO charges'!$A$14:$A$203,0)))</f>
        <v>0</v>
      </c>
      <c r="C49" s="201">
        <f>IFERROR(INDEX('Annex 1 LV, HV and UMS charges'!$C$14:$C$45,MATCH($A49,'Annex 1 LV, HV and UMS charges'!$A$14:$A$310,0)),INDEX('Annex 4 LDNO charges'!$C$14:$C$203,MATCH($A49,'Annex 4 LDNO charges'!$A$14:$A$203,0)))</f>
        <v>0</v>
      </c>
      <c r="D49" s="257"/>
      <c r="E49" s="257"/>
      <c r="F49" s="256">
        <f t="shared" si="1"/>
        <v>0.21992399998186465</v>
      </c>
    </row>
    <row r="50" spans="1:6" ht="15" x14ac:dyDescent="0.2">
      <c r="A50" s="154" t="s">
        <v>468</v>
      </c>
      <c r="B50" s="200">
        <f>IFERROR(INDEX('Annex 1 LV, HV and UMS charges'!$B$14:$B$45,MATCH($A50,'Annex 1 LV, HV and UMS charges'!$A$14:$A$310,0)),INDEX('Annex 4 LDNO charges'!$B$14:$B$203,MATCH($A50,'Annex 4 LDNO charges'!$A$14:$A$203,0)))</f>
        <v>0</v>
      </c>
      <c r="C50" s="201" t="str">
        <f>IFERROR(INDEX('Annex 1 LV, HV and UMS charges'!$C$14:$C$45,MATCH($A50,'Annex 1 LV, HV and UMS charges'!$A$14:$A$310,0)),INDEX('Annex 4 LDNO charges'!$C$14:$C$203,MATCH($A50,'Annex 4 LDNO charges'!$A$14:$A$203,0)))</f>
        <v>0, 1 or 8</v>
      </c>
      <c r="D50" s="257"/>
      <c r="E50" s="257"/>
      <c r="F50" s="256">
        <f t="shared" si="1"/>
        <v>0</v>
      </c>
    </row>
    <row r="51" spans="1:6" ht="15" x14ac:dyDescent="0.2">
      <c r="A51" s="154" t="s">
        <v>469</v>
      </c>
      <c r="B51" s="200">
        <f>IFERROR(INDEX('Annex 1 LV, HV and UMS charges'!$B$14:$B$45,MATCH($A51,'Annex 1 LV, HV and UMS charges'!$A$14:$A$310,0)),INDEX('Annex 4 LDNO charges'!$B$14:$B$203,MATCH($A51,'Annex 4 LDNO charges'!$A$14:$A$203,0)))</f>
        <v>0</v>
      </c>
      <c r="C51" s="201">
        <f>IFERROR(INDEX('Annex 1 LV, HV and UMS charges'!$C$14:$C$45,MATCH($A51,'Annex 1 LV, HV and UMS charges'!$A$14:$A$310,0)),INDEX('Annex 4 LDNO charges'!$C$14:$C$203,MATCH($A51,'Annex 4 LDNO charges'!$A$14:$A$203,0)))</f>
        <v>0</v>
      </c>
      <c r="D51" s="257"/>
      <c r="E51" s="257"/>
      <c r="F51" s="256">
        <f t="shared" si="1"/>
        <v>0</v>
      </c>
    </row>
    <row r="52" spans="1:6" ht="15" x14ac:dyDescent="0.2">
      <c r="A52" s="154" t="s">
        <v>470</v>
      </c>
      <c r="B52" s="200">
        <f>IFERROR(INDEX('Annex 1 LV, HV and UMS charges'!$B$14:$B$45,MATCH($A52,'Annex 1 LV, HV and UMS charges'!$A$14:$A$310,0)),INDEX('Annex 4 LDNO charges'!$B$14:$B$203,MATCH($A52,'Annex 4 LDNO charges'!$A$14:$A$203,0)))</f>
        <v>0</v>
      </c>
      <c r="C52" s="201">
        <f>IFERROR(INDEX('Annex 1 LV, HV and UMS charges'!$C$14:$C$45,MATCH($A52,'Annex 1 LV, HV and UMS charges'!$A$14:$A$310,0)),INDEX('Annex 4 LDNO charges'!$C$14:$C$203,MATCH($A52,'Annex 4 LDNO charges'!$A$14:$A$203,0)))</f>
        <v>0</v>
      </c>
      <c r="D52" s="257"/>
      <c r="E52" s="257"/>
      <c r="F52" s="256">
        <f t="shared" si="1"/>
        <v>0</v>
      </c>
    </row>
    <row r="53" spans="1:6" ht="15" x14ac:dyDescent="0.2">
      <c r="A53" s="154" t="s">
        <v>556</v>
      </c>
      <c r="B53" s="200">
        <f>IFERROR(INDEX('Annex 1 LV, HV and UMS charges'!$B$14:$B$45,MATCH($A53,'Annex 1 LV, HV and UMS charges'!$A$14:$A$310,0)),INDEX('Annex 4 LDNO charges'!$B$14:$B$203,MATCH($A53,'Annex 4 LDNO charges'!$A$14:$A$203,0)))</f>
        <v>0</v>
      </c>
      <c r="C53" s="201" t="str">
        <f>IFERROR(INDEX('Annex 1 LV, HV and UMS charges'!$C$14:$C$45,MATCH($A53,'Annex 1 LV, HV and UMS charges'!$A$14:$A$310,0)),INDEX('Annex 4 LDNO charges'!$C$14:$C$203,MATCH($A53,'Annex 4 LDNO charges'!$A$14:$A$203,0)))</f>
        <v>0, 1, 2</v>
      </c>
      <c r="D53" s="256">
        <f>IF(IFERROR(FIND("RELATED MPAN",UPPER($A53)),0)+IFERROR(FIND("GENER",UPPER($A53)),0)+IFERROR(FIND("UNMETERED",UPPER($A53)),0)=0,D$5,0)</f>
        <v>9.8310731994066008E-2</v>
      </c>
      <c r="E53" s="256">
        <f t="shared" ref="E53:E54" si="3">IF(IFERROR(FIND("RELATED MPAN",UPPER($A53)),0)+IFERROR(FIND("GENER",UPPER($A53)),0)+IFERROR(FIND("UNMETERED",UPPER($A53)),0)=0,E$5,0)</f>
        <v>0</v>
      </c>
      <c r="F53" s="256">
        <f t="shared" si="1"/>
        <v>0.21992399998186465</v>
      </c>
    </row>
    <row r="54" spans="1:6" ht="15" x14ac:dyDescent="0.2">
      <c r="A54" s="154" t="s">
        <v>557</v>
      </c>
      <c r="B54" s="200">
        <f>IFERROR(INDEX('Annex 1 LV, HV and UMS charges'!$B$14:$B$45,MATCH($A54,'Annex 1 LV, HV and UMS charges'!$A$14:$A$310,0)),INDEX('Annex 4 LDNO charges'!$B$14:$B$203,MATCH($A54,'Annex 4 LDNO charges'!$A$14:$A$203,0)))</f>
        <v>0</v>
      </c>
      <c r="C54" s="201" t="str">
        <f>IFERROR(INDEX('Annex 1 LV, HV and UMS charges'!$C$14:$C$45,MATCH($A54,'Annex 1 LV, HV and UMS charges'!$A$14:$A$310,0)),INDEX('Annex 4 LDNO charges'!$C$14:$C$203,MATCH($A54,'Annex 4 LDNO charges'!$A$14:$A$203,0)))</f>
        <v>2</v>
      </c>
      <c r="D54" s="256">
        <f>IF(IFERROR(FIND("RELATED MPAN",UPPER($A54)),0)+IFERROR(FIND("GENER",UPPER($A54)),0)+IFERROR(FIND("UNMETERED",UPPER($A54)),0)=0,D$5,0)</f>
        <v>0</v>
      </c>
      <c r="E54" s="256">
        <f t="shared" si="3"/>
        <v>0</v>
      </c>
      <c r="F54" s="256">
        <f t="shared" si="1"/>
        <v>0</v>
      </c>
    </row>
    <row r="55" spans="1:6" ht="15" x14ac:dyDescent="0.2">
      <c r="A55" s="154" t="s">
        <v>558</v>
      </c>
      <c r="B55" s="200">
        <f>IFERROR(INDEX('Annex 1 LV, HV and UMS charges'!$B$14:$B$45,MATCH($A55,'Annex 1 LV, HV and UMS charges'!$A$14:$A$310,0)),INDEX('Annex 4 LDNO charges'!$B$14:$B$203,MATCH($A55,'Annex 4 LDNO charges'!$A$14:$A$203,0)))</f>
        <v>0</v>
      </c>
      <c r="C55" s="201" t="str">
        <f>IFERROR(INDEX('Annex 1 LV, HV and UMS charges'!$C$14:$C$45,MATCH($A55,'Annex 1 LV, HV and UMS charges'!$A$14:$A$310,0)),INDEX('Annex 4 LDNO charges'!$C$14:$C$203,MATCH($A55,'Annex 4 LDNO charges'!$A$14:$A$203,0)))</f>
        <v>0, 3, 4, 5-8</v>
      </c>
      <c r="D55" s="257"/>
      <c r="E55" s="257"/>
      <c r="F55" s="256">
        <f t="shared" si="1"/>
        <v>0.21992399998186465</v>
      </c>
    </row>
    <row r="56" spans="1:6" ht="15" x14ac:dyDescent="0.2">
      <c r="A56" s="154" t="s">
        <v>559</v>
      </c>
      <c r="B56" s="200">
        <f>IFERROR(INDEX('Annex 1 LV, HV and UMS charges'!$B$14:$B$45,MATCH($A56,'Annex 1 LV, HV and UMS charges'!$A$14:$A$310,0)),INDEX('Annex 4 LDNO charges'!$B$14:$B$203,MATCH($A56,'Annex 4 LDNO charges'!$A$14:$A$203,0)))</f>
        <v>0</v>
      </c>
      <c r="C56" s="201" t="str">
        <f>IFERROR(INDEX('Annex 1 LV, HV and UMS charges'!$C$14:$C$45,MATCH($A56,'Annex 1 LV, HV and UMS charges'!$A$14:$A$310,0)),INDEX('Annex 4 LDNO charges'!$C$14:$C$203,MATCH($A56,'Annex 4 LDNO charges'!$A$14:$A$203,0)))</f>
        <v>0, 3, 4, 5-8</v>
      </c>
      <c r="D56" s="257"/>
      <c r="E56" s="257"/>
      <c r="F56" s="256">
        <f t="shared" si="1"/>
        <v>0.21992399998186465</v>
      </c>
    </row>
    <row r="57" spans="1:6" ht="15" x14ac:dyDescent="0.2">
      <c r="A57" s="154" t="s">
        <v>560</v>
      </c>
      <c r="B57" s="200">
        <f>IFERROR(INDEX('Annex 1 LV, HV and UMS charges'!$B$14:$B$45,MATCH($A57,'Annex 1 LV, HV and UMS charges'!$A$14:$A$310,0)),INDEX('Annex 4 LDNO charges'!$B$14:$B$203,MATCH($A57,'Annex 4 LDNO charges'!$A$14:$A$203,0)))</f>
        <v>0</v>
      </c>
      <c r="C57" s="201" t="str">
        <f>IFERROR(INDEX('Annex 1 LV, HV and UMS charges'!$C$14:$C$45,MATCH($A57,'Annex 1 LV, HV and UMS charges'!$A$14:$A$310,0)),INDEX('Annex 4 LDNO charges'!$C$14:$C$203,MATCH($A57,'Annex 4 LDNO charges'!$A$14:$A$203,0)))</f>
        <v>0, 3, 4, 5-8</v>
      </c>
      <c r="D57" s="257"/>
      <c r="E57" s="257"/>
      <c r="F57" s="256">
        <f t="shared" si="1"/>
        <v>0.21992399998186465</v>
      </c>
    </row>
    <row r="58" spans="1:6" ht="15" x14ac:dyDescent="0.2">
      <c r="A58" s="154" t="s">
        <v>561</v>
      </c>
      <c r="B58" s="200">
        <f>IFERROR(INDEX('Annex 1 LV, HV and UMS charges'!$B$14:$B$45,MATCH($A58,'Annex 1 LV, HV and UMS charges'!$A$14:$A$310,0)),INDEX('Annex 4 LDNO charges'!$B$14:$B$203,MATCH($A58,'Annex 4 LDNO charges'!$A$14:$A$203,0)))</f>
        <v>0</v>
      </c>
      <c r="C58" s="201" t="str">
        <f>IFERROR(INDEX('Annex 1 LV, HV and UMS charges'!$C$14:$C$45,MATCH($A58,'Annex 1 LV, HV and UMS charges'!$A$14:$A$310,0)),INDEX('Annex 4 LDNO charges'!$C$14:$C$203,MATCH($A58,'Annex 4 LDNO charges'!$A$14:$A$203,0)))</f>
        <v>0, 3, 4, 5-8</v>
      </c>
      <c r="D58" s="257"/>
      <c r="E58" s="257"/>
      <c r="F58" s="256">
        <f t="shared" si="1"/>
        <v>0.21992399998186465</v>
      </c>
    </row>
    <row r="59" spans="1:6" ht="15" x14ac:dyDescent="0.2">
      <c r="A59" s="154" t="s">
        <v>562</v>
      </c>
      <c r="B59" s="200">
        <f>IFERROR(INDEX('Annex 1 LV, HV and UMS charges'!$B$14:$B$45,MATCH($A59,'Annex 1 LV, HV and UMS charges'!$A$14:$A$310,0)),INDEX('Annex 4 LDNO charges'!$B$14:$B$203,MATCH($A59,'Annex 4 LDNO charges'!$A$14:$A$203,0)))</f>
        <v>0</v>
      </c>
      <c r="C59" s="201" t="str">
        <f>IFERROR(INDEX('Annex 1 LV, HV and UMS charges'!$C$14:$C$45,MATCH($A59,'Annex 1 LV, HV and UMS charges'!$A$14:$A$310,0)),INDEX('Annex 4 LDNO charges'!$C$14:$C$203,MATCH($A59,'Annex 4 LDNO charges'!$A$14:$A$203,0)))</f>
        <v>0, 3, 4, 5-8</v>
      </c>
      <c r="D59" s="257"/>
      <c r="E59" s="257"/>
      <c r="F59" s="256">
        <f t="shared" si="1"/>
        <v>0.21992399998186465</v>
      </c>
    </row>
    <row r="60" spans="1:6" ht="15" x14ac:dyDescent="0.2">
      <c r="A60" s="154" t="s">
        <v>471</v>
      </c>
      <c r="B60" s="200">
        <f>IFERROR(INDEX('Annex 1 LV, HV and UMS charges'!$B$14:$B$45,MATCH($A60,'Annex 1 LV, HV and UMS charges'!$A$14:$A$310,0)),INDEX('Annex 4 LDNO charges'!$B$14:$B$203,MATCH($A60,'Annex 4 LDNO charges'!$A$14:$A$203,0)))</f>
        <v>0</v>
      </c>
      <c r="C60" s="201" t="str">
        <f>IFERROR(INDEX('Annex 1 LV, HV and UMS charges'!$C$14:$C$45,MATCH($A60,'Annex 1 LV, HV and UMS charges'!$A$14:$A$310,0)),INDEX('Annex 4 LDNO charges'!$C$14:$C$203,MATCH($A60,'Annex 4 LDNO charges'!$A$14:$A$203,0)))</f>
        <v>4</v>
      </c>
      <c r="D60" s="257"/>
      <c r="E60" s="257"/>
      <c r="F60" s="256">
        <f t="shared" si="1"/>
        <v>0</v>
      </c>
    </row>
    <row r="61" spans="1:6" ht="15" x14ac:dyDescent="0.2">
      <c r="A61" s="154" t="s">
        <v>563</v>
      </c>
      <c r="B61" s="200">
        <f>IFERROR(INDEX('Annex 1 LV, HV and UMS charges'!$B$14:$B$45,MATCH($A61,'Annex 1 LV, HV and UMS charges'!$A$14:$A$310,0)),INDEX('Annex 4 LDNO charges'!$B$14:$B$203,MATCH($A61,'Annex 4 LDNO charges'!$A$14:$A$203,0)))</f>
        <v>0</v>
      </c>
      <c r="C61" s="201">
        <f>IFERROR(INDEX('Annex 1 LV, HV and UMS charges'!$C$14:$C$45,MATCH($A61,'Annex 1 LV, HV and UMS charges'!$A$14:$A$310,0)),INDEX('Annex 4 LDNO charges'!$C$14:$C$203,MATCH($A61,'Annex 4 LDNO charges'!$A$14:$A$203,0)))</f>
        <v>0</v>
      </c>
      <c r="D61" s="257"/>
      <c r="E61" s="257"/>
      <c r="F61" s="256">
        <f t="shared" si="1"/>
        <v>0.21992399998186465</v>
      </c>
    </row>
    <row r="62" spans="1:6" ht="15" x14ac:dyDescent="0.2">
      <c r="A62" s="154" t="s">
        <v>564</v>
      </c>
      <c r="B62" s="200">
        <f>IFERROR(INDEX('Annex 1 LV, HV and UMS charges'!$B$14:$B$45,MATCH($A62,'Annex 1 LV, HV and UMS charges'!$A$14:$A$310,0)),INDEX('Annex 4 LDNO charges'!$B$14:$B$203,MATCH($A62,'Annex 4 LDNO charges'!$A$14:$A$203,0)))</f>
        <v>0</v>
      </c>
      <c r="C62" s="201">
        <f>IFERROR(INDEX('Annex 1 LV, HV and UMS charges'!$C$14:$C$45,MATCH($A62,'Annex 1 LV, HV and UMS charges'!$A$14:$A$310,0)),INDEX('Annex 4 LDNO charges'!$C$14:$C$203,MATCH($A62,'Annex 4 LDNO charges'!$A$14:$A$203,0)))</f>
        <v>0</v>
      </c>
      <c r="D62" s="257"/>
      <c r="E62" s="257"/>
      <c r="F62" s="256">
        <f t="shared" si="1"/>
        <v>0.21992399998186465</v>
      </c>
    </row>
    <row r="63" spans="1:6" ht="15" x14ac:dyDescent="0.2">
      <c r="A63" s="154" t="s">
        <v>565</v>
      </c>
      <c r="B63" s="200">
        <f>IFERROR(INDEX('Annex 1 LV, HV and UMS charges'!$B$14:$B$45,MATCH($A63,'Annex 1 LV, HV and UMS charges'!$A$14:$A$310,0)),INDEX('Annex 4 LDNO charges'!$B$14:$B$203,MATCH($A63,'Annex 4 LDNO charges'!$A$14:$A$203,0)))</f>
        <v>0</v>
      </c>
      <c r="C63" s="201">
        <f>IFERROR(INDEX('Annex 1 LV, HV and UMS charges'!$C$14:$C$45,MATCH($A63,'Annex 1 LV, HV and UMS charges'!$A$14:$A$310,0)),INDEX('Annex 4 LDNO charges'!$C$14:$C$203,MATCH($A63,'Annex 4 LDNO charges'!$A$14:$A$203,0)))</f>
        <v>0</v>
      </c>
      <c r="D63" s="257"/>
      <c r="E63" s="257"/>
      <c r="F63" s="256">
        <f t="shared" si="1"/>
        <v>0.21992399998186465</v>
      </c>
    </row>
    <row r="64" spans="1:6" ht="15" x14ac:dyDescent="0.2">
      <c r="A64" s="154" t="s">
        <v>566</v>
      </c>
      <c r="B64" s="200">
        <f>IFERROR(INDEX('Annex 1 LV, HV and UMS charges'!$B$14:$B$45,MATCH($A64,'Annex 1 LV, HV and UMS charges'!$A$14:$A$310,0)),INDEX('Annex 4 LDNO charges'!$B$14:$B$203,MATCH($A64,'Annex 4 LDNO charges'!$A$14:$A$203,0)))</f>
        <v>0</v>
      </c>
      <c r="C64" s="201">
        <f>IFERROR(INDEX('Annex 1 LV, HV and UMS charges'!$C$14:$C$45,MATCH($A64,'Annex 1 LV, HV and UMS charges'!$A$14:$A$310,0)),INDEX('Annex 4 LDNO charges'!$C$14:$C$203,MATCH($A64,'Annex 4 LDNO charges'!$A$14:$A$203,0)))</f>
        <v>0</v>
      </c>
      <c r="D64" s="257"/>
      <c r="E64" s="257"/>
      <c r="F64" s="256">
        <f t="shared" si="1"/>
        <v>0.21992399998186465</v>
      </c>
    </row>
    <row r="65" spans="1:6" ht="15" x14ac:dyDescent="0.2">
      <c r="A65" s="154" t="s">
        <v>567</v>
      </c>
      <c r="B65" s="200">
        <f>IFERROR(INDEX('Annex 1 LV, HV and UMS charges'!$B$14:$B$45,MATCH($A65,'Annex 1 LV, HV and UMS charges'!$A$14:$A$310,0)),INDEX('Annex 4 LDNO charges'!$B$14:$B$203,MATCH($A65,'Annex 4 LDNO charges'!$A$14:$A$203,0)))</f>
        <v>0</v>
      </c>
      <c r="C65" s="201">
        <f>IFERROR(INDEX('Annex 1 LV, HV and UMS charges'!$C$14:$C$45,MATCH($A65,'Annex 1 LV, HV and UMS charges'!$A$14:$A$310,0)),INDEX('Annex 4 LDNO charges'!$C$14:$C$203,MATCH($A65,'Annex 4 LDNO charges'!$A$14:$A$203,0)))</f>
        <v>0</v>
      </c>
      <c r="D65" s="257"/>
      <c r="E65" s="257"/>
      <c r="F65" s="256">
        <f t="shared" si="1"/>
        <v>0.21992399998186465</v>
      </c>
    </row>
    <row r="66" spans="1:6" ht="15" x14ac:dyDescent="0.2">
      <c r="A66" s="154" t="s">
        <v>568</v>
      </c>
      <c r="B66" s="200">
        <f>IFERROR(INDEX('Annex 1 LV, HV and UMS charges'!$B$14:$B$45,MATCH($A66,'Annex 1 LV, HV and UMS charges'!$A$14:$A$310,0)),INDEX('Annex 4 LDNO charges'!$B$14:$B$203,MATCH($A66,'Annex 4 LDNO charges'!$A$14:$A$203,0)))</f>
        <v>0</v>
      </c>
      <c r="C66" s="201">
        <f>IFERROR(INDEX('Annex 1 LV, HV and UMS charges'!$C$14:$C$45,MATCH($A66,'Annex 1 LV, HV and UMS charges'!$A$14:$A$310,0)),INDEX('Annex 4 LDNO charges'!$C$14:$C$203,MATCH($A66,'Annex 4 LDNO charges'!$A$14:$A$203,0)))</f>
        <v>0</v>
      </c>
      <c r="D66" s="257"/>
      <c r="E66" s="257"/>
      <c r="F66" s="256">
        <f t="shared" si="1"/>
        <v>0.21992399998186465</v>
      </c>
    </row>
    <row r="67" spans="1:6" ht="15" x14ac:dyDescent="0.2">
      <c r="A67" s="154" t="s">
        <v>569</v>
      </c>
      <c r="B67" s="200">
        <f>IFERROR(INDEX('Annex 1 LV, HV and UMS charges'!$B$14:$B$45,MATCH($A67,'Annex 1 LV, HV and UMS charges'!$A$14:$A$310,0)),INDEX('Annex 4 LDNO charges'!$B$14:$B$203,MATCH($A67,'Annex 4 LDNO charges'!$A$14:$A$203,0)))</f>
        <v>0</v>
      </c>
      <c r="C67" s="201">
        <f>IFERROR(INDEX('Annex 1 LV, HV and UMS charges'!$C$14:$C$45,MATCH($A67,'Annex 1 LV, HV and UMS charges'!$A$14:$A$310,0)),INDEX('Annex 4 LDNO charges'!$C$14:$C$203,MATCH($A67,'Annex 4 LDNO charges'!$A$14:$A$203,0)))</f>
        <v>0</v>
      </c>
      <c r="D67" s="257"/>
      <c r="E67" s="257"/>
      <c r="F67" s="256">
        <f t="shared" si="1"/>
        <v>0.21992399998186465</v>
      </c>
    </row>
    <row r="68" spans="1:6" ht="15" x14ac:dyDescent="0.2">
      <c r="A68" s="154" t="s">
        <v>570</v>
      </c>
      <c r="B68" s="200">
        <f>IFERROR(INDEX('Annex 1 LV, HV and UMS charges'!$B$14:$B$45,MATCH($A68,'Annex 1 LV, HV and UMS charges'!$A$14:$A$310,0)),INDEX('Annex 4 LDNO charges'!$B$14:$B$203,MATCH($A68,'Annex 4 LDNO charges'!$A$14:$A$203,0)))</f>
        <v>0</v>
      </c>
      <c r="C68" s="201">
        <f>IFERROR(INDEX('Annex 1 LV, HV and UMS charges'!$C$14:$C$45,MATCH($A68,'Annex 1 LV, HV and UMS charges'!$A$14:$A$310,0)),INDEX('Annex 4 LDNO charges'!$C$14:$C$203,MATCH($A68,'Annex 4 LDNO charges'!$A$14:$A$203,0)))</f>
        <v>0</v>
      </c>
      <c r="D68" s="257"/>
      <c r="E68" s="257"/>
      <c r="F68" s="256">
        <f t="shared" si="1"/>
        <v>0.21992399998186465</v>
      </c>
    </row>
    <row r="69" spans="1:6" ht="15" x14ac:dyDescent="0.2">
      <c r="A69" s="154" t="s">
        <v>571</v>
      </c>
      <c r="B69" s="200">
        <f>IFERROR(INDEX('Annex 1 LV, HV and UMS charges'!$B$14:$B$45,MATCH($A69,'Annex 1 LV, HV and UMS charges'!$A$14:$A$310,0)),INDEX('Annex 4 LDNO charges'!$B$14:$B$203,MATCH($A69,'Annex 4 LDNO charges'!$A$14:$A$203,0)))</f>
        <v>0</v>
      </c>
      <c r="C69" s="201">
        <f>IFERROR(INDEX('Annex 1 LV, HV and UMS charges'!$C$14:$C$45,MATCH($A69,'Annex 1 LV, HV and UMS charges'!$A$14:$A$310,0)),INDEX('Annex 4 LDNO charges'!$C$14:$C$203,MATCH($A69,'Annex 4 LDNO charges'!$A$14:$A$203,0)))</f>
        <v>0</v>
      </c>
      <c r="D69" s="257"/>
      <c r="E69" s="257"/>
      <c r="F69" s="256">
        <f t="shared" si="1"/>
        <v>0.21992399998186465</v>
      </c>
    </row>
    <row r="70" spans="1:6" ht="15" x14ac:dyDescent="0.2">
      <c r="A70" s="154" t="s">
        <v>572</v>
      </c>
      <c r="B70" s="200">
        <f>IFERROR(INDEX('Annex 1 LV, HV and UMS charges'!$B$14:$B$45,MATCH($A70,'Annex 1 LV, HV and UMS charges'!$A$14:$A$310,0)),INDEX('Annex 4 LDNO charges'!$B$14:$B$203,MATCH($A70,'Annex 4 LDNO charges'!$A$14:$A$203,0)))</f>
        <v>0</v>
      </c>
      <c r="C70" s="201">
        <f>IFERROR(INDEX('Annex 1 LV, HV and UMS charges'!$C$14:$C$45,MATCH($A70,'Annex 1 LV, HV and UMS charges'!$A$14:$A$310,0)),INDEX('Annex 4 LDNO charges'!$C$14:$C$203,MATCH($A70,'Annex 4 LDNO charges'!$A$14:$A$203,0)))</f>
        <v>0</v>
      </c>
      <c r="D70" s="257"/>
      <c r="E70" s="257"/>
      <c r="F70" s="256">
        <f t="shared" si="1"/>
        <v>0.21992399998186465</v>
      </c>
    </row>
    <row r="71" spans="1:6" ht="15" x14ac:dyDescent="0.2">
      <c r="A71" s="154" t="s">
        <v>573</v>
      </c>
      <c r="B71" s="200">
        <f>IFERROR(INDEX('Annex 1 LV, HV and UMS charges'!$B$14:$B$45,MATCH($A71,'Annex 1 LV, HV and UMS charges'!$A$14:$A$310,0)),INDEX('Annex 4 LDNO charges'!$B$14:$B$203,MATCH($A71,'Annex 4 LDNO charges'!$A$14:$A$203,0)))</f>
        <v>0</v>
      </c>
      <c r="C71" s="201">
        <f>IFERROR(INDEX('Annex 1 LV, HV and UMS charges'!$C$14:$C$45,MATCH($A71,'Annex 1 LV, HV and UMS charges'!$A$14:$A$310,0)),INDEX('Annex 4 LDNO charges'!$C$14:$C$203,MATCH($A71,'Annex 4 LDNO charges'!$A$14:$A$203,0)))</f>
        <v>0</v>
      </c>
      <c r="D71" s="257"/>
      <c r="E71" s="257"/>
      <c r="F71" s="256">
        <f t="shared" si="1"/>
        <v>0.21992399998186465</v>
      </c>
    </row>
    <row r="72" spans="1:6" ht="15" x14ac:dyDescent="0.2">
      <c r="A72" s="154" t="s">
        <v>574</v>
      </c>
      <c r="B72" s="200">
        <f>IFERROR(INDEX('Annex 1 LV, HV and UMS charges'!$B$14:$B$45,MATCH($A72,'Annex 1 LV, HV and UMS charges'!$A$14:$A$310,0)),INDEX('Annex 4 LDNO charges'!$B$14:$B$203,MATCH($A72,'Annex 4 LDNO charges'!$A$14:$A$203,0)))</f>
        <v>0</v>
      </c>
      <c r="C72" s="201">
        <f>IFERROR(INDEX('Annex 1 LV, HV and UMS charges'!$C$14:$C$45,MATCH($A72,'Annex 1 LV, HV and UMS charges'!$A$14:$A$310,0)),INDEX('Annex 4 LDNO charges'!$C$14:$C$203,MATCH($A72,'Annex 4 LDNO charges'!$A$14:$A$203,0)))</f>
        <v>0</v>
      </c>
      <c r="D72" s="257"/>
      <c r="E72" s="257"/>
      <c r="F72" s="256">
        <f t="shared" si="1"/>
        <v>0.21992399998186465</v>
      </c>
    </row>
    <row r="73" spans="1:6" ht="15" x14ac:dyDescent="0.2">
      <c r="A73" s="154" t="s">
        <v>575</v>
      </c>
      <c r="B73" s="200">
        <f>IFERROR(INDEX('Annex 1 LV, HV and UMS charges'!$B$14:$B$45,MATCH($A73,'Annex 1 LV, HV and UMS charges'!$A$14:$A$310,0)),INDEX('Annex 4 LDNO charges'!$B$14:$B$203,MATCH($A73,'Annex 4 LDNO charges'!$A$14:$A$203,0)))</f>
        <v>0</v>
      </c>
      <c r="C73" s="201">
        <f>IFERROR(INDEX('Annex 1 LV, HV and UMS charges'!$C$14:$C$45,MATCH($A73,'Annex 1 LV, HV and UMS charges'!$A$14:$A$310,0)),INDEX('Annex 4 LDNO charges'!$C$14:$C$203,MATCH($A73,'Annex 4 LDNO charges'!$A$14:$A$203,0)))</f>
        <v>0</v>
      </c>
      <c r="D73" s="257"/>
      <c r="E73" s="257"/>
      <c r="F73" s="256">
        <f t="shared" si="1"/>
        <v>0.21992399998186465</v>
      </c>
    </row>
    <row r="74" spans="1:6" ht="15" x14ac:dyDescent="0.2">
      <c r="A74" s="154" t="s">
        <v>576</v>
      </c>
      <c r="B74" s="200">
        <f>IFERROR(INDEX('Annex 1 LV, HV and UMS charges'!$B$14:$B$45,MATCH($A74,'Annex 1 LV, HV and UMS charges'!$A$14:$A$310,0)),INDEX('Annex 4 LDNO charges'!$B$14:$B$203,MATCH($A74,'Annex 4 LDNO charges'!$A$14:$A$203,0)))</f>
        <v>0</v>
      </c>
      <c r="C74" s="201">
        <f>IFERROR(INDEX('Annex 1 LV, HV and UMS charges'!$C$14:$C$45,MATCH($A74,'Annex 1 LV, HV and UMS charges'!$A$14:$A$310,0)),INDEX('Annex 4 LDNO charges'!$C$14:$C$203,MATCH($A74,'Annex 4 LDNO charges'!$A$14:$A$203,0)))</f>
        <v>0</v>
      </c>
      <c r="D74" s="257"/>
      <c r="E74" s="257"/>
      <c r="F74" s="256">
        <f t="shared" si="1"/>
        <v>0.21992399998186465</v>
      </c>
    </row>
    <row r="75" spans="1:6" ht="15" x14ac:dyDescent="0.2">
      <c r="A75" s="154" t="s">
        <v>577</v>
      </c>
      <c r="B75" s="200">
        <f>IFERROR(INDEX('Annex 1 LV, HV and UMS charges'!$B$14:$B$45,MATCH($A75,'Annex 1 LV, HV and UMS charges'!$A$14:$A$310,0)),INDEX('Annex 4 LDNO charges'!$B$14:$B$203,MATCH($A75,'Annex 4 LDNO charges'!$A$14:$A$203,0)))</f>
        <v>0</v>
      </c>
      <c r="C75" s="201">
        <f>IFERROR(INDEX('Annex 1 LV, HV and UMS charges'!$C$14:$C$45,MATCH($A75,'Annex 1 LV, HV and UMS charges'!$A$14:$A$310,0)),INDEX('Annex 4 LDNO charges'!$C$14:$C$203,MATCH($A75,'Annex 4 LDNO charges'!$A$14:$A$203,0)))</f>
        <v>0</v>
      </c>
      <c r="D75" s="257"/>
      <c r="E75" s="257"/>
      <c r="F75" s="256">
        <f t="shared" si="1"/>
        <v>0.21992399998186465</v>
      </c>
    </row>
    <row r="76" spans="1:6" ht="15" x14ac:dyDescent="0.2">
      <c r="A76" s="154" t="s">
        <v>472</v>
      </c>
      <c r="B76" s="200">
        <f>IFERROR(INDEX('Annex 1 LV, HV and UMS charges'!$B$14:$B$45,MATCH($A76,'Annex 1 LV, HV and UMS charges'!$A$14:$A$310,0)),INDEX('Annex 4 LDNO charges'!$B$14:$B$203,MATCH($A76,'Annex 4 LDNO charges'!$A$14:$A$203,0)))</f>
        <v>0</v>
      </c>
      <c r="C76" s="201" t="str">
        <f>IFERROR(INDEX('Annex 1 LV, HV and UMS charges'!$C$14:$C$45,MATCH($A76,'Annex 1 LV, HV and UMS charges'!$A$14:$A$310,0)),INDEX('Annex 4 LDNO charges'!$C$14:$C$203,MATCH($A76,'Annex 4 LDNO charges'!$A$14:$A$203,0)))</f>
        <v>0, 1 or 8</v>
      </c>
      <c r="D76" s="257"/>
      <c r="E76" s="257"/>
      <c r="F76" s="256">
        <f t="shared" si="1"/>
        <v>0</v>
      </c>
    </row>
    <row r="77" spans="1:6" ht="15" x14ac:dyDescent="0.2">
      <c r="A77" s="154" t="s">
        <v>473</v>
      </c>
      <c r="B77" s="200">
        <f>IFERROR(INDEX('Annex 1 LV, HV and UMS charges'!$B$14:$B$45,MATCH($A77,'Annex 1 LV, HV and UMS charges'!$A$14:$A$310,0)),INDEX('Annex 4 LDNO charges'!$B$14:$B$203,MATCH($A77,'Annex 4 LDNO charges'!$A$14:$A$203,0)))</f>
        <v>0</v>
      </c>
      <c r="C77" s="201">
        <f>IFERROR(INDEX('Annex 1 LV, HV and UMS charges'!$C$14:$C$45,MATCH($A77,'Annex 1 LV, HV and UMS charges'!$A$14:$A$310,0)),INDEX('Annex 4 LDNO charges'!$C$14:$C$203,MATCH($A77,'Annex 4 LDNO charges'!$A$14:$A$203,0)))</f>
        <v>0</v>
      </c>
      <c r="D77" s="257"/>
      <c r="E77" s="257"/>
      <c r="F77" s="256">
        <f t="shared" si="1"/>
        <v>0</v>
      </c>
    </row>
    <row r="78" spans="1:6" ht="15" x14ac:dyDescent="0.2">
      <c r="A78" s="154" t="s">
        <v>474</v>
      </c>
      <c r="B78" s="200">
        <f>IFERROR(INDEX('Annex 1 LV, HV and UMS charges'!$B$14:$B$45,MATCH($A78,'Annex 1 LV, HV and UMS charges'!$A$14:$A$310,0)),INDEX('Annex 4 LDNO charges'!$B$14:$B$203,MATCH($A78,'Annex 4 LDNO charges'!$A$14:$A$203,0)))</f>
        <v>0</v>
      </c>
      <c r="C78" s="201">
        <f>IFERROR(INDEX('Annex 1 LV, HV and UMS charges'!$C$14:$C$45,MATCH($A78,'Annex 1 LV, HV and UMS charges'!$A$14:$A$310,0)),INDEX('Annex 4 LDNO charges'!$C$14:$C$203,MATCH($A78,'Annex 4 LDNO charges'!$A$14:$A$203,0)))</f>
        <v>0</v>
      </c>
      <c r="D78" s="257"/>
      <c r="E78" s="257"/>
      <c r="F78" s="256">
        <f t="shared" si="1"/>
        <v>0</v>
      </c>
    </row>
    <row r="79" spans="1:6" ht="15" x14ac:dyDescent="0.2">
      <c r="A79" s="154" t="s">
        <v>475</v>
      </c>
      <c r="B79" s="200">
        <f>IFERROR(INDEX('Annex 1 LV, HV and UMS charges'!$B$14:$B$45,MATCH($A79,'Annex 1 LV, HV and UMS charges'!$A$14:$A$310,0)),INDEX('Annex 4 LDNO charges'!$B$14:$B$203,MATCH($A79,'Annex 4 LDNO charges'!$A$14:$A$203,0)))</f>
        <v>0</v>
      </c>
      <c r="C79" s="201">
        <f>IFERROR(INDEX('Annex 1 LV, HV and UMS charges'!$C$14:$C$45,MATCH($A79,'Annex 1 LV, HV and UMS charges'!$A$14:$A$310,0)),INDEX('Annex 4 LDNO charges'!$C$14:$C$203,MATCH($A79,'Annex 4 LDNO charges'!$A$14:$A$203,0)))</f>
        <v>0</v>
      </c>
      <c r="D79" s="257"/>
      <c r="E79" s="257"/>
      <c r="F79" s="256">
        <f t="shared" si="1"/>
        <v>0</v>
      </c>
    </row>
    <row r="80" spans="1:6" ht="15" x14ac:dyDescent="0.2">
      <c r="A80" s="154" t="s">
        <v>476</v>
      </c>
      <c r="B80" s="200">
        <f>IFERROR(INDEX('Annex 1 LV, HV and UMS charges'!$B$14:$B$45,MATCH($A80,'Annex 1 LV, HV and UMS charges'!$A$14:$A$310,0)),INDEX('Annex 4 LDNO charges'!$B$14:$B$203,MATCH($A80,'Annex 4 LDNO charges'!$A$14:$A$203,0)))</f>
        <v>0</v>
      </c>
      <c r="C80" s="201">
        <f>IFERROR(INDEX('Annex 1 LV, HV and UMS charges'!$C$14:$C$45,MATCH($A80,'Annex 1 LV, HV and UMS charges'!$A$14:$A$310,0)),INDEX('Annex 4 LDNO charges'!$C$14:$C$203,MATCH($A80,'Annex 4 LDNO charges'!$A$14:$A$203,0)))</f>
        <v>0</v>
      </c>
      <c r="D80" s="257"/>
      <c r="E80" s="257"/>
      <c r="F80" s="256">
        <f t="shared" si="1"/>
        <v>0</v>
      </c>
    </row>
    <row r="81" spans="1:6" ht="15" x14ac:dyDescent="0.2">
      <c r="A81" s="154" t="s">
        <v>477</v>
      </c>
      <c r="B81" s="200">
        <f>IFERROR(INDEX('Annex 1 LV, HV and UMS charges'!$B$14:$B$45,MATCH($A81,'Annex 1 LV, HV and UMS charges'!$A$14:$A$310,0)),INDEX('Annex 4 LDNO charges'!$B$14:$B$203,MATCH($A81,'Annex 4 LDNO charges'!$A$14:$A$203,0)))</f>
        <v>0</v>
      </c>
      <c r="C81" s="201">
        <f>IFERROR(INDEX('Annex 1 LV, HV and UMS charges'!$C$14:$C$45,MATCH($A81,'Annex 1 LV, HV and UMS charges'!$A$14:$A$310,0)),INDEX('Annex 4 LDNO charges'!$C$14:$C$203,MATCH($A81,'Annex 4 LDNO charges'!$A$14:$A$203,0)))</f>
        <v>0</v>
      </c>
      <c r="D81" s="257"/>
      <c r="E81" s="257"/>
      <c r="F81" s="256">
        <f t="shared" si="1"/>
        <v>0</v>
      </c>
    </row>
    <row r="82" spans="1:6" ht="15" x14ac:dyDescent="0.2">
      <c r="A82" s="195" t="s">
        <v>666</v>
      </c>
      <c r="B82" s="200">
        <f>IFERROR(INDEX('Annex 1 LV, HV and UMS charges'!$B$14:$B$45,MATCH($A82,'Annex 1 LV, HV and UMS charges'!$A$14:$A$310,0)),INDEX('Annex 4 LDNO charges'!$B$14:$B$203,MATCH($A82,'Annex 4 LDNO charges'!$A$14:$A$203,0)))</f>
        <v>0</v>
      </c>
      <c r="C82" s="201" t="str">
        <f>IFERROR(INDEX('Annex 1 LV, HV and UMS charges'!$C$14:$C$45,MATCH($A82,'Annex 1 LV, HV and UMS charges'!$A$14:$A$310,0)),INDEX('Annex 4 LDNO charges'!$C$14:$C$203,MATCH($A82,'Annex 4 LDNO charges'!$A$14:$A$203,0)))</f>
        <v>0, 1, 2</v>
      </c>
      <c r="D82" s="256">
        <f>IF(IFERROR(FIND("RELATED MPAN",UPPER($A82)),0)+IFERROR(FIND("GENER",UPPER($A82)),0)+IFERROR(FIND("UNMETERED",UPPER($A82)),0)=0,D$5,0)</f>
        <v>9.8310731994066008E-2</v>
      </c>
      <c r="E82" s="256">
        <f t="shared" ref="E82:E83" si="4">IF(IFERROR(FIND("RELATED MPAN",UPPER($A82)),0)+IFERROR(FIND("GENER",UPPER($A82)),0)+IFERROR(FIND("UNMETERED",UPPER($A82)),0)=0,E$5,0)</f>
        <v>0</v>
      </c>
      <c r="F82" s="256">
        <f t="shared" si="1"/>
        <v>0.21992399998186465</v>
      </c>
    </row>
    <row r="83" spans="1:6" ht="15" x14ac:dyDescent="0.2">
      <c r="A83" s="154" t="s">
        <v>667</v>
      </c>
      <c r="B83" s="200">
        <f>IFERROR(INDEX('Annex 1 LV, HV and UMS charges'!$B$14:$B$45,MATCH($A83,'Annex 1 LV, HV and UMS charges'!$A$14:$A$310,0)),INDEX('Annex 4 LDNO charges'!$B$14:$B$203,MATCH($A83,'Annex 4 LDNO charges'!$A$14:$A$203,0)))</f>
        <v>0</v>
      </c>
      <c r="C83" s="201" t="str">
        <f>IFERROR(INDEX('Annex 1 LV, HV and UMS charges'!$C$14:$C$45,MATCH($A83,'Annex 1 LV, HV and UMS charges'!$A$14:$A$310,0)),INDEX('Annex 4 LDNO charges'!$C$14:$C$203,MATCH($A83,'Annex 4 LDNO charges'!$A$14:$A$203,0)))</f>
        <v>2</v>
      </c>
      <c r="D83" s="256">
        <f>IF(IFERROR(FIND("RELATED MPAN",UPPER($A83)),0)+IFERROR(FIND("GENER",UPPER($A83)),0)+IFERROR(FIND("UNMETERED",UPPER($A83)),0)=0,D$5,0)</f>
        <v>0</v>
      </c>
      <c r="E83" s="256">
        <f t="shared" si="4"/>
        <v>0</v>
      </c>
      <c r="F83" s="256">
        <f t="shared" si="1"/>
        <v>0</v>
      </c>
    </row>
    <row r="84" spans="1:6" ht="15" x14ac:dyDescent="0.2">
      <c r="A84" s="154" t="s">
        <v>668</v>
      </c>
      <c r="B84" s="200">
        <f>IFERROR(INDEX('Annex 1 LV, HV and UMS charges'!$B$14:$B$45,MATCH($A84,'Annex 1 LV, HV and UMS charges'!$A$14:$A$310,0)),INDEX('Annex 4 LDNO charges'!$B$14:$B$203,MATCH($A84,'Annex 4 LDNO charges'!$A$14:$A$203,0)))</f>
        <v>0</v>
      </c>
      <c r="C84" s="201" t="str">
        <f>IFERROR(INDEX('Annex 1 LV, HV and UMS charges'!$C$14:$C$45,MATCH($A84,'Annex 1 LV, HV and UMS charges'!$A$14:$A$310,0)),INDEX('Annex 4 LDNO charges'!$C$14:$C$203,MATCH($A84,'Annex 4 LDNO charges'!$A$14:$A$203,0)))</f>
        <v>0, 3, 4, 5-8</v>
      </c>
      <c r="D84" s="257"/>
      <c r="E84" s="257"/>
      <c r="F84" s="256">
        <f t="shared" si="1"/>
        <v>0.21992399998186465</v>
      </c>
    </row>
    <row r="85" spans="1:6" ht="15" x14ac:dyDescent="0.2">
      <c r="A85" s="154" t="s">
        <v>669</v>
      </c>
      <c r="B85" s="200">
        <f>IFERROR(INDEX('Annex 1 LV, HV and UMS charges'!$B$14:$B$45,MATCH($A85,'Annex 1 LV, HV and UMS charges'!$A$14:$A$310,0)),INDEX('Annex 4 LDNO charges'!$B$14:$B$203,MATCH($A85,'Annex 4 LDNO charges'!$A$14:$A$203,0)))</f>
        <v>0</v>
      </c>
      <c r="C85" s="201" t="str">
        <f>IFERROR(INDEX('Annex 1 LV, HV and UMS charges'!$C$14:$C$45,MATCH($A85,'Annex 1 LV, HV and UMS charges'!$A$14:$A$310,0)),INDEX('Annex 4 LDNO charges'!$C$14:$C$203,MATCH($A85,'Annex 4 LDNO charges'!$A$14:$A$203,0)))</f>
        <v>0, 3, 4, 5-8</v>
      </c>
      <c r="D85" s="257"/>
      <c r="E85" s="257"/>
      <c r="F85" s="256">
        <f t="shared" si="1"/>
        <v>0.21992399998186465</v>
      </c>
    </row>
    <row r="86" spans="1:6" ht="15" x14ac:dyDescent="0.2">
      <c r="A86" s="154" t="s">
        <v>670</v>
      </c>
      <c r="B86" s="200">
        <f>IFERROR(INDEX('Annex 1 LV, HV and UMS charges'!$B$14:$B$45,MATCH($A86,'Annex 1 LV, HV and UMS charges'!$A$14:$A$310,0)),INDEX('Annex 4 LDNO charges'!$B$14:$B$203,MATCH($A86,'Annex 4 LDNO charges'!$A$14:$A$203,0)))</f>
        <v>0</v>
      </c>
      <c r="C86" s="201" t="str">
        <f>IFERROR(INDEX('Annex 1 LV, HV and UMS charges'!$C$14:$C$45,MATCH($A86,'Annex 1 LV, HV and UMS charges'!$A$14:$A$310,0)),INDEX('Annex 4 LDNO charges'!$C$14:$C$203,MATCH($A86,'Annex 4 LDNO charges'!$A$14:$A$203,0)))</f>
        <v>0, 3, 4, 5-8</v>
      </c>
      <c r="D86" s="257"/>
      <c r="E86" s="257"/>
      <c r="F86" s="256">
        <f t="shared" ref="F86:F149" si="5">IF(IFERROR(FIND("RELATED MPAN",UPPER($A86)),0)+IFERROR(FIND("GENER",UPPER($A86)),0)+IFERROR(FIND("UNMETERED",UPPER($A86)),0)=0,F$5,0)</f>
        <v>0.21992399998186465</v>
      </c>
    </row>
    <row r="87" spans="1:6" ht="15" x14ac:dyDescent="0.2">
      <c r="A87" s="154" t="s">
        <v>671</v>
      </c>
      <c r="B87" s="200">
        <f>IFERROR(INDEX('Annex 1 LV, HV and UMS charges'!$B$14:$B$45,MATCH($A87,'Annex 1 LV, HV and UMS charges'!$A$14:$A$310,0)),INDEX('Annex 4 LDNO charges'!$B$14:$B$203,MATCH($A87,'Annex 4 LDNO charges'!$A$14:$A$203,0)))</f>
        <v>0</v>
      </c>
      <c r="C87" s="201" t="str">
        <f>IFERROR(INDEX('Annex 1 LV, HV and UMS charges'!$C$14:$C$45,MATCH($A87,'Annex 1 LV, HV and UMS charges'!$A$14:$A$310,0)),INDEX('Annex 4 LDNO charges'!$C$14:$C$203,MATCH($A87,'Annex 4 LDNO charges'!$A$14:$A$203,0)))</f>
        <v>0, 3, 4, 5-8</v>
      </c>
      <c r="D87" s="257"/>
      <c r="E87" s="257"/>
      <c r="F87" s="256">
        <f t="shared" si="5"/>
        <v>0.21992399998186465</v>
      </c>
    </row>
    <row r="88" spans="1:6" ht="15" x14ac:dyDescent="0.2">
      <c r="A88" s="154" t="s">
        <v>672</v>
      </c>
      <c r="B88" s="200">
        <f>IFERROR(INDEX('Annex 1 LV, HV and UMS charges'!$B$14:$B$45,MATCH($A88,'Annex 1 LV, HV and UMS charges'!$A$14:$A$310,0)),INDEX('Annex 4 LDNO charges'!$B$14:$B$203,MATCH($A88,'Annex 4 LDNO charges'!$A$14:$A$203,0)))</f>
        <v>0</v>
      </c>
      <c r="C88" s="201" t="str">
        <f>IFERROR(INDEX('Annex 1 LV, HV and UMS charges'!$C$14:$C$45,MATCH($A88,'Annex 1 LV, HV and UMS charges'!$A$14:$A$310,0)),INDEX('Annex 4 LDNO charges'!$C$14:$C$203,MATCH($A88,'Annex 4 LDNO charges'!$A$14:$A$203,0)))</f>
        <v>0, 3, 4, 5-8</v>
      </c>
      <c r="D88" s="257"/>
      <c r="E88" s="257"/>
      <c r="F88" s="256">
        <f t="shared" si="5"/>
        <v>0.21992399998186465</v>
      </c>
    </row>
    <row r="89" spans="1:6" ht="15" x14ac:dyDescent="0.2">
      <c r="A89" s="154" t="s">
        <v>478</v>
      </c>
      <c r="B89" s="200">
        <f>IFERROR(INDEX('Annex 1 LV, HV and UMS charges'!$B$14:$B$45,MATCH($A89,'Annex 1 LV, HV and UMS charges'!$A$14:$A$310,0)),INDEX('Annex 4 LDNO charges'!$B$14:$B$203,MATCH($A89,'Annex 4 LDNO charges'!$A$14:$A$203,0)))</f>
        <v>0</v>
      </c>
      <c r="C89" s="201" t="str">
        <f>IFERROR(INDEX('Annex 1 LV, HV and UMS charges'!$C$14:$C$45,MATCH($A89,'Annex 1 LV, HV and UMS charges'!$A$14:$A$310,0)),INDEX('Annex 4 LDNO charges'!$C$14:$C$203,MATCH($A89,'Annex 4 LDNO charges'!$A$14:$A$203,0)))</f>
        <v>4</v>
      </c>
      <c r="D89" s="257"/>
      <c r="E89" s="257"/>
      <c r="F89" s="256">
        <f t="shared" si="5"/>
        <v>0</v>
      </c>
    </row>
    <row r="90" spans="1:6" ht="15" x14ac:dyDescent="0.2">
      <c r="A90" s="154" t="s">
        <v>673</v>
      </c>
      <c r="B90" s="200">
        <f>IFERROR(INDEX('Annex 1 LV, HV and UMS charges'!$B$14:$B$45,MATCH($A90,'Annex 1 LV, HV and UMS charges'!$A$14:$A$310,0)),INDEX('Annex 4 LDNO charges'!$B$14:$B$203,MATCH($A90,'Annex 4 LDNO charges'!$A$14:$A$203,0)))</f>
        <v>0</v>
      </c>
      <c r="C90" s="201">
        <f>IFERROR(INDEX('Annex 1 LV, HV and UMS charges'!$C$14:$C$45,MATCH($A90,'Annex 1 LV, HV and UMS charges'!$A$14:$A$310,0)),INDEX('Annex 4 LDNO charges'!$C$14:$C$203,MATCH($A90,'Annex 4 LDNO charges'!$A$14:$A$203,0)))</f>
        <v>0</v>
      </c>
      <c r="D90" s="257"/>
      <c r="E90" s="257"/>
      <c r="F90" s="256">
        <f t="shared" si="5"/>
        <v>0.21992399998186465</v>
      </c>
    </row>
    <row r="91" spans="1:6" ht="15" x14ac:dyDescent="0.2">
      <c r="A91" s="154" t="s">
        <v>674</v>
      </c>
      <c r="B91" s="200">
        <f>IFERROR(INDEX('Annex 1 LV, HV and UMS charges'!$B$14:$B$45,MATCH($A91,'Annex 1 LV, HV and UMS charges'!$A$14:$A$310,0)),INDEX('Annex 4 LDNO charges'!$B$14:$B$203,MATCH($A91,'Annex 4 LDNO charges'!$A$14:$A$203,0)))</f>
        <v>0</v>
      </c>
      <c r="C91" s="201">
        <f>IFERROR(INDEX('Annex 1 LV, HV and UMS charges'!$C$14:$C$45,MATCH($A91,'Annex 1 LV, HV and UMS charges'!$A$14:$A$310,0)),INDEX('Annex 4 LDNO charges'!$C$14:$C$203,MATCH($A91,'Annex 4 LDNO charges'!$A$14:$A$203,0)))</f>
        <v>0</v>
      </c>
      <c r="D91" s="257"/>
      <c r="E91" s="257"/>
      <c r="F91" s="256">
        <f t="shared" si="5"/>
        <v>0.21992399998186465</v>
      </c>
    </row>
    <row r="92" spans="1:6" ht="15" x14ac:dyDescent="0.2">
      <c r="A92" s="154" t="s">
        <v>675</v>
      </c>
      <c r="B92" s="200">
        <f>IFERROR(INDEX('Annex 1 LV, HV and UMS charges'!$B$14:$B$45,MATCH($A92,'Annex 1 LV, HV and UMS charges'!$A$14:$A$310,0)),INDEX('Annex 4 LDNO charges'!$B$14:$B$203,MATCH($A92,'Annex 4 LDNO charges'!$A$14:$A$203,0)))</f>
        <v>0</v>
      </c>
      <c r="C92" s="201">
        <f>IFERROR(INDEX('Annex 1 LV, HV and UMS charges'!$C$14:$C$45,MATCH($A92,'Annex 1 LV, HV and UMS charges'!$A$14:$A$310,0)),INDEX('Annex 4 LDNO charges'!$C$14:$C$203,MATCH($A92,'Annex 4 LDNO charges'!$A$14:$A$203,0)))</f>
        <v>0</v>
      </c>
      <c r="D92" s="257"/>
      <c r="E92" s="257"/>
      <c r="F92" s="256">
        <f t="shared" si="5"/>
        <v>0.21992399998186465</v>
      </c>
    </row>
    <row r="93" spans="1:6" ht="15" x14ac:dyDescent="0.2">
      <c r="A93" s="154" t="s">
        <v>676</v>
      </c>
      <c r="B93" s="200">
        <f>IFERROR(INDEX('Annex 1 LV, HV and UMS charges'!$B$14:$B$45,MATCH($A93,'Annex 1 LV, HV and UMS charges'!$A$14:$A$310,0)),INDEX('Annex 4 LDNO charges'!$B$14:$B$203,MATCH($A93,'Annex 4 LDNO charges'!$A$14:$A$203,0)))</f>
        <v>0</v>
      </c>
      <c r="C93" s="201">
        <f>IFERROR(INDEX('Annex 1 LV, HV and UMS charges'!$C$14:$C$45,MATCH($A93,'Annex 1 LV, HV and UMS charges'!$A$14:$A$310,0)),INDEX('Annex 4 LDNO charges'!$C$14:$C$203,MATCH($A93,'Annex 4 LDNO charges'!$A$14:$A$203,0)))</f>
        <v>0</v>
      </c>
      <c r="D93" s="257"/>
      <c r="E93" s="257"/>
      <c r="F93" s="256">
        <f t="shared" si="5"/>
        <v>0.21992399998186465</v>
      </c>
    </row>
    <row r="94" spans="1:6" ht="15" x14ac:dyDescent="0.2">
      <c r="A94" s="154" t="s">
        <v>677</v>
      </c>
      <c r="B94" s="200">
        <f>IFERROR(INDEX('Annex 1 LV, HV and UMS charges'!$B$14:$B$45,MATCH($A94,'Annex 1 LV, HV and UMS charges'!$A$14:$A$310,0)),INDEX('Annex 4 LDNO charges'!$B$14:$B$203,MATCH($A94,'Annex 4 LDNO charges'!$A$14:$A$203,0)))</f>
        <v>0</v>
      </c>
      <c r="C94" s="201">
        <f>IFERROR(INDEX('Annex 1 LV, HV and UMS charges'!$C$14:$C$45,MATCH($A94,'Annex 1 LV, HV and UMS charges'!$A$14:$A$310,0)),INDEX('Annex 4 LDNO charges'!$C$14:$C$203,MATCH($A94,'Annex 4 LDNO charges'!$A$14:$A$203,0)))</f>
        <v>0</v>
      </c>
      <c r="D94" s="257"/>
      <c r="E94" s="257"/>
      <c r="F94" s="256">
        <f t="shared" si="5"/>
        <v>0.21992399998186465</v>
      </c>
    </row>
    <row r="95" spans="1:6" ht="15" x14ac:dyDescent="0.2">
      <c r="A95" s="154" t="s">
        <v>678</v>
      </c>
      <c r="B95" s="200">
        <f>IFERROR(INDEX('Annex 1 LV, HV and UMS charges'!$B$14:$B$45,MATCH($A95,'Annex 1 LV, HV and UMS charges'!$A$14:$A$310,0)),INDEX('Annex 4 LDNO charges'!$B$14:$B$203,MATCH($A95,'Annex 4 LDNO charges'!$A$14:$A$203,0)))</f>
        <v>0</v>
      </c>
      <c r="C95" s="201">
        <f>IFERROR(INDEX('Annex 1 LV, HV and UMS charges'!$C$14:$C$45,MATCH($A95,'Annex 1 LV, HV and UMS charges'!$A$14:$A$310,0)),INDEX('Annex 4 LDNO charges'!$C$14:$C$203,MATCH($A95,'Annex 4 LDNO charges'!$A$14:$A$203,0)))</f>
        <v>0</v>
      </c>
      <c r="D95" s="257"/>
      <c r="E95" s="257"/>
      <c r="F95" s="256">
        <f t="shared" si="5"/>
        <v>0.21992399998186465</v>
      </c>
    </row>
    <row r="96" spans="1:6" ht="15" x14ac:dyDescent="0.2">
      <c r="A96" s="154" t="s">
        <v>679</v>
      </c>
      <c r="B96" s="200">
        <f>IFERROR(INDEX('Annex 1 LV, HV and UMS charges'!$B$14:$B$45,MATCH($A96,'Annex 1 LV, HV and UMS charges'!$A$14:$A$310,0)),INDEX('Annex 4 LDNO charges'!$B$14:$B$203,MATCH($A96,'Annex 4 LDNO charges'!$A$14:$A$203,0)))</f>
        <v>0</v>
      </c>
      <c r="C96" s="201">
        <f>IFERROR(INDEX('Annex 1 LV, HV and UMS charges'!$C$14:$C$45,MATCH($A96,'Annex 1 LV, HV and UMS charges'!$A$14:$A$310,0)),INDEX('Annex 4 LDNO charges'!$C$14:$C$203,MATCH($A96,'Annex 4 LDNO charges'!$A$14:$A$203,0)))</f>
        <v>0</v>
      </c>
      <c r="D96" s="257"/>
      <c r="E96" s="257"/>
      <c r="F96" s="256">
        <f t="shared" si="5"/>
        <v>0.21992399998186465</v>
      </c>
    </row>
    <row r="97" spans="1:6" ht="15" x14ac:dyDescent="0.2">
      <c r="A97" s="154" t="s">
        <v>680</v>
      </c>
      <c r="B97" s="200">
        <f>IFERROR(INDEX('Annex 1 LV, HV and UMS charges'!$B$14:$B$45,MATCH($A97,'Annex 1 LV, HV and UMS charges'!$A$14:$A$310,0)),INDEX('Annex 4 LDNO charges'!$B$14:$B$203,MATCH($A97,'Annex 4 LDNO charges'!$A$14:$A$203,0)))</f>
        <v>0</v>
      </c>
      <c r="C97" s="201">
        <f>IFERROR(INDEX('Annex 1 LV, HV and UMS charges'!$C$14:$C$45,MATCH($A97,'Annex 1 LV, HV and UMS charges'!$A$14:$A$310,0)),INDEX('Annex 4 LDNO charges'!$C$14:$C$203,MATCH($A97,'Annex 4 LDNO charges'!$A$14:$A$203,0)))</f>
        <v>0</v>
      </c>
      <c r="D97" s="257"/>
      <c r="E97" s="257"/>
      <c r="F97" s="256">
        <f t="shared" si="5"/>
        <v>0.21992399998186465</v>
      </c>
    </row>
    <row r="98" spans="1:6" ht="15" x14ac:dyDescent="0.2">
      <c r="A98" s="154" t="s">
        <v>681</v>
      </c>
      <c r="B98" s="200">
        <f>IFERROR(INDEX('Annex 1 LV, HV and UMS charges'!$B$14:$B$45,MATCH($A98,'Annex 1 LV, HV and UMS charges'!$A$14:$A$310,0)),INDEX('Annex 4 LDNO charges'!$B$14:$B$203,MATCH($A98,'Annex 4 LDNO charges'!$A$14:$A$203,0)))</f>
        <v>0</v>
      </c>
      <c r="C98" s="201">
        <f>IFERROR(INDEX('Annex 1 LV, HV and UMS charges'!$C$14:$C$45,MATCH($A98,'Annex 1 LV, HV and UMS charges'!$A$14:$A$310,0)),INDEX('Annex 4 LDNO charges'!$C$14:$C$203,MATCH($A98,'Annex 4 LDNO charges'!$A$14:$A$203,0)))</f>
        <v>0</v>
      </c>
      <c r="D98" s="257"/>
      <c r="E98" s="257"/>
      <c r="F98" s="256">
        <f t="shared" si="5"/>
        <v>0.21992399998186465</v>
      </c>
    </row>
    <row r="99" spans="1:6" ht="15" x14ac:dyDescent="0.2">
      <c r="A99" s="154" t="s">
        <v>682</v>
      </c>
      <c r="B99" s="200">
        <f>IFERROR(INDEX('Annex 1 LV, HV and UMS charges'!$B$14:$B$45,MATCH($A99,'Annex 1 LV, HV and UMS charges'!$A$14:$A$310,0)),INDEX('Annex 4 LDNO charges'!$B$14:$B$203,MATCH($A99,'Annex 4 LDNO charges'!$A$14:$A$203,0)))</f>
        <v>0</v>
      </c>
      <c r="C99" s="201">
        <f>IFERROR(INDEX('Annex 1 LV, HV and UMS charges'!$C$14:$C$45,MATCH($A99,'Annex 1 LV, HV and UMS charges'!$A$14:$A$310,0)),INDEX('Annex 4 LDNO charges'!$C$14:$C$203,MATCH($A99,'Annex 4 LDNO charges'!$A$14:$A$203,0)))</f>
        <v>0</v>
      </c>
      <c r="D99" s="257"/>
      <c r="E99" s="257"/>
      <c r="F99" s="256">
        <f t="shared" si="5"/>
        <v>0.21992399998186465</v>
      </c>
    </row>
    <row r="100" spans="1:6" ht="15" x14ac:dyDescent="0.2">
      <c r="A100" s="154" t="s">
        <v>683</v>
      </c>
      <c r="B100" s="200">
        <f>IFERROR(INDEX('Annex 1 LV, HV and UMS charges'!$B$14:$B$45,MATCH($A100,'Annex 1 LV, HV and UMS charges'!$A$14:$A$310,0)),INDEX('Annex 4 LDNO charges'!$B$14:$B$203,MATCH($A100,'Annex 4 LDNO charges'!$A$14:$A$203,0)))</f>
        <v>0</v>
      </c>
      <c r="C100" s="201">
        <f>IFERROR(INDEX('Annex 1 LV, HV and UMS charges'!$C$14:$C$45,MATCH($A100,'Annex 1 LV, HV and UMS charges'!$A$14:$A$310,0)),INDEX('Annex 4 LDNO charges'!$C$14:$C$203,MATCH($A100,'Annex 4 LDNO charges'!$A$14:$A$203,0)))</f>
        <v>0</v>
      </c>
      <c r="D100" s="257"/>
      <c r="E100" s="257"/>
      <c r="F100" s="256">
        <f t="shared" si="5"/>
        <v>0.21992399998186465</v>
      </c>
    </row>
    <row r="101" spans="1:6" ht="15" x14ac:dyDescent="0.2">
      <c r="A101" s="154" t="s">
        <v>684</v>
      </c>
      <c r="B101" s="200">
        <f>IFERROR(INDEX('Annex 1 LV, HV and UMS charges'!$B$14:$B$45,MATCH($A101,'Annex 1 LV, HV and UMS charges'!$A$14:$A$310,0)),INDEX('Annex 4 LDNO charges'!$B$14:$B$203,MATCH($A101,'Annex 4 LDNO charges'!$A$14:$A$203,0)))</f>
        <v>0</v>
      </c>
      <c r="C101" s="201">
        <f>IFERROR(INDEX('Annex 1 LV, HV and UMS charges'!$C$14:$C$45,MATCH($A101,'Annex 1 LV, HV and UMS charges'!$A$14:$A$310,0)),INDEX('Annex 4 LDNO charges'!$C$14:$C$203,MATCH($A101,'Annex 4 LDNO charges'!$A$14:$A$203,0)))</f>
        <v>0</v>
      </c>
      <c r="D101" s="257"/>
      <c r="E101" s="257"/>
      <c r="F101" s="256">
        <f t="shared" si="5"/>
        <v>0.21992399998186465</v>
      </c>
    </row>
    <row r="102" spans="1:6" ht="15" x14ac:dyDescent="0.2">
      <c r="A102" s="154" t="s">
        <v>685</v>
      </c>
      <c r="B102" s="200">
        <f>IFERROR(INDEX('Annex 1 LV, HV and UMS charges'!$B$14:$B$45,MATCH($A102,'Annex 1 LV, HV and UMS charges'!$A$14:$A$310,0)),INDEX('Annex 4 LDNO charges'!$B$14:$B$203,MATCH($A102,'Annex 4 LDNO charges'!$A$14:$A$203,0)))</f>
        <v>0</v>
      </c>
      <c r="C102" s="201">
        <f>IFERROR(INDEX('Annex 1 LV, HV and UMS charges'!$C$14:$C$45,MATCH($A102,'Annex 1 LV, HV and UMS charges'!$A$14:$A$310,0)),INDEX('Annex 4 LDNO charges'!$C$14:$C$203,MATCH($A102,'Annex 4 LDNO charges'!$A$14:$A$203,0)))</f>
        <v>0</v>
      </c>
      <c r="D102" s="257"/>
      <c r="E102" s="257"/>
      <c r="F102" s="256">
        <f t="shared" si="5"/>
        <v>0.21992399998186465</v>
      </c>
    </row>
    <row r="103" spans="1:6" ht="15" x14ac:dyDescent="0.2">
      <c r="A103" s="154" t="s">
        <v>686</v>
      </c>
      <c r="B103" s="200">
        <f>IFERROR(INDEX('Annex 1 LV, HV and UMS charges'!$B$14:$B$45,MATCH($A103,'Annex 1 LV, HV and UMS charges'!$A$14:$A$310,0)),INDEX('Annex 4 LDNO charges'!$B$14:$B$203,MATCH($A103,'Annex 4 LDNO charges'!$A$14:$A$203,0)))</f>
        <v>0</v>
      </c>
      <c r="C103" s="201">
        <f>IFERROR(INDEX('Annex 1 LV, HV and UMS charges'!$C$14:$C$45,MATCH($A103,'Annex 1 LV, HV and UMS charges'!$A$14:$A$310,0)),INDEX('Annex 4 LDNO charges'!$C$14:$C$203,MATCH($A103,'Annex 4 LDNO charges'!$A$14:$A$203,0)))</f>
        <v>0</v>
      </c>
      <c r="D103" s="257"/>
      <c r="E103" s="257"/>
      <c r="F103" s="256">
        <f t="shared" si="5"/>
        <v>0.21992399998186465</v>
      </c>
    </row>
    <row r="104" spans="1:6" ht="15" x14ac:dyDescent="0.2">
      <c r="A104" s="154" t="s">
        <v>687</v>
      </c>
      <c r="B104" s="200">
        <f>IFERROR(INDEX('Annex 1 LV, HV and UMS charges'!$B$14:$B$45,MATCH($A104,'Annex 1 LV, HV and UMS charges'!$A$14:$A$310,0)),INDEX('Annex 4 LDNO charges'!$B$14:$B$203,MATCH($A104,'Annex 4 LDNO charges'!$A$14:$A$203,0)))</f>
        <v>0</v>
      </c>
      <c r="C104" s="201">
        <f>IFERROR(INDEX('Annex 1 LV, HV and UMS charges'!$C$14:$C$45,MATCH($A104,'Annex 1 LV, HV and UMS charges'!$A$14:$A$310,0)),INDEX('Annex 4 LDNO charges'!$C$14:$C$203,MATCH($A104,'Annex 4 LDNO charges'!$A$14:$A$203,0)))</f>
        <v>0</v>
      </c>
      <c r="D104" s="257"/>
      <c r="E104" s="257"/>
      <c r="F104" s="256">
        <f t="shared" si="5"/>
        <v>0.21992399998186465</v>
      </c>
    </row>
    <row r="105" spans="1:6" ht="15" x14ac:dyDescent="0.2">
      <c r="A105" s="154" t="s">
        <v>479</v>
      </c>
      <c r="B105" s="200">
        <f>IFERROR(INDEX('Annex 1 LV, HV and UMS charges'!$B$14:$B$45,MATCH($A105,'Annex 1 LV, HV and UMS charges'!$A$14:$A$310,0)),INDEX('Annex 4 LDNO charges'!$B$14:$B$203,MATCH($A105,'Annex 4 LDNO charges'!$A$14:$A$203,0)))</f>
        <v>0</v>
      </c>
      <c r="C105" s="201" t="str">
        <f>IFERROR(INDEX('Annex 1 LV, HV and UMS charges'!$C$14:$C$45,MATCH($A105,'Annex 1 LV, HV and UMS charges'!$A$14:$A$310,0)),INDEX('Annex 4 LDNO charges'!$C$14:$C$203,MATCH($A105,'Annex 4 LDNO charges'!$A$14:$A$203,0)))</f>
        <v>0, 1 or 8</v>
      </c>
      <c r="D105" s="257"/>
      <c r="E105" s="257"/>
      <c r="F105" s="256">
        <f t="shared" si="5"/>
        <v>0</v>
      </c>
    </row>
    <row r="106" spans="1:6" ht="15" x14ac:dyDescent="0.2">
      <c r="A106" s="154" t="s">
        <v>480</v>
      </c>
      <c r="B106" s="200">
        <f>IFERROR(INDEX('Annex 1 LV, HV and UMS charges'!$B$14:$B$45,MATCH($A106,'Annex 1 LV, HV and UMS charges'!$A$14:$A$310,0)),INDEX('Annex 4 LDNO charges'!$B$14:$B$203,MATCH($A106,'Annex 4 LDNO charges'!$A$14:$A$203,0)))</f>
        <v>0</v>
      </c>
      <c r="C106" s="201">
        <f>IFERROR(INDEX('Annex 1 LV, HV and UMS charges'!$C$14:$C$45,MATCH($A106,'Annex 1 LV, HV and UMS charges'!$A$14:$A$310,0)),INDEX('Annex 4 LDNO charges'!$C$14:$C$203,MATCH($A106,'Annex 4 LDNO charges'!$A$14:$A$203,0)))</f>
        <v>0</v>
      </c>
      <c r="D106" s="257"/>
      <c r="E106" s="257"/>
      <c r="F106" s="256">
        <f t="shared" si="5"/>
        <v>0</v>
      </c>
    </row>
    <row r="107" spans="1:6" ht="15" x14ac:dyDescent="0.2">
      <c r="A107" s="154" t="s">
        <v>481</v>
      </c>
      <c r="B107" s="200">
        <f>IFERROR(INDEX('Annex 1 LV, HV and UMS charges'!$B$14:$B$45,MATCH($A107,'Annex 1 LV, HV and UMS charges'!$A$14:$A$310,0)),INDEX('Annex 4 LDNO charges'!$B$14:$B$203,MATCH($A107,'Annex 4 LDNO charges'!$A$14:$A$203,0)))</f>
        <v>0</v>
      </c>
      <c r="C107" s="201">
        <f>IFERROR(INDEX('Annex 1 LV, HV and UMS charges'!$C$14:$C$45,MATCH($A107,'Annex 1 LV, HV and UMS charges'!$A$14:$A$310,0)),INDEX('Annex 4 LDNO charges'!$C$14:$C$203,MATCH($A107,'Annex 4 LDNO charges'!$A$14:$A$203,0)))</f>
        <v>0</v>
      </c>
      <c r="D107" s="257"/>
      <c r="E107" s="257"/>
      <c r="F107" s="256">
        <f t="shared" si="5"/>
        <v>0</v>
      </c>
    </row>
    <row r="108" spans="1:6" ht="15" x14ac:dyDescent="0.2">
      <c r="A108" s="154" t="s">
        <v>482</v>
      </c>
      <c r="B108" s="200">
        <f>IFERROR(INDEX('Annex 1 LV, HV and UMS charges'!$B$14:$B$45,MATCH($A108,'Annex 1 LV, HV and UMS charges'!$A$14:$A$310,0)),INDEX('Annex 4 LDNO charges'!$B$14:$B$203,MATCH($A108,'Annex 4 LDNO charges'!$A$14:$A$203,0)))</f>
        <v>0</v>
      </c>
      <c r="C108" s="201">
        <f>IFERROR(INDEX('Annex 1 LV, HV and UMS charges'!$C$14:$C$45,MATCH($A108,'Annex 1 LV, HV and UMS charges'!$A$14:$A$310,0)),INDEX('Annex 4 LDNO charges'!$C$14:$C$203,MATCH($A108,'Annex 4 LDNO charges'!$A$14:$A$203,0)))</f>
        <v>0</v>
      </c>
      <c r="D108" s="257"/>
      <c r="E108" s="257"/>
      <c r="F108" s="256">
        <f t="shared" si="5"/>
        <v>0</v>
      </c>
    </row>
    <row r="109" spans="1:6" ht="15" x14ac:dyDescent="0.2">
      <c r="A109" s="154" t="s">
        <v>483</v>
      </c>
      <c r="B109" s="200">
        <f>IFERROR(INDEX('Annex 1 LV, HV and UMS charges'!$B$14:$B$45,MATCH($A109,'Annex 1 LV, HV and UMS charges'!$A$14:$A$310,0)),INDEX('Annex 4 LDNO charges'!$B$14:$B$203,MATCH($A109,'Annex 4 LDNO charges'!$A$14:$A$203,0)))</f>
        <v>0</v>
      </c>
      <c r="C109" s="201">
        <f>IFERROR(INDEX('Annex 1 LV, HV and UMS charges'!$C$14:$C$45,MATCH($A109,'Annex 1 LV, HV and UMS charges'!$A$14:$A$310,0)),INDEX('Annex 4 LDNO charges'!$C$14:$C$203,MATCH($A109,'Annex 4 LDNO charges'!$A$14:$A$203,0)))</f>
        <v>0</v>
      </c>
      <c r="D109" s="257"/>
      <c r="E109" s="257"/>
      <c r="F109" s="256">
        <f t="shared" si="5"/>
        <v>0</v>
      </c>
    </row>
    <row r="110" spans="1:6" ht="15" x14ac:dyDescent="0.2">
      <c r="A110" s="154" t="s">
        <v>484</v>
      </c>
      <c r="B110" s="200">
        <f>IFERROR(INDEX('Annex 1 LV, HV and UMS charges'!$B$14:$B$45,MATCH($A110,'Annex 1 LV, HV and UMS charges'!$A$14:$A$310,0)),INDEX('Annex 4 LDNO charges'!$B$14:$B$203,MATCH($A110,'Annex 4 LDNO charges'!$A$14:$A$203,0)))</f>
        <v>0</v>
      </c>
      <c r="C110" s="201">
        <f>IFERROR(INDEX('Annex 1 LV, HV and UMS charges'!$C$14:$C$45,MATCH($A110,'Annex 1 LV, HV and UMS charges'!$A$14:$A$310,0)),INDEX('Annex 4 LDNO charges'!$C$14:$C$203,MATCH($A110,'Annex 4 LDNO charges'!$A$14:$A$203,0)))</f>
        <v>0</v>
      </c>
      <c r="D110" s="257"/>
      <c r="E110" s="257"/>
      <c r="F110" s="256">
        <f t="shared" si="5"/>
        <v>0</v>
      </c>
    </row>
    <row r="111" spans="1:6" ht="15" x14ac:dyDescent="0.2">
      <c r="A111" s="154" t="s">
        <v>644</v>
      </c>
      <c r="B111" s="200">
        <f>IFERROR(INDEX('Annex 1 LV, HV and UMS charges'!$B$14:$B$45,MATCH($A111,'Annex 1 LV, HV and UMS charges'!$A$14:$A$310,0)),INDEX('Annex 4 LDNO charges'!$B$14:$B$203,MATCH($A111,'Annex 4 LDNO charges'!$A$14:$A$203,0)))</f>
        <v>0</v>
      </c>
      <c r="C111" s="201" t="str">
        <f>IFERROR(INDEX('Annex 1 LV, HV and UMS charges'!$C$14:$C$45,MATCH($A111,'Annex 1 LV, HV and UMS charges'!$A$14:$A$310,0)),INDEX('Annex 4 LDNO charges'!$C$14:$C$203,MATCH($A111,'Annex 4 LDNO charges'!$A$14:$A$203,0)))</f>
        <v>0, 1, 2</v>
      </c>
      <c r="D111" s="256">
        <f>IF(IFERROR(FIND("RELATED MPAN",UPPER($A111)),0)+IFERROR(FIND("GENER",UPPER($A111)),0)+IFERROR(FIND("UNMETERED",UPPER($A111)),0)=0,D$5,0)</f>
        <v>9.8310731994066008E-2</v>
      </c>
      <c r="E111" s="256">
        <f t="shared" ref="E111:E112" si="6">IF(IFERROR(FIND("RELATED MPAN",UPPER($A111)),0)+IFERROR(FIND("GENER",UPPER($A111)),0)+IFERROR(FIND("UNMETERED",UPPER($A111)),0)=0,E$5,0)</f>
        <v>0</v>
      </c>
      <c r="F111" s="256">
        <f t="shared" si="5"/>
        <v>0.21992399998186465</v>
      </c>
    </row>
    <row r="112" spans="1:6" ht="15" x14ac:dyDescent="0.2">
      <c r="A112" s="154" t="s">
        <v>645</v>
      </c>
      <c r="B112" s="200">
        <f>IFERROR(INDEX('Annex 1 LV, HV and UMS charges'!$B$14:$B$45,MATCH($A112,'Annex 1 LV, HV and UMS charges'!$A$14:$A$310,0)),INDEX('Annex 4 LDNO charges'!$B$14:$B$203,MATCH($A112,'Annex 4 LDNO charges'!$A$14:$A$203,0)))</f>
        <v>0</v>
      </c>
      <c r="C112" s="201" t="str">
        <f>IFERROR(INDEX('Annex 1 LV, HV and UMS charges'!$C$14:$C$45,MATCH($A112,'Annex 1 LV, HV and UMS charges'!$A$14:$A$310,0)),INDEX('Annex 4 LDNO charges'!$C$14:$C$203,MATCH($A112,'Annex 4 LDNO charges'!$A$14:$A$203,0)))</f>
        <v>2</v>
      </c>
      <c r="D112" s="256">
        <f>IF(IFERROR(FIND("RELATED MPAN",UPPER($A112)),0)+IFERROR(FIND("GENER",UPPER($A112)),0)+IFERROR(FIND("UNMETERED",UPPER($A112)),0)=0,D$5,0)</f>
        <v>0</v>
      </c>
      <c r="E112" s="256">
        <f t="shared" si="6"/>
        <v>0</v>
      </c>
      <c r="F112" s="256">
        <f t="shared" si="5"/>
        <v>0</v>
      </c>
    </row>
    <row r="113" spans="1:6" ht="15" x14ac:dyDescent="0.2">
      <c r="A113" s="154" t="s">
        <v>646</v>
      </c>
      <c r="B113" s="200">
        <f>IFERROR(INDEX('Annex 1 LV, HV and UMS charges'!$B$14:$B$45,MATCH($A113,'Annex 1 LV, HV and UMS charges'!$A$14:$A$310,0)),INDEX('Annex 4 LDNO charges'!$B$14:$B$203,MATCH($A113,'Annex 4 LDNO charges'!$A$14:$A$203,0)))</f>
        <v>0</v>
      </c>
      <c r="C113" s="201" t="str">
        <f>IFERROR(INDEX('Annex 1 LV, HV and UMS charges'!$C$14:$C$45,MATCH($A113,'Annex 1 LV, HV and UMS charges'!$A$14:$A$310,0)),INDEX('Annex 4 LDNO charges'!$C$14:$C$203,MATCH($A113,'Annex 4 LDNO charges'!$A$14:$A$203,0)))</f>
        <v>0, 3, 4, 5-8</v>
      </c>
      <c r="D113" s="257"/>
      <c r="E113" s="257"/>
      <c r="F113" s="256">
        <f t="shared" si="5"/>
        <v>0.21992399998186465</v>
      </c>
    </row>
    <row r="114" spans="1:6" ht="15" x14ac:dyDescent="0.2">
      <c r="A114" s="154" t="s">
        <v>647</v>
      </c>
      <c r="B114" s="200">
        <f>IFERROR(INDEX('Annex 1 LV, HV and UMS charges'!$B$14:$B$45,MATCH($A114,'Annex 1 LV, HV and UMS charges'!$A$14:$A$310,0)),INDEX('Annex 4 LDNO charges'!$B$14:$B$203,MATCH($A114,'Annex 4 LDNO charges'!$A$14:$A$203,0)))</f>
        <v>0</v>
      </c>
      <c r="C114" s="201" t="str">
        <f>IFERROR(INDEX('Annex 1 LV, HV and UMS charges'!$C$14:$C$45,MATCH($A114,'Annex 1 LV, HV and UMS charges'!$A$14:$A$310,0)),INDEX('Annex 4 LDNO charges'!$C$14:$C$203,MATCH($A114,'Annex 4 LDNO charges'!$A$14:$A$203,0)))</f>
        <v>0, 3, 4, 5-8</v>
      </c>
      <c r="D114" s="257"/>
      <c r="E114" s="257"/>
      <c r="F114" s="256">
        <f t="shared" si="5"/>
        <v>0.21992399998186465</v>
      </c>
    </row>
    <row r="115" spans="1:6" ht="15" x14ac:dyDescent="0.2">
      <c r="A115" s="154" t="s">
        <v>648</v>
      </c>
      <c r="B115" s="200">
        <f>IFERROR(INDEX('Annex 1 LV, HV and UMS charges'!$B$14:$B$45,MATCH($A115,'Annex 1 LV, HV and UMS charges'!$A$14:$A$310,0)),INDEX('Annex 4 LDNO charges'!$B$14:$B$203,MATCH($A115,'Annex 4 LDNO charges'!$A$14:$A$203,0)))</f>
        <v>0</v>
      </c>
      <c r="C115" s="201" t="str">
        <f>IFERROR(INDEX('Annex 1 LV, HV and UMS charges'!$C$14:$C$45,MATCH($A115,'Annex 1 LV, HV and UMS charges'!$A$14:$A$310,0)),INDEX('Annex 4 LDNO charges'!$C$14:$C$203,MATCH($A115,'Annex 4 LDNO charges'!$A$14:$A$203,0)))</f>
        <v>0, 3, 4, 5-8</v>
      </c>
      <c r="D115" s="257"/>
      <c r="E115" s="257"/>
      <c r="F115" s="256">
        <f t="shared" si="5"/>
        <v>0.21992399998186465</v>
      </c>
    </row>
    <row r="116" spans="1:6" ht="15" x14ac:dyDescent="0.2">
      <c r="A116" s="154" t="s">
        <v>649</v>
      </c>
      <c r="B116" s="200">
        <f>IFERROR(INDEX('Annex 1 LV, HV and UMS charges'!$B$14:$B$45,MATCH($A116,'Annex 1 LV, HV and UMS charges'!$A$14:$A$310,0)),INDEX('Annex 4 LDNO charges'!$B$14:$B$203,MATCH($A116,'Annex 4 LDNO charges'!$A$14:$A$203,0)))</f>
        <v>0</v>
      </c>
      <c r="C116" s="201" t="str">
        <f>IFERROR(INDEX('Annex 1 LV, HV and UMS charges'!$C$14:$C$45,MATCH($A116,'Annex 1 LV, HV and UMS charges'!$A$14:$A$310,0)),INDEX('Annex 4 LDNO charges'!$C$14:$C$203,MATCH($A116,'Annex 4 LDNO charges'!$A$14:$A$203,0)))</f>
        <v>0, 3, 4, 5-8</v>
      </c>
      <c r="D116" s="257"/>
      <c r="E116" s="257"/>
      <c r="F116" s="256">
        <f t="shared" si="5"/>
        <v>0.21992399998186465</v>
      </c>
    </row>
    <row r="117" spans="1:6" ht="15" x14ac:dyDescent="0.2">
      <c r="A117" s="154" t="s">
        <v>650</v>
      </c>
      <c r="B117" s="200">
        <f>IFERROR(INDEX('Annex 1 LV, HV and UMS charges'!$B$14:$B$45,MATCH($A117,'Annex 1 LV, HV and UMS charges'!$A$14:$A$310,0)),INDEX('Annex 4 LDNO charges'!$B$14:$B$203,MATCH($A117,'Annex 4 LDNO charges'!$A$14:$A$203,0)))</f>
        <v>0</v>
      </c>
      <c r="C117" s="201" t="str">
        <f>IFERROR(INDEX('Annex 1 LV, HV and UMS charges'!$C$14:$C$45,MATCH($A117,'Annex 1 LV, HV and UMS charges'!$A$14:$A$310,0)),INDEX('Annex 4 LDNO charges'!$C$14:$C$203,MATCH($A117,'Annex 4 LDNO charges'!$A$14:$A$203,0)))</f>
        <v>0, 3, 4, 5-8</v>
      </c>
      <c r="D117" s="257"/>
      <c r="E117" s="257"/>
      <c r="F117" s="256">
        <f t="shared" si="5"/>
        <v>0.21992399998186465</v>
      </c>
    </row>
    <row r="118" spans="1:6" ht="15" x14ac:dyDescent="0.2">
      <c r="A118" s="154" t="s">
        <v>485</v>
      </c>
      <c r="B118" s="200">
        <f>IFERROR(INDEX('Annex 1 LV, HV and UMS charges'!$B$14:$B$45,MATCH($A118,'Annex 1 LV, HV and UMS charges'!$A$14:$A$310,0)),INDEX('Annex 4 LDNO charges'!$B$14:$B$203,MATCH($A118,'Annex 4 LDNO charges'!$A$14:$A$203,0)))</f>
        <v>0</v>
      </c>
      <c r="C118" s="201" t="str">
        <f>IFERROR(INDEX('Annex 1 LV, HV and UMS charges'!$C$14:$C$45,MATCH($A118,'Annex 1 LV, HV and UMS charges'!$A$14:$A$310,0)),INDEX('Annex 4 LDNO charges'!$C$14:$C$203,MATCH($A118,'Annex 4 LDNO charges'!$A$14:$A$203,0)))</f>
        <v>4</v>
      </c>
      <c r="D118" s="257"/>
      <c r="E118" s="257"/>
      <c r="F118" s="256">
        <f t="shared" si="5"/>
        <v>0</v>
      </c>
    </row>
    <row r="119" spans="1:6" ht="15" x14ac:dyDescent="0.2">
      <c r="A119" s="154" t="s">
        <v>651</v>
      </c>
      <c r="B119" s="200">
        <f>IFERROR(INDEX('Annex 1 LV, HV and UMS charges'!$B$14:$B$45,MATCH($A119,'Annex 1 LV, HV and UMS charges'!$A$14:$A$310,0)),INDEX('Annex 4 LDNO charges'!$B$14:$B$203,MATCH($A119,'Annex 4 LDNO charges'!$A$14:$A$203,0)))</f>
        <v>0</v>
      </c>
      <c r="C119" s="201">
        <f>IFERROR(INDEX('Annex 1 LV, HV and UMS charges'!$C$14:$C$45,MATCH($A119,'Annex 1 LV, HV and UMS charges'!$A$14:$A$310,0)),INDEX('Annex 4 LDNO charges'!$C$14:$C$203,MATCH($A119,'Annex 4 LDNO charges'!$A$14:$A$203,0)))</f>
        <v>0</v>
      </c>
      <c r="D119" s="257"/>
      <c r="E119" s="257"/>
      <c r="F119" s="256">
        <f t="shared" si="5"/>
        <v>0.21992399998186465</v>
      </c>
    </row>
    <row r="120" spans="1:6" ht="15" x14ac:dyDescent="0.2">
      <c r="A120" s="154" t="s">
        <v>652</v>
      </c>
      <c r="B120" s="200">
        <f>IFERROR(INDEX('Annex 1 LV, HV and UMS charges'!$B$14:$B$45,MATCH($A120,'Annex 1 LV, HV and UMS charges'!$A$14:$A$310,0)),INDEX('Annex 4 LDNO charges'!$B$14:$B$203,MATCH($A120,'Annex 4 LDNO charges'!$A$14:$A$203,0)))</f>
        <v>0</v>
      </c>
      <c r="C120" s="201">
        <f>IFERROR(INDEX('Annex 1 LV, HV and UMS charges'!$C$14:$C$45,MATCH($A120,'Annex 1 LV, HV and UMS charges'!$A$14:$A$310,0)),INDEX('Annex 4 LDNO charges'!$C$14:$C$203,MATCH($A120,'Annex 4 LDNO charges'!$A$14:$A$203,0)))</f>
        <v>0</v>
      </c>
      <c r="D120" s="257"/>
      <c r="E120" s="257"/>
      <c r="F120" s="256">
        <f t="shared" si="5"/>
        <v>0.21992399998186465</v>
      </c>
    </row>
    <row r="121" spans="1:6" ht="15" x14ac:dyDescent="0.2">
      <c r="A121" s="154" t="s">
        <v>653</v>
      </c>
      <c r="B121" s="200">
        <f>IFERROR(INDEX('Annex 1 LV, HV and UMS charges'!$B$14:$B$45,MATCH($A121,'Annex 1 LV, HV and UMS charges'!$A$14:$A$310,0)),INDEX('Annex 4 LDNO charges'!$B$14:$B$203,MATCH($A121,'Annex 4 LDNO charges'!$A$14:$A$203,0)))</f>
        <v>0</v>
      </c>
      <c r="C121" s="201">
        <f>IFERROR(INDEX('Annex 1 LV, HV and UMS charges'!$C$14:$C$45,MATCH($A121,'Annex 1 LV, HV and UMS charges'!$A$14:$A$310,0)),INDEX('Annex 4 LDNO charges'!$C$14:$C$203,MATCH($A121,'Annex 4 LDNO charges'!$A$14:$A$203,0)))</f>
        <v>0</v>
      </c>
      <c r="D121" s="257"/>
      <c r="E121" s="257"/>
      <c r="F121" s="256">
        <f t="shared" si="5"/>
        <v>0.21992399998186465</v>
      </c>
    </row>
    <row r="122" spans="1:6" ht="15" x14ac:dyDescent="0.2">
      <c r="A122" s="154" t="s">
        <v>654</v>
      </c>
      <c r="B122" s="200">
        <f>IFERROR(INDEX('Annex 1 LV, HV and UMS charges'!$B$14:$B$45,MATCH($A122,'Annex 1 LV, HV and UMS charges'!$A$14:$A$310,0)),INDEX('Annex 4 LDNO charges'!$B$14:$B$203,MATCH($A122,'Annex 4 LDNO charges'!$A$14:$A$203,0)))</f>
        <v>0</v>
      </c>
      <c r="C122" s="201">
        <f>IFERROR(INDEX('Annex 1 LV, HV and UMS charges'!$C$14:$C$45,MATCH($A122,'Annex 1 LV, HV and UMS charges'!$A$14:$A$310,0)),INDEX('Annex 4 LDNO charges'!$C$14:$C$203,MATCH($A122,'Annex 4 LDNO charges'!$A$14:$A$203,0)))</f>
        <v>0</v>
      </c>
      <c r="D122" s="257"/>
      <c r="E122" s="257"/>
      <c r="F122" s="256">
        <f t="shared" si="5"/>
        <v>0.21992399998186465</v>
      </c>
    </row>
    <row r="123" spans="1:6" ht="15" x14ac:dyDescent="0.2">
      <c r="A123" s="154" t="s">
        <v>655</v>
      </c>
      <c r="B123" s="200">
        <f>IFERROR(INDEX('Annex 1 LV, HV and UMS charges'!$B$14:$B$45,MATCH($A123,'Annex 1 LV, HV and UMS charges'!$A$14:$A$310,0)),INDEX('Annex 4 LDNO charges'!$B$14:$B$203,MATCH($A123,'Annex 4 LDNO charges'!$A$14:$A$203,0)))</f>
        <v>0</v>
      </c>
      <c r="C123" s="201">
        <f>IFERROR(INDEX('Annex 1 LV, HV and UMS charges'!$C$14:$C$45,MATCH($A123,'Annex 1 LV, HV and UMS charges'!$A$14:$A$310,0)),INDEX('Annex 4 LDNO charges'!$C$14:$C$203,MATCH($A123,'Annex 4 LDNO charges'!$A$14:$A$203,0)))</f>
        <v>0</v>
      </c>
      <c r="D123" s="257"/>
      <c r="E123" s="257"/>
      <c r="F123" s="256">
        <f t="shared" si="5"/>
        <v>0.21992399998186465</v>
      </c>
    </row>
    <row r="124" spans="1:6" ht="15" x14ac:dyDescent="0.2">
      <c r="A124" s="154" t="s">
        <v>656</v>
      </c>
      <c r="B124" s="200">
        <f>IFERROR(INDEX('Annex 1 LV, HV and UMS charges'!$B$14:$B$45,MATCH($A124,'Annex 1 LV, HV and UMS charges'!$A$14:$A$310,0)),INDEX('Annex 4 LDNO charges'!$B$14:$B$203,MATCH($A124,'Annex 4 LDNO charges'!$A$14:$A$203,0)))</f>
        <v>0</v>
      </c>
      <c r="C124" s="201">
        <f>IFERROR(INDEX('Annex 1 LV, HV and UMS charges'!$C$14:$C$45,MATCH($A124,'Annex 1 LV, HV and UMS charges'!$A$14:$A$310,0)),INDEX('Annex 4 LDNO charges'!$C$14:$C$203,MATCH($A124,'Annex 4 LDNO charges'!$A$14:$A$203,0)))</f>
        <v>0</v>
      </c>
      <c r="D124" s="257"/>
      <c r="E124" s="257"/>
      <c r="F124" s="256">
        <f t="shared" si="5"/>
        <v>0.21992399998186465</v>
      </c>
    </row>
    <row r="125" spans="1:6" ht="15" x14ac:dyDescent="0.2">
      <c r="A125" s="154" t="s">
        <v>657</v>
      </c>
      <c r="B125" s="200">
        <f>IFERROR(INDEX('Annex 1 LV, HV and UMS charges'!$B$14:$B$45,MATCH($A125,'Annex 1 LV, HV and UMS charges'!$A$14:$A$310,0)),INDEX('Annex 4 LDNO charges'!$B$14:$B$203,MATCH($A125,'Annex 4 LDNO charges'!$A$14:$A$203,0)))</f>
        <v>0</v>
      </c>
      <c r="C125" s="201">
        <f>IFERROR(INDEX('Annex 1 LV, HV and UMS charges'!$C$14:$C$45,MATCH($A125,'Annex 1 LV, HV and UMS charges'!$A$14:$A$310,0)),INDEX('Annex 4 LDNO charges'!$C$14:$C$203,MATCH($A125,'Annex 4 LDNO charges'!$A$14:$A$203,0)))</f>
        <v>0</v>
      </c>
      <c r="D125" s="257"/>
      <c r="E125" s="257"/>
      <c r="F125" s="256">
        <f t="shared" si="5"/>
        <v>0.21992399998186465</v>
      </c>
    </row>
    <row r="126" spans="1:6" ht="15" x14ac:dyDescent="0.2">
      <c r="A126" s="154" t="s">
        <v>658</v>
      </c>
      <c r="B126" s="200">
        <f>IFERROR(INDEX('Annex 1 LV, HV and UMS charges'!$B$14:$B$45,MATCH($A126,'Annex 1 LV, HV and UMS charges'!$A$14:$A$310,0)),INDEX('Annex 4 LDNO charges'!$B$14:$B$203,MATCH($A126,'Annex 4 LDNO charges'!$A$14:$A$203,0)))</f>
        <v>0</v>
      </c>
      <c r="C126" s="201">
        <f>IFERROR(INDEX('Annex 1 LV, HV and UMS charges'!$C$14:$C$45,MATCH($A126,'Annex 1 LV, HV and UMS charges'!$A$14:$A$310,0)),INDEX('Annex 4 LDNO charges'!$C$14:$C$203,MATCH($A126,'Annex 4 LDNO charges'!$A$14:$A$203,0)))</f>
        <v>0</v>
      </c>
      <c r="D126" s="257"/>
      <c r="E126" s="257"/>
      <c r="F126" s="256">
        <f t="shared" si="5"/>
        <v>0.21992399998186465</v>
      </c>
    </row>
    <row r="127" spans="1:6" ht="15" x14ac:dyDescent="0.2">
      <c r="A127" s="154" t="s">
        <v>659</v>
      </c>
      <c r="B127" s="200">
        <f>IFERROR(INDEX('Annex 1 LV, HV and UMS charges'!$B$14:$B$45,MATCH($A127,'Annex 1 LV, HV and UMS charges'!$A$14:$A$310,0)),INDEX('Annex 4 LDNO charges'!$B$14:$B$203,MATCH($A127,'Annex 4 LDNO charges'!$A$14:$A$203,0)))</f>
        <v>0</v>
      </c>
      <c r="C127" s="201">
        <f>IFERROR(INDEX('Annex 1 LV, HV and UMS charges'!$C$14:$C$45,MATCH($A127,'Annex 1 LV, HV and UMS charges'!$A$14:$A$310,0)),INDEX('Annex 4 LDNO charges'!$C$14:$C$203,MATCH($A127,'Annex 4 LDNO charges'!$A$14:$A$203,0)))</f>
        <v>0</v>
      </c>
      <c r="D127" s="257"/>
      <c r="E127" s="257"/>
      <c r="F127" s="256">
        <f t="shared" si="5"/>
        <v>0.21992399998186465</v>
      </c>
    </row>
    <row r="128" spans="1:6" ht="15" x14ac:dyDescent="0.2">
      <c r="A128" s="154" t="s">
        <v>660</v>
      </c>
      <c r="B128" s="200">
        <f>IFERROR(INDEX('Annex 1 LV, HV and UMS charges'!$B$14:$B$45,MATCH($A128,'Annex 1 LV, HV and UMS charges'!$A$14:$A$310,0)),INDEX('Annex 4 LDNO charges'!$B$14:$B$203,MATCH($A128,'Annex 4 LDNO charges'!$A$14:$A$203,0)))</f>
        <v>0</v>
      </c>
      <c r="C128" s="201">
        <f>IFERROR(INDEX('Annex 1 LV, HV and UMS charges'!$C$14:$C$45,MATCH($A128,'Annex 1 LV, HV and UMS charges'!$A$14:$A$310,0)),INDEX('Annex 4 LDNO charges'!$C$14:$C$203,MATCH($A128,'Annex 4 LDNO charges'!$A$14:$A$203,0)))</f>
        <v>0</v>
      </c>
      <c r="D128" s="257"/>
      <c r="E128" s="257"/>
      <c r="F128" s="256">
        <f t="shared" si="5"/>
        <v>0.21992399998186465</v>
      </c>
    </row>
    <row r="129" spans="1:6" ht="15" x14ac:dyDescent="0.2">
      <c r="A129" s="154" t="s">
        <v>661</v>
      </c>
      <c r="B129" s="200">
        <f>IFERROR(INDEX('Annex 1 LV, HV and UMS charges'!$B$14:$B$45,MATCH($A129,'Annex 1 LV, HV and UMS charges'!$A$14:$A$310,0)),INDEX('Annex 4 LDNO charges'!$B$14:$B$203,MATCH($A129,'Annex 4 LDNO charges'!$A$14:$A$203,0)))</f>
        <v>0</v>
      </c>
      <c r="C129" s="201">
        <f>IFERROR(INDEX('Annex 1 LV, HV and UMS charges'!$C$14:$C$45,MATCH($A129,'Annex 1 LV, HV and UMS charges'!$A$14:$A$310,0)),INDEX('Annex 4 LDNO charges'!$C$14:$C$203,MATCH($A129,'Annex 4 LDNO charges'!$A$14:$A$203,0)))</f>
        <v>0</v>
      </c>
      <c r="D129" s="257"/>
      <c r="E129" s="257"/>
      <c r="F129" s="256">
        <f t="shared" si="5"/>
        <v>0.21992399998186465</v>
      </c>
    </row>
    <row r="130" spans="1:6" ht="15" x14ac:dyDescent="0.2">
      <c r="A130" s="154" t="s">
        <v>662</v>
      </c>
      <c r="B130" s="200">
        <f>IFERROR(INDEX('Annex 1 LV, HV and UMS charges'!$B$14:$B$45,MATCH($A130,'Annex 1 LV, HV and UMS charges'!$A$14:$A$310,0)),INDEX('Annex 4 LDNO charges'!$B$14:$B$203,MATCH($A130,'Annex 4 LDNO charges'!$A$14:$A$203,0)))</f>
        <v>0</v>
      </c>
      <c r="C130" s="201">
        <f>IFERROR(INDEX('Annex 1 LV, HV and UMS charges'!$C$14:$C$45,MATCH($A130,'Annex 1 LV, HV and UMS charges'!$A$14:$A$310,0)),INDEX('Annex 4 LDNO charges'!$C$14:$C$203,MATCH($A130,'Annex 4 LDNO charges'!$A$14:$A$203,0)))</f>
        <v>0</v>
      </c>
      <c r="D130" s="257"/>
      <c r="E130" s="257"/>
      <c r="F130" s="256">
        <f t="shared" si="5"/>
        <v>0.21992399998186465</v>
      </c>
    </row>
    <row r="131" spans="1:6" ht="15" x14ac:dyDescent="0.2">
      <c r="A131" s="154" t="s">
        <v>663</v>
      </c>
      <c r="B131" s="200">
        <f>IFERROR(INDEX('Annex 1 LV, HV and UMS charges'!$B$14:$B$45,MATCH($A131,'Annex 1 LV, HV and UMS charges'!$A$14:$A$310,0)),INDEX('Annex 4 LDNO charges'!$B$14:$B$203,MATCH($A131,'Annex 4 LDNO charges'!$A$14:$A$203,0)))</f>
        <v>0</v>
      </c>
      <c r="C131" s="201">
        <f>IFERROR(INDEX('Annex 1 LV, HV and UMS charges'!$C$14:$C$45,MATCH($A131,'Annex 1 LV, HV and UMS charges'!$A$14:$A$310,0)),INDEX('Annex 4 LDNO charges'!$C$14:$C$203,MATCH($A131,'Annex 4 LDNO charges'!$A$14:$A$203,0)))</f>
        <v>0</v>
      </c>
      <c r="D131" s="257"/>
      <c r="E131" s="257"/>
      <c r="F131" s="256">
        <f t="shared" si="5"/>
        <v>0.21992399998186465</v>
      </c>
    </row>
    <row r="132" spans="1:6" ht="15" x14ac:dyDescent="0.2">
      <c r="A132" s="154" t="s">
        <v>664</v>
      </c>
      <c r="B132" s="200">
        <f>IFERROR(INDEX('Annex 1 LV, HV and UMS charges'!$B$14:$B$45,MATCH($A132,'Annex 1 LV, HV and UMS charges'!$A$14:$A$310,0)),INDEX('Annex 4 LDNO charges'!$B$14:$B$203,MATCH($A132,'Annex 4 LDNO charges'!$A$14:$A$203,0)))</f>
        <v>0</v>
      </c>
      <c r="C132" s="201">
        <f>IFERROR(INDEX('Annex 1 LV, HV and UMS charges'!$C$14:$C$45,MATCH($A132,'Annex 1 LV, HV and UMS charges'!$A$14:$A$310,0)),INDEX('Annex 4 LDNO charges'!$C$14:$C$203,MATCH($A132,'Annex 4 LDNO charges'!$A$14:$A$203,0)))</f>
        <v>0</v>
      </c>
      <c r="D132" s="257"/>
      <c r="E132" s="257"/>
      <c r="F132" s="256">
        <f t="shared" si="5"/>
        <v>0.21992399998186465</v>
      </c>
    </row>
    <row r="133" spans="1:6" ht="15" x14ac:dyDescent="0.2">
      <c r="A133" s="154" t="s">
        <v>665</v>
      </c>
      <c r="B133" s="200">
        <f>IFERROR(INDEX('Annex 1 LV, HV and UMS charges'!$B$14:$B$45,MATCH($A133,'Annex 1 LV, HV and UMS charges'!$A$14:$A$310,0)),INDEX('Annex 4 LDNO charges'!$B$14:$B$203,MATCH($A133,'Annex 4 LDNO charges'!$A$14:$A$203,0)))</f>
        <v>0</v>
      </c>
      <c r="C133" s="201">
        <f>IFERROR(INDEX('Annex 1 LV, HV and UMS charges'!$C$14:$C$45,MATCH($A133,'Annex 1 LV, HV and UMS charges'!$A$14:$A$310,0)),INDEX('Annex 4 LDNO charges'!$C$14:$C$203,MATCH($A133,'Annex 4 LDNO charges'!$A$14:$A$203,0)))</f>
        <v>0</v>
      </c>
      <c r="D133" s="257"/>
      <c r="E133" s="257"/>
      <c r="F133" s="256">
        <f t="shared" si="5"/>
        <v>0.21992399998186465</v>
      </c>
    </row>
    <row r="134" spans="1:6" ht="15" x14ac:dyDescent="0.2">
      <c r="A134" s="154" t="s">
        <v>486</v>
      </c>
      <c r="B134" s="200">
        <f>IFERROR(INDEX('Annex 1 LV, HV and UMS charges'!$B$14:$B$45,MATCH($A134,'Annex 1 LV, HV and UMS charges'!$A$14:$A$310,0)),INDEX('Annex 4 LDNO charges'!$B$14:$B$203,MATCH($A134,'Annex 4 LDNO charges'!$A$14:$A$203,0)))</f>
        <v>0</v>
      </c>
      <c r="C134" s="201" t="str">
        <f>IFERROR(INDEX('Annex 1 LV, HV and UMS charges'!$C$14:$C$45,MATCH($A134,'Annex 1 LV, HV and UMS charges'!$A$14:$A$310,0)),INDEX('Annex 4 LDNO charges'!$C$14:$C$203,MATCH($A134,'Annex 4 LDNO charges'!$A$14:$A$203,0)))</f>
        <v>0, 1 or 8</v>
      </c>
      <c r="D134" s="257"/>
      <c r="E134" s="257"/>
      <c r="F134" s="256">
        <f t="shared" si="5"/>
        <v>0</v>
      </c>
    </row>
    <row r="135" spans="1:6" ht="15" x14ac:dyDescent="0.2">
      <c r="A135" s="154" t="s">
        <v>487</v>
      </c>
      <c r="B135" s="200">
        <f>IFERROR(INDEX('Annex 1 LV, HV and UMS charges'!$B$14:$B$45,MATCH($A135,'Annex 1 LV, HV and UMS charges'!$A$14:$A$310,0)),INDEX('Annex 4 LDNO charges'!$B$14:$B$203,MATCH($A135,'Annex 4 LDNO charges'!$A$14:$A$203,0)))</f>
        <v>0</v>
      </c>
      <c r="C135" s="201">
        <f>IFERROR(INDEX('Annex 1 LV, HV and UMS charges'!$C$14:$C$45,MATCH($A135,'Annex 1 LV, HV and UMS charges'!$A$14:$A$310,0)),INDEX('Annex 4 LDNO charges'!$C$14:$C$203,MATCH($A135,'Annex 4 LDNO charges'!$A$14:$A$203,0)))</f>
        <v>0</v>
      </c>
      <c r="D135" s="257"/>
      <c r="E135" s="257"/>
      <c r="F135" s="256">
        <f t="shared" si="5"/>
        <v>0</v>
      </c>
    </row>
    <row r="136" spans="1:6" ht="15" x14ac:dyDescent="0.2">
      <c r="A136" s="154" t="s">
        <v>488</v>
      </c>
      <c r="B136" s="200">
        <f>IFERROR(INDEX('Annex 1 LV, HV and UMS charges'!$B$14:$B$45,MATCH($A136,'Annex 1 LV, HV and UMS charges'!$A$14:$A$310,0)),INDEX('Annex 4 LDNO charges'!$B$14:$B$203,MATCH($A136,'Annex 4 LDNO charges'!$A$14:$A$203,0)))</f>
        <v>0</v>
      </c>
      <c r="C136" s="201">
        <f>IFERROR(INDEX('Annex 1 LV, HV and UMS charges'!$C$14:$C$45,MATCH($A136,'Annex 1 LV, HV and UMS charges'!$A$14:$A$310,0)),INDEX('Annex 4 LDNO charges'!$C$14:$C$203,MATCH($A136,'Annex 4 LDNO charges'!$A$14:$A$203,0)))</f>
        <v>0</v>
      </c>
      <c r="D136" s="257"/>
      <c r="E136" s="257"/>
      <c r="F136" s="256">
        <f t="shared" si="5"/>
        <v>0</v>
      </c>
    </row>
    <row r="137" spans="1:6" ht="15" x14ac:dyDescent="0.2">
      <c r="A137" s="154" t="s">
        <v>489</v>
      </c>
      <c r="B137" s="200">
        <f>IFERROR(INDEX('Annex 1 LV, HV and UMS charges'!$B$14:$B$45,MATCH($A137,'Annex 1 LV, HV and UMS charges'!$A$14:$A$310,0)),INDEX('Annex 4 LDNO charges'!$B$14:$B$203,MATCH($A137,'Annex 4 LDNO charges'!$A$14:$A$203,0)))</f>
        <v>0</v>
      </c>
      <c r="C137" s="201">
        <f>IFERROR(INDEX('Annex 1 LV, HV and UMS charges'!$C$14:$C$45,MATCH($A137,'Annex 1 LV, HV and UMS charges'!$A$14:$A$310,0)),INDEX('Annex 4 LDNO charges'!$C$14:$C$203,MATCH($A137,'Annex 4 LDNO charges'!$A$14:$A$203,0)))</f>
        <v>0</v>
      </c>
      <c r="D137" s="257"/>
      <c r="E137" s="257"/>
      <c r="F137" s="256">
        <f t="shared" si="5"/>
        <v>0</v>
      </c>
    </row>
    <row r="138" spans="1:6" ht="15" x14ac:dyDescent="0.2">
      <c r="A138" s="154" t="s">
        <v>490</v>
      </c>
      <c r="B138" s="200">
        <f>IFERROR(INDEX('Annex 1 LV, HV and UMS charges'!$B$14:$B$45,MATCH($A138,'Annex 1 LV, HV and UMS charges'!$A$14:$A$310,0)),INDEX('Annex 4 LDNO charges'!$B$14:$B$203,MATCH($A138,'Annex 4 LDNO charges'!$A$14:$A$203,0)))</f>
        <v>0</v>
      </c>
      <c r="C138" s="201">
        <f>IFERROR(INDEX('Annex 1 LV, HV and UMS charges'!$C$14:$C$45,MATCH($A138,'Annex 1 LV, HV and UMS charges'!$A$14:$A$310,0)),INDEX('Annex 4 LDNO charges'!$C$14:$C$203,MATCH($A138,'Annex 4 LDNO charges'!$A$14:$A$203,0)))</f>
        <v>0</v>
      </c>
      <c r="D138" s="257"/>
      <c r="E138" s="257"/>
      <c r="F138" s="256">
        <f t="shared" si="5"/>
        <v>0</v>
      </c>
    </row>
    <row r="139" spans="1:6" ht="15" x14ac:dyDescent="0.2">
      <c r="A139" s="154" t="s">
        <v>491</v>
      </c>
      <c r="B139" s="200">
        <f>IFERROR(INDEX('Annex 1 LV, HV and UMS charges'!$B$14:$B$45,MATCH($A139,'Annex 1 LV, HV and UMS charges'!$A$14:$A$310,0)),INDEX('Annex 4 LDNO charges'!$B$14:$B$203,MATCH($A139,'Annex 4 LDNO charges'!$A$14:$A$203,0)))</f>
        <v>0</v>
      </c>
      <c r="C139" s="201">
        <f>IFERROR(INDEX('Annex 1 LV, HV and UMS charges'!$C$14:$C$45,MATCH($A139,'Annex 1 LV, HV and UMS charges'!$A$14:$A$310,0)),INDEX('Annex 4 LDNO charges'!$C$14:$C$203,MATCH($A139,'Annex 4 LDNO charges'!$A$14:$A$203,0)))</f>
        <v>0</v>
      </c>
      <c r="D139" s="257"/>
      <c r="E139" s="257"/>
      <c r="F139" s="256">
        <f t="shared" si="5"/>
        <v>0</v>
      </c>
    </row>
    <row r="140" spans="1:6" ht="15" x14ac:dyDescent="0.2">
      <c r="A140" s="154" t="s">
        <v>622</v>
      </c>
      <c r="B140" s="200">
        <f>IFERROR(INDEX('Annex 1 LV, HV and UMS charges'!$B$14:$B$45,MATCH($A140,'Annex 1 LV, HV and UMS charges'!$A$14:$A$310,0)),INDEX('Annex 4 LDNO charges'!$B$14:$B$203,MATCH($A140,'Annex 4 LDNO charges'!$A$14:$A$203,0)))</f>
        <v>0</v>
      </c>
      <c r="C140" s="201" t="str">
        <f>IFERROR(INDEX('Annex 1 LV, HV and UMS charges'!$C$14:$C$45,MATCH($A140,'Annex 1 LV, HV and UMS charges'!$A$14:$A$310,0)),INDEX('Annex 4 LDNO charges'!$C$14:$C$203,MATCH($A140,'Annex 4 LDNO charges'!$A$14:$A$203,0)))</f>
        <v>0, 1, 2</v>
      </c>
      <c r="D140" s="256">
        <f>IF(IFERROR(FIND("RELATED MPAN",UPPER($A140)),0)+IFERROR(FIND("GENER",UPPER($A140)),0)+IFERROR(FIND("UNMETERED",UPPER($A140)),0)=0,D$5,0)</f>
        <v>9.8310731994066008E-2</v>
      </c>
      <c r="E140" s="256">
        <f t="shared" ref="E140:E141" si="7">IF(IFERROR(FIND("RELATED MPAN",UPPER($A140)),0)+IFERROR(FIND("GENER",UPPER($A140)),0)+IFERROR(FIND("UNMETERED",UPPER($A140)),0)=0,E$5,0)</f>
        <v>0</v>
      </c>
      <c r="F140" s="256">
        <f t="shared" si="5"/>
        <v>0.21992399998186465</v>
      </c>
    </row>
    <row r="141" spans="1:6" ht="15" x14ac:dyDescent="0.2">
      <c r="A141" s="154" t="s">
        <v>623</v>
      </c>
      <c r="B141" s="200">
        <f>IFERROR(INDEX('Annex 1 LV, HV and UMS charges'!$B$14:$B$45,MATCH($A141,'Annex 1 LV, HV and UMS charges'!$A$14:$A$310,0)),INDEX('Annex 4 LDNO charges'!$B$14:$B$203,MATCH($A141,'Annex 4 LDNO charges'!$A$14:$A$203,0)))</f>
        <v>0</v>
      </c>
      <c r="C141" s="201" t="str">
        <f>IFERROR(INDEX('Annex 1 LV, HV and UMS charges'!$C$14:$C$45,MATCH($A141,'Annex 1 LV, HV and UMS charges'!$A$14:$A$310,0)),INDEX('Annex 4 LDNO charges'!$C$14:$C$203,MATCH($A141,'Annex 4 LDNO charges'!$A$14:$A$203,0)))</f>
        <v>2</v>
      </c>
      <c r="D141" s="256">
        <f>IF(IFERROR(FIND("RELATED MPAN",UPPER($A141)),0)+IFERROR(FIND("GENER",UPPER($A141)),0)+IFERROR(FIND("UNMETERED",UPPER($A141)),0)=0,D$5,0)</f>
        <v>0</v>
      </c>
      <c r="E141" s="256">
        <f t="shared" si="7"/>
        <v>0</v>
      </c>
      <c r="F141" s="256">
        <f t="shared" si="5"/>
        <v>0</v>
      </c>
    </row>
    <row r="142" spans="1:6" ht="15" x14ac:dyDescent="0.2">
      <c r="A142" s="154" t="s">
        <v>624</v>
      </c>
      <c r="B142" s="200">
        <f>IFERROR(INDEX('Annex 1 LV, HV and UMS charges'!$B$14:$B$45,MATCH($A142,'Annex 1 LV, HV and UMS charges'!$A$14:$A$310,0)),INDEX('Annex 4 LDNO charges'!$B$14:$B$203,MATCH($A142,'Annex 4 LDNO charges'!$A$14:$A$203,0)))</f>
        <v>0</v>
      </c>
      <c r="C142" s="201" t="str">
        <f>IFERROR(INDEX('Annex 1 LV, HV and UMS charges'!$C$14:$C$45,MATCH($A142,'Annex 1 LV, HV and UMS charges'!$A$14:$A$310,0)),INDEX('Annex 4 LDNO charges'!$C$14:$C$203,MATCH($A142,'Annex 4 LDNO charges'!$A$14:$A$203,0)))</f>
        <v>0, 3, 4, 5-8</v>
      </c>
      <c r="D142" s="257"/>
      <c r="E142" s="257"/>
      <c r="F142" s="256">
        <f t="shared" si="5"/>
        <v>0.21992399998186465</v>
      </c>
    </row>
    <row r="143" spans="1:6" ht="15" x14ac:dyDescent="0.2">
      <c r="A143" s="154" t="s">
        <v>625</v>
      </c>
      <c r="B143" s="200">
        <f>IFERROR(INDEX('Annex 1 LV, HV and UMS charges'!$B$14:$B$45,MATCH($A143,'Annex 1 LV, HV and UMS charges'!$A$14:$A$310,0)),INDEX('Annex 4 LDNO charges'!$B$14:$B$203,MATCH($A143,'Annex 4 LDNO charges'!$A$14:$A$203,0)))</f>
        <v>0</v>
      </c>
      <c r="C143" s="201" t="str">
        <f>IFERROR(INDEX('Annex 1 LV, HV and UMS charges'!$C$14:$C$45,MATCH($A143,'Annex 1 LV, HV and UMS charges'!$A$14:$A$310,0)),INDEX('Annex 4 LDNO charges'!$C$14:$C$203,MATCH($A143,'Annex 4 LDNO charges'!$A$14:$A$203,0)))</f>
        <v>0, 3, 4, 5-8</v>
      </c>
      <c r="D143" s="257"/>
      <c r="E143" s="257"/>
      <c r="F143" s="256">
        <f t="shared" si="5"/>
        <v>0.21992399998186465</v>
      </c>
    </row>
    <row r="144" spans="1:6" ht="15" x14ac:dyDescent="0.2">
      <c r="A144" s="154" t="s">
        <v>626</v>
      </c>
      <c r="B144" s="200">
        <f>IFERROR(INDEX('Annex 1 LV, HV and UMS charges'!$B$14:$B$45,MATCH($A144,'Annex 1 LV, HV and UMS charges'!$A$14:$A$310,0)),INDEX('Annex 4 LDNO charges'!$B$14:$B$203,MATCH($A144,'Annex 4 LDNO charges'!$A$14:$A$203,0)))</f>
        <v>0</v>
      </c>
      <c r="C144" s="201" t="str">
        <f>IFERROR(INDEX('Annex 1 LV, HV and UMS charges'!$C$14:$C$45,MATCH($A144,'Annex 1 LV, HV and UMS charges'!$A$14:$A$310,0)),INDEX('Annex 4 LDNO charges'!$C$14:$C$203,MATCH($A144,'Annex 4 LDNO charges'!$A$14:$A$203,0)))</f>
        <v>0, 3, 4, 5-8</v>
      </c>
      <c r="D144" s="257"/>
      <c r="E144" s="257"/>
      <c r="F144" s="256">
        <f t="shared" si="5"/>
        <v>0.21992399998186465</v>
      </c>
    </row>
    <row r="145" spans="1:6" ht="15" x14ac:dyDescent="0.2">
      <c r="A145" s="154" t="s">
        <v>627</v>
      </c>
      <c r="B145" s="200">
        <f>IFERROR(INDEX('Annex 1 LV, HV and UMS charges'!$B$14:$B$45,MATCH($A145,'Annex 1 LV, HV and UMS charges'!$A$14:$A$310,0)),INDEX('Annex 4 LDNO charges'!$B$14:$B$203,MATCH($A145,'Annex 4 LDNO charges'!$A$14:$A$203,0)))</f>
        <v>0</v>
      </c>
      <c r="C145" s="201" t="str">
        <f>IFERROR(INDEX('Annex 1 LV, HV and UMS charges'!$C$14:$C$45,MATCH($A145,'Annex 1 LV, HV and UMS charges'!$A$14:$A$310,0)),INDEX('Annex 4 LDNO charges'!$C$14:$C$203,MATCH($A145,'Annex 4 LDNO charges'!$A$14:$A$203,0)))</f>
        <v>0, 3, 4, 5-8</v>
      </c>
      <c r="D145" s="257"/>
      <c r="E145" s="257"/>
      <c r="F145" s="256">
        <f t="shared" si="5"/>
        <v>0.21992399998186465</v>
      </c>
    </row>
    <row r="146" spans="1:6" ht="15" x14ac:dyDescent="0.2">
      <c r="A146" s="154" t="s">
        <v>628</v>
      </c>
      <c r="B146" s="200">
        <f>IFERROR(INDEX('Annex 1 LV, HV and UMS charges'!$B$14:$B$45,MATCH($A146,'Annex 1 LV, HV and UMS charges'!$A$14:$A$310,0)),INDEX('Annex 4 LDNO charges'!$B$14:$B$203,MATCH($A146,'Annex 4 LDNO charges'!$A$14:$A$203,0)))</f>
        <v>0</v>
      </c>
      <c r="C146" s="201" t="str">
        <f>IFERROR(INDEX('Annex 1 LV, HV and UMS charges'!$C$14:$C$45,MATCH($A146,'Annex 1 LV, HV and UMS charges'!$A$14:$A$310,0)),INDEX('Annex 4 LDNO charges'!$C$14:$C$203,MATCH($A146,'Annex 4 LDNO charges'!$A$14:$A$203,0)))</f>
        <v>0, 3, 4, 5-8</v>
      </c>
      <c r="D146" s="257"/>
      <c r="E146" s="257"/>
      <c r="F146" s="256">
        <f t="shared" si="5"/>
        <v>0.21992399998186465</v>
      </c>
    </row>
    <row r="147" spans="1:6" ht="15" x14ac:dyDescent="0.2">
      <c r="A147" s="154" t="s">
        <v>492</v>
      </c>
      <c r="B147" s="200">
        <f>IFERROR(INDEX('Annex 1 LV, HV and UMS charges'!$B$14:$B$45,MATCH($A147,'Annex 1 LV, HV and UMS charges'!$A$14:$A$310,0)),INDEX('Annex 4 LDNO charges'!$B$14:$B$203,MATCH($A147,'Annex 4 LDNO charges'!$A$14:$A$203,0)))</f>
        <v>0</v>
      </c>
      <c r="C147" s="201" t="str">
        <f>IFERROR(INDEX('Annex 1 LV, HV and UMS charges'!$C$14:$C$45,MATCH($A147,'Annex 1 LV, HV and UMS charges'!$A$14:$A$310,0)),INDEX('Annex 4 LDNO charges'!$C$14:$C$203,MATCH($A147,'Annex 4 LDNO charges'!$A$14:$A$203,0)))</f>
        <v>4</v>
      </c>
      <c r="D147" s="257"/>
      <c r="E147" s="257"/>
      <c r="F147" s="256">
        <f t="shared" si="5"/>
        <v>0</v>
      </c>
    </row>
    <row r="148" spans="1:6" ht="15" x14ac:dyDescent="0.2">
      <c r="A148" s="154" t="s">
        <v>629</v>
      </c>
      <c r="B148" s="200">
        <f>IFERROR(INDEX('Annex 1 LV, HV and UMS charges'!$B$14:$B$45,MATCH($A148,'Annex 1 LV, HV and UMS charges'!$A$14:$A$310,0)),INDEX('Annex 4 LDNO charges'!$B$14:$B$203,MATCH($A148,'Annex 4 LDNO charges'!$A$14:$A$203,0)))</f>
        <v>0</v>
      </c>
      <c r="C148" s="201">
        <f>IFERROR(INDEX('Annex 1 LV, HV and UMS charges'!$C$14:$C$45,MATCH($A148,'Annex 1 LV, HV and UMS charges'!$A$14:$A$310,0)),INDEX('Annex 4 LDNO charges'!$C$14:$C$203,MATCH($A148,'Annex 4 LDNO charges'!$A$14:$A$203,0)))</f>
        <v>0</v>
      </c>
      <c r="D148" s="257"/>
      <c r="E148" s="257"/>
      <c r="F148" s="256">
        <f t="shared" si="5"/>
        <v>0.21992399998186465</v>
      </c>
    </row>
    <row r="149" spans="1:6" ht="15" x14ac:dyDescent="0.2">
      <c r="A149" s="154" t="s">
        <v>630</v>
      </c>
      <c r="B149" s="200">
        <f>IFERROR(INDEX('Annex 1 LV, HV and UMS charges'!$B$14:$B$45,MATCH($A149,'Annex 1 LV, HV and UMS charges'!$A$14:$A$310,0)),INDEX('Annex 4 LDNO charges'!$B$14:$B$203,MATCH($A149,'Annex 4 LDNO charges'!$A$14:$A$203,0)))</f>
        <v>0</v>
      </c>
      <c r="C149" s="201">
        <f>IFERROR(INDEX('Annex 1 LV, HV and UMS charges'!$C$14:$C$45,MATCH($A149,'Annex 1 LV, HV and UMS charges'!$A$14:$A$310,0)),INDEX('Annex 4 LDNO charges'!$C$14:$C$203,MATCH($A149,'Annex 4 LDNO charges'!$A$14:$A$203,0)))</f>
        <v>0</v>
      </c>
      <c r="D149" s="257"/>
      <c r="E149" s="257"/>
      <c r="F149" s="256">
        <f t="shared" si="5"/>
        <v>0.21992399998186465</v>
      </c>
    </row>
    <row r="150" spans="1:6" ht="15" x14ac:dyDescent="0.2">
      <c r="A150" s="154" t="s">
        <v>631</v>
      </c>
      <c r="B150" s="200">
        <f>IFERROR(INDEX('Annex 1 LV, HV and UMS charges'!$B$14:$B$45,MATCH($A150,'Annex 1 LV, HV and UMS charges'!$A$14:$A$310,0)),INDEX('Annex 4 LDNO charges'!$B$14:$B$203,MATCH($A150,'Annex 4 LDNO charges'!$A$14:$A$203,0)))</f>
        <v>0</v>
      </c>
      <c r="C150" s="201">
        <f>IFERROR(INDEX('Annex 1 LV, HV and UMS charges'!$C$14:$C$45,MATCH($A150,'Annex 1 LV, HV and UMS charges'!$A$14:$A$310,0)),INDEX('Annex 4 LDNO charges'!$C$14:$C$203,MATCH($A150,'Annex 4 LDNO charges'!$A$14:$A$203,0)))</f>
        <v>0</v>
      </c>
      <c r="D150" s="257"/>
      <c r="E150" s="257"/>
      <c r="F150" s="256">
        <f t="shared" ref="F150:F213" si="8">IF(IFERROR(FIND("RELATED MPAN",UPPER($A150)),0)+IFERROR(FIND("GENER",UPPER($A150)),0)+IFERROR(FIND("UNMETERED",UPPER($A150)),0)=0,F$5,0)</f>
        <v>0.21992399998186465</v>
      </c>
    </row>
    <row r="151" spans="1:6" ht="15" x14ac:dyDescent="0.2">
      <c r="A151" s="154" t="s">
        <v>632</v>
      </c>
      <c r="B151" s="200">
        <f>IFERROR(INDEX('Annex 1 LV, HV and UMS charges'!$B$14:$B$45,MATCH($A151,'Annex 1 LV, HV and UMS charges'!$A$14:$A$310,0)),INDEX('Annex 4 LDNO charges'!$B$14:$B$203,MATCH($A151,'Annex 4 LDNO charges'!$A$14:$A$203,0)))</f>
        <v>0</v>
      </c>
      <c r="C151" s="201">
        <f>IFERROR(INDEX('Annex 1 LV, HV and UMS charges'!$C$14:$C$45,MATCH($A151,'Annex 1 LV, HV and UMS charges'!$A$14:$A$310,0)),INDEX('Annex 4 LDNO charges'!$C$14:$C$203,MATCH($A151,'Annex 4 LDNO charges'!$A$14:$A$203,0)))</f>
        <v>0</v>
      </c>
      <c r="D151" s="257"/>
      <c r="E151" s="257"/>
      <c r="F151" s="256">
        <f t="shared" si="8"/>
        <v>0.21992399998186465</v>
      </c>
    </row>
    <row r="152" spans="1:6" ht="15" x14ac:dyDescent="0.2">
      <c r="A152" s="154" t="s">
        <v>633</v>
      </c>
      <c r="B152" s="200">
        <f>IFERROR(INDEX('Annex 1 LV, HV and UMS charges'!$B$14:$B$45,MATCH($A152,'Annex 1 LV, HV and UMS charges'!$A$14:$A$310,0)),INDEX('Annex 4 LDNO charges'!$B$14:$B$203,MATCH($A152,'Annex 4 LDNO charges'!$A$14:$A$203,0)))</f>
        <v>0</v>
      </c>
      <c r="C152" s="201">
        <f>IFERROR(INDEX('Annex 1 LV, HV and UMS charges'!$C$14:$C$45,MATCH($A152,'Annex 1 LV, HV and UMS charges'!$A$14:$A$310,0)),INDEX('Annex 4 LDNO charges'!$C$14:$C$203,MATCH($A152,'Annex 4 LDNO charges'!$A$14:$A$203,0)))</f>
        <v>0</v>
      </c>
      <c r="D152" s="257"/>
      <c r="E152" s="257"/>
      <c r="F152" s="256">
        <f t="shared" si="8"/>
        <v>0.21992399998186465</v>
      </c>
    </row>
    <row r="153" spans="1:6" ht="15" x14ac:dyDescent="0.2">
      <c r="A153" s="154" t="s">
        <v>634</v>
      </c>
      <c r="B153" s="200">
        <f>IFERROR(INDEX('Annex 1 LV, HV and UMS charges'!$B$14:$B$45,MATCH($A153,'Annex 1 LV, HV and UMS charges'!$A$14:$A$310,0)),INDEX('Annex 4 LDNO charges'!$B$14:$B$203,MATCH($A153,'Annex 4 LDNO charges'!$A$14:$A$203,0)))</f>
        <v>0</v>
      </c>
      <c r="C153" s="201">
        <f>IFERROR(INDEX('Annex 1 LV, HV and UMS charges'!$C$14:$C$45,MATCH($A153,'Annex 1 LV, HV and UMS charges'!$A$14:$A$310,0)),INDEX('Annex 4 LDNO charges'!$C$14:$C$203,MATCH($A153,'Annex 4 LDNO charges'!$A$14:$A$203,0)))</f>
        <v>0</v>
      </c>
      <c r="D153" s="257"/>
      <c r="E153" s="257"/>
      <c r="F153" s="256">
        <f t="shared" si="8"/>
        <v>0.21992399998186465</v>
      </c>
    </row>
    <row r="154" spans="1:6" ht="15" x14ac:dyDescent="0.2">
      <c r="A154" s="154" t="s">
        <v>635</v>
      </c>
      <c r="B154" s="200">
        <f>IFERROR(INDEX('Annex 1 LV, HV and UMS charges'!$B$14:$B$45,MATCH($A154,'Annex 1 LV, HV and UMS charges'!$A$14:$A$310,0)),INDEX('Annex 4 LDNO charges'!$B$14:$B$203,MATCH($A154,'Annex 4 LDNO charges'!$A$14:$A$203,0)))</f>
        <v>0</v>
      </c>
      <c r="C154" s="201">
        <f>IFERROR(INDEX('Annex 1 LV, HV and UMS charges'!$C$14:$C$45,MATCH($A154,'Annex 1 LV, HV and UMS charges'!$A$14:$A$310,0)),INDEX('Annex 4 LDNO charges'!$C$14:$C$203,MATCH($A154,'Annex 4 LDNO charges'!$A$14:$A$203,0)))</f>
        <v>0</v>
      </c>
      <c r="D154" s="257"/>
      <c r="E154" s="257"/>
      <c r="F154" s="256">
        <f t="shared" si="8"/>
        <v>0.21992399998186465</v>
      </c>
    </row>
    <row r="155" spans="1:6" ht="15" x14ac:dyDescent="0.2">
      <c r="A155" s="154" t="s">
        <v>636</v>
      </c>
      <c r="B155" s="200">
        <f>IFERROR(INDEX('Annex 1 LV, HV and UMS charges'!$B$14:$B$45,MATCH($A155,'Annex 1 LV, HV and UMS charges'!$A$14:$A$310,0)),INDEX('Annex 4 LDNO charges'!$B$14:$B$203,MATCH($A155,'Annex 4 LDNO charges'!$A$14:$A$203,0)))</f>
        <v>0</v>
      </c>
      <c r="C155" s="201">
        <f>IFERROR(INDEX('Annex 1 LV, HV and UMS charges'!$C$14:$C$45,MATCH($A155,'Annex 1 LV, HV and UMS charges'!$A$14:$A$310,0)),INDEX('Annex 4 LDNO charges'!$C$14:$C$203,MATCH($A155,'Annex 4 LDNO charges'!$A$14:$A$203,0)))</f>
        <v>0</v>
      </c>
      <c r="D155" s="257"/>
      <c r="E155" s="257"/>
      <c r="F155" s="256">
        <f t="shared" si="8"/>
        <v>0.21992399998186465</v>
      </c>
    </row>
    <row r="156" spans="1:6" ht="15" x14ac:dyDescent="0.2">
      <c r="A156" s="154" t="s">
        <v>637</v>
      </c>
      <c r="B156" s="200">
        <f>IFERROR(INDEX('Annex 1 LV, HV and UMS charges'!$B$14:$B$45,MATCH($A156,'Annex 1 LV, HV and UMS charges'!$A$14:$A$310,0)),INDEX('Annex 4 LDNO charges'!$B$14:$B$203,MATCH($A156,'Annex 4 LDNO charges'!$A$14:$A$203,0)))</f>
        <v>0</v>
      </c>
      <c r="C156" s="201">
        <f>IFERROR(INDEX('Annex 1 LV, HV and UMS charges'!$C$14:$C$45,MATCH($A156,'Annex 1 LV, HV and UMS charges'!$A$14:$A$310,0)),INDEX('Annex 4 LDNO charges'!$C$14:$C$203,MATCH($A156,'Annex 4 LDNO charges'!$A$14:$A$203,0)))</f>
        <v>0</v>
      </c>
      <c r="D156" s="257"/>
      <c r="E156" s="257"/>
      <c r="F156" s="256">
        <f t="shared" si="8"/>
        <v>0.21992399998186465</v>
      </c>
    </row>
    <row r="157" spans="1:6" ht="15" x14ac:dyDescent="0.2">
      <c r="A157" s="154" t="s">
        <v>638</v>
      </c>
      <c r="B157" s="200">
        <f>IFERROR(INDEX('Annex 1 LV, HV and UMS charges'!$B$14:$B$45,MATCH($A157,'Annex 1 LV, HV and UMS charges'!$A$14:$A$310,0)),INDEX('Annex 4 LDNO charges'!$B$14:$B$203,MATCH($A157,'Annex 4 LDNO charges'!$A$14:$A$203,0)))</f>
        <v>0</v>
      </c>
      <c r="C157" s="201">
        <f>IFERROR(INDEX('Annex 1 LV, HV and UMS charges'!$C$14:$C$45,MATCH($A157,'Annex 1 LV, HV and UMS charges'!$A$14:$A$310,0)),INDEX('Annex 4 LDNO charges'!$C$14:$C$203,MATCH($A157,'Annex 4 LDNO charges'!$A$14:$A$203,0)))</f>
        <v>0</v>
      </c>
      <c r="D157" s="257"/>
      <c r="E157" s="257"/>
      <c r="F157" s="256">
        <f t="shared" si="8"/>
        <v>0.21992399998186465</v>
      </c>
    </row>
    <row r="158" spans="1:6" ht="15" x14ac:dyDescent="0.2">
      <c r="A158" s="154" t="s">
        <v>639</v>
      </c>
      <c r="B158" s="200">
        <f>IFERROR(INDEX('Annex 1 LV, HV and UMS charges'!$B$14:$B$45,MATCH($A158,'Annex 1 LV, HV and UMS charges'!$A$14:$A$310,0)),INDEX('Annex 4 LDNO charges'!$B$14:$B$203,MATCH($A158,'Annex 4 LDNO charges'!$A$14:$A$203,0)))</f>
        <v>0</v>
      </c>
      <c r="C158" s="201">
        <f>IFERROR(INDEX('Annex 1 LV, HV and UMS charges'!$C$14:$C$45,MATCH($A158,'Annex 1 LV, HV and UMS charges'!$A$14:$A$310,0)),INDEX('Annex 4 LDNO charges'!$C$14:$C$203,MATCH($A158,'Annex 4 LDNO charges'!$A$14:$A$203,0)))</f>
        <v>0</v>
      </c>
      <c r="D158" s="257"/>
      <c r="E158" s="257"/>
      <c r="F158" s="256">
        <f t="shared" si="8"/>
        <v>0.21992399998186465</v>
      </c>
    </row>
    <row r="159" spans="1:6" ht="15" x14ac:dyDescent="0.2">
      <c r="A159" s="154" t="s">
        <v>640</v>
      </c>
      <c r="B159" s="200">
        <f>IFERROR(INDEX('Annex 1 LV, HV and UMS charges'!$B$14:$B$45,MATCH($A159,'Annex 1 LV, HV and UMS charges'!$A$14:$A$310,0)),INDEX('Annex 4 LDNO charges'!$B$14:$B$203,MATCH($A159,'Annex 4 LDNO charges'!$A$14:$A$203,0)))</f>
        <v>0</v>
      </c>
      <c r="C159" s="201">
        <f>IFERROR(INDEX('Annex 1 LV, HV and UMS charges'!$C$14:$C$45,MATCH($A159,'Annex 1 LV, HV and UMS charges'!$A$14:$A$310,0)),INDEX('Annex 4 LDNO charges'!$C$14:$C$203,MATCH($A159,'Annex 4 LDNO charges'!$A$14:$A$203,0)))</f>
        <v>0</v>
      </c>
      <c r="D159" s="257"/>
      <c r="E159" s="257"/>
      <c r="F159" s="256">
        <f t="shared" si="8"/>
        <v>0.21992399998186465</v>
      </c>
    </row>
    <row r="160" spans="1:6" ht="15" x14ac:dyDescent="0.2">
      <c r="A160" s="154" t="s">
        <v>641</v>
      </c>
      <c r="B160" s="200">
        <f>IFERROR(INDEX('Annex 1 LV, HV and UMS charges'!$B$14:$B$45,MATCH($A160,'Annex 1 LV, HV and UMS charges'!$A$14:$A$310,0)),INDEX('Annex 4 LDNO charges'!$B$14:$B$203,MATCH($A160,'Annex 4 LDNO charges'!$A$14:$A$203,0)))</f>
        <v>0</v>
      </c>
      <c r="C160" s="201">
        <f>IFERROR(INDEX('Annex 1 LV, HV and UMS charges'!$C$14:$C$45,MATCH($A160,'Annex 1 LV, HV and UMS charges'!$A$14:$A$310,0)),INDEX('Annex 4 LDNO charges'!$C$14:$C$203,MATCH($A160,'Annex 4 LDNO charges'!$A$14:$A$203,0)))</f>
        <v>0</v>
      </c>
      <c r="D160" s="257"/>
      <c r="E160" s="257"/>
      <c r="F160" s="256">
        <f t="shared" si="8"/>
        <v>0.21992399998186465</v>
      </c>
    </row>
    <row r="161" spans="1:6" ht="15" x14ac:dyDescent="0.2">
      <c r="A161" s="154" t="s">
        <v>642</v>
      </c>
      <c r="B161" s="200">
        <f>IFERROR(INDEX('Annex 1 LV, HV and UMS charges'!$B$14:$B$45,MATCH($A161,'Annex 1 LV, HV and UMS charges'!$A$14:$A$310,0)),INDEX('Annex 4 LDNO charges'!$B$14:$B$203,MATCH($A161,'Annex 4 LDNO charges'!$A$14:$A$203,0)))</f>
        <v>0</v>
      </c>
      <c r="C161" s="201">
        <f>IFERROR(INDEX('Annex 1 LV, HV and UMS charges'!$C$14:$C$45,MATCH($A161,'Annex 1 LV, HV and UMS charges'!$A$14:$A$310,0)),INDEX('Annex 4 LDNO charges'!$C$14:$C$203,MATCH($A161,'Annex 4 LDNO charges'!$A$14:$A$203,0)))</f>
        <v>0</v>
      </c>
      <c r="D161" s="257"/>
      <c r="E161" s="257"/>
      <c r="F161" s="256">
        <f t="shared" si="8"/>
        <v>0.21992399998186465</v>
      </c>
    </row>
    <row r="162" spans="1:6" ht="15" x14ac:dyDescent="0.2">
      <c r="A162" s="154" t="s">
        <v>643</v>
      </c>
      <c r="B162" s="200">
        <f>IFERROR(INDEX('Annex 1 LV, HV and UMS charges'!$B$14:$B$45,MATCH($A162,'Annex 1 LV, HV and UMS charges'!$A$14:$A$310,0)),INDEX('Annex 4 LDNO charges'!$B$14:$B$203,MATCH($A162,'Annex 4 LDNO charges'!$A$14:$A$203,0)))</f>
        <v>0</v>
      </c>
      <c r="C162" s="201">
        <f>IFERROR(INDEX('Annex 1 LV, HV and UMS charges'!$C$14:$C$45,MATCH($A162,'Annex 1 LV, HV and UMS charges'!$A$14:$A$310,0)),INDEX('Annex 4 LDNO charges'!$C$14:$C$203,MATCH($A162,'Annex 4 LDNO charges'!$A$14:$A$203,0)))</f>
        <v>0</v>
      </c>
      <c r="D162" s="257"/>
      <c r="E162" s="257"/>
      <c r="F162" s="256">
        <f t="shared" si="8"/>
        <v>0.21992399998186465</v>
      </c>
    </row>
    <row r="163" spans="1:6" ht="15" x14ac:dyDescent="0.2">
      <c r="A163" s="154" t="s">
        <v>493</v>
      </c>
      <c r="B163" s="200">
        <f>IFERROR(INDEX('Annex 1 LV, HV and UMS charges'!$B$14:$B$45,MATCH($A163,'Annex 1 LV, HV and UMS charges'!$A$14:$A$310,0)),INDEX('Annex 4 LDNO charges'!$B$14:$B$203,MATCH($A163,'Annex 4 LDNO charges'!$A$14:$A$203,0)))</f>
        <v>0</v>
      </c>
      <c r="C163" s="201" t="str">
        <f>IFERROR(INDEX('Annex 1 LV, HV and UMS charges'!$C$14:$C$45,MATCH($A163,'Annex 1 LV, HV and UMS charges'!$A$14:$A$310,0)),INDEX('Annex 4 LDNO charges'!$C$14:$C$203,MATCH($A163,'Annex 4 LDNO charges'!$A$14:$A$203,0)))</f>
        <v>0, 1 or 8</v>
      </c>
      <c r="D163" s="257"/>
      <c r="E163" s="257"/>
      <c r="F163" s="256">
        <f t="shared" si="8"/>
        <v>0</v>
      </c>
    </row>
    <row r="164" spans="1:6" ht="15" x14ac:dyDescent="0.2">
      <c r="A164" s="154" t="s">
        <v>494</v>
      </c>
      <c r="B164" s="200">
        <f>IFERROR(INDEX('Annex 1 LV, HV and UMS charges'!$B$14:$B$45,MATCH($A164,'Annex 1 LV, HV and UMS charges'!$A$14:$A$310,0)),INDEX('Annex 4 LDNO charges'!$B$14:$B$203,MATCH($A164,'Annex 4 LDNO charges'!$A$14:$A$203,0)))</f>
        <v>0</v>
      </c>
      <c r="C164" s="201">
        <f>IFERROR(INDEX('Annex 1 LV, HV and UMS charges'!$C$14:$C$45,MATCH($A164,'Annex 1 LV, HV and UMS charges'!$A$14:$A$310,0)),INDEX('Annex 4 LDNO charges'!$C$14:$C$203,MATCH($A164,'Annex 4 LDNO charges'!$A$14:$A$203,0)))</f>
        <v>0</v>
      </c>
      <c r="D164" s="257"/>
      <c r="E164" s="257"/>
      <c r="F164" s="256">
        <f t="shared" si="8"/>
        <v>0</v>
      </c>
    </row>
    <row r="165" spans="1:6" ht="15" x14ac:dyDescent="0.2">
      <c r="A165" s="154" t="s">
        <v>495</v>
      </c>
      <c r="B165" s="200">
        <f>IFERROR(INDEX('Annex 1 LV, HV and UMS charges'!$B$14:$B$45,MATCH($A165,'Annex 1 LV, HV and UMS charges'!$A$14:$A$310,0)),INDEX('Annex 4 LDNO charges'!$B$14:$B$203,MATCH($A165,'Annex 4 LDNO charges'!$A$14:$A$203,0)))</f>
        <v>0</v>
      </c>
      <c r="C165" s="201">
        <f>IFERROR(INDEX('Annex 1 LV, HV and UMS charges'!$C$14:$C$45,MATCH($A165,'Annex 1 LV, HV and UMS charges'!$A$14:$A$310,0)),INDEX('Annex 4 LDNO charges'!$C$14:$C$203,MATCH($A165,'Annex 4 LDNO charges'!$A$14:$A$203,0)))</f>
        <v>0</v>
      </c>
      <c r="D165" s="257"/>
      <c r="E165" s="257"/>
      <c r="F165" s="256">
        <f t="shared" si="8"/>
        <v>0</v>
      </c>
    </row>
    <row r="166" spans="1:6" ht="15" x14ac:dyDescent="0.2">
      <c r="A166" s="154" t="s">
        <v>496</v>
      </c>
      <c r="B166" s="200">
        <f>IFERROR(INDEX('Annex 1 LV, HV and UMS charges'!$B$14:$B$45,MATCH($A166,'Annex 1 LV, HV and UMS charges'!$A$14:$A$310,0)),INDEX('Annex 4 LDNO charges'!$B$14:$B$203,MATCH($A166,'Annex 4 LDNO charges'!$A$14:$A$203,0)))</f>
        <v>0</v>
      </c>
      <c r="C166" s="201">
        <f>IFERROR(INDEX('Annex 1 LV, HV and UMS charges'!$C$14:$C$45,MATCH($A166,'Annex 1 LV, HV and UMS charges'!$A$14:$A$310,0)),INDEX('Annex 4 LDNO charges'!$C$14:$C$203,MATCH($A166,'Annex 4 LDNO charges'!$A$14:$A$203,0)))</f>
        <v>0</v>
      </c>
      <c r="D166" s="257"/>
      <c r="E166" s="257"/>
      <c r="F166" s="256">
        <f t="shared" si="8"/>
        <v>0</v>
      </c>
    </row>
    <row r="167" spans="1:6" ht="15" x14ac:dyDescent="0.2">
      <c r="A167" s="154" t="s">
        <v>497</v>
      </c>
      <c r="B167" s="200">
        <f>IFERROR(INDEX('Annex 1 LV, HV and UMS charges'!$B$14:$B$45,MATCH($A167,'Annex 1 LV, HV and UMS charges'!$A$14:$A$310,0)),INDEX('Annex 4 LDNO charges'!$B$14:$B$203,MATCH($A167,'Annex 4 LDNO charges'!$A$14:$A$203,0)))</f>
        <v>0</v>
      </c>
      <c r="C167" s="201">
        <f>IFERROR(INDEX('Annex 1 LV, HV and UMS charges'!$C$14:$C$45,MATCH($A167,'Annex 1 LV, HV and UMS charges'!$A$14:$A$310,0)),INDEX('Annex 4 LDNO charges'!$C$14:$C$203,MATCH($A167,'Annex 4 LDNO charges'!$A$14:$A$203,0)))</f>
        <v>0</v>
      </c>
      <c r="D167" s="257"/>
      <c r="E167" s="257"/>
      <c r="F167" s="256">
        <f t="shared" si="8"/>
        <v>0</v>
      </c>
    </row>
    <row r="168" spans="1:6" ht="15" x14ac:dyDescent="0.2">
      <c r="A168" s="154" t="s">
        <v>498</v>
      </c>
      <c r="B168" s="200">
        <f>IFERROR(INDEX('Annex 1 LV, HV and UMS charges'!$B$14:$B$45,MATCH($A168,'Annex 1 LV, HV and UMS charges'!$A$14:$A$310,0)),INDEX('Annex 4 LDNO charges'!$B$14:$B$203,MATCH($A168,'Annex 4 LDNO charges'!$A$14:$A$203,0)))</f>
        <v>0</v>
      </c>
      <c r="C168" s="201">
        <f>IFERROR(INDEX('Annex 1 LV, HV and UMS charges'!$C$14:$C$45,MATCH($A168,'Annex 1 LV, HV and UMS charges'!$A$14:$A$310,0)),INDEX('Annex 4 LDNO charges'!$C$14:$C$203,MATCH($A168,'Annex 4 LDNO charges'!$A$14:$A$203,0)))</f>
        <v>0</v>
      </c>
      <c r="D168" s="257"/>
      <c r="E168" s="257"/>
      <c r="F168" s="256">
        <f t="shared" si="8"/>
        <v>0</v>
      </c>
    </row>
    <row r="169" spans="1:6" ht="15" x14ac:dyDescent="0.2">
      <c r="A169" s="154" t="s">
        <v>600</v>
      </c>
      <c r="B169" s="200">
        <f>IFERROR(INDEX('Annex 1 LV, HV and UMS charges'!$B$14:$B$45,MATCH($A169,'Annex 1 LV, HV and UMS charges'!$A$14:$A$310,0)),INDEX('Annex 4 LDNO charges'!$B$14:$B$203,MATCH($A169,'Annex 4 LDNO charges'!$A$14:$A$203,0)))</f>
        <v>0</v>
      </c>
      <c r="C169" s="201" t="str">
        <f>IFERROR(INDEX('Annex 1 LV, HV and UMS charges'!$C$14:$C$45,MATCH($A169,'Annex 1 LV, HV and UMS charges'!$A$14:$A$310,0)),INDEX('Annex 4 LDNO charges'!$C$14:$C$203,MATCH($A169,'Annex 4 LDNO charges'!$A$14:$A$203,0)))</f>
        <v>0, 1, 2</v>
      </c>
      <c r="D169" s="256">
        <f>IF(IFERROR(FIND("RELATED MPAN",UPPER($A169)),0)+IFERROR(FIND("GENER",UPPER($A169)),0)+IFERROR(FIND("UNMETERED",UPPER($A169)),0)=0,D$5,0)</f>
        <v>9.8310731994066008E-2</v>
      </c>
      <c r="E169" s="256">
        <f t="shared" ref="E169:E170" si="9">IF(IFERROR(FIND("RELATED MPAN",UPPER($A169)),0)+IFERROR(FIND("GENER",UPPER($A169)),0)+IFERROR(FIND("UNMETERED",UPPER($A169)),0)=0,E$5,0)</f>
        <v>0</v>
      </c>
      <c r="F169" s="256">
        <f t="shared" si="8"/>
        <v>0.21992399998186465</v>
      </c>
    </row>
    <row r="170" spans="1:6" ht="15" x14ac:dyDescent="0.2">
      <c r="A170" s="154" t="s">
        <v>601</v>
      </c>
      <c r="B170" s="200">
        <f>IFERROR(INDEX('Annex 1 LV, HV and UMS charges'!$B$14:$B$45,MATCH($A170,'Annex 1 LV, HV and UMS charges'!$A$14:$A$310,0)),INDEX('Annex 4 LDNO charges'!$B$14:$B$203,MATCH($A170,'Annex 4 LDNO charges'!$A$14:$A$203,0)))</f>
        <v>0</v>
      </c>
      <c r="C170" s="201" t="str">
        <f>IFERROR(INDEX('Annex 1 LV, HV and UMS charges'!$C$14:$C$45,MATCH($A170,'Annex 1 LV, HV and UMS charges'!$A$14:$A$310,0)),INDEX('Annex 4 LDNO charges'!$C$14:$C$203,MATCH($A170,'Annex 4 LDNO charges'!$A$14:$A$203,0)))</f>
        <v>2</v>
      </c>
      <c r="D170" s="256">
        <f>IF(IFERROR(FIND("RELATED MPAN",UPPER($A170)),0)+IFERROR(FIND("GENER",UPPER($A170)),0)+IFERROR(FIND("UNMETERED",UPPER($A170)),0)=0,D$5,0)</f>
        <v>0</v>
      </c>
      <c r="E170" s="256">
        <f t="shared" si="9"/>
        <v>0</v>
      </c>
      <c r="F170" s="256">
        <f t="shared" si="8"/>
        <v>0</v>
      </c>
    </row>
    <row r="171" spans="1:6" ht="15" x14ac:dyDescent="0.2">
      <c r="A171" s="154" t="s">
        <v>602</v>
      </c>
      <c r="B171" s="200">
        <f>IFERROR(INDEX('Annex 1 LV, HV and UMS charges'!$B$14:$B$45,MATCH($A171,'Annex 1 LV, HV and UMS charges'!$A$14:$A$310,0)),INDEX('Annex 4 LDNO charges'!$B$14:$B$203,MATCH($A171,'Annex 4 LDNO charges'!$A$14:$A$203,0)))</f>
        <v>0</v>
      </c>
      <c r="C171" s="201" t="str">
        <f>IFERROR(INDEX('Annex 1 LV, HV and UMS charges'!$C$14:$C$45,MATCH($A171,'Annex 1 LV, HV and UMS charges'!$A$14:$A$310,0)),INDEX('Annex 4 LDNO charges'!$C$14:$C$203,MATCH($A171,'Annex 4 LDNO charges'!$A$14:$A$203,0)))</f>
        <v>0, 3, 4, 5-8</v>
      </c>
      <c r="D171" s="257"/>
      <c r="E171" s="257"/>
      <c r="F171" s="256">
        <f t="shared" si="8"/>
        <v>0.21992399998186465</v>
      </c>
    </row>
    <row r="172" spans="1:6" ht="15" x14ac:dyDescent="0.2">
      <c r="A172" s="154" t="s">
        <v>603</v>
      </c>
      <c r="B172" s="200">
        <f>IFERROR(INDEX('Annex 1 LV, HV and UMS charges'!$B$14:$B$45,MATCH($A172,'Annex 1 LV, HV and UMS charges'!$A$14:$A$310,0)),INDEX('Annex 4 LDNO charges'!$B$14:$B$203,MATCH($A172,'Annex 4 LDNO charges'!$A$14:$A$203,0)))</f>
        <v>0</v>
      </c>
      <c r="C172" s="201" t="str">
        <f>IFERROR(INDEX('Annex 1 LV, HV and UMS charges'!$C$14:$C$45,MATCH($A172,'Annex 1 LV, HV and UMS charges'!$A$14:$A$310,0)),INDEX('Annex 4 LDNO charges'!$C$14:$C$203,MATCH($A172,'Annex 4 LDNO charges'!$A$14:$A$203,0)))</f>
        <v>0, 3, 4, 5-8</v>
      </c>
      <c r="D172" s="257"/>
      <c r="E172" s="257"/>
      <c r="F172" s="256">
        <f t="shared" si="8"/>
        <v>0.21992399998186465</v>
      </c>
    </row>
    <row r="173" spans="1:6" ht="15" x14ac:dyDescent="0.2">
      <c r="A173" s="154" t="s">
        <v>604</v>
      </c>
      <c r="B173" s="200">
        <f>IFERROR(INDEX('Annex 1 LV, HV and UMS charges'!$B$14:$B$45,MATCH($A173,'Annex 1 LV, HV and UMS charges'!$A$14:$A$310,0)),INDEX('Annex 4 LDNO charges'!$B$14:$B$203,MATCH($A173,'Annex 4 LDNO charges'!$A$14:$A$203,0)))</f>
        <v>0</v>
      </c>
      <c r="C173" s="201" t="str">
        <f>IFERROR(INDEX('Annex 1 LV, HV and UMS charges'!$C$14:$C$45,MATCH($A173,'Annex 1 LV, HV and UMS charges'!$A$14:$A$310,0)),INDEX('Annex 4 LDNO charges'!$C$14:$C$203,MATCH($A173,'Annex 4 LDNO charges'!$A$14:$A$203,0)))</f>
        <v>0, 3, 4, 5-8</v>
      </c>
      <c r="D173" s="257"/>
      <c r="E173" s="257"/>
      <c r="F173" s="256">
        <f t="shared" si="8"/>
        <v>0.21992399998186465</v>
      </c>
    </row>
    <row r="174" spans="1:6" ht="15" x14ac:dyDescent="0.2">
      <c r="A174" s="154" t="s">
        <v>605</v>
      </c>
      <c r="B174" s="200">
        <f>IFERROR(INDEX('Annex 1 LV, HV and UMS charges'!$B$14:$B$45,MATCH($A174,'Annex 1 LV, HV and UMS charges'!$A$14:$A$310,0)),INDEX('Annex 4 LDNO charges'!$B$14:$B$203,MATCH($A174,'Annex 4 LDNO charges'!$A$14:$A$203,0)))</f>
        <v>0</v>
      </c>
      <c r="C174" s="201" t="str">
        <f>IFERROR(INDEX('Annex 1 LV, HV and UMS charges'!$C$14:$C$45,MATCH($A174,'Annex 1 LV, HV and UMS charges'!$A$14:$A$310,0)),INDEX('Annex 4 LDNO charges'!$C$14:$C$203,MATCH($A174,'Annex 4 LDNO charges'!$A$14:$A$203,0)))</f>
        <v>0, 3, 4, 5-8</v>
      </c>
      <c r="D174" s="257"/>
      <c r="E174" s="257"/>
      <c r="F174" s="256">
        <f t="shared" si="8"/>
        <v>0.21992399998186465</v>
      </c>
    </row>
    <row r="175" spans="1:6" ht="15" x14ac:dyDescent="0.2">
      <c r="A175" s="154" t="s">
        <v>606</v>
      </c>
      <c r="B175" s="200">
        <f>IFERROR(INDEX('Annex 1 LV, HV and UMS charges'!$B$14:$B$45,MATCH($A175,'Annex 1 LV, HV and UMS charges'!$A$14:$A$310,0)),INDEX('Annex 4 LDNO charges'!$B$14:$B$203,MATCH($A175,'Annex 4 LDNO charges'!$A$14:$A$203,0)))</f>
        <v>0</v>
      </c>
      <c r="C175" s="201" t="str">
        <f>IFERROR(INDEX('Annex 1 LV, HV and UMS charges'!$C$14:$C$45,MATCH($A175,'Annex 1 LV, HV and UMS charges'!$A$14:$A$310,0)),INDEX('Annex 4 LDNO charges'!$C$14:$C$203,MATCH($A175,'Annex 4 LDNO charges'!$A$14:$A$203,0)))</f>
        <v>0, 3, 4, 5-8</v>
      </c>
      <c r="D175" s="257"/>
      <c r="E175" s="257"/>
      <c r="F175" s="256">
        <f t="shared" si="8"/>
        <v>0.21992399998186465</v>
      </c>
    </row>
    <row r="176" spans="1:6" ht="15" x14ac:dyDescent="0.2">
      <c r="A176" s="154" t="s">
        <v>499</v>
      </c>
      <c r="B176" s="200">
        <f>IFERROR(INDEX('Annex 1 LV, HV and UMS charges'!$B$14:$B$45,MATCH($A176,'Annex 1 LV, HV and UMS charges'!$A$14:$A$310,0)),INDEX('Annex 4 LDNO charges'!$B$14:$B$203,MATCH($A176,'Annex 4 LDNO charges'!$A$14:$A$203,0)))</f>
        <v>0</v>
      </c>
      <c r="C176" s="201" t="str">
        <f>IFERROR(INDEX('Annex 1 LV, HV and UMS charges'!$C$14:$C$45,MATCH($A176,'Annex 1 LV, HV and UMS charges'!$A$14:$A$310,0)),INDEX('Annex 4 LDNO charges'!$C$14:$C$203,MATCH($A176,'Annex 4 LDNO charges'!$A$14:$A$203,0)))</f>
        <v>4</v>
      </c>
      <c r="D176" s="257"/>
      <c r="E176" s="257"/>
      <c r="F176" s="256">
        <f t="shared" si="8"/>
        <v>0</v>
      </c>
    </row>
    <row r="177" spans="1:6" ht="15" x14ac:dyDescent="0.2">
      <c r="A177" s="154" t="s">
        <v>607</v>
      </c>
      <c r="B177" s="200">
        <f>IFERROR(INDEX('Annex 1 LV, HV and UMS charges'!$B$14:$B$45,MATCH($A177,'Annex 1 LV, HV and UMS charges'!$A$14:$A$310,0)),INDEX('Annex 4 LDNO charges'!$B$14:$B$203,MATCH($A177,'Annex 4 LDNO charges'!$A$14:$A$203,0)))</f>
        <v>0</v>
      </c>
      <c r="C177" s="201">
        <f>IFERROR(INDEX('Annex 1 LV, HV and UMS charges'!$C$14:$C$45,MATCH($A177,'Annex 1 LV, HV and UMS charges'!$A$14:$A$310,0)),INDEX('Annex 4 LDNO charges'!$C$14:$C$203,MATCH($A177,'Annex 4 LDNO charges'!$A$14:$A$203,0)))</f>
        <v>0</v>
      </c>
      <c r="D177" s="257"/>
      <c r="E177" s="257"/>
      <c r="F177" s="256">
        <f t="shared" si="8"/>
        <v>0.21992399998186465</v>
      </c>
    </row>
    <row r="178" spans="1:6" ht="15" x14ac:dyDescent="0.2">
      <c r="A178" s="154" t="s">
        <v>608</v>
      </c>
      <c r="B178" s="200">
        <f>IFERROR(INDEX('Annex 1 LV, HV and UMS charges'!$B$14:$B$45,MATCH($A178,'Annex 1 LV, HV and UMS charges'!$A$14:$A$310,0)),INDEX('Annex 4 LDNO charges'!$B$14:$B$203,MATCH($A178,'Annex 4 LDNO charges'!$A$14:$A$203,0)))</f>
        <v>0</v>
      </c>
      <c r="C178" s="201">
        <f>IFERROR(INDEX('Annex 1 LV, HV and UMS charges'!$C$14:$C$45,MATCH($A178,'Annex 1 LV, HV and UMS charges'!$A$14:$A$310,0)),INDEX('Annex 4 LDNO charges'!$C$14:$C$203,MATCH($A178,'Annex 4 LDNO charges'!$A$14:$A$203,0)))</f>
        <v>0</v>
      </c>
      <c r="D178" s="257"/>
      <c r="E178" s="257"/>
      <c r="F178" s="256">
        <f t="shared" si="8"/>
        <v>0.21992399998186465</v>
      </c>
    </row>
    <row r="179" spans="1:6" ht="15" x14ac:dyDescent="0.2">
      <c r="A179" s="154" t="s">
        <v>609</v>
      </c>
      <c r="B179" s="200">
        <f>IFERROR(INDEX('Annex 1 LV, HV and UMS charges'!$B$14:$B$45,MATCH($A179,'Annex 1 LV, HV and UMS charges'!$A$14:$A$310,0)),INDEX('Annex 4 LDNO charges'!$B$14:$B$203,MATCH($A179,'Annex 4 LDNO charges'!$A$14:$A$203,0)))</f>
        <v>0</v>
      </c>
      <c r="C179" s="201">
        <f>IFERROR(INDEX('Annex 1 LV, HV and UMS charges'!$C$14:$C$45,MATCH($A179,'Annex 1 LV, HV and UMS charges'!$A$14:$A$310,0)),INDEX('Annex 4 LDNO charges'!$C$14:$C$203,MATCH($A179,'Annex 4 LDNO charges'!$A$14:$A$203,0)))</f>
        <v>0</v>
      </c>
      <c r="D179" s="257"/>
      <c r="E179" s="257"/>
      <c r="F179" s="256">
        <f t="shared" si="8"/>
        <v>0.21992399998186465</v>
      </c>
    </row>
    <row r="180" spans="1:6" ht="15" x14ac:dyDescent="0.2">
      <c r="A180" s="154" t="s">
        <v>610</v>
      </c>
      <c r="B180" s="200">
        <f>IFERROR(INDEX('Annex 1 LV, HV and UMS charges'!$B$14:$B$45,MATCH($A180,'Annex 1 LV, HV and UMS charges'!$A$14:$A$310,0)),INDEX('Annex 4 LDNO charges'!$B$14:$B$203,MATCH($A180,'Annex 4 LDNO charges'!$A$14:$A$203,0)))</f>
        <v>0</v>
      </c>
      <c r="C180" s="201">
        <f>IFERROR(INDEX('Annex 1 LV, HV and UMS charges'!$C$14:$C$45,MATCH($A180,'Annex 1 LV, HV and UMS charges'!$A$14:$A$310,0)),INDEX('Annex 4 LDNO charges'!$C$14:$C$203,MATCH($A180,'Annex 4 LDNO charges'!$A$14:$A$203,0)))</f>
        <v>0</v>
      </c>
      <c r="D180" s="257"/>
      <c r="E180" s="257"/>
      <c r="F180" s="256">
        <f t="shared" si="8"/>
        <v>0.21992399998186465</v>
      </c>
    </row>
    <row r="181" spans="1:6" ht="15" x14ac:dyDescent="0.2">
      <c r="A181" s="154" t="s">
        <v>611</v>
      </c>
      <c r="B181" s="200">
        <f>IFERROR(INDEX('Annex 1 LV, HV and UMS charges'!$B$14:$B$45,MATCH($A181,'Annex 1 LV, HV and UMS charges'!$A$14:$A$310,0)),INDEX('Annex 4 LDNO charges'!$B$14:$B$203,MATCH($A181,'Annex 4 LDNO charges'!$A$14:$A$203,0)))</f>
        <v>0</v>
      </c>
      <c r="C181" s="201">
        <f>IFERROR(INDEX('Annex 1 LV, HV and UMS charges'!$C$14:$C$45,MATCH($A181,'Annex 1 LV, HV and UMS charges'!$A$14:$A$310,0)),INDEX('Annex 4 LDNO charges'!$C$14:$C$203,MATCH($A181,'Annex 4 LDNO charges'!$A$14:$A$203,0)))</f>
        <v>0</v>
      </c>
      <c r="D181" s="257"/>
      <c r="E181" s="257"/>
      <c r="F181" s="256">
        <f t="shared" si="8"/>
        <v>0.21992399998186465</v>
      </c>
    </row>
    <row r="182" spans="1:6" ht="15" x14ac:dyDescent="0.2">
      <c r="A182" s="154" t="s">
        <v>612</v>
      </c>
      <c r="B182" s="200">
        <f>IFERROR(INDEX('Annex 1 LV, HV and UMS charges'!$B$14:$B$45,MATCH($A182,'Annex 1 LV, HV and UMS charges'!$A$14:$A$310,0)),INDEX('Annex 4 LDNO charges'!$B$14:$B$203,MATCH($A182,'Annex 4 LDNO charges'!$A$14:$A$203,0)))</f>
        <v>0</v>
      </c>
      <c r="C182" s="201">
        <f>IFERROR(INDEX('Annex 1 LV, HV and UMS charges'!$C$14:$C$45,MATCH($A182,'Annex 1 LV, HV and UMS charges'!$A$14:$A$310,0)),INDEX('Annex 4 LDNO charges'!$C$14:$C$203,MATCH($A182,'Annex 4 LDNO charges'!$A$14:$A$203,0)))</f>
        <v>0</v>
      </c>
      <c r="D182" s="257"/>
      <c r="E182" s="257"/>
      <c r="F182" s="256">
        <f t="shared" si="8"/>
        <v>0.21992399998186465</v>
      </c>
    </row>
    <row r="183" spans="1:6" ht="15" x14ac:dyDescent="0.2">
      <c r="A183" s="154" t="s">
        <v>613</v>
      </c>
      <c r="B183" s="200">
        <f>IFERROR(INDEX('Annex 1 LV, HV and UMS charges'!$B$14:$B$45,MATCH($A183,'Annex 1 LV, HV and UMS charges'!$A$14:$A$310,0)),INDEX('Annex 4 LDNO charges'!$B$14:$B$203,MATCH($A183,'Annex 4 LDNO charges'!$A$14:$A$203,0)))</f>
        <v>0</v>
      </c>
      <c r="C183" s="201">
        <f>IFERROR(INDEX('Annex 1 LV, HV and UMS charges'!$C$14:$C$45,MATCH($A183,'Annex 1 LV, HV and UMS charges'!$A$14:$A$310,0)),INDEX('Annex 4 LDNO charges'!$C$14:$C$203,MATCH($A183,'Annex 4 LDNO charges'!$A$14:$A$203,0)))</f>
        <v>0</v>
      </c>
      <c r="D183" s="257"/>
      <c r="E183" s="257"/>
      <c r="F183" s="256">
        <f t="shared" si="8"/>
        <v>0.21992399998186465</v>
      </c>
    </row>
    <row r="184" spans="1:6" ht="15" x14ac:dyDescent="0.2">
      <c r="A184" s="154" t="s">
        <v>614</v>
      </c>
      <c r="B184" s="200">
        <f>IFERROR(INDEX('Annex 1 LV, HV and UMS charges'!$B$14:$B$45,MATCH($A184,'Annex 1 LV, HV and UMS charges'!$A$14:$A$310,0)),INDEX('Annex 4 LDNO charges'!$B$14:$B$203,MATCH($A184,'Annex 4 LDNO charges'!$A$14:$A$203,0)))</f>
        <v>0</v>
      </c>
      <c r="C184" s="201">
        <f>IFERROR(INDEX('Annex 1 LV, HV and UMS charges'!$C$14:$C$45,MATCH($A184,'Annex 1 LV, HV and UMS charges'!$A$14:$A$310,0)),INDEX('Annex 4 LDNO charges'!$C$14:$C$203,MATCH($A184,'Annex 4 LDNO charges'!$A$14:$A$203,0)))</f>
        <v>0</v>
      </c>
      <c r="D184" s="257"/>
      <c r="E184" s="257"/>
      <c r="F184" s="256">
        <f t="shared" si="8"/>
        <v>0.21992399998186465</v>
      </c>
    </row>
    <row r="185" spans="1:6" ht="15" x14ac:dyDescent="0.2">
      <c r="A185" s="154" t="s">
        <v>615</v>
      </c>
      <c r="B185" s="200">
        <f>IFERROR(INDEX('Annex 1 LV, HV and UMS charges'!$B$14:$B$45,MATCH($A185,'Annex 1 LV, HV and UMS charges'!$A$14:$A$310,0)),INDEX('Annex 4 LDNO charges'!$B$14:$B$203,MATCH($A185,'Annex 4 LDNO charges'!$A$14:$A$203,0)))</f>
        <v>0</v>
      </c>
      <c r="C185" s="201">
        <f>IFERROR(INDEX('Annex 1 LV, HV and UMS charges'!$C$14:$C$45,MATCH($A185,'Annex 1 LV, HV and UMS charges'!$A$14:$A$310,0)),INDEX('Annex 4 LDNO charges'!$C$14:$C$203,MATCH($A185,'Annex 4 LDNO charges'!$A$14:$A$203,0)))</f>
        <v>0</v>
      </c>
      <c r="D185" s="257"/>
      <c r="E185" s="257"/>
      <c r="F185" s="256">
        <f t="shared" si="8"/>
        <v>0.21992399998186465</v>
      </c>
    </row>
    <row r="186" spans="1:6" ht="15" x14ac:dyDescent="0.2">
      <c r="A186" s="154" t="s">
        <v>616</v>
      </c>
      <c r="B186" s="200">
        <f>IFERROR(INDEX('Annex 1 LV, HV and UMS charges'!$B$14:$B$45,MATCH($A186,'Annex 1 LV, HV and UMS charges'!$A$14:$A$310,0)),INDEX('Annex 4 LDNO charges'!$B$14:$B$203,MATCH($A186,'Annex 4 LDNO charges'!$A$14:$A$203,0)))</f>
        <v>0</v>
      </c>
      <c r="C186" s="201">
        <f>IFERROR(INDEX('Annex 1 LV, HV and UMS charges'!$C$14:$C$45,MATCH($A186,'Annex 1 LV, HV and UMS charges'!$A$14:$A$310,0)),INDEX('Annex 4 LDNO charges'!$C$14:$C$203,MATCH($A186,'Annex 4 LDNO charges'!$A$14:$A$203,0)))</f>
        <v>0</v>
      </c>
      <c r="D186" s="257"/>
      <c r="E186" s="257"/>
      <c r="F186" s="256">
        <f t="shared" si="8"/>
        <v>0.21992399998186465</v>
      </c>
    </row>
    <row r="187" spans="1:6" ht="15" x14ac:dyDescent="0.2">
      <c r="A187" s="154" t="s">
        <v>617</v>
      </c>
      <c r="B187" s="200">
        <f>IFERROR(INDEX('Annex 1 LV, HV and UMS charges'!$B$14:$B$45,MATCH($A187,'Annex 1 LV, HV and UMS charges'!$A$14:$A$310,0)),INDEX('Annex 4 LDNO charges'!$B$14:$B$203,MATCH($A187,'Annex 4 LDNO charges'!$A$14:$A$203,0)))</f>
        <v>0</v>
      </c>
      <c r="C187" s="201">
        <f>IFERROR(INDEX('Annex 1 LV, HV and UMS charges'!$C$14:$C$45,MATCH($A187,'Annex 1 LV, HV and UMS charges'!$A$14:$A$310,0)),INDEX('Annex 4 LDNO charges'!$C$14:$C$203,MATCH($A187,'Annex 4 LDNO charges'!$A$14:$A$203,0)))</f>
        <v>0</v>
      </c>
      <c r="D187" s="257"/>
      <c r="E187" s="257"/>
      <c r="F187" s="256">
        <f t="shared" si="8"/>
        <v>0.21992399998186465</v>
      </c>
    </row>
    <row r="188" spans="1:6" ht="15" x14ac:dyDescent="0.2">
      <c r="A188" s="154" t="s">
        <v>618</v>
      </c>
      <c r="B188" s="200">
        <f>IFERROR(INDEX('Annex 1 LV, HV and UMS charges'!$B$14:$B$45,MATCH($A188,'Annex 1 LV, HV and UMS charges'!$A$14:$A$310,0)),INDEX('Annex 4 LDNO charges'!$B$14:$B$203,MATCH($A188,'Annex 4 LDNO charges'!$A$14:$A$203,0)))</f>
        <v>0</v>
      </c>
      <c r="C188" s="201">
        <f>IFERROR(INDEX('Annex 1 LV, HV and UMS charges'!$C$14:$C$45,MATCH($A188,'Annex 1 LV, HV and UMS charges'!$A$14:$A$310,0)),INDEX('Annex 4 LDNO charges'!$C$14:$C$203,MATCH($A188,'Annex 4 LDNO charges'!$A$14:$A$203,0)))</f>
        <v>0</v>
      </c>
      <c r="D188" s="257"/>
      <c r="E188" s="257"/>
      <c r="F188" s="256">
        <f t="shared" si="8"/>
        <v>0.21992399998186465</v>
      </c>
    </row>
    <row r="189" spans="1:6" ht="15" x14ac:dyDescent="0.2">
      <c r="A189" s="154" t="s">
        <v>619</v>
      </c>
      <c r="B189" s="200">
        <f>IFERROR(INDEX('Annex 1 LV, HV and UMS charges'!$B$14:$B$45,MATCH($A189,'Annex 1 LV, HV and UMS charges'!$A$14:$A$310,0)),INDEX('Annex 4 LDNO charges'!$B$14:$B$203,MATCH($A189,'Annex 4 LDNO charges'!$A$14:$A$203,0)))</f>
        <v>0</v>
      </c>
      <c r="C189" s="201">
        <f>IFERROR(INDEX('Annex 1 LV, HV and UMS charges'!$C$14:$C$45,MATCH($A189,'Annex 1 LV, HV and UMS charges'!$A$14:$A$310,0)),INDEX('Annex 4 LDNO charges'!$C$14:$C$203,MATCH($A189,'Annex 4 LDNO charges'!$A$14:$A$203,0)))</f>
        <v>0</v>
      </c>
      <c r="D189" s="257"/>
      <c r="E189" s="257"/>
      <c r="F189" s="256">
        <f t="shared" si="8"/>
        <v>0.21992399998186465</v>
      </c>
    </row>
    <row r="190" spans="1:6" ht="15" x14ac:dyDescent="0.2">
      <c r="A190" s="154" t="s">
        <v>620</v>
      </c>
      <c r="B190" s="200">
        <f>IFERROR(INDEX('Annex 1 LV, HV and UMS charges'!$B$14:$B$45,MATCH($A190,'Annex 1 LV, HV and UMS charges'!$A$14:$A$310,0)),INDEX('Annex 4 LDNO charges'!$B$14:$B$203,MATCH($A190,'Annex 4 LDNO charges'!$A$14:$A$203,0)))</f>
        <v>0</v>
      </c>
      <c r="C190" s="201">
        <f>IFERROR(INDEX('Annex 1 LV, HV and UMS charges'!$C$14:$C$45,MATCH($A190,'Annex 1 LV, HV and UMS charges'!$A$14:$A$310,0)),INDEX('Annex 4 LDNO charges'!$C$14:$C$203,MATCH($A190,'Annex 4 LDNO charges'!$A$14:$A$203,0)))</f>
        <v>0</v>
      </c>
      <c r="D190" s="257"/>
      <c r="E190" s="257"/>
      <c r="F190" s="256">
        <f t="shared" si="8"/>
        <v>0.21992399998186465</v>
      </c>
    </row>
    <row r="191" spans="1:6" ht="15" x14ac:dyDescent="0.2">
      <c r="A191" s="154" t="s">
        <v>621</v>
      </c>
      <c r="B191" s="200">
        <f>IFERROR(INDEX('Annex 1 LV, HV and UMS charges'!$B$14:$B$45,MATCH($A191,'Annex 1 LV, HV and UMS charges'!$A$14:$A$310,0)),INDEX('Annex 4 LDNO charges'!$B$14:$B$203,MATCH($A191,'Annex 4 LDNO charges'!$A$14:$A$203,0)))</f>
        <v>0</v>
      </c>
      <c r="C191" s="201">
        <f>IFERROR(INDEX('Annex 1 LV, HV and UMS charges'!$C$14:$C$45,MATCH($A191,'Annex 1 LV, HV and UMS charges'!$A$14:$A$310,0)),INDEX('Annex 4 LDNO charges'!$C$14:$C$203,MATCH($A191,'Annex 4 LDNO charges'!$A$14:$A$203,0)))</f>
        <v>0</v>
      </c>
      <c r="D191" s="257"/>
      <c r="E191" s="257"/>
      <c r="F191" s="256">
        <f t="shared" si="8"/>
        <v>0.21992399998186465</v>
      </c>
    </row>
    <row r="192" spans="1:6" ht="15" x14ac:dyDescent="0.2">
      <c r="A192" s="154" t="s">
        <v>500</v>
      </c>
      <c r="B192" s="200">
        <f>IFERROR(INDEX('Annex 1 LV, HV and UMS charges'!$B$14:$B$45,MATCH($A192,'Annex 1 LV, HV and UMS charges'!$A$14:$A$310,0)),INDEX('Annex 4 LDNO charges'!$B$14:$B$203,MATCH($A192,'Annex 4 LDNO charges'!$A$14:$A$203,0)))</f>
        <v>0</v>
      </c>
      <c r="C192" s="201" t="str">
        <f>IFERROR(INDEX('Annex 1 LV, HV and UMS charges'!$C$14:$C$45,MATCH($A192,'Annex 1 LV, HV and UMS charges'!$A$14:$A$310,0)),INDEX('Annex 4 LDNO charges'!$C$14:$C$203,MATCH($A192,'Annex 4 LDNO charges'!$A$14:$A$203,0)))</f>
        <v>0, 1 or 8</v>
      </c>
      <c r="D192" s="257"/>
      <c r="E192" s="257"/>
      <c r="F192" s="256">
        <f t="shared" si="8"/>
        <v>0</v>
      </c>
    </row>
    <row r="193" spans="1:6" ht="15" x14ac:dyDescent="0.2">
      <c r="A193" s="154" t="s">
        <v>501</v>
      </c>
      <c r="B193" s="200">
        <f>IFERROR(INDEX('Annex 1 LV, HV and UMS charges'!$B$14:$B$45,MATCH($A193,'Annex 1 LV, HV and UMS charges'!$A$14:$A$310,0)),INDEX('Annex 4 LDNO charges'!$B$14:$B$203,MATCH($A193,'Annex 4 LDNO charges'!$A$14:$A$203,0)))</f>
        <v>0</v>
      </c>
      <c r="C193" s="201">
        <f>IFERROR(INDEX('Annex 1 LV, HV and UMS charges'!$C$14:$C$45,MATCH($A193,'Annex 1 LV, HV and UMS charges'!$A$14:$A$310,0)),INDEX('Annex 4 LDNO charges'!$C$14:$C$203,MATCH($A193,'Annex 4 LDNO charges'!$A$14:$A$203,0)))</f>
        <v>0</v>
      </c>
      <c r="D193" s="257"/>
      <c r="E193" s="257"/>
      <c r="F193" s="256">
        <f t="shared" si="8"/>
        <v>0</v>
      </c>
    </row>
    <row r="194" spans="1:6" ht="15" x14ac:dyDescent="0.2">
      <c r="A194" s="154" t="s">
        <v>502</v>
      </c>
      <c r="B194" s="200">
        <f>IFERROR(INDEX('Annex 1 LV, HV and UMS charges'!$B$14:$B$45,MATCH($A194,'Annex 1 LV, HV and UMS charges'!$A$14:$A$310,0)),INDEX('Annex 4 LDNO charges'!$B$14:$B$203,MATCH($A194,'Annex 4 LDNO charges'!$A$14:$A$203,0)))</f>
        <v>0</v>
      </c>
      <c r="C194" s="201">
        <f>IFERROR(INDEX('Annex 1 LV, HV and UMS charges'!$C$14:$C$45,MATCH($A194,'Annex 1 LV, HV and UMS charges'!$A$14:$A$310,0)),INDEX('Annex 4 LDNO charges'!$C$14:$C$203,MATCH($A194,'Annex 4 LDNO charges'!$A$14:$A$203,0)))</f>
        <v>0</v>
      </c>
      <c r="D194" s="257"/>
      <c r="E194" s="257"/>
      <c r="F194" s="256">
        <f t="shared" si="8"/>
        <v>0</v>
      </c>
    </row>
    <row r="195" spans="1:6" ht="15" x14ac:dyDescent="0.2">
      <c r="A195" s="154" t="s">
        <v>503</v>
      </c>
      <c r="B195" s="200">
        <f>IFERROR(INDEX('Annex 1 LV, HV and UMS charges'!$B$14:$B$45,MATCH($A195,'Annex 1 LV, HV and UMS charges'!$A$14:$A$310,0)),INDEX('Annex 4 LDNO charges'!$B$14:$B$203,MATCH($A195,'Annex 4 LDNO charges'!$A$14:$A$203,0)))</f>
        <v>0</v>
      </c>
      <c r="C195" s="201">
        <f>IFERROR(INDEX('Annex 1 LV, HV and UMS charges'!$C$14:$C$45,MATCH($A195,'Annex 1 LV, HV and UMS charges'!$A$14:$A$310,0)),INDEX('Annex 4 LDNO charges'!$C$14:$C$203,MATCH($A195,'Annex 4 LDNO charges'!$A$14:$A$203,0)))</f>
        <v>0</v>
      </c>
      <c r="D195" s="257"/>
      <c r="E195" s="257"/>
      <c r="F195" s="256">
        <f t="shared" si="8"/>
        <v>0</v>
      </c>
    </row>
    <row r="196" spans="1:6" ht="15" x14ac:dyDescent="0.2">
      <c r="A196" s="154" t="s">
        <v>504</v>
      </c>
      <c r="B196" s="200">
        <f>IFERROR(INDEX('Annex 1 LV, HV and UMS charges'!$B$14:$B$45,MATCH($A196,'Annex 1 LV, HV and UMS charges'!$A$14:$A$310,0)),INDEX('Annex 4 LDNO charges'!$B$14:$B$203,MATCH($A196,'Annex 4 LDNO charges'!$A$14:$A$203,0)))</f>
        <v>0</v>
      </c>
      <c r="C196" s="201">
        <f>IFERROR(INDEX('Annex 1 LV, HV and UMS charges'!$C$14:$C$45,MATCH($A196,'Annex 1 LV, HV and UMS charges'!$A$14:$A$310,0)),INDEX('Annex 4 LDNO charges'!$C$14:$C$203,MATCH($A196,'Annex 4 LDNO charges'!$A$14:$A$203,0)))</f>
        <v>0</v>
      </c>
      <c r="D196" s="257"/>
      <c r="E196" s="257"/>
      <c r="F196" s="256">
        <f t="shared" si="8"/>
        <v>0</v>
      </c>
    </row>
    <row r="197" spans="1:6" ht="15" x14ac:dyDescent="0.2">
      <c r="A197" s="154" t="s">
        <v>505</v>
      </c>
      <c r="B197" s="200">
        <f>IFERROR(INDEX('Annex 1 LV, HV and UMS charges'!$B$14:$B$45,MATCH($A197,'Annex 1 LV, HV and UMS charges'!$A$14:$A$310,0)),INDEX('Annex 4 LDNO charges'!$B$14:$B$203,MATCH($A197,'Annex 4 LDNO charges'!$A$14:$A$203,0)))</f>
        <v>0</v>
      </c>
      <c r="C197" s="201">
        <f>IFERROR(INDEX('Annex 1 LV, HV and UMS charges'!$C$14:$C$45,MATCH($A197,'Annex 1 LV, HV and UMS charges'!$A$14:$A$310,0)),INDEX('Annex 4 LDNO charges'!$C$14:$C$203,MATCH($A197,'Annex 4 LDNO charges'!$A$14:$A$203,0)))</f>
        <v>0</v>
      </c>
      <c r="D197" s="257"/>
      <c r="E197" s="257"/>
      <c r="F197" s="256">
        <f t="shared" si="8"/>
        <v>0</v>
      </c>
    </row>
    <row r="198" spans="1:6" ht="15" x14ac:dyDescent="0.2">
      <c r="A198" s="154" t="s">
        <v>578</v>
      </c>
      <c r="B198" s="200">
        <f>IFERROR(INDEX('Annex 1 LV, HV and UMS charges'!$B$14:$B$45,MATCH($A198,'Annex 1 LV, HV and UMS charges'!$A$14:$A$310,0)),INDEX('Annex 4 LDNO charges'!$B$14:$B$203,MATCH($A198,'Annex 4 LDNO charges'!$A$14:$A$203,0)))</f>
        <v>0</v>
      </c>
      <c r="C198" s="201" t="str">
        <f>IFERROR(INDEX('Annex 1 LV, HV and UMS charges'!$C$14:$C$45,MATCH($A198,'Annex 1 LV, HV and UMS charges'!$A$14:$A$310,0)),INDEX('Annex 4 LDNO charges'!$C$14:$C$203,MATCH($A198,'Annex 4 LDNO charges'!$A$14:$A$203,0)))</f>
        <v>0, 1, 2</v>
      </c>
      <c r="D198" s="256">
        <f>IF(IFERROR(FIND("RELATED MPAN",UPPER($A198)),0)+IFERROR(FIND("GENER",UPPER($A198)),0)+IFERROR(FIND("UNMETERED",UPPER($A198)),0)=0,D$5,0)</f>
        <v>9.8310731994066008E-2</v>
      </c>
      <c r="E198" s="256">
        <f t="shared" ref="E198:E199" si="10">IF(IFERROR(FIND("RELATED MPAN",UPPER($A198)),0)+IFERROR(FIND("GENER",UPPER($A198)),0)+IFERROR(FIND("UNMETERED",UPPER($A198)),0)=0,E$5,0)</f>
        <v>0</v>
      </c>
      <c r="F198" s="256">
        <f t="shared" si="8"/>
        <v>0.21992399998186465</v>
      </c>
    </row>
    <row r="199" spans="1:6" ht="15" x14ac:dyDescent="0.2">
      <c r="A199" s="154" t="s">
        <v>579</v>
      </c>
      <c r="B199" s="200">
        <f>IFERROR(INDEX('Annex 1 LV, HV and UMS charges'!$B$14:$B$45,MATCH($A199,'Annex 1 LV, HV and UMS charges'!$A$14:$A$310,0)),INDEX('Annex 4 LDNO charges'!$B$14:$B$203,MATCH($A199,'Annex 4 LDNO charges'!$A$14:$A$203,0)))</f>
        <v>0</v>
      </c>
      <c r="C199" s="201" t="str">
        <f>IFERROR(INDEX('Annex 1 LV, HV and UMS charges'!$C$14:$C$45,MATCH($A199,'Annex 1 LV, HV and UMS charges'!$A$14:$A$310,0)),INDEX('Annex 4 LDNO charges'!$C$14:$C$203,MATCH($A199,'Annex 4 LDNO charges'!$A$14:$A$203,0)))</f>
        <v>2</v>
      </c>
      <c r="D199" s="256">
        <f>IF(IFERROR(FIND("RELATED MPAN",UPPER($A199)),0)+IFERROR(FIND("GENER",UPPER($A199)),0)+IFERROR(FIND("UNMETERED",UPPER($A199)),0)=0,D$5,0)</f>
        <v>0</v>
      </c>
      <c r="E199" s="256">
        <f t="shared" si="10"/>
        <v>0</v>
      </c>
      <c r="F199" s="256">
        <f t="shared" si="8"/>
        <v>0</v>
      </c>
    </row>
    <row r="200" spans="1:6" ht="15" x14ac:dyDescent="0.2">
      <c r="A200" s="154" t="s">
        <v>580</v>
      </c>
      <c r="B200" s="200">
        <f>IFERROR(INDEX('Annex 1 LV, HV and UMS charges'!$B$14:$B$45,MATCH($A200,'Annex 1 LV, HV and UMS charges'!$A$14:$A$310,0)),INDEX('Annex 4 LDNO charges'!$B$14:$B$203,MATCH($A200,'Annex 4 LDNO charges'!$A$14:$A$203,0)))</f>
        <v>0</v>
      </c>
      <c r="C200" s="201" t="str">
        <f>IFERROR(INDEX('Annex 1 LV, HV and UMS charges'!$C$14:$C$45,MATCH($A200,'Annex 1 LV, HV and UMS charges'!$A$14:$A$310,0)),INDEX('Annex 4 LDNO charges'!$C$14:$C$203,MATCH($A200,'Annex 4 LDNO charges'!$A$14:$A$203,0)))</f>
        <v>0, 3, 4, 5-8</v>
      </c>
      <c r="D200" s="257"/>
      <c r="E200" s="257"/>
      <c r="F200" s="256">
        <f t="shared" si="8"/>
        <v>0.21992399998186465</v>
      </c>
    </row>
    <row r="201" spans="1:6" ht="15" x14ac:dyDescent="0.2">
      <c r="A201" s="154" t="s">
        <v>581</v>
      </c>
      <c r="B201" s="200">
        <f>IFERROR(INDEX('Annex 1 LV, HV and UMS charges'!$B$14:$B$45,MATCH($A201,'Annex 1 LV, HV and UMS charges'!$A$14:$A$310,0)),INDEX('Annex 4 LDNO charges'!$B$14:$B$203,MATCH($A201,'Annex 4 LDNO charges'!$A$14:$A$203,0)))</f>
        <v>0</v>
      </c>
      <c r="C201" s="201" t="str">
        <f>IFERROR(INDEX('Annex 1 LV, HV and UMS charges'!$C$14:$C$45,MATCH($A201,'Annex 1 LV, HV and UMS charges'!$A$14:$A$310,0)),INDEX('Annex 4 LDNO charges'!$C$14:$C$203,MATCH($A201,'Annex 4 LDNO charges'!$A$14:$A$203,0)))</f>
        <v>0, 3, 4, 5-8</v>
      </c>
      <c r="D201" s="257"/>
      <c r="E201" s="257"/>
      <c r="F201" s="256">
        <f t="shared" si="8"/>
        <v>0.21992399998186465</v>
      </c>
    </row>
    <row r="202" spans="1:6" ht="15" x14ac:dyDescent="0.2">
      <c r="A202" s="154" t="s">
        <v>582</v>
      </c>
      <c r="B202" s="200">
        <f>IFERROR(INDEX('Annex 1 LV, HV and UMS charges'!$B$14:$B$45,MATCH($A202,'Annex 1 LV, HV and UMS charges'!$A$14:$A$310,0)),INDEX('Annex 4 LDNO charges'!$B$14:$B$203,MATCH($A202,'Annex 4 LDNO charges'!$A$14:$A$203,0)))</f>
        <v>0</v>
      </c>
      <c r="C202" s="201" t="str">
        <f>IFERROR(INDEX('Annex 1 LV, HV and UMS charges'!$C$14:$C$45,MATCH($A202,'Annex 1 LV, HV and UMS charges'!$A$14:$A$310,0)),INDEX('Annex 4 LDNO charges'!$C$14:$C$203,MATCH($A202,'Annex 4 LDNO charges'!$A$14:$A$203,0)))</f>
        <v>0, 3, 4, 5-8</v>
      </c>
      <c r="D202" s="257"/>
      <c r="E202" s="257"/>
      <c r="F202" s="256">
        <f t="shared" si="8"/>
        <v>0.21992399998186465</v>
      </c>
    </row>
    <row r="203" spans="1:6" ht="15" x14ac:dyDescent="0.2">
      <c r="A203" s="154" t="s">
        <v>583</v>
      </c>
      <c r="B203" s="200">
        <f>IFERROR(INDEX('Annex 1 LV, HV and UMS charges'!$B$14:$B$45,MATCH($A203,'Annex 1 LV, HV and UMS charges'!$A$14:$A$310,0)),INDEX('Annex 4 LDNO charges'!$B$14:$B$203,MATCH($A203,'Annex 4 LDNO charges'!$A$14:$A$203,0)))</f>
        <v>0</v>
      </c>
      <c r="C203" s="201" t="str">
        <f>IFERROR(INDEX('Annex 1 LV, HV and UMS charges'!$C$14:$C$45,MATCH($A203,'Annex 1 LV, HV and UMS charges'!$A$14:$A$310,0)),INDEX('Annex 4 LDNO charges'!$C$14:$C$203,MATCH($A203,'Annex 4 LDNO charges'!$A$14:$A$203,0)))</f>
        <v>0, 3, 4, 5-8</v>
      </c>
      <c r="D203" s="257"/>
      <c r="E203" s="257"/>
      <c r="F203" s="256">
        <f t="shared" si="8"/>
        <v>0.21992399998186465</v>
      </c>
    </row>
    <row r="204" spans="1:6" ht="15" x14ac:dyDescent="0.2">
      <c r="A204" s="154" t="s">
        <v>584</v>
      </c>
      <c r="B204" s="200">
        <f>IFERROR(INDEX('Annex 1 LV, HV and UMS charges'!$B$14:$B$45,MATCH($A204,'Annex 1 LV, HV and UMS charges'!$A$14:$A$310,0)),INDEX('Annex 4 LDNO charges'!$B$14:$B$203,MATCH($A204,'Annex 4 LDNO charges'!$A$14:$A$203,0)))</f>
        <v>0</v>
      </c>
      <c r="C204" s="201" t="str">
        <f>IFERROR(INDEX('Annex 1 LV, HV and UMS charges'!$C$14:$C$45,MATCH($A204,'Annex 1 LV, HV and UMS charges'!$A$14:$A$310,0)),INDEX('Annex 4 LDNO charges'!$C$14:$C$203,MATCH($A204,'Annex 4 LDNO charges'!$A$14:$A$203,0)))</f>
        <v>0, 3, 4, 5-8</v>
      </c>
      <c r="D204" s="257"/>
      <c r="E204" s="257"/>
      <c r="F204" s="256">
        <f t="shared" si="8"/>
        <v>0.21992399998186465</v>
      </c>
    </row>
    <row r="205" spans="1:6" ht="15" x14ac:dyDescent="0.2">
      <c r="A205" s="154" t="s">
        <v>506</v>
      </c>
      <c r="B205" s="200">
        <f>IFERROR(INDEX('Annex 1 LV, HV and UMS charges'!$B$14:$B$45,MATCH($A205,'Annex 1 LV, HV and UMS charges'!$A$14:$A$310,0)),INDEX('Annex 4 LDNO charges'!$B$14:$B$203,MATCH($A205,'Annex 4 LDNO charges'!$A$14:$A$203,0)))</f>
        <v>0</v>
      </c>
      <c r="C205" s="201" t="str">
        <f>IFERROR(INDEX('Annex 1 LV, HV and UMS charges'!$C$14:$C$45,MATCH($A205,'Annex 1 LV, HV and UMS charges'!$A$14:$A$310,0)),INDEX('Annex 4 LDNO charges'!$C$14:$C$203,MATCH($A205,'Annex 4 LDNO charges'!$A$14:$A$203,0)))</f>
        <v>4</v>
      </c>
      <c r="D205" s="257"/>
      <c r="E205" s="257"/>
      <c r="F205" s="256">
        <f t="shared" si="8"/>
        <v>0</v>
      </c>
    </row>
    <row r="206" spans="1:6" ht="15" x14ac:dyDescent="0.2">
      <c r="A206" s="154" t="s">
        <v>585</v>
      </c>
      <c r="B206" s="200">
        <f>IFERROR(INDEX('Annex 1 LV, HV and UMS charges'!$B$14:$B$45,MATCH($A206,'Annex 1 LV, HV and UMS charges'!$A$14:$A$310,0)),INDEX('Annex 4 LDNO charges'!$B$14:$B$203,MATCH($A206,'Annex 4 LDNO charges'!$A$14:$A$203,0)))</f>
        <v>0</v>
      </c>
      <c r="C206" s="201">
        <f>IFERROR(INDEX('Annex 1 LV, HV and UMS charges'!$C$14:$C$45,MATCH($A206,'Annex 1 LV, HV and UMS charges'!$A$14:$A$310,0)),INDEX('Annex 4 LDNO charges'!$C$14:$C$203,MATCH($A206,'Annex 4 LDNO charges'!$A$14:$A$203,0)))</f>
        <v>0</v>
      </c>
      <c r="D206" s="257"/>
      <c r="E206" s="257"/>
      <c r="F206" s="256">
        <f t="shared" si="8"/>
        <v>0.21992399998186465</v>
      </c>
    </row>
    <row r="207" spans="1:6" ht="15" x14ac:dyDescent="0.2">
      <c r="A207" s="154" t="s">
        <v>586</v>
      </c>
      <c r="B207" s="200">
        <f>IFERROR(INDEX('Annex 1 LV, HV and UMS charges'!$B$14:$B$45,MATCH($A207,'Annex 1 LV, HV and UMS charges'!$A$14:$A$310,0)),INDEX('Annex 4 LDNO charges'!$B$14:$B$203,MATCH($A207,'Annex 4 LDNO charges'!$A$14:$A$203,0)))</f>
        <v>0</v>
      </c>
      <c r="C207" s="201">
        <f>IFERROR(INDEX('Annex 1 LV, HV and UMS charges'!$C$14:$C$45,MATCH($A207,'Annex 1 LV, HV and UMS charges'!$A$14:$A$310,0)),INDEX('Annex 4 LDNO charges'!$C$14:$C$203,MATCH($A207,'Annex 4 LDNO charges'!$A$14:$A$203,0)))</f>
        <v>0</v>
      </c>
      <c r="D207" s="257"/>
      <c r="E207" s="257"/>
      <c r="F207" s="256">
        <f t="shared" si="8"/>
        <v>0.21992399998186465</v>
      </c>
    </row>
    <row r="208" spans="1:6" ht="15" x14ac:dyDescent="0.2">
      <c r="A208" s="154" t="s">
        <v>587</v>
      </c>
      <c r="B208" s="200">
        <f>IFERROR(INDEX('Annex 1 LV, HV and UMS charges'!$B$14:$B$45,MATCH($A208,'Annex 1 LV, HV and UMS charges'!$A$14:$A$310,0)),INDEX('Annex 4 LDNO charges'!$B$14:$B$203,MATCH($A208,'Annex 4 LDNO charges'!$A$14:$A$203,0)))</f>
        <v>0</v>
      </c>
      <c r="C208" s="201">
        <f>IFERROR(INDEX('Annex 1 LV, HV and UMS charges'!$C$14:$C$45,MATCH($A208,'Annex 1 LV, HV and UMS charges'!$A$14:$A$310,0)),INDEX('Annex 4 LDNO charges'!$C$14:$C$203,MATCH($A208,'Annex 4 LDNO charges'!$A$14:$A$203,0)))</f>
        <v>0</v>
      </c>
      <c r="D208" s="257"/>
      <c r="E208" s="257"/>
      <c r="F208" s="256">
        <f t="shared" si="8"/>
        <v>0.21992399998186465</v>
      </c>
    </row>
    <row r="209" spans="1:6" ht="15" x14ac:dyDescent="0.2">
      <c r="A209" s="154" t="s">
        <v>588</v>
      </c>
      <c r="B209" s="200">
        <f>IFERROR(INDEX('Annex 1 LV, HV and UMS charges'!$B$14:$B$45,MATCH($A209,'Annex 1 LV, HV and UMS charges'!$A$14:$A$310,0)),INDEX('Annex 4 LDNO charges'!$B$14:$B$203,MATCH($A209,'Annex 4 LDNO charges'!$A$14:$A$203,0)))</f>
        <v>0</v>
      </c>
      <c r="C209" s="201">
        <f>IFERROR(INDEX('Annex 1 LV, HV and UMS charges'!$C$14:$C$45,MATCH($A209,'Annex 1 LV, HV and UMS charges'!$A$14:$A$310,0)),INDEX('Annex 4 LDNO charges'!$C$14:$C$203,MATCH($A209,'Annex 4 LDNO charges'!$A$14:$A$203,0)))</f>
        <v>0</v>
      </c>
      <c r="D209" s="257"/>
      <c r="E209" s="257"/>
      <c r="F209" s="256">
        <f t="shared" si="8"/>
        <v>0.21992399998186465</v>
      </c>
    </row>
    <row r="210" spans="1:6" ht="15" x14ac:dyDescent="0.2">
      <c r="A210" s="154" t="s">
        <v>589</v>
      </c>
      <c r="B210" s="200">
        <f>IFERROR(INDEX('Annex 1 LV, HV and UMS charges'!$B$14:$B$45,MATCH($A210,'Annex 1 LV, HV and UMS charges'!$A$14:$A$310,0)),INDEX('Annex 4 LDNO charges'!$B$14:$B$203,MATCH($A210,'Annex 4 LDNO charges'!$A$14:$A$203,0)))</f>
        <v>0</v>
      </c>
      <c r="C210" s="201">
        <f>IFERROR(INDEX('Annex 1 LV, HV and UMS charges'!$C$14:$C$45,MATCH($A210,'Annex 1 LV, HV and UMS charges'!$A$14:$A$310,0)),INDEX('Annex 4 LDNO charges'!$C$14:$C$203,MATCH($A210,'Annex 4 LDNO charges'!$A$14:$A$203,0)))</f>
        <v>0</v>
      </c>
      <c r="D210" s="257"/>
      <c r="E210" s="257"/>
      <c r="F210" s="256">
        <f t="shared" si="8"/>
        <v>0.21992399998186465</v>
      </c>
    </row>
    <row r="211" spans="1:6" ht="15" x14ac:dyDescent="0.2">
      <c r="A211" s="154" t="s">
        <v>590</v>
      </c>
      <c r="B211" s="200">
        <f>IFERROR(INDEX('Annex 1 LV, HV and UMS charges'!$B$14:$B$45,MATCH($A211,'Annex 1 LV, HV and UMS charges'!$A$14:$A$310,0)),INDEX('Annex 4 LDNO charges'!$B$14:$B$203,MATCH($A211,'Annex 4 LDNO charges'!$A$14:$A$203,0)))</f>
        <v>0</v>
      </c>
      <c r="C211" s="201">
        <f>IFERROR(INDEX('Annex 1 LV, HV and UMS charges'!$C$14:$C$45,MATCH($A211,'Annex 1 LV, HV and UMS charges'!$A$14:$A$310,0)),INDEX('Annex 4 LDNO charges'!$C$14:$C$203,MATCH($A211,'Annex 4 LDNO charges'!$A$14:$A$203,0)))</f>
        <v>0</v>
      </c>
      <c r="D211" s="257"/>
      <c r="E211" s="257"/>
      <c r="F211" s="256">
        <f t="shared" si="8"/>
        <v>0.21992399998186465</v>
      </c>
    </row>
    <row r="212" spans="1:6" ht="15" x14ac:dyDescent="0.2">
      <c r="A212" s="154" t="s">
        <v>591</v>
      </c>
      <c r="B212" s="200">
        <f>IFERROR(INDEX('Annex 1 LV, HV and UMS charges'!$B$14:$B$45,MATCH($A212,'Annex 1 LV, HV and UMS charges'!$A$14:$A$310,0)),INDEX('Annex 4 LDNO charges'!$B$14:$B$203,MATCH($A212,'Annex 4 LDNO charges'!$A$14:$A$203,0)))</f>
        <v>0</v>
      </c>
      <c r="C212" s="201">
        <f>IFERROR(INDEX('Annex 1 LV, HV and UMS charges'!$C$14:$C$45,MATCH($A212,'Annex 1 LV, HV and UMS charges'!$A$14:$A$310,0)),INDEX('Annex 4 LDNO charges'!$C$14:$C$203,MATCH($A212,'Annex 4 LDNO charges'!$A$14:$A$203,0)))</f>
        <v>0</v>
      </c>
      <c r="D212" s="257"/>
      <c r="E212" s="257"/>
      <c r="F212" s="256">
        <f t="shared" si="8"/>
        <v>0.21992399998186465</v>
      </c>
    </row>
    <row r="213" spans="1:6" ht="15" x14ac:dyDescent="0.2">
      <c r="A213" s="154" t="s">
        <v>592</v>
      </c>
      <c r="B213" s="200">
        <f>IFERROR(INDEX('Annex 1 LV, HV and UMS charges'!$B$14:$B$45,MATCH($A213,'Annex 1 LV, HV and UMS charges'!$A$14:$A$310,0)),INDEX('Annex 4 LDNO charges'!$B$14:$B$203,MATCH($A213,'Annex 4 LDNO charges'!$A$14:$A$203,0)))</f>
        <v>0</v>
      </c>
      <c r="C213" s="201">
        <f>IFERROR(INDEX('Annex 1 LV, HV and UMS charges'!$C$14:$C$45,MATCH($A213,'Annex 1 LV, HV and UMS charges'!$A$14:$A$310,0)),INDEX('Annex 4 LDNO charges'!$C$14:$C$203,MATCH($A213,'Annex 4 LDNO charges'!$A$14:$A$203,0)))</f>
        <v>0</v>
      </c>
      <c r="D213" s="257"/>
      <c r="E213" s="257"/>
      <c r="F213" s="256">
        <f t="shared" si="8"/>
        <v>0.21992399998186465</v>
      </c>
    </row>
    <row r="214" spans="1:6" ht="15" x14ac:dyDescent="0.2">
      <c r="A214" s="154" t="s">
        <v>593</v>
      </c>
      <c r="B214" s="200">
        <f>IFERROR(INDEX('Annex 1 LV, HV and UMS charges'!$B$14:$B$45,MATCH($A214,'Annex 1 LV, HV and UMS charges'!$A$14:$A$310,0)),INDEX('Annex 4 LDNO charges'!$B$14:$B$203,MATCH($A214,'Annex 4 LDNO charges'!$A$14:$A$203,0)))</f>
        <v>0</v>
      </c>
      <c r="C214" s="201">
        <f>IFERROR(INDEX('Annex 1 LV, HV and UMS charges'!$C$14:$C$45,MATCH($A214,'Annex 1 LV, HV and UMS charges'!$A$14:$A$310,0)),INDEX('Annex 4 LDNO charges'!$C$14:$C$203,MATCH($A214,'Annex 4 LDNO charges'!$A$14:$A$203,0)))</f>
        <v>0</v>
      </c>
      <c r="D214" s="257"/>
      <c r="E214" s="257"/>
      <c r="F214" s="256">
        <f t="shared" ref="F214:F226" si="11">IF(IFERROR(FIND("RELATED MPAN",UPPER($A214)),0)+IFERROR(FIND("GENER",UPPER($A214)),0)+IFERROR(FIND("UNMETERED",UPPER($A214)),0)=0,F$5,0)</f>
        <v>0.21992399998186465</v>
      </c>
    </row>
    <row r="215" spans="1:6" ht="15" x14ac:dyDescent="0.2">
      <c r="A215" s="154" t="s">
        <v>594</v>
      </c>
      <c r="B215" s="200">
        <f>IFERROR(INDEX('Annex 1 LV, HV and UMS charges'!$B$14:$B$45,MATCH($A215,'Annex 1 LV, HV and UMS charges'!$A$14:$A$310,0)),INDEX('Annex 4 LDNO charges'!$B$14:$B$203,MATCH($A215,'Annex 4 LDNO charges'!$A$14:$A$203,0)))</f>
        <v>0</v>
      </c>
      <c r="C215" s="201">
        <f>IFERROR(INDEX('Annex 1 LV, HV and UMS charges'!$C$14:$C$45,MATCH($A215,'Annex 1 LV, HV and UMS charges'!$A$14:$A$310,0)),INDEX('Annex 4 LDNO charges'!$C$14:$C$203,MATCH($A215,'Annex 4 LDNO charges'!$A$14:$A$203,0)))</f>
        <v>0</v>
      </c>
      <c r="D215" s="257"/>
      <c r="E215" s="257"/>
      <c r="F215" s="256">
        <f t="shared" si="11"/>
        <v>0.21992399998186465</v>
      </c>
    </row>
    <row r="216" spans="1:6" ht="15" x14ac:dyDescent="0.2">
      <c r="A216" s="154" t="s">
        <v>595</v>
      </c>
      <c r="B216" s="200">
        <f>IFERROR(INDEX('Annex 1 LV, HV and UMS charges'!$B$14:$B$45,MATCH($A216,'Annex 1 LV, HV and UMS charges'!$A$14:$A$310,0)),INDEX('Annex 4 LDNO charges'!$B$14:$B$203,MATCH($A216,'Annex 4 LDNO charges'!$A$14:$A$203,0)))</f>
        <v>0</v>
      </c>
      <c r="C216" s="201">
        <f>IFERROR(INDEX('Annex 1 LV, HV and UMS charges'!$C$14:$C$45,MATCH($A216,'Annex 1 LV, HV and UMS charges'!$A$14:$A$310,0)),INDEX('Annex 4 LDNO charges'!$C$14:$C$203,MATCH($A216,'Annex 4 LDNO charges'!$A$14:$A$203,0)))</f>
        <v>0</v>
      </c>
      <c r="D216" s="257"/>
      <c r="E216" s="257"/>
      <c r="F216" s="256">
        <f t="shared" si="11"/>
        <v>0.21992399998186465</v>
      </c>
    </row>
    <row r="217" spans="1:6" ht="15" x14ac:dyDescent="0.2">
      <c r="A217" s="154" t="s">
        <v>596</v>
      </c>
      <c r="B217" s="200">
        <f>IFERROR(INDEX('Annex 1 LV, HV and UMS charges'!$B$14:$B$45,MATCH($A217,'Annex 1 LV, HV and UMS charges'!$A$14:$A$310,0)),INDEX('Annex 4 LDNO charges'!$B$14:$B$203,MATCH($A217,'Annex 4 LDNO charges'!$A$14:$A$203,0)))</f>
        <v>0</v>
      </c>
      <c r="C217" s="201">
        <f>IFERROR(INDEX('Annex 1 LV, HV and UMS charges'!$C$14:$C$45,MATCH($A217,'Annex 1 LV, HV and UMS charges'!$A$14:$A$310,0)),INDEX('Annex 4 LDNO charges'!$C$14:$C$203,MATCH($A217,'Annex 4 LDNO charges'!$A$14:$A$203,0)))</f>
        <v>0</v>
      </c>
      <c r="D217" s="257"/>
      <c r="E217" s="257"/>
      <c r="F217" s="256">
        <f t="shared" si="11"/>
        <v>0.21992399998186465</v>
      </c>
    </row>
    <row r="218" spans="1:6" ht="15" x14ac:dyDescent="0.2">
      <c r="A218" s="154" t="s">
        <v>597</v>
      </c>
      <c r="B218" s="200">
        <f>IFERROR(INDEX('Annex 1 LV, HV and UMS charges'!$B$14:$B$45,MATCH($A218,'Annex 1 LV, HV and UMS charges'!$A$14:$A$310,0)),INDEX('Annex 4 LDNO charges'!$B$14:$B$203,MATCH($A218,'Annex 4 LDNO charges'!$A$14:$A$203,0)))</f>
        <v>0</v>
      </c>
      <c r="C218" s="201">
        <f>IFERROR(INDEX('Annex 1 LV, HV and UMS charges'!$C$14:$C$45,MATCH($A218,'Annex 1 LV, HV and UMS charges'!$A$14:$A$310,0)),INDEX('Annex 4 LDNO charges'!$C$14:$C$203,MATCH($A218,'Annex 4 LDNO charges'!$A$14:$A$203,0)))</f>
        <v>0</v>
      </c>
      <c r="D218" s="257"/>
      <c r="E218" s="257"/>
      <c r="F218" s="256">
        <f t="shared" si="11"/>
        <v>0.21992399998186465</v>
      </c>
    </row>
    <row r="219" spans="1:6" ht="15" x14ac:dyDescent="0.2">
      <c r="A219" s="154" t="s">
        <v>598</v>
      </c>
      <c r="B219" s="200">
        <f>IFERROR(INDEX('Annex 1 LV, HV and UMS charges'!$B$14:$B$45,MATCH($A219,'Annex 1 LV, HV and UMS charges'!$A$14:$A$310,0)),INDEX('Annex 4 LDNO charges'!$B$14:$B$203,MATCH($A219,'Annex 4 LDNO charges'!$A$14:$A$203,0)))</f>
        <v>0</v>
      </c>
      <c r="C219" s="201">
        <f>IFERROR(INDEX('Annex 1 LV, HV and UMS charges'!$C$14:$C$45,MATCH($A219,'Annex 1 LV, HV and UMS charges'!$A$14:$A$310,0)),INDEX('Annex 4 LDNO charges'!$C$14:$C$203,MATCH($A219,'Annex 4 LDNO charges'!$A$14:$A$203,0)))</f>
        <v>0</v>
      </c>
      <c r="D219" s="257"/>
      <c r="E219" s="257"/>
      <c r="F219" s="256">
        <f t="shared" si="11"/>
        <v>0.21992399998186465</v>
      </c>
    </row>
    <row r="220" spans="1:6" ht="15" x14ac:dyDescent="0.2">
      <c r="A220" s="154" t="s">
        <v>599</v>
      </c>
      <c r="B220" s="200">
        <f>IFERROR(INDEX('Annex 1 LV, HV and UMS charges'!$B$14:$B$45,MATCH($A220,'Annex 1 LV, HV and UMS charges'!$A$14:$A$310,0)),INDEX('Annex 4 LDNO charges'!$B$14:$B$203,MATCH($A220,'Annex 4 LDNO charges'!$A$14:$A$203,0)))</f>
        <v>0</v>
      </c>
      <c r="C220" s="201">
        <f>IFERROR(INDEX('Annex 1 LV, HV and UMS charges'!$C$14:$C$45,MATCH($A220,'Annex 1 LV, HV and UMS charges'!$A$14:$A$310,0)),INDEX('Annex 4 LDNO charges'!$C$14:$C$203,MATCH($A220,'Annex 4 LDNO charges'!$A$14:$A$203,0)))</f>
        <v>0</v>
      </c>
      <c r="D220" s="257"/>
      <c r="E220" s="257"/>
      <c r="F220" s="256">
        <f t="shared" si="11"/>
        <v>0.21992399998186465</v>
      </c>
    </row>
    <row r="221" spans="1:6" ht="15" x14ac:dyDescent="0.2">
      <c r="A221" s="154" t="s">
        <v>507</v>
      </c>
      <c r="B221" s="200">
        <f>IFERROR(INDEX('Annex 1 LV, HV and UMS charges'!$B$14:$B$45,MATCH($A221,'Annex 1 LV, HV and UMS charges'!$A$14:$A$310,0)),INDEX('Annex 4 LDNO charges'!$B$14:$B$203,MATCH($A221,'Annex 4 LDNO charges'!$A$14:$A$203,0)))</f>
        <v>0</v>
      </c>
      <c r="C221" s="201" t="str">
        <f>IFERROR(INDEX('Annex 1 LV, HV and UMS charges'!$C$14:$C$45,MATCH($A221,'Annex 1 LV, HV and UMS charges'!$A$14:$A$310,0)),INDEX('Annex 4 LDNO charges'!$C$14:$C$203,MATCH($A221,'Annex 4 LDNO charges'!$A$14:$A$203,0)))</f>
        <v>0, 1 or 8</v>
      </c>
      <c r="D221" s="257"/>
      <c r="E221" s="257"/>
      <c r="F221" s="256">
        <f t="shared" si="11"/>
        <v>0</v>
      </c>
    </row>
    <row r="222" spans="1:6" ht="15" x14ac:dyDescent="0.2">
      <c r="A222" s="154" t="s">
        <v>508</v>
      </c>
      <c r="B222" s="200">
        <f>IFERROR(INDEX('Annex 1 LV, HV and UMS charges'!$B$14:$B$45,MATCH($A222,'Annex 1 LV, HV and UMS charges'!$A$14:$A$310,0)),INDEX('Annex 4 LDNO charges'!$B$14:$B$203,MATCH($A222,'Annex 4 LDNO charges'!$A$14:$A$203,0)))</f>
        <v>0</v>
      </c>
      <c r="C222" s="201">
        <f>IFERROR(INDEX('Annex 1 LV, HV and UMS charges'!$C$14:$C$45,MATCH($A222,'Annex 1 LV, HV and UMS charges'!$A$14:$A$310,0)),INDEX('Annex 4 LDNO charges'!$C$14:$C$203,MATCH($A222,'Annex 4 LDNO charges'!$A$14:$A$203,0)))</f>
        <v>0</v>
      </c>
      <c r="D222" s="257"/>
      <c r="E222" s="257"/>
      <c r="F222" s="256">
        <f t="shared" si="11"/>
        <v>0</v>
      </c>
    </row>
    <row r="223" spans="1:6" ht="15" x14ac:dyDescent="0.2">
      <c r="A223" s="154" t="s">
        <v>509</v>
      </c>
      <c r="B223" s="200">
        <f>IFERROR(INDEX('Annex 1 LV, HV and UMS charges'!$B$14:$B$45,MATCH($A223,'Annex 1 LV, HV and UMS charges'!$A$14:$A$310,0)),INDEX('Annex 4 LDNO charges'!$B$14:$B$203,MATCH($A223,'Annex 4 LDNO charges'!$A$14:$A$203,0)))</f>
        <v>0</v>
      </c>
      <c r="C223" s="201">
        <f>IFERROR(INDEX('Annex 1 LV, HV and UMS charges'!$C$14:$C$45,MATCH($A223,'Annex 1 LV, HV and UMS charges'!$A$14:$A$310,0)),INDEX('Annex 4 LDNO charges'!$C$14:$C$203,MATCH($A223,'Annex 4 LDNO charges'!$A$14:$A$203,0)))</f>
        <v>0</v>
      </c>
      <c r="D223" s="257"/>
      <c r="E223" s="257"/>
      <c r="F223" s="256">
        <f t="shared" si="11"/>
        <v>0</v>
      </c>
    </row>
    <row r="224" spans="1:6" ht="15" x14ac:dyDescent="0.2">
      <c r="A224" s="154" t="s">
        <v>510</v>
      </c>
      <c r="B224" s="200">
        <f>IFERROR(INDEX('Annex 1 LV, HV and UMS charges'!$B$14:$B$45,MATCH($A224,'Annex 1 LV, HV and UMS charges'!$A$14:$A$310,0)),INDEX('Annex 4 LDNO charges'!$B$14:$B$203,MATCH($A224,'Annex 4 LDNO charges'!$A$14:$A$203,0)))</f>
        <v>0</v>
      </c>
      <c r="C224" s="201">
        <f>IFERROR(INDEX('Annex 1 LV, HV and UMS charges'!$C$14:$C$45,MATCH($A224,'Annex 1 LV, HV and UMS charges'!$A$14:$A$310,0)),INDEX('Annex 4 LDNO charges'!$C$14:$C$203,MATCH($A224,'Annex 4 LDNO charges'!$A$14:$A$203,0)))</f>
        <v>0</v>
      </c>
      <c r="D224" s="257"/>
      <c r="E224" s="257"/>
      <c r="F224" s="256">
        <f t="shared" si="11"/>
        <v>0</v>
      </c>
    </row>
    <row r="225" spans="1:6" ht="15" x14ac:dyDescent="0.2">
      <c r="A225" s="154" t="s">
        <v>511</v>
      </c>
      <c r="B225" s="200">
        <f>IFERROR(INDEX('Annex 1 LV, HV and UMS charges'!$B$14:$B$45,MATCH($A225,'Annex 1 LV, HV and UMS charges'!$A$14:$A$310,0)),INDEX('Annex 4 LDNO charges'!$B$14:$B$203,MATCH($A225,'Annex 4 LDNO charges'!$A$14:$A$203,0)))</f>
        <v>0</v>
      </c>
      <c r="C225" s="201">
        <f>IFERROR(INDEX('Annex 1 LV, HV and UMS charges'!$C$14:$C$45,MATCH($A225,'Annex 1 LV, HV and UMS charges'!$A$14:$A$310,0)),INDEX('Annex 4 LDNO charges'!$C$14:$C$203,MATCH($A225,'Annex 4 LDNO charges'!$A$14:$A$203,0)))</f>
        <v>0</v>
      </c>
      <c r="D225" s="257"/>
      <c r="E225" s="257"/>
      <c r="F225" s="256">
        <f t="shared" si="11"/>
        <v>0</v>
      </c>
    </row>
    <row r="226" spans="1:6" ht="15" x14ac:dyDescent="0.2">
      <c r="A226" s="154" t="s">
        <v>512</v>
      </c>
      <c r="B226" s="200">
        <f>IFERROR(INDEX('Annex 1 LV, HV and UMS charges'!$B$14:$B$45,MATCH($A226,'Annex 1 LV, HV and UMS charges'!$A$14:$A$310,0)),INDEX('Annex 4 LDNO charges'!$B$14:$B$203,MATCH($A226,'Annex 4 LDNO charges'!$A$14:$A$203,0)))</f>
        <v>0</v>
      </c>
      <c r="C226" s="201">
        <f>IFERROR(INDEX('Annex 1 LV, HV and UMS charges'!$C$14:$C$45,MATCH($A226,'Annex 1 LV, HV and UMS charges'!$A$14:$A$310,0)),INDEX('Annex 4 LDNO charges'!$C$14:$C$203,MATCH($A226,'Annex 4 LDNO charges'!$A$14:$A$203,0)))</f>
        <v>0</v>
      </c>
      <c r="D226" s="257"/>
      <c r="E226" s="257"/>
      <c r="F226" s="256">
        <f t="shared" si="11"/>
        <v>0</v>
      </c>
    </row>
    <row r="227" spans="1:6" ht="12.75" x14ac:dyDescent="0.2">
      <c r="A227" s="340" t="s">
        <v>514</v>
      </c>
      <c r="B227" s="340"/>
      <c r="C227" s="340"/>
      <c r="D227" s="340"/>
      <c r="E227" s="340"/>
      <c r="F227" s="340"/>
    </row>
    <row r="228" spans="1:6" ht="12.75" x14ac:dyDescent="0.2">
      <c r="A228" s="339" t="s">
        <v>515</v>
      </c>
      <c r="B228" s="339"/>
      <c r="C228" s="339"/>
      <c r="D228" s="339"/>
      <c r="E228" s="339"/>
      <c r="F228" s="339"/>
    </row>
    <row r="229" spans="1:6" ht="12.75" x14ac:dyDescent="0.2">
      <c r="A229" s="339" t="s">
        <v>516</v>
      </c>
      <c r="B229" s="339"/>
      <c r="C229" s="339"/>
      <c r="D229" s="339"/>
      <c r="E229" s="339"/>
      <c r="F229" s="339"/>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95"/>
  <sheetViews>
    <sheetView topLeftCell="A73" zoomScale="85" zoomScaleNormal="85" zoomScaleSheetLayoutView="100" workbookViewId="0">
      <selection activeCell="B9" sqref="B9"/>
    </sheetView>
  </sheetViews>
  <sheetFormatPr defaultRowHeight="27.75" customHeight="1" x14ac:dyDescent="0.2"/>
  <cols>
    <col min="1" max="1" width="30"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2" t="s">
        <v>27</v>
      </c>
      <c r="B1" s="3"/>
      <c r="C1" s="2"/>
      <c r="E1" s="8"/>
      <c r="F1" s="4"/>
      <c r="G1" s="4"/>
    </row>
    <row r="2" spans="1:7" s="9" customFormat="1" ht="47.25" customHeight="1" x14ac:dyDescent="0.2">
      <c r="A2" s="288" t="str">
        <f>Overview!B4&amp; " - Effective from "&amp;TEXT(Overview!D4,"D MMMM YYYY")&amp;" - "&amp;Overview!E4&amp;" Nodal/Zonal charges"</f>
        <v>Western Power Distribution (East Midlands) plc  - Effective from 1 April 2023 - Final Nodal/Zonal charges</v>
      </c>
      <c r="B2" s="289"/>
      <c r="C2" s="289"/>
      <c r="D2" s="290"/>
    </row>
    <row r="3" spans="1:7" ht="60.75" customHeight="1" x14ac:dyDescent="0.2">
      <c r="A3" s="19" t="s">
        <v>97</v>
      </c>
      <c r="B3" s="19" t="s">
        <v>1</v>
      </c>
      <c r="C3" s="19" t="s">
        <v>62</v>
      </c>
      <c r="D3" s="19" t="s">
        <v>63</v>
      </c>
    </row>
    <row r="4" spans="1:7" ht="12.75" x14ac:dyDescent="0.2">
      <c r="A4" s="251" t="s">
        <v>1215</v>
      </c>
      <c r="B4" s="252">
        <v>0</v>
      </c>
      <c r="C4" s="255">
        <v>0.62571172608976278</v>
      </c>
      <c r="D4" s="253"/>
    </row>
    <row r="5" spans="1:7" ht="12.75" x14ac:dyDescent="0.2">
      <c r="A5" s="251" t="s">
        <v>1216</v>
      </c>
      <c r="B5" s="252">
        <v>0</v>
      </c>
      <c r="C5" s="255">
        <v>0</v>
      </c>
      <c r="D5" s="253"/>
    </row>
    <row r="6" spans="1:7" ht="38.25" x14ac:dyDescent="0.2">
      <c r="A6" s="251" t="s">
        <v>1217</v>
      </c>
      <c r="B6" s="254" t="s">
        <v>1216</v>
      </c>
      <c r="C6" s="255">
        <v>4.2658095723086804</v>
      </c>
      <c r="D6" s="253"/>
    </row>
    <row r="7" spans="1:7" ht="25.5" x14ac:dyDescent="0.2">
      <c r="A7" s="251" t="s">
        <v>1218</v>
      </c>
      <c r="B7" s="252" t="s">
        <v>1216</v>
      </c>
      <c r="C7" s="255">
        <v>0</v>
      </c>
      <c r="D7" s="253"/>
    </row>
    <row r="8" spans="1:7" ht="25.5" x14ac:dyDescent="0.2">
      <c r="A8" s="251" t="s">
        <v>1219</v>
      </c>
      <c r="B8" s="252" t="s">
        <v>1216</v>
      </c>
      <c r="C8" s="255">
        <v>0.72945781541521137</v>
      </c>
      <c r="D8" s="253"/>
    </row>
    <row r="9" spans="1:7" ht="12.75" x14ac:dyDescent="0.2">
      <c r="A9" s="251" t="s">
        <v>1220</v>
      </c>
      <c r="B9" s="252" t="s">
        <v>1215</v>
      </c>
      <c r="C9" s="255">
        <v>5.6104832540952225</v>
      </c>
      <c r="D9" s="253"/>
    </row>
    <row r="10" spans="1:7" ht="12.75" x14ac:dyDescent="0.2">
      <c r="A10" s="251" t="s">
        <v>1221</v>
      </c>
      <c r="B10" s="252" t="s">
        <v>1215</v>
      </c>
      <c r="C10" s="255">
        <v>0</v>
      </c>
      <c r="D10" s="253"/>
    </row>
    <row r="11" spans="1:7" ht="12.75" x14ac:dyDescent="0.2">
      <c r="A11" s="251" t="s">
        <v>1222</v>
      </c>
      <c r="B11" s="252" t="s">
        <v>1216</v>
      </c>
      <c r="C11" s="255">
        <v>0</v>
      </c>
      <c r="D11" s="253"/>
    </row>
    <row r="12" spans="1:7" ht="12.75" x14ac:dyDescent="0.2">
      <c r="A12" s="251" t="s">
        <v>1223</v>
      </c>
      <c r="B12" s="252" t="s">
        <v>1216</v>
      </c>
      <c r="C12" s="255">
        <v>0.93785186756811312</v>
      </c>
      <c r="D12" s="253"/>
    </row>
    <row r="13" spans="1:7" ht="12.75" x14ac:dyDescent="0.2">
      <c r="A13" s="251" t="s">
        <v>1224</v>
      </c>
      <c r="B13" s="252" t="s">
        <v>1216</v>
      </c>
      <c r="C13" s="255">
        <v>1.7982592901381604</v>
      </c>
      <c r="D13" s="253"/>
    </row>
    <row r="14" spans="1:7" ht="25.5" x14ac:dyDescent="0.2">
      <c r="A14" s="251" t="s">
        <v>1225</v>
      </c>
      <c r="B14" s="252" t="s">
        <v>1215</v>
      </c>
      <c r="C14" s="255">
        <v>0</v>
      </c>
      <c r="D14" s="253"/>
    </row>
    <row r="15" spans="1:7" ht="25.5" x14ac:dyDescent="0.2">
      <c r="A15" s="251" t="s">
        <v>1226</v>
      </c>
      <c r="B15" s="252" t="s">
        <v>1215</v>
      </c>
      <c r="C15" s="255">
        <v>0</v>
      </c>
      <c r="D15" s="253"/>
    </row>
    <row r="16" spans="1:7" ht="25.5" x14ac:dyDescent="0.2">
      <c r="A16" s="251" t="s">
        <v>1227</v>
      </c>
      <c r="B16" s="252" t="s">
        <v>1215</v>
      </c>
      <c r="C16" s="255">
        <v>1.4491096703851192</v>
      </c>
      <c r="D16" s="253"/>
    </row>
    <row r="17" spans="1:4" ht="25.5" x14ac:dyDescent="0.2">
      <c r="A17" s="251" t="s">
        <v>1228</v>
      </c>
      <c r="B17" s="252">
        <v>0</v>
      </c>
      <c r="C17" s="255">
        <v>0</v>
      </c>
      <c r="D17" s="253"/>
    </row>
    <row r="18" spans="1:4" ht="63.75" x14ac:dyDescent="0.2">
      <c r="A18" s="251" t="s">
        <v>1229</v>
      </c>
      <c r="B18" s="252" t="s">
        <v>1216</v>
      </c>
      <c r="C18" s="255">
        <v>2.2133903519886302</v>
      </c>
      <c r="D18" s="253"/>
    </row>
    <row r="19" spans="1:4" ht="76.5" x14ac:dyDescent="0.2">
      <c r="A19" s="251" t="s">
        <v>1230</v>
      </c>
      <c r="B19" s="252" t="s">
        <v>1216</v>
      </c>
      <c r="C19" s="255">
        <v>0.20059205610852496</v>
      </c>
      <c r="D19" s="253"/>
    </row>
    <row r="20" spans="1:4" ht="63.75" x14ac:dyDescent="0.2">
      <c r="A20" s="251" t="s">
        <v>1231</v>
      </c>
      <c r="B20" s="252" t="s">
        <v>1215</v>
      </c>
      <c r="C20" s="255">
        <v>2.4387891580892203</v>
      </c>
      <c r="D20" s="253"/>
    </row>
    <row r="21" spans="1:4" ht="63.75" x14ac:dyDescent="0.2">
      <c r="A21" s="251" t="s">
        <v>1232</v>
      </c>
      <c r="B21" s="252" t="s">
        <v>1216</v>
      </c>
      <c r="C21" s="255">
        <v>0.60272934346088758</v>
      </c>
      <c r="D21" s="253"/>
    </row>
    <row r="22" spans="1:4" ht="25.5" x14ac:dyDescent="0.2">
      <c r="A22" s="251" t="s">
        <v>1233</v>
      </c>
      <c r="B22" s="252" t="s">
        <v>1224</v>
      </c>
      <c r="C22" s="255">
        <v>0</v>
      </c>
      <c r="D22" s="253"/>
    </row>
    <row r="23" spans="1:4" ht="25.5" x14ac:dyDescent="0.2">
      <c r="A23" s="251" t="s">
        <v>1234</v>
      </c>
      <c r="B23" s="252" t="s">
        <v>1224</v>
      </c>
      <c r="C23" s="255">
        <v>0</v>
      </c>
      <c r="D23" s="253"/>
    </row>
    <row r="24" spans="1:4" ht="25.5" x14ac:dyDescent="0.2">
      <c r="A24" s="251" t="s">
        <v>1235</v>
      </c>
      <c r="B24" s="252" t="s">
        <v>1225</v>
      </c>
      <c r="C24" s="255">
        <v>0</v>
      </c>
      <c r="D24" s="253"/>
    </row>
    <row r="25" spans="1:4" ht="25.5" x14ac:dyDescent="0.2">
      <c r="A25" s="251" t="s">
        <v>1236</v>
      </c>
      <c r="B25" s="252" t="s">
        <v>1219</v>
      </c>
      <c r="C25" s="255">
        <v>0</v>
      </c>
      <c r="D25" s="253"/>
    </row>
    <row r="26" spans="1:4" ht="25.5" x14ac:dyDescent="0.2">
      <c r="A26" s="251" t="s">
        <v>1237</v>
      </c>
      <c r="B26" s="252" t="s">
        <v>1223</v>
      </c>
      <c r="C26" s="255">
        <v>0</v>
      </c>
      <c r="D26" s="253"/>
    </row>
    <row r="27" spans="1:4" ht="25.5" x14ac:dyDescent="0.2">
      <c r="A27" s="251" t="s">
        <v>1238</v>
      </c>
      <c r="B27" s="252" t="s">
        <v>1221</v>
      </c>
      <c r="C27" s="255">
        <v>0</v>
      </c>
      <c r="D27" s="253"/>
    </row>
    <row r="28" spans="1:4" ht="38.25" x14ac:dyDescent="0.2">
      <c r="A28" s="251" t="s">
        <v>1239</v>
      </c>
      <c r="B28" s="252" t="s">
        <v>1229</v>
      </c>
      <c r="C28" s="255">
        <v>0</v>
      </c>
      <c r="D28" s="253"/>
    </row>
    <row r="29" spans="1:4" ht="25.5" x14ac:dyDescent="0.2">
      <c r="A29" s="251" t="s">
        <v>1240</v>
      </c>
      <c r="B29" s="252" t="s">
        <v>1218</v>
      </c>
      <c r="C29" s="255">
        <v>0</v>
      </c>
      <c r="D29" s="253"/>
    </row>
    <row r="30" spans="1:4" ht="25.5" x14ac:dyDescent="0.2">
      <c r="A30" s="251" t="s">
        <v>1241</v>
      </c>
      <c r="B30" s="252" t="s">
        <v>1219</v>
      </c>
      <c r="C30" s="255">
        <v>0</v>
      </c>
      <c r="D30" s="253"/>
    </row>
    <row r="31" spans="1:4" ht="25.5" x14ac:dyDescent="0.2">
      <c r="A31" s="251" t="s">
        <v>1242</v>
      </c>
      <c r="B31" s="252" t="s">
        <v>1220</v>
      </c>
      <c r="C31" s="255">
        <v>0</v>
      </c>
      <c r="D31" s="253"/>
    </row>
    <row r="32" spans="1:4" ht="25.5" x14ac:dyDescent="0.2">
      <c r="A32" s="251" t="s">
        <v>1243</v>
      </c>
      <c r="B32" s="252" t="s">
        <v>1217</v>
      </c>
      <c r="C32" s="255">
        <v>6.0221557586479451</v>
      </c>
      <c r="D32" s="253"/>
    </row>
    <row r="33" spans="1:4" ht="25.5" x14ac:dyDescent="0.2">
      <c r="A33" s="251" t="s">
        <v>1244</v>
      </c>
      <c r="B33" s="252" t="s">
        <v>1222</v>
      </c>
      <c r="C33" s="255">
        <v>0</v>
      </c>
      <c r="D33" s="253"/>
    </row>
    <row r="34" spans="1:4" ht="25.5" x14ac:dyDescent="0.2">
      <c r="A34" s="251" t="s">
        <v>1245</v>
      </c>
      <c r="B34" s="252" t="s">
        <v>1223</v>
      </c>
      <c r="C34" s="255">
        <v>0</v>
      </c>
      <c r="D34" s="253"/>
    </row>
    <row r="35" spans="1:4" ht="25.5" x14ac:dyDescent="0.2">
      <c r="A35" s="251" t="s">
        <v>1246</v>
      </c>
      <c r="B35" s="252" t="s">
        <v>1220</v>
      </c>
      <c r="C35" s="255">
        <v>0</v>
      </c>
      <c r="D35" s="253"/>
    </row>
    <row r="36" spans="1:4" ht="25.5" x14ac:dyDescent="0.2">
      <c r="A36" s="251" t="s">
        <v>1247</v>
      </c>
      <c r="B36" s="252" t="s">
        <v>1223</v>
      </c>
      <c r="C36" s="255">
        <v>0</v>
      </c>
      <c r="D36" s="253"/>
    </row>
    <row r="37" spans="1:4" ht="25.5" x14ac:dyDescent="0.2">
      <c r="A37" s="251" t="s">
        <v>1248</v>
      </c>
      <c r="B37" s="252" t="s">
        <v>1220</v>
      </c>
      <c r="C37" s="255">
        <v>0</v>
      </c>
      <c r="D37" s="253"/>
    </row>
    <row r="38" spans="1:4" ht="25.5" x14ac:dyDescent="0.2">
      <c r="A38" s="251" t="s">
        <v>1249</v>
      </c>
      <c r="B38" s="252" t="s">
        <v>1218</v>
      </c>
      <c r="C38" s="255">
        <v>0</v>
      </c>
      <c r="D38" s="253"/>
    </row>
    <row r="39" spans="1:4" ht="25.5" x14ac:dyDescent="0.2">
      <c r="A39" s="251" t="s">
        <v>1250</v>
      </c>
      <c r="B39" s="252" t="s">
        <v>1218</v>
      </c>
      <c r="C39" s="255">
        <v>0</v>
      </c>
      <c r="D39" s="253"/>
    </row>
    <row r="40" spans="1:4" ht="25.5" x14ac:dyDescent="0.2">
      <c r="A40" s="251" t="s">
        <v>1251</v>
      </c>
      <c r="B40" s="252" t="s">
        <v>1224</v>
      </c>
      <c r="C40" s="255">
        <v>0</v>
      </c>
      <c r="D40" s="253"/>
    </row>
    <row r="41" spans="1:4" ht="25.5" x14ac:dyDescent="0.2">
      <c r="A41" s="251" t="s">
        <v>1252</v>
      </c>
      <c r="B41" s="252" t="s">
        <v>1223</v>
      </c>
      <c r="C41" s="255">
        <v>0</v>
      </c>
      <c r="D41" s="253"/>
    </row>
    <row r="42" spans="1:4" ht="12.75" x14ac:dyDescent="0.2">
      <c r="A42" s="251" t="s">
        <v>1253</v>
      </c>
      <c r="B42" s="252" t="s">
        <v>1216</v>
      </c>
      <c r="C42" s="255">
        <v>0</v>
      </c>
      <c r="D42" s="253"/>
    </row>
    <row r="43" spans="1:4" ht="25.5" x14ac:dyDescent="0.2">
      <c r="A43" s="251" t="s">
        <v>1254</v>
      </c>
      <c r="B43" s="252" t="s">
        <v>1225</v>
      </c>
      <c r="C43" s="255">
        <v>0</v>
      </c>
      <c r="D43" s="253"/>
    </row>
    <row r="44" spans="1:4" ht="25.5" x14ac:dyDescent="0.2">
      <c r="A44" s="251" t="s">
        <v>1255</v>
      </c>
      <c r="B44" s="252" t="s">
        <v>1225</v>
      </c>
      <c r="C44" s="255">
        <v>0</v>
      </c>
      <c r="D44" s="253"/>
    </row>
    <row r="45" spans="1:4" ht="25.5" x14ac:dyDescent="0.2">
      <c r="A45" s="251" t="s">
        <v>1256</v>
      </c>
      <c r="B45" s="252" t="s">
        <v>1225</v>
      </c>
      <c r="C45" s="255">
        <v>0</v>
      </c>
      <c r="D45" s="253"/>
    </row>
    <row r="46" spans="1:4" ht="25.5" x14ac:dyDescent="0.2">
      <c r="A46" s="251" t="s">
        <v>1257</v>
      </c>
      <c r="B46" s="252" t="s">
        <v>1218</v>
      </c>
      <c r="C46" s="255">
        <v>0</v>
      </c>
      <c r="D46" s="253"/>
    </row>
    <row r="47" spans="1:4" ht="25.5" x14ac:dyDescent="0.2">
      <c r="A47" s="251" t="s">
        <v>1258</v>
      </c>
      <c r="B47" s="252" t="s">
        <v>1216</v>
      </c>
      <c r="C47" s="255">
        <v>0</v>
      </c>
      <c r="D47" s="253"/>
    </row>
    <row r="48" spans="1:4" ht="25.5" x14ac:dyDescent="0.2">
      <c r="A48" s="251" t="s">
        <v>1259</v>
      </c>
      <c r="B48" s="252" t="s">
        <v>1227</v>
      </c>
      <c r="C48" s="255">
        <v>0</v>
      </c>
      <c r="D48" s="253"/>
    </row>
    <row r="49" spans="1:4" ht="25.5" x14ac:dyDescent="0.2">
      <c r="A49" s="251" t="s">
        <v>1260</v>
      </c>
      <c r="B49" s="252" t="s">
        <v>1225</v>
      </c>
      <c r="C49" s="255">
        <v>0</v>
      </c>
      <c r="D49" s="253"/>
    </row>
    <row r="50" spans="1:4" ht="38.25" x14ac:dyDescent="0.2">
      <c r="A50" s="251" t="s">
        <v>1261</v>
      </c>
      <c r="B50" s="252" t="s">
        <v>1232</v>
      </c>
      <c r="C50" s="255">
        <v>0</v>
      </c>
      <c r="D50" s="253"/>
    </row>
    <row r="51" spans="1:4" ht="25.5" x14ac:dyDescent="0.2">
      <c r="A51" s="251" t="s">
        <v>1262</v>
      </c>
      <c r="B51" s="252" t="s">
        <v>1227</v>
      </c>
      <c r="C51" s="255">
        <v>0</v>
      </c>
      <c r="D51" s="253"/>
    </row>
    <row r="52" spans="1:4" ht="25.5" x14ac:dyDescent="0.2">
      <c r="A52" s="251" t="s">
        <v>1263</v>
      </c>
      <c r="B52" s="252" t="s">
        <v>1222</v>
      </c>
      <c r="C52" s="255">
        <v>0</v>
      </c>
      <c r="D52" s="253"/>
    </row>
    <row r="53" spans="1:4" ht="25.5" x14ac:dyDescent="0.2">
      <c r="A53" s="251" t="s">
        <v>1264</v>
      </c>
      <c r="B53" s="252" t="s">
        <v>1225</v>
      </c>
      <c r="C53" s="255">
        <v>0</v>
      </c>
      <c r="D53" s="253"/>
    </row>
    <row r="54" spans="1:4" ht="25.5" x14ac:dyDescent="0.2">
      <c r="A54" s="251" t="s">
        <v>1265</v>
      </c>
      <c r="B54" s="252" t="s">
        <v>1223</v>
      </c>
      <c r="C54" s="255">
        <v>0</v>
      </c>
      <c r="D54" s="253"/>
    </row>
    <row r="55" spans="1:4" ht="25.5" x14ac:dyDescent="0.2">
      <c r="A55" s="251" t="s">
        <v>1266</v>
      </c>
      <c r="B55" s="252" t="s">
        <v>1221</v>
      </c>
      <c r="C55" s="255">
        <v>0</v>
      </c>
      <c r="D55" s="253"/>
    </row>
    <row r="56" spans="1:4" ht="25.5" x14ac:dyDescent="0.2">
      <c r="A56" s="251" t="s">
        <v>1267</v>
      </c>
      <c r="B56" s="252" t="s">
        <v>1219</v>
      </c>
      <c r="C56" s="255">
        <v>0</v>
      </c>
      <c r="D56" s="253"/>
    </row>
    <row r="57" spans="1:4" ht="25.5" x14ac:dyDescent="0.2">
      <c r="A57" s="251" t="s">
        <v>1268</v>
      </c>
      <c r="B57" s="252" t="s">
        <v>1224</v>
      </c>
      <c r="C57" s="255">
        <v>0</v>
      </c>
      <c r="D57" s="253"/>
    </row>
    <row r="58" spans="1:4" ht="25.5" x14ac:dyDescent="0.2">
      <c r="A58" s="251" t="s">
        <v>1269</v>
      </c>
      <c r="B58" s="252" t="s">
        <v>1221</v>
      </c>
      <c r="C58" s="255">
        <v>0</v>
      </c>
      <c r="D58" s="253"/>
    </row>
    <row r="59" spans="1:4" ht="25.5" x14ac:dyDescent="0.2">
      <c r="A59" s="251" t="s">
        <v>1270</v>
      </c>
      <c r="B59" s="252" t="s">
        <v>1227</v>
      </c>
      <c r="C59" s="255">
        <v>0</v>
      </c>
      <c r="D59" s="253"/>
    </row>
    <row r="60" spans="1:4" ht="25.5" x14ac:dyDescent="0.2">
      <c r="A60" s="251" t="s">
        <v>1271</v>
      </c>
      <c r="B60" s="252" t="s">
        <v>1223</v>
      </c>
      <c r="C60" s="255">
        <v>0</v>
      </c>
      <c r="D60" s="253"/>
    </row>
    <row r="61" spans="1:4" ht="25.5" x14ac:dyDescent="0.2">
      <c r="A61" s="251" t="s">
        <v>1272</v>
      </c>
      <c r="B61" s="252" t="s">
        <v>1226</v>
      </c>
      <c r="C61" s="255">
        <v>0</v>
      </c>
      <c r="D61" s="253"/>
    </row>
    <row r="62" spans="1:4" ht="25.5" x14ac:dyDescent="0.2">
      <c r="A62" s="251" t="s">
        <v>1273</v>
      </c>
      <c r="B62" s="252" t="s">
        <v>1225</v>
      </c>
      <c r="C62" s="255">
        <v>2.6901963586597906</v>
      </c>
      <c r="D62" s="253"/>
    </row>
    <row r="63" spans="1:4" ht="25.5" x14ac:dyDescent="0.2">
      <c r="A63" s="251" t="s">
        <v>1274</v>
      </c>
      <c r="B63" s="252" t="s">
        <v>1219</v>
      </c>
      <c r="C63" s="255">
        <v>6.2226418015806431</v>
      </c>
      <c r="D63" s="253"/>
    </row>
    <row r="64" spans="1:4" ht="25.5" x14ac:dyDescent="0.2">
      <c r="A64" s="251" t="s">
        <v>1275</v>
      </c>
      <c r="B64" s="252" t="s">
        <v>1227</v>
      </c>
      <c r="C64" s="255">
        <v>0</v>
      </c>
      <c r="D64" s="253"/>
    </row>
    <row r="65" spans="1:4" ht="38.25" x14ac:dyDescent="0.2">
      <c r="A65" s="251" t="s">
        <v>1276</v>
      </c>
      <c r="B65" s="252" t="s">
        <v>1221</v>
      </c>
      <c r="C65" s="255">
        <v>0</v>
      </c>
      <c r="D65" s="253"/>
    </row>
    <row r="66" spans="1:4" ht="25.5" x14ac:dyDescent="0.2">
      <c r="A66" s="251" t="s">
        <v>1277</v>
      </c>
      <c r="B66" s="252" t="s">
        <v>1226</v>
      </c>
      <c r="C66" s="255">
        <v>0</v>
      </c>
      <c r="D66" s="253"/>
    </row>
    <row r="67" spans="1:4" ht="38.25" x14ac:dyDescent="0.2">
      <c r="A67" s="251" t="s">
        <v>1278</v>
      </c>
      <c r="B67" s="252" t="s">
        <v>1231</v>
      </c>
      <c r="C67" s="255">
        <v>0</v>
      </c>
      <c r="D67" s="253"/>
    </row>
    <row r="68" spans="1:4" ht="12.75" x14ac:dyDescent="0.2">
      <c r="A68" s="251" t="s">
        <v>1279</v>
      </c>
      <c r="B68" s="252" t="s">
        <v>1222</v>
      </c>
      <c r="C68" s="255">
        <v>0</v>
      </c>
      <c r="D68" s="253"/>
    </row>
    <row r="69" spans="1:4" ht="25.5" x14ac:dyDescent="0.2">
      <c r="A69" s="251" t="s">
        <v>1280</v>
      </c>
      <c r="B69" s="252" t="s">
        <v>1219</v>
      </c>
      <c r="C69" s="255">
        <v>0</v>
      </c>
      <c r="D69" s="253"/>
    </row>
    <row r="70" spans="1:4" ht="12.75" x14ac:dyDescent="0.2">
      <c r="A70" s="251" t="s">
        <v>1281</v>
      </c>
      <c r="B70" s="252" t="s">
        <v>1223</v>
      </c>
      <c r="C70" s="255">
        <v>3.2648427350032327</v>
      </c>
      <c r="D70" s="253"/>
    </row>
    <row r="71" spans="1:4" ht="25.5" x14ac:dyDescent="0.2">
      <c r="A71" s="251" t="s">
        <v>1282</v>
      </c>
      <c r="B71" s="252" t="s">
        <v>1220</v>
      </c>
      <c r="C71" s="255">
        <v>0</v>
      </c>
      <c r="D71" s="253"/>
    </row>
    <row r="72" spans="1:4" ht="12.75" x14ac:dyDescent="0.2">
      <c r="A72" s="251" t="s">
        <v>1283</v>
      </c>
      <c r="B72" s="252" t="s">
        <v>1221</v>
      </c>
      <c r="C72" s="255">
        <v>0</v>
      </c>
      <c r="D72" s="253"/>
    </row>
    <row r="73" spans="1:4" ht="25.5" x14ac:dyDescent="0.2">
      <c r="A73" s="251" t="s">
        <v>1284</v>
      </c>
      <c r="B73" s="252" t="s">
        <v>1224</v>
      </c>
      <c r="C73" s="255">
        <v>0</v>
      </c>
      <c r="D73" s="253"/>
    </row>
    <row r="74" spans="1:4" ht="25.5" x14ac:dyDescent="0.2">
      <c r="A74" s="251" t="s">
        <v>1285</v>
      </c>
      <c r="B74" s="252" t="s">
        <v>1223</v>
      </c>
      <c r="C74" s="255">
        <v>0</v>
      </c>
      <c r="D74" s="253"/>
    </row>
    <row r="75" spans="1:4" ht="25.5" x14ac:dyDescent="0.2">
      <c r="A75" s="251" t="s">
        <v>1286</v>
      </c>
      <c r="B75" s="252" t="s">
        <v>1217</v>
      </c>
      <c r="C75" s="255">
        <v>0</v>
      </c>
      <c r="D75" s="253"/>
    </row>
    <row r="76" spans="1:4" ht="51" x14ac:dyDescent="0.2">
      <c r="A76" s="251" t="s">
        <v>1287</v>
      </c>
      <c r="B76" s="252" t="s">
        <v>1230</v>
      </c>
      <c r="C76" s="255">
        <v>0</v>
      </c>
      <c r="D76" s="253"/>
    </row>
    <row r="77" spans="1:4" ht="25.5" x14ac:dyDescent="0.2">
      <c r="A77" s="251" t="s">
        <v>1288</v>
      </c>
      <c r="B77" s="252" t="s">
        <v>1219</v>
      </c>
      <c r="C77" s="255">
        <v>0</v>
      </c>
      <c r="D77" s="253"/>
    </row>
    <row r="78" spans="1:4" ht="25.5" x14ac:dyDescent="0.2">
      <c r="A78" s="251" t="s">
        <v>1289</v>
      </c>
      <c r="B78" s="252" t="s">
        <v>1220</v>
      </c>
      <c r="C78" s="255">
        <v>0</v>
      </c>
      <c r="D78" s="253"/>
    </row>
    <row r="79" spans="1:4" ht="25.5" x14ac:dyDescent="0.2">
      <c r="A79" s="251" t="s">
        <v>1290</v>
      </c>
      <c r="B79" s="252" t="s">
        <v>1223</v>
      </c>
      <c r="C79" s="255">
        <v>0</v>
      </c>
      <c r="D79" s="253"/>
    </row>
    <row r="80" spans="1:4" ht="25.5" x14ac:dyDescent="0.2">
      <c r="A80" s="251" t="s">
        <v>1291</v>
      </c>
      <c r="B80" s="252" t="s">
        <v>1223</v>
      </c>
      <c r="C80" s="255">
        <v>0</v>
      </c>
      <c r="D80" s="253"/>
    </row>
    <row r="81" spans="1:4" ht="25.5" x14ac:dyDescent="0.2">
      <c r="A81" s="251" t="s">
        <v>1292</v>
      </c>
      <c r="B81" s="252" t="s">
        <v>1226</v>
      </c>
      <c r="C81" s="255">
        <v>0</v>
      </c>
      <c r="D81" s="253"/>
    </row>
    <row r="82" spans="1:4" ht="25.5" x14ac:dyDescent="0.2">
      <c r="A82" s="251" t="s">
        <v>1293</v>
      </c>
      <c r="B82" s="252" t="s">
        <v>1220</v>
      </c>
      <c r="C82" s="255">
        <v>0</v>
      </c>
      <c r="D82" s="253"/>
    </row>
    <row r="83" spans="1:4" ht="25.5" x14ac:dyDescent="0.2">
      <c r="A83" s="251" t="s">
        <v>1294</v>
      </c>
      <c r="B83" s="252" t="s">
        <v>1218</v>
      </c>
      <c r="C83" s="255">
        <v>0</v>
      </c>
      <c r="D83" s="253"/>
    </row>
    <row r="84" spans="1:4" ht="25.5" x14ac:dyDescent="0.2">
      <c r="A84" s="251" t="s">
        <v>1295</v>
      </c>
      <c r="B84" s="252" t="s">
        <v>1226</v>
      </c>
      <c r="C84" s="255">
        <v>0</v>
      </c>
      <c r="D84" s="253"/>
    </row>
    <row r="85" spans="1:4" ht="25.5" x14ac:dyDescent="0.2">
      <c r="A85" s="251" t="s">
        <v>1296</v>
      </c>
      <c r="B85" s="252" t="s">
        <v>1215</v>
      </c>
      <c r="C85" s="255">
        <v>0</v>
      </c>
      <c r="D85" s="253"/>
    </row>
    <row r="86" spans="1:4" ht="25.5" x14ac:dyDescent="0.2">
      <c r="A86" s="251" t="s">
        <v>1297</v>
      </c>
      <c r="B86" s="252" t="s">
        <v>1217</v>
      </c>
      <c r="C86" s="255">
        <v>0</v>
      </c>
      <c r="D86" s="253"/>
    </row>
    <row r="87" spans="1:4" ht="25.5" x14ac:dyDescent="0.2">
      <c r="A87" s="251" t="s">
        <v>1298</v>
      </c>
      <c r="B87" s="252" t="s">
        <v>1222</v>
      </c>
      <c r="C87" s="255">
        <v>0</v>
      </c>
      <c r="D87" s="253"/>
    </row>
    <row r="88" spans="1:4" ht="25.5" x14ac:dyDescent="0.2">
      <c r="A88" s="251" t="s">
        <v>1299</v>
      </c>
      <c r="B88" s="252" t="s">
        <v>1222</v>
      </c>
      <c r="C88" s="255">
        <v>0</v>
      </c>
      <c r="D88" s="253"/>
    </row>
    <row r="89" spans="1:4" ht="25.5" x14ac:dyDescent="0.2">
      <c r="A89" s="251" t="s">
        <v>1300</v>
      </c>
      <c r="B89" s="252" t="s">
        <v>1228</v>
      </c>
      <c r="C89" s="255">
        <v>0</v>
      </c>
      <c r="D89" s="253"/>
    </row>
    <row r="90" spans="1:4" ht="25.5" x14ac:dyDescent="0.2">
      <c r="A90" s="251" t="s">
        <v>1301</v>
      </c>
      <c r="B90" s="252" t="s">
        <v>1220</v>
      </c>
      <c r="C90" s="255">
        <v>3.2911404211495432</v>
      </c>
      <c r="D90" s="253"/>
    </row>
    <row r="91" spans="1:4" ht="12.75" x14ac:dyDescent="0.2">
      <c r="A91" s="251" t="s">
        <v>1302</v>
      </c>
      <c r="B91" s="252">
        <v>0</v>
      </c>
      <c r="C91" s="255">
        <v>0</v>
      </c>
      <c r="D91" s="253"/>
    </row>
    <row r="92" spans="1:4" ht="38.25" x14ac:dyDescent="0.2">
      <c r="A92" s="251" t="s">
        <v>1303</v>
      </c>
      <c r="B92" s="252" t="s">
        <v>1302</v>
      </c>
      <c r="C92" s="255">
        <v>1.6849851034046177</v>
      </c>
      <c r="D92" s="253"/>
    </row>
    <row r="93" spans="1:4" ht="12.75" x14ac:dyDescent="0.2">
      <c r="A93" s="251" t="s">
        <v>1304</v>
      </c>
      <c r="B93" s="252" t="s">
        <v>1302</v>
      </c>
      <c r="C93" s="255">
        <v>0</v>
      </c>
      <c r="D93" s="253"/>
    </row>
    <row r="94" spans="1:4" ht="12.75" x14ac:dyDescent="0.2">
      <c r="A94" s="251" t="s">
        <v>1305</v>
      </c>
      <c r="B94" s="252" t="s">
        <v>1302</v>
      </c>
      <c r="C94" s="255">
        <v>0.60736943688843548</v>
      </c>
      <c r="D94" s="253"/>
    </row>
    <row r="95" spans="1:4" ht="12.75" x14ac:dyDescent="0.2">
      <c r="A95" s="251" t="s">
        <v>1306</v>
      </c>
      <c r="B95" s="252" t="s">
        <v>1302</v>
      </c>
      <c r="C95" s="255">
        <v>0.71225913330838531</v>
      </c>
      <c r="D95" s="253"/>
    </row>
    <row r="96" spans="1:4" ht="12.75" x14ac:dyDescent="0.2">
      <c r="A96" s="251" t="s">
        <v>1307</v>
      </c>
      <c r="B96" s="252" t="s">
        <v>1302</v>
      </c>
      <c r="C96" s="255">
        <v>0</v>
      </c>
      <c r="D96" s="253"/>
    </row>
    <row r="97" spans="1:4" ht="25.5" x14ac:dyDescent="0.2">
      <c r="A97" s="251" t="s">
        <v>1308</v>
      </c>
      <c r="B97" s="252" t="s">
        <v>1302</v>
      </c>
      <c r="C97" s="255">
        <v>0</v>
      </c>
      <c r="D97" s="253"/>
    </row>
    <row r="98" spans="1:4" ht="25.5" x14ac:dyDescent="0.2">
      <c r="A98" s="251" t="s">
        <v>1309</v>
      </c>
      <c r="B98" s="252" t="s">
        <v>1302</v>
      </c>
      <c r="C98" s="255">
        <v>0</v>
      </c>
      <c r="D98" s="253"/>
    </row>
    <row r="99" spans="1:4" ht="38.25" x14ac:dyDescent="0.2">
      <c r="A99" s="251" t="s">
        <v>1310</v>
      </c>
      <c r="B99" s="252" t="s">
        <v>1302</v>
      </c>
      <c r="C99" s="255">
        <v>0.81522907687351065</v>
      </c>
      <c r="D99" s="253"/>
    </row>
    <row r="100" spans="1:4" ht="25.5" x14ac:dyDescent="0.2">
      <c r="A100" s="251" t="s">
        <v>1311</v>
      </c>
      <c r="B100" s="252" t="s">
        <v>1302</v>
      </c>
      <c r="C100" s="255">
        <v>0.77969585115819695</v>
      </c>
      <c r="D100" s="253"/>
    </row>
    <row r="101" spans="1:4" ht="12.75" x14ac:dyDescent="0.2">
      <c r="A101" s="251" t="s">
        <v>1312</v>
      </c>
      <c r="B101" s="252" t="s">
        <v>1302</v>
      </c>
      <c r="C101" s="255">
        <v>0.74679635384452547</v>
      </c>
      <c r="D101" s="253"/>
    </row>
    <row r="102" spans="1:4" ht="25.5" x14ac:dyDescent="0.2">
      <c r="A102" s="251" t="s">
        <v>1313</v>
      </c>
      <c r="B102" s="252">
        <v>0</v>
      </c>
      <c r="C102" s="255">
        <v>3.2710422437136133</v>
      </c>
      <c r="D102" s="253"/>
    </row>
    <row r="103" spans="1:4" ht="89.25" x14ac:dyDescent="0.2">
      <c r="A103" s="251" t="s">
        <v>1314</v>
      </c>
      <c r="B103" s="252" t="s">
        <v>1302</v>
      </c>
      <c r="C103" s="255">
        <v>0.23672311301740415</v>
      </c>
      <c r="D103" s="253"/>
    </row>
    <row r="104" spans="1:4" ht="76.5" x14ac:dyDescent="0.2">
      <c r="A104" s="251" t="s">
        <v>1315</v>
      </c>
      <c r="B104" s="252" t="s">
        <v>1302</v>
      </c>
      <c r="C104" s="255">
        <v>0</v>
      </c>
      <c r="D104" s="253"/>
    </row>
    <row r="105" spans="1:4" ht="76.5" x14ac:dyDescent="0.2">
      <c r="A105" s="251" t="s">
        <v>1316</v>
      </c>
      <c r="B105" s="252" t="s">
        <v>1302</v>
      </c>
      <c r="C105" s="255">
        <v>0</v>
      </c>
      <c r="D105" s="253"/>
    </row>
    <row r="106" spans="1:4" ht="76.5" x14ac:dyDescent="0.2">
      <c r="A106" s="251" t="s">
        <v>1317</v>
      </c>
      <c r="B106" s="252" t="s">
        <v>1302</v>
      </c>
      <c r="C106" s="255">
        <v>0</v>
      </c>
      <c r="D106" s="253"/>
    </row>
    <row r="107" spans="1:4" ht="63.75" x14ac:dyDescent="0.2">
      <c r="A107" s="251" t="s">
        <v>1318</v>
      </c>
      <c r="B107" s="252" t="s">
        <v>1302</v>
      </c>
      <c r="C107" s="255">
        <v>0</v>
      </c>
      <c r="D107" s="253"/>
    </row>
    <row r="108" spans="1:4" ht="76.5" x14ac:dyDescent="0.2">
      <c r="A108" s="251" t="s">
        <v>1319</v>
      </c>
      <c r="B108" s="252" t="s">
        <v>1302</v>
      </c>
      <c r="C108" s="255">
        <v>0</v>
      </c>
      <c r="D108" s="253"/>
    </row>
    <row r="109" spans="1:4" ht="76.5" x14ac:dyDescent="0.2">
      <c r="A109" s="251" t="s">
        <v>1320</v>
      </c>
      <c r="B109" s="252" t="s">
        <v>1302</v>
      </c>
      <c r="C109" s="255">
        <v>0</v>
      </c>
      <c r="D109" s="253"/>
    </row>
    <row r="110" spans="1:4" ht="76.5" x14ac:dyDescent="0.2">
      <c r="A110" s="251" t="s">
        <v>1321</v>
      </c>
      <c r="B110" s="252" t="s">
        <v>1302</v>
      </c>
      <c r="C110" s="255">
        <v>0.7633582076960479</v>
      </c>
      <c r="D110" s="253"/>
    </row>
    <row r="111" spans="1:4" ht="76.5" x14ac:dyDescent="0.2">
      <c r="A111" s="251" t="s">
        <v>1322</v>
      </c>
      <c r="B111" s="252" t="s">
        <v>1302</v>
      </c>
      <c r="C111" s="255">
        <v>0.7633973652096766</v>
      </c>
      <c r="D111" s="253"/>
    </row>
    <row r="112" spans="1:4" ht="25.5" x14ac:dyDescent="0.2">
      <c r="A112" s="251" t="s">
        <v>1323</v>
      </c>
      <c r="B112" s="252" t="s">
        <v>1310</v>
      </c>
      <c r="C112" s="255">
        <v>0</v>
      </c>
      <c r="D112" s="253"/>
    </row>
    <row r="113" spans="1:4" ht="25.5" x14ac:dyDescent="0.2">
      <c r="A113" s="251" t="s">
        <v>1324</v>
      </c>
      <c r="B113" s="252" t="s">
        <v>1310</v>
      </c>
      <c r="C113" s="255">
        <v>0</v>
      </c>
      <c r="D113" s="253"/>
    </row>
    <row r="114" spans="1:4" ht="25.5" x14ac:dyDescent="0.2">
      <c r="A114" s="251" t="s">
        <v>1325</v>
      </c>
      <c r="B114" s="252" t="s">
        <v>1306</v>
      </c>
      <c r="C114" s="255">
        <v>0</v>
      </c>
      <c r="D114" s="253"/>
    </row>
    <row r="115" spans="1:4" ht="25.5" x14ac:dyDescent="0.2">
      <c r="A115" s="251" t="s">
        <v>1326</v>
      </c>
      <c r="B115" s="252" t="s">
        <v>1306</v>
      </c>
      <c r="C115" s="255">
        <v>0</v>
      </c>
      <c r="D115" s="253"/>
    </row>
    <row r="116" spans="1:4" ht="25.5" x14ac:dyDescent="0.2">
      <c r="A116" s="251" t="s">
        <v>1327</v>
      </c>
      <c r="B116" s="252" t="s">
        <v>1303</v>
      </c>
      <c r="C116" s="255">
        <v>0</v>
      </c>
      <c r="D116" s="253"/>
    </row>
    <row r="117" spans="1:4" ht="25.5" x14ac:dyDescent="0.2">
      <c r="A117" s="251" t="s">
        <v>1328</v>
      </c>
      <c r="B117" s="252" t="s">
        <v>1304</v>
      </c>
      <c r="C117" s="255">
        <v>0</v>
      </c>
      <c r="D117" s="253"/>
    </row>
    <row r="118" spans="1:4" ht="25.5" x14ac:dyDescent="0.2">
      <c r="A118" s="251" t="s">
        <v>1329</v>
      </c>
      <c r="B118" s="252" t="s">
        <v>1306</v>
      </c>
      <c r="C118" s="255">
        <v>0</v>
      </c>
      <c r="D118" s="253"/>
    </row>
    <row r="119" spans="1:4" ht="25.5" x14ac:dyDescent="0.2">
      <c r="A119" s="251" t="s">
        <v>1330</v>
      </c>
      <c r="B119" s="252" t="s">
        <v>1303</v>
      </c>
      <c r="C119" s="255">
        <v>0</v>
      </c>
      <c r="D119" s="253"/>
    </row>
    <row r="120" spans="1:4" ht="12.75" x14ac:dyDescent="0.2">
      <c r="A120" s="251" t="s">
        <v>1331</v>
      </c>
      <c r="B120" s="252" t="s">
        <v>1307</v>
      </c>
      <c r="C120" s="255">
        <v>0</v>
      </c>
      <c r="D120" s="253"/>
    </row>
    <row r="121" spans="1:4" ht="38.25" x14ac:dyDescent="0.2">
      <c r="A121" s="251" t="s">
        <v>1332</v>
      </c>
      <c r="B121" s="252" t="s">
        <v>1315</v>
      </c>
      <c r="C121" s="255">
        <v>0</v>
      </c>
      <c r="D121" s="253"/>
    </row>
    <row r="122" spans="1:4" ht="25.5" x14ac:dyDescent="0.2">
      <c r="A122" s="251" t="s">
        <v>1333</v>
      </c>
      <c r="B122" s="252" t="s">
        <v>1303</v>
      </c>
      <c r="C122" s="255">
        <v>0</v>
      </c>
      <c r="D122" s="253"/>
    </row>
    <row r="123" spans="1:4" ht="25.5" x14ac:dyDescent="0.2">
      <c r="A123" s="251" t="s">
        <v>1334</v>
      </c>
      <c r="B123" s="252" t="s">
        <v>1310</v>
      </c>
      <c r="C123" s="255">
        <v>0</v>
      </c>
      <c r="D123" s="253"/>
    </row>
    <row r="124" spans="1:4" ht="25.5" x14ac:dyDescent="0.2">
      <c r="A124" s="251" t="s">
        <v>1335</v>
      </c>
      <c r="B124" s="252" t="s">
        <v>1304</v>
      </c>
      <c r="C124" s="255">
        <v>0</v>
      </c>
      <c r="D124" s="253"/>
    </row>
    <row r="125" spans="1:4" ht="38.25" x14ac:dyDescent="0.2">
      <c r="A125" s="251" t="s">
        <v>1336</v>
      </c>
      <c r="B125" s="252" t="s">
        <v>1304</v>
      </c>
      <c r="C125" s="255">
        <v>0</v>
      </c>
      <c r="D125" s="253"/>
    </row>
    <row r="126" spans="1:4" ht="25.5" x14ac:dyDescent="0.2">
      <c r="A126" s="251" t="s">
        <v>1337</v>
      </c>
      <c r="B126" s="252" t="s">
        <v>1310</v>
      </c>
      <c r="C126" s="255">
        <v>0</v>
      </c>
      <c r="D126" s="253"/>
    </row>
    <row r="127" spans="1:4" ht="38.25" x14ac:dyDescent="0.2">
      <c r="A127" s="251" t="s">
        <v>1338</v>
      </c>
      <c r="B127" s="252" t="s">
        <v>1320</v>
      </c>
      <c r="C127" s="255">
        <v>0</v>
      </c>
      <c r="D127" s="253"/>
    </row>
    <row r="128" spans="1:4" ht="25.5" x14ac:dyDescent="0.2">
      <c r="A128" s="251" t="s">
        <v>1339</v>
      </c>
      <c r="B128" s="252" t="s">
        <v>1303</v>
      </c>
      <c r="C128" s="255">
        <v>3.6540661348326586</v>
      </c>
      <c r="D128" s="253"/>
    </row>
    <row r="129" spans="1:4" ht="25.5" x14ac:dyDescent="0.2">
      <c r="A129" s="251" t="s">
        <v>1340</v>
      </c>
      <c r="B129" s="252" t="s">
        <v>1302</v>
      </c>
      <c r="C129" s="255">
        <v>2.9212925451539342</v>
      </c>
      <c r="D129" s="253"/>
    </row>
    <row r="130" spans="1:4" ht="25.5" x14ac:dyDescent="0.2">
      <c r="A130" s="251" t="s">
        <v>1341</v>
      </c>
      <c r="B130" s="252" t="s">
        <v>1304</v>
      </c>
      <c r="C130" s="255">
        <v>0</v>
      </c>
      <c r="D130" s="253"/>
    </row>
    <row r="131" spans="1:4" ht="38.25" x14ac:dyDescent="0.2">
      <c r="A131" s="251" t="s">
        <v>1342</v>
      </c>
      <c r="B131" s="252" t="s">
        <v>1319</v>
      </c>
      <c r="C131" s="255">
        <v>0</v>
      </c>
      <c r="D131" s="253"/>
    </row>
    <row r="132" spans="1:4" ht="25.5" x14ac:dyDescent="0.2">
      <c r="A132" s="251" t="s">
        <v>1343</v>
      </c>
      <c r="B132" s="252" t="s">
        <v>1310</v>
      </c>
      <c r="C132" s="255">
        <v>0</v>
      </c>
      <c r="D132" s="253"/>
    </row>
    <row r="133" spans="1:4" ht="25.5" x14ac:dyDescent="0.2">
      <c r="A133" s="251" t="s">
        <v>1344</v>
      </c>
      <c r="B133" s="252" t="s">
        <v>1304</v>
      </c>
      <c r="C133" s="255">
        <v>0</v>
      </c>
      <c r="D133" s="253"/>
    </row>
    <row r="134" spans="1:4" ht="25.5" x14ac:dyDescent="0.2">
      <c r="A134" s="251" t="s">
        <v>1345</v>
      </c>
      <c r="B134" s="252" t="s">
        <v>1311</v>
      </c>
      <c r="C134" s="255">
        <v>3.827811821587138</v>
      </c>
      <c r="D134" s="253"/>
    </row>
    <row r="135" spans="1:4" ht="25.5" x14ac:dyDescent="0.2">
      <c r="A135" s="251" t="s">
        <v>1346</v>
      </c>
      <c r="B135" s="252" t="s">
        <v>1311</v>
      </c>
      <c r="C135" s="255">
        <v>3.4486958762436419</v>
      </c>
      <c r="D135" s="253"/>
    </row>
    <row r="136" spans="1:4" ht="25.5" x14ac:dyDescent="0.2">
      <c r="A136" s="251" t="s">
        <v>1347</v>
      </c>
      <c r="B136" s="252" t="s">
        <v>1312</v>
      </c>
      <c r="C136" s="255">
        <v>3.8213540875513972</v>
      </c>
      <c r="D136" s="253"/>
    </row>
    <row r="137" spans="1:4" ht="25.5" x14ac:dyDescent="0.2">
      <c r="A137" s="251" t="s">
        <v>1348</v>
      </c>
      <c r="B137" s="252" t="s">
        <v>1308</v>
      </c>
      <c r="C137" s="255">
        <v>0</v>
      </c>
      <c r="D137" s="253"/>
    </row>
    <row r="138" spans="1:4" ht="25.5" x14ac:dyDescent="0.2">
      <c r="A138" s="251" t="s">
        <v>1349</v>
      </c>
      <c r="B138" s="252" t="s">
        <v>1313</v>
      </c>
      <c r="C138" s="255">
        <v>0</v>
      </c>
      <c r="D138" s="253"/>
    </row>
    <row r="139" spans="1:4" ht="25.5" x14ac:dyDescent="0.2">
      <c r="A139" s="251" t="s">
        <v>1350</v>
      </c>
      <c r="B139" s="252" t="s">
        <v>1305</v>
      </c>
      <c r="C139" s="255">
        <v>0</v>
      </c>
      <c r="D139" s="253"/>
    </row>
    <row r="140" spans="1:4" ht="25.5" x14ac:dyDescent="0.2">
      <c r="A140" s="251" t="s">
        <v>1351</v>
      </c>
      <c r="B140" s="252" t="s">
        <v>1310</v>
      </c>
      <c r="C140" s="255">
        <v>2.6909681538348993</v>
      </c>
      <c r="D140" s="253"/>
    </row>
    <row r="141" spans="1:4" ht="25.5" x14ac:dyDescent="0.2">
      <c r="A141" s="251" t="s">
        <v>1352</v>
      </c>
      <c r="B141" s="252" t="s">
        <v>1303</v>
      </c>
      <c r="C141" s="255">
        <v>0</v>
      </c>
      <c r="D141" s="253"/>
    </row>
    <row r="142" spans="1:4" ht="38.25" x14ac:dyDescent="0.2">
      <c r="A142" s="251" t="s">
        <v>1353</v>
      </c>
      <c r="B142" s="252" t="s">
        <v>1322</v>
      </c>
      <c r="C142" s="255">
        <v>0</v>
      </c>
      <c r="D142" s="253"/>
    </row>
    <row r="143" spans="1:4" ht="12.75" x14ac:dyDescent="0.2">
      <c r="A143" s="251" t="s">
        <v>1354</v>
      </c>
      <c r="B143" s="252" t="s">
        <v>1306</v>
      </c>
      <c r="C143" s="255">
        <v>0</v>
      </c>
      <c r="D143" s="253"/>
    </row>
    <row r="144" spans="1:4" ht="25.5" x14ac:dyDescent="0.2">
      <c r="A144" s="251" t="s">
        <v>1355</v>
      </c>
      <c r="B144" s="252" t="s">
        <v>1313</v>
      </c>
      <c r="C144" s="255">
        <v>8.418744580053696</v>
      </c>
      <c r="D144" s="253"/>
    </row>
    <row r="145" spans="1:4" ht="51" x14ac:dyDescent="0.2">
      <c r="A145" s="251" t="s">
        <v>1356</v>
      </c>
      <c r="B145" s="252" t="s">
        <v>1314</v>
      </c>
      <c r="C145" s="255">
        <v>0</v>
      </c>
      <c r="D145" s="253"/>
    </row>
    <row r="146" spans="1:4" ht="25.5" x14ac:dyDescent="0.2">
      <c r="A146" s="251" t="s">
        <v>1357</v>
      </c>
      <c r="B146" s="252" t="s">
        <v>1311</v>
      </c>
      <c r="C146" s="255">
        <v>0</v>
      </c>
      <c r="D146" s="253"/>
    </row>
    <row r="147" spans="1:4" ht="38.25" x14ac:dyDescent="0.2">
      <c r="A147" s="251" t="s">
        <v>1358</v>
      </c>
      <c r="B147" s="252" t="s">
        <v>1318</v>
      </c>
      <c r="C147" s="255">
        <v>0</v>
      </c>
      <c r="D147" s="253"/>
    </row>
    <row r="148" spans="1:4" ht="38.25" x14ac:dyDescent="0.2">
      <c r="A148" s="251" t="s">
        <v>1359</v>
      </c>
      <c r="B148" s="252" t="s">
        <v>1317</v>
      </c>
      <c r="C148" s="255">
        <v>0</v>
      </c>
      <c r="D148" s="253"/>
    </row>
    <row r="149" spans="1:4" ht="38.25" x14ac:dyDescent="0.2">
      <c r="A149" s="251" t="s">
        <v>1360</v>
      </c>
      <c r="B149" s="252" t="s">
        <v>1306</v>
      </c>
      <c r="C149" s="255">
        <v>0</v>
      </c>
      <c r="D149" s="253"/>
    </row>
    <row r="150" spans="1:4" ht="25.5" x14ac:dyDescent="0.2">
      <c r="A150" s="251" t="s">
        <v>1361</v>
      </c>
      <c r="B150" s="252" t="s">
        <v>1304</v>
      </c>
      <c r="C150" s="255">
        <v>0</v>
      </c>
      <c r="D150" s="253"/>
    </row>
    <row r="151" spans="1:4" ht="25.5" x14ac:dyDescent="0.2">
      <c r="A151" s="251" t="s">
        <v>1362</v>
      </c>
      <c r="B151" s="252" t="s">
        <v>1305</v>
      </c>
      <c r="C151" s="255">
        <v>0</v>
      </c>
      <c r="D151" s="253"/>
    </row>
    <row r="152" spans="1:4" ht="25.5" x14ac:dyDescent="0.2">
      <c r="A152" s="251" t="s">
        <v>1363</v>
      </c>
      <c r="B152" s="252" t="s">
        <v>1303</v>
      </c>
      <c r="C152" s="255">
        <v>0</v>
      </c>
      <c r="D152" s="253"/>
    </row>
    <row r="153" spans="1:4" ht="25.5" x14ac:dyDescent="0.2">
      <c r="A153" s="251" t="s">
        <v>1364</v>
      </c>
      <c r="B153" s="252" t="s">
        <v>1305</v>
      </c>
      <c r="C153" s="255">
        <v>0</v>
      </c>
      <c r="D153" s="253"/>
    </row>
    <row r="154" spans="1:4" ht="25.5" x14ac:dyDescent="0.2">
      <c r="A154" s="251" t="s">
        <v>1365</v>
      </c>
      <c r="B154" s="252" t="s">
        <v>1310</v>
      </c>
      <c r="C154" s="255">
        <v>0</v>
      </c>
      <c r="D154" s="253"/>
    </row>
    <row r="155" spans="1:4" ht="25.5" x14ac:dyDescent="0.2">
      <c r="A155" s="251" t="s">
        <v>1366</v>
      </c>
      <c r="B155" s="252" t="s">
        <v>1304</v>
      </c>
      <c r="C155" s="255">
        <v>0</v>
      </c>
      <c r="D155" s="253"/>
    </row>
    <row r="156" spans="1:4" ht="12.75" x14ac:dyDescent="0.2">
      <c r="A156" s="251" t="s">
        <v>1367</v>
      </c>
      <c r="B156" s="252" t="s">
        <v>1305</v>
      </c>
      <c r="C156" s="255">
        <v>0</v>
      </c>
      <c r="D156" s="253"/>
    </row>
    <row r="157" spans="1:4" ht="25.5" x14ac:dyDescent="0.2">
      <c r="A157" s="251" t="s">
        <v>1368</v>
      </c>
      <c r="B157" s="252" t="s">
        <v>1311</v>
      </c>
      <c r="C157" s="255">
        <v>0</v>
      </c>
      <c r="D157" s="253"/>
    </row>
    <row r="158" spans="1:4" ht="38.25" x14ac:dyDescent="0.2">
      <c r="A158" s="251" t="s">
        <v>1369</v>
      </c>
      <c r="B158" s="252" t="s">
        <v>1316</v>
      </c>
      <c r="C158" s="255">
        <v>0</v>
      </c>
      <c r="D158" s="253"/>
    </row>
    <row r="159" spans="1:4" ht="38.25" x14ac:dyDescent="0.2">
      <c r="A159" s="251" t="s">
        <v>1370</v>
      </c>
      <c r="B159" s="252" t="s">
        <v>1305</v>
      </c>
      <c r="C159" s="255">
        <v>0</v>
      </c>
      <c r="D159" s="253"/>
    </row>
    <row r="160" spans="1:4" ht="38.25" x14ac:dyDescent="0.2">
      <c r="A160" s="251" t="s">
        <v>1371</v>
      </c>
      <c r="B160" s="252" t="s">
        <v>1305</v>
      </c>
      <c r="C160" s="255">
        <v>0</v>
      </c>
      <c r="D160" s="253"/>
    </row>
    <row r="161" spans="1:4" ht="25.5" x14ac:dyDescent="0.2">
      <c r="A161" s="251" t="s">
        <v>1372</v>
      </c>
      <c r="B161" s="252" t="s">
        <v>1303</v>
      </c>
      <c r="C161" s="255">
        <v>0</v>
      </c>
      <c r="D161" s="253"/>
    </row>
    <row r="162" spans="1:4" ht="25.5" x14ac:dyDescent="0.2">
      <c r="A162" s="251" t="s">
        <v>1373</v>
      </c>
      <c r="B162" s="252" t="s">
        <v>1312</v>
      </c>
      <c r="C162" s="255">
        <v>0</v>
      </c>
      <c r="D162" s="253"/>
    </row>
    <row r="163" spans="1:4" ht="25.5" x14ac:dyDescent="0.2">
      <c r="A163" s="251" t="s">
        <v>1374</v>
      </c>
      <c r="B163" s="252" t="s">
        <v>1312</v>
      </c>
      <c r="C163" s="255">
        <v>0</v>
      </c>
      <c r="D163" s="253"/>
    </row>
    <row r="164" spans="1:4" ht="25.5" x14ac:dyDescent="0.2">
      <c r="A164" s="251" t="s">
        <v>1375</v>
      </c>
      <c r="B164" s="252" t="s">
        <v>1306</v>
      </c>
      <c r="C164" s="255">
        <v>5.5470111617127138</v>
      </c>
      <c r="D164" s="253"/>
    </row>
    <row r="165" spans="1:4" ht="25.5" x14ac:dyDescent="0.2">
      <c r="A165" s="251" t="s">
        <v>1376</v>
      </c>
      <c r="B165" s="252" t="s">
        <v>1304</v>
      </c>
      <c r="C165" s="255">
        <v>0</v>
      </c>
      <c r="D165" s="253"/>
    </row>
    <row r="166" spans="1:4" ht="25.5" x14ac:dyDescent="0.2">
      <c r="A166" s="251" t="s">
        <v>1377</v>
      </c>
      <c r="B166" s="252" t="s">
        <v>1304</v>
      </c>
      <c r="C166" s="255">
        <v>0</v>
      </c>
      <c r="D166" s="253"/>
    </row>
    <row r="167" spans="1:4" ht="25.5" x14ac:dyDescent="0.2">
      <c r="A167" s="251" t="s">
        <v>1378</v>
      </c>
      <c r="B167" s="252" t="s">
        <v>1303</v>
      </c>
      <c r="C167" s="255">
        <v>0</v>
      </c>
      <c r="D167" s="253"/>
    </row>
    <row r="168" spans="1:4" ht="38.25" x14ac:dyDescent="0.2">
      <c r="A168" s="251" t="s">
        <v>1379</v>
      </c>
      <c r="B168" s="252" t="s">
        <v>1321</v>
      </c>
      <c r="C168" s="255">
        <v>0</v>
      </c>
      <c r="D168" s="253"/>
    </row>
    <row r="169" spans="1:4" ht="25.5" x14ac:dyDescent="0.2">
      <c r="A169" s="251" t="s">
        <v>1380</v>
      </c>
      <c r="B169" s="252" t="s">
        <v>1305</v>
      </c>
      <c r="C169" s="255">
        <v>5.324786839429887</v>
      </c>
      <c r="D169" s="253"/>
    </row>
    <row r="170" spans="1:4" ht="25.5" x14ac:dyDescent="0.2">
      <c r="A170" s="251" t="s">
        <v>1381</v>
      </c>
      <c r="B170" s="252" t="s">
        <v>1305</v>
      </c>
      <c r="C170" s="255">
        <v>0</v>
      </c>
      <c r="D170" s="253"/>
    </row>
    <row r="171" spans="1:4" ht="12.75" x14ac:dyDescent="0.2">
      <c r="A171" s="251" t="s">
        <v>1382</v>
      </c>
      <c r="B171" s="252">
        <v>0</v>
      </c>
      <c r="C171" s="255">
        <v>0</v>
      </c>
      <c r="D171" s="253"/>
    </row>
    <row r="172" spans="1:4" ht="12.75" x14ac:dyDescent="0.2">
      <c r="A172" s="251" t="s">
        <v>1383</v>
      </c>
      <c r="B172" s="252">
        <v>0</v>
      </c>
      <c r="C172" s="255">
        <v>4.0720523479477952</v>
      </c>
      <c r="D172" s="253"/>
    </row>
    <row r="173" spans="1:4" ht="12.75" x14ac:dyDescent="0.2">
      <c r="A173" s="251" t="s">
        <v>1384</v>
      </c>
      <c r="B173" s="252" t="s">
        <v>1382</v>
      </c>
      <c r="C173" s="255">
        <v>0.66675934623590793</v>
      </c>
      <c r="D173" s="253"/>
    </row>
    <row r="174" spans="1:4" ht="12.75" x14ac:dyDescent="0.2">
      <c r="A174" s="251" t="s">
        <v>1385</v>
      </c>
      <c r="B174" s="252" t="s">
        <v>1383</v>
      </c>
      <c r="C174" s="255">
        <v>0</v>
      </c>
      <c r="D174" s="253"/>
    </row>
    <row r="175" spans="1:4" ht="12.75" x14ac:dyDescent="0.2">
      <c r="A175" s="251" t="s">
        <v>1386</v>
      </c>
      <c r="B175" s="252" t="s">
        <v>1383</v>
      </c>
      <c r="C175" s="255">
        <v>0</v>
      </c>
      <c r="D175" s="253"/>
    </row>
    <row r="176" spans="1:4" ht="12.75" x14ac:dyDescent="0.2">
      <c r="A176" s="251" t="s">
        <v>1387</v>
      </c>
      <c r="B176" s="252" t="s">
        <v>1382</v>
      </c>
      <c r="C176" s="255">
        <v>1.393154062806127</v>
      </c>
      <c r="D176" s="253"/>
    </row>
    <row r="177" spans="1:4" ht="12.75" x14ac:dyDescent="0.2">
      <c r="A177" s="251" t="s">
        <v>1388</v>
      </c>
      <c r="B177" s="252" t="s">
        <v>1382</v>
      </c>
      <c r="C177" s="255">
        <v>0</v>
      </c>
      <c r="D177" s="253"/>
    </row>
    <row r="178" spans="1:4" ht="12.75" x14ac:dyDescent="0.2">
      <c r="A178" s="251" t="s">
        <v>1389</v>
      </c>
      <c r="B178" s="252" t="s">
        <v>1383</v>
      </c>
      <c r="C178" s="255">
        <v>0</v>
      </c>
      <c r="D178" s="253"/>
    </row>
    <row r="179" spans="1:4" ht="12.75" x14ac:dyDescent="0.2">
      <c r="A179" s="251" t="s">
        <v>1390</v>
      </c>
      <c r="B179" s="252" t="s">
        <v>1383</v>
      </c>
      <c r="C179" s="255">
        <v>0</v>
      </c>
      <c r="D179" s="253"/>
    </row>
    <row r="180" spans="1:4" ht="12.75" x14ac:dyDescent="0.2">
      <c r="A180" s="251" t="s">
        <v>1391</v>
      </c>
      <c r="B180" s="252" t="s">
        <v>1383</v>
      </c>
      <c r="C180" s="255">
        <v>4.8342448305482311</v>
      </c>
      <c r="D180" s="253"/>
    </row>
    <row r="181" spans="1:4" ht="12.75" x14ac:dyDescent="0.2">
      <c r="A181" s="251" t="s">
        <v>1392</v>
      </c>
      <c r="B181" s="252" t="s">
        <v>1383</v>
      </c>
      <c r="C181" s="255">
        <v>0.62916238963321169</v>
      </c>
      <c r="D181" s="253"/>
    </row>
    <row r="182" spans="1:4" ht="12.75" x14ac:dyDescent="0.2">
      <c r="A182" s="251" t="s">
        <v>1393</v>
      </c>
      <c r="B182" s="252" t="s">
        <v>1383</v>
      </c>
      <c r="C182" s="255">
        <v>1.1584563880554684</v>
      </c>
      <c r="D182" s="253"/>
    </row>
    <row r="183" spans="1:4" ht="63.75" x14ac:dyDescent="0.2">
      <c r="A183" s="251" t="s">
        <v>1394</v>
      </c>
      <c r="B183" s="252" t="s">
        <v>1382</v>
      </c>
      <c r="C183" s="255">
        <v>0.1950691235454001</v>
      </c>
      <c r="D183" s="253"/>
    </row>
    <row r="184" spans="1:4" ht="63.75" x14ac:dyDescent="0.2">
      <c r="A184" s="251" t="s">
        <v>1395</v>
      </c>
      <c r="B184" s="252" t="s">
        <v>1382</v>
      </c>
      <c r="C184" s="255">
        <v>0.2391659594819798</v>
      </c>
      <c r="D184" s="253"/>
    </row>
    <row r="185" spans="1:4" ht="63.75" x14ac:dyDescent="0.2">
      <c r="A185" s="251" t="s">
        <v>1396</v>
      </c>
      <c r="B185" s="252" t="s">
        <v>1383</v>
      </c>
      <c r="C185" s="255">
        <v>0</v>
      </c>
      <c r="D185" s="253"/>
    </row>
    <row r="186" spans="1:4" ht="51" x14ac:dyDescent="0.2">
      <c r="A186" s="251" t="s">
        <v>1397</v>
      </c>
      <c r="B186" s="252" t="s">
        <v>1383</v>
      </c>
      <c r="C186" s="255">
        <v>0.64416974333180088</v>
      </c>
      <c r="D186" s="253"/>
    </row>
    <row r="187" spans="1:4" ht="25.5" x14ac:dyDescent="0.2">
      <c r="A187" s="251" t="s">
        <v>1398</v>
      </c>
      <c r="B187" s="252" t="s">
        <v>1392</v>
      </c>
      <c r="C187" s="255">
        <v>0</v>
      </c>
      <c r="D187" s="253"/>
    </row>
    <row r="188" spans="1:4" ht="38.25" x14ac:dyDescent="0.2">
      <c r="A188" s="251" t="s">
        <v>1399</v>
      </c>
      <c r="B188" s="252" t="s">
        <v>1389</v>
      </c>
      <c r="C188" s="255">
        <v>0</v>
      </c>
      <c r="D188" s="253"/>
    </row>
    <row r="189" spans="1:4" ht="12.75" x14ac:dyDescent="0.2">
      <c r="A189" s="251" t="s">
        <v>1400</v>
      </c>
      <c r="B189" s="252" t="s">
        <v>1382</v>
      </c>
      <c r="C189" s="255">
        <v>0</v>
      </c>
      <c r="D189" s="253"/>
    </row>
    <row r="190" spans="1:4" ht="12.75" x14ac:dyDescent="0.2">
      <c r="A190" s="251" t="s">
        <v>1401</v>
      </c>
      <c r="B190" s="252" t="s">
        <v>1387</v>
      </c>
      <c r="C190" s="255">
        <v>0</v>
      </c>
      <c r="D190" s="253"/>
    </row>
    <row r="191" spans="1:4" ht="25.5" x14ac:dyDescent="0.2">
      <c r="A191" s="251" t="s">
        <v>1402</v>
      </c>
      <c r="B191" s="252" t="s">
        <v>1385</v>
      </c>
      <c r="C191" s="255">
        <v>0</v>
      </c>
      <c r="D191" s="253"/>
    </row>
    <row r="192" spans="1:4" ht="25.5" x14ac:dyDescent="0.2">
      <c r="A192" s="251" t="s">
        <v>1403</v>
      </c>
      <c r="B192" s="252" t="s">
        <v>1386</v>
      </c>
      <c r="C192" s="255">
        <v>0</v>
      </c>
      <c r="D192" s="253"/>
    </row>
    <row r="193" spans="1:4" ht="25.5" x14ac:dyDescent="0.2">
      <c r="A193" s="251" t="s">
        <v>1404</v>
      </c>
      <c r="B193" s="252" t="s">
        <v>1387</v>
      </c>
      <c r="C193" s="255">
        <v>0</v>
      </c>
      <c r="D193" s="253"/>
    </row>
    <row r="194" spans="1:4" ht="25.5" x14ac:dyDescent="0.2">
      <c r="A194" s="251" t="s">
        <v>1405</v>
      </c>
      <c r="B194" s="252" t="s">
        <v>1386</v>
      </c>
      <c r="C194" s="255">
        <v>0</v>
      </c>
      <c r="D194" s="253"/>
    </row>
    <row r="195" spans="1:4" ht="25.5" x14ac:dyDescent="0.2">
      <c r="A195" s="251" t="s">
        <v>1406</v>
      </c>
      <c r="B195" s="252" t="s">
        <v>1388</v>
      </c>
      <c r="C195" s="255">
        <v>0</v>
      </c>
      <c r="D195" s="253"/>
    </row>
    <row r="196" spans="1:4" ht="25.5" x14ac:dyDescent="0.2">
      <c r="A196" s="251" t="s">
        <v>1407</v>
      </c>
      <c r="B196" s="252" t="s">
        <v>1389</v>
      </c>
      <c r="C196" s="255">
        <v>0</v>
      </c>
      <c r="D196" s="253"/>
    </row>
    <row r="197" spans="1:4" ht="12.75" x14ac:dyDescent="0.2">
      <c r="A197" s="251" t="s">
        <v>1408</v>
      </c>
      <c r="B197" s="252" t="s">
        <v>1388</v>
      </c>
      <c r="C197" s="255">
        <v>0</v>
      </c>
      <c r="D197" s="253"/>
    </row>
    <row r="198" spans="1:4" ht="25.5" x14ac:dyDescent="0.2">
      <c r="A198" s="251" t="s">
        <v>1409</v>
      </c>
      <c r="B198" s="252" t="s">
        <v>1384</v>
      </c>
      <c r="C198" s="255">
        <v>7.0961064892398857</v>
      </c>
      <c r="D198" s="253"/>
    </row>
    <row r="199" spans="1:4" ht="25.5" x14ac:dyDescent="0.2">
      <c r="A199" s="251" t="s">
        <v>1410</v>
      </c>
      <c r="B199" s="252" t="s">
        <v>1384</v>
      </c>
      <c r="C199" s="255">
        <v>0</v>
      </c>
      <c r="D199" s="253"/>
    </row>
    <row r="200" spans="1:4" ht="25.5" x14ac:dyDescent="0.2">
      <c r="A200" s="251" t="s">
        <v>1411</v>
      </c>
      <c r="B200" s="252" t="s">
        <v>1391</v>
      </c>
      <c r="C200" s="255">
        <v>0</v>
      </c>
      <c r="D200" s="253"/>
    </row>
    <row r="201" spans="1:4" ht="25.5" x14ac:dyDescent="0.2">
      <c r="A201" s="251" t="s">
        <v>1412</v>
      </c>
      <c r="B201" s="252" t="s">
        <v>1392</v>
      </c>
      <c r="C201" s="255">
        <v>0</v>
      </c>
      <c r="D201" s="253"/>
    </row>
    <row r="202" spans="1:4" ht="25.5" x14ac:dyDescent="0.2">
      <c r="A202" s="251" t="s">
        <v>1413</v>
      </c>
      <c r="B202" s="252" t="s">
        <v>1386</v>
      </c>
      <c r="C202" s="255">
        <v>0</v>
      </c>
      <c r="D202" s="253"/>
    </row>
    <row r="203" spans="1:4" ht="25.5" x14ac:dyDescent="0.2">
      <c r="A203" s="251" t="s">
        <v>1414</v>
      </c>
      <c r="B203" s="252" t="s">
        <v>1391</v>
      </c>
      <c r="C203" s="255">
        <v>0</v>
      </c>
      <c r="D203" s="253"/>
    </row>
    <row r="204" spans="1:4" ht="12.75" x14ac:dyDescent="0.2">
      <c r="A204" s="251" t="s">
        <v>1415</v>
      </c>
      <c r="B204" s="252" t="s">
        <v>1393</v>
      </c>
      <c r="C204" s="255">
        <v>0</v>
      </c>
      <c r="D204" s="253"/>
    </row>
    <row r="205" spans="1:4" ht="25.5" x14ac:dyDescent="0.2">
      <c r="A205" s="251" t="s">
        <v>1416</v>
      </c>
      <c r="B205" s="252" t="s">
        <v>1383</v>
      </c>
      <c r="C205" s="255">
        <v>0</v>
      </c>
      <c r="D205" s="253"/>
    </row>
    <row r="206" spans="1:4" ht="12.75" x14ac:dyDescent="0.2">
      <c r="A206" s="251" t="s">
        <v>1417</v>
      </c>
      <c r="B206" s="252" t="s">
        <v>1385</v>
      </c>
      <c r="C206" s="255">
        <v>0</v>
      </c>
      <c r="D206" s="253"/>
    </row>
    <row r="207" spans="1:4" ht="25.5" x14ac:dyDescent="0.2">
      <c r="A207" s="251" t="s">
        <v>1418</v>
      </c>
      <c r="B207" s="252" t="s">
        <v>1389</v>
      </c>
      <c r="C207" s="255">
        <v>0</v>
      </c>
      <c r="D207" s="253"/>
    </row>
    <row r="208" spans="1:4" ht="12.75" x14ac:dyDescent="0.2">
      <c r="A208" s="251" t="s">
        <v>1419</v>
      </c>
      <c r="B208" s="252" t="s">
        <v>1388</v>
      </c>
      <c r="C208" s="255">
        <v>0</v>
      </c>
      <c r="D208" s="253"/>
    </row>
    <row r="209" spans="1:4" ht="25.5" x14ac:dyDescent="0.2">
      <c r="A209" s="251" t="s">
        <v>1420</v>
      </c>
      <c r="B209" s="252" t="s">
        <v>1385</v>
      </c>
      <c r="C209" s="255">
        <v>0</v>
      </c>
      <c r="D209" s="253"/>
    </row>
    <row r="210" spans="1:4" ht="25.5" x14ac:dyDescent="0.2">
      <c r="A210" s="251" t="s">
        <v>1421</v>
      </c>
      <c r="B210" s="252" t="s">
        <v>1387</v>
      </c>
      <c r="C210" s="255">
        <v>2.500349419573566</v>
      </c>
      <c r="D210" s="253"/>
    </row>
    <row r="211" spans="1:4" ht="25.5" x14ac:dyDescent="0.2">
      <c r="A211" s="251" t="s">
        <v>1422</v>
      </c>
      <c r="B211" s="252" t="s">
        <v>1384</v>
      </c>
      <c r="C211" s="255">
        <v>0</v>
      </c>
      <c r="D211" s="253"/>
    </row>
    <row r="212" spans="1:4" ht="25.5" x14ac:dyDescent="0.2">
      <c r="A212" s="251" t="s">
        <v>1423</v>
      </c>
      <c r="B212" s="252" t="s">
        <v>1393</v>
      </c>
      <c r="C212" s="255">
        <v>0</v>
      </c>
      <c r="D212" s="253"/>
    </row>
    <row r="213" spans="1:4" ht="25.5" x14ac:dyDescent="0.2">
      <c r="A213" s="251" t="s">
        <v>1424</v>
      </c>
      <c r="B213" s="252" t="s">
        <v>1390</v>
      </c>
      <c r="C213" s="255">
        <v>0</v>
      </c>
      <c r="D213" s="253"/>
    </row>
    <row r="214" spans="1:4" ht="25.5" x14ac:dyDescent="0.2">
      <c r="A214" s="251" t="s">
        <v>1425</v>
      </c>
      <c r="B214" s="252" t="s">
        <v>1386</v>
      </c>
      <c r="C214" s="255">
        <v>0</v>
      </c>
      <c r="D214" s="253"/>
    </row>
    <row r="215" spans="1:4" ht="25.5" x14ac:dyDescent="0.2">
      <c r="A215" s="251" t="s">
        <v>1426</v>
      </c>
      <c r="B215" s="252" t="s">
        <v>1390</v>
      </c>
      <c r="C215" s="255">
        <v>0</v>
      </c>
      <c r="D215" s="253"/>
    </row>
    <row r="216" spans="1:4" ht="25.5" x14ac:dyDescent="0.2">
      <c r="A216" s="251" t="s">
        <v>1427</v>
      </c>
      <c r="B216" s="252" t="s">
        <v>1391</v>
      </c>
      <c r="C216" s="255">
        <v>0</v>
      </c>
      <c r="D216" s="253"/>
    </row>
    <row r="217" spans="1:4" ht="25.5" x14ac:dyDescent="0.2">
      <c r="A217" s="251" t="s">
        <v>1428</v>
      </c>
      <c r="B217" s="252" t="s">
        <v>1386</v>
      </c>
      <c r="C217" s="255">
        <v>0</v>
      </c>
      <c r="D217" s="253"/>
    </row>
    <row r="218" spans="1:4" ht="38.25" x14ac:dyDescent="0.2">
      <c r="A218" s="251" t="s">
        <v>1429</v>
      </c>
      <c r="B218" s="252" t="s">
        <v>1396</v>
      </c>
      <c r="C218" s="255">
        <v>0</v>
      </c>
      <c r="D218" s="253"/>
    </row>
    <row r="219" spans="1:4" ht="25.5" x14ac:dyDescent="0.2">
      <c r="A219" s="251" t="s">
        <v>1430</v>
      </c>
      <c r="B219" s="252" t="s">
        <v>1386</v>
      </c>
      <c r="C219" s="255">
        <v>0</v>
      </c>
      <c r="D219" s="253"/>
    </row>
    <row r="220" spans="1:4" ht="25.5" x14ac:dyDescent="0.2">
      <c r="A220" s="251" t="s">
        <v>1431</v>
      </c>
      <c r="B220" s="252" t="s">
        <v>1393</v>
      </c>
      <c r="C220" s="255">
        <v>0</v>
      </c>
      <c r="D220" s="253"/>
    </row>
    <row r="221" spans="1:4" ht="38.25" x14ac:dyDescent="0.2">
      <c r="A221" s="251" t="s">
        <v>1432</v>
      </c>
      <c r="B221" s="252" t="s">
        <v>1397</v>
      </c>
      <c r="C221" s="255">
        <v>0</v>
      </c>
      <c r="D221" s="253"/>
    </row>
    <row r="222" spans="1:4" ht="25.5" x14ac:dyDescent="0.2">
      <c r="A222" s="251" t="s">
        <v>1433</v>
      </c>
      <c r="B222" s="252" t="s">
        <v>1392</v>
      </c>
      <c r="C222" s="255">
        <v>0</v>
      </c>
      <c r="D222" s="253"/>
    </row>
    <row r="223" spans="1:4" ht="25.5" x14ac:dyDescent="0.2">
      <c r="A223" s="251" t="s">
        <v>1434</v>
      </c>
      <c r="B223" s="252" t="s">
        <v>1385</v>
      </c>
      <c r="C223" s="255">
        <v>0</v>
      </c>
      <c r="D223" s="253"/>
    </row>
    <row r="224" spans="1:4" ht="12.75" x14ac:dyDescent="0.2">
      <c r="A224" s="251" t="s">
        <v>1435</v>
      </c>
      <c r="B224" s="252" t="s">
        <v>1393</v>
      </c>
      <c r="C224" s="255">
        <v>0</v>
      </c>
      <c r="D224" s="253"/>
    </row>
    <row r="225" spans="1:4" ht="25.5" x14ac:dyDescent="0.2">
      <c r="A225" s="251" t="s">
        <v>1436</v>
      </c>
      <c r="B225" s="252" t="s">
        <v>1390</v>
      </c>
      <c r="C225" s="255">
        <v>0</v>
      </c>
      <c r="D225" s="253"/>
    </row>
    <row r="226" spans="1:4" ht="25.5" x14ac:dyDescent="0.2">
      <c r="A226" s="251" t="s">
        <v>1437</v>
      </c>
      <c r="B226" s="252" t="s">
        <v>1385</v>
      </c>
      <c r="C226" s="255">
        <v>0</v>
      </c>
      <c r="D226" s="253"/>
    </row>
    <row r="227" spans="1:4" ht="25.5" x14ac:dyDescent="0.2">
      <c r="A227" s="251" t="s">
        <v>1437</v>
      </c>
      <c r="B227" s="252" t="s">
        <v>1385</v>
      </c>
      <c r="C227" s="255">
        <v>0</v>
      </c>
      <c r="D227" s="253"/>
    </row>
    <row r="228" spans="1:4" ht="25.5" x14ac:dyDescent="0.2">
      <c r="A228" s="251" t="s">
        <v>1438</v>
      </c>
      <c r="B228" s="252" t="s">
        <v>1385</v>
      </c>
      <c r="C228" s="255">
        <v>0</v>
      </c>
      <c r="D228" s="253"/>
    </row>
    <row r="229" spans="1:4" ht="38.25" x14ac:dyDescent="0.2">
      <c r="A229" s="251" t="s">
        <v>1439</v>
      </c>
      <c r="B229" s="252" t="s">
        <v>1395</v>
      </c>
      <c r="C229" s="255">
        <v>0</v>
      </c>
      <c r="D229" s="253"/>
    </row>
    <row r="230" spans="1:4" ht="12.75" x14ac:dyDescent="0.2">
      <c r="A230" s="251" t="s">
        <v>1440</v>
      </c>
      <c r="B230" s="252" t="s">
        <v>1393</v>
      </c>
      <c r="C230" s="255">
        <v>0</v>
      </c>
      <c r="D230" s="253"/>
    </row>
    <row r="231" spans="1:4" ht="25.5" x14ac:dyDescent="0.2">
      <c r="A231" s="251" t="s">
        <v>1441</v>
      </c>
      <c r="B231" s="252" t="s">
        <v>1383</v>
      </c>
      <c r="C231" s="255">
        <v>0</v>
      </c>
      <c r="D231" s="253"/>
    </row>
    <row r="232" spans="1:4" ht="12.75" x14ac:dyDescent="0.2">
      <c r="A232" s="251" t="s">
        <v>1442</v>
      </c>
      <c r="B232" s="252" t="s">
        <v>1385</v>
      </c>
      <c r="C232" s="255">
        <v>0</v>
      </c>
      <c r="D232" s="253"/>
    </row>
    <row r="233" spans="1:4" ht="25.5" x14ac:dyDescent="0.2">
      <c r="A233" s="251" t="s">
        <v>1443</v>
      </c>
      <c r="B233" s="252" t="s">
        <v>1389</v>
      </c>
      <c r="C233" s="255">
        <v>0</v>
      </c>
      <c r="D233" s="253"/>
    </row>
    <row r="234" spans="1:4" ht="12.75" x14ac:dyDescent="0.2">
      <c r="A234" s="251" t="s">
        <v>1444</v>
      </c>
      <c r="B234" s="252" t="s">
        <v>1392</v>
      </c>
      <c r="C234" s="255">
        <v>0</v>
      </c>
      <c r="D234" s="253"/>
    </row>
    <row r="235" spans="1:4" ht="12.75" x14ac:dyDescent="0.2">
      <c r="A235" s="251" t="s">
        <v>1445</v>
      </c>
      <c r="B235" s="252" t="s">
        <v>1393</v>
      </c>
      <c r="C235" s="255">
        <v>0</v>
      </c>
      <c r="D235" s="253"/>
    </row>
    <row r="236" spans="1:4" ht="38.25" x14ac:dyDescent="0.2">
      <c r="A236" s="251" t="s">
        <v>1446</v>
      </c>
      <c r="B236" s="252" t="s">
        <v>1394</v>
      </c>
      <c r="C236" s="255">
        <v>0</v>
      </c>
      <c r="D236" s="253"/>
    </row>
    <row r="237" spans="1:4" ht="25.5" x14ac:dyDescent="0.2">
      <c r="A237" s="251" t="s">
        <v>1447</v>
      </c>
      <c r="B237" s="252" t="s">
        <v>1393</v>
      </c>
      <c r="C237" s="255">
        <v>0</v>
      </c>
      <c r="D237" s="253"/>
    </row>
    <row r="238" spans="1:4" ht="25.5" x14ac:dyDescent="0.2">
      <c r="A238" s="251" t="s">
        <v>1448</v>
      </c>
      <c r="B238" s="252" t="s">
        <v>1387</v>
      </c>
      <c r="C238" s="255">
        <v>0</v>
      </c>
      <c r="D238" s="253"/>
    </row>
    <row r="239" spans="1:4" ht="25.5" x14ac:dyDescent="0.2">
      <c r="A239" s="251" t="s">
        <v>1449</v>
      </c>
      <c r="B239" s="252" t="s">
        <v>1384</v>
      </c>
      <c r="C239" s="255">
        <v>0</v>
      </c>
      <c r="D239" s="253"/>
    </row>
    <row r="240" spans="1:4" ht="12.75" x14ac:dyDescent="0.2">
      <c r="A240" s="251" t="s">
        <v>1450</v>
      </c>
      <c r="B240" s="252">
        <v>0</v>
      </c>
      <c r="C240" s="255">
        <v>0</v>
      </c>
      <c r="D240" s="253"/>
    </row>
    <row r="241" spans="1:4" ht="25.5" x14ac:dyDescent="0.2">
      <c r="A241" s="251" t="s">
        <v>1451</v>
      </c>
      <c r="B241" s="252" t="s">
        <v>1450</v>
      </c>
      <c r="C241" s="255">
        <v>3.5749831258705211</v>
      </c>
      <c r="D241" s="253"/>
    </row>
    <row r="242" spans="1:4" ht="12.75" x14ac:dyDescent="0.2">
      <c r="A242" s="251" t="s">
        <v>1452</v>
      </c>
      <c r="B242" s="252" t="s">
        <v>1450</v>
      </c>
      <c r="C242" s="255">
        <v>3.1240746987245323</v>
      </c>
      <c r="D242" s="253"/>
    </row>
    <row r="243" spans="1:4" ht="25.5" x14ac:dyDescent="0.2">
      <c r="A243" s="251" t="s">
        <v>1453</v>
      </c>
      <c r="B243" s="252" t="s">
        <v>1450</v>
      </c>
      <c r="C243" s="255">
        <v>2.524109903915142</v>
      </c>
      <c r="D243" s="253"/>
    </row>
    <row r="244" spans="1:4" ht="12.75" x14ac:dyDescent="0.2">
      <c r="A244" s="251" t="s">
        <v>1454</v>
      </c>
      <c r="B244" s="252" t="s">
        <v>1450</v>
      </c>
      <c r="C244" s="255">
        <v>1.7521813076832797</v>
      </c>
      <c r="D244" s="253"/>
    </row>
    <row r="245" spans="1:4" ht="76.5" x14ac:dyDescent="0.2">
      <c r="A245" s="251" t="s">
        <v>1455</v>
      </c>
      <c r="B245" s="252" t="s">
        <v>1450</v>
      </c>
      <c r="C245" s="255">
        <v>3.3234047527001285</v>
      </c>
      <c r="D245" s="253"/>
    </row>
    <row r="246" spans="1:4" ht="51" x14ac:dyDescent="0.2">
      <c r="A246" s="251" t="s">
        <v>1456</v>
      </c>
      <c r="B246" s="252" t="s">
        <v>1450</v>
      </c>
      <c r="C246" s="255">
        <v>3.3495289403586015</v>
      </c>
      <c r="D246" s="253"/>
    </row>
    <row r="247" spans="1:4" ht="76.5" x14ac:dyDescent="0.2">
      <c r="A247" s="251" t="s">
        <v>1457</v>
      </c>
      <c r="B247" s="252" t="s">
        <v>1450</v>
      </c>
      <c r="C247" s="255">
        <v>3.0290409125497435</v>
      </c>
      <c r="D247" s="253"/>
    </row>
    <row r="248" spans="1:4" ht="76.5" x14ac:dyDescent="0.2">
      <c r="A248" s="251" t="s">
        <v>1458</v>
      </c>
      <c r="B248" s="252" t="s">
        <v>1450</v>
      </c>
      <c r="C248" s="255">
        <v>2.9350674133476322</v>
      </c>
      <c r="D248" s="253"/>
    </row>
    <row r="249" spans="1:4" ht="25.5" x14ac:dyDescent="0.2">
      <c r="A249" s="251" t="s">
        <v>1459</v>
      </c>
      <c r="B249" s="252" t="s">
        <v>1453</v>
      </c>
      <c r="C249" s="255">
        <v>0</v>
      </c>
      <c r="D249" s="253"/>
    </row>
    <row r="250" spans="1:4" ht="25.5" x14ac:dyDescent="0.2">
      <c r="A250" s="251" t="s">
        <v>1460</v>
      </c>
      <c r="B250" s="252" t="s">
        <v>1452</v>
      </c>
      <c r="C250" s="255">
        <v>0</v>
      </c>
      <c r="D250" s="253"/>
    </row>
    <row r="251" spans="1:4" ht="25.5" x14ac:dyDescent="0.2">
      <c r="A251" s="251" t="s">
        <v>1461</v>
      </c>
      <c r="B251" s="252" t="s">
        <v>1452</v>
      </c>
      <c r="C251" s="255">
        <v>0</v>
      </c>
      <c r="D251" s="253"/>
    </row>
    <row r="252" spans="1:4" ht="25.5" x14ac:dyDescent="0.2">
      <c r="A252" s="251" t="s">
        <v>1462</v>
      </c>
      <c r="B252" s="252" t="s">
        <v>1452</v>
      </c>
      <c r="C252" s="255">
        <v>0</v>
      </c>
      <c r="D252" s="253"/>
    </row>
    <row r="253" spans="1:4" ht="25.5" x14ac:dyDescent="0.2">
      <c r="A253" s="251" t="s">
        <v>1463</v>
      </c>
      <c r="B253" s="252" t="s">
        <v>1452</v>
      </c>
      <c r="C253" s="255">
        <v>0</v>
      </c>
      <c r="D253" s="253"/>
    </row>
    <row r="254" spans="1:4" ht="25.5" x14ac:dyDescent="0.2">
      <c r="A254" s="251" t="s">
        <v>1464</v>
      </c>
      <c r="B254" s="252" t="s">
        <v>1450</v>
      </c>
      <c r="C254" s="255">
        <v>0</v>
      </c>
      <c r="D254" s="253"/>
    </row>
    <row r="255" spans="1:4" ht="25.5" x14ac:dyDescent="0.2">
      <c r="A255" s="251" t="s">
        <v>1465</v>
      </c>
      <c r="B255" s="252" t="s">
        <v>1454</v>
      </c>
      <c r="C255" s="255">
        <v>0</v>
      </c>
      <c r="D255" s="253"/>
    </row>
    <row r="256" spans="1:4" ht="25.5" x14ac:dyDescent="0.2">
      <c r="A256" s="251" t="s">
        <v>1466</v>
      </c>
      <c r="B256" s="252" t="s">
        <v>1454</v>
      </c>
      <c r="C256" s="255">
        <v>0</v>
      </c>
      <c r="D256" s="253"/>
    </row>
    <row r="257" spans="1:4" ht="25.5" x14ac:dyDescent="0.2">
      <c r="A257" s="251" t="s">
        <v>1467</v>
      </c>
      <c r="B257" s="252" t="s">
        <v>1451</v>
      </c>
      <c r="C257" s="255">
        <v>0</v>
      </c>
      <c r="D257" s="253"/>
    </row>
    <row r="258" spans="1:4" ht="38.25" x14ac:dyDescent="0.2">
      <c r="A258" s="251" t="s">
        <v>1468</v>
      </c>
      <c r="B258" s="252" t="s">
        <v>1457</v>
      </c>
      <c r="C258" s="255">
        <v>0</v>
      </c>
      <c r="D258" s="253"/>
    </row>
    <row r="259" spans="1:4" ht="25.5" x14ac:dyDescent="0.2">
      <c r="A259" s="251" t="s">
        <v>1469</v>
      </c>
      <c r="B259" s="252" t="s">
        <v>1453</v>
      </c>
      <c r="C259" s="255">
        <v>0</v>
      </c>
      <c r="D259" s="253"/>
    </row>
    <row r="260" spans="1:4" ht="38.25" x14ac:dyDescent="0.2">
      <c r="A260" s="251" t="s">
        <v>1470</v>
      </c>
      <c r="B260" s="252" t="s">
        <v>1458</v>
      </c>
      <c r="C260" s="255">
        <v>3.7664933903201412</v>
      </c>
      <c r="D260" s="253"/>
    </row>
    <row r="261" spans="1:4" ht="25.5" x14ac:dyDescent="0.2">
      <c r="A261" s="251" t="s">
        <v>1471</v>
      </c>
      <c r="B261" s="252" t="s">
        <v>1451</v>
      </c>
      <c r="C261" s="255">
        <v>0</v>
      </c>
      <c r="D261" s="253"/>
    </row>
    <row r="262" spans="1:4" ht="38.25" x14ac:dyDescent="0.2">
      <c r="A262" s="251" t="s">
        <v>1472</v>
      </c>
      <c r="B262" s="252" t="s">
        <v>1453</v>
      </c>
      <c r="C262" s="255">
        <v>3.3265084424352183</v>
      </c>
      <c r="D262" s="253"/>
    </row>
    <row r="263" spans="1:4" ht="25.5" x14ac:dyDescent="0.2">
      <c r="A263" s="251" t="s">
        <v>1473</v>
      </c>
      <c r="B263" s="252" t="s">
        <v>1451</v>
      </c>
      <c r="C263" s="255">
        <v>0</v>
      </c>
      <c r="D263" s="253"/>
    </row>
    <row r="264" spans="1:4" ht="25.5" x14ac:dyDescent="0.2">
      <c r="A264" s="251" t="s">
        <v>1474</v>
      </c>
      <c r="B264" s="252" t="s">
        <v>1452</v>
      </c>
      <c r="C264" s="255">
        <v>0</v>
      </c>
      <c r="D264" s="253"/>
    </row>
    <row r="265" spans="1:4" ht="12.75" x14ac:dyDescent="0.2">
      <c r="A265" s="251" t="s">
        <v>1475</v>
      </c>
      <c r="B265" s="252" t="s">
        <v>1452</v>
      </c>
      <c r="C265" s="255">
        <v>0</v>
      </c>
      <c r="D265" s="253"/>
    </row>
    <row r="266" spans="1:4" ht="38.25" x14ac:dyDescent="0.2">
      <c r="A266" s="251" t="s">
        <v>1476</v>
      </c>
      <c r="B266" s="252" t="s">
        <v>1452</v>
      </c>
      <c r="C266" s="255">
        <v>0</v>
      </c>
      <c r="D266" s="253"/>
    </row>
    <row r="267" spans="1:4" ht="25.5" x14ac:dyDescent="0.2">
      <c r="A267" s="251" t="s">
        <v>1477</v>
      </c>
      <c r="B267" s="252" t="s">
        <v>1453</v>
      </c>
      <c r="C267" s="255">
        <v>0</v>
      </c>
      <c r="D267" s="253"/>
    </row>
    <row r="268" spans="1:4" ht="25.5" x14ac:dyDescent="0.2">
      <c r="A268" s="251" t="s">
        <v>1478</v>
      </c>
      <c r="B268" s="252" t="s">
        <v>1453</v>
      </c>
      <c r="C268" s="255">
        <v>0</v>
      </c>
      <c r="D268" s="253"/>
    </row>
    <row r="269" spans="1:4" ht="25.5" x14ac:dyDescent="0.2">
      <c r="A269" s="251" t="s">
        <v>1479</v>
      </c>
      <c r="B269" s="252" t="s">
        <v>1453</v>
      </c>
      <c r="C269" s="255">
        <v>0</v>
      </c>
      <c r="D269" s="253"/>
    </row>
    <row r="270" spans="1:4" ht="25.5" x14ac:dyDescent="0.2">
      <c r="A270" s="251" t="s">
        <v>1480</v>
      </c>
      <c r="B270" s="252" t="s">
        <v>1452</v>
      </c>
      <c r="C270" s="255">
        <v>0</v>
      </c>
      <c r="D270" s="253"/>
    </row>
    <row r="271" spans="1:4" ht="12.75" x14ac:dyDescent="0.2">
      <c r="A271" s="251" t="s">
        <v>1481</v>
      </c>
      <c r="B271" s="252" t="s">
        <v>1451</v>
      </c>
      <c r="C271" s="255">
        <v>0</v>
      </c>
      <c r="D271" s="253"/>
    </row>
    <row r="272" spans="1:4" ht="25.5" x14ac:dyDescent="0.2">
      <c r="A272" s="251" t="s">
        <v>1482</v>
      </c>
      <c r="B272" s="252" t="s">
        <v>1451</v>
      </c>
      <c r="C272" s="255">
        <v>0</v>
      </c>
      <c r="D272" s="253"/>
    </row>
    <row r="273" spans="1:4" ht="25.5" x14ac:dyDescent="0.2">
      <c r="A273" s="251" t="s">
        <v>1483</v>
      </c>
      <c r="B273" s="252" t="s">
        <v>1454</v>
      </c>
      <c r="C273" s="255">
        <v>0</v>
      </c>
      <c r="D273" s="253"/>
    </row>
    <row r="274" spans="1:4" ht="25.5" x14ac:dyDescent="0.2">
      <c r="A274" s="251" t="s">
        <v>1484</v>
      </c>
      <c r="B274" s="252" t="s">
        <v>1454</v>
      </c>
      <c r="C274" s="255">
        <v>0</v>
      </c>
      <c r="D274" s="253"/>
    </row>
    <row r="275" spans="1:4" ht="38.25" x14ac:dyDescent="0.2">
      <c r="A275" s="251" t="s">
        <v>1485</v>
      </c>
      <c r="B275" s="252" t="s">
        <v>1455</v>
      </c>
      <c r="C275" s="255">
        <v>0</v>
      </c>
      <c r="D275" s="253"/>
    </row>
    <row r="276" spans="1:4" ht="25.5" x14ac:dyDescent="0.2">
      <c r="A276" s="251" t="s">
        <v>1486</v>
      </c>
      <c r="B276" s="252" t="s">
        <v>1452</v>
      </c>
      <c r="C276" s="255">
        <v>0</v>
      </c>
      <c r="D276" s="253"/>
    </row>
    <row r="277" spans="1:4" ht="25.5" x14ac:dyDescent="0.2">
      <c r="A277" s="251" t="s">
        <v>1487</v>
      </c>
      <c r="B277" s="252" t="s">
        <v>1451</v>
      </c>
      <c r="C277" s="255">
        <v>0</v>
      </c>
      <c r="D277" s="253"/>
    </row>
    <row r="278" spans="1:4" ht="25.5" x14ac:dyDescent="0.2">
      <c r="A278" s="251" t="s">
        <v>1488</v>
      </c>
      <c r="B278" s="252" t="s">
        <v>1451</v>
      </c>
      <c r="C278" s="255">
        <v>0</v>
      </c>
      <c r="D278" s="253"/>
    </row>
    <row r="279" spans="1:4" ht="12.75" x14ac:dyDescent="0.2">
      <c r="A279" s="251" t="s">
        <v>1489</v>
      </c>
      <c r="B279" s="252">
        <v>0</v>
      </c>
      <c r="C279" s="255">
        <v>8.2704041081208644</v>
      </c>
      <c r="D279" s="253"/>
    </row>
    <row r="280" spans="1:4" ht="12.75" x14ac:dyDescent="0.2">
      <c r="A280" s="251" t="s">
        <v>1490</v>
      </c>
      <c r="B280" s="252">
        <v>0</v>
      </c>
      <c r="C280" s="255">
        <v>1.4899981896302252</v>
      </c>
      <c r="D280" s="253"/>
    </row>
    <row r="281" spans="1:4" ht="12.75" x14ac:dyDescent="0.2">
      <c r="A281" s="251" t="s">
        <v>1491</v>
      </c>
      <c r="B281" s="252">
        <v>0</v>
      </c>
      <c r="C281" s="255">
        <v>0</v>
      </c>
      <c r="D281" s="253"/>
    </row>
    <row r="282" spans="1:4" ht="12.75" x14ac:dyDescent="0.2">
      <c r="A282" s="251" t="s">
        <v>1492</v>
      </c>
      <c r="B282" s="252" t="s">
        <v>1490</v>
      </c>
      <c r="C282" s="255">
        <v>1.9408422721786935</v>
      </c>
      <c r="D282" s="253"/>
    </row>
    <row r="283" spans="1:4" ht="12.75" x14ac:dyDescent="0.2">
      <c r="A283" s="251" t="s">
        <v>1493</v>
      </c>
      <c r="B283" s="252" t="s">
        <v>1489</v>
      </c>
      <c r="C283" s="255">
        <v>2.9385442692530317</v>
      </c>
      <c r="D283" s="253"/>
    </row>
    <row r="284" spans="1:4" ht="25.5" x14ac:dyDescent="0.2">
      <c r="A284" s="251" t="s">
        <v>1494</v>
      </c>
      <c r="B284" s="252" t="s">
        <v>1491</v>
      </c>
      <c r="C284" s="255">
        <v>2.0606725739961553</v>
      </c>
      <c r="D284" s="253"/>
    </row>
    <row r="285" spans="1:4" ht="25.5" x14ac:dyDescent="0.2">
      <c r="A285" s="251" t="s">
        <v>1495</v>
      </c>
      <c r="B285" s="252" t="s">
        <v>1491</v>
      </c>
      <c r="C285" s="255">
        <v>1.7788593537831028</v>
      </c>
      <c r="D285" s="253"/>
    </row>
    <row r="286" spans="1:4" ht="25.5" x14ac:dyDescent="0.2">
      <c r="A286" s="251" t="s">
        <v>1496</v>
      </c>
      <c r="B286" s="252" t="s">
        <v>1490</v>
      </c>
      <c r="C286" s="255">
        <v>3.5670763466740576</v>
      </c>
      <c r="D286" s="253"/>
    </row>
    <row r="287" spans="1:4" ht="12.75" x14ac:dyDescent="0.2">
      <c r="A287" s="251" t="s">
        <v>1497</v>
      </c>
      <c r="B287" s="252" t="s">
        <v>1489</v>
      </c>
      <c r="C287" s="255">
        <v>1.3847775018507171</v>
      </c>
      <c r="D287" s="253"/>
    </row>
    <row r="288" spans="1:4" ht="12.75" x14ac:dyDescent="0.2">
      <c r="A288" s="251" t="s">
        <v>1498</v>
      </c>
      <c r="B288" s="252" t="s">
        <v>1489</v>
      </c>
      <c r="C288" s="255">
        <v>0</v>
      </c>
      <c r="D288" s="253"/>
    </row>
    <row r="289" spans="1:4" ht="25.5" x14ac:dyDescent="0.2">
      <c r="A289" s="251" t="s">
        <v>1499</v>
      </c>
      <c r="B289" s="252" t="s">
        <v>1490</v>
      </c>
      <c r="C289" s="255">
        <v>0.4999279804118853</v>
      </c>
      <c r="D289" s="253"/>
    </row>
    <row r="290" spans="1:4" ht="12.75" x14ac:dyDescent="0.2">
      <c r="A290" s="251" t="s">
        <v>1500</v>
      </c>
      <c r="B290" s="252" t="s">
        <v>1489</v>
      </c>
      <c r="C290" s="255">
        <v>0</v>
      </c>
      <c r="D290" s="253"/>
    </row>
    <row r="291" spans="1:4" ht="12.75" x14ac:dyDescent="0.2">
      <c r="A291" s="251" t="s">
        <v>1501</v>
      </c>
      <c r="B291" s="252" t="s">
        <v>1490</v>
      </c>
      <c r="C291" s="255">
        <v>2.0540341849936419</v>
      </c>
      <c r="D291" s="253"/>
    </row>
    <row r="292" spans="1:4" ht="12.75" x14ac:dyDescent="0.2">
      <c r="A292" s="251" t="s">
        <v>1502</v>
      </c>
      <c r="B292" s="252" t="s">
        <v>1490</v>
      </c>
      <c r="C292" s="255">
        <v>0</v>
      </c>
      <c r="D292" s="253"/>
    </row>
    <row r="293" spans="1:4" ht="12.75" x14ac:dyDescent="0.2">
      <c r="A293" s="251" t="s">
        <v>1503</v>
      </c>
      <c r="B293" s="252" t="s">
        <v>1489</v>
      </c>
      <c r="C293" s="255">
        <v>1.2366666800210364</v>
      </c>
      <c r="D293" s="253"/>
    </row>
    <row r="294" spans="1:4" ht="89.25" x14ac:dyDescent="0.2">
      <c r="A294" s="251" t="s">
        <v>1504</v>
      </c>
      <c r="B294" s="252" t="s">
        <v>1491</v>
      </c>
      <c r="C294" s="255">
        <v>1.8915206544080823</v>
      </c>
      <c r="D294" s="253"/>
    </row>
    <row r="295" spans="1:4" ht="63.75" x14ac:dyDescent="0.2">
      <c r="A295" s="251" t="s">
        <v>1505</v>
      </c>
      <c r="B295" s="252" t="s">
        <v>1489</v>
      </c>
      <c r="C295" s="255">
        <v>0</v>
      </c>
      <c r="D295" s="253"/>
    </row>
    <row r="296" spans="1:4" ht="76.5" x14ac:dyDescent="0.2">
      <c r="A296" s="251" t="s">
        <v>1506</v>
      </c>
      <c r="B296" s="252" t="s">
        <v>1490</v>
      </c>
      <c r="C296" s="255">
        <v>1.2506093173033634</v>
      </c>
      <c r="D296" s="253"/>
    </row>
    <row r="297" spans="1:4" ht="63.75" x14ac:dyDescent="0.2">
      <c r="A297" s="251" t="s">
        <v>1507</v>
      </c>
      <c r="B297" s="252" t="s">
        <v>1490</v>
      </c>
      <c r="C297" s="255">
        <v>1.321312123501386</v>
      </c>
      <c r="D297" s="253"/>
    </row>
    <row r="298" spans="1:4" ht="63.75" x14ac:dyDescent="0.2">
      <c r="A298" s="251" t="s">
        <v>1508</v>
      </c>
      <c r="B298" s="252" t="s">
        <v>1490</v>
      </c>
      <c r="C298" s="255">
        <v>1.2235868043220683</v>
      </c>
      <c r="D298" s="253"/>
    </row>
    <row r="299" spans="1:4" ht="63.75" x14ac:dyDescent="0.2">
      <c r="A299" s="251" t="s">
        <v>1509</v>
      </c>
      <c r="B299" s="252" t="s">
        <v>1490</v>
      </c>
      <c r="C299" s="255">
        <v>1.2355788692308023</v>
      </c>
      <c r="D299" s="253"/>
    </row>
    <row r="300" spans="1:4" ht="63.75" x14ac:dyDescent="0.2">
      <c r="A300" s="251" t="s">
        <v>1510</v>
      </c>
      <c r="B300" s="252" t="s">
        <v>1490</v>
      </c>
      <c r="C300" s="255">
        <v>1.2186545213268249</v>
      </c>
      <c r="D300" s="253"/>
    </row>
    <row r="301" spans="1:4" ht="63.75" x14ac:dyDescent="0.2">
      <c r="A301" s="251" t="s">
        <v>1511</v>
      </c>
      <c r="B301" s="252" t="s">
        <v>1490</v>
      </c>
      <c r="C301" s="255">
        <v>1.2377102250481382</v>
      </c>
      <c r="D301" s="253"/>
    </row>
    <row r="302" spans="1:4" ht="38.25" x14ac:dyDescent="0.2">
      <c r="A302" s="251" t="s">
        <v>1512</v>
      </c>
      <c r="B302" s="252" t="s">
        <v>1507</v>
      </c>
      <c r="C302" s="255">
        <v>3.3096255728277826</v>
      </c>
      <c r="D302" s="253"/>
    </row>
    <row r="303" spans="1:4" ht="25.5" x14ac:dyDescent="0.2">
      <c r="A303" s="251" t="s">
        <v>1513</v>
      </c>
      <c r="B303" s="252" t="s">
        <v>1499</v>
      </c>
      <c r="C303" s="255">
        <v>0</v>
      </c>
      <c r="D303" s="253"/>
    </row>
    <row r="304" spans="1:4" ht="38.25" x14ac:dyDescent="0.2">
      <c r="A304" s="251" t="s">
        <v>1514</v>
      </c>
      <c r="B304" s="252" t="s">
        <v>1510</v>
      </c>
      <c r="C304" s="255">
        <v>0</v>
      </c>
      <c r="D304" s="253"/>
    </row>
    <row r="305" spans="1:4" ht="25.5" x14ac:dyDescent="0.2">
      <c r="A305" s="251" t="s">
        <v>1515</v>
      </c>
      <c r="B305" s="252" t="s">
        <v>1500</v>
      </c>
      <c r="C305" s="255">
        <v>0</v>
      </c>
      <c r="D305" s="253"/>
    </row>
    <row r="306" spans="1:4" ht="25.5" x14ac:dyDescent="0.2">
      <c r="A306" s="251" t="s">
        <v>1516</v>
      </c>
      <c r="B306" s="252" t="s">
        <v>1500</v>
      </c>
      <c r="C306" s="255">
        <v>0</v>
      </c>
      <c r="D306" s="253"/>
    </row>
    <row r="307" spans="1:4" ht="25.5" x14ac:dyDescent="0.2">
      <c r="A307" s="251" t="s">
        <v>1517</v>
      </c>
      <c r="B307" s="252" t="s">
        <v>1503</v>
      </c>
      <c r="C307" s="255">
        <v>0</v>
      </c>
      <c r="D307" s="253"/>
    </row>
    <row r="308" spans="1:4" ht="25.5" x14ac:dyDescent="0.2">
      <c r="A308" s="251" t="s">
        <v>1518</v>
      </c>
      <c r="B308" s="252" t="s">
        <v>1503</v>
      </c>
      <c r="C308" s="255">
        <v>0</v>
      </c>
      <c r="D308" s="253"/>
    </row>
    <row r="309" spans="1:4" ht="25.5" x14ac:dyDescent="0.2">
      <c r="A309" s="251" t="s">
        <v>1519</v>
      </c>
      <c r="B309" s="252" t="s">
        <v>1503</v>
      </c>
      <c r="C309" s="255">
        <v>0</v>
      </c>
      <c r="D309" s="253"/>
    </row>
    <row r="310" spans="1:4" ht="25.5" x14ac:dyDescent="0.2">
      <c r="A310" s="251" t="s">
        <v>1520</v>
      </c>
      <c r="B310" s="252" t="s">
        <v>1503</v>
      </c>
      <c r="C310" s="255">
        <v>3.5330041884277859</v>
      </c>
      <c r="D310" s="253"/>
    </row>
    <row r="311" spans="1:4" ht="38.25" x14ac:dyDescent="0.2">
      <c r="A311" s="251" t="s">
        <v>1521</v>
      </c>
      <c r="B311" s="252" t="s">
        <v>1505</v>
      </c>
      <c r="C311" s="255">
        <v>0</v>
      </c>
      <c r="D311" s="253"/>
    </row>
    <row r="312" spans="1:4" ht="25.5" x14ac:dyDescent="0.2">
      <c r="A312" s="251" t="s">
        <v>1522</v>
      </c>
      <c r="B312" s="252" t="s">
        <v>1503</v>
      </c>
      <c r="C312" s="255">
        <v>0</v>
      </c>
      <c r="D312" s="253"/>
    </row>
    <row r="313" spans="1:4" ht="25.5" x14ac:dyDescent="0.2">
      <c r="A313" s="251" t="s">
        <v>1523</v>
      </c>
      <c r="B313" s="252" t="s">
        <v>1493</v>
      </c>
      <c r="C313" s="255">
        <v>0</v>
      </c>
      <c r="D313" s="253"/>
    </row>
    <row r="314" spans="1:4" ht="25.5" x14ac:dyDescent="0.2">
      <c r="A314" s="251" t="s">
        <v>1524</v>
      </c>
      <c r="B314" s="252" t="s">
        <v>1493</v>
      </c>
      <c r="C314" s="255">
        <v>3.6634674458431253</v>
      </c>
      <c r="D314" s="253"/>
    </row>
    <row r="315" spans="1:4" ht="25.5" x14ac:dyDescent="0.2">
      <c r="A315" s="251" t="s">
        <v>1525</v>
      </c>
      <c r="B315" s="252" t="s">
        <v>1497</v>
      </c>
      <c r="C315" s="255">
        <v>0</v>
      </c>
      <c r="D315" s="253"/>
    </row>
    <row r="316" spans="1:4" ht="12.75" x14ac:dyDescent="0.2">
      <c r="A316" s="251" t="s">
        <v>1526</v>
      </c>
      <c r="B316" s="252" t="s">
        <v>1497</v>
      </c>
      <c r="C316" s="255">
        <v>0</v>
      </c>
      <c r="D316" s="253"/>
    </row>
    <row r="317" spans="1:4" ht="25.5" x14ac:dyDescent="0.2">
      <c r="A317" s="251" t="s">
        <v>1527</v>
      </c>
      <c r="B317" s="252" t="s">
        <v>1497</v>
      </c>
      <c r="C317" s="255">
        <v>0</v>
      </c>
      <c r="D317" s="253"/>
    </row>
    <row r="318" spans="1:4" ht="25.5" x14ac:dyDescent="0.2">
      <c r="A318" s="251" t="s">
        <v>1528</v>
      </c>
      <c r="B318" s="252" t="s">
        <v>1497</v>
      </c>
      <c r="C318" s="255">
        <v>0</v>
      </c>
      <c r="D318" s="253"/>
    </row>
    <row r="319" spans="1:4" ht="25.5" x14ac:dyDescent="0.2">
      <c r="A319" s="251" t="s">
        <v>1529</v>
      </c>
      <c r="B319" s="252" t="s">
        <v>1497</v>
      </c>
      <c r="C319" s="255">
        <v>0</v>
      </c>
      <c r="D319" s="253"/>
    </row>
    <row r="320" spans="1:4" ht="25.5" x14ac:dyDescent="0.2">
      <c r="A320" s="251" t="s">
        <v>1530</v>
      </c>
      <c r="B320" s="252" t="s">
        <v>1497</v>
      </c>
      <c r="C320" s="255">
        <v>0</v>
      </c>
      <c r="D320" s="253"/>
    </row>
    <row r="321" spans="1:4" ht="38.25" x14ac:dyDescent="0.2">
      <c r="A321" s="251" t="s">
        <v>1531</v>
      </c>
      <c r="B321" s="252" t="s">
        <v>1504</v>
      </c>
      <c r="C321" s="255">
        <v>0</v>
      </c>
      <c r="D321" s="253"/>
    </row>
    <row r="322" spans="1:4" ht="25.5" x14ac:dyDescent="0.2">
      <c r="A322" s="251" t="s">
        <v>1532</v>
      </c>
      <c r="B322" s="252" t="s">
        <v>1496</v>
      </c>
      <c r="C322" s="255">
        <v>0</v>
      </c>
      <c r="D322" s="253"/>
    </row>
    <row r="323" spans="1:4" ht="25.5" x14ac:dyDescent="0.2">
      <c r="A323" s="251" t="s">
        <v>1533</v>
      </c>
      <c r="B323" s="252" t="s">
        <v>1497</v>
      </c>
      <c r="C323" s="255">
        <v>0</v>
      </c>
      <c r="D323" s="253"/>
    </row>
    <row r="324" spans="1:4" ht="25.5" x14ac:dyDescent="0.2">
      <c r="A324" s="251" t="s">
        <v>1534</v>
      </c>
      <c r="B324" s="252" t="s">
        <v>1498</v>
      </c>
      <c r="C324" s="255">
        <v>0</v>
      </c>
      <c r="D324" s="253"/>
    </row>
    <row r="325" spans="1:4" ht="38.25" x14ac:dyDescent="0.2">
      <c r="A325" s="251" t="s">
        <v>1535</v>
      </c>
      <c r="B325" s="252" t="s">
        <v>1492</v>
      </c>
      <c r="C325" s="255">
        <v>0</v>
      </c>
      <c r="D325" s="253"/>
    </row>
    <row r="326" spans="1:4" ht="25.5" x14ac:dyDescent="0.2">
      <c r="A326" s="251" t="s">
        <v>1536</v>
      </c>
      <c r="B326" s="252" t="s">
        <v>1492</v>
      </c>
      <c r="C326" s="255">
        <v>0</v>
      </c>
      <c r="D326" s="253"/>
    </row>
    <row r="327" spans="1:4" ht="38.25" x14ac:dyDescent="0.2">
      <c r="A327" s="251" t="s">
        <v>1537</v>
      </c>
      <c r="B327" s="252" t="s">
        <v>1494</v>
      </c>
      <c r="C327" s="255">
        <v>0</v>
      </c>
      <c r="D327" s="253"/>
    </row>
    <row r="328" spans="1:4" ht="25.5" x14ac:dyDescent="0.2">
      <c r="A328" s="251" t="s">
        <v>1538</v>
      </c>
      <c r="B328" s="252" t="s">
        <v>1498</v>
      </c>
      <c r="C328" s="255">
        <v>0</v>
      </c>
      <c r="D328" s="253"/>
    </row>
    <row r="329" spans="1:4" ht="38.25" x14ac:dyDescent="0.2">
      <c r="A329" s="251" t="s">
        <v>1539</v>
      </c>
      <c r="B329" s="252" t="s">
        <v>1499</v>
      </c>
      <c r="C329" s="255">
        <v>0</v>
      </c>
      <c r="D329" s="253"/>
    </row>
    <row r="330" spans="1:4" ht="38.25" x14ac:dyDescent="0.2">
      <c r="A330" s="251" t="s">
        <v>1540</v>
      </c>
      <c r="B330" s="252" t="s">
        <v>1499</v>
      </c>
      <c r="C330" s="255">
        <v>0</v>
      </c>
      <c r="D330" s="253"/>
    </row>
    <row r="331" spans="1:4" ht="25.5" x14ac:dyDescent="0.2">
      <c r="A331" s="251" t="s">
        <v>1541</v>
      </c>
      <c r="B331" s="252" t="s">
        <v>1500</v>
      </c>
      <c r="C331" s="255">
        <v>0</v>
      </c>
      <c r="D331" s="253"/>
    </row>
    <row r="332" spans="1:4" ht="25.5" x14ac:dyDescent="0.2">
      <c r="A332" s="251" t="s">
        <v>1542</v>
      </c>
      <c r="B332" s="252" t="s">
        <v>1496</v>
      </c>
      <c r="C332" s="255">
        <v>0</v>
      </c>
      <c r="D332" s="253"/>
    </row>
    <row r="333" spans="1:4" ht="38.25" x14ac:dyDescent="0.2">
      <c r="A333" s="251" t="s">
        <v>1543</v>
      </c>
      <c r="B333" s="252" t="s">
        <v>1494</v>
      </c>
      <c r="C333" s="255">
        <v>0</v>
      </c>
      <c r="D333" s="253"/>
    </row>
    <row r="334" spans="1:4" ht="25.5" x14ac:dyDescent="0.2">
      <c r="A334" s="251" t="s">
        <v>1544</v>
      </c>
      <c r="B334" s="252" t="s">
        <v>1489</v>
      </c>
      <c r="C334" s="255">
        <v>0</v>
      </c>
      <c r="D334" s="253"/>
    </row>
    <row r="335" spans="1:4" ht="38.25" x14ac:dyDescent="0.2">
      <c r="A335" s="251" t="s">
        <v>1545</v>
      </c>
      <c r="B335" s="252" t="s">
        <v>1509</v>
      </c>
      <c r="C335" s="255">
        <v>0</v>
      </c>
      <c r="D335" s="253"/>
    </row>
    <row r="336" spans="1:4" ht="38.25" x14ac:dyDescent="0.2">
      <c r="A336" s="251" t="s">
        <v>1546</v>
      </c>
      <c r="B336" s="252" t="s">
        <v>1497</v>
      </c>
      <c r="C336" s="255">
        <v>0</v>
      </c>
      <c r="D336" s="253"/>
    </row>
    <row r="337" spans="1:4" ht="12.75" x14ac:dyDescent="0.2">
      <c r="A337" s="251" t="s">
        <v>1547</v>
      </c>
      <c r="B337" s="252" t="s">
        <v>1502</v>
      </c>
      <c r="C337" s="255">
        <v>0</v>
      </c>
      <c r="D337" s="253"/>
    </row>
    <row r="338" spans="1:4" ht="38.25" x14ac:dyDescent="0.2">
      <c r="A338" s="251" t="s">
        <v>1548</v>
      </c>
      <c r="B338" s="252" t="s">
        <v>1494</v>
      </c>
      <c r="C338" s="255">
        <v>0</v>
      </c>
      <c r="D338" s="253"/>
    </row>
    <row r="339" spans="1:4" ht="38.25" x14ac:dyDescent="0.2">
      <c r="A339" s="251" t="s">
        <v>1549</v>
      </c>
      <c r="B339" s="252" t="s">
        <v>1490</v>
      </c>
      <c r="C339" s="255">
        <v>3.0460984377366573</v>
      </c>
      <c r="D339" s="253"/>
    </row>
    <row r="340" spans="1:4" ht="38.25" x14ac:dyDescent="0.2">
      <c r="A340" s="251" t="s">
        <v>1550</v>
      </c>
      <c r="B340" s="252" t="s">
        <v>1511</v>
      </c>
      <c r="C340" s="255">
        <v>2.7582024785499875</v>
      </c>
      <c r="D340" s="253"/>
    </row>
    <row r="341" spans="1:4" ht="25.5" x14ac:dyDescent="0.2">
      <c r="A341" s="251" t="s">
        <v>1551</v>
      </c>
      <c r="B341" s="252" t="s">
        <v>1495</v>
      </c>
      <c r="C341" s="255">
        <v>0</v>
      </c>
      <c r="D341" s="253"/>
    </row>
    <row r="342" spans="1:4" ht="25.5" x14ac:dyDescent="0.2">
      <c r="A342" s="251" t="s">
        <v>1552</v>
      </c>
      <c r="B342" s="252" t="s">
        <v>1501</v>
      </c>
      <c r="C342" s="255">
        <v>0</v>
      </c>
      <c r="D342" s="253"/>
    </row>
    <row r="343" spans="1:4" ht="25.5" x14ac:dyDescent="0.2">
      <c r="A343" s="251" t="s">
        <v>1553</v>
      </c>
      <c r="B343" s="252" t="s">
        <v>1492</v>
      </c>
      <c r="C343" s="255">
        <v>0</v>
      </c>
      <c r="D343" s="253"/>
    </row>
    <row r="344" spans="1:4" ht="12.75" x14ac:dyDescent="0.2">
      <c r="A344" s="251" t="s">
        <v>1554</v>
      </c>
      <c r="B344" s="252" t="s">
        <v>1492</v>
      </c>
      <c r="C344" s="255">
        <v>0</v>
      </c>
      <c r="D344" s="253"/>
    </row>
    <row r="345" spans="1:4" ht="25.5" x14ac:dyDescent="0.2">
      <c r="A345" s="251" t="s">
        <v>1555</v>
      </c>
      <c r="B345" s="252" t="s">
        <v>1495</v>
      </c>
      <c r="C345" s="255">
        <v>0</v>
      </c>
      <c r="D345" s="253"/>
    </row>
    <row r="346" spans="1:4" ht="25.5" x14ac:dyDescent="0.2">
      <c r="A346" s="251" t="s">
        <v>1556</v>
      </c>
      <c r="B346" s="252" t="s">
        <v>1498</v>
      </c>
      <c r="C346" s="255">
        <v>0</v>
      </c>
      <c r="D346" s="253"/>
    </row>
    <row r="347" spans="1:4" ht="25.5" x14ac:dyDescent="0.2">
      <c r="A347" s="251" t="s">
        <v>1557</v>
      </c>
      <c r="B347" s="252" t="s">
        <v>1503</v>
      </c>
      <c r="C347" s="255">
        <v>2.9034552541819667</v>
      </c>
      <c r="D347" s="253"/>
    </row>
    <row r="348" spans="1:4" ht="25.5" x14ac:dyDescent="0.2">
      <c r="A348" s="251" t="s">
        <v>1558</v>
      </c>
      <c r="B348" s="252" t="s">
        <v>1489</v>
      </c>
      <c r="C348" s="255">
        <v>0</v>
      </c>
      <c r="D348" s="253"/>
    </row>
    <row r="349" spans="1:4" ht="25.5" x14ac:dyDescent="0.2">
      <c r="A349" s="251" t="s">
        <v>1559</v>
      </c>
      <c r="B349" s="252" t="s">
        <v>1496</v>
      </c>
      <c r="C349" s="255">
        <v>0</v>
      </c>
      <c r="D349" s="253"/>
    </row>
    <row r="350" spans="1:4" ht="25.5" x14ac:dyDescent="0.2">
      <c r="A350" s="251" t="s">
        <v>1560</v>
      </c>
      <c r="B350" s="252" t="s">
        <v>1497</v>
      </c>
      <c r="C350" s="255">
        <v>0</v>
      </c>
      <c r="D350" s="253"/>
    </row>
    <row r="351" spans="1:4" ht="12.75" x14ac:dyDescent="0.2">
      <c r="A351" s="251" t="s">
        <v>1561</v>
      </c>
      <c r="B351" s="252" t="s">
        <v>1500</v>
      </c>
      <c r="C351" s="255">
        <v>0</v>
      </c>
      <c r="D351" s="253"/>
    </row>
    <row r="352" spans="1:4" ht="25.5" x14ac:dyDescent="0.2">
      <c r="A352" s="251" t="s">
        <v>1562</v>
      </c>
      <c r="B352" s="252" t="s">
        <v>1492</v>
      </c>
      <c r="C352" s="255">
        <v>0</v>
      </c>
      <c r="D352" s="253"/>
    </row>
    <row r="353" spans="1:4" ht="25.5" x14ac:dyDescent="0.2">
      <c r="A353" s="251" t="s">
        <v>1563</v>
      </c>
      <c r="B353" s="252" t="s">
        <v>1498</v>
      </c>
      <c r="C353" s="255">
        <v>0</v>
      </c>
      <c r="D353" s="253"/>
    </row>
    <row r="354" spans="1:4" ht="25.5" x14ac:dyDescent="0.2">
      <c r="A354" s="251" t="s">
        <v>1564</v>
      </c>
      <c r="B354" s="252" t="s">
        <v>1498</v>
      </c>
      <c r="C354" s="255">
        <v>0</v>
      </c>
      <c r="D354" s="253"/>
    </row>
    <row r="355" spans="1:4" ht="25.5" x14ac:dyDescent="0.2">
      <c r="A355" s="251" t="s">
        <v>1565</v>
      </c>
      <c r="B355" s="252" t="s">
        <v>1502</v>
      </c>
      <c r="C355" s="255">
        <v>0</v>
      </c>
      <c r="D355" s="253"/>
    </row>
    <row r="356" spans="1:4" ht="25.5" x14ac:dyDescent="0.2">
      <c r="A356" s="251" t="s">
        <v>1566</v>
      </c>
      <c r="B356" s="252" t="s">
        <v>1490</v>
      </c>
      <c r="C356" s="255">
        <v>0</v>
      </c>
      <c r="D356" s="253"/>
    </row>
    <row r="357" spans="1:4" ht="25.5" x14ac:dyDescent="0.2">
      <c r="A357" s="251" t="s">
        <v>1567</v>
      </c>
      <c r="B357" s="252" t="s">
        <v>1500</v>
      </c>
      <c r="C357" s="255">
        <v>0</v>
      </c>
      <c r="D357" s="253"/>
    </row>
    <row r="358" spans="1:4" ht="38.25" x14ac:dyDescent="0.2">
      <c r="A358" s="251" t="s">
        <v>1568</v>
      </c>
      <c r="B358" s="252" t="s">
        <v>1495</v>
      </c>
      <c r="C358" s="255">
        <v>0</v>
      </c>
      <c r="D358" s="253"/>
    </row>
    <row r="359" spans="1:4" ht="38.25" x14ac:dyDescent="0.2">
      <c r="A359" s="251" t="s">
        <v>1569</v>
      </c>
      <c r="B359" s="252" t="s">
        <v>1494</v>
      </c>
      <c r="C359" s="255">
        <v>0</v>
      </c>
      <c r="D359" s="253"/>
    </row>
    <row r="360" spans="1:4" ht="25.5" x14ac:dyDescent="0.2">
      <c r="A360" s="251" t="s">
        <v>1570</v>
      </c>
      <c r="B360" s="252" t="s">
        <v>1492</v>
      </c>
      <c r="C360" s="255">
        <v>0</v>
      </c>
      <c r="D360" s="253"/>
    </row>
    <row r="361" spans="1:4" ht="25.5" x14ac:dyDescent="0.2">
      <c r="A361" s="251" t="s">
        <v>1571</v>
      </c>
      <c r="B361" s="252" t="s">
        <v>1501</v>
      </c>
      <c r="C361" s="255">
        <v>0</v>
      </c>
      <c r="D361" s="253"/>
    </row>
    <row r="362" spans="1:4" ht="12.75" x14ac:dyDescent="0.2">
      <c r="A362" s="251" t="s">
        <v>1572</v>
      </c>
      <c r="B362" s="252" t="s">
        <v>1502</v>
      </c>
      <c r="C362" s="255">
        <v>0</v>
      </c>
      <c r="D362" s="253"/>
    </row>
    <row r="363" spans="1:4" ht="38.25" x14ac:dyDescent="0.2">
      <c r="A363" s="251" t="s">
        <v>1573</v>
      </c>
      <c r="B363" s="252" t="s">
        <v>1508</v>
      </c>
      <c r="C363" s="255">
        <v>0</v>
      </c>
      <c r="D363" s="253"/>
    </row>
    <row r="364" spans="1:4" ht="25.5" x14ac:dyDescent="0.2">
      <c r="A364" s="251" t="s">
        <v>1574</v>
      </c>
      <c r="B364" s="252" t="s">
        <v>1492</v>
      </c>
      <c r="C364" s="255">
        <v>0</v>
      </c>
      <c r="D364" s="253"/>
    </row>
    <row r="365" spans="1:4" ht="25.5" x14ac:dyDescent="0.2">
      <c r="A365" s="251" t="s">
        <v>1575</v>
      </c>
      <c r="B365" s="252" t="s">
        <v>1495</v>
      </c>
      <c r="C365" s="255">
        <v>0</v>
      </c>
      <c r="D365" s="253"/>
    </row>
    <row r="366" spans="1:4" ht="25.5" x14ac:dyDescent="0.2">
      <c r="A366" s="251" t="s">
        <v>1576</v>
      </c>
      <c r="B366" s="252" t="s">
        <v>1496</v>
      </c>
      <c r="C366" s="255">
        <v>2.7525818463333871</v>
      </c>
      <c r="D366" s="253"/>
    </row>
    <row r="367" spans="1:4" ht="25.5" x14ac:dyDescent="0.2">
      <c r="A367" s="251" t="s">
        <v>1577</v>
      </c>
      <c r="B367" s="252" t="s">
        <v>1490</v>
      </c>
      <c r="C367" s="255">
        <v>0</v>
      </c>
      <c r="D367" s="253"/>
    </row>
    <row r="368" spans="1:4" ht="25.5" x14ac:dyDescent="0.2">
      <c r="A368" s="251" t="s">
        <v>1578</v>
      </c>
      <c r="B368" s="252" t="s">
        <v>1502</v>
      </c>
      <c r="C368" s="255">
        <v>0</v>
      </c>
      <c r="D368" s="253"/>
    </row>
    <row r="369" spans="1:4" ht="25.5" x14ac:dyDescent="0.2">
      <c r="A369" s="251" t="s">
        <v>1579</v>
      </c>
      <c r="B369" s="252" t="s">
        <v>1499</v>
      </c>
      <c r="C369" s="255">
        <v>0</v>
      </c>
      <c r="D369" s="253"/>
    </row>
    <row r="370" spans="1:4" ht="25.5" x14ac:dyDescent="0.2">
      <c r="A370" s="251" t="s">
        <v>1580</v>
      </c>
      <c r="B370" s="252" t="s">
        <v>1492</v>
      </c>
      <c r="C370" s="255">
        <v>0</v>
      </c>
      <c r="D370" s="253"/>
    </row>
    <row r="371" spans="1:4" ht="25.5" x14ac:dyDescent="0.2">
      <c r="A371" s="251" t="s">
        <v>1581</v>
      </c>
      <c r="B371" s="252" t="s">
        <v>1492</v>
      </c>
      <c r="C371" s="255">
        <v>0</v>
      </c>
      <c r="D371" s="253"/>
    </row>
    <row r="372" spans="1:4" ht="25.5" x14ac:dyDescent="0.2">
      <c r="A372" s="251" t="s">
        <v>1582</v>
      </c>
      <c r="B372" s="252" t="s">
        <v>1503</v>
      </c>
      <c r="C372" s="255">
        <v>0</v>
      </c>
      <c r="D372" s="253"/>
    </row>
    <row r="373" spans="1:4" ht="12.75" x14ac:dyDescent="0.2">
      <c r="A373" s="251" t="s">
        <v>1583</v>
      </c>
      <c r="B373" s="252" t="s">
        <v>1502</v>
      </c>
      <c r="C373" s="255">
        <v>3.2267682972926282</v>
      </c>
      <c r="D373" s="253"/>
    </row>
    <row r="374" spans="1:4" ht="25.5" x14ac:dyDescent="0.2">
      <c r="A374" s="251" t="s">
        <v>1584</v>
      </c>
      <c r="B374" s="252" t="s">
        <v>1499</v>
      </c>
      <c r="C374" s="255">
        <v>2.4049248893852635</v>
      </c>
      <c r="D374" s="253"/>
    </row>
    <row r="375" spans="1:4" ht="25.5" x14ac:dyDescent="0.2">
      <c r="A375" s="251" t="s">
        <v>1585</v>
      </c>
      <c r="B375" s="252" t="s">
        <v>1492</v>
      </c>
      <c r="C375" s="255">
        <v>0</v>
      </c>
      <c r="D375" s="253"/>
    </row>
    <row r="376" spans="1:4" ht="25.5" x14ac:dyDescent="0.2">
      <c r="A376" s="251" t="s">
        <v>1586</v>
      </c>
      <c r="B376" s="252" t="s">
        <v>1489</v>
      </c>
      <c r="C376" s="255">
        <v>0</v>
      </c>
      <c r="D376" s="253"/>
    </row>
    <row r="377" spans="1:4" ht="25.5" x14ac:dyDescent="0.2">
      <c r="A377" s="251" t="s">
        <v>1587</v>
      </c>
      <c r="B377" s="252" t="s">
        <v>1493</v>
      </c>
      <c r="C377" s="255">
        <v>0</v>
      </c>
      <c r="D377" s="253"/>
    </row>
    <row r="378" spans="1:4" ht="25.5" x14ac:dyDescent="0.2">
      <c r="A378" s="251" t="s">
        <v>1588</v>
      </c>
      <c r="B378" s="252" t="s">
        <v>1492</v>
      </c>
      <c r="C378" s="255">
        <v>0</v>
      </c>
      <c r="D378" s="253"/>
    </row>
    <row r="379" spans="1:4" ht="38.25" x14ac:dyDescent="0.2">
      <c r="A379" s="251" t="s">
        <v>1589</v>
      </c>
      <c r="B379" s="252" t="s">
        <v>1506</v>
      </c>
      <c r="C379" s="255">
        <v>0</v>
      </c>
      <c r="D379" s="253"/>
    </row>
    <row r="380" spans="1:4" ht="12.75" x14ac:dyDescent="0.2">
      <c r="A380" s="251" t="s">
        <v>1590</v>
      </c>
      <c r="B380" s="252">
        <v>0</v>
      </c>
      <c r="C380" s="255">
        <v>0</v>
      </c>
      <c r="D380" s="253"/>
    </row>
    <row r="381" spans="1:4" ht="25.5" x14ac:dyDescent="0.2">
      <c r="A381" s="251" t="s">
        <v>1591</v>
      </c>
      <c r="B381" s="252">
        <v>0</v>
      </c>
      <c r="C381" s="255">
        <v>0</v>
      </c>
      <c r="D381" s="253"/>
    </row>
    <row r="382" spans="1:4" ht="25.5" x14ac:dyDescent="0.2">
      <c r="A382" s="251" t="s">
        <v>1592</v>
      </c>
      <c r="B382" s="252">
        <v>0</v>
      </c>
      <c r="C382" s="255">
        <v>0</v>
      </c>
      <c r="D382" s="253"/>
    </row>
    <row r="383" spans="1:4" ht="63.75" x14ac:dyDescent="0.2">
      <c r="A383" s="251" t="s">
        <v>1593</v>
      </c>
      <c r="B383" s="252">
        <v>0</v>
      </c>
      <c r="C383" s="255">
        <v>0</v>
      </c>
      <c r="D383" s="253"/>
    </row>
    <row r="384" spans="1:4" ht="63.75" x14ac:dyDescent="0.2">
      <c r="A384" s="251" t="s">
        <v>1594</v>
      </c>
      <c r="B384" s="252">
        <v>0</v>
      </c>
      <c r="C384" s="255">
        <v>0</v>
      </c>
      <c r="D384" s="253"/>
    </row>
    <row r="385" spans="1:4" ht="12.75" x14ac:dyDescent="0.2">
      <c r="A385" s="251" t="s">
        <v>1595</v>
      </c>
      <c r="B385" s="252" t="s">
        <v>1590</v>
      </c>
      <c r="C385" s="255">
        <v>0</v>
      </c>
      <c r="D385" s="253"/>
    </row>
    <row r="386" spans="1:4" ht="25.5" x14ac:dyDescent="0.2">
      <c r="A386" s="251" t="s">
        <v>1596</v>
      </c>
      <c r="B386" s="252" t="s">
        <v>1590</v>
      </c>
      <c r="C386" s="255">
        <v>0.66165810163781102</v>
      </c>
      <c r="D386" s="253"/>
    </row>
    <row r="387" spans="1:4" ht="12.75" x14ac:dyDescent="0.2">
      <c r="A387" s="251" t="s">
        <v>1597</v>
      </c>
      <c r="B387" s="252" t="s">
        <v>1590</v>
      </c>
      <c r="C387" s="255">
        <v>1.1557738940259348</v>
      </c>
      <c r="D387" s="253"/>
    </row>
    <row r="388" spans="1:4" ht="25.5" x14ac:dyDescent="0.2">
      <c r="A388" s="251" t="s">
        <v>1598</v>
      </c>
      <c r="B388" s="252" t="s">
        <v>1590</v>
      </c>
      <c r="C388" s="255">
        <v>0</v>
      </c>
      <c r="D388" s="253"/>
    </row>
    <row r="389" spans="1:4" ht="12.75" x14ac:dyDescent="0.2">
      <c r="A389" s="251" t="s">
        <v>1599</v>
      </c>
      <c r="B389" s="252" t="s">
        <v>1590</v>
      </c>
      <c r="C389" s="255">
        <v>0.67728227615997305</v>
      </c>
      <c r="D389" s="253"/>
    </row>
    <row r="390" spans="1:4" ht="12.75" x14ac:dyDescent="0.2">
      <c r="A390" s="251" t="s">
        <v>1600</v>
      </c>
      <c r="B390" s="252" t="s">
        <v>1590</v>
      </c>
      <c r="C390" s="255">
        <v>0</v>
      </c>
      <c r="D390" s="253"/>
    </row>
    <row r="391" spans="1:4" ht="25.5" x14ac:dyDescent="0.2">
      <c r="A391" s="251" t="s">
        <v>1601</v>
      </c>
      <c r="B391" s="252" t="s">
        <v>1590</v>
      </c>
      <c r="C391" s="255">
        <v>0</v>
      </c>
      <c r="D391" s="253"/>
    </row>
    <row r="392" spans="1:4" ht="12.75" x14ac:dyDescent="0.2">
      <c r="A392" s="251" t="s">
        <v>1602</v>
      </c>
      <c r="B392" s="252" t="s">
        <v>1590</v>
      </c>
      <c r="C392" s="255">
        <v>3.433008982480358</v>
      </c>
      <c r="D392" s="253"/>
    </row>
    <row r="393" spans="1:4" ht="12.75" x14ac:dyDescent="0.2">
      <c r="A393" s="251" t="s">
        <v>1603</v>
      </c>
      <c r="B393" s="252" t="s">
        <v>1590</v>
      </c>
      <c r="C393" s="255">
        <v>0</v>
      </c>
      <c r="D393" s="253"/>
    </row>
    <row r="394" spans="1:4" ht="25.5" x14ac:dyDescent="0.2">
      <c r="A394" s="251" t="s">
        <v>1604</v>
      </c>
      <c r="B394" s="252" t="s">
        <v>1590</v>
      </c>
      <c r="C394" s="255">
        <v>0</v>
      </c>
      <c r="D394" s="253"/>
    </row>
    <row r="395" spans="1:4" ht="38.25" x14ac:dyDescent="0.2">
      <c r="A395" s="251" t="s">
        <v>1605</v>
      </c>
      <c r="B395" s="252" t="s">
        <v>1593</v>
      </c>
      <c r="C395" s="255">
        <v>0</v>
      </c>
      <c r="D395" s="253"/>
    </row>
    <row r="396" spans="1:4" ht="12.75" x14ac:dyDescent="0.2">
      <c r="A396" s="251" t="s">
        <v>1606</v>
      </c>
      <c r="B396" s="252">
        <v>0</v>
      </c>
      <c r="C396" s="255">
        <v>0</v>
      </c>
      <c r="D396" s="253"/>
    </row>
    <row r="397" spans="1:4" ht="12.75" x14ac:dyDescent="0.2">
      <c r="A397" s="251" t="s">
        <v>1607</v>
      </c>
      <c r="B397" s="252" t="s">
        <v>1590</v>
      </c>
      <c r="C397" s="255">
        <v>0</v>
      </c>
      <c r="D397" s="253"/>
    </row>
    <row r="398" spans="1:4" ht="76.5" x14ac:dyDescent="0.2">
      <c r="A398" s="251" t="s">
        <v>1608</v>
      </c>
      <c r="B398" s="252" t="s">
        <v>1590</v>
      </c>
      <c r="C398" s="255">
        <v>0.3702612347891272</v>
      </c>
      <c r="D398" s="253"/>
    </row>
    <row r="399" spans="1:4" ht="76.5" x14ac:dyDescent="0.2">
      <c r="A399" s="251" t="s">
        <v>1609</v>
      </c>
      <c r="B399" s="252" t="s">
        <v>1590</v>
      </c>
      <c r="C399" s="255">
        <v>0.36123327175284142</v>
      </c>
      <c r="D399" s="253"/>
    </row>
    <row r="400" spans="1:4" ht="76.5" x14ac:dyDescent="0.2">
      <c r="A400" s="251" t="s">
        <v>1610</v>
      </c>
      <c r="B400" s="252" t="s">
        <v>1590</v>
      </c>
      <c r="C400" s="255">
        <v>0</v>
      </c>
      <c r="D400" s="253"/>
    </row>
    <row r="401" spans="1:4" ht="76.5" x14ac:dyDescent="0.2">
      <c r="A401" s="251" t="s">
        <v>1611</v>
      </c>
      <c r="B401" s="252" t="s">
        <v>1590</v>
      </c>
      <c r="C401" s="255">
        <v>0.35074000508515152</v>
      </c>
      <c r="D401" s="253"/>
    </row>
    <row r="402" spans="1:4" ht="63.75" x14ac:dyDescent="0.2">
      <c r="A402" s="251" t="s">
        <v>1612</v>
      </c>
      <c r="B402" s="252" t="s">
        <v>1590</v>
      </c>
      <c r="C402" s="255">
        <v>0.6668905125268646</v>
      </c>
      <c r="D402" s="253"/>
    </row>
    <row r="403" spans="1:4" ht="51" x14ac:dyDescent="0.2">
      <c r="A403" s="251" t="s">
        <v>1613</v>
      </c>
      <c r="B403" s="252" t="s">
        <v>1590</v>
      </c>
      <c r="C403" s="255">
        <v>0.62827470881371927</v>
      </c>
      <c r="D403" s="253"/>
    </row>
    <row r="404" spans="1:4" ht="76.5" x14ac:dyDescent="0.2">
      <c r="A404" s="251" t="s">
        <v>1614</v>
      </c>
      <c r="B404" s="252" t="s">
        <v>1590</v>
      </c>
      <c r="C404" s="255">
        <v>0.30374639268669479</v>
      </c>
      <c r="D404" s="253"/>
    </row>
    <row r="405" spans="1:4" ht="63.75" x14ac:dyDescent="0.2">
      <c r="A405" s="251" t="s">
        <v>1615</v>
      </c>
      <c r="B405" s="252" t="s">
        <v>1590</v>
      </c>
      <c r="C405" s="255">
        <v>3.0214045638446314</v>
      </c>
      <c r="D405" s="253"/>
    </row>
    <row r="406" spans="1:4" ht="25.5" x14ac:dyDescent="0.2">
      <c r="A406" s="251" t="s">
        <v>1616</v>
      </c>
      <c r="B406" s="252" t="s">
        <v>1600</v>
      </c>
      <c r="C406" s="255">
        <v>0</v>
      </c>
      <c r="D406" s="253"/>
    </row>
    <row r="407" spans="1:4" ht="25.5" x14ac:dyDescent="0.2">
      <c r="A407" s="251" t="s">
        <v>1617</v>
      </c>
      <c r="B407" s="252" t="s">
        <v>1597</v>
      </c>
      <c r="C407" s="255">
        <v>2.4611459800698299</v>
      </c>
      <c r="D407" s="253"/>
    </row>
    <row r="408" spans="1:4" ht="38.25" x14ac:dyDescent="0.2">
      <c r="A408" s="251" t="s">
        <v>1618</v>
      </c>
      <c r="B408" s="252" t="s">
        <v>1598</v>
      </c>
      <c r="C408" s="255">
        <v>0</v>
      </c>
      <c r="D408" s="253"/>
    </row>
    <row r="409" spans="1:4" ht="25.5" x14ac:dyDescent="0.2">
      <c r="A409" s="251" t="s">
        <v>1619</v>
      </c>
      <c r="B409" s="252" t="s">
        <v>1597</v>
      </c>
      <c r="C409" s="255">
        <v>0</v>
      </c>
      <c r="D409" s="253"/>
    </row>
    <row r="410" spans="1:4" ht="38.25" x14ac:dyDescent="0.2">
      <c r="A410" s="251" t="s">
        <v>1620</v>
      </c>
      <c r="B410" s="252" t="s">
        <v>1595</v>
      </c>
      <c r="C410" s="255">
        <v>0</v>
      </c>
      <c r="D410" s="253"/>
    </row>
    <row r="411" spans="1:4" ht="38.25" x14ac:dyDescent="0.2">
      <c r="A411" s="251" t="s">
        <v>1621</v>
      </c>
      <c r="B411" s="252" t="s">
        <v>1608</v>
      </c>
      <c r="C411" s="255">
        <v>0</v>
      </c>
      <c r="D411" s="253"/>
    </row>
    <row r="412" spans="1:4" ht="12.75" x14ac:dyDescent="0.2">
      <c r="A412" s="251" t="s">
        <v>1622</v>
      </c>
      <c r="B412" s="252" t="s">
        <v>1590</v>
      </c>
      <c r="C412" s="255">
        <v>0</v>
      </c>
      <c r="D412" s="253"/>
    </row>
    <row r="413" spans="1:4" ht="38.25" x14ac:dyDescent="0.2">
      <c r="A413" s="251" t="s">
        <v>1623</v>
      </c>
      <c r="B413" s="252" t="s">
        <v>1611</v>
      </c>
      <c r="C413" s="255">
        <v>0</v>
      </c>
      <c r="D413" s="253"/>
    </row>
    <row r="414" spans="1:4" ht="38.25" x14ac:dyDescent="0.2">
      <c r="A414" s="251" t="s">
        <v>1624</v>
      </c>
      <c r="B414" s="252" t="s">
        <v>1614</v>
      </c>
      <c r="C414" s="255">
        <v>0</v>
      </c>
      <c r="D414" s="253"/>
    </row>
    <row r="415" spans="1:4" ht="25.5" x14ac:dyDescent="0.2">
      <c r="A415" s="251" t="s">
        <v>1625</v>
      </c>
      <c r="B415" s="252" t="s">
        <v>1601</v>
      </c>
      <c r="C415" s="255">
        <v>0</v>
      </c>
      <c r="D415" s="253"/>
    </row>
    <row r="416" spans="1:4" ht="25.5" x14ac:dyDescent="0.2">
      <c r="A416" s="251" t="s">
        <v>1626</v>
      </c>
      <c r="B416" s="252" t="s">
        <v>1601</v>
      </c>
      <c r="C416" s="255">
        <v>0</v>
      </c>
      <c r="D416" s="253"/>
    </row>
    <row r="417" spans="1:4" ht="38.25" x14ac:dyDescent="0.2">
      <c r="A417" s="251" t="s">
        <v>1627</v>
      </c>
      <c r="B417" s="252" t="s">
        <v>1610</v>
      </c>
      <c r="C417" s="255">
        <v>0</v>
      </c>
      <c r="D417" s="253"/>
    </row>
    <row r="418" spans="1:4" ht="25.5" x14ac:dyDescent="0.2">
      <c r="A418" s="251" t="s">
        <v>1628</v>
      </c>
      <c r="B418" s="252" t="s">
        <v>1602</v>
      </c>
      <c r="C418" s="255">
        <v>0</v>
      </c>
      <c r="D418" s="253"/>
    </row>
    <row r="419" spans="1:4" ht="25.5" x14ac:dyDescent="0.2">
      <c r="A419" s="251" t="s">
        <v>1629</v>
      </c>
      <c r="B419" s="252" t="s">
        <v>1596</v>
      </c>
      <c r="C419" s="255">
        <v>0</v>
      </c>
      <c r="D419" s="253"/>
    </row>
    <row r="420" spans="1:4" ht="38.25" x14ac:dyDescent="0.2">
      <c r="A420" s="251" t="s">
        <v>1630</v>
      </c>
      <c r="B420" s="252" t="s">
        <v>1612</v>
      </c>
      <c r="C420" s="255">
        <v>3.3549968556811711</v>
      </c>
      <c r="D420" s="253"/>
    </row>
    <row r="421" spans="1:4" ht="25.5" x14ac:dyDescent="0.2">
      <c r="A421" s="251" t="s">
        <v>1631</v>
      </c>
      <c r="B421" s="252" t="s">
        <v>1596</v>
      </c>
      <c r="C421" s="255">
        <v>0</v>
      </c>
      <c r="D421" s="253"/>
    </row>
    <row r="422" spans="1:4" ht="38.25" x14ac:dyDescent="0.2">
      <c r="A422" s="251" t="s">
        <v>1632</v>
      </c>
      <c r="B422" s="252" t="s">
        <v>1595</v>
      </c>
      <c r="C422" s="255">
        <v>0</v>
      </c>
      <c r="D422" s="253"/>
    </row>
    <row r="423" spans="1:4" ht="25.5" x14ac:dyDescent="0.2">
      <c r="A423" s="251" t="s">
        <v>1633</v>
      </c>
      <c r="B423" s="252" t="s">
        <v>1597</v>
      </c>
      <c r="C423" s="255">
        <v>0</v>
      </c>
      <c r="D423" s="253"/>
    </row>
    <row r="424" spans="1:4" ht="38.25" x14ac:dyDescent="0.2">
      <c r="A424" s="251" t="s">
        <v>1634</v>
      </c>
      <c r="B424" s="252" t="s">
        <v>1598</v>
      </c>
      <c r="C424" s="255">
        <v>0</v>
      </c>
      <c r="D424" s="253"/>
    </row>
    <row r="425" spans="1:4" ht="25.5" x14ac:dyDescent="0.2">
      <c r="A425" s="251" t="s">
        <v>1635</v>
      </c>
      <c r="B425" s="252" t="s">
        <v>1597</v>
      </c>
      <c r="C425" s="255">
        <v>3.5257979295965369</v>
      </c>
      <c r="D425" s="253"/>
    </row>
    <row r="426" spans="1:4" ht="25.5" x14ac:dyDescent="0.2">
      <c r="A426" s="251" t="s">
        <v>1636</v>
      </c>
      <c r="B426" s="252">
        <v>0</v>
      </c>
      <c r="C426" s="255">
        <v>0</v>
      </c>
      <c r="D426" s="253"/>
    </row>
    <row r="427" spans="1:4" ht="25.5" x14ac:dyDescent="0.2">
      <c r="A427" s="251" t="s">
        <v>1636</v>
      </c>
      <c r="B427" s="252">
        <v>0</v>
      </c>
      <c r="C427" s="255">
        <v>0</v>
      </c>
      <c r="D427" s="253"/>
    </row>
    <row r="428" spans="1:4" ht="25.5" x14ac:dyDescent="0.2">
      <c r="A428" s="251" t="s">
        <v>1637</v>
      </c>
      <c r="B428" s="252" t="s">
        <v>1601</v>
      </c>
      <c r="C428" s="255">
        <v>0</v>
      </c>
      <c r="D428" s="253"/>
    </row>
    <row r="429" spans="1:4" ht="25.5" x14ac:dyDescent="0.2">
      <c r="A429" s="251" t="s">
        <v>1638</v>
      </c>
      <c r="B429" s="252" t="s">
        <v>1599</v>
      </c>
      <c r="C429" s="255">
        <v>0</v>
      </c>
      <c r="D429" s="253"/>
    </row>
    <row r="430" spans="1:4" ht="25.5" x14ac:dyDescent="0.2">
      <c r="A430" s="251" t="s">
        <v>1639</v>
      </c>
      <c r="B430" s="252" t="s">
        <v>1601</v>
      </c>
      <c r="C430" s="255">
        <v>0</v>
      </c>
      <c r="D430" s="253"/>
    </row>
    <row r="431" spans="1:4" ht="12.75" x14ac:dyDescent="0.2">
      <c r="A431" s="251" t="s">
        <v>1640</v>
      </c>
      <c r="B431" s="252" t="s">
        <v>1597</v>
      </c>
      <c r="C431" s="255">
        <v>0</v>
      </c>
      <c r="D431" s="253"/>
    </row>
    <row r="432" spans="1:4" ht="25.5" x14ac:dyDescent="0.2">
      <c r="A432" s="251" t="s">
        <v>1641</v>
      </c>
      <c r="B432" s="252" t="s">
        <v>1603</v>
      </c>
      <c r="C432" s="255">
        <v>0</v>
      </c>
      <c r="D432" s="253"/>
    </row>
    <row r="433" spans="1:4" ht="12.75" x14ac:dyDescent="0.2">
      <c r="A433" s="251" t="s">
        <v>1642</v>
      </c>
      <c r="B433" s="252" t="s">
        <v>1603</v>
      </c>
      <c r="C433" s="255">
        <v>0</v>
      </c>
      <c r="D433" s="253"/>
    </row>
    <row r="434" spans="1:4" ht="38.25" x14ac:dyDescent="0.2">
      <c r="A434" s="251" t="s">
        <v>1643</v>
      </c>
      <c r="B434" s="252" t="s">
        <v>1615</v>
      </c>
      <c r="C434" s="255">
        <v>0</v>
      </c>
      <c r="D434" s="253"/>
    </row>
    <row r="435" spans="1:4" ht="25.5" x14ac:dyDescent="0.2">
      <c r="A435" s="251" t="s">
        <v>1644</v>
      </c>
      <c r="B435" s="252" t="s">
        <v>1599</v>
      </c>
      <c r="C435" s="255">
        <v>0</v>
      </c>
      <c r="D435" s="253"/>
    </row>
    <row r="436" spans="1:4" ht="38.25" x14ac:dyDescent="0.2">
      <c r="A436" s="251" t="s">
        <v>1645</v>
      </c>
      <c r="B436" s="252" t="s">
        <v>1598</v>
      </c>
      <c r="C436" s="255">
        <v>0</v>
      </c>
      <c r="D436" s="253"/>
    </row>
    <row r="437" spans="1:4" ht="25.5" x14ac:dyDescent="0.2">
      <c r="A437" s="251" t="s">
        <v>1646</v>
      </c>
      <c r="B437" s="252" t="s">
        <v>1604</v>
      </c>
      <c r="C437" s="255">
        <v>0</v>
      </c>
      <c r="D437" s="253"/>
    </row>
    <row r="438" spans="1:4" ht="25.5" x14ac:dyDescent="0.2">
      <c r="A438" s="251" t="s">
        <v>1647</v>
      </c>
      <c r="B438" s="252" t="s">
        <v>1598</v>
      </c>
      <c r="C438" s="255">
        <v>0</v>
      </c>
      <c r="D438" s="253"/>
    </row>
    <row r="439" spans="1:4" ht="38.25" x14ac:dyDescent="0.2">
      <c r="A439" s="251" t="s">
        <v>1648</v>
      </c>
      <c r="B439" s="252" t="s">
        <v>1594</v>
      </c>
      <c r="C439" s="255">
        <v>0</v>
      </c>
      <c r="D439" s="253"/>
    </row>
    <row r="440" spans="1:4" ht="38.25" x14ac:dyDescent="0.2">
      <c r="A440" s="251" t="s">
        <v>1649</v>
      </c>
      <c r="B440" s="252" t="s">
        <v>1600</v>
      </c>
      <c r="C440" s="255">
        <v>0</v>
      </c>
      <c r="D440" s="253"/>
    </row>
    <row r="441" spans="1:4" ht="25.5" x14ac:dyDescent="0.2">
      <c r="A441" s="251" t="s">
        <v>1650</v>
      </c>
      <c r="B441" s="252" t="s">
        <v>1599</v>
      </c>
      <c r="C441" s="255">
        <v>0</v>
      </c>
      <c r="D441" s="253"/>
    </row>
    <row r="442" spans="1:4" ht="25.5" x14ac:dyDescent="0.2">
      <c r="A442" s="251" t="s">
        <v>1651</v>
      </c>
      <c r="B442" s="252" t="s">
        <v>1602</v>
      </c>
      <c r="C442" s="255">
        <v>0</v>
      </c>
      <c r="D442" s="253"/>
    </row>
    <row r="443" spans="1:4" ht="25.5" x14ac:dyDescent="0.2">
      <c r="A443" s="251" t="s">
        <v>1652</v>
      </c>
      <c r="B443" s="252" t="s">
        <v>1596</v>
      </c>
      <c r="C443" s="255">
        <v>0</v>
      </c>
      <c r="D443" s="253"/>
    </row>
    <row r="444" spans="1:4" ht="25.5" x14ac:dyDescent="0.2">
      <c r="A444" s="251" t="s">
        <v>1653</v>
      </c>
      <c r="B444" s="252" t="s">
        <v>1604</v>
      </c>
      <c r="C444" s="255">
        <v>0</v>
      </c>
      <c r="D444" s="253"/>
    </row>
    <row r="445" spans="1:4" ht="25.5" x14ac:dyDescent="0.2">
      <c r="A445" s="251" t="s">
        <v>1654</v>
      </c>
      <c r="B445" s="252" t="s">
        <v>1602</v>
      </c>
      <c r="C445" s="255">
        <v>3.8855446629752737</v>
      </c>
      <c r="D445" s="253"/>
    </row>
    <row r="446" spans="1:4" ht="25.5" x14ac:dyDescent="0.2">
      <c r="A446" s="251" t="s">
        <v>1655</v>
      </c>
      <c r="B446" s="252" t="s">
        <v>1603</v>
      </c>
      <c r="C446" s="255">
        <v>0</v>
      </c>
      <c r="D446" s="253"/>
    </row>
    <row r="447" spans="1:4" ht="25.5" x14ac:dyDescent="0.2">
      <c r="A447" s="251" t="s">
        <v>1656</v>
      </c>
      <c r="B447" s="252" t="s">
        <v>1596</v>
      </c>
      <c r="C447" s="255">
        <v>0</v>
      </c>
      <c r="D447" s="253"/>
    </row>
    <row r="448" spans="1:4" ht="25.5" x14ac:dyDescent="0.2">
      <c r="A448" s="251" t="s">
        <v>1657</v>
      </c>
      <c r="B448" s="252" t="s">
        <v>1603</v>
      </c>
      <c r="C448" s="255">
        <v>0</v>
      </c>
      <c r="D448" s="253"/>
    </row>
    <row r="449" spans="1:4" ht="12.75" x14ac:dyDescent="0.2">
      <c r="A449" s="251" t="s">
        <v>1658</v>
      </c>
      <c r="B449" s="252" t="s">
        <v>1597</v>
      </c>
      <c r="C449" s="255">
        <v>0</v>
      </c>
      <c r="D449" s="253"/>
    </row>
    <row r="450" spans="1:4" ht="25.5" x14ac:dyDescent="0.2">
      <c r="A450" s="251" t="s">
        <v>1659</v>
      </c>
      <c r="B450" s="252" t="s">
        <v>1604</v>
      </c>
      <c r="C450" s="255">
        <v>0</v>
      </c>
      <c r="D450" s="253"/>
    </row>
    <row r="451" spans="1:4" ht="25.5" x14ac:dyDescent="0.2">
      <c r="A451" s="251" t="s">
        <v>1660</v>
      </c>
      <c r="B451" s="252" t="s">
        <v>1601</v>
      </c>
      <c r="C451" s="255">
        <v>0</v>
      </c>
      <c r="D451" s="253"/>
    </row>
    <row r="452" spans="1:4" ht="38.25" x14ac:dyDescent="0.2">
      <c r="A452" s="251" t="s">
        <v>1661</v>
      </c>
      <c r="B452" s="252" t="s">
        <v>1613</v>
      </c>
      <c r="C452" s="255">
        <v>5.3698743135461973</v>
      </c>
      <c r="D452" s="253"/>
    </row>
    <row r="453" spans="1:4" ht="38.25" x14ac:dyDescent="0.2">
      <c r="A453" s="251" t="s">
        <v>1662</v>
      </c>
      <c r="B453" s="252" t="s">
        <v>1598</v>
      </c>
      <c r="C453" s="255">
        <v>0</v>
      </c>
      <c r="D453" s="253"/>
    </row>
    <row r="454" spans="1:4" ht="38.25" x14ac:dyDescent="0.2">
      <c r="A454" s="251" t="s">
        <v>1663</v>
      </c>
      <c r="B454" s="252" t="s">
        <v>1609</v>
      </c>
      <c r="C454" s="255">
        <v>0</v>
      </c>
      <c r="D454" s="253"/>
    </row>
    <row r="455" spans="1:4" ht="25.5" x14ac:dyDescent="0.2">
      <c r="A455" s="251" t="s">
        <v>1664</v>
      </c>
      <c r="B455" s="252" t="s">
        <v>1600</v>
      </c>
      <c r="C455" s="255">
        <v>0</v>
      </c>
      <c r="D455" s="253"/>
    </row>
    <row r="456" spans="1:4" ht="25.5" x14ac:dyDescent="0.2">
      <c r="A456" s="251" t="s">
        <v>1665</v>
      </c>
      <c r="B456" s="252" t="s">
        <v>1604</v>
      </c>
      <c r="C456" s="255">
        <v>0</v>
      </c>
      <c r="D456" s="253"/>
    </row>
    <row r="457" spans="1:4" ht="25.5" x14ac:dyDescent="0.2">
      <c r="A457" s="251" t="s">
        <v>1666</v>
      </c>
      <c r="B457" s="252" t="s">
        <v>1595</v>
      </c>
      <c r="C457" s="255">
        <v>0</v>
      </c>
      <c r="D457" s="253"/>
    </row>
    <row r="458" spans="1:4" ht="25.5" x14ac:dyDescent="0.2">
      <c r="A458" s="251" t="s">
        <v>1667</v>
      </c>
      <c r="B458" s="252" t="s">
        <v>1597</v>
      </c>
      <c r="C458" s="255">
        <v>0</v>
      </c>
      <c r="D458" s="253"/>
    </row>
    <row r="459" spans="1:4" ht="25.5" x14ac:dyDescent="0.2">
      <c r="A459" s="251" t="s">
        <v>1668</v>
      </c>
      <c r="B459" s="252" t="s">
        <v>1600</v>
      </c>
      <c r="C459" s="255">
        <v>0</v>
      </c>
      <c r="D459" s="253"/>
    </row>
    <row r="460" spans="1:4" ht="25.5" x14ac:dyDescent="0.2">
      <c r="A460" s="251" t="s">
        <v>1669</v>
      </c>
      <c r="B460" s="252" t="s">
        <v>1603</v>
      </c>
      <c r="C460" s="255">
        <v>0</v>
      </c>
      <c r="D460" s="253"/>
    </row>
    <row r="461" spans="1:4" ht="25.5" x14ac:dyDescent="0.2">
      <c r="A461" s="251" t="s">
        <v>1670</v>
      </c>
      <c r="B461" s="252" t="s">
        <v>1590</v>
      </c>
      <c r="C461" s="255">
        <v>0</v>
      </c>
      <c r="D461" s="253"/>
    </row>
    <row r="462" spans="1:4" ht="25.5" x14ac:dyDescent="0.2">
      <c r="A462" s="251" t="s">
        <v>1671</v>
      </c>
      <c r="B462" s="252" t="s">
        <v>1601</v>
      </c>
      <c r="C462" s="255">
        <v>0</v>
      </c>
      <c r="D462" s="253"/>
    </row>
    <row r="463" spans="1:4" ht="25.5" x14ac:dyDescent="0.2">
      <c r="A463" s="251" t="s">
        <v>1672</v>
      </c>
      <c r="B463" s="252" t="s">
        <v>1595</v>
      </c>
      <c r="C463" s="255">
        <v>0</v>
      </c>
      <c r="D463" s="253"/>
    </row>
    <row r="464" spans="1:4" ht="12.75" x14ac:dyDescent="0.2">
      <c r="A464" s="251" t="s">
        <v>1673</v>
      </c>
      <c r="B464" s="252">
        <v>0</v>
      </c>
      <c r="C464" s="255">
        <v>0.14982759137590487</v>
      </c>
      <c r="D464" s="253"/>
    </row>
    <row r="465" spans="1:4" ht="12.75" x14ac:dyDescent="0.2">
      <c r="A465" s="251" t="s">
        <v>1674</v>
      </c>
      <c r="B465" s="252">
        <v>0</v>
      </c>
      <c r="C465" s="255">
        <v>0</v>
      </c>
      <c r="D465" s="253"/>
    </row>
    <row r="466" spans="1:4" ht="12.75" x14ac:dyDescent="0.2">
      <c r="A466" s="251" t="s">
        <v>1675</v>
      </c>
      <c r="B466" s="252">
        <v>0</v>
      </c>
      <c r="C466" s="255">
        <v>0</v>
      </c>
      <c r="D466" s="253"/>
    </row>
    <row r="467" spans="1:4" ht="12.75" x14ac:dyDescent="0.2">
      <c r="A467" s="251" t="s">
        <v>1676</v>
      </c>
      <c r="B467" s="252">
        <v>0</v>
      </c>
      <c r="C467" s="255">
        <v>0</v>
      </c>
      <c r="D467" s="253"/>
    </row>
    <row r="468" spans="1:4" ht="12.75" x14ac:dyDescent="0.2">
      <c r="A468" s="251" t="s">
        <v>1677</v>
      </c>
      <c r="B468" s="252">
        <v>0</v>
      </c>
      <c r="C468" s="255">
        <v>0.51702804577669004</v>
      </c>
      <c r="D468" s="253"/>
    </row>
    <row r="469" spans="1:4" ht="25.5" x14ac:dyDescent="0.2">
      <c r="A469" s="251" t="s">
        <v>1678</v>
      </c>
      <c r="B469" s="252">
        <v>0</v>
      </c>
      <c r="C469" s="255">
        <v>0</v>
      </c>
      <c r="D469" s="253"/>
    </row>
    <row r="470" spans="1:4" ht="51" x14ac:dyDescent="0.2">
      <c r="A470" s="251" t="s">
        <v>1679</v>
      </c>
      <c r="B470" s="252">
        <v>0</v>
      </c>
      <c r="C470" s="255">
        <v>0</v>
      </c>
      <c r="D470" s="253"/>
    </row>
    <row r="471" spans="1:4" ht="12.75" x14ac:dyDescent="0.2">
      <c r="A471" s="251" t="s">
        <v>1680</v>
      </c>
      <c r="B471" s="252" t="s">
        <v>1677</v>
      </c>
      <c r="C471" s="255">
        <v>0</v>
      </c>
      <c r="D471" s="253"/>
    </row>
    <row r="472" spans="1:4" ht="12.75" x14ac:dyDescent="0.2">
      <c r="A472" s="251" t="s">
        <v>1681</v>
      </c>
      <c r="B472" s="252" t="s">
        <v>1674</v>
      </c>
      <c r="C472" s="255">
        <v>1.735058070560769</v>
      </c>
      <c r="D472" s="253"/>
    </row>
    <row r="473" spans="1:4" ht="12.75" x14ac:dyDescent="0.2">
      <c r="A473" s="251" t="s">
        <v>1682</v>
      </c>
      <c r="B473" s="252" t="s">
        <v>1676</v>
      </c>
      <c r="C473" s="255">
        <v>3.2442514867050516</v>
      </c>
      <c r="D473" s="253"/>
    </row>
    <row r="474" spans="1:4" ht="25.5" x14ac:dyDescent="0.2">
      <c r="A474" s="251" t="s">
        <v>1683</v>
      </c>
      <c r="B474" s="252" t="s">
        <v>1673</v>
      </c>
      <c r="C474" s="255">
        <v>0.88450726691844028</v>
      </c>
      <c r="D474" s="253"/>
    </row>
    <row r="475" spans="1:4" ht="12.75" x14ac:dyDescent="0.2">
      <c r="A475" s="251" t="s">
        <v>1684</v>
      </c>
      <c r="B475" s="252" t="s">
        <v>1673</v>
      </c>
      <c r="C475" s="255">
        <v>0.45419031501664231</v>
      </c>
      <c r="D475" s="253"/>
    </row>
    <row r="476" spans="1:4" ht="12.75" x14ac:dyDescent="0.2">
      <c r="A476" s="251" t="s">
        <v>1685</v>
      </c>
      <c r="B476" s="252" t="s">
        <v>1674</v>
      </c>
      <c r="C476" s="255">
        <v>0.5825751319903506</v>
      </c>
      <c r="D476" s="253"/>
    </row>
    <row r="477" spans="1:4" ht="12.75" x14ac:dyDescent="0.2">
      <c r="A477" s="251" t="s">
        <v>1686</v>
      </c>
      <c r="B477" s="252" t="s">
        <v>1674</v>
      </c>
      <c r="C477" s="255">
        <v>0</v>
      </c>
      <c r="D477" s="253"/>
    </row>
    <row r="478" spans="1:4" ht="12.75" x14ac:dyDescent="0.2">
      <c r="A478" s="251" t="s">
        <v>1687</v>
      </c>
      <c r="B478" s="252" t="s">
        <v>1677</v>
      </c>
      <c r="C478" s="255">
        <v>3.3370160956939263</v>
      </c>
      <c r="D478" s="253"/>
    </row>
    <row r="479" spans="1:4" ht="38.25" x14ac:dyDescent="0.2">
      <c r="A479" s="251" t="s">
        <v>1688</v>
      </c>
      <c r="B479" s="252" t="s">
        <v>1679</v>
      </c>
      <c r="C479" s="255">
        <v>0</v>
      </c>
      <c r="D479" s="253"/>
    </row>
    <row r="480" spans="1:4" ht="25.5" x14ac:dyDescent="0.2">
      <c r="A480" s="251" t="s">
        <v>1689</v>
      </c>
      <c r="B480" s="252" t="s">
        <v>1677</v>
      </c>
      <c r="C480" s="255">
        <v>0</v>
      </c>
      <c r="D480" s="253"/>
    </row>
    <row r="481" spans="1:4" ht="25.5" x14ac:dyDescent="0.2">
      <c r="A481" s="251" t="s">
        <v>1690</v>
      </c>
      <c r="B481" s="252" t="s">
        <v>1677</v>
      </c>
      <c r="C481" s="255">
        <v>0</v>
      </c>
      <c r="D481" s="253"/>
    </row>
    <row r="482" spans="1:4" ht="12.75" x14ac:dyDescent="0.2">
      <c r="A482" s="251" t="s">
        <v>1691</v>
      </c>
      <c r="B482" s="252" t="s">
        <v>1677</v>
      </c>
      <c r="C482" s="255">
        <v>0</v>
      </c>
      <c r="D482" s="253"/>
    </row>
    <row r="483" spans="1:4" ht="25.5" x14ac:dyDescent="0.2">
      <c r="A483" s="251" t="s">
        <v>1692</v>
      </c>
      <c r="B483" s="252" t="s">
        <v>1674</v>
      </c>
      <c r="C483" s="255">
        <v>0</v>
      </c>
      <c r="D483" s="253"/>
    </row>
    <row r="484" spans="1:4" ht="12.75" x14ac:dyDescent="0.2">
      <c r="A484" s="251" t="s">
        <v>1693</v>
      </c>
      <c r="B484" s="252" t="s">
        <v>1677</v>
      </c>
      <c r="C484" s="255">
        <v>0</v>
      </c>
      <c r="D484" s="253"/>
    </row>
    <row r="485" spans="1:4" ht="12.75" x14ac:dyDescent="0.2">
      <c r="A485" s="251" t="s">
        <v>1694</v>
      </c>
      <c r="B485" s="252" t="s">
        <v>1676</v>
      </c>
      <c r="C485" s="255">
        <v>0.62089382996464149</v>
      </c>
      <c r="D485" s="253"/>
    </row>
    <row r="486" spans="1:4" ht="12.75" x14ac:dyDescent="0.2">
      <c r="A486" s="251" t="s">
        <v>1695</v>
      </c>
      <c r="B486" s="252" t="s">
        <v>1677</v>
      </c>
      <c r="C486" s="255">
        <v>8.7221562292412518</v>
      </c>
      <c r="D486" s="253"/>
    </row>
    <row r="487" spans="1:4" ht="12.75" x14ac:dyDescent="0.2">
      <c r="A487" s="251" t="s">
        <v>1696</v>
      </c>
      <c r="B487" s="252" t="s">
        <v>1677</v>
      </c>
      <c r="C487" s="255">
        <v>2.5118973851733668</v>
      </c>
      <c r="D487" s="253"/>
    </row>
    <row r="488" spans="1:4" ht="12.75" x14ac:dyDescent="0.2">
      <c r="A488" s="251" t="s">
        <v>1697</v>
      </c>
      <c r="B488" s="252" t="s">
        <v>1677</v>
      </c>
      <c r="C488" s="255">
        <v>0</v>
      </c>
      <c r="D488" s="253"/>
    </row>
    <row r="489" spans="1:4" ht="12.75" x14ac:dyDescent="0.2">
      <c r="A489" s="251" t="s">
        <v>1698</v>
      </c>
      <c r="B489" s="252" t="s">
        <v>1677</v>
      </c>
      <c r="C489" s="255">
        <v>2.3881138330532687</v>
      </c>
      <c r="D489" s="253"/>
    </row>
    <row r="490" spans="1:4" ht="12.75" x14ac:dyDescent="0.2">
      <c r="A490" s="251" t="s">
        <v>1699</v>
      </c>
      <c r="B490" s="252" t="s">
        <v>1677</v>
      </c>
      <c r="C490" s="255">
        <v>0</v>
      </c>
      <c r="D490" s="253"/>
    </row>
    <row r="491" spans="1:4" ht="25.5" x14ac:dyDescent="0.2">
      <c r="A491" s="251" t="s">
        <v>1700</v>
      </c>
      <c r="B491" s="252" t="s">
        <v>1676</v>
      </c>
      <c r="C491" s="255">
        <v>0</v>
      </c>
      <c r="D491" s="253"/>
    </row>
    <row r="492" spans="1:4" ht="51" x14ac:dyDescent="0.2">
      <c r="A492" s="251" t="s">
        <v>1701</v>
      </c>
      <c r="B492" s="252"/>
      <c r="C492" s="255">
        <v>0.79585683636593108</v>
      </c>
      <c r="D492" s="253"/>
    </row>
    <row r="493" spans="1:4" ht="63.75" x14ac:dyDescent="0.2">
      <c r="A493" s="251" t="s">
        <v>1702</v>
      </c>
      <c r="B493" s="252" t="s">
        <v>1674</v>
      </c>
      <c r="C493" s="255">
        <v>1.3122551242132254</v>
      </c>
      <c r="D493" s="253"/>
    </row>
    <row r="494" spans="1:4" ht="76.5" x14ac:dyDescent="0.2">
      <c r="A494" s="251" t="s">
        <v>1703</v>
      </c>
      <c r="B494" s="252" t="s">
        <v>1673</v>
      </c>
      <c r="C494" s="255">
        <v>0.67063604493541773</v>
      </c>
      <c r="D494" s="253"/>
    </row>
    <row r="495" spans="1:4" ht="51" x14ac:dyDescent="0.2">
      <c r="A495" s="251" t="s">
        <v>1704</v>
      </c>
      <c r="B495" s="252" t="s">
        <v>1674</v>
      </c>
      <c r="C495" s="255">
        <v>6.6712427300491067E-2</v>
      </c>
      <c r="D495" s="253"/>
    </row>
    <row r="496" spans="1:4" ht="63.75" x14ac:dyDescent="0.2">
      <c r="A496" s="251" t="s">
        <v>1705</v>
      </c>
      <c r="B496" s="252" t="s">
        <v>1674</v>
      </c>
      <c r="C496" s="255">
        <v>0.26822539207026014</v>
      </c>
      <c r="D496" s="253"/>
    </row>
    <row r="497" spans="1:4" ht="51" x14ac:dyDescent="0.2">
      <c r="A497" s="251" t="s">
        <v>1706</v>
      </c>
      <c r="B497" s="252" t="s">
        <v>1677</v>
      </c>
      <c r="C497" s="255">
        <v>5.5649586781277049</v>
      </c>
      <c r="D497" s="253"/>
    </row>
    <row r="498" spans="1:4" ht="63.75" x14ac:dyDescent="0.2">
      <c r="A498" s="251" t="s">
        <v>1707</v>
      </c>
      <c r="B498" s="252" t="s">
        <v>1677</v>
      </c>
      <c r="C498" s="255">
        <v>5.0856554423441898</v>
      </c>
      <c r="D498" s="253"/>
    </row>
    <row r="499" spans="1:4" ht="63.75" x14ac:dyDescent="0.2">
      <c r="A499" s="251" t="s">
        <v>1708</v>
      </c>
      <c r="B499" s="252" t="s">
        <v>1677</v>
      </c>
      <c r="C499" s="255">
        <v>0.69521475115710962</v>
      </c>
      <c r="D499" s="253"/>
    </row>
    <row r="500" spans="1:4" ht="12.75" x14ac:dyDescent="0.2">
      <c r="A500" s="251" t="s">
        <v>1709</v>
      </c>
      <c r="B500" s="252" t="s">
        <v>1680</v>
      </c>
      <c r="C500" s="255">
        <v>0</v>
      </c>
      <c r="D500" s="253"/>
    </row>
    <row r="501" spans="1:4" ht="25.5" x14ac:dyDescent="0.2">
      <c r="A501" s="251" t="s">
        <v>1710</v>
      </c>
      <c r="B501" s="252" t="s">
        <v>1680</v>
      </c>
      <c r="C501" s="255">
        <v>0</v>
      </c>
      <c r="D501" s="253"/>
    </row>
    <row r="502" spans="1:4" ht="25.5" x14ac:dyDescent="0.2">
      <c r="A502" s="251" t="s">
        <v>1711</v>
      </c>
      <c r="B502" s="252" t="s">
        <v>1673</v>
      </c>
      <c r="C502" s="255">
        <v>0</v>
      </c>
      <c r="D502" s="253"/>
    </row>
    <row r="503" spans="1:4" ht="25.5" x14ac:dyDescent="0.2">
      <c r="A503" s="251" t="s">
        <v>1712</v>
      </c>
      <c r="B503" s="252" t="s">
        <v>1687</v>
      </c>
      <c r="C503" s="255">
        <v>0</v>
      </c>
      <c r="D503" s="253"/>
    </row>
    <row r="504" spans="1:4" ht="25.5" x14ac:dyDescent="0.2">
      <c r="A504" s="251" t="s">
        <v>1713</v>
      </c>
      <c r="B504" s="252" t="s">
        <v>1684</v>
      </c>
      <c r="C504" s="255">
        <v>0</v>
      </c>
      <c r="D504" s="253"/>
    </row>
    <row r="505" spans="1:4" ht="25.5" x14ac:dyDescent="0.2">
      <c r="A505" s="251" t="s">
        <v>1714</v>
      </c>
      <c r="B505" s="252" t="s">
        <v>1676</v>
      </c>
      <c r="C505" s="255">
        <v>0</v>
      </c>
      <c r="D505" s="253"/>
    </row>
    <row r="506" spans="1:4" ht="25.5" x14ac:dyDescent="0.2">
      <c r="A506" s="251" t="s">
        <v>1715</v>
      </c>
      <c r="B506" s="252" t="s">
        <v>1684</v>
      </c>
      <c r="C506" s="255">
        <v>0</v>
      </c>
      <c r="D506" s="253"/>
    </row>
    <row r="507" spans="1:4" ht="38.25" x14ac:dyDescent="0.2">
      <c r="A507" s="251" t="s">
        <v>1716</v>
      </c>
      <c r="B507" s="252" t="s">
        <v>1683</v>
      </c>
      <c r="C507" s="255">
        <v>7.2425928374231257</v>
      </c>
      <c r="D507" s="253"/>
    </row>
    <row r="508" spans="1:4" ht="25.5" x14ac:dyDescent="0.2">
      <c r="A508" s="251" t="s">
        <v>1717</v>
      </c>
      <c r="B508" s="252" t="s">
        <v>1683</v>
      </c>
      <c r="C508" s="255">
        <v>0</v>
      </c>
      <c r="D508" s="253"/>
    </row>
    <row r="509" spans="1:4" ht="25.5" x14ac:dyDescent="0.2">
      <c r="A509" s="251" t="s">
        <v>1718</v>
      </c>
      <c r="B509" s="252" t="s">
        <v>1681</v>
      </c>
      <c r="C509" s="255">
        <v>0</v>
      </c>
      <c r="D509" s="253"/>
    </row>
    <row r="510" spans="1:4" ht="25.5" x14ac:dyDescent="0.2">
      <c r="A510" s="251" t="s">
        <v>1719</v>
      </c>
      <c r="B510" s="252" t="s">
        <v>1682</v>
      </c>
      <c r="C510" s="255">
        <v>0</v>
      </c>
      <c r="D510" s="253"/>
    </row>
    <row r="511" spans="1:4" ht="25.5" x14ac:dyDescent="0.2">
      <c r="A511" s="251" t="s">
        <v>1720</v>
      </c>
      <c r="B511" s="252" t="s">
        <v>1673</v>
      </c>
      <c r="C511" s="255">
        <v>0</v>
      </c>
      <c r="D511" s="253"/>
    </row>
    <row r="512" spans="1:4" ht="25.5" x14ac:dyDescent="0.2">
      <c r="A512" s="251" t="s">
        <v>1721</v>
      </c>
      <c r="B512" s="252" t="s">
        <v>1683</v>
      </c>
      <c r="C512" s="255">
        <v>0</v>
      </c>
      <c r="D512" s="253"/>
    </row>
    <row r="513" spans="1:4" ht="25.5" x14ac:dyDescent="0.2">
      <c r="A513" s="251" t="s">
        <v>1722</v>
      </c>
      <c r="B513" s="252" t="s">
        <v>1682</v>
      </c>
      <c r="C513" s="255">
        <v>0</v>
      </c>
      <c r="D513" s="253"/>
    </row>
    <row r="514" spans="1:4" ht="25.5" x14ac:dyDescent="0.2">
      <c r="A514" s="251" t="s">
        <v>1723</v>
      </c>
      <c r="B514" s="252" t="s">
        <v>1684</v>
      </c>
      <c r="C514" s="255">
        <v>2.7300511451701555</v>
      </c>
      <c r="D514" s="253"/>
    </row>
    <row r="515" spans="1:4" ht="38.25" x14ac:dyDescent="0.2">
      <c r="A515" s="251" t="s">
        <v>1724</v>
      </c>
      <c r="B515" s="252" t="s">
        <v>1704</v>
      </c>
      <c r="C515" s="255">
        <v>0</v>
      </c>
      <c r="D515" s="253"/>
    </row>
    <row r="516" spans="1:4" ht="25.5" x14ac:dyDescent="0.2">
      <c r="A516" s="251" t="s">
        <v>1725</v>
      </c>
      <c r="B516" s="252" t="s">
        <v>1684</v>
      </c>
      <c r="C516" s="255">
        <v>0</v>
      </c>
      <c r="D516" s="253"/>
    </row>
    <row r="517" spans="1:4" ht="25.5" x14ac:dyDescent="0.2">
      <c r="A517" s="251" t="s">
        <v>1726</v>
      </c>
      <c r="B517" s="252" t="s">
        <v>1687</v>
      </c>
      <c r="C517" s="255">
        <v>0</v>
      </c>
      <c r="D517" s="253"/>
    </row>
    <row r="518" spans="1:4" ht="25.5" x14ac:dyDescent="0.2">
      <c r="A518" s="251" t="s">
        <v>1727</v>
      </c>
      <c r="B518" s="252" t="s">
        <v>1694</v>
      </c>
      <c r="C518" s="255">
        <v>0</v>
      </c>
      <c r="D518" s="253"/>
    </row>
    <row r="519" spans="1:4" ht="25.5" x14ac:dyDescent="0.2">
      <c r="A519" s="251" t="s">
        <v>1728</v>
      </c>
      <c r="B519" s="252" t="s">
        <v>1681</v>
      </c>
      <c r="C519" s="255">
        <v>0</v>
      </c>
      <c r="D519" s="253"/>
    </row>
    <row r="520" spans="1:4" ht="38.25" x14ac:dyDescent="0.2">
      <c r="A520" s="251" t="s">
        <v>1729</v>
      </c>
      <c r="B520" s="252" t="s">
        <v>1703</v>
      </c>
      <c r="C520" s="255">
        <v>7.8854611007979445</v>
      </c>
      <c r="D520" s="253"/>
    </row>
    <row r="521" spans="1:4" ht="25.5" x14ac:dyDescent="0.2">
      <c r="A521" s="251" t="s">
        <v>1730</v>
      </c>
      <c r="B521" s="252" t="s">
        <v>1684</v>
      </c>
      <c r="C521" s="255">
        <v>0</v>
      </c>
      <c r="D521" s="253"/>
    </row>
    <row r="522" spans="1:4" ht="38.25" x14ac:dyDescent="0.2">
      <c r="A522" s="251" t="s">
        <v>1731</v>
      </c>
      <c r="B522" s="252" t="s">
        <v>1683</v>
      </c>
      <c r="C522" s="255">
        <v>0</v>
      </c>
      <c r="D522" s="253"/>
    </row>
    <row r="523" spans="1:4" ht="38.25" x14ac:dyDescent="0.2">
      <c r="A523" s="251" t="s">
        <v>1732</v>
      </c>
      <c r="B523" s="252" t="s">
        <v>1681</v>
      </c>
      <c r="C523" s="255">
        <v>0</v>
      </c>
      <c r="D523" s="253"/>
    </row>
    <row r="524" spans="1:4" ht="25.5" x14ac:dyDescent="0.2">
      <c r="A524" s="251" t="s">
        <v>1733</v>
      </c>
      <c r="B524" s="252" t="s">
        <v>1685</v>
      </c>
      <c r="C524" s="255">
        <v>0</v>
      </c>
      <c r="D524" s="253"/>
    </row>
    <row r="525" spans="1:4" ht="38.25" x14ac:dyDescent="0.2">
      <c r="A525" s="251" t="s">
        <v>1734</v>
      </c>
      <c r="B525" s="252" t="s">
        <v>1708</v>
      </c>
      <c r="C525" s="255">
        <v>0</v>
      </c>
      <c r="D525" s="253"/>
    </row>
    <row r="526" spans="1:4" ht="38.25" x14ac:dyDescent="0.2">
      <c r="A526" s="251" t="s">
        <v>1735</v>
      </c>
      <c r="B526" s="252" t="s">
        <v>1705</v>
      </c>
      <c r="C526" s="255">
        <v>0</v>
      </c>
      <c r="D526" s="253"/>
    </row>
    <row r="527" spans="1:4" ht="12.75" x14ac:dyDescent="0.2">
      <c r="A527" s="251" t="s">
        <v>1736</v>
      </c>
      <c r="B527" s="252" t="s">
        <v>1690</v>
      </c>
      <c r="C527" s="255">
        <v>0</v>
      </c>
      <c r="D527" s="253"/>
    </row>
    <row r="528" spans="1:4" ht="25.5" x14ac:dyDescent="0.2">
      <c r="A528" s="251" t="s">
        <v>1737</v>
      </c>
      <c r="B528" s="252" t="s">
        <v>1682</v>
      </c>
      <c r="C528" s="255">
        <v>0</v>
      </c>
      <c r="D528" s="253"/>
    </row>
    <row r="529" spans="1:4" ht="25.5" x14ac:dyDescent="0.2">
      <c r="A529" s="251" t="s">
        <v>1738</v>
      </c>
      <c r="B529" s="252" t="s">
        <v>1680</v>
      </c>
      <c r="C529" s="255">
        <v>0</v>
      </c>
      <c r="D529" s="253"/>
    </row>
    <row r="530" spans="1:4" ht="25.5" x14ac:dyDescent="0.2">
      <c r="A530" s="251" t="s">
        <v>1739</v>
      </c>
      <c r="B530" s="252" t="s">
        <v>1687</v>
      </c>
      <c r="C530" s="255">
        <v>0</v>
      </c>
      <c r="D530" s="253"/>
    </row>
    <row r="531" spans="1:4" ht="25.5" x14ac:dyDescent="0.2">
      <c r="A531" s="251" t="s">
        <v>1740</v>
      </c>
      <c r="B531" s="252" t="s">
        <v>1686</v>
      </c>
      <c r="C531" s="255">
        <v>0</v>
      </c>
      <c r="D531" s="253"/>
    </row>
    <row r="532" spans="1:4" ht="25.5" x14ac:dyDescent="0.2">
      <c r="A532" s="251" t="s">
        <v>1741</v>
      </c>
      <c r="B532" s="252" t="s">
        <v>1682</v>
      </c>
      <c r="C532" s="255">
        <v>0</v>
      </c>
      <c r="D532" s="253"/>
    </row>
    <row r="533" spans="1:4" ht="12.75" x14ac:dyDescent="0.2">
      <c r="A533" s="251" t="s">
        <v>1742</v>
      </c>
      <c r="B533" s="252" t="s">
        <v>1682</v>
      </c>
      <c r="C533" s="255">
        <v>0</v>
      </c>
      <c r="D533" s="253"/>
    </row>
    <row r="534" spans="1:4" ht="25.5" x14ac:dyDescent="0.2">
      <c r="A534" s="251" t="s">
        <v>1743</v>
      </c>
      <c r="B534" s="252" t="s">
        <v>1684</v>
      </c>
      <c r="C534" s="255">
        <v>0</v>
      </c>
      <c r="D534" s="253"/>
    </row>
    <row r="535" spans="1:4" ht="25.5" x14ac:dyDescent="0.2">
      <c r="A535" s="251" t="s">
        <v>1744</v>
      </c>
      <c r="B535" s="252" t="s">
        <v>1685</v>
      </c>
      <c r="C535" s="255">
        <v>0</v>
      </c>
      <c r="D535" s="253"/>
    </row>
    <row r="536" spans="1:4" ht="25.5" x14ac:dyDescent="0.2">
      <c r="A536" s="251" t="s">
        <v>1745</v>
      </c>
      <c r="B536" s="252" t="s">
        <v>1673</v>
      </c>
      <c r="C536" s="255">
        <v>0</v>
      </c>
      <c r="D536" s="253"/>
    </row>
    <row r="537" spans="1:4" ht="25.5" x14ac:dyDescent="0.2">
      <c r="A537" s="251" t="s">
        <v>1746</v>
      </c>
      <c r="B537" s="252" t="s">
        <v>1690</v>
      </c>
      <c r="C537" s="255">
        <v>0</v>
      </c>
      <c r="D537" s="253"/>
    </row>
    <row r="538" spans="1:4" ht="38.25" x14ac:dyDescent="0.2">
      <c r="A538" s="251" t="s">
        <v>1747</v>
      </c>
      <c r="B538" s="252" t="s">
        <v>1702</v>
      </c>
      <c r="C538" s="255">
        <v>0</v>
      </c>
      <c r="D538" s="253"/>
    </row>
    <row r="539" spans="1:4" ht="25.5" x14ac:dyDescent="0.2">
      <c r="A539" s="251" t="s">
        <v>1748</v>
      </c>
      <c r="B539" s="252" t="s">
        <v>1681</v>
      </c>
      <c r="C539" s="255">
        <v>0</v>
      </c>
      <c r="D539" s="253"/>
    </row>
    <row r="540" spans="1:4" ht="25.5" x14ac:dyDescent="0.2">
      <c r="A540" s="251" t="s">
        <v>1749</v>
      </c>
      <c r="B540" s="252" t="s">
        <v>1695</v>
      </c>
      <c r="C540" s="255">
        <v>0</v>
      </c>
      <c r="D540" s="253"/>
    </row>
    <row r="541" spans="1:4" ht="25.5" x14ac:dyDescent="0.2">
      <c r="A541" s="251" t="s">
        <v>1750</v>
      </c>
      <c r="B541" s="252" t="s">
        <v>1694</v>
      </c>
      <c r="C541" s="255">
        <v>4.1332852648297189</v>
      </c>
      <c r="D541" s="253"/>
    </row>
    <row r="542" spans="1:4" ht="12.75" x14ac:dyDescent="0.2">
      <c r="A542" s="251" t="s">
        <v>1751</v>
      </c>
      <c r="B542" s="252" t="s">
        <v>1680</v>
      </c>
      <c r="C542" s="255">
        <v>0</v>
      </c>
      <c r="D542" s="253"/>
    </row>
    <row r="543" spans="1:4" ht="12.75" x14ac:dyDescent="0.2">
      <c r="A543" s="251" t="s">
        <v>1752</v>
      </c>
      <c r="B543" s="252" t="s">
        <v>1682</v>
      </c>
      <c r="C543" s="255">
        <v>0</v>
      </c>
      <c r="D543" s="253"/>
    </row>
    <row r="544" spans="1:4" ht="25.5" x14ac:dyDescent="0.2">
      <c r="A544" s="251" t="s">
        <v>1753</v>
      </c>
      <c r="B544" s="252" t="s">
        <v>1690</v>
      </c>
      <c r="C544" s="255">
        <v>0</v>
      </c>
      <c r="D544" s="253"/>
    </row>
    <row r="545" spans="1:4" ht="38.25" x14ac:dyDescent="0.2">
      <c r="A545" s="251" t="s">
        <v>1754</v>
      </c>
      <c r="B545" s="252" t="s">
        <v>1707</v>
      </c>
      <c r="C545" s="255">
        <v>0</v>
      </c>
      <c r="D545" s="253"/>
    </row>
    <row r="546" spans="1:4" ht="12.75" x14ac:dyDescent="0.2">
      <c r="A546" s="251" t="s">
        <v>1755</v>
      </c>
      <c r="B546" s="252" t="s">
        <v>1686</v>
      </c>
      <c r="C546" s="255">
        <v>0</v>
      </c>
      <c r="D546" s="253"/>
    </row>
    <row r="547" spans="1:4" ht="25.5" x14ac:dyDescent="0.2">
      <c r="A547" s="251" t="s">
        <v>1756</v>
      </c>
      <c r="B547" s="252" t="s">
        <v>1683</v>
      </c>
      <c r="C547" s="255">
        <v>0</v>
      </c>
      <c r="D547" s="253"/>
    </row>
    <row r="548" spans="1:4" ht="25.5" x14ac:dyDescent="0.2">
      <c r="A548" s="251" t="s">
        <v>1757</v>
      </c>
      <c r="B548" s="252" t="s">
        <v>1680</v>
      </c>
      <c r="C548" s="255">
        <v>0</v>
      </c>
      <c r="D548" s="253"/>
    </row>
    <row r="549" spans="1:4" ht="38.25" x14ac:dyDescent="0.2">
      <c r="A549" s="251" t="s">
        <v>1758</v>
      </c>
      <c r="B549" s="252" t="s">
        <v>1686</v>
      </c>
      <c r="C549" s="255">
        <v>0</v>
      </c>
      <c r="D549" s="253"/>
    </row>
    <row r="550" spans="1:4" ht="25.5" x14ac:dyDescent="0.2">
      <c r="A550" s="251" t="s">
        <v>1759</v>
      </c>
      <c r="B550" s="252" t="s">
        <v>1682</v>
      </c>
      <c r="C550" s="255">
        <v>0</v>
      </c>
      <c r="D550" s="253"/>
    </row>
    <row r="551" spans="1:4" ht="38.25" x14ac:dyDescent="0.2">
      <c r="A551" s="251" t="s">
        <v>1760</v>
      </c>
      <c r="B551" s="252" t="s">
        <v>1686</v>
      </c>
      <c r="C551" s="255">
        <v>0</v>
      </c>
      <c r="D551" s="253"/>
    </row>
    <row r="552" spans="1:4" ht="25.5" x14ac:dyDescent="0.2">
      <c r="A552" s="251" t="s">
        <v>1761</v>
      </c>
      <c r="B552" s="252" t="s">
        <v>1682</v>
      </c>
      <c r="C552" s="255">
        <v>0</v>
      </c>
      <c r="D552" s="253"/>
    </row>
    <row r="553" spans="1:4" ht="25.5" x14ac:dyDescent="0.2">
      <c r="A553" s="251" t="s">
        <v>1762</v>
      </c>
      <c r="B553" s="252" t="s">
        <v>1684</v>
      </c>
      <c r="C553" s="255">
        <v>7.3869969661973238</v>
      </c>
      <c r="D553" s="253"/>
    </row>
    <row r="554" spans="1:4" ht="38.25" x14ac:dyDescent="0.2">
      <c r="A554" s="251" t="s">
        <v>1763</v>
      </c>
      <c r="B554" s="252" t="s">
        <v>1683</v>
      </c>
      <c r="C554" s="255">
        <v>0</v>
      </c>
      <c r="D554" s="253"/>
    </row>
    <row r="555" spans="1:4" ht="38.25" x14ac:dyDescent="0.2">
      <c r="A555" s="251" t="s">
        <v>1764</v>
      </c>
      <c r="B555" s="252" t="s">
        <v>1683</v>
      </c>
      <c r="C555" s="255">
        <v>0</v>
      </c>
      <c r="D555" s="253"/>
    </row>
    <row r="556" spans="1:4" ht="25.5" x14ac:dyDescent="0.2">
      <c r="A556" s="251" t="s">
        <v>1765</v>
      </c>
      <c r="B556" s="252" t="s">
        <v>1690</v>
      </c>
      <c r="C556" s="255">
        <v>0</v>
      </c>
      <c r="D556" s="253"/>
    </row>
    <row r="557" spans="1:4" ht="12.75" x14ac:dyDescent="0.2">
      <c r="A557" s="251" t="s">
        <v>1766</v>
      </c>
      <c r="B557" s="252" t="s">
        <v>1677</v>
      </c>
      <c r="C557" s="255">
        <v>0</v>
      </c>
      <c r="D557" s="253"/>
    </row>
    <row r="558" spans="1:4" ht="12.75" x14ac:dyDescent="0.2">
      <c r="A558" s="251" t="s">
        <v>1767</v>
      </c>
      <c r="B558" s="252" t="s">
        <v>1677</v>
      </c>
      <c r="C558" s="255">
        <v>0</v>
      </c>
      <c r="D558" s="253"/>
    </row>
    <row r="559" spans="1:4" ht="12.75" x14ac:dyDescent="0.2">
      <c r="A559" s="251" t="s">
        <v>1768</v>
      </c>
      <c r="B559" s="252" t="s">
        <v>1677</v>
      </c>
      <c r="C559" s="255">
        <v>0</v>
      </c>
      <c r="D559" s="253"/>
    </row>
    <row r="560" spans="1:4" ht="12.75" x14ac:dyDescent="0.2">
      <c r="A560" s="251" t="s">
        <v>1769</v>
      </c>
      <c r="B560" s="252" t="s">
        <v>1677</v>
      </c>
      <c r="C560" s="255">
        <v>0</v>
      </c>
      <c r="D560" s="253"/>
    </row>
    <row r="561" spans="1:4" ht="12.75" x14ac:dyDescent="0.2">
      <c r="A561" s="251" t="s">
        <v>1770</v>
      </c>
      <c r="B561" s="252" t="s">
        <v>1677</v>
      </c>
      <c r="C561" s="255">
        <v>0</v>
      </c>
      <c r="D561" s="253"/>
    </row>
    <row r="562" spans="1:4" ht="25.5" x14ac:dyDescent="0.2">
      <c r="A562" s="251" t="s">
        <v>1771</v>
      </c>
      <c r="B562" s="252" t="s">
        <v>1682</v>
      </c>
      <c r="C562" s="255">
        <v>0</v>
      </c>
      <c r="D562" s="253"/>
    </row>
    <row r="563" spans="1:4" ht="25.5" x14ac:dyDescent="0.2">
      <c r="A563" s="251" t="s">
        <v>1772</v>
      </c>
      <c r="B563" s="252" t="s">
        <v>1685</v>
      </c>
      <c r="C563" s="255">
        <v>0</v>
      </c>
      <c r="D563" s="253"/>
    </row>
    <row r="564" spans="1:4" ht="25.5" x14ac:dyDescent="0.2">
      <c r="A564" s="251" t="s">
        <v>1773</v>
      </c>
      <c r="B564" s="252" t="s">
        <v>1682</v>
      </c>
      <c r="C564" s="255">
        <v>0</v>
      </c>
      <c r="D564" s="253"/>
    </row>
    <row r="565" spans="1:4" ht="25.5" x14ac:dyDescent="0.2">
      <c r="A565" s="251" t="s">
        <v>1774</v>
      </c>
      <c r="B565" s="252" t="s">
        <v>1684</v>
      </c>
      <c r="C565" s="255">
        <v>10.274554414148817</v>
      </c>
      <c r="D565" s="253"/>
    </row>
    <row r="566" spans="1:4" ht="25.5" x14ac:dyDescent="0.2">
      <c r="A566" s="251" t="s">
        <v>1775</v>
      </c>
      <c r="B566" s="252" t="s">
        <v>1686</v>
      </c>
      <c r="C566" s="255">
        <v>0</v>
      </c>
      <c r="D566" s="253"/>
    </row>
    <row r="567" spans="1:4" ht="25.5" x14ac:dyDescent="0.2">
      <c r="A567" s="251" t="s">
        <v>1776</v>
      </c>
      <c r="B567" s="252" t="s">
        <v>1685</v>
      </c>
      <c r="C567" s="255">
        <v>0</v>
      </c>
      <c r="D567" s="253"/>
    </row>
    <row r="568" spans="1:4" ht="25.5" x14ac:dyDescent="0.2">
      <c r="A568" s="251" t="s">
        <v>1777</v>
      </c>
      <c r="B568" s="252" t="s">
        <v>1680</v>
      </c>
      <c r="C568" s="255">
        <v>0</v>
      </c>
      <c r="D568" s="253"/>
    </row>
    <row r="569" spans="1:4" ht="12.75" x14ac:dyDescent="0.2">
      <c r="A569" s="251" t="s">
        <v>1778</v>
      </c>
      <c r="B569" s="252" t="s">
        <v>1677</v>
      </c>
      <c r="C569" s="255">
        <v>0</v>
      </c>
      <c r="D569" s="253"/>
    </row>
    <row r="570" spans="1:4" ht="25.5" x14ac:dyDescent="0.2">
      <c r="A570" s="251" t="s">
        <v>1779</v>
      </c>
      <c r="B570" s="252" t="s">
        <v>1682</v>
      </c>
      <c r="C570" s="255">
        <v>0</v>
      </c>
      <c r="D570" s="253"/>
    </row>
    <row r="571" spans="1:4" ht="25.5" x14ac:dyDescent="0.2">
      <c r="A571" s="251" t="s">
        <v>1780</v>
      </c>
      <c r="B571" s="252" t="s">
        <v>1690</v>
      </c>
      <c r="C571" s="255">
        <v>0</v>
      </c>
      <c r="D571" s="253"/>
    </row>
    <row r="572" spans="1:4" ht="25.5" x14ac:dyDescent="0.2">
      <c r="A572" s="251" t="s">
        <v>1781</v>
      </c>
      <c r="B572" s="252" t="s">
        <v>1681</v>
      </c>
      <c r="C572" s="255">
        <v>0</v>
      </c>
      <c r="D572" s="253"/>
    </row>
    <row r="573" spans="1:4" ht="38.25" x14ac:dyDescent="0.2">
      <c r="A573" s="251" t="s">
        <v>1782</v>
      </c>
      <c r="B573" s="252" t="s">
        <v>1695</v>
      </c>
      <c r="C573" s="255">
        <v>0</v>
      </c>
      <c r="D573" s="253"/>
    </row>
    <row r="574" spans="1:4" ht="12.75" x14ac:dyDescent="0.2">
      <c r="A574" s="251" t="s">
        <v>1783</v>
      </c>
      <c r="B574" s="252" t="s">
        <v>1680</v>
      </c>
      <c r="C574" s="255">
        <v>0</v>
      </c>
      <c r="D574" s="253"/>
    </row>
    <row r="575" spans="1:4" ht="25.5" x14ac:dyDescent="0.2">
      <c r="A575" s="251" t="s">
        <v>1784</v>
      </c>
      <c r="B575" s="252" t="s">
        <v>1684</v>
      </c>
      <c r="C575" s="255">
        <v>0</v>
      </c>
      <c r="D575" s="253"/>
    </row>
    <row r="576" spans="1:4" ht="25.5" x14ac:dyDescent="0.2">
      <c r="A576" s="251" t="s">
        <v>1785</v>
      </c>
      <c r="B576" s="252" t="s">
        <v>1685</v>
      </c>
      <c r="C576" s="255">
        <v>0</v>
      </c>
      <c r="D576" s="253"/>
    </row>
    <row r="577" spans="1:4" ht="25.5" x14ac:dyDescent="0.2">
      <c r="A577" s="251" t="s">
        <v>1786</v>
      </c>
      <c r="B577" s="252" t="s">
        <v>1695</v>
      </c>
      <c r="C577" s="255">
        <v>0</v>
      </c>
      <c r="D577" s="253"/>
    </row>
    <row r="578" spans="1:4" ht="25.5" x14ac:dyDescent="0.2">
      <c r="A578" s="251" t="s">
        <v>1787</v>
      </c>
      <c r="B578" s="252" t="s">
        <v>1681</v>
      </c>
      <c r="C578" s="255">
        <v>0</v>
      </c>
      <c r="D578" s="253"/>
    </row>
    <row r="579" spans="1:4" ht="25.5" x14ac:dyDescent="0.2">
      <c r="A579" s="251" t="s">
        <v>1788</v>
      </c>
      <c r="B579" s="252" t="s">
        <v>1683</v>
      </c>
      <c r="C579" s="255">
        <v>0</v>
      </c>
      <c r="D579" s="253"/>
    </row>
    <row r="580" spans="1:4" ht="25.5" x14ac:dyDescent="0.2">
      <c r="A580" s="251" t="s">
        <v>1789</v>
      </c>
      <c r="B580" s="252" t="s">
        <v>1682</v>
      </c>
      <c r="C580" s="255">
        <v>0</v>
      </c>
      <c r="D580" s="253"/>
    </row>
    <row r="581" spans="1:4" ht="25.5" x14ac:dyDescent="0.2">
      <c r="A581" s="251" t="s">
        <v>1790</v>
      </c>
      <c r="B581" s="252" t="s">
        <v>1690</v>
      </c>
      <c r="C581" s="255">
        <v>0</v>
      </c>
      <c r="D581" s="253"/>
    </row>
    <row r="582" spans="1:4" ht="12.75" x14ac:dyDescent="0.2">
      <c r="A582" s="251" t="s">
        <v>1791</v>
      </c>
      <c r="B582" s="252" t="s">
        <v>1676</v>
      </c>
      <c r="C582" s="255">
        <v>0</v>
      </c>
      <c r="D582" s="253"/>
    </row>
    <row r="583" spans="1:4" ht="25.5" x14ac:dyDescent="0.2">
      <c r="A583" s="251" t="s">
        <v>1792</v>
      </c>
      <c r="B583" s="252" t="s">
        <v>1683</v>
      </c>
      <c r="C583" s="255">
        <v>0</v>
      </c>
      <c r="D583" s="253"/>
    </row>
    <row r="584" spans="1:4" ht="38.25" x14ac:dyDescent="0.2">
      <c r="A584" s="251" t="s">
        <v>1793</v>
      </c>
      <c r="B584" s="252" t="s">
        <v>1706</v>
      </c>
      <c r="C584" s="255">
        <v>5.4544530106963816</v>
      </c>
      <c r="D584" s="253"/>
    </row>
    <row r="585" spans="1:4" ht="25.5" x14ac:dyDescent="0.2">
      <c r="A585" s="251" t="s">
        <v>1794</v>
      </c>
      <c r="B585" s="252" t="s">
        <v>1684</v>
      </c>
      <c r="C585" s="255">
        <v>7.8587760562970042</v>
      </c>
      <c r="D585" s="253"/>
    </row>
    <row r="586" spans="1:4" ht="25.5" x14ac:dyDescent="0.2">
      <c r="A586" s="251" t="s">
        <v>1795</v>
      </c>
      <c r="B586" s="252" t="s">
        <v>1690</v>
      </c>
      <c r="C586" s="255">
        <v>0</v>
      </c>
      <c r="D586" s="253"/>
    </row>
    <row r="587" spans="1:4" ht="25.5" x14ac:dyDescent="0.2">
      <c r="A587" s="251" t="s">
        <v>1796</v>
      </c>
      <c r="B587" s="252" t="s">
        <v>1695</v>
      </c>
      <c r="C587" s="255">
        <v>0</v>
      </c>
      <c r="D587" s="253"/>
    </row>
    <row r="588" spans="1:4" ht="25.5" x14ac:dyDescent="0.2">
      <c r="A588" s="251" t="s">
        <v>1797</v>
      </c>
      <c r="B588" s="252" t="s">
        <v>1685</v>
      </c>
      <c r="C588" s="255">
        <v>0</v>
      </c>
      <c r="D588" s="253"/>
    </row>
    <row r="589" spans="1:4" ht="25.5" x14ac:dyDescent="0.2">
      <c r="A589" s="251" t="s">
        <v>1798</v>
      </c>
      <c r="B589" s="252" t="s">
        <v>1694</v>
      </c>
      <c r="C589" s="255">
        <v>0</v>
      </c>
      <c r="D589" s="253"/>
    </row>
    <row r="590" spans="1:4" ht="25.5" x14ac:dyDescent="0.2">
      <c r="A590" s="251" t="s">
        <v>1799</v>
      </c>
      <c r="B590" s="252" t="s">
        <v>1682</v>
      </c>
      <c r="C590" s="255">
        <v>0</v>
      </c>
      <c r="D590" s="253"/>
    </row>
    <row r="591" spans="1:4" ht="38.25" x14ac:dyDescent="0.2">
      <c r="A591" s="251" t="s">
        <v>1800</v>
      </c>
      <c r="B591" s="252" t="s">
        <v>1701</v>
      </c>
      <c r="C591" s="255">
        <v>7.0837977108886898</v>
      </c>
      <c r="D591" s="253"/>
    </row>
    <row r="592" spans="1:4" ht="25.5" x14ac:dyDescent="0.2">
      <c r="A592" s="251" t="s">
        <v>1801</v>
      </c>
      <c r="B592" s="252" t="s">
        <v>1802</v>
      </c>
      <c r="C592" s="255">
        <v>0</v>
      </c>
      <c r="D592" s="253"/>
    </row>
    <row r="593" spans="1:4" ht="12.75" x14ac:dyDescent="0.2">
      <c r="A593" s="251" t="s">
        <v>1802</v>
      </c>
      <c r="B593" s="252">
        <v>0</v>
      </c>
      <c r="C593" s="255">
        <v>0</v>
      </c>
      <c r="D593" s="253"/>
    </row>
    <row r="594" spans="1:4" ht="12.75" x14ac:dyDescent="0.2">
      <c r="A594" s="251" t="s">
        <v>1803</v>
      </c>
      <c r="B594" s="252" t="s">
        <v>1216</v>
      </c>
      <c r="C594" s="255">
        <v>0</v>
      </c>
      <c r="D594" s="253"/>
    </row>
    <row r="595" spans="1:4" ht="25.5" x14ac:dyDescent="0.2">
      <c r="A595" s="251" t="s">
        <v>1804</v>
      </c>
      <c r="B595" s="252" t="s">
        <v>1310</v>
      </c>
      <c r="C595" s="255">
        <v>2.6909681538348993</v>
      </c>
      <c r="D595" s="253"/>
    </row>
  </sheetData>
  <sheetProtection selectLockedCells="1" selectUnlockedCells="1"/>
  <autoFilter ref="A3:D595"/>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39" customWidth="1"/>
    <col min="2" max="2" width="37.42578125" style="139" bestFit="1" customWidth="1"/>
    <col min="3" max="3" width="19" style="140" customWidth="1"/>
    <col min="4" max="4" width="5.28515625" style="139" bestFit="1" customWidth="1"/>
    <col min="5" max="5" width="4.7109375" style="139" customWidth="1"/>
    <col min="6" max="6" width="29.140625" style="139" bestFit="1" customWidth="1"/>
    <col min="7" max="7" width="11.5703125" style="139"/>
    <col min="8" max="8" width="64.5703125" style="139" bestFit="1" customWidth="1"/>
    <col min="9" max="16384" width="11.5703125" style="139"/>
  </cols>
  <sheetData>
    <row r="1" spans="1:8" ht="26.25" customHeight="1" x14ac:dyDescent="0.35">
      <c r="A1" s="150" t="s">
        <v>27</v>
      </c>
      <c r="H1" s="141"/>
    </row>
    <row r="2" spans="1:8" ht="12.75" customHeight="1" x14ac:dyDescent="0.2">
      <c r="A2" s="142"/>
    </row>
    <row r="3" spans="1:8" ht="12.75" customHeight="1" x14ac:dyDescent="0.2">
      <c r="A3" s="142"/>
    </row>
    <row r="4" spans="1:8" ht="12.75" customHeight="1" x14ac:dyDescent="0.2">
      <c r="A4" s="142"/>
    </row>
    <row r="5" spans="1:8" ht="12.75" customHeight="1" x14ac:dyDescent="0.2">
      <c r="A5" s="142"/>
    </row>
    <row r="6" spans="1:8" ht="12.75" customHeight="1" x14ac:dyDescent="0.2">
      <c r="A6" s="142"/>
    </row>
    <row r="7" spans="1:8" ht="12.75" customHeight="1" x14ac:dyDescent="0.2">
      <c r="A7" s="142"/>
    </row>
    <row r="8" spans="1:8" ht="12.75" customHeight="1" x14ac:dyDescent="0.2">
      <c r="A8" s="142"/>
    </row>
    <row r="9" spans="1:8" ht="12.75" customHeight="1" x14ac:dyDescent="0.2">
      <c r="A9" s="142"/>
    </row>
    <row r="10" spans="1:8" ht="12.75" customHeight="1" x14ac:dyDescent="0.2">
      <c r="A10" s="142"/>
    </row>
    <row r="11" spans="1:8" ht="12.75" customHeight="1" x14ac:dyDescent="0.2">
      <c r="A11" s="142"/>
    </row>
    <row r="12" spans="1:8" ht="12.75" customHeight="1" x14ac:dyDescent="0.2">
      <c r="A12" s="142"/>
    </row>
    <row r="13" spans="1:8" ht="12.75" customHeight="1" x14ac:dyDescent="0.2">
      <c r="A13" s="142"/>
    </row>
    <row r="14" spans="1:8" ht="12.75" customHeight="1" x14ac:dyDescent="0.2">
      <c r="A14" s="142"/>
    </row>
    <row r="15" spans="1:8" ht="12.75" customHeight="1" x14ac:dyDescent="0.2">
      <c r="A15" s="142"/>
    </row>
    <row r="16" spans="1:8" ht="12.75" customHeight="1" x14ac:dyDescent="0.2">
      <c r="A16" s="142"/>
    </row>
    <row r="17" spans="1:8" ht="12.75" customHeight="1" x14ac:dyDescent="0.2">
      <c r="A17" s="142"/>
    </row>
    <row r="18" spans="1:8" ht="12.75" customHeight="1" x14ac:dyDescent="0.2">
      <c r="A18" s="142"/>
    </row>
    <row r="19" spans="1:8" ht="12.75" customHeight="1" x14ac:dyDescent="0.2">
      <c r="A19" s="142"/>
    </row>
    <row r="20" spans="1:8" ht="12.75" customHeight="1" x14ac:dyDescent="0.2">
      <c r="A20" s="142"/>
    </row>
    <row r="21" spans="1:8" ht="12.75" customHeight="1" x14ac:dyDescent="0.2">
      <c r="A21" s="142"/>
    </row>
    <row r="22" spans="1:8" ht="12.75" customHeight="1" x14ac:dyDescent="0.2">
      <c r="A22" s="142"/>
    </row>
    <row r="23" spans="1:8" ht="12.75" customHeight="1" x14ac:dyDescent="0.2">
      <c r="A23" s="142"/>
    </row>
    <row r="24" spans="1:8" ht="12.75" customHeight="1" x14ac:dyDescent="0.2">
      <c r="A24" s="142"/>
    </row>
    <row r="25" spans="1:8" ht="12.75" customHeight="1" x14ac:dyDescent="0.2">
      <c r="A25" s="142"/>
    </row>
    <row r="26" spans="1:8" ht="12.75" customHeight="1" x14ac:dyDescent="0.2">
      <c r="A26" s="142"/>
    </row>
    <row r="27" spans="1:8" ht="12.75" customHeight="1" x14ac:dyDescent="0.2">
      <c r="A27" s="142"/>
    </row>
    <row r="28" spans="1:8" s="144" customFormat="1" ht="51" x14ac:dyDescent="0.2">
      <c r="A28" s="49" t="s">
        <v>221</v>
      </c>
      <c r="B28" s="49" t="s">
        <v>222</v>
      </c>
      <c r="C28" s="49" t="s">
        <v>449</v>
      </c>
      <c r="D28" s="143"/>
      <c r="E28" s="143"/>
      <c r="F28" s="49" t="s">
        <v>450</v>
      </c>
      <c r="G28" s="49" t="s">
        <v>451</v>
      </c>
      <c r="H28" s="49" t="s">
        <v>452</v>
      </c>
    </row>
    <row r="29" spans="1:8" x14ac:dyDescent="0.2">
      <c r="A29" s="152">
        <v>3</v>
      </c>
      <c r="B29" s="145" t="s">
        <v>223</v>
      </c>
      <c r="C29" s="151" t="s">
        <v>458</v>
      </c>
      <c r="F29" s="139" t="s">
        <v>455</v>
      </c>
      <c r="G29" s="146">
        <v>43626</v>
      </c>
      <c r="H29" s="139" t="s">
        <v>456</v>
      </c>
    </row>
    <row r="30" spans="1:8" x14ac:dyDescent="0.2">
      <c r="A30" s="152">
        <v>4</v>
      </c>
      <c r="B30" s="145" t="s">
        <v>223</v>
      </c>
      <c r="C30" s="151" t="s">
        <v>458</v>
      </c>
      <c r="F30" s="139" t="s">
        <v>460</v>
      </c>
      <c r="G30" s="146">
        <v>43626</v>
      </c>
      <c r="H30" s="139" t="s">
        <v>456</v>
      </c>
    </row>
    <row r="31" spans="1:8" x14ac:dyDescent="0.2">
      <c r="A31" s="152">
        <v>5</v>
      </c>
      <c r="B31" s="145" t="s">
        <v>224</v>
      </c>
      <c r="C31" s="151" t="s">
        <v>458</v>
      </c>
      <c r="F31" s="139" t="s">
        <v>459</v>
      </c>
      <c r="G31" s="146">
        <v>43626</v>
      </c>
      <c r="H31" s="139" t="s">
        <v>456</v>
      </c>
    </row>
    <row r="32" spans="1:8" x14ac:dyDescent="0.2">
      <c r="A32" s="152">
        <v>6</v>
      </c>
      <c r="B32" s="145" t="s">
        <v>225</v>
      </c>
      <c r="C32" s="151" t="s">
        <v>458</v>
      </c>
      <c r="F32" s="139" t="s">
        <v>461</v>
      </c>
      <c r="G32" s="146">
        <v>43626</v>
      </c>
      <c r="H32" s="139" t="s">
        <v>462</v>
      </c>
    </row>
    <row r="33" spans="1:8" x14ac:dyDescent="0.2">
      <c r="A33" s="152">
        <v>7</v>
      </c>
      <c r="B33" s="145" t="s">
        <v>225</v>
      </c>
      <c r="C33" s="151" t="s">
        <v>458</v>
      </c>
      <c r="F33" s="149"/>
      <c r="G33" s="146"/>
      <c r="H33" s="148"/>
    </row>
    <row r="34" spans="1:8" x14ac:dyDescent="0.2">
      <c r="A34" s="152">
        <v>8</v>
      </c>
      <c r="B34" s="145" t="s">
        <v>225</v>
      </c>
      <c r="C34" s="151" t="s">
        <v>458</v>
      </c>
      <c r="F34" s="147"/>
      <c r="G34" s="146"/>
    </row>
    <row r="35" spans="1:8" x14ac:dyDescent="0.2">
      <c r="A35" s="152">
        <v>9</v>
      </c>
      <c r="B35" s="145" t="s">
        <v>225</v>
      </c>
      <c r="C35" s="151" t="s">
        <v>458</v>
      </c>
      <c r="G35" s="146"/>
      <c r="H35" s="147"/>
    </row>
    <row r="36" spans="1:8" x14ac:dyDescent="0.2">
      <c r="A36" s="152">
        <v>10</v>
      </c>
      <c r="B36" s="145" t="s">
        <v>225</v>
      </c>
      <c r="C36" s="151" t="s">
        <v>458</v>
      </c>
      <c r="G36" s="146"/>
      <c r="H36" s="147"/>
    </row>
    <row r="37" spans="1:8" x14ac:dyDescent="0.2">
      <c r="A37" s="152">
        <v>11</v>
      </c>
      <c r="B37" s="145" t="s">
        <v>225</v>
      </c>
      <c r="C37" s="151" t="s">
        <v>458</v>
      </c>
      <c r="G37" s="146"/>
    </row>
    <row r="38" spans="1:8" x14ac:dyDescent="0.2">
      <c r="A38" s="152">
        <v>12</v>
      </c>
      <c r="B38" s="145" t="s">
        <v>225</v>
      </c>
      <c r="C38" s="151" t="s">
        <v>458</v>
      </c>
      <c r="G38" s="146"/>
    </row>
    <row r="39" spans="1:8" x14ac:dyDescent="0.2">
      <c r="A39" s="152">
        <v>13</v>
      </c>
      <c r="B39" s="145" t="s">
        <v>226</v>
      </c>
      <c r="C39" s="151" t="s">
        <v>458</v>
      </c>
      <c r="G39" s="146"/>
    </row>
    <row r="40" spans="1:8" x14ac:dyDescent="0.2">
      <c r="A40" s="152">
        <v>15</v>
      </c>
      <c r="B40" s="145" t="s">
        <v>226</v>
      </c>
      <c r="C40" s="151" t="s">
        <v>458</v>
      </c>
      <c r="F40" s="147"/>
      <c r="G40" s="146"/>
      <c r="H40" s="147"/>
    </row>
    <row r="41" spans="1:8" x14ac:dyDescent="0.2">
      <c r="A41" s="152">
        <v>16</v>
      </c>
      <c r="B41" s="145" t="s">
        <v>227</v>
      </c>
      <c r="C41" s="151" t="s">
        <v>458</v>
      </c>
      <c r="G41" s="146"/>
      <c r="H41" s="147"/>
    </row>
    <row r="42" spans="1:8" x14ac:dyDescent="0.2">
      <c r="A42" s="152">
        <v>17</v>
      </c>
      <c r="B42" s="145" t="s">
        <v>227</v>
      </c>
      <c r="C42" s="151" t="s">
        <v>458</v>
      </c>
      <c r="G42" s="146"/>
    </row>
    <row r="43" spans="1:8" x14ac:dyDescent="0.2">
      <c r="A43" s="152">
        <v>18</v>
      </c>
      <c r="B43" s="145" t="s">
        <v>227</v>
      </c>
      <c r="C43" s="151" t="s">
        <v>458</v>
      </c>
      <c r="G43" s="146"/>
    </row>
    <row r="44" spans="1:8" x14ac:dyDescent="0.2">
      <c r="A44" s="152">
        <v>19</v>
      </c>
      <c r="B44" s="145" t="s">
        <v>227</v>
      </c>
      <c r="C44" s="151" t="s">
        <v>458</v>
      </c>
      <c r="G44" s="146"/>
    </row>
    <row r="45" spans="1:8" x14ac:dyDescent="0.2">
      <c r="A45" s="152">
        <v>20</v>
      </c>
      <c r="B45" s="145" t="s">
        <v>227</v>
      </c>
      <c r="C45" s="151" t="s">
        <v>458</v>
      </c>
      <c r="G45" s="146"/>
    </row>
    <row r="46" spans="1:8" x14ac:dyDescent="0.2">
      <c r="A46" s="152">
        <v>21</v>
      </c>
      <c r="B46" s="145" t="s">
        <v>227</v>
      </c>
      <c r="C46" s="151" t="s">
        <v>458</v>
      </c>
      <c r="G46" s="146"/>
    </row>
    <row r="47" spans="1:8" x14ac:dyDescent="0.2">
      <c r="A47" s="152">
        <v>22</v>
      </c>
      <c r="B47" s="145" t="s">
        <v>227</v>
      </c>
      <c r="C47" s="151" t="s">
        <v>458</v>
      </c>
      <c r="G47" s="146"/>
    </row>
    <row r="48" spans="1:8" x14ac:dyDescent="0.2">
      <c r="A48" s="152">
        <v>23</v>
      </c>
      <c r="B48" s="145" t="s">
        <v>228</v>
      </c>
      <c r="C48" s="151" t="s">
        <v>458</v>
      </c>
      <c r="G48" s="146"/>
    </row>
    <row r="49" spans="1:8" x14ac:dyDescent="0.2">
      <c r="A49" s="152">
        <v>24</v>
      </c>
      <c r="B49" s="145" t="s">
        <v>228</v>
      </c>
      <c r="C49" s="151" t="s">
        <v>458</v>
      </c>
      <c r="G49" s="146"/>
    </row>
    <row r="50" spans="1:8" x14ac:dyDescent="0.2">
      <c r="A50" s="152">
        <v>25</v>
      </c>
      <c r="B50" s="145" t="s">
        <v>228</v>
      </c>
      <c r="C50" s="151" t="s">
        <v>458</v>
      </c>
      <c r="G50" s="146"/>
    </row>
    <row r="51" spans="1:8" x14ac:dyDescent="0.2">
      <c r="A51" s="152">
        <v>26</v>
      </c>
      <c r="B51" s="145" t="s">
        <v>228</v>
      </c>
      <c r="C51" s="151" t="s">
        <v>458</v>
      </c>
      <c r="G51" s="146"/>
    </row>
    <row r="52" spans="1:8" x14ac:dyDescent="0.2">
      <c r="A52" s="152">
        <v>28</v>
      </c>
      <c r="B52" s="145" t="s">
        <v>228</v>
      </c>
      <c r="C52" s="151" t="s">
        <v>458</v>
      </c>
      <c r="G52" s="146"/>
    </row>
    <row r="53" spans="1:8" x14ac:dyDescent="0.2">
      <c r="A53" s="152">
        <v>29</v>
      </c>
      <c r="B53" s="145" t="s">
        <v>228</v>
      </c>
      <c r="C53" s="151" t="s">
        <v>458</v>
      </c>
      <c r="G53" s="146"/>
    </row>
    <row r="54" spans="1:8" x14ac:dyDescent="0.2">
      <c r="A54" s="152">
        <v>30</v>
      </c>
      <c r="B54" s="145" t="s">
        <v>228</v>
      </c>
      <c r="C54" s="151" t="s">
        <v>458</v>
      </c>
      <c r="G54" s="146"/>
    </row>
    <row r="55" spans="1:8" x14ac:dyDescent="0.2">
      <c r="A55" s="152">
        <v>31</v>
      </c>
      <c r="B55" s="145" t="s">
        <v>228</v>
      </c>
      <c r="C55" s="151" t="s">
        <v>458</v>
      </c>
      <c r="G55" s="146"/>
    </row>
    <row r="56" spans="1:8" x14ac:dyDescent="0.2">
      <c r="A56" s="152">
        <v>32</v>
      </c>
      <c r="B56" s="145" t="s">
        <v>228</v>
      </c>
      <c r="C56" s="151" t="s">
        <v>458</v>
      </c>
      <c r="F56" s="147"/>
      <c r="G56" s="146"/>
      <c r="H56" s="147"/>
    </row>
    <row r="57" spans="1:8" x14ac:dyDescent="0.2">
      <c r="A57" s="152">
        <v>33</v>
      </c>
      <c r="B57" s="145" t="s">
        <v>228</v>
      </c>
      <c r="C57" s="151" t="s">
        <v>458</v>
      </c>
      <c r="F57" s="147"/>
      <c r="G57" s="146"/>
      <c r="H57" s="147"/>
    </row>
    <row r="58" spans="1:8" x14ac:dyDescent="0.2">
      <c r="A58" s="152">
        <v>34</v>
      </c>
      <c r="B58" s="145" t="s">
        <v>228</v>
      </c>
      <c r="C58" s="151" t="s">
        <v>458</v>
      </c>
      <c r="F58" s="147"/>
      <c r="G58" s="146"/>
      <c r="H58" s="147"/>
    </row>
    <row r="59" spans="1:8" x14ac:dyDescent="0.2">
      <c r="A59" s="152">
        <v>35</v>
      </c>
      <c r="B59" s="145" t="s">
        <v>228</v>
      </c>
      <c r="C59" s="151" t="s">
        <v>458</v>
      </c>
      <c r="F59" s="147"/>
      <c r="G59" s="146"/>
      <c r="H59" s="147"/>
    </row>
    <row r="60" spans="1:8" x14ac:dyDescent="0.2">
      <c r="A60" s="152">
        <v>36</v>
      </c>
      <c r="B60" s="145" t="s">
        <v>228</v>
      </c>
      <c r="C60" s="151" t="s">
        <v>458</v>
      </c>
      <c r="F60" s="147"/>
      <c r="G60" s="146"/>
      <c r="H60" s="147"/>
    </row>
    <row r="61" spans="1:8" x14ac:dyDescent="0.2">
      <c r="A61" s="152">
        <v>37</v>
      </c>
      <c r="B61" s="145" t="s">
        <v>228</v>
      </c>
      <c r="C61" s="151" t="s">
        <v>458</v>
      </c>
      <c r="F61" s="147"/>
      <c r="G61" s="146"/>
      <c r="H61" s="147"/>
    </row>
    <row r="62" spans="1:8" x14ac:dyDescent="0.2">
      <c r="A62" s="152">
        <v>38</v>
      </c>
      <c r="B62" s="145" t="s">
        <v>228</v>
      </c>
      <c r="C62" s="151" t="s">
        <v>458</v>
      </c>
      <c r="F62" s="147"/>
      <c r="G62" s="146"/>
      <c r="H62" s="147"/>
    </row>
    <row r="63" spans="1:8" x14ac:dyDescent="0.2">
      <c r="A63" s="152">
        <v>39</v>
      </c>
      <c r="B63" s="145" t="s">
        <v>228</v>
      </c>
      <c r="C63" s="151" t="s">
        <v>458</v>
      </c>
      <c r="F63" s="147"/>
      <c r="G63" s="146"/>
      <c r="H63" s="147"/>
    </row>
    <row r="64" spans="1:8" x14ac:dyDescent="0.2">
      <c r="A64" s="152">
        <v>40</v>
      </c>
      <c r="B64" s="145" t="s">
        <v>227</v>
      </c>
      <c r="C64" s="151" t="s">
        <v>458</v>
      </c>
      <c r="F64" s="147"/>
      <c r="G64" s="146"/>
      <c r="H64" s="147"/>
    </row>
    <row r="65" spans="1:8" x14ac:dyDescent="0.2">
      <c r="A65" s="152">
        <v>41</v>
      </c>
      <c r="B65" s="145" t="s">
        <v>229</v>
      </c>
      <c r="C65" s="151" t="s">
        <v>458</v>
      </c>
      <c r="F65" s="147"/>
      <c r="G65" s="146"/>
      <c r="H65" s="147"/>
    </row>
    <row r="66" spans="1:8" x14ac:dyDescent="0.2">
      <c r="A66" s="152">
        <v>42</v>
      </c>
      <c r="B66" s="145" t="s">
        <v>230</v>
      </c>
      <c r="C66" s="151" t="s">
        <v>458</v>
      </c>
      <c r="F66" s="147"/>
      <c r="G66" s="146"/>
      <c r="H66" s="147"/>
    </row>
    <row r="67" spans="1:8" x14ac:dyDescent="0.2">
      <c r="A67" s="152">
        <v>43</v>
      </c>
      <c r="B67" s="145" t="s">
        <v>230</v>
      </c>
      <c r="C67" s="151" t="s">
        <v>458</v>
      </c>
      <c r="F67" s="147"/>
      <c r="G67" s="146"/>
      <c r="H67" s="147"/>
    </row>
    <row r="68" spans="1:8" x14ac:dyDescent="0.2">
      <c r="A68" s="152">
        <v>44</v>
      </c>
      <c r="B68" s="145" t="s">
        <v>229</v>
      </c>
      <c r="C68" s="151" t="s">
        <v>458</v>
      </c>
      <c r="F68" s="147"/>
      <c r="G68" s="146"/>
      <c r="H68" s="147"/>
    </row>
    <row r="69" spans="1:8" x14ac:dyDescent="0.2">
      <c r="A69" s="152">
        <v>45</v>
      </c>
      <c r="B69" s="145" t="s">
        <v>231</v>
      </c>
      <c r="C69" s="151" t="s">
        <v>458</v>
      </c>
      <c r="F69" s="147"/>
      <c r="G69" s="146"/>
      <c r="H69" s="147"/>
    </row>
    <row r="70" spans="1:8" x14ac:dyDescent="0.2">
      <c r="A70" s="152">
        <v>46</v>
      </c>
      <c r="B70" s="145" t="s">
        <v>232</v>
      </c>
      <c r="C70" s="151" t="s">
        <v>458</v>
      </c>
      <c r="F70" s="147"/>
      <c r="G70" s="146"/>
      <c r="H70" s="147"/>
    </row>
    <row r="71" spans="1:8" x14ac:dyDescent="0.2">
      <c r="A71" s="152">
        <v>47</v>
      </c>
      <c r="B71" s="145" t="s">
        <v>233</v>
      </c>
      <c r="C71" s="151" t="s">
        <v>458</v>
      </c>
      <c r="F71" s="147"/>
      <c r="G71" s="146"/>
      <c r="H71" s="147"/>
    </row>
    <row r="72" spans="1:8" x14ac:dyDescent="0.2">
      <c r="A72" s="152">
        <v>48</v>
      </c>
      <c r="B72" s="145" t="s">
        <v>234</v>
      </c>
      <c r="C72" s="151" t="s">
        <v>458</v>
      </c>
      <c r="F72" s="147"/>
      <c r="G72" s="146"/>
      <c r="H72" s="147"/>
    </row>
    <row r="73" spans="1:8" x14ac:dyDescent="0.2">
      <c r="A73" s="152">
        <v>49</v>
      </c>
      <c r="B73" s="145" t="s">
        <v>227</v>
      </c>
      <c r="C73" s="151" t="s">
        <v>458</v>
      </c>
      <c r="F73" s="147"/>
      <c r="G73" s="146"/>
      <c r="H73" s="147"/>
    </row>
    <row r="74" spans="1:8" x14ac:dyDescent="0.2">
      <c r="A74" s="152">
        <v>50</v>
      </c>
      <c r="B74" s="145" t="s">
        <v>235</v>
      </c>
      <c r="C74" s="151" t="s">
        <v>458</v>
      </c>
      <c r="F74" s="147"/>
      <c r="G74" s="146"/>
      <c r="H74" s="147"/>
    </row>
    <row r="75" spans="1:8" x14ac:dyDescent="0.2">
      <c r="A75" s="152">
        <v>51</v>
      </c>
      <c r="B75" s="145" t="s">
        <v>236</v>
      </c>
      <c r="C75" s="151" t="s">
        <v>457</v>
      </c>
      <c r="F75" s="147"/>
      <c r="G75" s="146"/>
      <c r="H75" s="147"/>
    </row>
    <row r="76" spans="1:8" x14ac:dyDescent="0.2">
      <c r="A76" s="152">
        <v>52</v>
      </c>
      <c r="B76" s="145" t="s">
        <v>237</v>
      </c>
      <c r="C76" s="151" t="s">
        <v>458</v>
      </c>
      <c r="F76" s="147"/>
      <c r="G76" s="146"/>
      <c r="H76" s="147"/>
    </row>
    <row r="77" spans="1:8" x14ac:dyDescent="0.2">
      <c r="A77" s="152">
        <v>53</v>
      </c>
      <c r="B77" s="145" t="s">
        <v>237</v>
      </c>
      <c r="C77" s="151" t="s">
        <v>458</v>
      </c>
      <c r="F77" s="147"/>
      <c r="G77" s="146"/>
      <c r="H77" s="147"/>
    </row>
    <row r="78" spans="1:8" x14ac:dyDescent="0.2">
      <c r="A78" s="152">
        <v>55</v>
      </c>
      <c r="B78" s="145" t="s">
        <v>237</v>
      </c>
      <c r="C78" s="151" t="s">
        <v>458</v>
      </c>
      <c r="F78" s="147"/>
      <c r="G78" s="146"/>
      <c r="H78" s="147"/>
    </row>
    <row r="79" spans="1:8" x14ac:dyDescent="0.2">
      <c r="A79" s="152">
        <v>56</v>
      </c>
      <c r="B79" s="145" t="s">
        <v>237</v>
      </c>
      <c r="C79" s="151" t="s">
        <v>458</v>
      </c>
      <c r="F79" s="147"/>
      <c r="G79" s="146"/>
      <c r="H79" s="147"/>
    </row>
    <row r="80" spans="1:8" x14ac:dyDescent="0.2">
      <c r="A80" s="152">
        <v>57</v>
      </c>
      <c r="B80" s="145" t="s">
        <v>237</v>
      </c>
      <c r="C80" s="151" t="s">
        <v>458</v>
      </c>
      <c r="F80" s="147"/>
      <c r="G80" s="146"/>
      <c r="H80" s="147"/>
    </row>
    <row r="81" spans="1:8" x14ac:dyDescent="0.2">
      <c r="A81" s="152">
        <v>58</v>
      </c>
      <c r="B81" s="145" t="s">
        <v>238</v>
      </c>
      <c r="C81" s="151" t="s">
        <v>457</v>
      </c>
      <c r="F81" s="147"/>
      <c r="G81" s="146"/>
      <c r="H81" s="147"/>
    </row>
    <row r="82" spans="1:8" x14ac:dyDescent="0.2">
      <c r="A82" s="152">
        <v>59</v>
      </c>
      <c r="B82" s="145" t="s">
        <v>237</v>
      </c>
      <c r="C82" s="151" t="s">
        <v>458</v>
      </c>
      <c r="F82" s="147"/>
      <c r="G82" s="146"/>
      <c r="H82" s="147"/>
    </row>
    <row r="83" spans="1:8" x14ac:dyDescent="0.2">
      <c r="A83" s="152">
        <v>60</v>
      </c>
      <c r="B83" s="145" t="s">
        <v>237</v>
      </c>
      <c r="C83" s="151" t="s">
        <v>458</v>
      </c>
      <c r="F83" s="147"/>
      <c r="G83" s="146"/>
      <c r="H83" s="147"/>
    </row>
    <row r="84" spans="1:8" x14ac:dyDescent="0.2">
      <c r="A84" s="152">
        <v>62</v>
      </c>
      <c r="B84" s="145" t="s">
        <v>239</v>
      </c>
      <c r="C84" s="151" t="s">
        <v>457</v>
      </c>
    </row>
    <row r="85" spans="1:8" x14ac:dyDescent="0.2">
      <c r="A85" s="152">
        <v>63</v>
      </c>
      <c r="B85" s="145" t="s">
        <v>230</v>
      </c>
      <c r="C85" s="151" t="s">
        <v>458</v>
      </c>
    </row>
    <row r="86" spans="1:8" x14ac:dyDescent="0.2">
      <c r="A86" s="152">
        <v>64</v>
      </c>
      <c r="B86" s="145" t="s">
        <v>237</v>
      </c>
      <c r="C86" s="151" t="s">
        <v>458</v>
      </c>
    </row>
    <row r="87" spans="1:8" x14ac:dyDescent="0.2">
      <c r="A87" s="152">
        <v>65</v>
      </c>
      <c r="B87" s="145" t="s">
        <v>240</v>
      </c>
      <c r="C87" s="151" t="s">
        <v>458</v>
      </c>
    </row>
    <row r="88" spans="1:8" x14ac:dyDescent="0.2">
      <c r="A88" s="152">
        <v>66</v>
      </c>
      <c r="B88" s="145" t="s">
        <v>240</v>
      </c>
      <c r="C88" s="151" t="s">
        <v>458</v>
      </c>
    </row>
    <row r="89" spans="1:8" x14ac:dyDescent="0.2">
      <c r="A89" s="152">
        <v>67</v>
      </c>
      <c r="B89" s="145" t="s">
        <v>241</v>
      </c>
      <c r="C89" s="151" t="s">
        <v>458</v>
      </c>
    </row>
    <row r="90" spans="1:8" x14ac:dyDescent="0.2">
      <c r="A90" s="152">
        <v>71</v>
      </c>
      <c r="B90" s="145" t="s">
        <v>241</v>
      </c>
      <c r="C90" s="151" t="s">
        <v>458</v>
      </c>
    </row>
    <row r="91" spans="1:8" x14ac:dyDescent="0.2">
      <c r="A91" s="152">
        <v>72</v>
      </c>
      <c r="B91" s="145" t="s">
        <v>241</v>
      </c>
      <c r="C91" s="151" t="s">
        <v>458</v>
      </c>
    </row>
    <row r="92" spans="1:8" x14ac:dyDescent="0.2">
      <c r="A92" s="152">
        <v>73</v>
      </c>
      <c r="B92" s="145" t="s">
        <v>241</v>
      </c>
      <c r="C92" s="151" t="s">
        <v>458</v>
      </c>
    </row>
    <row r="93" spans="1:8" x14ac:dyDescent="0.2">
      <c r="A93" s="152">
        <v>74</v>
      </c>
      <c r="B93" s="145" t="s">
        <v>242</v>
      </c>
      <c r="C93" s="151" t="s">
        <v>458</v>
      </c>
    </row>
    <row r="94" spans="1:8" x14ac:dyDescent="0.2">
      <c r="A94" s="152">
        <v>75</v>
      </c>
      <c r="B94" s="145" t="s">
        <v>243</v>
      </c>
      <c r="C94" s="151" t="s">
        <v>458</v>
      </c>
    </row>
    <row r="95" spans="1:8" x14ac:dyDescent="0.2">
      <c r="A95" s="152">
        <v>76</v>
      </c>
      <c r="B95" s="145" t="s">
        <v>243</v>
      </c>
      <c r="C95" s="151" t="s">
        <v>458</v>
      </c>
    </row>
    <row r="96" spans="1:8" x14ac:dyDescent="0.2">
      <c r="A96" s="152">
        <v>77</v>
      </c>
      <c r="B96" s="145" t="s">
        <v>243</v>
      </c>
      <c r="C96" s="151" t="s">
        <v>458</v>
      </c>
    </row>
    <row r="97" spans="1:3" x14ac:dyDescent="0.2">
      <c r="A97" s="152">
        <v>78</v>
      </c>
      <c r="B97" s="145" t="s">
        <v>244</v>
      </c>
      <c r="C97" s="151" t="s">
        <v>458</v>
      </c>
    </row>
    <row r="98" spans="1:3" x14ac:dyDescent="0.2">
      <c r="A98" s="152">
        <v>79</v>
      </c>
      <c r="B98" s="145" t="s">
        <v>245</v>
      </c>
      <c r="C98" s="151" t="s">
        <v>457</v>
      </c>
    </row>
    <row r="99" spans="1:3" x14ac:dyDescent="0.2">
      <c r="A99" s="152">
        <v>80</v>
      </c>
      <c r="B99" s="145" t="s">
        <v>246</v>
      </c>
      <c r="C99" s="151" t="s">
        <v>458</v>
      </c>
    </row>
    <row r="100" spans="1:3" x14ac:dyDescent="0.2">
      <c r="A100" s="152">
        <v>81</v>
      </c>
      <c r="B100" s="145" t="s">
        <v>247</v>
      </c>
      <c r="C100" s="151" t="s">
        <v>458</v>
      </c>
    </row>
    <row r="101" spans="1:3" x14ac:dyDescent="0.2">
      <c r="A101" s="152">
        <v>82</v>
      </c>
      <c r="B101" s="145" t="s">
        <v>248</v>
      </c>
      <c r="C101" s="151" t="s">
        <v>458</v>
      </c>
    </row>
    <row r="102" spans="1:3" x14ac:dyDescent="0.2">
      <c r="A102" s="152">
        <v>83</v>
      </c>
      <c r="B102" s="145" t="s">
        <v>248</v>
      </c>
      <c r="C102" s="151" t="s">
        <v>458</v>
      </c>
    </row>
    <row r="103" spans="1:3" x14ac:dyDescent="0.2">
      <c r="A103" s="152">
        <v>84</v>
      </c>
      <c r="B103" s="145" t="s">
        <v>248</v>
      </c>
      <c r="C103" s="151" t="s">
        <v>458</v>
      </c>
    </row>
    <row r="104" spans="1:3" x14ac:dyDescent="0.2">
      <c r="A104" s="152">
        <v>85</v>
      </c>
      <c r="B104" s="145" t="s">
        <v>248</v>
      </c>
      <c r="C104" s="151" t="s">
        <v>458</v>
      </c>
    </row>
    <row r="105" spans="1:3" x14ac:dyDescent="0.2">
      <c r="A105" s="152">
        <v>86</v>
      </c>
      <c r="B105" s="145" t="s">
        <v>248</v>
      </c>
      <c r="C105" s="151" t="s">
        <v>458</v>
      </c>
    </row>
    <row r="106" spans="1:3" x14ac:dyDescent="0.2">
      <c r="A106" s="152">
        <v>87</v>
      </c>
      <c r="B106" s="145" t="s">
        <v>248</v>
      </c>
      <c r="C106" s="151" t="s">
        <v>458</v>
      </c>
    </row>
    <row r="107" spans="1:3" x14ac:dyDescent="0.2">
      <c r="A107" s="152">
        <v>88</v>
      </c>
      <c r="B107" s="145" t="s">
        <v>248</v>
      </c>
      <c r="C107" s="151" t="s">
        <v>458</v>
      </c>
    </row>
    <row r="108" spans="1:3" x14ac:dyDescent="0.2">
      <c r="A108" s="152">
        <v>91</v>
      </c>
      <c r="B108" s="145" t="s">
        <v>249</v>
      </c>
      <c r="C108" s="151" t="s">
        <v>458</v>
      </c>
    </row>
    <row r="109" spans="1:3" x14ac:dyDescent="0.2">
      <c r="A109" s="152">
        <v>92</v>
      </c>
      <c r="B109" s="145" t="s">
        <v>249</v>
      </c>
      <c r="C109" s="151" t="s">
        <v>458</v>
      </c>
    </row>
    <row r="110" spans="1:3" x14ac:dyDescent="0.2">
      <c r="A110" s="152">
        <v>93</v>
      </c>
      <c r="B110" s="145" t="s">
        <v>250</v>
      </c>
      <c r="C110" s="151" t="s">
        <v>457</v>
      </c>
    </row>
    <row r="111" spans="1:3" x14ac:dyDescent="0.2">
      <c r="A111" s="152">
        <v>94</v>
      </c>
      <c r="B111" s="145" t="s">
        <v>249</v>
      </c>
      <c r="C111" s="151" t="s">
        <v>458</v>
      </c>
    </row>
    <row r="112" spans="1:3" x14ac:dyDescent="0.2">
      <c r="A112" s="152">
        <v>95</v>
      </c>
      <c r="B112" s="145" t="s">
        <v>249</v>
      </c>
      <c r="C112" s="151" t="s">
        <v>458</v>
      </c>
    </row>
    <row r="113" spans="1:3" x14ac:dyDescent="0.2">
      <c r="A113" s="152">
        <v>96</v>
      </c>
      <c r="B113" s="145" t="s">
        <v>249</v>
      </c>
      <c r="C113" s="151" t="s">
        <v>458</v>
      </c>
    </row>
    <row r="114" spans="1:3" x14ac:dyDescent="0.2">
      <c r="A114" s="152">
        <v>97</v>
      </c>
      <c r="B114" s="145" t="s">
        <v>251</v>
      </c>
      <c r="C114" s="151" t="s">
        <v>458</v>
      </c>
    </row>
    <row r="115" spans="1:3" x14ac:dyDescent="0.2">
      <c r="A115" s="152">
        <v>98</v>
      </c>
      <c r="B115" s="145" t="s">
        <v>252</v>
      </c>
      <c r="C115" s="151" t="s">
        <v>458</v>
      </c>
    </row>
    <row r="116" spans="1:3" x14ac:dyDescent="0.2">
      <c r="A116" s="152">
        <v>99</v>
      </c>
      <c r="B116" s="145" t="s">
        <v>253</v>
      </c>
      <c r="C116" s="151" t="s">
        <v>458</v>
      </c>
    </row>
    <row r="117" spans="1:3" x14ac:dyDescent="0.2">
      <c r="A117" s="152">
        <v>100</v>
      </c>
      <c r="B117" s="145" t="s">
        <v>253</v>
      </c>
      <c r="C117" s="151" t="s">
        <v>458</v>
      </c>
    </row>
    <row r="118" spans="1:3" x14ac:dyDescent="0.2">
      <c r="A118" s="152">
        <v>101</v>
      </c>
      <c r="B118" s="145" t="s">
        <v>254</v>
      </c>
      <c r="C118" s="151" t="s">
        <v>458</v>
      </c>
    </row>
    <row r="119" spans="1:3" x14ac:dyDescent="0.2">
      <c r="A119" s="152">
        <v>102</v>
      </c>
      <c r="B119" s="145" t="s">
        <v>254</v>
      </c>
      <c r="C119" s="151" t="s">
        <v>458</v>
      </c>
    </row>
    <row r="120" spans="1:3" x14ac:dyDescent="0.2">
      <c r="A120" s="152">
        <v>103</v>
      </c>
      <c r="B120" s="145" t="s">
        <v>254</v>
      </c>
      <c r="C120" s="151" t="s">
        <v>458</v>
      </c>
    </row>
    <row r="121" spans="1:3" x14ac:dyDescent="0.2">
      <c r="A121" s="152">
        <v>104</v>
      </c>
      <c r="B121" s="145" t="s">
        <v>255</v>
      </c>
      <c r="C121" s="151" t="s">
        <v>458</v>
      </c>
    </row>
    <row r="122" spans="1:3" x14ac:dyDescent="0.2">
      <c r="A122" s="152">
        <v>105</v>
      </c>
      <c r="B122" s="145" t="s">
        <v>255</v>
      </c>
      <c r="C122" s="151" t="s">
        <v>458</v>
      </c>
    </row>
    <row r="123" spans="1:3" x14ac:dyDescent="0.2">
      <c r="A123" s="152">
        <v>106</v>
      </c>
      <c r="B123" s="145" t="s">
        <v>255</v>
      </c>
      <c r="C123" s="151" t="s">
        <v>458</v>
      </c>
    </row>
    <row r="124" spans="1:3" x14ac:dyDescent="0.2">
      <c r="A124" s="152">
        <v>107</v>
      </c>
      <c r="B124" s="145" t="s">
        <v>255</v>
      </c>
      <c r="C124" s="151" t="s">
        <v>458</v>
      </c>
    </row>
    <row r="125" spans="1:3" x14ac:dyDescent="0.2">
      <c r="A125" s="152">
        <v>108</v>
      </c>
      <c r="B125" s="145" t="s">
        <v>255</v>
      </c>
      <c r="C125" s="151" t="s">
        <v>458</v>
      </c>
    </row>
    <row r="126" spans="1:3" x14ac:dyDescent="0.2">
      <c r="A126" s="152">
        <v>109</v>
      </c>
      <c r="B126" s="145" t="s">
        <v>255</v>
      </c>
      <c r="C126" s="151" t="s">
        <v>458</v>
      </c>
    </row>
    <row r="127" spans="1:3" x14ac:dyDescent="0.2">
      <c r="A127" s="152">
        <v>110</v>
      </c>
      <c r="B127" s="145" t="s">
        <v>255</v>
      </c>
      <c r="C127" s="151" t="s">
        <v>458</v>
      </c>
    </row>
    <row r="128" spans="1:3" x14ac:dyDescent="0.2">
      <c r="A128" s="152">
        <v>111</v>
      </c>
      <c r="B128" s="145" t="s">
        <v>256</v>
      </c>
      <c r="C128" s="151" t="s">
        <v>458</v>
      </c>
    </row>
    <row r="129" spans="1:3" x14ac:dyDescent="0.2">
      <c r="A129" s="152">
        <v>112</v>
      </c>
      <c r="B129" s="145" t="s">
        <v>257</v>
      </c>
      <c r="C129" s="151" t="s">
        <v>458</v>
      </c>
    </row>
    <row r="130" spans="1:3" x14ac:dyDescent="0.2">
      <c r="A130" s="152">
        <v>113</v>
      </c>
      <c r="B130" s="145" t="s">
        <v>257</v>
      </c>
      <c r="C130" s="151" t="s">
        <v>458</v>
      </c>
    </row>
    <row r="131" spans="1:3" x14ac:dyDescent="0.2">
      <c r="A131" s="152">
        <v>115</v>
      </c>
      <c r="B131" s="145" t="s">
        <v>257</v>
      </c>
      <c r="C131" s="151" t="s">
        <v>458</v>
      </c>
    </row>
    <row r="132" spans="1:3" x14ac:dyDescent="0.2">
      <c r="A132" s="152">
        <v>116</v>
      </c>
      <c r="B132" s="145" t="s">
        <v>257</v>
      </c>
      <c r="C132" s="151" t="s">
        <v>458</v>
      </c>
    </row>
    <row r="133" spans="1:3" x14ac:dyDescent="0.2">
      <c r="A133" s="152">
        <v>117</v>
      </c>
      <c r="B133" s="145" t="s">
        <v>257</v>
      </c>
      <c r="C133" s="151" t="s">
        <v>458</v>
      </c>
    </row>
    <row r="134" spans="1:3" x14ac:dyDescent="0.2">
      <c r="A134" s="152">
        <v>118</v>
      </c>
      <c r="B134" s="145" t="s">
        <v>258</v>
      </c>
      <c r="C134" s="151" t="s">
        <v>458</v>
      </c>
    </row>
    <row r="135" spans="1:3" x14ac:dyDescent="0.2">
      <c r="A135" s="152">
        <v>119</v>
      </c>
      <c r="B135" s="145" t="s">
        <v>258</v>
      </c>
      <c r="C135" s="151" t="s">
        <v>458</v>
      </c>
    </row>
    <row r="136" spans="1:3" x14ac:dyDescent="0.2">
      <c r="A136" s="152">
        <v>120</v>
      </c>
      <c r="B136" s="145" t="s">
        <v>230</v>
      </c>
      <c r="C136" s="151" t="s">
        <v>458</v>
      </c>
    </row>
    <row r="137" spans="1:3" x14ac:dyDescent="0.2">
      <c r="A137" s="152">
        <v>121</v>
      </c>
      <c r="B137" s="145" t="s">
        <v>259</v>
      </c>
      <c r="C137" s="151" t="s">
        <v>457</v>
      </c>
    </row>
    <row r="138" spans="1:3" x14ac:dyDescent="0.2">
      <c r="A138" s="152">
        <v>122</v>
      </c>
      <c r="B138" s="145" t="s">
        <v>260</v>
      </c>
      <c r="C138" s="151" t="s">
        <v>457</v>
      </c>
    </row>
    <row r="139" spans="1:3" x14ac:dyDescent="0.2">
      <c r="A139" s="152">
        <v>123</v>
      </c>
      <c r="B139" s="145" t="s">
        <v>261</v>
      </c>
      <c r="C139" s="151" t="s">
        <v>457</v>
      </c>
    </row>
    <row r="140" spans="1:3" x14ac:dyDescent="0.2">
      <c r="A140" s="152">
        <v>124</v>
      </c>
      <c r="B140" s="145" t="s">
        <v>261</v>
      </c>
      <c r="C140" s="151" t="s">
        <v>457</v>
      </c>
    </row>
    <row r="141" spans="1:3" x14ac:dyDescent="0.2">
      <c r="A141" s="152">
        <v>125</v>
      </c>
      <c r="B141" s="145" t="s">
        <v>261</v>
      </c>
      <c r="C141" s="151" t="s">
        <v>457</v>
      </c>
    </row>
    <row r="142" spans="1:3" x14ac:dyDescent="0.2">
      <c r="A142" s="152">
        <v>126</v>
      </c>
      <c r="B142" s="145" t="s">
        <v>262</v>
      </c>
      <c r="C142" s="151" t="s">
        <v>457</v>
      </c>
    </row>
    <row r="143" spans="1:3" x14ac:dyDescent="0.2">
      <c r="A143" s="152">
        <v>127</v>
      </c>
      <c r="B143" s="145" t="s">
        <v>263</v>
      </c>
      <c r="C143" s="151" t="s">
        <v>457</v>
      </c>
    </row>
    <row r="144" spans="1:3" x14ac:dyDescent="0.2">
      <c r="A144" s="152">
        <v>128</v>
      </c>
      <c r="B144" s="145" t="s">
        <v>264</v>
      </c>
      <c r="C144" s="151" t="s">
        <v>457</v>
      </c>
    </row>
    <row r="145" spans="1:3" x14ac:dyDescent="0.2">
      <c r="A145" s="152">
        <v>129</v>
      </c>
      <c r="B145" s="145" t="s">
        <v>263</v>
      </c>
      <c r="C145" s="151" t="s">
        <v>457</v>
      </c>
    </row>
    <row r="146" spans="1:3" x14ac:dyDescent="0.2">
      <c r="A146" s="152">
        <v>130</v>
      </c>
      <c r="B146" s="145" t="s">
        <v>265</v>
      </c>
      <c r="C146" s="151" t="s">
        <v>457</v>
      </c>
    </row>
    <row r="147" spans="1:3" x14ac:dyDescent="0.2">
      <c r="A147" s="152">
        <v>131</v>
      </c>
      <c r="B147" s="145" t="s">
        <v>265</v>
      </c>
      <c r="C147" s="151" t="s">
        <v>457</v>
      </c>
    </row>
    <row r="148" spans="1:3" x14ac:dyDescent="0.2">
      <c r="A148" s="152">
        <v>132</v>
      </c>
      <c r="B148" s="145" t="s">
        <v>266</v>
      </c>
      <c r="C148" s="151" t="s">
        <v>457</v>
      </c>
    </row>
    <row r="149" spans="1:3" x14ac:dyDescent="0.2">
      <c r="A149" s="152">
        <v>133</v>
      </c>
      <c r="B149" s="145" t="s">
        <v>266</v>
      </c>
      <c r="C149" s="151" t="s">
        <v>457</v>
      </c>
    </row>
    <row r="150" spans="1:3" x14ac:dyDescent="0.2">
      <c r="A150" s="152">
        <v>134</v>
      </c>
      <c r="B150" s="145" t="s">
        <v>266</v>
      </c>
      <c r="C150" s="151" t="s">
        <v>457</v>
      </c>
    </row>
    <row r="151" spans="1:3" x14ac:dyDescent="0.2">
      <c r="A151" s="152">
        <v>135</v>
      </c>
      <c r="B151" s="145" t="s">
        <v>266</v>
      </c>
      <c r="C151" s="151" t="s">
        <v>457</v>
      </c>
    </row>
    <row r="152" spans="1:3" x14ac:dyDescent="0.2">
      <c r="A152" s="152">
        <v>136</v>
      </c>
      <c r="B152" s="145" t="s">
        <v>266</v>
      </c>
      <c r="C152" s="151" t="s">
        <v>457</v>
      </c>
    </row>
    <row r="153" spans="1:3" x14ac:dyDescent="0.2">
      <c r="A153" s="152">
        <v>137</v>
      </c>
      <c r="B153" s="145" t="s">
        <v>266</v>
      </c>
      <c r="C153" s="151" t="s">
        <v>457</v>
      </c>
    </row>
    <row r="154" spans="1:3" x14ac:dyDescent="0.2">
      <c r="A154" s="152">
        <v>138</v>
      </c>
      <c r="B154" s="145" t="s">
        <v>266</v>
      </c>
      <c r="C154" s="151" t="s">
        <v>457</v>
      </c>
    </row>
    <row r="155" spans="1:3" x14ac:dyDescent="0.2">
      <c r="A155" s="152">
        <v>140</v>
      </c>
      <c r="B155" s="145" t="s">
        <v>250</v>
      </c>
      <c r="C155" s="151" t="s">
        <v>457</v>
      </c>
    </row>
    <row r="156" spans="1:3" x14ac:dyDescent="0.2">
      <c r="A156" s="152">
        <v>141</v>
      </c>
      <c r="B156" s="145" t="s">
        <v>267</v>
      </c>
      <c r="C156" s="151" t="s">
        <v>457</v>
      </c>
    </row>
    <row r="157" spans="1:3" x14ac:dyDescent="0.2">
      <c r="A157" s="152">
        <v>142</v>
      </c>
      <c r="B157" s="145" t="s">
        <v>267</v>
      </c>
      <c r="C157" s="151" t="s">
        <v>457</v>
      </c>
    </row>
    <row r="158" spans="1:3" x14ac:dyDescent="0.2">
      <c r="A158" s="152">
        <v>143</v>
      </c>
      <c r="B158" s="145" t="s">
        <v>253</v>
      </c>
      <c r="C158" s="151" t="s">
        <v>458</v>
      </c>
    </row>
    <row r="159" spans="1:3" x14ac:dyDescent="0.2">
      <c r="A159" s="152">
        <v>144</v>
      </c>
      <c r="B159" s="145" t="s">
        <v>268</v>
      </c>
      <c r="C159" s="151" t="s">
        <v>457</v>
      </c>
    </row>
    <row r="160" spans="1:3" x14ac:dyDescent="0.2">
      <c r="A160" s="152">
        <v>145</v>
      </c>
      <c r="B160" s="145" t="s">
        <v>268</v>
      </c>
      <c r="C160" s="151" t="s">
        <v>457</v>
      </c>
    </row>
    <row r="161" spans="1:3" x14ac:dyDescent="0.2">
      <c r="A161" s="152">
        <v>146</v>
      </c>
      <c r="B161" s="145" t="s">
        <v>268</v>
      </c>
      <c r="C161" s="151" t="s">
        <v>457</v>
      </c>
    </row>
    <row r="162" spans="1:3" x14ac:dyDescent="0.2">
      <c r="A162" s="152">
        <v>147</v>
      </c>
      <c r="B162" s="145" t="s">
        <v>268</v>
      </c>
      <c r="C162" s="151" t="s">
        <v>457</v>
      </c>
    </row>
    <row r="163" spans="1:3" x14ac:dyDescent="0.2">
      <c r="A163" s="152">
        <v>148</v>
      </c>
      <c r="B163" s="145" t="s">
        <v>269</v>
      </c>
      <c r="C163" s="151" t="s">
        <v>457</v>
      </c>
    </row>
    <row r="164" spans="1:3" x14ac:dyDescent="0.2">
      <c r="A164" s="152">
        <v>149</v>
      </c>
      <c r="B164" s="145" t="s">
        <v>270</v>
      </c>
      <c r="C164" s="151" t="s">
        <v>457</v>
      </c>
    </row>
    <row r="165" spans="1:3" x14ac:dyDescent="0.2">
      <c r="A165" s="152">
        <v>150</v>
      </c>
      <c r="B165" s="145" t="s">
        <v>262</v>
      </c>
      <c r="C165" s="151" t="s">
        <v>457</v>
      </c>
    </row>
    <row r="166" spans="1:3" x14ac:dyDescent="0.2">
      <c r="A166" s="152">
        <v>151</v>
      </c>
      <c r="B166" s="145" t="s">
        <v>262</v>
      </c>
      <c r="C166" s="151" t="s">
        <v>457</v>
      </c>
    </row>
    <row r="167" spans="1:3" x14ac:dyDescent="0.2">
      <c r="A167" s="152">
        <v>152</v>
      </c>
      <c r="B167" s="145" t="s">
        <v>262</v>
      </c>
      <c r="C167" s="151" t="s">
        <v>457</v>
      </c>
    </row>
    <row r="168" spans="1:3" x14ac:dyDescent="0.2">
      <c r="A168" s="152">
        <v>153</v>
      </c>
      <c r="B168" s="145" t="s">
        <v>262</v>
      </c>
      <c r="C168" s="151" t="s">
        <v>457</v>
      </c>
    </row>
    <row r="169" spans="1:3" x14ac:dyDescent="0.2">
      <c r="A169" s="152">
        <v>154</v>
      </c>
      <c r="B169" s="145" t="s">
        <v>262</v>
      </c>
      <c r="C169" s="151" t="s">
        <v>457</v>
      </c>
    </row>
    <row r="170" spans="1:3" x14ac:dyDescent="0.2">
      <c r="A170" s="152">
        <v>155</v>
      </c>
      <c r="B170" s="145" t="s">
        <v>250</v>
      </c>
      <c r="C170" s="151" t="s">
        <v>458</v>
      </c>
    </row>
    <row r="171" spans="1:3" x14ac:dyDescent="0.2">
      <c r="A171" s="152">
        <v>156</v>
      </c>
      <c r="B171" s="145" t="s">
        <v>262</v>
      </c>
      <c r="C171" s="151" t="s">
        <v>457</v>
      </c>
    </row>
    <row r="172" spans="1:3" x14ac:dyDescent="0.2">
      <c r="A172" s="152">
        <v>157</v>
      </c>
      <c r="B172" s="145" t="s">
        <v>262</v>
      </c>
      <c r="C172" s="151" t="s">
        <v>457</v>
      </c>
    </row>
    <row r="173" spans="1:3" x14ac:dyDescent="0.2">
      <c r="A173" s="152">
        <v>158</v>
      </c>
      <c r="B173" s="145" t="s">
        <v>262</v>
      </c>
      <c r="C173" s="151" t="s">
        <v>457</v>
      </c>
    </row>
    <row r="174" spans="1:3" x14ac:dyDescent="0.2">
      <c r="A174" s="152">
        <v>159</v>
      </c>
      <c r="B174" s="145" t="s">
        <v>237</v>
      </c>
      <c r="C174" s="151" t="s">
        <v>458</v>
      </c>
    </row>
    <row r="175" spans="1:3" x14ac:dyDescent="0.2">
      <c r="A175" s="152">
        <v>160</v>
      </c>
      <c r="B175" s="145" t="s">
        <v>262</v>
      </c>
      <c r="C175" s="151" t="s">
        <v>457</v>
      </c>
    </row>
    <row r="176" spans="1:3" x14ac:dyDescent="0.2">
      <c r="A176" s="152">
        <v>161</v>
      </c>
      <c r="B176" s="145" t="s">
        <v>262</v>
      </c>
      <c r="C176" s="151" t="s">
        <v>457</v>
      </c>
    </row>
    <row r="177" spans="1:3" x14ac:dyDescent="0.2">
      <c r="A177" s="152">
        <v>162</v>
      </c>
      <c r="B177" s="145" t="s">
        <v>262</v>
      </c>
      <c r="C177" s="151" t="s">
        <v>457</v>
      </c>
    </row>
    <row r="178" spans="1:3" x14ac:dyDescent="0.2">
      <c r="A178" s="152">
        <v>163</v>
      </c>
      <c r="B178" s="145" t="s">
        <v>262</v>
      </c>
      <c r="C178" s="151" t="s">
        <v>457</v>
      </c>
    </row>
    <row r="179" spans="1:3" x14ac:dyDescent="0.2">
      <c r="A179" s="152">
        <v>164</v>
      </c>
      <c r="B179" s="145" t="s">
        <v>262</v>
      </c>
      <c r="C179" s="151" t="s">
        <v>457</v>
      </c>
    </row>
    <row r="180" spans="1:3" x14ac:dyDescent="0.2">
      <c r="A180" s="152">
        <v>165</v>
      </c>
      <c r="B180" s="145" t="s">
        <v>262</v>
      </c>
      <c r="C180" s="151" t="s">
        <v>457</v>
      </c>
    </row>
    <row r="181" spans="1:3" x14ac:dyDescent="0.2">
      <c r="A181" s="152">
        <v>166</v>
      </c>
      <c r="B181" s="145" t="s">
        <v>262</v>
      </c>
      <c r="C181" s="151" t="s">
        <v>457</v>
      </c>
    </row>
    <row r="182" spans="1:3" x14ac:dyDescent="0.2">
      <c r="A182" s="152">
        <v>167</v>
      </c>
      <c r="B182" s="145" t="s">
        <v>262</v>
      </c>
      <c r="C182" s="151" t="s">
        <v>457</v>
      </c>
    </row>
    <row r="183" spans="1:3" x14ac:dyDescent="0.2">
      <c r="A183" s="152">
        <v>168</v>
      </c>
      <c r="B183" s="145" t="s">
        <v>262</v>
      </c>
      <c r="C183" s="151" t="s">
        <v>457</v>
      </c>
    </row>
    <row r="184" spans="1:3" x14ac:dyDescent="0.2">
      <c r="A184" s="152">
        <v>169</v>
      </c>
      <c r="B184" s="145" t="s">
        <v>262</v>
      </c>
      <c r="C184" s="151" t="s">
        <v>457</v>
      </c>
    </row>
    <row r="185" spans="1:3" x14ac:dyDescent="0.2">
      <c r="A185" s="152">
        <v>170</v>
      </c>
      <c r="B185" s="145" t="s">
        <v>262</v>
      </c>
      <c r="C185" s="151" t="s">
        <v>457</v>
      </c>
    </row>
    <row r="186" spans="1:3" x14ac:dyDescent="0.2">
      <c r="A186" s="152">
        <v>171</v>
      </c>
      <c r="B186" s="145" t="s">
        <v>262</v>
      </c>
      <c r="C186" s="151" t="s">
        <v>457</v>
      </c>
    </row>
    <row r="187" spans="1:3" x14ac:dyDescent="0.2">
      <c r="A187" s="152">
        <v>172</v>
      </c>
      <c r="B187" s="145" t="s">
        <v>262</v>
      </c>
      <c r="C187" s="151" t="s">
        <v>457</v>
      </c>
    </row>
    <row r="188" spans="1:3" x14ac:dyDescent="0.2">
      <c r="A188" s="152">
        <v>173</v>
      </c>
      <c r="B188" s="145" t="s">
        <v>262</v>
      </c>
      <c r="C188" s="151" t="s">
        <v>457</v>
      </c>
    </row>
    <row r="189" spans="1:3" x14ac:dyDescent="0.2">
      <c r="A189" s="152">
        <v>174</v>
      </c>
      <c r="B189" s="145" t="s">
        <v>262</v>
      </c>
      <c r="C189" s="151" t="s">
        <v>457</v>
      </c>
    </row>
    <row r="190" spans="1:3" x14ac:dyDescent="0.2">
      <c r="A190" s="152">
        <v>175</v>
      </c>
      <c r="B190" s="145" t="s">
        <v>262</v>
      </c>
      <c r="C190" s="151" t="s">
        <v>457</v>
      </c>
    </row>
    <row r="191" spans="1:3" x14ac:dyDescent="0.2">
      <c r="A191" s="152">
        <v>176</v>
      </c>
      <c r="B191" s="145" t="s">
        <v>262</v>
      </c>
      <c r="C191" s="151" t="s">
        <v>457</v>
      </c>
    </row>
    <row r="192" spans="1:3" x14ac:dyDescent="0.2">
      <c r="A192" s="152">
        <v>177</v>
      </c>
      <c r="B192" s="145" t="s">
        <v>262</v>
      </c>
      <c r="C192" s="151" t="s">
        <v>457</v>
      </c>
    </row>
    <row r="193" spans="1:3" x14ac:dyDescent="0.2">
      <c r="A193" s="152">
        <v>178</v>
      </c>
      <c r="B193" s="145" t="s">
        <v>271</v>
      </c>
      <c r="C193" s="151" t="s">
        <v>457</v>
      </c>
    </row>
    <row r="194" spans="1:3" x14ac:dyDescent="0.2">
      <c r="A194" s="152">
        <v>179</v>
      </c>
      <c r="B194" s="145" t="s">
        <v>262</v>
      </c>
      <c r="C194" s="151" t="s">
        <v>457</v>
      </c>
    </row>
    <row r="195" spans="1:3" x14ac:dyDescent="0.2">
      <c r="A195" s="152">
        <v>180</v>
      </c>
      <c r="B195" s="145" t="s">
        <v>262</v>
      </c>
      <c r="C195" s="151" t="s">
        <v>457</v>
      </c>
    </row>
    <row r="196" spans="1:3" x14ac:dyDescent="0.2">
      <c r="A196" s="152">
        <v>181</v>
      </c>
      <c r="B196" s="145" t="s">
        <v>262</v>
      </c>
      <c r="C196" s="151" t="s">
        <v>457</v>
      </c>
    </row>
    <row r="197" spans="1:3" x14ac:dyDescent="0.2">
      <c r="A197" s="152">
        <v>182</v>
      </c>
      <c r="B197" s="145" t="s">
        <v>262</v>
      </c>
      <c r="C197" s="151" t="s">
        <v>457</v>
      </c>
    </row>
    <row r="198" spans="1:3" x14ac:dyDescent="0.2">
      <c r="A198" s="152">
        <v>183</v>
      </c>
      <c r="B198" s="145" t="s">
        <v>262</v>
      </c>
      <c r="C198" s="151" t="s">
        <v>457</v>
      </c>
    </row>
    <row r="199" spans="1:3" x14ac:dyDescent="0.2">
      <c r="A199" s="152">
        <v>184</v>
      </c>
      <c r="B199" s="145" t="s">
        <v>262</v>
      </c>
      <c r="C199" s="151" t="s">
        <v>457</v>
      </c>
    </row>
    <row r="200" spans="1:3" x14ac:dyDescent="0.2">
      <c r="A200" s="152">
        <v>185</v>
      </c>
      <c r="B200" s="145" t="s">
        <v>262</v>
      </c>
      <c r="C200" s="151" t="s">
        <v>457</v>
      </c>
    </row>
    <row r="201" spans="1:3" x14ac:dyDescent="0.2">
      <c r="A201" s="152">
        <v>186</v>
      </c>
      <c r="B201" s="145" t="s">
        <v>262</v>
      </c>
      <c r="C201" s="151" t="s">
        <v>457</v>
      </c>
    </row>
    <row r="202" spans="1:3" x14ac:dyDescent="0.2">
      <c r="A202" s="152">
        <v>187</v>
      </c>
      <c r="B202" s="145" t="s">
        <v>262</v>
      </c>
      <c r="C202" s="151" t="s">
        <v>457</v>
      </c>
    </row>
    <row r="203" spans="1:3" x14ac:dyDescent="0.2">
      <c r="A203" s="152">
        <v>188</v>
      </c>
      <c r="B203" s="145" t="s">
        <v>262</v>
      </c>
      <c r="C203" s="151" t="s">
        <v>457</v>
      </c>
    </row>
    <row r="204" spans="1:3" x14ac:dyDescent="0.2">
      <c r="A204" s="152">
        <v>189</v>
      </c>
      <c r="B204" s="145" t="s">
        <v>262</v>
      </c>
      <c r="C204" s="151" t="s">
        <v>458</v>
      </c>
    </row>
    <row r="205" spans="1:3" x14ac:dyDescent="0.2">
      <c r="A205" s="152">
        <v>190</v>
      </c>
      <c r="B205" s="145" t="s">
        <v>262</v>
      </c>
      <c r="C205" s="151" t="s">
        <v>458</v>
      </c>
    </row>
    <row r="206" spans="1:3" x14ac:dyDescent="0.2">
      <c r="A206" s="152">
        <v>191</v>
      </c>
      <c r="B206" s="145" t="s">
        <v>262</v>
      </c>
      <c r="C206" s="151" t="s">
        <v>458</v>
      </c>
    </row>
    <row r="207" spans="1:3" x14ac:dyDescent="0.2">
      <c r="A207" s="152">
        <v>192</v>
      </c>
      <c r="B207" s="145" t="s">
        <v>262</v>
      </c>
      <c r="C207" s="151" t="s">
        <v>458</v>
      </c>
    </row>
    <row r="208" spans="1:3" x14ac:dyDescent="0.2">
      <c r="A208" s="152">
        <v>193</v>
      </c>
      <c r="B208" s="145" t="s">
        <v>262</v>
      </c>
      <c r="C208" s="151" t="s">
        <v>458</v>
      </c>
    </row>
    <row r="209" spans="1:3" x14ac:dyDescent="0.2">
      <c r="A209" s="152">
        <v>194</v>
      </c>
      <c r="B209" s="145" t="s">
        <v>262</v>
      </c>
      <c r="C209" s="151" t="s">
        <v>458</v>
      </c>
    </row>
    <row r="210" spans="1:3" x14ac:dyDescent="0.2">
      <c r="A210" s="152">
        <v>195</v>
      </c>
      <c r="B210" s="145" t="s">
        <v>262</v>
      </c>
      <c r="C210" s="151" t="s">
        <v>458</v>
      </c>
    </row>
    <row r="211" spans="1:3" x14ac:dyDescent="0.2">
      <c r="A211" s="152">
        <v>196</v>
      </c>
      <c r="B211" s="145" t="s">
        <v>262</v>
      </c>
      <c r="C211" s="151" t="s">
        <v>458</v>
      </c>
    </row>
    <row r="212" spans="1:3" x14ac:dyDescent="0.2">
      <c r="A212" s="152">
        <v>197</v>
      </c>
      <c r="B212" s="145" t="s">
        <v>262</v>
      </c>
      <c r="C212" s="151" t="s">
        <v>458</v>
      </c>
    </row>
    <row r="213" spans="1:3" x14ac:dyDescent="0.2">
      <c r="A213" s="152">
        <v>198</v>
      </c>
      <c r="B213" s="145" t="s">
        <v>262</v>
      </c>
      <c r="C213" s="151" t="s">
        <v>458</v>
      </c>
    </row>
    <row r="214" spans="1:3" x14ac:dyDescent="0.2">
      <c r="A214" s="152">
        <v>199</v>
      </c>
      <c r="B214" s="145" t="s">
        <v>262</v>
      </c>
      <c r="C214" s="151" t="s">
        <v>458</v>
      </c>
    </row>
    <row r="215" spans="1:3" x14ac:dyDescent="0.2">
      <c r="A215" s="152">
        <v>201</v>
      </c>
      <c r="B215" s="145" t="s">
        <v>262</v>
      </c>
      <c r="C215" s="151" t="s">
        <v>458</v>
      </c>
    </row>
    <row r="216" spans="1:3" x14ac:dyDescent="0.2">
      <c r="A216" s="152">
        <v>202</v>
      </c>
      <c r="B216" s="145" t="s">
        <v>262</v>
      </c>
      <c r="C216" s="151" t="s">
        <v>458</v>
      </c>
    </row>
    <row r="217" spans="1:3" x14ac:dyDescent="0.2">
      <c r="A217" s="152">
        <v>203</v>
      </c>
      <c r="B217" s="145" t="s">
        <v>262</v>
      </c>
      <c r="C217" s="151" t="s">
        <v>458</v>
      </c>
    </row>
    <row r="218" spans="1:3" x14ac:dyDescent="0.2">
      <c r="A218" s="152">
        <v>204</v>
      </c>
      <c r="B218" s="145" t="s">
        <v>262</v>
      </c>
      <c r="C218" s="151" t="s">
        <v>458</v>
      </c>
    </row>
    <row r="219" spans="1:3" x14ac:dyDescent="0.2">
      <c r="A219" s="152">
        <v>205</v>
      </c>
      <c r="B219" s="145" t="s">
        <v>262</v>
      </c>
      <c r="C219" s="151" t="s">
        <v>458</v>
      </c>
    </row>
    <row r="220" spans="1:3" x14ac:dyDescent="0.2">
      <c r="A220" s="152">
        <v>206</v>
      </c>
      <c r="B220" s="145" t="s">
        <v>262</v>
      </c>
      <c r="C220" s="151" t="s">
        <v>458</v>
      </c>
    </row>
    <row r="221" spans="1:3" x14ac:dyDescent="0.2">
      <c r="A221" s="152">
        <v>207</v>
      </c>
      <c r="B221" s="145" t="s">
        <v>262</v>
      </c>
      <c r="C221" s="151" t="s">
        <v>458</v>
      </c>
    </row>
    <row r="222" spans="1:3" x14ac:dyDescent="0.2">
      <c r="A222" s="152">
        <v>208</v>
      </c>
      <c r="B222" s="145" t="s">
        <v>262</v>
      </c>
      <c r="C222" s="151" t="s">
        <v>458</v>
      </c>
    </row>
    <row r="223" spans="1:3" x14ac:dyDescent="0.2">
      <c r="A223" s="152">
        <v>209</v>
      </c>
      <c r="B223" s="145" t="s">
        <v>262</v>
      </c>
      <c r="C223" s="151" t="s">
        <v>457</v>
      </c>
    </row>
    <row r="224" spans="1:3" x14ac:dyDescent="0.2">
      <c r="A224" s="152">
        <v>210</v>
      </c>
      <c r="B224" s="145" t="s">
        <v>262</v>
      </c>
      <c r="C224" s="151" t="s">
        <v>457</v>
      </c>
    </row>
    <row r="225" spans="1:3" x14ac:dyDescent="0.2">
      <c r="A225" s="152">
        <v>211</v>
      </c>
      <c r="B225" s="145" t="s">
        <v>262</v>
      </c>
      <c r="C225" s="151" t="s">
        <v>457</v>
      </c>
    </row>
    <row r="226" spans="1:3" x14ac:dyDescent="0.2">
      <c r="A226" s="152">
        <v>212</v>
      </c>
      <c r="B226" s="145" t="s">
        <v>262</v>
      </c>
      <c r="C226" s="151" t="s">
        <v>457</v>
      </c>
    </row>
    <row r="227" spans="1:3" x14ac:dyDescent="0.2">
      <c r="A227" s="152">
        <v>213</v>
      </c>
      <c r="B227" s="145" t="s">
        <v>262</v>
      </c>
      <c r="C227" s="151" t="s">
        <v>457</v>
      </c>
    </row>
    <row r="228" spans="1:3" x14ac:dyDescent="0.2">
      <c r="A228" s="152">
        <v>214</v>
      </c>
      <c r="B228" s="145" t="s">
        <v>262</v>
      </c>
      <c r="C228" s="151" t="s">
        <v>457</v>
      </c>
    </row>
    <row r="229" spans="1:3" x14ac:dyDescent="0.2">
      <c r="A229" s="152">
        <v>215</v>
      </c>
      <c r="B229" s="145" t="s">
        <v>262</v>
      </c>
      <c r="C229" s="151" t="s">
        <v>457</v>
      </c>
    </row>
    <row r="230" spans="1:3" x14ac:dyDescent="0.2">
      <c r="A230" s="152">
        <v>216</v>
      </c>
      <c r="B230" s="145" t="s">
        <v>262</v>
      </c>
      <c r="C230" s="151" t="s">
        <v>457</v>
      </c>
    </row>
    <row r="231" spans="1:3" x14ac:dyDescent="0.2">
      <c r="A231" s="152">
        <v>217</v>
      </c>
      <c r="B231" s="145" t="s">
        <v>262</v>
      </c>
      <c r="C231" s="151" t="s">
        <v>457</v>
      </c>
    </row>
    <row r="232" spans="1:3" x14ac:dyDescent="0.2">
      <c r="A232" s="152">
        <v>218</v>
      </c>
      <c r="B232" s="145" t="s">
        <v>262</v>
      </c>
      <c r="C232" s="151" t="s">
        <v>457</v>
      </c>
    </row>
    <row r="233" spans="1:3" x14ac:dyDescent="0.2">
      <c r="A233" s="152">
        <v>219</v>
      </c>
      <c r="B233" s="145" t="s">
        <v>262</v>
      </c>
      <c r="C233" s="151" t="s">
        <v>457</v>
      </c>
    </row>
    <row r="234" spans="1:3" x14ac:dyDescent="0.2">
      <c r="A234" s="152">
        <v>220</v>
      </c>
      <c r="B234" s="145" t="s">
        <v>262</v>
      </c>
      <c r="C234" s="151" t="s">
        <v>457</v>
      </c>
    </row>
    <row r="235" spans="1:3" x14ac:dyDescent="0.2">
      <c r="A235" s="152">
        <v>221</v>
      </c>
      <c r="B235" s="145" t="s">
        <v>262</v>
      </c>
      <c r="C235" s="151" t="s">
        <v>457</v>
      </c>
    </row>
    <row r="236" spans="1:3" x14ac:dyDescent="0.2">
      <c r="A236" s="152">
        <v>222</v>
      </c>
      <c r="B236" s="145" t="s">
        <v>262</v>
      </c>
      <c r="C236" s="151" t="s">
        <v>457</v>
      </c>
    </row>
    <row r="237" spans="1:3" x14ac:dyDescent="0.2">
      <c r="A237" s="152">
        <v>223</v>
      </c>
      <c r="B237" s="145" t="s">
        <v>262</v>
      </c>
      <c r="C237" s="151" t="s">
        <v>457</v>
      </c>
    </row>
    <row r="238" spans="1:3" x14ac:dyDescent="0.2">
      <c r="A238" s="152">
        <v>224</v>
      </c>
      <c r="B238" s="145" t="s">
        <v>262</v>
      </c>
      <c r="C238" s="151" t="s">
        <v>457</v>
      </c>
    </row>
    <row r="239" spans="1:3" x14ac:dyDescent="0.2">
      <c r="A239" s="152">
        <v>225</v>
      </c>
      <c r="B239" s="145" t="s">
        <v>262</v>
      </c>
      <c r="C239" s="151" t="s">
        <v>457</v>
      </c>
    </row>
    <row r="240" spans="1:3" x14ac:dyDescent="0.2">
      <c r="A240" s="152">
        <v>226</v>
      </c>
      <c r="B240" s="145" t="s">
        <v>262</v>
      </c>
      <c r="C240" s="151" t="s">
        <v>457</v>
      </c>
    </row>
    <row r="241" spans="1:3" x14ac:dyDescent="0.2">
      <c r="A241" s="152">
        <v>227</v>
      </c>
      <c r="B241" s="145" t="s">
        <v>262</v>
      </c>
      <c r="C241" s="151" t="s">
        <v>457</v>
      </c>
    </row>
    <row r="242" spans="1:3" x14ac:dyDescent="0.2">
      <c r="A242" s="152">
        <v>228</v>
      </c>
      <c r="B242" s="145" t="s">
        <v>272</v>
      </c>
      <c r="C242" s="151" t="s">
        <v>458</v>
      </c>
    </row>
    <row r="243" spans="1:3" x14ac:dyDescent="0.2">
      <c r="A243" s="152">
        <v>229</v>
      </c>
      <c r="B243" s="145" t="s">
        <v>272</v>
      </c>
      <c r="C243" s="151" t="s">
        <v>458</v>
      </c>
    </row>
    <row r="244" spans="1:3" x14ac:dyDescent="0.2">
      <c r="A244" s="152">
        <v>230</v>
      </c>
      <c r="B244" s="145" t="s">
        <v>262</v>
      </c>
      <c r="C244" s="151" t="s">
        <v>458</v>
      </c>
    </row>
    <row r="245" spans="1:3" x14ac:dyDescent="0.2">
      <c r="A245" s="152">
        <v>231</v>
      </c>
      <c r="B245" s="145" t="s">
        <v>250</v>
      </c>
      <c r="C245" s="151" t="s">
        <v>457</v>
      </c>
    </row>
    <row r="246" spans="1:3" x14ac:dyDescent="0.2">
      <c r="A246" s="152">
        <v>233</v>
      </c>
      <c r="B246" s="145" t="s">
        <v>250</v>
      </c>
      <c r="C246" s="151" t="s">
        <v>457</v>
      </c>
    </row>
    <row r="247" spans="1:3" x14ac:dyDescent="0.2">
      <c r="A247" s="152">
        <v>234</v>
      </c>
      <c r="B247" s="145" t="s">
        <v>250</v>
      </c>
      <c r="C247" s="151" t="s">
        <v>457</v>
      </c>
    </row>
    <row r="248" spans="1:3" x14ac:dyDescent="0.2">
      <c r="A248" s="152">
        <v>235</v>
      </c>
      <c r="B248" s="145" t="s">
        <v>250</v>
      </c>
      <c r="C248" s="151" t="s">
        <v>457</v>
      </c>
    </row>
    <row r="249" spans="1:3" x14ac:dyDescent="0.2">
      <c r="A249" s="152">
        <v>236</v>
      </c>
      <c r="B249" s="145" t="s">
        <v>250</v>
      </c>
      <c r="C249" s="151" t="s">
        <v>457</v>
      </c>
    </row>
    <row r="250" spans="1:3" x14ac:dyDescent="0.2">
      <c r="A250" s="152">
        <v>237</v>
      </c>
      <c r="B250" s="145" t="s">
        <v>250</v>
      </c>
      <c r="C250" s="151" t="s">
        <v>457</v>
      </c>
    </row>
    <row r="251" spans="1:3" x14ac:dyDescent="0.2">
      <c r="A251" s="152">
        <v>238</v>
      </c>
      <c r="B251" s="145" t="s">
        <v>262</v>
      </c>
      <c r="C251" s="151" t="s">
        <v>457</v>
      </c>
    </row>
    <row r="252" spans="1:3" x14ac:dyDescent="0.2">
      <c r="A252" s="152">
        <v>241</v>
      </c>
      <c r="B252" s="145" t="s">
        <v>273</v>
      </c>
      <c r="C252" s="151" t="s">
        <v>457</v>
      </c>
    </row>
    <row r="253" spans="1:3" x14ac:dyDescent="0.2">
      <c r="A253" s="152">
        <v>242</v>
      </c>
      <c r="B253" s="145" t="s">
        <v>274</v>
      </c>
      <c r="C253" s="151" t="s">
        <v>457</v>
      </c>
    </row>
    <row r="254" spans="1:3" x14ac:dyDescent="0.2">
      <c r="A254" s="152">
        <v>243</v>
      </c>
      <c r="B254" s="145" t="s">
        <v>238</v>
      </c>
      <c r="C254" s="151" t="s">
        <v>457</v>
      </c>
    </row>
    <row r="255" spans="1:3" x14ac:dyDescent="0.2">
      <c r="A255" s="152">
        <v>244</v>
      </c>
      <c r="B255" s="145" t="s">
        <v>262</v>
      </c>
      <c r="C255" s="151" t="s">
        <v>457</v>
      </c>
    </row>
    <row r="256" spans="1:3" x14ac:dyDescent="0.2">
      <c r="A256" s="152">
        <v>245</v>
      </c>
      <c r="B256" s="145" t="s">
        <v>274</v>
      </c>
      <c r="C256" s="151" t="s">
        <v>457</v>
      </c>
    </row>
    <row r="257" spans="1:3" x14ac:dyDescent="0.2">
      <c r="A257" s="152">
        <v>246</v>
      </c>
      <c r="B257" s="145" t="s">
        <v>275</v>
      </c>
      <c r="C257" s="151" t="s">
        <v>457</v>
      </c>
    </row>
    <row r="258" spans="1:3" x14ac:dyDescent="0.2">
      <c r="A258" s="152">
        <v>247</v>
      </c>
      <c r="B258" s="145" t="s">
        <v>274</v>
      </c>
      <c r="C258" s="151" t="s">
        <v>457</v>
      </c>
    </row>
    <row r="259" spans="1:3" x14ac:dyDescent="0.2">
      <c r="A259" s="152">
        <v>248</v>
      </c>
      <c r="B259" s="145" t="s">
        <v>262</v>
      </c>
      <c r="C259" s="151" t="s">
        <v>457</v>
      </c>
    </row>
    <row r="260" spans="1:3" x14ac:dyDescent="0.2">
      <c r="A260" s="152">
        <v>249</v>
      </c>
      <c r="B260" s="145" t="s">
        <v>274</v>
      </c>
      <c r="C260" s="151" t="s">
        <v>457</v>
      </c>
    </row>
    <row r="261" spans="1:3" x14ac:dyDescent="0.2">
      <c r="A261" s="152">
        <v>250</v>
      </c>
      <c r="B261" s="145" t="s">
        <v>276</v>
      </c>
      <c r="C261" s="151" t="s">
        <v>458</v>
      </c>
    </row>
    <row r="262" spans="1:3" x14ac:dyDescent="0.2">
      <c r="A262" s="152">
        <v>251</v>
      </c>
      <c r="B262" s="145" t="s">
        <v>276</v>
      </c>
      <c r="C262" s="151" t="s">
        <v>458</v>
      </c>
    </row>
    <row r="263" spans="1:3" x14ac:dyDescent="0.2">
      <c r="A263" s="152">
        <v>252</v>
      </c>
      <c r="B263" s="145" t="s">
        <v>276</v>
      </c>
      <c r="C263" s="151" t="s">
        <v>458</v>
      </c>
    </row>
    <row r="264" spans="1:3" x14ac:dyDescent="0.2">
      <c r="A264" s="152">
        <v>253</v>
      </c>
      <c r="B264" s="145" t="s">
        <v>276</v>
      </c>
      <c r="C264" s="151" t="s">
        <v>458</v>
      </c>
    </row>
    <row r="265" spans="1:3" x14ac:dyDescent="0.2">
      <c r="A265" s="152">
        <v>254</v>
      </c>
      <c r="B265" s="145" t="s">
        <v>277</v>
      </c>
      <c r="C265" s="151" t="s">
        <v>457</v>
      </c>
    </row>
    <row r="266" spans="1:3" x14ac:dyDescent="0.2">
      <c r="A266" s="152">
        <v>255</v>
      </c>
      <c r="B266" s="145" t="s">
        <v>278</v>
      </c>
      <c r="C266" s="151" t="s">
        <v>457</v>
      </c>
    </row>
    <row r="267" spans="1:3" x14ac:dyDescent="0.2">
      <c r="A267" s="152">
        <v>257</v>
      </c>
      <c r="B267" s="145" t="s">
        <v>279</v>
      </c>
      <c r="C267" s="151" t="s">
        <v>457</v>
      </c>
    </row>
    <row r="268" spans="1:3" x14ac:dyDescent="0.2">
      <c r="A268" s="152">
        <v>258</v>
      </c>
      <c r="B268" s="145" t="s">
        <v>280</v>
      </c>
      <c r="C268" s="151" t="s">
        <v>457</v>
      </c>
    </row>
    <row r="269" spans="1:3" x14ac:dyDescent="0.2">
      <c r="A269" s="152">
        <v>259</v>
      </c>
      <c r="B269" s="145" t="s">
        <v>281</v>
      </c>
      <c r="C269" s="151" t="s">
        <v>457</v>
      </c>
    </row>
    <row r="270" spans="1:3" x14ac:dyDescent="0.2">
      <c r="A270" s="152">
        <v>260</v>
      </c>
      <c r="B270" s="145" t="s">
        <v>280</v>
      </c>
      <c r="C270" s="151" t="s">
        <v>458</v>
      </c>
    </row>
    <row r="271" spans="1:3" x14ac:dyDescent="0.2">
      <c r="A271" s="152">
        <v>261</v>
      </c>
      <c r="B271" s="145" t="s">
        <v>280</v>
      </c>
      <c r="C271" s="151" t="s">
        <v>457</v>
      </c>
    </row>
    <row r="272" spans="1:3" x14ac:dyDescent="0.2">
      <c r="A272" s="152">
        <v>262</v>
      </c>
      <c r="B272" s="145" t="s">
        <v>280</v>
      </c>
      <c r="C272" s="151" t="s">
        <v>457</v>
      </c>
    </row>
    <row r="273" spans="1:3" x14ac:dyDescent="0.2">
      <c r="A273" s="152">
        <v>263</v>
      </c>
      <c r="B273" s="145" t="s">
        <v>280</v>
      </c>
      <c r="C273" s="151" t="s">
        <v>457</v>
      </c>
    </row>
    <row r="274" spans="1:3" x14ac:dyDescent="0.2">
      <c r="A274" s="152">
        <v>264</v>
      </c>
      <c r="B274" s="145" t="s">
        <v>280</v>
      </c>
      <c r="C274" s="151" t="s">
        <v>457</v>
      </c>
    </row>
    <row r="275" spans="1:3" x14ac:dyDescent="0.2">
      <c r="A275" s="152">
        <v>265</v>
      </c>
      <c r="B275" s="145" t="s">
        <v>282</v>
      </c>
      <c r="C275" s="151" t="s">
        <v>458</v>
      </c>
    </row>
    <row r="276" spans="1:3" x14ac:dyDescent="0.2">
      <c r="A276" s="152">
        <v>266</v>
      </c>
      <c r="B276" s="145" t="s">
        <v>282</v>
      </c>
      <c r="C276" s="151" t="s">
        <v>458</v>
      </c>
    </row>
    <row r="277" spans="1:3" x14ac:dyDescent="0.2">
      <c r="A277" s="152">
        <v>267</v>
      </c>
      <c r="B277" s="145" t="s">
        <v>282</v>
      </c>
      <c r="C277" s="151" t="s">
        <v>458</v>
      </c>
    </row>
    <row r="278" spans="1:3" x14ac:dyDescent="0.2">
      <c r="A278" s="152">
        <v>268</v>
      </c>
      <c r="B278" s="145" t="s">
        <v>282</v>
      </c>
      <c r="C278" s="151" t="s">
        <v>458</v>
      </c>
    </row>
    <row r="279" spans="1:3" x14ac:dyDescent="0.2">
      <c r="A279" s="152">
        <v>269</v>
      </c>
      <c r="B279" s="145" t="s">
        <v>282</v>
      </c>
      <c r="C279" s="151" t="s">
        <v>458</v>
      </c>
    </row>
    <row r="280" spans="1:3" x14ac:dyDescent="0.2">
      <c r="A280" s="152">
        <v>270</v>
      </c>
      <c r="B280" s="145" t="s">
        <v>282</v>
      </c>
      <c r="C280" s="151" t="s">
        <v>458</v>
      </c>
    </row>
    <row r="281" spans="1:3" x14ac:dyDescent="0.2">
      <c r="A281" s="152">
        <v>271</v>
      </c>
      <c r="B281" s="145" t="s">
        <v>282</v>
      </c>
      <c r="C281" s="151" t="s">
        <v>458</v>
      </c>
    </row>
    <row r="282" spans="1:3" x14ac:dyDescent="0.2">
      <c r="A282" s="152">
        <v>272</v>
      </c>
      <c r="B282" s="145" t="s">
        <v>282</v>
      </c>
      <c r="C282" s="151" t="s">
        <v>458</v>
      </c>
    </row>
    <row r="283" spans="1:3" x14ac:dyDescent="0.2">
      <c r="A283" s="152">
        <v>273</v>
      </c>
      <c r="B283" s="145" t="s">
        <v>282</v>
      </c>
      <c r="C283" s="151" t="s">
        <v>458</v>
      </c>
    </row>
    <row r="284" spans="1:3" x14ac:dyDescent="0.2">
      <c r="A284" s="152">
        <v>274</v>
      </c>
      <c r="B284" s="145" t="s">
        <v>282</v>
      </c>
      <c r="C284" s="151" t="s">
        <v>458</v>
      </c>
    </row>
    <row r="285" spans="1:3" x14ac:dyDescent="0.2">
      <c r="A285" s="152">
        <v>276</v>
      </c>
      <c r="B285" s="145" t="s">
        <v>282</v>
      </c>
      <c r="C285" s="151" t="s">
        <v>458</v>
      </c>
    </row>
    <row r="286" spans="1:3" x14ac:dyDescent="0.2">
      <c r="A286" s="152">
        <v>277</v>
      </c>
      <c r="B286" s="145" t="s">
        <v>283</v>
      </c>
      <c r="C286" s="151" t="s">
        <v>458</v>
      </c>
    </row>
    <row r="287" spans="1:3" x14ac:dyDescent="0.2">
      <c r="A287" s="152">
        <v>278</v>
      </c>
      <c r="B287" s="145" t="s">
        <v>284</v>
      </c>
      <c r="C287" s="151" t="s">
        <v>458</v>
      </c>
    </row>
    <row r="288" spans="1:3" x14ac:dyDescent="0.2">
      <c r="A288" s="152">
        <v>279</v>
      </c>
      <c r="B288" s="145" t="s">
        <v>285</v>
      </c>
      <c r="C288" s="151" t="s">
        <v>458</v>
      </c>
    </row>
    <row r="289" spans="1:3" x14ac:dyDescent="0.2">
      <c r="A289" s="152">
        <v>280</v>
      </c>
      <c r="B289" s="145" t="s">
        <v>286</v>
      </c>
      <c r="C289" s="151" t="s">
        <v>458</v>
      </c>
    </row>
    <row r="290" spans="1:3" x14ac:dyDescent="0.2">
      <c r="A290" s="152">
        <v>281</v>
      </c>
      <c r="B290" s="145" t="s">
        <v>287</v>
      </c>
      <c r="C290" s="151" t="s">
        <v>457</v>
      </c>
    </row>
    <row r="291" spans="1:3" x14ac:dyDescent="0.2">
      <c r="A291" s="152">
        <v>283</v>
      </c>
      <c r="B291" s="145" t="s">
        <v>288</v>
      </c>
      <c r="C291" s="151" t="s">
        <v>457</v>
      </c>
    </row>
    <row r="292" spans="1:3" x14ac:dyDescent="0.2">
      <c r="A292" s="152">
        <v>284</v>
      </c>
      <c r="B292" s="145" t="s">
        <v>230</v>
      </c>
      <c r="C292" s="151" t="s">
        <v>458</v>
      </c>
    </row>
    <row r="293" spans="1:3" x14ac:dyDescent="0.2">
      <c r="A293" s="152">
        <v>285</v>
      </c>
      <c r="B293" s="145" t="s">
        <v>230</v>
      </c>
      <c r="C293" s="151" t="s">
        <v>458</v>
      </c>
    </row>
    <row r="294" spans="1:3" x14ac:dyDescent="0.2">
      <c r="A294" s="152">
        <v>286</v>
      </c>
      <c r="B294" s="145" t="s">
        <v>289</v>
      </c>
      <c r="C294" s="151" t="s">
        <v>458</v>
      </c>
    </row>
    <row r="295" spans="1:3" x14ac:dyDescent="0.2">
      <c r="A295" s="152">
        <v>287</v>
      </c>
      <c r="B295" s="145" t="s">
        <v>290</v>
      </c>
      <c r="C295" s="151" t="s">
        <v>458</v>
      </c>
    </row>
    <row r="296" spans="1:3" x14ac:dyDescent="0.2">
      <c r="A296" s="152">
        <v>288</v>
      </c>
      <c r="B296" s="145" t="s">
        <v>291</v>
      </c>
      <c r="C296" s="151" t="s">
        <v>458</v>
      </c>
    </row>
    <row r="297" spans="1:3" x14ac:dyDescent="0.2">
      <c r="A297" s="152">
        <v>289</v>
      </c>
      <c r="B297" s="145" t="s">
        <v>291</v>
      </c>
      <c r="C297" s="151" t="s">
        <v>458</v>
      </c>
    </row>
    <row r="298" spans="1:3" x14ac:dyDescent="0.2">
      <c r="A298" s="152">
        <v>290</v>
      </c>
      <c r="B298" s="145" t="s">
        <v>291</v>
      </c>
      <c r="C298" s="151" t="s">
        <v>458</v>
      </c>
    </row>
    <row r="299" spans="1:3" x14ac:dyDescent="0.2">
      <c r="A299" s="152">
        <v>291</v>
      </c>
      <c r="B299" s="145" t="s">
        <v>291</v>
      </c>
      <c r="C299" s="151" t="s">
        <v>458</v>
      </c>
    </row>
    <row r="300" spans="1:3" x14ac:dyDescent="0.2">
      <c r="A300" s="152">
        <v>292</v>
      </c>
      <c r="B300" s="145" t="s">
        <v>291</v>
      </c>
      <c r="C300" s="151" t="s">
        <v>458</v>
      </c>
    </row>
    <row r="301" spans="1:3" x14ac:dyDescent="0.2">
      <c r="A301" s="152">
        <v>297</v>
      </c>
      <c r="B301" s="145" t="s">
        <v>291</v>
      </c>
      <c r="C301" s="151" t="s">
        <v>458</v>
      </c>
    </row>
    <row r="302" spans="1:3" x14ac:dyDescent="0.2">
      <c r="A302" s="152">
        <v>298</v>
      </c>
      <c r="B302" s="145" t="s">
        <v>291</v>
      </c>
      <c r="C302" s="151" t="s">
        <v>458</v>
      </c>
    </row>
    <row r="303" spans="1:3" x14ac:dyDescent="0.2">
      <c r="A303" s="152">
        <v>299</v>
      </c>
      <c r="B303" s="145" t="s">
        <v>291</v>
      </c>
      <c r="C303" s="151" t="s">
        <v>458</v>
      </c>
    </row>
    <row r="304" spans="1:3" x14ac:dyDescent="0.2">
      <c r="A304" s="152">
        <v>300</v>
      </c>
      <c r="B304" s="145" t="s">
        <v>292</v>
      </c>
      <c r="C304" s="151" t="s">
        <v>457</v>
      </c>
    </row>
    <row r="305" spans="1:3" x14ac:dyDescent="0.2">
      <c r="A305" s="152">
        <v>301</v>
      </c>
      <c r="B305" s="145" t="s">
        <v>293</v>
      </c>
      <c r="C305" s="151" t="s">
        <v>457</v>
      </c>
    </row>
    <row r="306" spans="1:3" x14ac:dyDescent="0.2">
      <c r="A306" s="152">
        <v>302</v>
      </c>
      <c r="B306" s="145" t="s">
        <v>294</v>
      </c>
      <c r="C306" s="151" t="s">
        <v>457</v>
      </c>
    </row>
    <row r="307" spans="1:3" x14ac:dyDescent="0.2">
      <c r="A307" s="152">
        <v>303</v>
      </c>
      <c r="B307" s="145" t="s">
        <v>291</v>
      </c>
      <c r="C307" s="151" t="s">
        <v>458</v>
      </c>
    </row>
    <row r="308" spans="1:3" x14ac:dyDescent="0.2">
      <c r="A308" s="152">
        <v>304</v>
      </c>
      <c r="B308" s="145" t="s">
        <v>291</v>
      </c>
      <c r="C308" s="151" t="s">
        <v>458</v>
      </c>
    </row>
    <row r="309" spans="1:3" x14ac:dyDescent="0.2">
      <c r="A309" s="152">
        <v>305</v>
      </c>
      <c r="B309" s="145" t="s">
        <v>295</v>
      </c>
      <c r="C309" s="151" t="s">
        <v>457</v>
      </c>
    </row>
    <row r="310" spans="1:3" x14ac:dyDescent="0.2">
      <c r="A310" s="152">
        <v>306</v>
      </c>
      <c r="B310" s="145" t="s">
        <v>295</v>
      </c>
      <c r="C310" s="151" t="s">
        <v>457</v>
      </c>
    </row>
    <row r="311" spans="1:3" x14ac:dyDescent="0.2">
      <c r="A311" s="152">
        <v>307</v>
      </c>
      <c r="B311" s="145" t="s">
        <v>295</v>
      </c>
      <c r="C311" s="151" t="s">
        <v>457</v>
      </c>
    </row>
    <row r="312" spans="1:3" x14ac:dyDescent="0.2">
      <c r="A312" s="152">
        <v>308</v>
      </c>
      <c r="B312" s="145" t="s">
        <v>295</v>
      </c>
      <c r="C312" s="151" t="s">
        <v>457</v>
      </c>
    </row>
    <row r="313" spans="1:3" x14ac:dyDescent="0.2">
      <c r="A313" s="152">
        <v>309</v>
      </c>
      <c r="B313" s="145" t="s">
        <v>296</v>
      </c>
      <c r="C313" s="151" t="s">
        <v>457</v>
      </c>
    </row>
    <row r="314" spans="1:3" x14ac:dyDescent="0.2">
      <c r="A314" s="152">
        <v>310</v>
      </c>
      <c r="B314" s="145" t="s">
        <v>297</v>
      </c>
      <c r="C314" s="151" t="s">
        <v>457</v>
      </c>
    </row>
    <row r="315" spans="1:3" x14ac:dyDescent="0.2">
      <c r="A315" s="152">
        <v>312</v>
      </c>
      <c r="B315" s="145" t="s">
        <v>298</v>
      </c>
      <c r="C315" s="151" t="s">
        <v>457</v>
      </c>
    </row>
    <row r="316" spans="1:3" x14ac:dyDescent="0.2">
      <c r="A316" s="152">
        <v>313</v>
      </c>
      <c r="B316" s="145" t="s">
        <v>299</v>
      </c>
      <c r="C316" s="151" t="s">
        <v>458</v>
      </c>
    </row>
    <row r="317" spans="1:3" x14ac:dyDescent="0.2">
      <c r="A317" s="152">
        <v>314</v>
      </c>
      <c r="B317" s="145" t="s">
        <v>300</v>
      </c>
      <c r="C317" s="151" t="s">
        <v>458</v>
      </c>
    </row>
    <row r="318" spans="1:3" x14ac:dyDescent="0.2">
      <c r="A318" s="152">
        <v>315</v>
      </c>
      <c r="B318" s="145" t="s">
        <v>301</v>
      </c>
      <c r="C318" s="151" t="s">
        <v>458</v>
      </c>
    </row>
    <row r="319" spans="1:3" x14ac:dyDescent="0.2">
      <c r="A319" s="152">
        <v>316</v>
      </c>
      <c r="B319" s="145" t="s">
        <v>302</v>
      </c>
      <c r="C319" s="151" t="s">
        <v>457</v>
      </c>
    </row>
    <row r="320" spans="1:3" x14ac:dyDescent="0.2">
      <c r="A320" s="152">
        <v>317</v>
      </c>
      <c r="B320" s="145" t="s">
        <v>302</v>
      </c>
      <c r="C320" s="151" t="s">
        <v>457</v>
      </c>
    </row>
    <row r="321" spans="1:3" x14ac:dyDescent="0.2">
      <c r="A321" s="152">
        <v>318</v>
      </c>
      <c r="B321" s="145" t="s">
        <v>302</v>
      </c>
      <c r="C321" s="151" t="s">
        <v>457</v>
      </c>
    </row>
    <row r="322" spans="1:3" x14ac:dyDescent="0.2">
      <c r="A322" s="152">
        <v>319</v>
      </c>
      <c r="B322" s="145" t="s">
        <v>303</v>
      </c>
      <c r="C322" s="151" t="s">
        <v>457</v>
      </c>
    </row>
    <row r="323" spans="1:3" x14ac:dyDescent="0.2">
      <c r="A323" s="152">
        <v>320</v>
      </c>
      <c r="B323" s="145" t="s">
        <v>302</v>
      </c>
      <c r="C323" s="151" t="s">
        <v>457</v>
      </c>
    </row>
    <row r="324" spans="1:3" x14ac:dyDescent="0.2">
      <c r="A324" s="152">
        <v>321</v>
      </c>
      <c r="B324" s="145" t="s">
        <v>302</v>
      </c>
      <c r="C324" s="151" t="s">
        <v>457</v>
      </c>
    </row>
    <row r="325" spans="1:3" x14ac:dyDescent="0.2">
      <c r="A325" s="152">
        <v>322</v>
      </c>
      <c r="B325" s="145" t="s">
        <v>302</v>
      </c>
      <c r="C325" s="151" t="s">
        <v>457</v>
      </c>
    </row>
    <row r="326" spans="1:3" x14ac:dyDescent="0.2">
      <c r="A326" s="152">
        <v>323</v>
      </c>
      <c r="B326" s="145" t="s">
        <v>302</v>
      </c>
      <c r="C326" s="151" t="s">
        <v>457</v>
      </c>
    </row>
    <row r="327" spans="1:3" x14ac:dyDescent="0.2">
      <c r="A327" s="152">
        <v>324</v>
      </c>
      <c r="B327" s="145" t="s">
        <v>304</v>
      </c>
      <c r="C327" s="151" t="s">
        <v>457</v>
      </c>
    </row>
    <row r="328" spans="1:3" x14ac:dyDescent="0.2">
      <c r="A328" s="152">
        <v>325</v>
      </c>
      <c r="B328" s="145" t="s">
        <v>305</v>
      </c>
      <c r="C328" s="151" t="s">
        <v>457</v>
      </c>
    </row>
    <row r="329" spans="1:3" x14ac:dyDescent="0.2">
      <c r="A329" s="152">
        <v>326</v>
      </c>
      <c r="B329" s="145" t="s">
        <v>305</v>
      </c>
      <c r="C329" s="151" t="s">
        <v>457</v>
      </c>
    </row>
    <row r="330" spans="1:3" x14ac:dyDescent="0.2">
      <c r="A330" s="152">
        <v>327</v>
      </c>
      <c r="B330" s="145" t="s">
        <v>305</v>
      </c>
      <c r="C330" s="151" t="s">
        <v>457</v>
      </c>
    </row>
    <row r="331" spans="1:3" x14ac:dyDescent="0.2">
      <c r="A331" s="152">
        <v>328</v>
      </c>
      <c r="B331" s="145" t="s">
        <v>305</v>
      </c>
      <c r="C331" s="151" t="s">
        <v>457</v>
      </c>
    </row>
    <row r="332" spans="1:3" x14ac:dyDescent="0.2">
      <c r="A332" s="152">
        <v>329</v>
      </c>
      <c r="B332" s="145" t="s">
        <v>305</v>
      </c>
      <c r="C332" s="151" t="s">
        <v>457</v>
      </c>
    </row>
    <row r="333" spans="1:3" x14ac:dyDescent="0.2">
      <c r="A333" s="152">
        <v>330</v>
      </c>
      <c r="B333" s="145" t="s">
        <v>305</v>
      </c>
      <c r="C333" s="151" t="s">
        <v>457</v>
      </c>
    </row>
    <row r="334" spans="1:3" x14ac:dyDescent="0.2">
      <c r="A334" s="152">
        <v>331</v>
      </c>
      <c r="B334" s="145" t="s">
        <v>305</v>
      </c>
      <c r="C334" s="151" t="s">
        <v>457</v>
      </c>
    </row>
    <row r="335" spans="1:3" x14ac:dyDescent="0.2">
      <c r="A335" s="152">
        <v>332</v>
      </c>
      <c r="B335" s="145" t="s">
        <v>305</v>
      </c>
      <c r="C335" s="151" t="s">
        <v>458</v>
      </c>
    </row>
    <row r="336" spans="1:3" x14ac:dyDescent="0.2">
      <c r="A336" s="152">
        <v>334</v>
      </c>
      <c r="B336" s="145" t="s">
        <v>306</v>
      </c>
      <c r="C336" s="151" t="s">
        <v>457</v>
      </c>
    </row>
    <row r="337" spans="1:3" x14ac:dyDescent="0.2">
      <c r="A337" s="152">
        <v>335</v>
      </c>
      <c r="B337" s="145" t="s">
        <v>307</v>
      </c>
      <c r="C337" s="151" t="s">
        <v>457</v>
      </c>
    </row>
    <row r="338" spans="1:3" x14ac:dyDescent="0.2">
      <c r="A338" s="152">
        <v>336</v>
      </c>
      <c r="B338" s="145" t="s">
        <v>308</v>
      </c>
      <c r="C338" s="151" t="s">
        <v>458</v>
      </c>
    </row>
    <row r="339" spans="1:3" x14ac:dyDescent="0.2">
      <c r="A339" s="152">
        <v>337</v>
      </c>
      <c r="B339" s="145" t="s">
        <v>308</v>
      </c>
      <c r="C339" s="151" t="s">
        <v>458</v>
      </c>
    </row>
    <row r="340" spans="1:3" x14ac:dyDescent="0.2">
      <c r="A340" s="152">
        <v>338</v>
      </c>
      <c r="B340" s="145" t="s">
        <v>309</v>
      </c>
      <c r="C340" s="151" t="s">
        <v>457</v>
      </c>
    </row>
    <row r="341" spans="1:3" x14ac:dyDescent="0.2">
      <c r="A341" s="152">
        <v>339</v>
      </c>
      <c r="B341" s="145" t="s">
        <v>310</v>
      </c>
      <c r="C341" s="151" t="s">
        <v>458</v>
      </c>
    </row>
    <row r="342" spans="1:3" x14ac:dyDescent="0.2">
      <c r="A342" s="152">
        <v>340</v>
      </c>
      <c r="B342" s="145" t="s">
        <v>310</v>
      </c>
      <c r="C342" s="151" t="s">
        <v>458</v>
      </c>
    </row>
    <row r="343" spans="1:3" x14ac:dyDescent="0.2">
      <c r="A343" s="152">
        <v>341</v>
      </c>
      <c r="B343" s="145" t="s">
        <v>310</v>
      </c>
      <c r="C343" s="151" t="s">
        <v>458</v>
      </c>
    </row>
    <row r="344" spans="1:3" x14ac:dyDescent="0.2">
      <c r="A344" s="152">
        <v>342</v>
      </c>
      <c r="B344" s="145" t="s">
        <v>311</v>
      </c>
      <c r="C344" s="151" t="s">
        <v>457</v>
      </c>
    </row>
    <row r="345" spans="1:3" x14ac:dyDescent="0.2">
      <c r="A345" s="152">
        <v>343</v>
      </c>
      <c r="B345" s="145" t="s">
        <v>312</v>
      </c>
      <c r="C345" s="151" t="s">
        <v>457</v>
      </c>
    </row>
    <row r="346" spans="1:3" x14ac:dyDescent="0.2">
      <c r="A346" s="152">
        <v>344</v>
      </c>
      <c r="B346" s="145" t="s">
        <v>313</v>
      </c>
      <c r="C346" s="151" t="s">
        <v>457</v>
      </c>
    </row>
    <row r="347" spans="1:3" x14ac:dyDescent="0.2">
      <c r="A347" s="152">
        <v>344</v>
      </c>
      <c r="B347" s="145" t="s">
        <v>313</v>
      </c>
      <c r="C347" s="151" t="s">
        <v>458</v>
      </c>
    </row>
    <row r="348" spans="1:3" x14ac:dyDescent="0.2">
      <c r="A348" s="152">
        <v>345</v>
      </c>
      <c r="B348" s="145" t="s">
        <v>314</v>
      </c>
      <c r="C348" s="151" t="s">
        <v>457</v>
      </c>
    </row>
    <row r="349" spans="1:3" x14ac:dyDescent="0.2">
      <c r="A349" s="152">
        <v>346</v>
      </c>
      <c r="B349" s="145" t="s">
        <v>315</v>
      </c>
      <c r="C349" s="151" t="s">
        <v>458</v>
      </c>
    </row>
    <row r="350" spans="1:3" x14ac:dyDescent="0.2">
      <c r="A350" s="152">
        <v>347</v>
      </c>
      <c r="B350" s="145" t="s">
        <v>316</v>
      </c>
      <c r="C350" s="151" t="s">
        <v>458</v>
      </c>
    </row>
    <row r="351" spans="1:3" x14ac:dyDescent="0.2">
      <c r="A351" s="152">
        <v>348</v>
      </c>
      <c r="B351" s="145" t="s">
        <v>316</v>
      </c>
      <c r="C351" s="151" t="s">
        <v>458</v>
      </c>
    </row>
    <row r="352" spans="1:3" x14ac:dyDescent="0.2">
      <c r="A352" s="152">
        <v>349</v>
      </c>
      <c r="B352" s="145" t="s">
        <v>262</v>
      </c>
      <c r="C352" s="151" t="s">
        <v>457</v>
      </c>
    </row>
    <row r="353" spans="1:3" x14ac:dyDescent="0.2">
      <c r="A353" s="152">
        <v>350</v>
      </c>
      <c r="B353" s="145" t="s">
        <v>317</v>
      </c>
      <c r="C353" s="151" t="s">
        <v>458</v>
      </c>
    </row>
    <row r="354" spans="1:3" x14ac:dyDescent="0.2">
      <c r="A354" s="152">
        <v>351</v>
      </c>
      <c r="B354" s="145" t="s">
        <v>318</v>
      </c>
      <c r="C354" s="151" t="s">
        <v>457</v>
      </c>
    </row>
    <row r="355" spans="1:3" x14ac:dyDescent="0.2">
      <c r="A355" s="152">
        <v>352</v>
      </c>
      <c r="B355" s="145" t="s">
        <v>319</v>
      </c>
      <c r="C355" s="151" t="s">
        <v>457</v>
      </c>
    </row>
    <row r="356" spans="1:3" x14ac:dyDescent="0.2">
      <c r="A356" s="152">
        <v>353</v>
      </c>
      <c r="B356" s="145" t="s">
        <v>320</v>
      </c>
      <c r="C356" s="151" t="s">
        <v>457</v>
      </c>
    </row>
    <row r="357" spans="1:3" x14ac:dyDescent="0.2">
      <c r="A357" s="152">
        <v>354</v>
      </c>
      <c r="B357" s="145" t="s">
        <v>237</v>
      </c>
      <c r="C357" s="151" t="s">
        <v>458</v>
      </c>
    </row>
    <row r="358" spans="1:3" x14ac:dyDescent="0.2">
      <c r="A358" s="152">
        <v>355</v>
      </c>
      <c r="B358" s="145" t="s">
        <v>321</v>
      </c>
      <c r="C358" s="151" t="s">
        <v>457</v>
      </c>
    </row>
    <row r="359" spans="1:3" x14ac:dyDescent="0.2">
      <c r="A359" s="152">
        <v>357</v>
      </c>
      <c r="B359" s="145" t="s">
        <v>322</v>
      </c>
      <c r="C359" s="151" t="s">
        <v>458</v>
      </c>
    </row>
    <row r="360" spans="1:3" x14ac:dyDescent="0.2">
      <c r="A360" s="152">
        <v>358</v>
      </c>
      <c r="B360" s="145" t="s">
        <v>322</v>
      </c>
      <c r="C360" s="151" t="s">
        <v>458</v>
      </c>
    </row>
    <row r="361" spans="1:3" x14ac:dyDescent="0.2">
      <c r="A361" s="152">
        <v>359</v>
      </c>
      <c r="B361" s="145" t="s">
        <v>322</v>
      </c>
      <c r="C361" s="151" t="s">
        <v>458</v>
      </c>
    </row>
    <row r="362" spans="1:3" x14ac:dyDescent="0.2">
      <c r="A362" s="152">
        <v>360</v>
      </c>
      <c r="B362" s="145" t="s">
        <v>322</v>
      </c>
      <c r="C362" s="151" t="s">
        <v>458</v>
      </c>
    </row>
    <row r="363" spans="1:3" x14ac:dyDescent="0.2">
      <c r="A363" s="152">
        <v>361</v>
      </c>
      <c r="B363" s="145" t="s">
        <v>322</v>
      </c>
      <c r="C363" s="151" t="s">
        <v>458</v>
      </c>
    </row>
    <row r="364" spans="1:3" x14ac:dyDescent="0.2">
      <c r="A364" s="152">
        <v>362</v>
      </c>
      <c r="B364" s="145" t="s">
        <v>322</v>
      </c>
      <c r="C364" s="151" t="s">
        <v>458</v>
      </c>
    </row>
    <row r="365" spans="1:3" x14ac:dyDescent="0.2">
      <c r="A365" s="152">
        <v>363</v>
      </c>
      <c r="B365" s="145" t="s">
        <v>322</v>
      </c>
      <c r="C365" s="151" t="s">
        <v>458</v>
      </c>
    </row>
    <row r="366" spans="1:3" x14ac:dyDescent="0.2">
      <c r="A366" s="152">
        <v>364</v>
      </c>
      <c r="B366" s="145" t="s">
        <v>322</v>
      </c>
      <c r="C366" s="151" t="s">
        <v>458</v>
      </c>
    </row>
    <row r="367" spans="1:3" x14ac:dyDescent="0.2">
      <c r="A367" s="152">
        <v>365</v>
      </c>
      <c r="B367" s="145" t="s">
        <v>322</v>
      </c>
      <c r="C367" s="151" t="s">
        <v>458</v>
      </c>
    </row>
    <row r="368" spans="1:3" x14ac:dyDescent="0.2">
      <c r="A368" s="152">
        <v>366</v>
      </c>
      <c r="B368" s="145" t="s">
        <v>322</v>
      </c>
      <c r="C368" s="151" t="s">
        <v>458</v>
      </c>
    </row>
    <row r="369" spans="1:3" x14ac:dyDescent="0.2">
      <c r="A369" s="152">
        <v>367</v>
      </c>
      <c r="B369" s="145" t="s">
        <v>322</v>
      </c>
      <c r="C369" s="151" t="s">
        <v>458</v>
      </c>
    </row>
    <row r="370" spans="1:3" x14ac:dyDescent="0.2">
      <c r="A370" s="152">
        <v>368</v>
      </c>
      <c r="B370" s="145" t="s">
        <v>322</v>
      </c>
      <c r="C370" s="151" t="s">
        <v>458</v>
      </c>
    </row>
    <row r="371" spans="1:3" x14ac:dyDescent="0.2">
      <c r="A371" s="152">
        <v>369</v>
      </c>
      <c r="B371" s="145" t="s">
        <v>322</v>
      </c>
      <c r="C371" s="151" t="s">
        <v>458</v>
      </c>
    </row>
    <row r="372" spans="1:3" x14ac:dyDescent="0.2">
      <c r="A372" s="152">
        <v>370</v>
      </c>
      <c r="B372" s="145" t="s">
        <v>322</v>
      </c>
      <c r="C372" s="151" t="s">
        <v>458</v>
      </c>
    </row>
    <row r="373" spans="1:3" x14ac:dyDescent="0.2">
      <c r="A373" s="152">
        <v>371</v>
      </c>
      <c r="B373" s="145" t="s">
        <v>322</v>
      </c>
      <c r="C373" s="151" t="s">
        <v>458</v>
      </c>
    </row>
    <row r="374" spans="1:3" x14ac:dyDescent="0.2">
      <c r="A374" s="152">
        <v>372</v>
      </c>
      <c r="B374" s="145" t="s">
        <v>302</v>
      </c>
      <c r="C374" s="151" t="s">
        <v>457</v>
      </c>
    </row>
    <row r="375" spans="1:3" x14ac:dyDescent="0.2">
      <c r="A375" s="152">
        <v>373</v>
      </c>
      <c r="B375" s="145" t="s">
        <v>250</v>
      </c>
      <c r="C375" s="151" t="s">
        <v>457</v>
      </c>
    </row>
    <row r="376" spans="1:3" x14ac:dyDescent="0.2">
      <c r="A376" s="152">
        <v>374</v>
      </c>
      <c r="B376" s="145" t="s">
        <v>250</v>
      </c>
      <c r="C376" s="151" t="s">
        <v>457</v>
      </c>
    </row>
    <row r="377" spans="1:3" x14ac:dyDescent="0.2">
      <c r="A377" s="152">
        <v>375</v>
      </c>
      <c r="B377" s="145" t="s">
        <v>250</v>
      </c>
      <c r="C377" s="151" t="s">
        <v>457</v>
      </c>
    </row>
    <row r="378" spans="1:3" x14ac:dyDescent="0.2">
      <c r="A378" s="152">
        <v>376</v>
      </c>
      <c r="B378" s="145" t="s">
        <v>250</v>
      </c>
      <c r="C378" s="151" t="s">
        <v>457</v>
      </c>
    </row>
    <row r="379" spans="1:3" x14ac:dyDescent="0.2">
      <c r="A379" s="152">
        <v>377</v>
      </c>
      <c r="B379" s="145" t="s">
        <v>250</v>
      </c>
      <c r="C379" s="151" t="s">
        <v>457</v>
      </c>
    </row>
    <row r="380" spans="1:3" x14ac:dyDescent="0.2">
      <c r="A380" s="152">
        <v>378</v>
      </c>
      <c r="B380" s="145" t="s">
        <v>250</v>
      </c>
      <c r="C380" s="151" t="s">
        <v>457</v>
      </c>
    </row>
    <row r="381" spans="1:3" x14ac:dyDescent="0.2">
      <c r="A381" s="152">
        <v>380</v>
      </c>
      <c r="B381" s="145" t="s">
        <v>250</v>
      </c>
      <c r="C381" s="151" t="s">
        <v>457</v>
      </c>
    </row>
    <row r="382" spans="1:3" x14ac:dyDescent="0.2">
      <c r="A382" s="152">
        <v>381</v>
      </c>
      <c r="B382" s="145" t="s">
        <v>250</v>
      </c>
      <c r="C382" s="151" t="s">
        <v>457</v>
      </c>
    </row>
    <row r="383" spans="1:3" x14ac:dyDescent="0.2">
      <c r="A383" s="152">
        <v>382</v>
      </c>
      <c r="B383" s="145" t="s">
        <v>250</v>
      </c>
      <c r="C383" s="151" t="s">
        <v>457</v>
      </c>
    </row>
    <row r="384" spans="1:3" x14ac:dyDescent="0.2">
      <c r="A384" s="152">
        <v>384</v>
      </c>
      <c r="B384" s="145" t="s">
        <v>262</v>
      </c>
      <c r="C384" s="151" t="s">
        <v>457</v>
      </c>
    </row>
    <row r="385" spans="1:3" x14ac:dyDescent="0.2">
      <c r="A385" s="152">
        <v>385</v>
      </c>
      <c r="B385" s="145" t="s">
        <v>250</v>
      </c>
      <c r="C385" s="151" t="s">
        <v>458</v>
      </c>
    </row>
    <row r="386" spans="1:3" x14ac:dyDescent="0.2">
      <c r="A386" s="152">
        <v>386</v>
      </c>
      <c r="B386" s="145" t="s">
        <v>230</v>
      </c>
      <c r="C386" s="151" t="s">
        <v>458</v>
      </c>
    </row>
    <row r="387" spans="1:3" x14ac:dyDescent="0.2">
      <c r="A387" s="152">
        <v>387</v>
      </c>
      <c r="B387" s="145" t="s">
        <v>255</v>
      </c>
      <c r="C387" s="151" t="s">
        <v>458</v>
      </c>
    </row>
    <row r="388" spans="1:3" x14ac:dyDescent="0.2">
      <c r="A388" s="152">
        <v>388</v>
      </c>
      <c r="B388" s="145" t="s">
        <v>250</v>
      </c>
      <c r="C388" s="151" t="s">
        <v>458</v>
      </c>
    </row>
    <row r="389" spans="1:3" x14ac:dyDescent="0.2">
      <c r="A389" s="152">
        <v>389</v>
      </c>
      <c r="B389" s="145" t="s">
        <v>241</v>
      </c>
      <c r="C389" s="151" t="s">
        <v>458</v>
      </c>
    </row>
    <row r="390" spans="1:3" x14ac:dyDescent="0.2">
      <c r="A390" s="152">
        <v>390</v>
      </c>
      <c r="B390" s="145" t="s">
        <v>250</v>
      </c>
      <c r="C390" s="151" t="s">
        <v>457</v>
      </c>
    </row>
    <row r="391" spans="1:3" x14ac:dyDescent="0.2">
      <c r="A391" s="152">
        <v>391</v>
      </c>
      <c r="B391" s="145" t="s">
        <v>323</v>
      </c>
      <c r="C391" s="151" t="s">
        <v>458</v>
      </c>
    </row>
    <row r="392" spans="1:3" x14ac:dyDescent="0.2">
      <c r="A392" s="152">
        <v>392</v>
      </c>
      <c r="B392" s="145" t="s">
        <v>324</v>
      </c>
      <c r="C392" s="151" t="s">
        <v>457</v>
      </c>
    </row>
    <row r="393" spans="1:3" x14ac:dyDescent="0.2">
      <c r="A393" s="152">
        <v>393</v>
      </c>
      <c r="B393" s="145" t="s">
        <v>325</v>
      </c>
      <c r="C393" s="151" t="s">
        <v>457</v>
      </c>
    </row>
    <row r="394" spans="1:3" x14ac:dyDescent="0.2">
      <c r="A394" s="152">
        <v>394</v>
      </c>
      <c r="B394" s="145" t="s">
        <v>281</v>
      </c>
      <c r="C394" s="151" t="s">
        <v>457</v>
      </c>
    </row>
    <row r="395" spans="1:3" x14ac:dyDescent="0.2">
      <c r="A395" s="152">
        <v>395</v>
      </c>
      <c r="B395" s="145" t="s">
        <v>326</v>
      </c>
      <c r="C395" s="151" t="s">
        <v>457</v>
      </c>
    </row>
    <row r="396" spans="1:3" x14ac:dyDescent="0.2">
      <c r="A396" s="152">
        <v>396</v>
      </c>
      <c r="B396" s="145" t="s">
        <v>260</v>
      </c>
      <c r="C396" s="151" t="s">
        <v>457</v>
      </c>
    </row>
    <row r="397" spans="1:3" x14ac:dyDescent="0.2">
      <c r="A397" s="152">
        <v>397</v>
      </c>
      <c r="B397" s="145" t="s">
        <v>327</v>
      </c>
      <c r="C397" s="151" t="s">
        <v>457</v>
      </c>
    </row>
    <row r="398" spans="1:3" x14ac:dyDescent="0.2">
      <c r="A398" s="152">
        <v>398</v>
      </c>
      <c r="B398" s="145" t="s">
        <v>328</v>
      </c>
      <c r="C398" s="151" t="s">
        <v>457</v>
      </c>
    </row>
    <row r="399" spans="1:3" x14ac:dyDescent="0.2">
      <c r="A399" s="152">
        <v>399</v>
      </c>
      <c r="B399" s="145" t="s">
        <v>329</v>
      </c>
      <c r="C399" s="151" t="s">
        <v>458</v>
      </c>
    </row>
    <row r="400" spans="1:3" x14ac:dyDescent="0.2">
      <c r="A400" s="152">
        <v>400</v>
      </c>
      <c r="B400" s="145" t="s">
        <v>280</v>
      </c>
      <c r="C400" s="151" t="s">
        <v>457</v>
      </c>
    </row>
    <row r="401" spans="1:3" x14ac:dyDescent="0.2">
      <c r="A401" s="152">
        <v>401</v>
      </c>
      <c r="B401" s="145" t="s">
        <v>330</v>
      </c>
      <c r="C401" s="151" t="s">
        <v>458</v>
      </c>
    </row>
    <row r="402" spans="1:3" x14ac:dyDescent="0.2">
      <c r="A402" s="152">
        <v>403</v>
      </c>
      <c r="B402" s="145" t="s">
        <v>236</v>
      </c>
      <c r="C402" s="151" t="s">
        <v>457</v>
      </c>
    </row>
    <row r="403" spans="1:3" x14ac:dyDescent="0.2">
      <c r="A403" s="152">
        <v>404</v>
      </c>
      <c r="B403" s="145" t="s">
        <v>331</v>
      </c>
      <c r="C403" s="151" t="s">
        <v>457</v>
      </c>
    </row>
    <row r="404" spans="1:3" x14ac:dyDescent="0.2">
      <c r="A404" s="152">
        <v>405</v>
      </c>
      <c r="B404" s="145" t="s">
        <v>332</v>
      </c>
      <c r="C404" s="151" t="s">
        <v>458</v>
      </c>
    </row>
    <row r="405" spans="1:3" x14ac:dyDescent="0.2">
      <c r="A405" s="152">
        <v>406</v>
      </c>
      <c r="B405" s="145" t="s">
        <v>333</v>
      </c>
      <c r="C405" s="151" t="s">
        <v>458</v>
      </c>
    </row>
    <row r="406" spans="1:3" x14ac:dyDescent="0.2">
      <c r="A406" s="152">
        <v>407</v>
      </c>
      <c r="B406" s="145" t="s">
        <v>334</v>
      </c>
      <c r="C406" s="151" t="s">
        <v>458</v>
      </c>
    </row>
    <row r="407" spans="1:3" x14ac:dyDescent="0.2">
      <c r="A407" s="152">
        <v>408</v>
      </c>
      <c r="B407" s="145" t="s">
        <v>335</v>
      </c>
      <c r="C407" s="151" t="s">
        <v>458</v>
      </c>
    </row>
    <row r="408" spans="1:3" x14ac:dyDescent="0.2">
      <c r="A408" s="152">
        <v>409</v>
      </c>
      <c r="B408" s="145" t="s">
        <v>336</v>
      </c>
      <c r="C408" s="151" t="s">
        <v>458</v>
      </c>
    </row>
    <row r="409" spans="1:3" x14ac:dyDescent="0.2">
      <c r="A409" s="152">
        <v>410</v>
      </c>
      <c r="B409" s="145" t="s">
        <v>337</v>
      </c>
      <c r="C409" s="151" t="s">
        <v>458</v>
      </c>
    </row>
    <row r="410" spans="1:3" x14ac:dyDescent="0.2">
      <c r="A410" s="152">
        <v>411</v>
      </c>
      <c r="B410" s="145" t="s">
        <v>338</v>
      </c>
      <c r="C410" s="151" t="s">
        <v>458</v>
      </c>
    </row>
    <row r="411" spans="1:3" x14ac:dyDescent="0.2">
      <c r="A411" s="152">
        <v>412</v>
      </c>
      <c r="B411" s="145" t="s">
        <v>339</v>
      </c>
      <c r="C411" s="151" t="s">
        <v>458</v>
      </c>
    </row>
    <row r="412" spans="1:3" x14ac:dyDescent="0.2">
      <c r="A412" s="152">
        <v>413</v>
      </c>
      <c r="B412" s="145" t="s">
        <v>340</v>
      </c>
      <c r="C412" s="151" t="s">
        <v>458</v>
      </c>
    </row>
    <row r="413" spans="1:3" x14ac:dyDescent="0.2">
      <c r="A413" s="152">
        <v>414</v>
      </c>
      <c r="B413" s="145" t="s">
        <v>341</v>
      </c>
      <c r="C413" s="151" t="s">
        <v>458</v>
      </c>
    </row>
    <row r="414" spans="1:3" x14ac:dyDescent="0.2">
      <c r="A414" s="152">
        <v>415</v>
      </c>
      <c r="B414" s="145" t="s">
        <v>342</v>
      </c>
      <c r="C414" s="151" t="s">
        <v>458</v>
      </c>
    </row>
    <row r="415" spans="1:3" x14ac:dyDescent="0.2">
      <c r="A415" s="152">
        <v>416</v>
      </c>
      <c r="B415" s="145" t="s">
        <v>343</v>
      </c>
      <c r="C415" s="151" t="s">
        <v>458</v>
      </c>
    </row>
    <row r="416" spans="1:3" x14ac:dyDescent="0.2">
      <c r="A416" s="152">
        <v>417</v>
      </c>
      <c r="B416" s="145" t="s">
        <v>344</v>
      </c>
      <c r="C416" s="151" t="s">
        <v>458</v>
      </c>
    </row>
    <row r="417" spans="1:3" x14ac:dyDescent="0.2">
      <c r="A417" s="152">
        <v>418</v>
      </c>
      <c r="B417" s="145" t="s">
        <v>345</v>
      </c>
      <c r="C417" s="151" t="s">
        <v>458</v>
      </c>
    </row>
    <row r="418" spans="1:3" x14ac:dyDescent="0.2">
      <c r="A418" s="152">
        <v>419</v>
      </c>
      <c r="B418" s="145" t="s">
        <v>346</v>
      </c>
      <c r="C418" s="151" t="s">
        <v>458</v>
      </c>
    </row>
    <row r="419" spans="1:3" x14ac:dyDescent="0.2">
      <c r="A419" s="152">
        <v>420</v>
      </c>
      <c r="B419" s="145" t="s">
        <v>347</v>
      </c>
      <c r="C419" s="151" t="s">
        <v>458</v>
      </c>
    </row>
    <row r="420" spans="1:3" x14ac:dyDescent="0.2">
      <c r="A420" s="152">
        <v>421</v>
      </c>
      <c r="B420" s="145" t="s">
        <v>348</v>
      </c>
      <c r="C420" s="151" t="s">
        <v>458</v>
      </c>
    </row>
    <row r="421" spans="1:3" x14ac:dyDescent="0.2">
      <c r="A421" s="152">
        <v>422</v>
      </c>
      <c r="B421" s="145" t="s">
        <v>349</v>
      </c>
      <c r="C421" s="151" t="s">
        <v>458</v>
      </c>
    </row>
    <row r="422" spans="1:3" x14ac:dyDescent="0.2">
      <c r="A422" s="152">
        <v>423</v>
      </c>
      <c r="B422" s="145" t="s">
        <v>350</v>
      </c>
      <c r="C422" s="151" t="s">
        <v>458</v>
      </c>
    </row>
    <row r="423" spans="1:3" x14ac:dyDescent="0.2">
      <c r="A423" s="152">
        <v>424</v>
      </c>
      <c r="B423" s="145" t="s">
        <v>351</v>
      </c>
      <c r="C423" s="151" t="s">
        <v>458</v>
      </c>
    </row>
    <row r="424" spans="1:3" x14ac:dyDescent="0.2">
      <c r="A424" s="152">
        <v>425</v>
      </c>
      <c r="B424" s="145" t="s">
        <v>352</v>
      </c>
      <c r="C424" s="151" t="s">
        <v>457</v>
      </c>
    </row>
    <row r="425" spans="1:3" x14ac:dyDescent="0.2">
      <c r="A425" s="152">
        <v>426</v>
      </c>
      <c r="B425" s="145" t="s">
        <v>262</v>
      </c>
      <c r="C425" s="151" t="s">
        <v>457</v>
      </c>
    </row>
    <row r="426" spans="1:3" x14ac:dyDescent="0.2">
      <c r="A426" s="152">
        <v>427</v>
      </c>
      <c r="B426" s="145" t="s">
        <v>353</v>
      </c>
      <c r="C426" s="151" t="s">
        <v>457</v>
      </c>
    </row>
    <row r="427" spans="1:3" x14ac:dyDescent="0.2">
      <c r="A427" s="152">
        <v>428</v>
      </c>
      <c r="B427" s="145" t="s">
        <v>354</v>
      </c>
      <c r="C427" s="151" t="s">
        <v>453</v>
      </c>
    </row>
    <row r="428" spans="1:3" x14ac:dyDescent="0.2">
      <c r="A428" s="152">
        <v>429</v>
      </c>
      <c r="B428" s="145" t="s">
        <v>355</v>
      </c>
      <c r="C428" s="151" t="s">
        <v>453</v>
      </c>
    </row>
    <row r="429" spans="1:3" x14ac:dyDescent="0.2">
      <c r="A429" s="152">
        <v>430</v>
      </c>
      <c r="B429" s="145" t="s">
        <v>356</v>
      </c>
      <c r="C429" s="151" t="s">
        <v>453</v>
      </c>
    </row>
    <row r="430" spans="1:3" x14ac:dyDescent="0.2">
      <c r="A430" s="152">
        <v>431</v>
      </c>
      <c r="B430" s="145" t="s">
        <v>357</v>
      </c>
      <c r="C430" s="151" t="s">
        <v>453</v>
      </c>
    </row>
    <row r="431" spans="1:3" x14ac:dyDescent="0.2">
      <c r="A431" s="152">
        <v>432</v>
      </c>
      <c r="B431" s="145" t="s">
        <v>262</v>
      </c>
      <c r="C431" s="151" t="s">
        <v>457</v>
      </c>
    </row>
    <row r="432" spans="1:3" x14ac:dyDescent="0.2">
      <c r="A432" s="152">
        <v>434</v>
      </c>
      <c r="B432" s="145" t="s">
        <v>358</v>
      </c>
      <c r="C432" s="151" t="s">
        <v>458</v>
      </c>
    </row>
    <row r="433" spans="1:3" x14ac:dyDescent="0.2">
      <c r="A433" s="152">
        <v>435</v>
      </c>
      <c r="B433" s="145" t="s">
        <v>359</v>
      </c>
      <c r="C433" s="151" t="s">
        <v>457</v>
      </c>
    </row>
    <row r="434" spans="1:3" x14ac:dyDescent="0.2">
      <c r="A434" s="152">
        <v>436</v>
      </c>
      <c r="B434" s="145" t="s">
        <v>360</v>
      </c>
      <c r="C434" s="151" t="s">
        <v>457</v>
      </c>
    </row>
    <row r="435" spans="1:3" x14ac:dyDescent="0.2">
      <c r="A435" s="152">
        <v>437</v>
      </c>
      <c r="B435" s="145" t="s">
        <v>361</v>
      </c>
      <c r="C435" s="151" t="s">
        <v>457</v>
      </c>
    </row>
    <row r="436" spans="1:3" x14ac:dyDescent="0.2">
      <c r="A436" s="152">
        <v>439</v>
      </c>
      <c r="B436" s="145" t="s">
        <v>362</v>
      </c>
      <c r="C436" s="151" t="s">
        <v>457</v>
      </c>
    </row>
    <row r="437" spans="1:3" x14ac:dyDescent="0.2">
      <c r="A437" s="152">
        <v>440</v>
      </c>
      <c r="B437" s="145" t="s">
        <v>363</v>
      </c>
      <c r="C437" s="151" t="s">
        <v>457</v>
      </c>
    </row>
    <row r="438" spans="1:3" x14ac:dyDescent="0.2">
      <c r="A438" s="152">
        <v>441</v>
      </c>
      <c r="B438" s="145" t="s">
        <v>266</v>
      </c>
      <c r="C438" s="151" t="s">
        <v>457</v>
      </c>
    </row>
    <row r="439" spans="1:3" x14ac:dyDescent="0.2">
      <c r="A439" s="152">
        <v>442</v>
      </c>
      <c r="B439" s="145" t="s">
        <v>262</v>
      </c>
      <c r="C439" s="151" t="s">
        <v>458</v>
      </c>
    </row>
    <row r="440" spans="1:3" x14ac:dyDescent="0.2">
      <c r="A440" s="152">
        <v>443</v>
      </c>
      <c r="B440" s="145" t="s">
        <v>302</v>
      </c>
      <c r="C440" s="151" t="s">
        <v>457</v>
      </c>
    </row>
    <row r="441" spans="1:3" x14ac:dyDescent="0.2">
      <c r="A441" s="152">
        <v>444</v>
      </c>
      <c r="B441" s="145" t="s">
        <v>305</v>
      </c>
      <c r="C441" s="151" t="s">
        <v>457</v>
      </c>
    </row>
    <row r="442" spans="1:3" x14ac:dyDescent="0.2">
      <c r="A442" s="152">
        <v>444</v>
      </c>
      <c r="B442" s="145" t="s">
        <v>305</v>
      </c>
      <c r="C442" s="151" t="s">
        <v>458</v>
      </c>
    </row>
    <row r="443" spans="1:3" x14ac:dyDescent="0.2">
      <c r="A443" s="152">
        <v>445</v>
      </c>
      <c r="B443" s="145" t="s">
        <v>364</v>
      </c>
      <c r="C443" s="151" t="s">
        <v>457</v>
      </c>
    </row>
    <row r="444" spans="1:3" x14ac:dyDescent="0.2">
      <c r="A444" s="152">
        <v>446</v>
      </c>
      <c r="B444" s="145" t="s">
        <v>364</v>
      </c>
      <c r="C444" s="151" t="s">
        <v>457</v>
      </c>
    </row>
    <row r="445" spans="1:3" x14ac:dyDescent="0.2">
      <c r="A445" s="152">
        <v>447</v>
      </c>
      <c r="B445" s="145" t="s">
        <v>276</v>
      </c>
      <c r="C445" s="151" t="s">
        <v>457</v>
      </c>
    </row>
    <row r="446" spans="1:3" x14ac:dyDescent="0.2">
      <c r="A446" s="152">
        <v>448</v>
      </c>
      <c r="B446" s="145" t="s">
        <v>276</v>
      </c>
      <c r="C446" s="151" t="s">
        <v>457</v>
      </c>
    </row>
    <row r="447" spans="1:3" x14ac:dyDescent="0.2">
      <c r="A447" s="152">
        <v>449</v>
      </c>
      <c r="B447" s="145" t="s">
        <v>276</v>
      </c>
      <c r="C447" s="151" t="s">
        <v>457</v>
      </c>
    </row>
    <row r="448" spans="1:3" x14ac:dyDescent="0.2">
      <c r="A448" s="152">
        <v>450</v>
      </c>
      <c r="B448" s="145" t="s">
        <v>276</v>
      </c>
      <c r="C448" s="151" t="s">
        <v>457</v>
      </c>
    </row>
    <row r="449" spans="1:3" x14ac:dyDescent="0.2">
      <c r="A449" s="152">
        <v>451</v>
      </c>
      <c r="B449" s="145" t="s">
        <v>276</v>
      </c>
      <c r="C449" s="151" t="s">
        <v>457</v>
      </c>
    </row>
    <row r="450" spans="1:3" x14ac:dyDescent="0.2">
      <c r="A450" s="152">
        <v>452</v>
      </c>
      <c r="B450" s="145" t="s">
        <v>276</v>
      </c>
      <c r="C450" s="151" t="s">
        <v>457</v>
      </c>
    </row>
    <row r="451" spans="1:3" x14ac:dyDescent="0.2">
      <c r="A451" s="152">
        <v>453</v>
      </c>
      <c r="B451" s="145" t="s">
        <v>276</v>
      </c>
      <c r="C451" s="151" t="s">
        <v>457</v>
      </c>
    </row>
    <row r="452" spans="1:3" x14ac:dyDescent="0.2">
      <c r="A452" s="152">
        <v>454</v>
      </c>
      <c r="B452" s="145" t="s">
        <v>276</v>
      </c>
      <c r="C452" s="151" t="s">
        <v>457</v>
      </c>
    </row>
    <row r="453" spans="1:3" x14ac:dyDescent="0.2">
      <c r="A453" s="152">
        <v>455</v>
      </c>
      <c r="B453" s="145" t="s">
        <v>276</v>
      </c>
      <c r="C453" s="151" t="s">
        <v>457</v>
      </c>
    </row>
    <row r="454" spans="1:3" x14ac:dyDescent="0.2">
      <c r="A454" s="152">
        <v>456</v>
      </c>
      <c r="B454" s="145" t="s">
        <v>276</v>
      </c>
      <c r="C454" s="151" t="s">
        <v>457</v>
      </c>
    </row>
    <row r="455" spans="1:3" x14ac:dyDescent="0.2">
      <c r="A455" s="152">
        <v>459</v>
      </c>
      <c r="B455" s="145" t="s">
        <v>276</v>
      </c>
      <c r="C455" s="151" t="s">
        <v>457</v>
      </c>
    </row>
    <row r="456" spans="1:3" x14ac:dyDescent="0.2">
      <c r="A456" s="152">
        <v>460</v>
      </c>
      <c r="B456" s="145" t="s">
        <v>365</v>
      </c>
      <c r="C456" s="151" t="s">
        <v>458</v>
      </c>
    </row>
    <row r="457" spans="1:3" x14ac:dyDescent="0.2">
      <c r="A457" s="152">
        <v>461</v>
      </c>
      <c r="B457" s="145" t="s">
        <v>365</v>
      </c>
      <c r="C457" s="151" t="s">
        <v>458</v>
      </c>
    </row>
    <row r="458" spans="1:3" x14ac:dyDescent="0.2">
      <c r="A458" s="152">
        <v>462</v>
      </c>
      <c r="B458" s="145" t="s">
        <v>366</v>
      </c>
      <c r="C458" s="151" t="s">
        <v>458</v>
      </c>
    </row>
    <row r="459" spans="1:3" x14ac:dyDescent="0.2">
      <c r="A459" s="152">
        <v>463</v>
      </c>
      <c r="B459" s="145" t="s">
        <v>367</v>
      </c>
      <c r="C459" s="151" t="s">
        <v>458</v>
      </c>
    </row>
    <row r="460" spans="1:3" x14ac:dyDescent="0.2">
      <c r="A460" s="152">
        <v>464</v>
      </c>
      <c r="B460" s="145" t="s">
        <v>368</v>
      </c>
      <c r="C460" s="151" t="s">
        <v>457</v>
      </c>
    </row>
    <row r="461" spans="1:3" x14ac:dyDescent="0.2">
      <c r="A461" s="152">
        <v>465</v>
      </c>
      <c r="B461" s="145" t="s">
        <v>369</v>
      </c>
      <c r="C461" s="151" t="s">
        <v>457</v>
      </c>
    </row>
    <row r="462" spans="1:3" x14ac:dyDescent="0.2">
      <c r="A462" s="152">
        <v>466</v>
      </c>
      <c r="B462" s="145" t="s">
        <v>370</v>
      </c>
      <c r="C462" s="151" t="s">
        <v>457</v>
      </c>
    </row>
    <row r="463" spans="1:3" x14ac:dyDescent="0.2">
      <c r="A463" s="152">
        <v>467</v>
      </c>
      <c r="B463" s="145" t="s">
        <v>370</v>
      </c>
      <c r="C463" s="151" t="s">
        <v>457</v>
      </c>
    </row>
    <row r="464" spans="1:3" x14ac:dyDescent="0.2">
      <c r="A464" s="152">
        <v>468</v>
      </c>
      <c r="B464" s="145" t="s">
        <v>370</v>
      </c>
      <c r="C464" s="151" t="s">
        <v>457</v>
      </c>
    </row>
    <row r="465" spans="1:3" x14ac:dyDescent="0.2">
      <c r="A465" s="152">
        <v>469</v>
      </c>
      <c r="B465" s="145" t="s">
        <v>370</v>
      </c>
      <c r="C465" s="151" t="s">
        <v>457</v>
      </c>
    </row>
    <row r="466" spans="1:3" x14ac:dyDescent="0.2">
      <c r="A466" s="152">
        <v>470</v>
      </c>
      <c r="B466" s="145" t="s">
        <v>370</v>
      </c>
      <c r="C466" s="151" t="s">
        <v>457</v>
      </c>
    </row>
    <row r="467" spans="1:3" x14ac:dyDescent="0.2">
      <c r="A467" s="152">
        <v>473</v>
      </c>
      <c r="B467" s="145" t="s">
        <v>371</v>
      </c>
      <c r="C467" s="151" t="s">
        <v>457</v>
      </c>
    </row>
    <row r="468" spans="1:3" x14ac:dyDescent="0.2">
      <c r="A468" s="152">
        <v>474</v>
      </c>
      <c r="B468" s="145" t="s">
        <v>372</v>
      </c>
      <c r="C468" s="151" t="s">
        <v>458</v>
      </c>
    </row>
    <row r="469" spans="1:3" x14ac:dyDescent="0.2">
      <c r="A469" s="152">
        <v>475</v>
      </c>
      <c r="B469" s="145" t="s">
        <v>373</v>
      </c>
      <c r="C469" s="151" t="s">
        <v>457</v>
      </c>
    </row>
    <row r="470" spans="1:3" x14ac:dyDescent="0.2">
      <c r="A470" s="152">
        <v>476</v>
      </c>
      <c r="B470" s="145" t="s">
        <v>374</v>
      </c>
      <c r="C470" s="151" t="s">
        <v>458</v>
      </c>
    </row>
    <row r="471" spans="1:3" x14ac:dyDescent="0.2">
      <c r="A471" s="152">
        <v>477</v>
      </c>
      <c r="B471" s="145" t="s">
        <v>374</v>
      </c>
      <c r="C471" s="151" t="s">
        <v>458</v>
      </c>
    </row>
    <row r="472" spans="1:3" x14ac:dyDescent="0.2">
      <c r="A472" s="152">
        <v>478</v>
      </c>
      <c r="B472" s="145" t="s">
        <v>305</v>
      </c>
      <c r="C472" s="151" t="s">
        <v>457</v>
      </c>
    </row>
    <row r="473" spans="1:3" x14ac:dyDescent="0.2">
      <c r="A473" s="152">
        <v>479</v>
      </c>
      <c r="B473" s="145" t="s">
        <v>362</v>
      </c>
      <c r="C473" s="151" t="s">
        <v>457</v>
      </c>
    </row>
    <row r="474" spans="1:3" x14ac:dyDescent="0.2">
      <c r="A474" s="152">
        <v>480</v>
      </c>
      <c r="B474" s="145" t="s">
        <v>362</v>
      </c>
      <c r="C474" s="151" t="s">
        <v>457</v>
      </c>
    </row>
    <row r="475" spans="1:3" x14ac:dyDescent="0.2">
      <c r="A475" s="152">
        <v>481</v>
      </c>
      <c r="B475" s="145" t="s">
        <v>362</v>
      </c>
      <c r="C475" s="151" t="s">
        <v>457</v>
      </c>
    </row>
    <row r="476" spans="1:3" x14ac:dyDescent="0.2">
      <c r="A476" s="152">
        <v>482</v>
      </c>
      <c r="B476" s="145" t="s">
        <v>375</v>
      </c>
      <c r="C476" s="151" t="s">
        <v>454</v>
      </c>
    </row>
    <row r="477" spans="1:3" x14ac:dyDescent="0.2">
      <c r="A477" s="152">
        <v>483</v>
      </c>
      <c r="B477" s="145" t="s">
        <v>376</v>
      </c>
      <c r="C477" s="151" t="s">
        <v>454</v>
      </c>
    </row>
    <row r="478" spans="1:3" x14ac:dyDescent="0.2">
      <c r="A478" s="152">
        <v>484</v>
      </c>
      <c r="B478" s="145" t="s">
        <v>377</v>
      </c>
      <c r="C478" s="151" t="s">
        <v>454</v>
      </c>
    </row>
    <row r="479" spans="1:3" x14ac:dyDescent="0.2">
      <c r="A479" s="152">
        <v>485</v>
      </c>
      <c r="B479" s="145" t="s">
        <v>378</v>
      </c>
      <c r="C479" s="151" t="s">
        <v>454</v>
      </c>
    </row>
    <row r="480" spans="1:3" x14ac:dyDescent="0.2">
      <c r="A480" s="152">
        <v>486</v>
      </c>
      <c r="B480" s="145" t="s">
        <v>379</v>
      </c>
      <c r="C480" s="151" t="s">
        <v>454</v>
      </c>
    </row>
    <row r="481" spans="1:3" x14ac:dyDescent="0.2">
      <c r="A481" s="152">
        <v>487</v>
      </c>
      <c r="B481" s="145" t="s">
        <v>380</v>
      </c>
      <c r="C481" s="151" t="s">
        <v>454</v>
      </c>
    </row>
    <row r="482" spans="1:3" x14ac:dyDescent="0.2">
      <c r="A482" s="152">
        <v>488</v>
      </c>
      <c r="B482" s="145" t="s">
        <v>381</v>
      </c>
      <c r="C482" s="151" t="s">
        <v>454</v>
      </c>
    </row>
    <row r="483" spans="1:3" x14ac:dyDescent="0.2">
      <c r="A483" s="152">
        <v>489</v>
      </c>
      <c r="B483" s="145" t="s">
        <v>382</v>
      </c>
      <c r="C483" s="151" t="s">
        <v>454</v>
      </c>
    </row>
    <row r="484" spans="1:3" x14ac:dyDescent="0.2">
      <c r="A484" s="152">
        <v>490</v>
      </c>
      <c r="B484" s="145" t="s">
        <v>383</v>
      </c>
      <c r="C484" s="151" t="s">
        <v>454</v>
      </c>
    </row>
    <row r="485" spans="1:3" x14ac:dyDescent="0.2">
      <c r="A485" s="152">
        <v>491</v>
      </c>
      <c r="B485" s="145" t="s">
        <v>384</v>
      </c>
      <c r="C485" s="151" t="s">
        <v>454</v>
      </c>
    </row>
    <row r="486" spans="1:3" x14ac:dyDescent="0.2">
      <c r="A486" s="152">
        <v>492</v>
      </c>
      <c r="B486" s="145" t="s">
        <v>385</v>
      </c>
      <c r="C486" s="151" t="s">
        <v>454</v>
      </c>
    </row>
    <row r="487" spans="1:3" x14ac:dyDescent="0.2">
      <c r="A487" s="152">
        <v>493</v>
      </c>
      <c r="B487" s="145" t="s">
        <v>386</v>
      </c>
      <c r="C487" s="151" t="s">
        <v>454</v>
      </c>
    </row>
    <row r="488" spans="1:3" x14ac:dyDescent="0.2">
      <c r="A488" s="152">
        <v>494</v>
      </c>
      <c r="B488" s="145" t="s">
        <v>387</v>
      </c>
      <c r="C488" s="151" t="s">
        <v>454</v>
      </c>
    </row>
    <row r="489" spans="1:3" x14ac:dyDescent="0.2">
      <c r="A489" s="152">
        <v>495</v>
      </c>
      <c r="B489" s="145" t="s">
        <v>388</v>
      </c>
      <c r="C489" s="151" t="s">
        <v>454</v>
      </c>
    </row>
    <row r="490" spans="1:3" x14ac:dyDescent="0.2">
      <c r="A490" s="152">
        <v>496</v>
      </c>
      <c r="B490" s="145" t="s">
        <v>389</v>
      </c>
      <c r="C490" s="151" t="s">
        <v>454</v>
      </c>
    </row>
    <row r="491" spans="1:3" x14ac:dyDescent="0.2">
      <c r="A491" s="152">
        <v>497</v>
      </c>
      <c r="B491" s="145" t="s">
        <v>390</v>
      </c>
      <c r="C491" s="151" t="s">
        <v>454</v>
      </c>
    </row>
    <row r="492" spans="1:3" x14ac:dyDescent="0.2">
      <c r="A492" s="152">
        <v>498</v>
      </c>
      <c r="B492" s="145" t="s">
        <v>391</v>
      </c>
      <c r="C492" s="151" t="s">
        <v>454</v>
      </c>
    </row>
    <row r="493" spans="1:3" x14ac:dyDescent="0.2">
      <c r="A493" s="152">
        <v>701</v>
      </c>
      <c r="B493" s="145" t="s">
        <v>392</v>
      </c>
      <c r="C493" s="151" t="s">
        <v>458</v>
      </c>
    </row>
    <row r="494" spans="1:3" x14ac:dyDescent="0.2">
      <c r="A494" s="152">
        <v>702</v>
      </c>
      <c r="B494" s="145" t="s">
        <v>392</v>
      </c>
      <c r="C494" s="151" t="s">
        <v>458</v>
      </c>
    </row>
    <row r="495" spans="1:3" x14ac:dyDescent="0.2">
      <c r="A495" s="152">
        <v>703</v>
      </c>
      <c r="B495" s="145" t="s">
        <v>328</v>
      </c>
      <c r="C495" s="151" t="s">
        <v>458</v>
      </c>
    </row>
    <row r="496" spans="1:3" x14ac:dyDescent="0.2">
      <c r="A496" s="152">
        <v>704</v>
      </c>
      <c r="B496" s="145" t="s">
        <v>328</v>
      </c>
      <c r="C496" s="151" t="s">
        <v>458</v>
      </c>
    </row>
    <row r="497" spans="1:3" x14ac:dyDescent="0.2">
      <c r="A497" s="152">
        <v>705</v>
      </c>
      <c r="B497" s="145" t="s">
        <v>328</v>
      </c>
      <c r="C497" s="151" t="s">
        <v>458</v>
      </c>
    </row>
    <row r="498" spans="1:3" x14ac:dyDescent="0.2">
      <c r="A498" s="152">
        <v>706</v>
      </c>
      <c r="B498" s="145" t="s">
        <v>328</v>
      </c>
      <c r="C498" s="151" t="s">
        <v>458</v>
      </c>
    </row>
    <row r="499" spans="1:3" x14ac:dyDescent="0.2">
      <c r="A499" s="152">
        <v>707</v>
      </c>
      <c r="B499" s="145" t="s">
        <v>328</v>
      </c>
      <c r="C499" s="151" t="s">
        <v>458</v>
      </c>
    </row>
    <row r="500" spans="1:3" x14ac:dyDescent="0.2">
      <c r="A500" s="152">
        <v>708</v>
      </c>
      <c r="B500" s="145" t="s">
        <v>328</v>
      </c>
      <c r="C500" s="151" t="s">
        <v>458</v>
      </c>
    </row>
    <row r="501" spans="1:3" x14ac:dyDescent="0.2">
      <c r="A501" s="152">
        <v>709</v>
      </c>
      <c r="B501" s="145" t="s">
        <v>328</v>
      </c>
      <c r="C501" s="151" t="s">
        <v>458</v>
      </c>
    </row>
    <row r="502" spans="1:3" x14ac:dyDescent="0.2">
      <c r="A502" s="152">
        <v>710</v>
      </c>
      <c r="B502" s="145" t="s">
        <v>328</v>
      </c>
      <c r="C502" s="151" t="s">
        <v>458</v>
      </c>
    </row>
    <row r="503" spans="1:3" x14ac:dyDescent="0.2">
      <c r="A503" s="152">
        <v>711</v>
      </c>
      <c r="B503" s="145" t="s">
        <v>328</v>
      </c>
      <c r="C503" s="151" t="s">
        <v>458</v>
      </c>
    </row>
    <row r="504" spans="1:3" x14ac:dyDescent="0.2">
      <c r="A504" s="152">
        <v>712</v>
      </c>
      <c r="B504" s="145" t="s">
        <v>393</v>
      </c>
      <c r="C504" s="151" t="s">
        <v>458</v>
      </c>
    </row>
    <row r="505" spans="1:3" x14ac:dyDescent="0.2">
      <c r="A505" s="152">
        <v>713</v>
      </c>
      <c r="B505" s="145" t="s">
        <v>393</v>
      </c>
      <c r="C505" s="151" t="s">
        <v>458</v>
      </c>
    </row>
    <row r="506" spans="1:3" x14ac:dyDescent="0.2">
      <c r="A506" s="152">
        <v>714</v>
      </c>
      <c r="B506" s="145" t="s">
        <v>393</v>
      </c>
      <c r="C506" s="151" t="s">
        <v>458</v>
      </c>
    </row>
    <row r="507" spans="1:3" x14ac:dyDescent="0.2">
      <c r="A507" s="152">
        <v>715</v>
      </c>
      <c r="B507" s="145" t="s">
        <v>393</v>
      </c>
      <c r="C507" s="151" t="s">
        <v>458</v>
      </c>
    </row>
    <row r="508" spans="1:3" x14ac:dyDescent="0.2">
      <c r="A508" s="152">
        <v>716</v>
      </c>
      <c r="B508" s="145" t="s">
        <v>394</v>
      </c>
      <c r="C508" s="151" t="s">
        <v>458</v>
      </c>
    </row>
    <row r="509" spans="1:3" x14ac:dyDescent="0.2">
      <c r="A509" s="152">
        <v>717</v>
      </c>
      <c r="B509" s="145" t="s">
        <v>394</v>
      </c>
      <c r="C509" s="151" t="s">
        <v>458</v>
      </c>
    </row>
    <row r="510" spans="1:3" x14ac:dyDescent="0.2">
      <c r="A510" s="152">
        <v>718</v>
      </c>
      <c r="B510" s="145" t="s">
        <v>395</v>
      </c>
      <c r="C510" s="151" t="s">
        <v>458</v>
      </c>
    </row>
    <row r="511" spans="1:3" x14ac:dyDescent="0.2">
      <c r="A511" s="152">
        <v>719</v>
      </c>
      <c r="B511" s="145" t="s">
        <v>395</v>
      </c>
      <c r="C511" s="151" t="s">
        <v>458</v>
      </c>
    </row>
    <row r="512" spans="1:3" x14ac:dyDescent="0.2">
      <c r="A512" s="152">
        <v>720</v>
      </c>
      <c r="B512" s="145" t="s">
        <v>263</v>
      </c>
      <c r="C512" s="151" t="s">
        <v>457</v>
      </c>
    </row>
    <row r="513" spans="1:3" x14ac:dyDescent="0.2">
      <c r="A513" s="152">
        <v>721</v>
      </c>
      <c r="B513" s="145" t="s">
        <v>396</v>
      </c>
      <c r="C513" s="151" t="s">
        <v>457</v>
      </c>
    </row>
    <row r="514" spans="1:3" x14ac:dyDescent="0.2">
      <c r="A514" s="152">
        <v>722</v>
      </c>
      <c r="B514" s="145" t="s">
        <v>396</v>
      </c>
      <c r="C514" s="151" t="s">
        <v>457</v>
      </c>
    </row>
    <row r="515" spans="1:3" x14ac:dyDescent="0.2">
      <c r="A515" s="152">
        <v>723</v>
      </c>
      <c r="B515" s="145" t="s">
        <v>396</v>
      </c>
      <c r="C515" s="151" t="s">
        <v>457</v>
      </c>
    </row>
    <row r="516" spans="1:3" x14ac:dyDescent="0.2">
      <c r="A516" s="152">
        <v>724</v>
      </c>
      <c r="B516" s="145" t="s">
        <v>396</v>
      </c>
      <c r="C516" s="151" t="s">
        <v>457</v>
      </c>
    </row>
    <row r="517" spans="1:3" x14ac:dyDescent="0.2">
      <c r="A517" s="152">
        <v>725</v>
      </c>
      <c r="B517" s="145" t="s">
        <v>396</v>
      </c>
      <c r="C517" s="151" t="s">
        <v>457</v>
      </c>
    </row>
    <row r="518" spans="1:3" x14ac:dyDescent="0.2">
      <c r="A518" s="152">
        <v>726</v>
      </c>
      <c r="B518" s="145" t="s">
        <v>396</v>
      </c>
      <c r="C518" s="151" t="s">
        <v>457</v>
      </c>
    </row>
    <row r="519" spans="1:3" x14ac:dyDescent="0.2">
      <c r="A519" s="152">
        <v>727</v>
      </c>
      <c r="B519" s="145" t="s">
        <v>396</v>
      </c>
      <c r="C519" s="151" t="s">
        <v>457</v>
      </c>
    </row>
    <row r="520" spans="1:3" x14ac:dyDescent="0.2">
      <c r="A520" s="152">
        <v>728</v>
      </c>
      <c r="B520" s="145" t="s">
        <v>397</v>
      </c>
      <c r="C520" s="151" t="s">
        <v>457</v>
      </c>
    </row>
    <row r="521" spans="1:3" x14ac:dyDescent="0.2">
      <c r="A521" s="152">
        <v>729</v>
      </c>
      <c r="B521" s="145" t="s">
        <v>396</v>
      </c>
      <c r="C521" s="151" t="s">
        <v>457</v>
      </c>
    </row>
    <row r="522" spans="1:3" x14ac:dyDescent="0.2">
      <c r="A522" s="152">
        <v>730</v>
      </c>
      <c r="B522" s="145" t="s">
        <v>397</v>
      </c>
      <c r="C522" s="151" t="s">
        <v>457</v>
      </c>
    </row>
    <row r="523" spans="1:3" x14ac:dyDescent="0.2">
      <c r="A523" s="152">
        <v>731</v>
      </c>
      <c r="B523" s="145" t="s">
        <v>396</v>
      </c>
      <c r="C523" s="151" t="s">
        <v>457</v>
      </c>
    </row>
    <row r="524" spans="1:3" x14ac:dyDescent="0.2">
      <c r="A524" s="152">
        <v>732</v>
      </c>
      <c r="B524" s="145" t="s">
        <v>397</v>
      </c>
      <c r="C524" s="151" t="s">
        <v>457</v>
      </c>
    </row>
    <row r="525" spans="1:3" x14ac:dyDescent="0.2">
      <c r="A525" s="152">
        <v>733</v>
      </c>
      <c r="B525" s="145" t="s">
        <v>396</v>
      </c>
      <c r="C525" s="151" t="s">
        <v>457</v>
      </c>
    </row>
    <row r="526" spans="1:3" x14ac:dyDescent="0.2">
      <c r="A526" s="152">
        <v>734</v>
      </c>
      <c r="B526" s="145" t="s">
        <v>397</v>
      </c>
      <c r="C526" s="151" t="s">
        <v>457</v>
      </c>
    </row>
    <row r="527" spans="1:3" x14ac:dyDescent="0.2">
      <c r="A527" s="152">
        <v>735</v>
      </c>
      <c r="B527" s="145" t="s">
        <v>396</v>
      </c>
      <c r="C527" s="151" t="s">
        <v>457</v>
      </c>
    </row>
    <row r="528" spans="1:3" x14ac:dyDescent="0.2">
      <c r="A528" s="152">
        <v>736</v>
      </c>
      <c r="B528" s="145" t="s">
        <v>397</v>
      </c>
      <c r="C528" s="151" t="s">
        <v>457</v>
      </c>
    </row>
    <row r="529" spans="1:3" x14ac:dyDescent="0.2">
      <c r="A529" s="152">
        <v>737</v>
      </c>
      <c r="B529" s="145" t="s">
        <v>396</v>
      </c>
      <c r="C529" s="151" t="s">
        <v>457</v>
      </c>
    </row>
    <row r="530" spans="1:3" x14ac:dyDescent="0.2">
      <c r="A530" s="152">
        <v>738</v>
      </c>
      <c r="B530" s="145" t="s">
        <v>397</v>
      </c>
      <c r="C530" s="151" t="s">
        <v>457</v>
      </c>
    </row>
    <row r="531" spans="1:3" x14ac:dyDescent="0.2">
      <c r="A531" s="152">
        <v>739</v>
      </c>
      <c r="B531" s="145" t="s">
        <v>396</v>
      </c>
      <c r="C531" s="151" t="s">
        <v>457</v>
      </c>
    </row>
    <row r="532" spans="1:3" x14ac:dyDescent="0.2">
      <c r="A532" s="152">
        <v>740</v>
      </c>
      <c r="B532" s="145" t="s">
        <v>397</v>
      </c>
      <c r="C532" s="151" t="s">
        <v>457</v>
      </c>
    </row>
    <row r="533" spans="1:3" x14ac:dyDescent="0.2">
      <c r="A533" s="152">
        <v>741</v>
      </c>
      <c r="B533" s="145" t="s">
        <v>396</v>
      </c>
      <c r="C533" s="151" t="s">
        <v>457</v>
      </c>
    </row>
    <row r="534" spans="1:3" x14ac:dyDescent="0.2">
      <c r="A534" s="152">
        <v>742</v>
      </c>
      <c r="B534" s="145" t="s">
        <v>397</v>
      </c>
      <c r="C534" s="151" t="s">
        <v>457</v>
      </c>
    </row>
    <row r="535" spans="1:3" x14ac:dyDescent="0.2">
      <c r="A535" s="152">
        <v>743</v>
      </c>
      <c r="B535" s="145" t="s">
        <v>396</v>
      </c>
      <c r="C535" s="151" t="s">
        <v>457</v>
      </c>
    </row>
    <row r="536" spans="1:3" x14ac:dyDescent="0.2">
      <c r="A536" s="152">
        <v>744</v>
      </c>
      <c r="B536" s="145" t="s">
        <v>397</v>
      </c>
      <c r="C536" s="151" t="s">
        <v>457</v>
      </c>
    </row>
    <row r="537" spans="1:3" x14ac:dyDescent="0.2">
      <c r="A537" s="152">
        <v>745</v>
      </c>
      <c r="B537" s="145" t="s">
        <v>396</v>
      </c>
      <c r="C537" s="151" t="s">
        <v>457</v>
      </c>
    </row>
    <row r="538" spans="1:3" x14ac:dyDescent="0.2">
      <c r="A538" s="152">
        <v>746</v>
      </c>
      <c r="B538" s="145" t="s">
        <v>397</v>
      </c>
      <c r="C538" s="151" t="s">
        <v>457</v>
      </c>
    </row>
    <row r="539" spans="1:3" x14ac:dyDescent="0.2">
      <c r="A539" s="152">
        <v>747</v>
      </c>
      <c r="B539" s="145" t="s">
        <v>396</v>
      </c>
      <c r="C539" s="151" t="s">
        <v>457</v>
      </c>
    </row>
    <row r="540" spans="1:3" x14ac:dyDescent="0.2">
      <c r="A540" s="152">
        <v>748</v>
      </c>
      <c r="B540" s="145" t="s">
        <v>396</v>
      </c>
      <c r="C540" s="151" t="s">
        <v>457</v>
      </c>
    </row>
    <row r="541" spans="1:3" x14ac:dyDescent="0.2">
      <c r="A541" s="152">
        <v>749</v>
      </c>
      <c r="B541" s="145" t="s">
        <v>397</v>
      </c>
      <c r="C541" s="151" t="s">
        <v>457</v>
      </c>
    </row>
    <row r="542" spans="1:3" x14ac:dyDescent="0.2">
      <c r="A542" s="152">
        <v>752</v>
      </c>
      <c r="B542" s="145" t="s">
        <v>396</v>
      </c>
      <c r="C542" s="151" t="s">
        <v>457</v>
      </c>
    </row>
    <row r="543" spans="1:3" x14ac:dyDescent="0.2">
      <c r="A543" s="152">
        <v>753</v>
      </c>
      <c r="B543" s="145" t="s">
        <v>398</v>
      </c>
      <c r="C543" s="151" t="s">
        <v>457</v>
      </c>
    </row>
    <row r="544" spans="1:3" x14ac:dyDescent="0.2">
      <c r="A544" s="152">
        <v>754</v>
      </c>
      <c r="B544" s="145" t="s">
        <v>396</v>
      </c>
      <c r="C544" s="151" t="s">
        <v>457</v>
      </c>
    </row>
    <row r="545" spans="1:3" x14ac:dyDescent="0.2">
      <c r="A545" s="152">
        <v>755</v>
      </c>
      <c r="B545" s="145" t="s">
        <v>398</v>
      </c>
      <c r="C545" s="151" t="s">
        <v>457</v>
      </c>
    </row>
    <row r="546" spans="1:3" x14ac:dyDescent="0.2">
      <c r="A546" s="152">
        <v>756</v>
      </c>
      <c r="B546" s="145" t="s">
        <v>396</v>
      </c>
      <c r="C546" s="151" t="s">
        <v>457</v>
      </c>
    </row>
    <row r="547" spans="1:3" x14ac:dyDescent="0.2">
      <c r="A547" s="152">
        <v>757</v>
      </c>
      <c r="B547" s="145" t="s">
        <v>398</v>
      </c>
      <c r="C547" s="151" t="s">
        <v>457</v>
      </c>
    </row>
    <row r="548" spans="1:3" x14ac:dyDescent="0.2">
      <c r="A548" s="152">
        <v>758</v>
      </c>
      <c r="B548" s="145" t="s">
        <v>396</v>
      </c>
      <c r="C548" s="151" t="s">
        <v>457</v>
      </c>
    </row>
    <row r="549" spans="1:3" x14ac:dyDescent="0.2">
      <c r="A549" s="152">
        <v>759</v>
      </c>
      <c r="B549" s="145" t="s">
        <v>398</v>
      </c>
      <c r="C549" s="151" t="s">
        <v>457</v>
      </c>
    </row>
    <row r="550" spans="1:3" x14ac:dyDescent="0.2">
      <c r="A550" s="152">
        <v>760</v>
      </c>
      <c r="B550" s="145" t="s">
        <v>396</v>
      </c>
      <c r="C550" s="151" t="s">
        <v>457</v>
      </c>
    </row>
    <row r="551" spans="1:3" x14ac:dyDescent="0.2">
      <c r="A551" s="152">
        <v>761</v>
      </c>
      <c r="B551" s="145" t="s">
        <v>398</v>
      </c>
      <c r="C551" s="151" t="s">
        <v>457</v>
      </c>
    </row>
    <row r="552" spans="1:3" x14ac:dyDescent="0.2">
      <c r="A552" s="152">
        <v>762</v>
      </c>
      <c r="B552" s="145" t="s">
        <v>396</v>
      </c>
      <c r="C552" s="151" t="s">
        <v>457</v>
      </c>
    </row>
    <row r="553" spans="1:3" x14ac:dyDescent="0.2">
      <c r="A553" s="152">
        <v>763</v>
      </c>
      <c r="B553" s="145" t="s">
        <v>398</v>
      </c>
      <c r="C553" s="151" t="s">
        <v>457</v>
      </c>
    </row>
    <row r="554" spans="1:3" x14ac:dyDescent="0.2">
      <c r="A554" s="152">
        <v>764</v>
      </c>
      <c r="B554" s="145" t="s">
        <v>396</v>
      </c>
      <c r="C554" s="151" t="s">
        <v>457</v>
      </c>
    </row>
    <row r="555" spans="1:3" x14ac:dyDescent="0.2">
      <c r="A555" s="152">
        <v>765</v>
      </c>
      <c r="B555" s="145" t="s">
        <v>398</v>
      </c>
      <c r="C555" s="151" t="s">
        <v>457</v>
      </c>
    </row>
    <row r="556" spans="1:3" x14ac:dyDescent="0.2">
      <c r="A556" s="152">
        <v>766</v>
      </c>
      <c r="B556" s="145" t="s">
        <v>396</v>
      </c>
      <c r="C556" s="151" t="s">
        <v>457</v>
      </c>
    </row>
    <row r="557" spans="1:3" x14ac:dyDescent="0.2">
      <c r="A557" s="152">
        <v>767</v>
      </c>
      <c r="B557" s="145" t="s">
        <v>398</v>
      </c>
      <c r="C557" s="151" t="s">
        <v>457</v>
      </c>
    </row>
    <row r="558" spans="1:3" x14ac:dyDescent="0.2">
      <c r="A558" s="152">
        <v>768</v>
      </c>
      <c r="B558" s="145" t="s">
        <v>396</v>
      </c>
      <c r="C558" s="151" t="s">
        <v>457</v>
      </c>
    </row>
    <row r="559" spans="1:3" x14ac:dyDescent="0.2">
      <c r="A559" s="152">
        <v>769</v>
      </c>
      <c r="B559" s="145" t="s">
        <v>398</v>
      </c>
      <c r="C559" s="151" t="s">
        <v>457</v>
      </c>
    </row>
    <row r="560" spans="1:3" x14ac:dyDescent="0.2">
      <c r="A560" s="152">
        <v>770</v>
      </c>
      <c r="B560" s="145" t="s">
        <v>399</v>
      </c>
      <c r="C560" s="151" t="s">
        <v>457</v>
      </c>
    </row>
    <row r="561" spans="1:3" x14ac:dyDescent="0.2">
      <c r="A561" s="152">
        <v>775</v>
      </c>
      <c r="B561" s="145" t="s">
        <v>400</v>
      </c>
      <c r="C561" s="151" t="s">
        <v>457</v>
      </c>
    </row>
    <row r="562" spans="1:3" x14ac:dyDescent="0.2">
      <c r="A562" s="152">
        <v>776</v>
      </c>
      <c r="B562" s="145" t="s">
        <v>400</v>
      </c>
      <c r="C562" s="151" t="s">
        <v>457</v>
      </c>
    </row>
    <row r="563" spans="1:3" x14ac:dyDescent="0.2">
      <c r="A563" s="152">
        <v>781</v>
      </c>
      <c r="B563" s="145" t="s">
        <v>396</v>
      </c>
      <c r="C563" s="151" t="s">
        <v>458</v>
      </c>
    </row>
    <row r="564" spans="1:3" x14ac:dyDescent="0.2">
      <c r="A564" s="152">
        <v>782</v>
      </c>
      <c r="B564" s="145" t="s">
        <v>396</v>
      </c>
      <c r="C564" s="151" t="s">
        <v>457</v>
      </c>
    </row>
    <row r="565" spans="1:3" x14ac:dyDescent="0.2">
      <c r="A565" s="152">
        <v>783</v>
      </c>
      <c r="B565" s="145" t="s">
        <v>396</v>
      </c>
      <c r="C565" s="151" t="s">
        <v>457</v>
      </c>
    </row>
    <row r="566" spans="1:3" x14ac:dyDescent="0.2">
      <c r="A566" s="152">
        <v>784</v>
      </c>
      <c r="B566" s="145" t="s">
        <v>396</v>
      </c>
      <c r="C566" s="151" t="s">
        <v>457</v>
      </c>
    </row>
    <row r="567" spans="1:3" x14ac:dyDescent="0.2">
      <c r="A567" s="152">
        <v>785</v>
      </c>
      <c r="B567" s="145" t="s">
        <v>396</v>
      </c>
      <c r="C567" s="151" t="s">
        <v>457</v>
      </c>
    </row>
    <row r="568" spans="1:3" x14ac:dyDescent="0.2">
      <c r="A568" s="152">
        <v>786</v>
      </c>
      <c r="B568" s="145" t="s">
        <v>396</v>
      </c>
      <c r="C568" s="151" t="s">
        <v>457</v>
      </c>
    </row>
    <row r="569" spans="1:3" x14ac:dyDescent="0.2">
      <c r="A569" s="152">
        <v>787</v>
      </c>
      <c r="B569" s="145" t="s">
        <v>401</v>
      </c>
      <c r="C569" s="151" t="s">
        <v>457</v>
      </c>
    </row>
    <row r="570" spans="1:3" x14ac:dyDescent="0.2">
      <c r="A570" s="152">
        <v>788</v>
      </c>
      <c r="B570" s="145" t="s">
        <v>402</v>
      </c>
      <c r="C570" s="151" t="s">
        <v>457</v>
      </c>
    </row>
    <row r="571" spans="1:3" x14ac:dyDescent="0.2">
      <c r="A571" s="152">
        <v>789</v>
      </c>
      <c r="B571" s="145" t="s">
        <v>403</v>
      </c>
      <c r="C571" s="151" t="s">
        <v>457</v>
      </c>
    </row>
    <row r="572" spans="1:3" x14ac:dyDescent="0.2">
      <c r="A572" s="152">
        <v>790</v>
      </c>
      <c r="B572" s="145" t="s">
        <v>404</v>
      </c>
      <c r="C572" s="151" t="s">
        <v>457</v>
      </c>
    </row>
    <row r="573" spans="1:3" x14ac:dyDescent="0.2">
      <c r="A573" s="152">
        <v>791</v>
      </c>
      <c r="B573" s="145" t="s">
        <v>405</v>
      </c>
      <c r="C573" s="151" t="s">
        <v>457</v>
      </c>
    </row>
    <row r="574" spans="1:3" x14ac:dyDescent="0.2">
      <c r="A574" s="152">
        <v>792</v>
      </c>
      <c r="B574" s="145" t="s">
        <v>406</v>
      </c>
      <c r="C574" s="151" t="s">
        <v>457</v>
      </c>
    </row>
    <row r="575" spans="1:3" x14ac:dyDescent="0.2">
      <c r="A575" s="152">
        <v>793</v>
      </c>
      <c r="B575" s="145" t="s">
        <v>396</v>
      </c>
      <c r="C575" s="151" t="s">
        <v>457</v>
      </c>
    </row>
    <row r="576" spans="1:3" x14ac:dyDescent="0.2">
      <c r="A576" s="152">
        <v>794</v>
      </c>
      <c r="B576" s="145" t="s">
        <v>397</v>
      </c>
      <c r="C576" s="151" t="s">
        <v>457</v>
      </c>
    </row>
    <row r="577" spans="1:3" x14ac:dyDescent="0.2">
      <c r="A577" s="152">
        <v>801</v>
      </c>
      <c r="B577" s="145" t="s">
        <v>325</v>
      </c>
      <c r="C577" s="151" t="s">
        <v>457</v>
      </c>
    </row>
    <row r="578" spans="1:3" x14ac:dyDescent="0.2">
      <c r="A578" s="152">
        <v>802</v>
      </c>
      <c r="B578" s="145" t="s">
        <v>407</v>
      </c>
      <c r="C578" s="151" t="s">
        <v>457</v>
      </c>
    </row>
    <row r="579" spans="1:3" x14ac:dyDescent="0.2">
      <c r="A579" s="152">
        <v>803</v>
      </c>
      <c r="B579" s="145" t="s">
        <v>408</v>
      </c>
      <c r="C579" s="151" t="s">
        <v>458</v>
      </c>
    </row>
    <row r="580" spans="1:3" x14ac:dyDescent="0.2">
      <c r="A580" s="152">
        <v>804</v>
      </c>
      <c r="B580" s="145" t="s">
        <v>407</v>
      </c>
      <c r="C580" s="151" t="s">
        <v>457</v>
      </c>
    </row>
    <row r="581" spans="1:3" x14ac:dyDescent="0.2">
      <c r="A581" s="152">
        <v>805</v>
      </c>
      <c r="B581" s="145" t="s">
        <v>408</v>
      </c>
      <c r="C581" s="151" t="s">
        <v>458</v>
      </c>
    </row>
    <row r="582" spans="1:3" x14ac:dyDescent="0.2">
      <c r="A582" s="152">
        <v>806</v>
      </c>
      <c r="B582" s="145" t="s">
        <v>407</v>
      </c>
      <c r="C582" s="151" t="s">
        <v>457</v>
      </c>
    </row>
    <row r="583" spans="1:3" x14ac:dyDescent="0.2">
      <c r="A583" s="152">
        <v>807</v>
      </c>
      <c r="B583" s="145" t="s">
        <v>408</v>
      </c>
      <c r="C583" s="151" t="s">
        <v>458</v>
      </c>
    </row>
    <row r="584" spans="1:3" x14ac:dyDescent="0.2">
      <c r="A584" s="152">
        <v>808</v>
      </c>
      <c r="B584" s="145" t="s">
        <v>407</v>
      </c>
      <c r="C584" s="151" t="s">
        <v>457</v>
      </c>
    </row>
    <row r="585" spans="1:3" x14ac:dyDescent="0.2">
      <c r="A585" s="152">
        <v>809</v>
      </c>
      <c r="B585" s="145" t="s">
        <v>408</v>
      </c>
      <c r="C585" s="151" t="s">
        <v>458</v>
      </c>
    </row>
    <row r="586" spans="1:3" x14ac:dyDescent="0.2">
      <c r="A586" s="152">
        <v>810</v>
      </c>
      <c r="B586" s="145" t="s">
        <v>407</v>
      </c>
      <c r="C586" s="151" t="s">
        <v>457</v>
      </c>
    </row>
    <row r="587" spans="1:3" x14ac:dyDescent="0.2">
      <c r="A587" s="152">
        <v>811</v>
      </c>
      <c r="B587" s="145" t="s">
        <v>408</v>
      </c>
      <c r="C587" s="151" t="s">
        <v>458</v>
      </c>
    </row>
    <row r="588" spans="1:3" x14ac:dyDescent="0.2">
      <c r="A588" s="152">
        <v>812</v>
      </c>
      <c r="B588" s="145" t="s">
        <v>407</v>
      </c>
      <c r="C588" s="151" t="s">
        <v>457</v>
      </c>
    </row>
    <row r="589" spans="1:3" x14ac:dyDescent="0.2">
      <c r="A589" s="152">
        <v>813</v>
      </c>
      <c r="B589" s="145" t="s">
        <v>408</v>
      </c>
      <c r="C589" s="151" t="s">
        <v>458</v>
      </c>
    </row>
    <row r="590" spans="1:3" x14ac:dyDescent="0.2">
      <c r="A590" s="152">
        <v>814</v>
      </c>
      <c r="B590" s="145" t="s">
        <v>407</v>
      </c>
      <c r="C590" s="151" t="s">
        <v>457</v>
      </c>
    </row>
    <row r="591" spans="1:3" x14ac:dyDescent="0.2">
      <c r="A591" s="152">
        <v>815</v>
      </c>
      <c r="B591" s="145" t="s">
        <v>408</v>
      </c>
      <c r="C591" s="151" t="s">
        <v>458</v>
      </c>
    </row>
    <row r="592" spans="1:3" x14ac:dyDescent="0.2">
      <c r="A592" s="152">
        <v>816</v>
      </c>
      <c r="B592" s="145" t="s">
        <v>407</v>
      </c>
      <c r="C592" s="151" t="s">
        <v>457</v>
      </c>
    </row>
    <row r="593" spans="1:3" x14ac:dyDescent="0.2">
      <c r="A593" s="152">
        <v>817</v>
      </c>
      <c r="B593" s="145" t="s">
        <v>408</v>
      </c>
      <c r="C593" s="151" t="s">
        <v>458</v>
      </c>
    </row>
    <row r="594" spans="1:3" x14ac:dyDescent="0.2">
      <c r="A594" s="152">
        <v>818</v>
      </c>
      <c r="B594" s="145" t="s">
        <v>407</v>
      </c>
      <c r="C594" s="151" t="s">
        <v>457</v>
      </c>
    </row>
    <row r="595" spans="1:3" x14ac:dyDescent="0.2">
      <c r="A595" s="152">
        <v>819</v>
      </c>
      <c r="B595" s="145" t="s">
        <v>408</v>
      </c>
      <c r="C595" s="151" t="s">
        <v>458</v>
      </c>
    </row>
    <row r="596" spans="1:3" x14ac:dyDescent="0.2">
      <c r="A596" s="152">
        <v>820</v>
      </c>
      <c r="B596" s="145" t="s">
        <v>407</v>
      </c>
      <c r="C596" s="151" t="s">
        <v>457</v>
      </c>
    </row>
    <row r="597" spans="1:3" x14ac:dyDescent="0.2">
      <c r="A597" s="152">
        <v>821</v>
      </c>
      <c r="B597" s="145" t="s">
        <v>408</v>
      </c>
      <c r="C597" s="151" t="s">
        <v>458</v>
      </c>
    </row>
    <row r="598" spans="1:3" x14ac:dyDescent="0.2">
      <c r="A598" s="152">
        <v>822</v>
      </c>
      <c r="B598" s="145" t="s">
        <v>407</v>
      </c>
      <c r="C598" s="151" t="s">
        <v>457</v>
      </c>
    </row>
    <row r="599" spans="1:3" x14ac:dyDescent="0.2">
      <c r="A599" s="152">
        <v>823</v>
      </c>
      <c r="B599" s="145" t="s">
        <v>408</v>
      </c>
      <c r="C599" s="151" t="s">
        <v>458</v>
      </c>
    </row>
    <row r="600" spans="1:3" x14ac:dyDescent="0.2">
      <c r="A600" s="152">
        <v>824</v>
      </c>
      <c r="B600" s="145" t="s">
        <v>407</v>
      </c>
      <c r="C600" s="151" t="s">
        <v>457</v>
      </c>
    </row>
    <row r="601" spans="1:3" x14ac:dyDescent="0.2">
      <c r="A601" s="152">
        <v>825</v>
      </c>
      <c r="B601" s="145" t="s">
        <v>408</v>
      </c>
      <c r="C601" s="151" t="s">
        <v>458</v>
      </c>
    </row>
    <row r="602" spans="1:3" x14ac:dyDescent="0.2">
      <c r="A602" s="152">
        <v>826</v>
      </c>
      <c r="B602" s="145" t="s">
        <v>407</v>
      </c>
      <c r="C602" s="151" t="s">
        <v>457</v>
      </c>
    </row>
    <row r="603" spans="1:3" x14ac:dyDescent="0.2">
      <c r="A603" s="152">
        <v>827</v>
      </c>
      <c r="B603" s="145" t="s">
        <v>408</v>
      </c>
      <c r="C603" s="151" t="s">
        <v>458</v>
      </c>
    </row>
    <row r="604" spans="1:3" x14ac:dyDescent="0.2">
      <c r="A604" s="152">
        <v>828</v>
      </c>
      <c r="B604" s="145" t="s">
        <v>407</v>
      </c>
      <c r="C604" s="151" t="s">
        <v>457</v>
      </c>
    </row>
    <row r="605" spans="1:3" x14ac:dyDescent="0.2">
      <c r="A605" s="152">
        <v>829</v>
      </c>
      <c r="B605" s="145" t="s">
        <v>408</v>
      </c>
      <c r="C605" s="151" t="s">
        <v>458</v>
      </c>
    </row>
    <row r="606" spans="1:3" x14ac:dyDescent="0.2">
      <c r="A606" s="152">
        <v>830</v>
      </c>
      <c r="B606" s="145" t="s">
        <v>407</v>
      </c>
      <c r="C606" s="151" t="s">
        <v>457</v>
      </c>
    </row>
    <row r="607" spans="1:3" x14ac:dyDescent="0.2">
      <c r="A607" s="152">
        <v>831</v>
      </c>
      <c r="B607" s="145" t="s">
        <v>408</v>
      </c>
      <c r="C607" s="151" t="s">
        <v>458</v>
      </c>
    </row>
    <row r="608" spans="1:3" x14ac:dyDescent="0.2">
      <c r="A608" s="152">
        <v>832</v>
      </c>
      <c r="B608" s="145" t="s">
        <v>407</v>
      </c>
      <c r="C608" s="151" t="s">
        <v>457</v>
      </c>
    </row>
    <row r="609" spans="1:3" x14ac:dyDescent="0.2">
      <c r="A609" s="152">
        <v>833</v>
      </c>
      <c r="B609" s="145" t="s">
        <v>408</v>
      </c>
      <c r="C609" s="151" t="s">
        <v>458</v>
      </c>
    </row>
    <row r="610" spans="1:3" x14ac:dyDescent="0.2">
      <c r="A610" s="152">
        <v>834</v>
      </c>
      <c r="B610" s="145" t="s">
        <v>407</v>
      </c>
      <c r="C610" s="151" t="s">
        <v>457</v>
      </c>
    </row>
    <row r="611" spans="1:3" x14ac:dyDescent="0.2">
      <c r="A611" s="152">
        <v>835</v>
      </c>
      <c r="B611" s="145" t="s">
        <v>408</v>
      </c>
      <c r="C611" s="151" t="s">
        <v>458</v>
      </c>
    </row>
    <row r="612" spans="1:3" x14ac:dyDescent="0.2">
      <c r="A612" s="152">
        <v>836</v>
      </c>
      <c r="B612" s="145" t="s">
        <v>407</v>
      </c>
      <c r="C612" s="151" t="s">
        <v>457</v>
      </c>
    </row>
    <row r="613" spans="1:3" x14ac:dyDescent="0.2">
      <c r="A613" s="152">
        <v>837</v>
      </c>
      <c r="B613" s="145" t="s">
        <v>408</v>
      </c>
      <c r="C613" s="151" t="s">
        <v>458</v>
      </c>
    </row>
    <row r="614" spans="1:3" x14ac:dyDescent="0.2">
      <c r="A614" s="152">
        <v>838</v>
      </c>
      <c r="B614" s="145" t="s">
        <v>407</v>
      </c>
      <c r="C614" s="151" t="s">
        <v>457</v>
      </c>
    </row>
    <row r="615" spans="1:3" x14ac:dyDescent="0.2">
      <c r="A615" s="152">
        <v>839</v>
      </c>
      <c r="B615" s="145" t="s">
        <v>408</v>
      </c>
      <c r="C615" s="151" t="s">
        <v>458</v>
      </c>
    </row>
    <row r="616" spans="1:3" x14ac:dyDescent="0.2">
      <c r="A616" s="152">
        <v>840</v>
      </c>
      <c r="B616" s="145" t="s">
        <v>407</v>
      </c>
      <c r="C616" s="151" t="s">
        <v>457</v>
      </c>
    </row>
    <row r="617" spans="1:3" x14ac:dyDescent="0.2">
      <c r="A617" s="152">
        <v>841</v>
      </c>
      <c r="B617" s="145" t="s">
        <v>408</v>
      </c>
      <c r="C617" s="151" t="s">
        <v>458</v>
      </c>
    </row>
    <row r="618" spans="1:3" x14ac:dyDescent="0.2">
      <c r="A618" s="152">
        <v>842</v>
      </c>
      <c r="B618" s="145" t="s">
        <v>407</v>
      </c>
      <c r="C618" s="151" t="s">
        <v>457</v>
      </c>
    </row>
    <row r="619" spans="1:3" x14ac:dyDescent="0.2">
      <c r="A619" s="152">
        <v>843</v>
      </c>
      <c r="B619" s="145" t="s">
        <v>408</v>
      </c>
      <c r="C619" s="151" t="s">
        <v>458</v>
      </c>
    </row>
    <row r="620" spans="1:3" x14ac:dyDescent="0.2">
      <c r="A620" s="152">
        <v>844</v>
      </c>
      <c r="B620" s="145" t="s">
        <v>407</v>
      </c>
      <c r="C620" s="151" t="s">
        <v>457</v>
      </c>
    </row>
    <row r="621" spans="1:3" x14ac:dyDescent="0.2">
      <c r="A621" s="152">
        <v>845</v>
      </c>
      <c r="B621" s="145" t="s">
        <v>408</v>
      </c>
      <c r="C621" s="151" t="s">
        <v>458</v>
      </c>
    </row>
    <row r="622" spans="1:3" x14ac:dyDescent="0.2">
      <c r="A622" s="152">
        <v>846</v>
      </c>
      <c r="B622" s="145" t="s">
        <v>407</v>
      </c>
      <c r="C622" s="151" t="s">
        <v>457</v>
      </c>
    </row>
    <row r="623" spans="1:3" x14ac:dyDescent="0.2">
      <c r="A623" s="152">
        <v>847</v>
      </c>
      <c r="B623" s="145" t="s">
        <v>408</v>
      </c>
      <c r="C623" s="151" t="s">
        <v>458</v>
      </c>
    </row>
    <row r="624" spans="1:3" x14ac:dyDescent="0.2">
      <c r="A624" s="152">
        <v>848</v>
      </c>
      <c r="B624" s="145" t="s">
        <v>407</v>
      </c>
      <c r="C624" s="151" t="s">
        <v>457</v>
      </c>
    </row>
    <row r="625" spans="1:3" x14ac:dyDescent="0.2">
      <c r="A625" s="152">
        <v>849</v>
      </c>
      <c r="B625" s="145" t="s">
        <v>408</v>
      </c>
      <c r="C625" s="151" t="s">
        <v>458</v>
      </c>
    </row>
    <row r="626" spans="1:3" x14ac:dyDescent="0.2">
      <c r="A626" s="152">
        <v>850</v>
      </c>
      <c r="B626" s="145" t="s">
        <v>408</v>
      </c>
      <c r="C626" s="151" t="s">
        <v>458</v>
      </c>
    </row>
    <row r="627" spans="1:3" x14ac:dyDescent="0.2">
      <c r="A627" s="152">
        <v>851</v>
      </c>
      <c r="B627" s="145" t="s">
        <v>408</v>
      </c>
      <c r="C627" s="151" t="s">
        <v>458</v>
      </c>
    </row>
    <row r="628" spans="1:3" x14ac:dyDescent="0.2">
      <c r="A628" s="152">
        <v>852</v>
      </c>
      <c r="B628" s="145" t="s">
        <v>407</v>
      </c>
      <c r="C628" s="151" t="s">
        <v>457</v>
      </c>
    </row>
    <row r="629" spans="1:3" x14ac:dyDescent="0.2">
      <c r="A629" s="152">
        <v>853</v>
      </c>
      <c r="B629" s="145" t="s">
        <v>407</v>
      </c>
      <c r="C629" s="151" t="s">
        <v>457</v>
      </c>
    </row>
    <row r="630" spans="1:3" x14ac:dyDescent="0.2">
      <c r="A630" s="152">
        <v>854</v>
      </c>
      <c r="B630" s="145" t="s">
        <v>407</v>
      </c>
      <c r="C630" s="151" t="s">
        <v>457</v>
      </c>
    </row>
    <row r="631" spans="1:3" x14ac:dyDescent="0.2">
      <c r="A631" s="152">
        <v>855</v>
      </c>
      <c r="B631" s="145" t="s">
        <v>407</v>
      </c>
      <c r="C631" s="151" t="s">
        <v>457</v>
      </c>
    </row>
    <row r="632" spans="1:3" x14ac:dyDescent="0.2">
      <c r="A632" s="152">
        <v>856</v>
      </c>
      <c r="B632" s="145" t="s">
        <v>407</v>
      </c>
      <c r="C632" s="151" t="s">
        <v>457</v>
      </c>
    </row>
    <row r="633" spans="1:3" x14ac:dyDescent="0.2">
      <c r="A633" s="152">
        <v>857</v>
      </c>
      <c r="B633" s="145" t="s">
        <v>407</v>
      </c>
      <c r="C633" s="151" t="s">
        <v>457</v>
      </c>
    </row>
    <row r="634" spans="1:3" x14ac:dyDescent="0.2">
      <c r="A634" s="152">
        <v>858</v>
      </c>
      <c r="B634" s="145" t="s">
        <v>407</v>
      </c>
      <c r="C634" s="151" t="s">
        <v>457</v>
      </c>
    </row>
    <row r="635" spans="1:3" x14ac:dyDescent="0.2">
      <c r="A635" s="152">
        <v>859</v>
      </c>
      <c r="B635" s="145" t="s">
        <v>407</v>
      </c>
      <c r="C635" s="151" t="s">
        <v>457</v>
      </c>
    </row>
    <row r="636" spans="1:3" x14ac:dyDescent="0.2">
      <c r="A636" s="152">
        <v>860</v>
      </c>
      <c r="B636" s="145" t="s">
        <v>407</v>
      </c>
      <c r="C636" s="151" t="s">
        <v>457</v>
      </c>
    </row>
    <row r="637" spans="1:3" x14ac:dyDescent="0.2">
      <c r="A637" s="152">
        <v>861</v>
      </c>
      <c r="B637" s="145" t="s">
        <v>407</v>
      </c>
      <c r="C637" s="151" t="s">
        <v>457</v>
      </c>
    </row>
    <row r="638" spans="1:3" x14ac:dyDescent="0.2">
      <c r="A638" s="152">
        <v>862</v>
      </c>
      <c r="B638" s="145" t="s">
        <v>407</v>
      </c>
      <c r="C638" s="151" t="s">
        <v>457</v>
      </c>
    </row>
    <row r="639" spans="1:3" x14ac:dyDescent="0.2">
      <c r="A639" s="152">
        <v>863</v>
      </c>
      <c r="B639" s="145" t="s">
        <v>407</v>
      </c>
      <c r="C639" s="151" t="s">
        <v>457</v>
      </c>
    </row>
    <row r="640" spans="1:3" x14ac:dyDescent="0.2">
      <c r="A640" s="152">
        <v>864</v>
      </c>
      <c r="B640" s="145" t="s">
        <v>407</v>
      </c>
      <c r="C640" s="151" t="s">
        <v>457</v>
      </c>
    </row>
    <row r="641" spans="1:3" x14ac:dyDescent="0.2">
      <c r="A641" s="152">
        <v>865</v>
      </c>
      <c r="B641" s="145" t="s">
        <v>407</v>
      </c>
      <c r="C641" s="151" t="s">
        <v>457</v>
      </c>
    </row>
    <row r="642" spans="1:3" x14ac:dyDescent="0.2">
      <c r="A642" s="152">
        <v>866</v>
      </c>
      <c r="B642" s="145" t="s">
        <v>408</v>
      </c>
      <c r="C642" s="151" t="s">
        <v>458</v>
      </c>
    </row>
    <row r="643" spans="1:3" x14ac:dyDescent="0.2">
      <c r="A643" s="152">
        <v>867</v>
      </c>
      <c r="B643" s="145" t="s">
        <v>407</v>
      </c>
      <c r="C643" s="151" t="s">
        <v>457</v>
      </c>
    </row>
    <row r="644" spans="1:3" x14ac:dyDescent="0.2">
      <c r="A644" s="152">
        <v>868</v>
      </c>
      <c r="B644" s="145" t="s">
        <v>408</v>
      </c>
      <c r="C644" s="151" t="s">
        <v>458</v>
      </c>
    </row>
    <row r="645" spans="1:3" x14ac:dyDescent="0.2">
      <c r="A645" s="152">
        <v>869</v>
      </c>
      <c r="B645" s="145" t="s">
        <v>407</v>
      </c>
      <c r="C645" s="151" t="s">
        <v>457</v>
      </c>
    </row>
    <row r="646" spans="1:3" x14ac:dyDescent="0.2">
      <c r="A646" s="152">
        <v>870</v>
      </c>
      <c r="B646" s="145" t="s">
        <v>408</v>
      </c>
      <c r="C646" s="151" t="s">
        <v>458</v>
      </c>
    </row>
    <row r="647" spans="1:3" x14ac:dyDescent="0.2">
      <c r="A647" s="152">
        <v>871</v>
      </c>
      <c r="B647" s="145" t="s">
        <v>407</v>
      </c>
      <c r="C647" s="151" t="s">
        <v>457</v>
      </c>
    </row>
    <row r="648" spans="1:3" x14ac:dyDescent="0.2">
      <c r="A648" s="152">
        <v>872</v>
      </c>
      <c r="B648" s="145" t="s">
        <v>408</v>
      </c>
      <c r="C648" s="151" t="s">
        <v>458</v>
      </c>
    </row>
    <row r="649" spans="1:3" x14ac:dyDescent="0.2">
      <c r="A649" s="152">
        <v>873</v>
      </c>
      <c r="B649" s="145" t="s">
        <v>407</v>
      </c>
      <c r="C649" s="151" t="s">
        <v>457</v>
      </c>
    </row>
    <row r="650" spans="1:3" x14ac:dyDescent="0.2">
      <c r="A650" s="152">
        <v>874</v>
      </c>
      <c r="B650" s="145" t="s">
        <v>408</v>
      </c>
      <c r="C650" s="151" t="s">
        <v>458</v>
      </c>
    </row>
    <row r="651" spans="1:3" x14ac:dyDescent="0.2">
      <c r="A651" s="152">
        <v>875</v>
      </c>
      <c r="B651" s="145" t="s">
        <v>407</v>
      </c>
      <c r="C651" s="151" t="s">
        <v>457</v>
      </c>
    </row>
    <row r="652" spans="1:3" x14ac:dyDescent="0.2">
      <c r="A652" s="152">
        <v>876</v>
      </c>
      <c r="B652" s="145" t="s">
        <v>408</v>
      </c>
      <c r="C652" s="151" t="s">
        <v>458</v>
      </c>
    </row>
    <row r="653" spans="1:3" x14ac:dyDescent="0.2">
      <c r="A653" s="152">
        <v>877</v>
      </c>
      <c r="B653" s="145" t="s">
        <v>407</v>
      </c>
      <c r="C653" s="151" t="s">
        <v>457</v>
      </c>
    </row>
    <row r="654" spans="1:3" x14ac:dyDescent="0.2">
      <c r="A654" s="152">
        <v>878</v>
      </c>
      <c r="B654" s="145" t="s">
        <v>408</v>
      </c>
      <c r="C654" s="151" t="s">
        <v>458</v>
      </c>
    </row>
    <row r="655" spans="1:3" x14ac:dyDescent="0.2">
      <c r="A655" s="152">
        <v>879</v>
      </c>
      <c r="B655" s="145" t="s">
        <v>407</v>
      </c>
      <c r="C655" s="151" t="s">
        <v>457</v>
      </c>
    </row>
    <row r="656" spans="1:3" x14ac:dyDescent="0.2">
      <c r="A656" s="152">
        <v>880</v>
      </c>
      <c r="B656" s="145" t="s">
        <v>408</v>
      </c>
      <c r="C656" s="151" t="s">
        <v>458</v>
      </c>
    </row>
    <row r="657" spans="1:3" x14ac:dyDescent="0.2">
      <c r="A657" s="152">
        <v>881</v>
      </c>
      <c r="B657" s="145" t="s">
        <v>407</v>
      </c>
      <c r="C657" s="151" t="s">
        <v>457</v>
      </c>
    </row>
    <row r="658" spans="1:3" x14ac:dyDescent="0.2">
      <c r="A658" s="152">
        <v>882</v>
      </c>
      <c r="B658" s="145" t="s">
        <v>408</v>
      </c>
      <c r="C658" s="151" t="s">
        <v>458</v>
      </c>
    </row>
    <row r="659" spans="1:3" x14ac:dyDescent="0.2">
      <c r="A659" s="152">
        <v>883</v>
      </c>
      <c r="B659" s="145" t="s">
        <v>407</v>
      </c>
      <c r="C659" s="151" t="s">
        <v>457</v>
      </c>
    </row>
    <row r="660" spans="1:3" x14ac:dyDescent="0.2">
      <c r="A660" s="152">
        <v>884</v>
      </c>
      <c r="B660" s="145" t="s">
        <v>408</v>
      </c>
      <c r="C660" s="151" t="s">
        <v>458</v>
      </c>
    </row>
    <row r="661" spans="1:3" x14ac:dyDescent="0.2">
      <c r="A661" s="152">
        <v>885</v>
      </c>
      <c r="B661" s="145" t="s">
        <v>407</v>
      </c>
      <c r="C661" s="151" t="s">
        <v>457</v>
      </c>
    </row>
    <row r="662" spans="1:3" x14ac:dyDescent="0.2">
      <c r="A662" s="152">
        <v>886</v>
      </c>
      <c r="B662" s="145" t="s">
        <v>408</v>
      </c>
      <c r="C662" s="151" t="s">
        <v>458</v>
      </c>
    </row>
    <row r="663" spans="1:3" x14ac:dyDescent="0.2">
      <c r="A663" s="152">
        <v>887</v>
      </c>
      <c r="B663" s="145" t="s">
        <v>407</v>
      </c>
      <c r="C663" s="151" t="s">
        <v>457</v>
      </c>
    </row>
    <row r="664" spans="1:3" x14ac:dyDescent="0.2">
      <c r="A664" s="152">
        <v>888</v>
      </c>
      <c r="B664" s="145" t="s">
        <v>408</v>
      </c>
      <c r="C664" s="151" t="s">
        <v>458</v>
      </c>
    </row>
    <row r="665" spans="1:3" x14ac:dyDescent="0.2">
      <c r="A665" s="152">
        <v>889</v>
      </c>
      <c r="B665" s="145" t="s">
        <v>407</v>
      </c>
      <c r="C665" s="151" t="s">
        <v>457</v>
      </c>
    </row>
    <row r="666" spans="1:3" x14ac:dyDescent="0.2">
      <c r="A666" s="152">
        <v>890</v>
      </c>
      <c r="B666" s="145" t="s">
        <v>408</v>
      </c>
      <c r="C666" s="151" t="s">
        <v>458</v>
      </c>
    </row>
    <row r="667" spans="1:3" x14ac:dyDescent="0.2">
      <c r="A667" s="152">
        <v>891</v>
      </c>
      <c r="B667" s="145" t="s">
        <v>408</v>
      </c>
      <c r="C667" s="151" t="s">
        <v>458</v>
      </c>
    </row>
    <row r="668" spans="1:3" x14ac:dyDescent="0.2">
      <c r="A668" s="152">
        <v>892</v>
      </c>
      <c r="B668" s="145" t="s">
        <v>408</v>
      </c>
      <c r="C668" s="151" t="s">
        <v>458</v>
      </c>
    </row>
    <row r="669" spans="1:3" x14ac:dyDescent="0.2">
      <c r="A669" s="152">
        <v>893</v>
      </c>
      <c r="B669" s="145" t="s">
        <v>408</v>
      </c>
      <c r="C669" s="151" t="s">
        <v>458</v>
      </c>
    </row>
    <row r="670" spans="1:3" x14ac:dyDescent="0.2">
      <c r="A670" s="152">
        <v>894</v>
      </c>
      <c r="B670" s="145" t="s">
        <v>366</v>
      </c>
      <c r="C670" s="151" t="s">
        <v>458</v>
      </c>
    </row>
    <row r="671" spans="1:3" x14ac:dyDescent="0.2">
      <c r="A671" s="152">
        <v>895</v>
      </c>
      <c r="B671" s="145" t="s">
        <v>366</v>
      </c>
      <c r="C671" s="151" t="s">
        <v>458</v>
      </c>
    </row>
    <row r="672" spans="1:3" x14ac:dyDescent="0.2">
      <c r="A672" s="152">
        <v>896</v>
      </c>
      <c r="B672" s="145" t="s">
        <v>366</v>
      </c>
      <c r="C672" s="151" t="s">
        <v>458</v>
      </c>
    </row>
    <row r="673" spans="1:3" x14ac:dyDescent="0.2">
      <c r="A673" s="152">
        <v>897</v>
      </c>
      <c r="B673" s="145" t="s">
        <v>408</v>
      </c>
      <c r="C673" s="151" t="s">
        <v>458</v>
      </c>
    </row>
    <row r="674" spans="1:3" x14ac:dyDescent="0.2">
      <c r="A674" s="152">
        <v>898</v>
      </c>
      <c r="B674" s="145" t="s">
        <v>408</v>
      </c>
      <c r="C674" s="151" t="s">
        <v>458</v>
      </c>
    </row>
    <row r="675" spans="1:3" x14ac:dyDescent="0.2">
      <c r="A675" s="152">
        <v>899</v>
      </c>
      <c r="B675" s="145" t="s">
        <v>409</v>
      </c>
      <c r="C675" s="151" t="s">
        <v>458</v>
      </c>
    </row>
    <row r="676" spans="1:3" x14ac:dyDescent="0.2">
      <c r="A676" s="152">
        <v>900</v>
      </c>
      <c r="B676" s="145" t="s">
        <v>409</v>
      </c>
      <c r="C676" s="151" t="s">
        <v>458</v>
      </c>
    </row>
    <row r="677" spans="1:3" x14ac:dyDescent="0.2">
      <c r="A677" s="152">
        <v>901</v>
      </c>
      <c r="B677" s="145" t="s">
        <v>409</v>
      </c>
      <c r="C677" s="151" t="s">
        <v>458</v>
      </c>
    </row>
    <row r="678" spans="1:3" x14ac:dyDescent="0.2">
      <c r="A678" s="152">
        <v>902</v>
      </c>
      <c r="B678" s="145" t="s">
        <v>409</v>
      </c>
      <c r="C678" s="151" t="s">
        <v>458</v>
      </c>
    </row>
    <row r="679" spans="1:3" x14ac:dyDescent="0.2">
      <c r="A679" s="152">
        <v>903</v>
      </c>
      <c r="B679" s="145" t="s">
        <v>409</v>
      </c>
      <c r="C679" s="151" t="s">
        <v>458</v>
      </c>
    </row>
    <row r="680" spans="1:3" x14ac:dyDescent="0.2">
      <c r="A680" s="152">
        <v>904</v>
      </c>
      <c r="B680" s="145" t="s">
        <v>410</v>
      </c>
      <c r="C680" s="151" t="s">
        <v>458</v>
      </c>
    </row>
    <row r="681" spans="1:3" x14ac:dyDescent="0.2">
      <c r="A681" s="152">
        <v>905</v>
      </c>
      <c r="B681" s="145" t="s">
        <v>410</v>
      </c>
      <c r="C681" s="151" t="s">
        <v>458</v>
      </c>
    </row>
    <row r="682" spans="1:3" x14ac:dyDescent="0.2">
      <c r="A682" s="152">
        <v>906</v>
      </c>
      <c r="B682" s="145" t="s">
        <v>410</v>
      </c>
      <c r="C682" s="151" t="s">
        <v>458</v>
      </c>
    </row>
    <row r="683" spans="1:3" x14ac:dyDescent="0.2">
      <c r="A683" s="152">
        <v>907</v>
      </c>
      <c r="B683" s="145" t="s">
        <v>411</v>
      </c>
      <c r="C683" s="151" t="s">
        <v>458</v>
      </c>
    </row>
    <row r="684" spans="1:3" x14ac:dyDescent="0.2">
      <c r="A684" s="152">
        <v>908</v>
      </c>
      <c r="B684" s="145" t="s">
        <v>411</v>
      </c>
      <c r="C684" s="151" t="s">
        <v>458</v>
      </c>
    </row>
    <row r="685" spans="1:3" x14ac:dyDescent="0.2">
      <c r="A685" s="152">
        <v>909</v>
      </c>
      <c r="B685" s="145" t="s">
        <v>411</v>
      </c>
      <c r="C685" s="151" t="s">
        <v>458</v>
      </c>
    </row>
    <row r="686" spans="1:3" x14ac:dyDescent="0.2">
      <c r="A686" s="152">
        <v>910</v>
      </c>
      <c r="B686" s="145" t="s">
        <v>411</v>
      </c>
      <c r="C686" s="151" t="s">
        <v>458</v>
      </c>
    </row>
    <row r="687" spans="1:3" x14ac:dyDescent="0.2">
      <c r="A687" s="152">
        <v>911</v>
      </c>
      <c r="B687" s="145" t="s">
        <v>411</v>
      </c>
      <c r="C687" s="151" t="s">
        <v>458</v>
      </c>
    </row>
    <row r="688" spans="1:3" x14ac:dyDescent="0.2">
      <c r="A688" s="152">
        <v>912</v>
      </c>
      <c r="B688" s="145" t="s">
        <v>411</v>
      </c>
      <c r="C688" s="151" t="s">
        <v>458</v>
      </c>
    </row>
    <row r="689" spans="1:3" x14ac:dyDescent="0.2">
      <c r="A689" s="152">
        <v>913</v>
      </c>
      <c r="B689" s="145" t="s">
        <v>411</v>
      </c>
      <c r="C689" s="151" t="s">
        <v>458</v>
      </c>
    </row>
    <row r="690" spans="1:3" x14ac:dyDescent="0.2">
      <c r="A690" s="152">
        <v>914</v>
      </c>
      <c r="B690" s="145" t="s">
        <v>412</v>
      </c>
      <c r="C690" s="151" t="s">
        <v>457</v>
      </c>
    </row>
    <row r="691" spans="1:3" x14ac:dyDescent="0.2">
      <c r="A691" s="152">
        <v>915</v>
      </c>
      <c r="B691" s="145" t="s">
        <v>366</v>
      </c>
      <c r="C691" s="151" t="s">
        <v>457</v>
      </c>
    </row>
    <row r="692" spans="1:3" x14ac:dyDescent="0.2">
      <c r="A692" s="152">
        <v>916</v>
      </c>
      <c r="B692" s="145" t="s">
        <v>366</v>
      </c>
      <c r="C692" s="151" t="s">
        <v>457</v>
      </c>
    </row>
    <row r="693" spans="1:3" x14ac:dyDescent="0.2">
      <c r="A693" s="152">
        <v>917</v>
      </c>
      <c r="B693" s="145" t="s">
        <v>366</v>
      </c>
      <c r="C693" s="151" t="s">
        <v>457</v>
      </c>
    </row>
    <row r="694" spans="1:3" x14ac:dyDescent="0.2">
      <c r="A694" s="152">
        <v>918</v>
      </c>
      <c r="B694" s="145" t="s">
        <v>302</v>
      </c>
      <c r="C694" s="151" t="s">
        <v>457</v>
      </c>
    </row>
    <row r="695" spans="1:3" x14ac:dyDescent="0.2">
      <c r="A695" s="152">
        <v>919</v>
      </c>
      <c r="B695" s="145" t="s">
        <v>413</v>
      </c>
      <c r="C695" s="151" t="s">
        <v>457</v>
      </c>
    </row>
    <row r="696" spans="1:3" x14ac:dyDescent="0.2">
      <c r="A696" s="152">
        <v>920</v>
      </c>
      <c r="B696" s="145" t="s">
        <v>413</v>
      </c>
      <c r="C696" s="151" t="s">
        <v>457</v>
      </c>
    </row>
    <row r="697" spans="1:3" x14ac:dyDescent="0.2">
      <c r="A697" s="152">
        <v>922</v>
      </c>
      <c r="B697" s="145" t="s">
        <v>325</v>
      </c>
      <c r="C697" s="151" t="s">
        <v>457</v>
      </c>
    </row>
    <row r="698" spans="1:3" x14ac:dyDescent="0.2">
      <c r="A698" s="152">
        <v>923</v>
      </c>
      <c r="B698" s="145" t="s">
        <v>325</v>
      </c>
      <c r="C698" s="151" t="s">
        <v>457</v>
      </c>
    </row>
    <row r="699" spans="1:3" x14ac:dyDescent="0.2">
      <c r="A699" s="152">
        <v>924</v>
      </c>
      <c r="B699" s="145" t="s">
        <v>325</v>
      </c>
      <c r="C699" s="151" t="s">
        <v>457</v>
      </c>
    </row>
    <row r="700" spans="1:3" x14ac:dyDescent="0.2">
      <c r="A700" s="152">
        <v>925</v>
      </c>
      <c r="B700" s="145" t="s">
        <v>414</v>
      </c>
      <c r="C700" s="151" t="s">
        <v>453</v>
      </c>
    </row>
    <row r="701" spans="1:3" x14ac:dyDescent="0.2">
      <c r="A701" s="152">
        <v>926</v>
      </c>
      <c r="B701" s="145" t="s">
        <v>355</v>
      </c>
      <c r="C701" s="151" t="s">
        <v>453</v>
      </c>
    </row>
    <row r="702" spans="1:3" x14ac:dyDescent="0.2">
      <c r="A702" s="152">
        <v>927</v>
      </c>
      <c r="B702" s="145" t="s">
        <v>357</v>
      </c>
      <c r="C702" s="151" t="s">
        <v>453</v>
      </c>
    </row>
    <row r="703" spans="1:3" x14ac:dyDescent="0.2">
      <c r="A703" s="152">
        <v>928</v>
      </c>
      <c r="B703" s="145" t="s">
        <v>356</v>
      </c>
      <c r="C703" s="151" t="s">
        <v>453</v>
      </c>
    </row>
    <row r="704" spans="1:3" x14ac:dyDescent="0.2">
      <c r="A704" s="152">
        <v>929</v>
      </c>
      <c r="B704" s="145" t="s">
        <v>409</v>
      </c>
      <c r="C704" s="151" t="s">
        <v>458</v>
      </c>
    </row>
    <row r="705" spans="1:3" x14ac:dyDescent="0.2">
      <c r="A705" s="152">
        <v>930</v>
      </c>
      <c r="B705" s="145" t="s">
        <v>409</v>
      </c>
      <c r="C705" s="151" t="s">
        <v>458</v>
      </c>
    </row>
    <row r="706" spans="1:3" x14ac:dyDescent="0.2">
      <c r="A706" s="152">
        <v>931</v>
      </c>
      <c r="B706" s="145" t="s">
        <v>409</v>
      </c>
      <c r="C706" s="151" t="s">
        <v>458</v>
      </c>
    </row>
    <row r="707" spans="1:3" x14ac:dyDescent="0.2">
      <c r="A707" s="152">
        <v>932</v>
      </c>
      <c r="B707" s="145" t="s">
        <v>415</v>
      </c>
      <c r="C707" s="151" t="s">
        <v>457</v>
      </c>
    </row>
    <row r="708" spans="1:3" x14ac:dyDescent="0.2">
      <c r="A708" s="152">
        <v>933</v>
      </c>
      <c r="B708" s="145" t="s">
        <v>407</v>
      </c>
      <c r="C708" s="151" t="s">
        <v>457</v>
      </c>
    </row>
    <row r="709" spans="1:3" x14ac:dyDescent="0.2">
      <c r="A709" s="152">
        <v>934</v>
      </c>
      <c r="B709" s="145" t="s">
        <v>408</v>
      </c>
      <c r="C709" s="151" t="s">
        <v>458</v>
      </c>
    </row>
    <row r="710" spans="1:3" x14ac:dyDescent="0.2">
      <c r="A710" s="152">
        <v>935</v>
      </c>
      <c r="B710" s="145" t="s">
        <v>416</v>
      </c>
      <c r="C710" s="151" t="s">
        <v>457</v>
      </c>
    </row>
    <row r="711" spans="1:3" x14ac:dyDescent="0.2">
      <c r="A711" s="152">
        <v>936</v>
      </c>
      <c r="B711" s="145" t="s">
        <v>416</v>
      </c>
      <c r="C711" s="151" t="s">
        <v>457</v>
      </c>
    </row>
    <row r="712" spans="1:3" x14ac:dyDescent="0.2">
      <c r="A712" s="152">
        <v>937</v>
      </c>
      <c r="B712" s="145" t="s">
        <v>416</v>
      </c>
      <c r="C712" s="151" t="s">
        <v>457</v>
      </c>
    </row>
    <row r="713" spans="1:3" x14ac:dyDescent="0.2">
      <c r="A713" s="152">
        <v>938</v>
      </c>
      <c r="B713" s="145" t="s">
        <v>416</v>
      </c>
      <c r="C713" s="151" t="s">
        <v>457</v>
      </c>
    </row>
    <row r="714" spans="1:3" x14ac:dyDescent="0.2">
      <c r="A714" s="152">
        <v>939</v>
      </c>
      <c r="B714" s="145" t="s">
        <v>416</v>
      </c>
      <c r="C714" s="151" t="s">
        <v>457</v>
      </c>
    </row>
    <row r="715" spans="1:3" x14ac:dyDescent="0.2">
      <c r="A715" s="152">
        <v>940</v>
      </c>
      <c r="B715" s="145" t="s">
        <v>417</v>
      </c>
      <c r="C715" s="151" t="s">
        <v>454</v>
      </c>
    </row>
    <row r="716" spans="1:3" x14ac:dyDescent="0.2">
      <c r="A716" s="152">
        <v>941</v>
      </c>
      <c r="B716" s="145" t="s">
        <v>418</v>
      </c>
      <c r="C716" s="151" t="s">
        <v>454</v>
      </c>
    </row>
    <row r="717" spans="1:3" x14ac:dyDescent="0.2">
      <c r="A717" s="152">
        <v>942</v>
      </c>
      <c r="B717" s="145" t="s">
        <v>271</v>
      </c>
      <c r="C717" s="151" t="s">
        <v>457</v>
      </c>
    </row>
    <row r="718" spans="1:3" x14ac:dyDescent="0.2">
      <c r="A718" s="152">
        <v>943</v>
      </c>
      <c r="B718" s="145" t="s">
        <v>262</v>
      </c>
      <c r="C718" s="151" t="s">
        <v>457</v>
      </c>
    </row>
    <row r="719" spans="1:3" x14ac:dyDescent="0.2">
      <c r="A719" s="152">
        <v>944</v>
      </c>
      <c r="B719" s="145" t="s">
        <v>262</v>
      </c>
      <c r="C719" s="151" t="s">
        <v>457</v>
      </c>
    </row>
    <row r="720" spans="1:3" x14ac:dyDescent="0.2">
      <c r="A720" s="152">
        <v>945</v>
      </c>
      <c r="B720" s="145" t="s">
        <v>262</v>
      </c>
      <c r="C720" s="151" t="s">
        <v>457</v>
      </c>
    </row>
    <row r="721" spans="1:3" x14ac:dyDescent="0.2">
      <c r="A721" s="152">
        <v>946</v>
      </c>
      <c r="B721" s="145" t="s">
        <v>262</v>
      </c>
      <c r="C721" s="151" t="s">
        <v>457</v>
      </c>
    </row>
    <row r="722" spans="1:3" x14ac:dyDescent="0.2">
      <c r="A722" s="152">
        <v>947</v>
      </c>
      <c r="B722" s="145" t="s">
        <v>419</v>
      </c>
      <c r="C722" s="151" t="s">
        <v>457</v>
      </c>
    </row>
    <row r="723" spans="1:3" x14ac:dyDescent="0.2">
      <c r="A723" s="152">
        <v>948</v>
      </c>
      <c r="B723" s="145" t="s">
        <v>420</v>
      </c>
      <c r="C723" s="151" t="s">
        <v>457</v>
      </c>
    </row>
    <row r="724" spans="1:3" x14ac:dyDescent="0.2">
      <c r="A724" s="152">
        <v>949</v>
      </c>
      <c r="B724" s="145" t="s">
        <v>421</v>
      </c>
      <c r="C724" s="151" t="s">
        <v>457</v>
      </c>
    </row>
    <row r="725" spans="1:3" x14ac:dyDescent="0.2">
      <c r="A725" s="152">
        <v>950</v>
      </c>
      <c r="B725" s="145" t="s">
        <v>422</v>
      </c>
      <c r="C725" s="151" t="s">
        <v>458</v>
      </c>
    </row>
    <row r="726" spans="1:3" x14ac:dyDescent="0.2">
      <c r="A726" s="152">
        <v>951</v>
      </c>
      <c r="B726" s="145" t="s">
        <v>423</v>
      </c>
      <c r="C726" s="151" t="s">
        <v>458</v>
      </c>
    </row>
    <row r="727" spans="1:3" x14ac:dyDescent="0.2">
      <c r="A727" s="152">
        <v>952</v>
      </c>
      <c r="B727" s="145" t="s">
        <v>424</v>
      </c>
      <c r="C727" s="151" t="s">
        <v>457</v>
      </c>
    </row>
    <row r="728" spans="1:3" x14ac:dyDescent="0.2">
      <c r="A728" s="152">
        <v>953</v>
      </c>
      <c r="B728" s="145" t="s">
        <v>425</v>
      </c>
      <c r="C728" s="151" t="s">
        <v>457</v>
      </c>
    </row>
    <row r="729" spans="1:3" x14ac:dyDescent="0.2">
      <c r="A729" s="152">
        <v>954</v>
      </c>
      <c r="B729" s="145" t="s">
        <v>426</v>
      </c>
      <c r="C729" s="151" t="s">
        <v>457</v>
      </c>
    </row>
    <row r="730" spans="1:3" x14ac:dyDescent="0.2">
      <c r="A730" s="152">
        <v>955</v>
      </c>
      <c r="B730" s="145" t="s">
        <v>427</v>
      </c>
      <c r="C730" s="151" t="s">
        <v>457</v>
      </c>
    </row>
    <row r="731" spans="1:3" x14ac:dyDescent="0.2">
      <c r="A731" s="152">
        <v>956</v>
      </c>
      <c r="B731" s="145" t="s">
        <v>428</v>
      </c>
      <c r="C731" s="151" t="s">
        <v>457</v>
      </c>
    </row>
    <row r="732" spans="1:3" x14ac:dyDescent="0.2">
      <c r="A732" s="152">
        <v>957</v>
      </c>
      <c r="B732" s="145" t="s">
        <v>429</v>
      </c>
      <c r="C732" s="151" t="s">
        <v>457</v>
      </c>
    </row>
    <row r="733" spans="1:3" x14ac:dyDescent="0.2">
      <c r="A733" s="152">
        <v>958</v>
      </c>
      <c r="B733" s="145" t="s">
        <v>430</v>
      </c>
      <c r="C733" s="151" t="s">
        <v>457</v>
      </c>
    </row>
    <row r="734" spans="1:3" x14ac:dyDescent="0.2">
      <c r="A734" s="152">
        <v>959</v>
      </c>
      <c r="B734" s="145" t="s">
        <v>431</v>
      </c>
      <c r="C734" s="151" t="s">
        <v>457</v>
      </c>
    </row>
    <row r="735" spans="1:3" x14ac:dyDescent="0.2">
      <c r="A735" s="152">
        <v>960</v>
      </c>
      <c r="B735" s="145" t="s">
        <v>432</v>
      </c>
      <c r="C735" s="151" t="s">
        <v>457</v>
      </c>
    </row>
    <row r="736" spans="1:3" x14ac:dyDescent="0.2">
      <c r="A736" s="152">
        <v>961</v>
      </c>
      <c r="B736" s="145" t="s">
        <v>433</v>
      </c>
      <c r="C736" s="151" t="s">
        <v>457</v>
      </c>
    </row>
    <row r="737" spans="1:3" x14ac:dyDescent="0.2">
      <c r="A737" s="152">
        <v>962</v>
      </c>
      <c r="B737" s="145" t="s">
        <v>434</v>
      </c>
      <c r="C737" s="151" t="s">
        <v>457</v>
      </c>
    </row>
    <row r="738" spans="1:3" x14ac:dyDescent="0.2">
      <c r="A738" s="152">
        <v>963</v>
      </c>
      <c r="B738" s="145" t="s">
        <v>435</v>
      </c>
      <c r="C738" s="151" t="s">
        <v>457</v>
      </c>
    </row>
    <row r="739" spans="1:3" x14ac:dyDescent="0.2">
      <c r="A739" s="152">
        <v>964</v>
      </c>
      <c r="B739" s="145" t="s">
        <v>436</v>
      </c>
      <c r="C739" s="151" t="s">
        <v>457</v>
      </c>
    </row>
    <row r="740" spans="1:3" x14ac:dyDescent="0.2">
      <c r="A740" s="152">
        <v>965</v>
      </c>
      <c r="B740" s="145" t="s">
        <v>437</v>
      </c>
      <c r="C740" s="151" t="s">
        <v>457</v>
      </c>
    </row>
    <row r="741" spans="1:3" x14ac:dyDescent="0.2">
      <c r="A741" s="152">
        <v>966</v>
      </c>
      <c r="B741" s="145" t="s">
        <v>282</v>
      </c>
      <c r="C741" s="151" t="s">
        <v>458</v>
      </c>
    </row>
    <row r="742" spans="1:3" x14ac:dyDescent="0.2">
      <c r="A742" s="152">
        <v>967</v>
      </c>
      <c r="B742" s="145" t="s">
        <v>294</v>
      </c>
      <c r="C742" s="151" t="s">
        <v>457</v>
      </c>
    </row>
    <row r="743" spans="1:3" x14ac:dyDescent="0.2">
      <c r="A743" s="152">
        <v>968</v>
      </c>
      <c r="B743" s="145" t="s">
        <v>294</v>
      </c>
      <c r="C743" s="151" t="s">
        <v>457</v>
      </c>
    </row>
    <row r="744" spans="1:3" x14ac:dyDescent="0.2">
      <c r="A744" s="152">
        <v>969</v>
      </c>
      <c r="B744" s="145" t="s">
        <v>437</v>
      </c>
      <c r="C744" s="151" t="s">
        <v>457</v>
      </c>
    </row>
    <row r="745" spans="1:3" x14ac:dyDescent="0.2">
      <c r="A745" s="152">
        <v>970</v>
      </c>
      <c r="B745" s="145" t="s">
        <v>250</v>
      </c>
      <c r="C745" s="151" t="s">
        <v>457</v>
      </c>
    </row>
    <row r="746" spans="1:3" x14ac:dyDescent="0.2">
      <c r="A746" s="152">
        <v>971</v>
      </c>
      <c r="B746" s="145" t="s">
        <v>438</v>
      </c>
      <c r="C746" s="151" t="s">
        <v>457</v>
      </c>
    </row>
    <row r="747" spans="1:3" x14ac:dyDescent="0.2">
      <c r="A747" s="152">
        <v>972</v>
      </c>
      <c r="B747" s="145" t="s">
        <v>439</v>
      </c>
      <c r="C747" s="151" t="s">
        <v>457</v>
      </c>
    </row>
    <row r="748" spans="1:3" x14ac:dyDescent="0.2">
      <c r="A748" s="152">
        <v>973</v>
      </c>
      <c r="B748" s="145" t="s">
        <v>292</v>
      </c>
      <c r="C748" s="151" t="s">
        <v>457</v>
      </c>
    </row>
    <row r="749" spans="1:3" x14ac:dyDescent="0.2">
      <c r="A749" s="152">
        <v>974</v>
      </c>
      <c r="B749" s="145" t="s">
        <v>318</v>
      </c>
      <c r="C749" s="151" t="s">
        <v>457</v>
      </c>
    </row>
    <row r="750" spans="1:3" x14ac:dyDescent="0.2">
      <c r="A750" s="152">
        <v>975</v>
      </c>
      <c r="B750" s="145" t="s">
        <v>440</v>
      </c>
      <c r="C750" s="151" t="s">
        <v>457</v>
      </c>
    </row>
    <row r="751" spans="1:3" x14ac:dyDescent="0.2">
      <c r="A751" s="152">
        <v>976</v>
      </c>
      <c r="B751" s="145" t="s">
        <v>441</v>
      </c>
      <c r="C751" s="151" t="s">
        <v>457</v>
      </c>
    </row>
    <row r="752" spans="1:3" x14ac:dyDescent="0.2">
      <c r="A752" s="152">
        <v>978</v>
      </c>
      <c r="B752" s="145" t="s">
        <v>276</v>
      </c>
      <c r="C752" s="151" t="s">
        <v>458</v>
      </c>
    </row>
    <row r="753" spans="1:3" x14ac:dyDescent="0.2">
      <c r="A753" s="152">
        <v>979</v>
      </c>
      <c r="B753" s="145" t="s">
        <v>315</v>
      </c>
      <c r="C753" s="151" t="s">
        <v>458</v>
      </c>
    </row>
    <row r="754" spans="1:3" x14ac:dyDescent="0.2">
      <c r="A754" s="152">
        <v>980</v>
      </c>
      <c r="B754" s="145" t="s">
        <v>442</v>
      </c>
      <c r="C754" s="151" t="s">
        <v>457</v>
      </c>
    </row>
    <row r="755" spans="1:3" x14ac:dyDescent="0.2">
      <c r="A755" s="152">
        <v>981</v>
      </c>
      <c r="B755" s="145" t="s">
        <v>443</v>
      </c>
      <c r="C755" s="151" t="s">
        <v>458</v>
      </c>
    </row>
    <row r="756" spans="1:3" x14ac:dyDescent="0.2">
      <c r="A756" s="152">
        <v>982</v>
      </c>
      <c r="B756" s="145" t="s">
        <v>444</v>
      </c>
      <c r="C756" s="151" t="s">
        <v>457</v>
      </c>
    </row>
    <row r="757" spans="1:3" x14ac:dyDescent="0.2">
      <c r="A757" s="152">
        <v>983</v>
      </c>
      <c r="B757" s="145" t="s">
        <v>445</v>
      </c>
      <c r="C757" s="151" t="s">
        <v>457</v>
      </c>
    </row>
    <row r="758" spans="1:3" x14ac:dyDescent="0.2">
      <c r="A758" s="152">
        <v>984</v>
      </c>
      <c r="B758" s="145" t="s">
        <v>446</v>
      </c>
      <c r="C758" s="151" t="s">
        <v>457</v>
      </c>
    </row>
    <row r="759" spans="1:3" x14ac:dyDescent="0.2">
      <c r="A759" s="152">
        <v>985</v>
      </c>
      <c r="B759" s="145" t="s">
        <v>447</v>
      </c>
      <c r="C759" s="151" t="s">
        <v>457</v>
      </c>
    </row>
    <row r="760" spans="1:3" x14ac:dyDescent="0.2">
      <c r="A760" s="152">
        <v>989</v>
      </c>
      <c r="B760" s="145" t="s">
        <v>331</v>
      </c>
      <c r="C760" s="151" t="s">
        <v>457</v>
      </c>
    </row>
    <row r="761" spans="1:3" x14ac:dyDescent="0.2">
      <c r="A761" s="152">
        <v>990</v>
      </c>
      <c r="B761" s="145" t="s">
        <v>332</v>
      </c>
      <c r="C761" s="151" t="s">
        <v>458</v>
      </c>
    </row>
    <row r="762" spans="1:3" x14ac:dyDescent="0.2">
      <c r="A762" s="152">
        <v>991</v>
      </c>
      <c r="B762" s="145" t="s">
        <v>282</v>
      </c>
      <c r="C762" s="151" t="s">
        <v>458</v>
      </c>
    </row>
    <row r="763" spans="1:3" x14ac:dyDescent="0.2">
      <c r="A763" s="152">
        <v>996</v>
      </c>
      <c r="B763" s="145" t="s">
        <v>361</v>
      </c>
      <c r="C763" s="151" t="s">
        <v>457</v>
      </c>
    </row>
    <row r="764" spans="1:3" x14ac:dyDescent="0.2">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workbookViewId="0">
      <selection activeCell="D26" sqref="D26"/>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50" t="s">
        <v>27</v>
      </c>
    </row>
    <row r="2" spans="1:6" ht="36.75" customHeight="1" x14ac:dyDescent="0.2">
      <c r="A2" s="347" t="str">
        <f>Overview!B4&amp; " - Effective from "&amp;Overview!C4&amp;" - "&amp;Overview!E4&amp;" Residual Charging Bandings"</f>
        <v>Western Power Distribution (East Midlands) plc  - Effective from 2023/24 - Final Residual Charging Bandings</v>
      </c>
      <c r="B2" s="348"/>
      <c r="C2" s="348"/>
      <c r="D2" s="348"/>
      <c r="E2" s="348"/>
      <c r="F2" s="348"/>
    </row>
    <row r="3" spans="1:6" x14ac:dyDescent="0.2">
      <c r="A3" s="166"/>
      <c r="B3" s="166"/>
      <c r="C3" s="166"/>
    </row>
    <row r="4" spans="1:6" s="187" customFormat="1" ht="25.5" x14ac:dyDescent="0.2">
      <c r="A4" s="167" t="s">
        <v>757</v>
      </c>
      <c r="B4" s="167" t="s">
        <v>689</v>
      </c>
      <c r="C4" s="167" t="s">
        <v>758</v>
      </c>
      <c r="D4" s="167" t="s">
        <v>759</v>
      </c>
      <c r="E4" s="167" t="s">
        <v>760</v>
      </c>
      <c r="F4" s="191" t="s">
        <v>761</v>
      </c>
    </row>
    <row r="5" spans="1:6" s="187" customFormat="1" ht="14.25" x14ac:dyDescent="0.2">
      <c r="A5" s="168" t="s">
        <v>188</v>
      </c>
      <c r="B5" s="169" t="s">
        <v>762</v>
      </c>
      <c r="C5" s="169" t="s">
        <v>763</v>
      </c>
      <c r="D5" s="230" t="s">
        <v>763</v>
      </c>
      <c r="E5" s="230" t="s">
        <v>763</v>
      </c>
      <c r="F5" s="231"/>
    </row>
    <row r="6" spans="1:6" s="187" customFormat="1" ht="14.25" customHeight="1" x14ac:dyDescent="0.2">
      <c r="A6" s="341" t="s">
        <v>764</v>
      </c>
      <c r="B6" s="169">
        <v>1</v>
      </c>
      <c r="C6" s="169" t="s">
        <v>765</v>
      </c>
      <c r="D6" s="232" t="s">
        <v>772</v>
      </c>
      <c r="E6" s="232">
        <v>3571</v>
      </c>
      <c r="F6" s="231"/>
    </row>
    <row r="7" spans="1:6" s="187" customFormat="1" ht="14.25" x14ac:dyDescent="0.2">
      <c r="A7" s="342"/>
      <c r="B7" s="169">
        <v>2</v>
      </c>
      <c r="C7" s="169" t="s">
        <v>765</v>
      </c>
      <c r="D7" s="232">
        <v>3571</v>
      </c>
      <c r="E7" s="232">
        <v>12553</v>
      </c>
      <c r="F7" s="231"/>
    </row>
    <row r="8" spans="1:6" s="187" customFormat="1" ht="14.25" x14ac:dyDescent="0.2">
      <c r="A8" s="342"/>
      <c r="B8" s="169">
        <v>3</v>
      </c>
      <c r="C8" s="169" t="s">
        <v>765</v>
      </c>
      <c r="D8" s="232">
        <v>12553</v>
      </c>
      <c r="E8" s="232">
        <v>25279</v>
      </c>
      <c r="F8" s="231"/>
    </row>
    <row r="9" spans="1:6" s="187" customFormat="1" ht="14.25" x14ac:dyDescent="0.2">
      <c r="A9" s="343"/>
      <c r="B9" s="169">
        <v>4</v>
      </c>
      <c r="C9" s="169" t="s">
        <v>765</v>
      </c>
      <c r="D9" s="232">
        <v>25279</v>
      </c>
      <c r="E9" s="232" t="s">
        <v>766</v>
      </c>
      <c r="F9" s="231"/>
    </row>
    <row r="10" spans="1:6" s="187" customFormat="1" ht="14.25" x14ac:dyDescent="0.2">
      <c r="A10" s="341" t="s">
        <v>767</v>
      </c>
      <c r="B10" s="169">
        <v>1</v>
      </c>
      <c r="C10" s="169" t="s">
        <v>768</v>
      </c>
      <c r="D10" s="232" t="s">
        <v>772</v>
      </c>
      <c r="E10" s="232">
        <v>80</v>
      </c>
      <c r="F10" s="231"/>
    </row>
    <row r="11" spans="1:6" s="187" customFormat="1" ht="14.25" x14ac:dyDescent="0.2">
      <c r="A11" s="342"/>
      <c r="B11" s="169">
        <v>2</v>
      </c>
      <c r="C11" s="169" t="s">
        <v>768</v>
      </c>
      <c r="D11" s="232">
        <v>80</v>
      </c>
      <c r="E11" s="232">
        <v>150</v>
      </c>
      <c r="F11" s="231"/>
    </row>
    <row r="12" spans="1:6" s="187" customFormat="1" ht="14.25" x14ac:dyDescent="0.2">
      <c r="A12" s="342"/>
      <c r="B12" s="169">
        <v>3</v>
      </c>
      <c r="C12" s="169" t="s">
        <v>768</v>
      </c>
      <c r="D12" s="232">
        <v>150</v>
      </c>
      <c r="E12" s="232">
        <v>231</v>
      </c>
      <c r="F12" s="231"/>
    </row>
    <row r="13" spans="1:6" s="187" customFormat="1" ht="14.25" x14ac:dyDescent="0.2">
      <c r="A13" s="343"/>
      <c r="B13" s="169">
        <v>4</v>
      </c>
      <c r="C13" s="169" t="s">
        <v>768</v>
      </c>
      <c r="D13" s="232">
        <v>231</v>
      </c>
      <c r="E13" s="232" t="s">
        <v>766</v>
      </c>
      <c r="F13" s="231"/>
    </row>
    <row r="14" spans="1:6" s="187" customFormat="1" ht="15" x14ac:dyDescent="0.2">
      <c r="A14" s="341" t="s">
        <v>769</v>
      </c>
      <c r="B14" s="169">
        <v>1</v>
      </c>
      <c r="C14" s="169" t="s">
        <v>768</v>
      </c>
      <c r="D14" s="232" t="s">
        <v>772</v>
      </c>
      <c r="E14" s="232">
        <v>422</v>
      </c>
      <c r="F14" s="233"/>
    </row>
    <row r="15" spans="1:6" s="187" customFormat="1" ht="15" x14ac:dyDescent="0.2">
      <c r="A15" s="342"/>
      <c r="B15" s="169">
        <v>2</v>
      </c>
      <c r="C15" s="169" t="s">
        <v>768</v>
      </c>
      <c r="D15" s="232">
        <v>422</v>
      </c>
      <c r="E15" s="232">
        <v>1000</v>
      </c>
      <c r="F15" s="233"/>
    </row>
    <row r="16" spans="1:6" s="187" customFormat="1" ht="15" x14ac:dyDescent="0.2">
      <c r="A16" s="342"/>
      <c r="B16" s="169">
        <v>3</v>
      </c>
      <c r="C16" s="169" t="s">
        <v>768</v>
      </c>
      <c r="D16" s="232">
        <v>1000</v>
      </c>
      <c r="E16" s="232">
        <v>1800</v>
      </c>
      <c r="F16" s="233"/>
    </row>
    <row r="17" spans="1:6" s="187" customFormat="1" ht="15" x14ac:dyDescent="0.2">
      <c r="A17" s="343"/>
      <c r="B17" s="169">
        <v>4</v>
      </c>
      <c r="C17" s="169" t="s">
        <v>768</v>
      </c>
      <c r="D17" s="232">
        <v>1800</v>
      </c>
      <c r="E17" s="232" t="s">
        <v>766</v>
      </c>
      <c r="F17" s="233"/>
    </row>
    <row r="18" spans="1:6" s="187" customFormat="1" ht="15" x14ac:dyDescent="0.2">
      <c r="A18" s="344" t="s">
        <v>770</v>
      </c>
      <c r="B18" s="169">
        <v>1</v>
      </c>
      <c r="C18" s="169" t="s">
        <v>768</v>
      </c>
      <c r="D18" s="232" t="s">
        <v>772</v>
      </c>
      <c r="E18" s="232">
        <v>5000</v>
      </c>
      <c r="F18" s="233"/>
    </row>
    <row r="19" spans="1:6" s="187" customFormat="1" ht="15" x14ac:dyDescent="0.2">
      <c r="A19" s="345"/>
      <c r="B19" s="169">
        <v>2</v>
      </c>
      <c r="C19" s="169" t="s">
        <v>768</v>
      </c>
      <c r="D19" s="232">
        <v>5000</v>
      </c>
      <c r="E19" s="232">
        <v>12000</v>
      </c>
      <c r="F19" s="233"/>
    </row>
    <row r="20" spans="1:6" s="187" customFormat="1" ht="15" x14ac:dyDescent="0.2">
      <c r="A20" s="345"/>
      <c r="B20" s="169">
        <v>3</v>
      </c>
      <c r="C20" s="169" t="s">
        <v>768</v>
      </c>
      <c r="D20" s="232">
        <v>12000</v>
      </c>
      <c r="E20" s="232">
        <v>21500</v>
      </c>
      <c r="F20" s="233"/>
    </row>
    <row r="21" spans="1:6" s="187" customFormat="1" ht="15" x14ac:dyDescent="0.2">
      <c r="A21" s="346"/>
      <c r="B21" s="169">
        <v>4</v>
      </c>
      <c r="C21" s="169" t="s">
        <v>768</v>
      </c>
      <c r="D21" s="232">
        <v>21500</v>
      </c>
      <c r="E21" s="232" t="s">
        <v>766</v>
      </c>
      <c r="F21" s="233"/>
    </row>
    <row r="22" spans="1:6" s="187" customFormat="1" ht="12.75" customHeight="1" x14ac:dyDescent="0.2">
      <c r="A22" s="187" t="s">
        <v>771</v>
      </c>
    </row>
    <row r="23" spans="1:6" s="187" customFormat="1" x14ac:dyDescent="0.2"/>
    <row r="24" spans="1:6" s="187" customFormat="1" x14ac:dyDescent="0.2"/>
    <row r="25" spans="1:6" s="187" customFormat="1" x14ac:dyDescent="0.2"/>
    <row r="26" spans="1:6" s="187" customFormat="1" ht="12.75" customHeight="1" x14ac:dyDescent="0.2"/>
    <row r="27" spans="1:6" s="187" customFormat="1" x14ac:dyDescent="0.2"/>
    <row r="28" spans="1:6" s="187" customFormat="1" x14ac:dyDescent="0.2"/>
    <row r="29" spans="1:6" s="187" customFormat="1" x14ac:dyDescent="0.2"/>
    <row r="30" spans="1:6" s="187" customFormat="1" ht="12.75" customHeight="1" x14ac:dyDescent="0.2"/>
    <row r="31" spans="1:6" s="187" customFormat="1" x14ac:dyDescent="0.2"/>
    <row r="32" spans="1:6" s="187" customFormat="1" x14ac:dyDescent="0.2"/>
    <row r="33" s="187" customFormat="1" x14ac:dyDescent="0.2"/>
    <row r="34" ht="12.75" customHeight="1" x14ac:dyDescent="0.2"/>
  </sheetData>
  <mergeCells count="5">
    <mergeCell ref="A6:A9"/>
    <mergeCell ref="A10:A13"/>
    <mergeCell ref="A14:A17"/>
    <mergeCell ref="A18:A21"/>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abSelected="1" zoomScaleNormal="100" workbookViewId="0">
      <selection activeCell="L10" sqref="L10"/>
    </sheetView>
  </sheetViews>
  <sheetFormatPr defaultRowHeight="12.75" x14ac:dyDescent="0.2"/>
  <cols>
    <col min="1" max="1" width="2.42578125" style="91" customWidth="1"/>
    <col min="2" max="2" width="33.7109375" style="91" customWidth="1"/>
    <col min="3" max="4" width="14.140625" style="91" customWidth="1"/>
    <col min="5" max="9" width="12.140625" style="91" customWidth="1"/>
    <col min="10" max="10" width="5.5703125" style="91" customWidth="1"/>
    <col min="11" max="11" width="5.28515625" style="91" customWidth="1"/>
    <col min="12" max="12" width="35.28515625" style="91" customWidth="1"/>
    <col min="13" max="20" width="11.7109375" style="91" customWidth="1"/>
    <col min="21" max="27" width="9.140625" style="91"/>
    <col min="28" max="28" width="25" style="91" bestFit="1" customWidth="1"/>
    <col min="29" max="29" width="14.5703125" style="91" bestFit="1" customWidth="1"/>
    <col min="30" max="16384" width="9.140625" style="91"/>
  </cols>
  <sheetData>
    <row r="1" spans="1:154" x14ac:dyDescent="0.2">
      <c r="B1" s="75"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
      <c r="B2" s="349" t="str">
        <f>Overview!B4&amp; " - Effective from "&amp;TEXT(Overview!D4,"D MMMM YYYY")&amp;" - "&amp;Overview!E4</f>
        <v>Western Power Distribution (East Midlands) plc  - Effective from 1 April 2023 - Final</v>
      </c>
      <c r="C2" s="350"/>
      <c r="D2" s="350"/>
      <c r="E2" s="350"/>
      <c r="F2" s="350"/>
      <c r="G2" s="350"/>
      <c r="H2" s="350"/>
      <c r="I2" s="350"/>
      <c r="J2" s="350"/>
      <c r="K2" s="350"/>
      <c r="L2" s="350"/>
      <c r="M2" s="350"/>
      <c r="N2" s="350"/>
      <c r="O2" s="350"/>
      <c r="P2" s="350"/>
      <c r="Q2" s="350"/>
      <c r="R2" s="350"/>
      <c r="S2" s="350"/>
      <c r="T2" s="351"/>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
      <c r="B4" s="355" t="s">
        <v>210</v>
      </c>
      <c r="C4" s="356"/>
      <c r="D4" s="356"/>
      <c r="E4" s="356"/>
      <c r="F4" s="356"/>
      <c r="G4" s="356"/>
      <c r="H4" s="356"/>
      <c r="I4" s="357"/>
      <c r="L4" s="355" t="s">
        <v>211</v>
      </c>
      <c r="M4" s="356"/>
      <c r="N4" s="356"/>
      <c r="O4" s="356"/>
      <c r="P4" s="356"/>
      <c r="Q4" s="356"/>
      <c r="R4" s="356"/>
      <c r="S4" s="356"/>
      <c r="T4" s="357"/>
      <c r="AB4" s="15" t="s">
        <v>189</v>
      </c>
      <c r="AC4" s="128" t="s">
        <v>212</v>
      </c>
      <c r="AD4" s="129" t="s">
        <v>214</v>
      </c>
      <c r="AE4" s="130" t="s">
        <v>207</v>
      </c>
      <c r="AF4" s="131" t="s">
        <v>219</v>
      </c>
      <c r="AG4" s="131" t="s">
        <v>219</v>
      </c>
      <c r="AH4" s="131" t="s">
        <v>219</v>
      </c>
      <c r="AI4" s="132" t="s">
        <v>219</v>
      </c>
    </row>
    <row r="5" spans="1:154" ht="18" customHeight="1" x14ac:dyDescent="0.2">
      <c r="B5" s="359" t="s">
        <v>144</v>
      </c>
      <c r="C5" s="359"/>
      <c r="D5" s="359"/>
      <c r="E5" s="359"/>
      <c r="F5" s="359"/>
      <c r="G5" s="359"/>
      <c r="H5" s="359"/>
      <c r="I5" s="359"/>
      <c r="L5" s="359" t="s">
        <v>146</v>
      </c>
      <c r="M5" s="359"/>
      <c r="N5" s="359"/>
      <c r="O5" s="359"/>
      <c r="P5" s="359"/>
      <c r="Q5" s="359"/>
      <c r="R5" s="359"/>
      <c r="S5" s="359"/>
      <c r="T5" s="359"/>
      <c r="AB5" s="15" t="s">
        <v>190</v>
      </c>
      <c r="AC5" s="128" t="s">
        <v>212</v>
      </c>
      <c r="AD5" s="129" t="s">
        <v>214</v>
      </c>
      <c r="AE5" s="130" t="s">
        <v>207</v>
      </c>
      <c r="AF5" s="136" t="s">
        <v>216</v>
      </c>
      <c r="AG5" s="131" t="s">
        <v>219</v>
      </c>
      <c r="AH5" s="131" t="s">
        <v>219</v>
      </c>
      <c r="AI5" s="132" t="s">
        <v>219</v>
      </c>
    </row>
    <row r="6" spans="1:154" s="96" customFormat="1" ht="27.75" customHeight="1" x14ac:dyDescent="0.2">
      <c r="B6" s="358" t="s">
        <v>150</v>
      </c>
      <c r="C6" s="358"/>
      <c r="D6" s="358"/>
      <c r="E6" s="358"/>
      <c r="F6" s="358"/>
      <c r="G6" s="358"/>
      <c r="H6" s="358"/>
      <c r="I6" s="358"/>
      <c r="L6" s="358" t="s">
        <v>151</v>
      </c>
      <c r="M6" s="358"/>
      <c r="N6" s="358"/>
      <c r="O6" s="358"/>
      <c r="P6" s="358"/>
      <c r="Q6" s="358"/>
      <c r="R6" s="358"/>
      <c r="S6" s="358"/>
      <c r="T6" s="358"/>
      <c r="AB6" s="15" t="s">
        <v>191</v>
      </c>
      <c r="AC6" s="128" t="s">
        <v>212</v>
      </c>
      <c r="AD6" s="129" t="s">
        <v>214</v>
      </c>
      <c r="AE6" s="130" t="s">
        <v>207</v>
      </c>
      <c r="AF6" s="131" t="s">
        <v>219</v>
      </c>
      <c r="AG6" s="131" t="s">
        <v>219</v>
      </c>
      <c r="AH6" s="131" t="s">
        <v>219</v>
      </c>
      <c r="AI6" s="132" t="s">
        <v>219</v>
      </c>
    </row>
    <row r="7" spans="1:154" ht="18" customHeight="1" x14ac:dyDescent="0.2">
      <c r="B7" s="359" t="s">
        <v>145</v>
      </c>
      <c r="C7" s="359"/>
      <c r="D7" s="359"/>
      <c r="E7" s="359"/>
      <c r="F7" s="359"/>
      <c r="G7" s="359"/>
      <c r="H7" s="359"/>
      <c r="I7" s="359"/>
      <c r="L7" s="359" t="s">
        <v>147</v>
      </c>
      <c r="M7" s="359"/>
      <c r="N7" s="359"/>
      <c r="O7" s="359"/>
      <c r="P7" s="359"/>
      <c r="Q7" s="359"/>
      <c r="R7" s="359"/>
      <c r="S7" s="359"/>
      <c r="T7" s="359"/>
      <c r="AB7" s="15" t="s">
        <v>192</v>
      </c>
      <c r="AC7" s="128" t="s">
        <v>212</v>
      </c>
      <c r="AD7" s="129" t="s">
        <v>214</v>
      </c>
      <c r="AE7" s="130" t="s">
        <v>207</v>
      </c>
      <c r="AF7" s="136" t="s">
        <v>216</v>
      </c>
      <c r="AG7" s="136" t="s">
        <v>217</v>
      </c>
      <c r="AH7" s="137" t="s">
        <v>218</v>
      </c>
      <c r="AI7" s="138" t="s">
        <v>61</v>
      </c>
    </row>
    <row r="8" spans="1:154" ht="8.25" customHeight="1" x14ac:dyDescent="0.2">
      <c r="AB8" s="15" t="s">
        <v>193</v>
      </c>
      <c r="AC8" s="128" t="s">
        <v>212</v>
      </c>
      <c r="AD8" s="129" t="s">
        <v>214</v>
      </c>
      <c r="AE8" s="130" t="s">
        <v>207</v>
      </c>
      <c r="AF8" s="136" t="s">
        <v>216</v>
      </c>
      <c r="AG8" s="136" t="s">
        <v>217</v>
      </c>
      <c r="AH8" s="137" t="s">
        <v>218</v>
      </c>
      <c r="AI8" s="133" t="s">
        <v>61</v>
      </c>
    </row>
    <row r="9" spans="1:154" ht="72" customHeight="1" x14ac:dyDescent="0.2">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c r="M10" s="87" t="str">
        <f>IFERROR(VLOOKUP($L$10,'Annex 2 EHV charges'!$G:$P,COLUMN(M10)-10,FALSE),"")</f>
        <v/>
      </c>
      <c r="N10" s="87" t="str">
        <f>IFERROR(VLOOKUP($L$10,'Annex 2 EHV charges'!$G:$P,COLUMN(N10)-10,FALSE),"")</f>
        <v/>
      </c>
      <c r="O10" s="87" t="str">
        <f>IFERROR(VLOOKUP($L$10,'Annex 2 EHV charges'!$G:$P,COLUMN(O10)-10,FALSE),"")</f>
        <v/>
      </c>
      <c r="P10" s="87" t="str">
        <f>IFERROR(VLOOKUP($L$10,'Annex 2 EHV charges'!$G:$P,COLUMN(P10)-10,FALSE),"")</f>
        <v/>
      </c>
      <c r="Q10" s="100" t="str">
        <f>IFERROR(VLOOKUP($L$10,'Annex 2 EHV charges'!$G:$P,COLUMN(Q10)-10,FALSE),"")</f>
        <v/>
      </c>
      <c r="R10" s="100" t="str">
        <f>IFERROR(VLOOKUP($L$10,'Annex 2 EHV charges'!$G:$P,COLUMN(R10)-10,FALSE),"")</f>
        <v/>
      </c>
      <c r="S10" s="100" t="str">
        <f>IFERROR(VLOOKUP($L$10,'Annex 2 EHV charges'!$G:$P,COLUMN(S10)-10,FALSE),"")</f>
        <v/>
      </c>
      <c r="T10" s="100" t="str">
        <f>IFERROR(VLOOKUP($L$10,'Annex 2 EHV charges'!$G:$P,COLUMN(T10)-10,FALSE),"")</f>
        <v/>
      </c>
      <c r="AB10" s="15" t="s">
        <v>195</v>
      </c>
      <c r="AC10" s="134" t="s">
        <v>213</v>
      </c>
      <c r="AD10" s="135" t="s">
        <v>215</v>
      </c>
      <c r="AE10" s="130" t="s">
        <v>207</v>
      </c>
      <c r="AF10" s="131" t="s">
        <v>219</v>
      </c>
      <c r="AG10" s="131" t="s">
        <v>219</v>
      </c>
      <c r="AH10" s="131" t="s">
        <v>219</v>
      </c>
      <c r="AI10" s="131" t="s">
        <v>219</v>
      </c>
    </row>
    <row r="11" spans="1:154" ht="7.5" customHeight="1" x14ac:dyDescent="0.2">
      <c r="AB11" s="15" t="s">
        <v>196</v>
      </c>
      <c r="AC11" s="128" t="s">
        <v>212</v>
      </c>
      <c r="AD11" s="129" t="s">
        <v>214</v>
      </c>
      <c r="AE11" s="130" t="s">
        <v>207</v>
      </c>
      <c r="AF11" s="136" t="s">
        <v>216</v>
      </c>
      <c r="AG11" s="131" t="s">
        <v>219</v>
      </c>
      <c r="AH11" s="131" t="s">
        <v>219</v>
      </c>
      <c r="AI11" s="131" t="s">
        <v>219</v>
      </c>
    </row>
    <row r="12" spans="1:154" ht="88.5" customHeight="1" x14ac:dyDescent="0.2">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
      <c r="AB15" s="15" t="s">
        <v>200</v>
      </c>
      <c r="AC15" s="128" t="s">
        <v>212</v>
      </c>
      <c r="AD15" s="129" t="s">
        <v>214</v>
      </c>
      <c r="AE15" s="130" t="s">
        <v>207</v>
      </c>
      <c r="AF15" s="136" t="s">
        <v>216</v>
      </c>
      <c r="AG15" s="131" t="s">
        <v>219</v>
      </c>
      <c r="AH15" s="131" t="s">
        <v>219</v>
      </c>
      <c r="AI15" s="133" t="s">
        <v>61</v>
      </c>
    </row>
    <row r="16" spans="1:154" ht="63.75" customHeight="1" x14ac:dyDescent="0.2">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t="str">
        <f>IFERROR(M10*M13/100,"")</f>
        <v/>
      </c>
      <c r="N17" s="108" t="str">
        <f>IFERROR(N10*N13/100,"")</f>
        <v/>
      </c>
      <c r="O17" s="108" t="str">
        <f>IFERROR(O10*O13*N13/100,"")</f>
        <v/>
      </c>
      <c r="P17" s="108" t="str">
        <f>IFERROR(P10*P13*N13/100,"")</f>
        <v/>
      </c>
      <c r="Q17" s="109" t="str">
        <f>IFERROR(Q10*Q13/100,"")</f>
        <v/>
      </c>
      <c r="R17" s="109" t="str">
        <f>IFERROR(R10*R13/100,"")</f>
        <v/>
      </c>
      <c r="S17" s="109" t="str">
        <f>IFERROR(S10*S13*R13/100,"")</f>
        <v/>
      </c>
      <c r="T17" s="109" t="str">
        <f>IFERROR(T10*T13*R13/100,"")</f>
        <v/>
      </c>
      <c r="AB17" s="15" t="s">
        <v>202</v>
      </c>
      <c r="AC17" s="128" t="s">
        <v>212</v>
      </c>
      <c r="AD17" s="129" t="s">
        <v>214</v>
      </c>
      <c r="AE17" s="130" t="s">
        <v>207</v>
      </c>
      <c r="AF17" s="136" t="s">
        <v>216</v>
      </c>
      <c r="AG17" s="131" t="s">
        <v>219</v>
      </c>
      <c r="AH17" s="131" t="s">
        <v>219</v>
      </c>
      <c r="AI17" s="133" t="s">
        <v>61</v>
      </c>
    </row>
    <row r="18" spans="2:35" ht="30" customHeight="1" x14ac:dyDescent="0.2">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t="str">
        <f>IFERROR(M10*M14/100,"")</f>
        <v/>
      </c>
      <c r="N18" s="110" t="str">
        <f>IFERROR(N10*N14/100,"")</f>
        <v/>
      </c>
      <c r="O18" s="110" t="str">
        <f>IFERROR(O10*O14*N14/100,"")</f>
        <v/>
      </c>
      <c r="P18" s="110" t="str">
        <f>IFERROR(P10*P14*N14/100,"")</f>
        <v/>
      </c>
      <c r="Q18" s="111" t="str">
        <f>IFERROR(Q10*Q14/100,"")</f>
        <v/>
      </c>
      <c r="R18" s="111" t="str">
        <f>IFERROR(R10*R14/100,"")</f>
        <v/>
      </c>
      <c r="S18" s="111" t="str">
        <f>IFERROR(S10*S14*R14/100,"")</f>
        <v/>
      </c>
      <c r="T18" s="111" t="str">
        <f>IFERROR(T10*T14*R14/100,"")</f>
        <v/>
      </c>
      <c r="AB18" s="15" t="s">
        <v>203</v>
      </c>
      <c r="AC18" s="128" t="s">
        <v>212</v>
      </c>
      <c r="AD18" s="129" t="s">
        <v>214</v>
      </c>
      <c r="AE18" s="130" t="s">
        <v>207</v>
      </c>
      <c r="AF18" s="136" t="s">
        <v>216</v>
      </c>
      <c r="AG18" s="131" t="s">
        <v>219</v>
      </c>
      <c r="AH18" s="131" t="s">
        <v>219</v>
      </c>
      <c r="AI18" s="131" t="s">
        <v>219</v>
      </c>
    </row>
    <row r="19" spans="2:35" ht="7.5" customHeight="1" x14ac:dyDescent="0.2"/>
    <row r="20" spans="2:35" ht="39.75" customHeight="1" x14ac:dyDescent="0.2">
      <c r="C20" s="106" t="s">
        <v>124</v>
      </c>
      <c r="M20" s="98" t="s">
        <v>140</v>
      </c>
      <c r="N20" s="99" t="s">
        <v>141</v>
      </c>
    </row>
    <row r="21" spans="2:35" ht="30" customHeight="1" x14ac:dyDescent="0.2">
      <c r="B21" s="102" t="s">
        <v>119</v>
      </c>
      <c r="C21" s="108">
        <f>SUM(C17:I17)</f>
        <v>0</v>
      </c>
      <c r="L21" s="102" t="s">
        <v>119</v>
      </c>
      <c r="M21" s="108">
        <f>SUM(M17:P17)</f>
        <v>0</v>
      </c>
      <c r="N21" s="109">
        <f>SUM(Q17:T17)</f>
        <v>0</v>
      </c>
    </row>
    <row r="22" spans="2:35" ht="30" customHeight="1" x14ac:dyDescent="0.2">
      <c r="B22" s="103" t="s">
        <v>120</v>
      </c>
      <c r="C22" s="110">
        <f>SUM(C18:I18)</f>
        <v>0</v>
      </c>
      <c r="L22" s="103" t="s">
        <v>120</v>
      </c>
      <c r="M22" s="110">
        <f>SUM(M18:P18)</f>
        <v>0</v>
      </c>
      <c r="N22" s="111">
        <f>SUM(Q18:T18)</f>
        <v>0</v>
      </c>
    </row>
    <row r="24" spans="2:35" ht="30.75" customHeight="1" x14ac:dyDescent="0.2">
      <c r="B24" s="352" t="s">
        <v>142</v>
      </c>
      <c r="C24" s="353"/>
      <c r="D24" s="354"/>
      <c r="L24" s="352" t="s">
        <v>143</v>
      </c>
      <c r="M24" s="353"/>
      <c r="N24" s="35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charges'!$G$11:$G$308</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70" zoomScaleNormal="70" zoomScaleSheetLayoutView="100" workbookViewId="0">
      <selection activeCell="D14" sqref="D14"/>
    </sheetView>
  </sheetViews>
  <sheetFormatPr defaultRowHeight="27.75" customHeight="1" x14ac:dyDescent="0.2"/>
  <cols>
    <col min="1" max="1" width="49" style="2" bestFit="1" customWidth="1"/>
    <col min="2" max="2" width="17.5703125" style="3" customWidth="1"/>
    <col min="3" max="3" width="8.570312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76" t="s">
        <v>27</v>
      </c>
      <c r="B1" s="267" t="s">
        <v>181</v>
      </c>
      <c r="C1" s="268"/>
      <c r="D1" s="268"/>
      <c r="E1" s="266"/>
      <c r="F1" s="266"/>
      <c r="G1" s="266"/>
      <c r="H1" s="266"/>
      <c r="I1" s="266"/>
      <c r="J1" s="266"/>
      <c r="K1" s="266"/>
      <c r="L1" s="45"/>
      <c r="M1" s="45"/>
      <c r="N1" s="45"/>
    </row>
    <row r="2" spans="1:14" ht="27" customHeight="1" x14ac:dyDescent="0.2">
      <c r="A2" s="269" t="str">
        <f>Overview!B4&amp; " - Effective from "&amp;TEXT(Overview!D4,"D MMMM YYYY")&amp;" - "&amp;Overview!E4&amp;" LV and HV charges"</f>
        <v>Western Power Distribution (East Midlands) plc  - Effective from 1 April 2023 - Final LV and HV charges</v>
      </c>
      <c r="B2" s="269"/>
      <c r="C2" s="269"/>
      <c r="D2" s="269"/>
      <c r="E2" s="269"/>
      <c r="F2" s="269"/>
      <c r="G2" s="269"/>
      <c r="H2" s="269"/>
      <c r="I2" s="269"/>
      <c r="J2" s="269"/>
      <c r="K2" s="269"/>
    </row>
    <row r="3" spans="1:14" s="69" customFormat="1" ht="15" customHeight="1" x14ac:dyDescent="0.2">
      <c r="A3" s="67"/>
      <c r="B3" s="67"/>
      <c r="C3" s="67"/>
      <c r="D3" s="67"/>
      <c r="E3" s="67"/>
      <c r="F3" s="67"/>
      <c r="G3" s="67"/>
      <c r="H3" s="67"/>
      <c r="I3" s="67"/>
      <c r="J3" s="67"/>
      <c r="K3" s="67"/>
      <c r="L3" s="68"/>
      <c r="M3" s="68"/>
    </row>
    <row r="4" spans="1:14" ht="27" customHeight="1" x14ac:dyDescent="0.2">
      <c r="A4" s="269" t="s">
        <v>720</v>
      </c>
      <c r="B4" s="269"/>
      <c r="C4" s="269"/>
      <c r="D4" s="269"/>
      <c r="E4" s="269"/>
      <c r="F4" s="178"/>
      <c r="G4" s="269" t="s">
        <v>721</v>
      </c>
      <c r="H4" s="269"/>
      <c r="I4" s="269"/>
      <c r="J4" s="269"/>
      <c r="K4" s="269"/>
    </row>
    <row r="5" spans="1:14" ht="28.5" customHeight="1" x14ac:dyDescent="0.2">
      <c r="A5" s="173" t="s">
        <v>20</v>
      </c>
      <c r="B5" s="180" t="s">
        <v>103</v>
      </c>
      <c r="C5" s="272" t="s">
        <v>104</v>
      </c>
      <c r="D5" s="273"/>
      <c r="E5" s="174" t="s">
        <v>105</v>
      </c>
      <c r="F5" s="178"/>
      <c r="G5" s="275"/>
      <c r="H5" s="276"/>
      <c r="I5" s="175" t="s">
        <v>107</v>
      </c>
      <c r="J5" s="176" t="s">
        <v>108</v>
      </c>
      <c r="K5" s="174" t="s">
        <v>105</v>
      </c>
      <c r="L5" s="67"/>
    </row>
    <row r="6" spans="1:14" ht="25.5" x14ac:dyDescent="0.2">
      <c r="A6" s="181" t="s">
        <v>692</v>
      </c>
      <c r="B6" s="172" t="s">
        <v>693</v>
      </c>
      <c r="C6" s="274" t="s">
        <v>694</v>
      </c>
      <c r="D6" s="274"/>
      <c r="E6" s="182" t="s">
        <v>695</v>
      </c>
      <c r="F6" s="178"/>
      <c r="G6" s="277" t="s">
        <v>696</v>
      </c>
      <c r="H6" s="277"/>
      <c r="I6" s="172" t="s">
        <v>693</v>
      </c>
      <c r="J6" s="177" t="s">
        <v>694</v>
      </c>
      <c r="K6" s="177" t="s">
        <v>695</v>
      </c>
      <c r="L6" s="67"/>
    </row>
    <row r="7" spans="1:14" ht="25.5" x14ac:dyDescent="0.2">
      <c r="A7" s="181" t="s">
        <v>697</v>
      </c>
      <c r="B7" s="179"/>
      <c r="C7" s="284"/>
      <c r="D7" s="285"/>
      <c r="E7" s="177" t="s">
        <v>698</v>
      </c>
      <c r="F7" s="178"/>
      <c r="G7" s="277" t="s">
        <v>699</v>
      </c>
      <c r="H7" s="277"/>
      <c r="I7" s="179"/>
      <c r="J7" s="177" t="s">
        <v>700</v>
      </c>
      <c r="K7" s="177" t="s">
        <v>695</v>
      </c>
      <c r="L7" s="67"/>
    </row>
    <row r="8" spans="1:14" ht="18" x14ac:dyDescent="0.2">
      <c r="A8" s="183" t="s">
        <v>21</v>
      </c>
      <c r="B8" s="274" t="s">
        <v>22</v>
      </c>
      <c r="C8" s="274"/>
      <c r="D8" s="274"/>
      <c r="E8" s="274"/>
      <c r="F8" s="178"/>
      <c r="G8" s="277" t="s">
        <v>697</v>
      </c>
      <c r="H8" s="277"/>
      <c r="I8" s="179"/>
      <c r="J8" s="179"/>
      <c r="K8" s="177" t="s">
        <v>698</v>
      </c>
      <c r="L8" s="67"/>
    </row>
    <row r="9" spans="1:14" s="66" customFormat="1" ht="18" x14ac:dyDescent="0.2">
      <c r="A9" s="184"/>
      <c r="B9" s="184"/>
      <c r="C9" s="279"/>
      <c r="D9" s="279"/>
      <c r="E9" s="184"/>
      <c r="F9" s="178"/>
      <c r="G9" s="277" t="s">
        <v>21</v>
      </c>
      <c r="H9" s="277"/>
      <c r="I9" s="280" t="s">
        <v>22</v>
      </c>
      <c r="J9" s="281"/>
      <c r="K9" s="282"/>
      <c r="L9" s="67"/>
      <c r="M9" s="43"/>
    </row>
    <row r="10" spans="1:14" s="69" customFormat="1" ht="8.25" customHeight="1" x14ac:dyDescent="0.2">
      <c r="A10" s="185"/>
      <c r="B10" s="283"/>
      <c r="C10" s="283"/>
      <c r="D10" s="283"/>
      <c r="E10" s="283"/>
      <c r="F10" s="178"/>
      <c r="G10" s="278"/>
      <c r="H10" s="278"/>
      <c r="I10" s="186"/>
      <c r="J10" s="186"/>
      <c r="K10" s="186"/>
      <c r="L10" s="67"/>
      <c r="M10" s="68"/>
    </row>
    <row r="11" spans="1:14" s="69" customFormat="1" ht="8.25" customHeight="1" x14ac:dyDescent="0.2">
      <c r="A11" s="178"/>
      <c r="B11" s="178"/>
      <c r="C11" s="178"/>
      <c r="D11" s="178"/>
      <c r="E11" s="178"/>
      <c r="F11" s="178"/>
      <c r="G11" s="271"/>
      <c r="H11" s="271"/>
      <c r="I11" s="270"/>
      <c r="J11" s="270"/>
      <c r="K11" s="270"/>
      <c r="L11" s="68"/>
      <c r="M11" s="68"/>
    </row>
    <row r="12" spans="1:14" s="69" customFormat="1" ht="8.25" customHeight="1" x14ac:dyDescent="0.2">
      <c r="A12" s="178"/>
      <c r="B12" s="178"/>
      <c r="C12" s="178"/>
      <c r="D12" s="178"/>
      <c r="E12" s="178"/>
      <c r="F12" s="178"/>
      <c r="G12" s="178"/>
      <c r="H12" s="178"/>
      <c r="I12" s="178"/>
      <c r="J12" s="178"/>
      <c r="K12" s="178"/>
      <c r="L12" s="68"/>
      <c r="M12" s="68"/>
    </row>
    <row r="13" spans="1:14" ht="78.75" customHeight="1" x14ac:dyDescent="0.2">
      <c r="A13" s="24" t="s">
        <v>172</v>
      </c>
      <c r="B13" s="124" t="s">
        <v>31</v>
      </c>
      <c r="C13" s="127" t="s">
        <v>32</v>
      </c>
      <c r="D13" s="48" t="s">
        <v>206</v>
      </c>
      <c r="E13" s="48" t="s">
        <v>208</v>
      </c>
      <c r="F13" s="48" t="s">
        <v>207</v>
      </c>
      <c r="G13" s="124" t="s">
        <v>33</v>
      </c>
      <c r="H13" s="124" t="s">
        <v>34</v>
      </c>
      <c r="I13" s="24" t="s">
        <v>174</v>
      </c>
      <c r="J13" s="124" t="s">
        <v>61</v>
      </c>
      <c r="K13" s="124" t="s">
        <v>0</v>
      </c>
    </row>
    <row r="14" spans="1:14" ht="32.25" customHeight="1" x14ac:dyDescent="0.2">
      <c r="A14" s="15" t="s">
        <v>522</v>
      </c>
      <c r="B14" s="39" t="s">
        <v>722</v>
      </c>
      <c r="C14" s="170" t="s">
        <v>752</v>
      </c>
      <c r="D14" s="239">
        <v>6.6020000000000003</v>
      </c>
      <c r="E14" s="240">
        <v>1.4930000000000001</v>
      </c>
      <c r="F14" s="241">
        <v>0.124</v>
      </c>
      <c r="G14" s="244">
        <v>11.38</v>
      </c>
      <c r="H14" s="245">
        <v>0</v>
      </c>
      <c r="I14" s="245">
        <v>0</v>
      </c>
      <c r="J14" s="247">
        <v>0</v>
      </c>
      <c r="K14" s="38" t="s">
        <v>746</v>
      </c>
      <c r="M14" s="4">
        <f>COLUMN(D14)</f>
        <v>4</v>
      </c>
    </row>
    <row r="15" spans="1:14" ht="32.25" customHeight="1" x14ac:dyDescent="0.2">
      <c r="A15" s="15" t="s">
        <v>523</v>
      </c>
      <c r="B15" s="39">
        <v>11</v>
      </c>
      <c r="C15" s="163" t="s">
        <v>463</v>
      </c>
      <c r="D15" s="239">
        <v>6.6020000000000003</v>
      </c>
      <c r="E15" s="240">
        <v>1.4930000000000001</v>
      </c>
      <c r="F15" s="241">
        <v>0.124</v>
      </c>
      <c r="G15" s="245">
        <v>0</v>
      </c>
      <c r="H15" s="245">
        <v>0</v>
      </c>
      <c r="I15" s="245">
        <v>0</v>
      </c>
      <c r="J15" s="247">
        <v>0</v>
      </c>
      <c r="K15" s="38" t="s">
        <v>747</v>
      </c>
    </row>
    <row r="16" spans="1:14" ht="32.25" customHeight="1" x14ac:dyDescent="0.2">
      <c r="A16" s="15" t="s">
        <v>524</v>
      </c>
      <c r="B16" s="39" t="s">
        <v>723</v>
      </c>
      <c r="C16" s="171" t="s">
        <v>753</v>
      </c>
      <c r="D16" s="239">
        <v>6.0359999999999996</v>
      </c>
      <c r="E16" s="240">
        <v>1.365</v>
      </c>
      <c r="F16" s="241">
        <v>0.114</v>
      </c>
      <c r="G16" s="244">
        <v>8.74</v>
      </c>
      <c r="H16" s="245">
        <v>0</v>
      </c>
      <c r="I16" s="245">
        <v>0</v>
      </c>
      <c r="J16" s="247">
        <v>0</v>
      </c>
      <c r="K16" s="38"/>
    </row>
    <row r="17" spans="1:11" ht="45" x14ac:dyDescent="0.2">
      <c r="A17" s="15" t="s">
        <v>525</v>
      </c>
      <c r="B17" s="39" t="s">
        <v>724</v>
      </c>
      <c r="C17" s="171" t="s">
        <v>753</v>
      </c>
      <c r="D17" s="239">
        <v>6.0359999999999996</v>
      </c>
      <c r="E17" s="240">
        <v>1.365</v>
      </c>
      <c r="F17" s="241">
        <v>0.114</v>
      </c>
      <c r="G17" s="244">
        <v>11.82</v>
      </c>
      <c r="H17" s="245">
        <v>0</v>
      </c>
      <c r="I17" s="245">
        <v>0</v>
      </c>
      <c r="J17" s="247">
        <v>0</v>
      </c>
      <c r="K17" s="38" t="s">
        <v>748</v>
      </c>
    </row>
    <row r="18" spans="1:11" ht="32.25" customHeight="1" x14ac:dyDescent="0.2">
      <c r="A18" s="15" t="s">
        <v>526</v>
      </c>
      <c r="B18" s="39" t="s">
        <v>725</v>
      </c>
      <c r="C18" s="171" t="s">
        <v>753</v>
      </c>
      <c r="D18" s="239">
        <v>6.0359999999999996</v>
      </c>
      <c r="E18" s="240">
        <v>1.365</v>
      </c>
      <c r="F18" s="241">
        <v>0.114</v>
      </c>
      <c r="G18" s="244">
        <v>23.34</v>
      </c>
      <c r="H18" s="245">
        <v>0</v>
      </c>
      <c r="I18" s="245">
        <v>0</v>
      </c>
      <c r="J18" s="247">
        <v>0</v>
      </c>
      <c r="K18" s="38"/>
    </row>
    <row r="19" spans="1:11" ht="32.25" customHeight="1" x14ac:dyDescent="0.2">
      <c r="A19" s="15" t="s">
        <v>527</v>
      </c>
      <c r="B19" s="39" t="s">
        <v>726</v>
      </c>
      <c r="C19" s="171" t="s">
        <v>753</v>
      </c>
      <c r="D19" s="239">
        <v>6.0359999999999996</v>
      </c>
      <c r="E19" s="240">
        <v>1.365</v>
      </c>
      <c r="F19" s="241">
        <v>0.114</v>
      </c>
      <c r="G19" s="244">
        <v>44.71</v>
      </c>
      <c r="H19" s="245">
        <v>0</v>
      </c>
      <c r="I19" s="245">
        <v>0</v>
      </c>
      <c r="J19" s="247">
        <v>0</v>
      </c>
      <c r="K19" s="38"/>
    </row>
    <row r="20" spans="1:11" ht="32.25" customHeight="1" x14ac:dyDescent="0.2">
      <c r="A20" s="15" t="s">
        <v>528</v>
      </c>
      <c r="B20" s="39" t="s">
        <v>727</v>
      </c>
      <c r="C20" s="171" t="s">
        <v>753</v>
      </c>
      <c r="D20" s="239">
        <v>6.0359999999999996</v>
      </c>
      <c r="E20" s="240">
        <v>1.365</v>
      </c>
      <c r="F20" s="241">
        <v>0.114</v>
      </c>
      <c r="G20" s="244">
        <v>123.23</v>
      </c>
      <c r="H20" s="245">
        <v>0</v>
      </c>
      <c r="I20" s="245">
        <v>0</v>
      </c>
      <c r="J20" s="247">
        <v>0</v>
      </c>
      <c r="K20" s="38"/>
    </row>
    <row r="21" spans="1:11" ht="32.25" customHeight="1" x14ac:dyDescent="0.2">
      <c r="A21" s="15" t="s">
        <v>191</v>
      </c>
      <c r="B21" s="39">
        <v>901</v>
      </c>
      <c r="C21" s="163" t="s">
        <v>464</v>
      </c>
      <c r="D21" s="239">
        <v>6.0359999999999996</v>
      </c>
      <c r="E21" s="240">
        <v>1.365</v>
      </c>
      <c r="F21" s="241">
        <v>0.114</v>
      </c>
      <c r="G21" s="245">
        <v>0</v>
      </c>
      <c r="H21" s="245">
        <v>0</v>
      </c>
      <c r="I21" s="245">
        <v>0</v>
      </c>
      <c r="J21" s="247">
        <v>0</v>
      </c>
      <c r="K21" s="38" t="s">
        <v>747</v>
      </c>
    </row>
    <row r="22" spans="1:11" ht="32.25" customHeight="1" x14ac:dyDescent="0.2">
      <c r="A22" s="15" t="s">
        <v>529</v>
      </c>
      <c r="B22" s="39" t="s">
        <v>749</v>
      </c>
      <c r="C22" s="165">
        <v>0</v>
      </c>
      <c r="D22" s="239">
        <v>4.5359999999999996</v>
      </c>
      <c r="E22" s="240">
        <v>0.99399999999999999</v>
      </c>
      <c r="F22" s="241">
        <v>8.3000000000000004E-2</v>
      </c>
      <c r="G22" s="244">
        <v>13.2</v>
      </c>
      <c r="H22" s="244">
        <v>3.26</v>
      </c>
      <c r="I22" s="246">
        <v>6.18</v>
      </c>
      <c r="J22" s="248">
        <v>0.154</v>
      </c>
      <c r="K22" s="38"/>
    </row>
    <row r="23" spans="1:11" ht="32.25" customHeight="1" x14ac:dyDescent="0.2">
      <c r="A23" s="15" t="s">
        <v>530</v>
      </c>
      <c r="B23" s="39" t="s">
        <v>728</v>
      </c>
      <c r="C23" s="165">
        <v>0</v>
      </c>
      <c r="D23" s="239">
        <v>4.5359999999999996</v>
      </c>
      <c r="E23" s="240">
        <v>0.99399999999999999</v>
      </c>
      <c r="F23" s="241">
        <v>8.3000000000000004E-2</v>
      </c>
      <c r="G23" s="244">
        <v>208.58</v>
      </c>
      <c r="H23" s="244">
        <v>3.26</v>
      </c>
      <c r="I23" s="246">
        <v>6.18</v>
      </c>
      <c r="J23" s="248">
        <v>0.154</v>
      </c>
      <c r="K23" s="38" t="s">
        <v>747</v>
      </c>
    </row>
    <row r="24" spans="1:11" ht="32.25" customHeight="1" x14ac:dyDescent="0.2">
      <c r="A24" s="15" t="s">
        <v>531</v>
      </c>
      <c r="B24" s="39" t="s">
        <v>729</v>
      </c>
      <c r="C24" s="165">
        <v>0</v>
      </c>
      <c r="D24" s="239">
        <v>4.5359999999999996</v>
      </c>
      <c r="E24" s="240">
        <v>0.99399999999999999</v>
      </c>
      <c r="F24" s="241">
        <v>8.3000000000000004E-2</v>
      </c>
      <c r="G24" s="244">
        <v>357.56</v>
      </c>
      <c r="H24" s="244">
        <v>3.26</v>
      </c>
      <c r="I24" s="246">
        <v>6.18</v>
      </c>
      <c r="J24" s="248">
        <v>0.154</v>
      </c>
      <c r="K24" s="38"/>
    </row>
    <row r="25" spans="1:11" ht="32.25" customHeight="1" x14ac:dyDescent="0.2">
      <c r="A25" s="15" t="s">
        <v>532</v>
      </c>
      <c r="B25" s="39" t="s">
        <v>730</v>
      </c>
      <c r="C25" s="165">
        <v>0</v>
      </c>
      <c r="D25" s="239">
        <v>4.5359999999999996</v>
      </c>
      <c r="E25" s="240">
        <v>0.99399999999999999</v>
      </c>
      <c r="F25" s="241">
        <v>8.3000000000000004E-2</v>
      </c>
      <c r="G25" s="244">
        <v>567.94000000000005</v>
      </c>
      <c r="H25" s="244">
        <v>3.26</v>
      </c>
      <c r="I25" s="246">
        <v>6.18</v>
      </c>
      <c r="J25" s="248">
        <v>0.154</v>
      </c>
      <c r="K25" s="38"/>
    </row>
    <row r="26" spans="1:11" ht="32.25" customHeight="1" x14ac:dyDescent="0.2">
      <c r="A26" s="15" t="s">
        <v>533</v>
      </c>
      <c r="B26" s="39" t="s">
        <v>731</v>
      </c>
      <c r="C26" s="165">
        <v>0</v>
      </c>
      <c r="D26" s="239">
        <v>4.5359999999999996</v>
      </c>
      <c r="E26" s="240">
        <v>0.99399999999999999</v>
      </c>
      <c r="F26" s="241">
        <v>8.3000000000000004E-2</v>
      </c>
      <c r="G26" s="244">
        <v>1144.0999999999999</v>
      </c>
      <c r="H26" s="244">
        <v>3.26</v>
      </c>
      <c r="I26" s="246">
        <v>6.18</v>
      </c>
      <c r="J26" s="248">
        <v>0.154</v>
      </c>
      <c r="K26" s="38"/>
    </row>
    <row r="27" spans="1:11" ht="32.25" customHeight="1" x14ac:dyDescent="0.2">
      <c r="A27" s="15" t="s">
        <v>534</v>
      </c>
      <c r="B27" s="39" t="s">
        <v>750</v>
      </c>
      <c r="C27" s="165">
        <v>0</v>
      </c>
      <c r="D27" s="239">
        <v>2.8239999999999998</v>
      </c>
      <c r="E27" s="240">
        <v>0.57599999999999996</v>
      </c>
      <c r="F27" s="241">
        <v>4.7E-2</v>
      </c>
      <c r="G27" s="244">
        <v>10.35</v>
      </c>
      <c r="H27" s="244">
        <v>3.88</v>
      </c>
      <c r="I27" s="246">
        <v>5.73</v>
      </c>
      <c r="J27" s="248">
        <v>0.107</v>
      </c>
      <c r="K27" s="38"/>
    </row>
    <row r="28" spans="1:11" ht="32.25" customHeight="1" x14ac:dyDescent="0.2">
      <c r="A28" s="15" t="s">
        <v>535</v>
      </c>
      <c r="B28" s="39">
        <v>59</v>
      </c>
      <c r="C28" s="165">
        <v>0</v>
      </c>
      <c r="D28" s="239">
        <v>2.8239999999999998</v>
      </c>
      <c r="E28" s="240">
        <v>0.57599999999999996</v>
      </c>
      <c r="F28" s="241">
        <v>4.7E-2</v>
      </c>
      <c r="G28" s="244">
        <v>205.73</v>
      </c>
      <c r="H28" s="244">
        <v>3.88</v>
      </c>
      <c r="I28" s="246">
        <v>5.73</v>
      </c>
      <c r="J28" s="248">
        <v>0.107</v>
      </c>
      <c r="K28" s="38" t="s">
        <v>747</v>
      </c>
    </row>
    <row r="29" spans="1:11" ht="32.25" customHeight="1" x14ac:dyDescent="0.2">
      <c r="A29" s="15" t="s">
        <v>536</v>
      </c>
      <c r="B29" s="39" t="s">
        <v>732</v>
      </c>
      <c r="C29" s="165">
        <v>0</v>
      </c>
      <c r="D29" s="239">
        <v>2.8239999999999998</v>
      </c>
      <c r="E29" s="240">
        <v>0.57599999999999996</v>
      </c>
      <c r="F29" s="241">
        <v>4.7E-2</v>
      </c>
      <c r="G29" s="244">
        <v>354.72</v>
      </c>
      <c r="H29" s="244">
        <v>3.88</v>
      </c>
      <c r="I29" s="246">
        <v>5.73</v>
      </c>
      <c r="J29" s="248">
        <v>0.107</v>
      </c>
      <c r="K29" s="38"/>
    </row>
    <row r="30" spans="1:11" ht="32.25" customHeight="1" x14ac:dyDescent="0.2">
      <c r="A30" s="15" t="s">
        <v>537</v>
      </c>
      <c r="B30" s="39" t="s">
        <v>733</v>
      </c>
      <c r="C30" s="165">
        <v>0</v>
      </c>
      <c r="D30" s="239">
        <v>2.8239999999999998</v>
      </c>
      <c r="E30" s="240">
        <v>0.57599999999999996</v>
      </c>
      <c r="F30" s="241">
        <v>4.7E-2</v>
      </c>
      <c r="G30" s="244">
        <v>565.09</v>
      </c>
      <c r="H30" s="244">
        <v>3.88</v>
      </c>
      <c r="I30" s="246">
        <v>5.73</v>
      </c>
      <c r="J30" s="248">
        <v>0.107</v>
      </c>
      <c r="K30" s="38"/>
    </row>
    <row r="31" spans="1:11" ht="32.25" customHeight="1" x14ac:dyDescent="0.2">
      <c r="A31" s="15" t="s">
        <v>538</v>
      </c>
      <c r="B31" s="39" t="s">
        <v>734</v>
      </c>
      <c r="C31" s="165">
        <v>0</v>
      </c>
      <c r="D31" s="239">
        <v>2.8239999999999998</v>
      </c>
      <c r="E31" s="240">
        <v>0.57599999999999996</v>
      </c>
      <c r="F31" s="241">
        <v>4.7E-2</v>
      </c>
      <c r="G31" s="244">
        <v>1141.25</v>
      </c>
      <c r="H31" s="244">
        <v>3.88</v>
      </c>
      <c r="I31" s="246">
        <v>5.73</v>
      </c>
      <c r="J31" s="248">
        <v>0.107</v>
      </c>
      <c r="K31" s="38"/>
    </row>
    <row r="32" spans="1:11" ht="32.25" customHeight="1" x14ac:dyDescent="0.2">
      <c r="A32" s="15" t="s">
        <v>539</v>
      </c>
      <c r="B32" s="39" t="s">
        <v>751</v>
      </c>
      <c r="C32" s="165">
        <v>0</v>
      </c>
      <c r="D32" s="239">
        <v>1.756</v>
      </c>
      <c r="E32" s="240">
        <v>0.314</v>
      </c>
      <c r="F32" s="241">
        <v>2.5000000000000001E-2</v>
      </c>
      <c r="G32" s="244">
        <v>93.74</v>
      </c>
      <c r="H32" s="244">
        <v>4.7</v>
      </c>
      <c r="I32" s="246">
        <v>6.66</v>
      </c>
      <c r="J32" s="248">
        <v>5.3999999999999999E-2</v>
      </c>
      <c r="K32" s="38"/>
    </row>
    <row r="33" spans="1:11" ht="32.25" customHeight="1" x14ac:dyDescent="0.2">
      <c r="A33" s="15" t="s">
        <v>540</v>
      </c>
      <c r="B33" s="39" t="s">
        <v>735</v>
      </c>
      <c r="C33" s="165">
        <v>0</v>
      </c>
      <c r="D33" s="239">
        <v>1.756</v>
      </c>
      <c r="E33" s="240">
        <v>0.314</v>
      </c>
      <c r="F33" s="241">
        <v>2.5000000000000001E-2</v>
      </c>
      <c r="G33" s="244">
        <v>1004.42</v>
      </c>
      <c r="H33" s="244">
        <v>4.7</v>
      </c>
      <c r="I33" s="246">
        <v>6.66</v>
      </c>
      <c r="J33" s="248">
        <v>5.3999999999999999E-2</v>
      </c>
      <c r="K33" s="38">
        <v>929</v>
      </c>
    </row>
    <row r="34" spans="1:11" ht="32.25" customHeight="1" x14ac:dyDescent="0.2">
      <c r="A34" s="15" t="s">
        <v>541</v>
      </c>
      <c r="B34" s="39" t="s">
        <v>736</v>
      </c>
      <c r="C34" s="165">
        <v>0</v>
      </c>
      <c r="D34" s="239">
        <v>1.756</v>
      </c>
      <c r="E34" s="240">
        <v>0.314</v>
      </c>
      <c r="F34" s="241">
        <v>2.5000000000000001E-2</v>
      </c>
      <c r="G34" s="244">
        <v>2976.4</v>
      </c>
      <c r="H34" s="244">
        <v>4.7</v>
      </c>
      <c r="I34" s="246">
        <v>6.66</v>
      </c>
      <c r="J34" s="248">
        <v>5.3999999999999999E-2</v>
      </c>
      <c r="K34" s="38"/>
    </row>
    <row r="35" spans="1:11" ht="32.25" customHeight="1" x14ac:dyDescent="0.2">
      <c r="A35" s="15" t="s">
        <v>542</v>
      </c>
      <c r="B35" s="39" t="s">
        <v>737</v>
      </c>
      <c r="C35" s="165">
        <v>0</v>
      </c>
      <c r="D35" s="239">
        <v>1.756</v>
      </c>
      <c r="E35" s="240">
        <v>0.314</v>
      </c>
      <c r="F35" s="241">
        <v>2.5000000000000001E-2</v>
      </c>
      <c r="G35" s="244">
        <v>6736.01</v>
      </c>
      <c r="H35" s="244">
        <v>4.7</v>
      </c>
      <c r="I35" s="246">
        <v>6.66</v>
      </c>
      <c r="J35" s="248">
        <v>5.3999999999999999E-2</v>
      </c>
      <c r="K35" s="38"/>
    </row>
    <row r="36" spans="1:11" ht="32.25" customHeight="1" x14ac:dyDescent="0.2">
      <c r="A36" s="15" t="s">
        <v>543</v>
      </c>
      <c r="B36" s="39" t="s">
        <v>738</v>
      </c>
      <c r="C36" s="165">
        <v>0</v>
      </c>
      <c r="D36" s="239">
        <v>1.756</v>
      </c>
      <c r="E36" s="240">
        <v>0.314</v>
      </c>
      <c r="F36" s="241">
        <v>2.5000000000000001E-2</v>
      </c>
      <c r="G36" s="244">
        <v>17971.98</v>
      </c>
      <c r="H36" s="244">
        <v>4.7</v>
      </c>
      <c r="I36" s="246">
        <v>6.66</v>
      </c>
      <c r="J36" s="248">
        <v>5.3999999999999999E-2</v>
      </c>
      <c r="K36" s="38"/>
    </row>
    <row r="37" spans="1:11" ht="32.25" customHeight="1" x14ac:dyDescent="0.2">
      <c r="A37" s="15" t="s">
        <v>195</v>
      </c>
      <c r="B37" s="39" t="s">
        <v>739</v>
      </c>
      <c r="C37" s="165" t="s">
        <v>465</v>
      </c>
      <c r="D37" s="242">
        <v>17.085000000000001</v>
      </c>
      <c r="E37" s="243">
        <v>2.8969999999999998</v>
      </c>
      <c r="F37" s="241">
        <v>1.6910000000000001</v>
      </c>
      <c r="G37" s="245">
        <v>0</v>
      </c>
      <c r="H37" s="245">
        <v>0</v>
      </c>
      <c r="I37" s="245">
        <v>0</v>
      </c>
      <c r="J37" s="247">
        <v>0</v>
      </c>
      <c r="K37" s="38" t="s">
        <v>747</v>
      </c>
    </row>
    <row r="38" spans="1:11" ht="27.75" customHeight="1" x14ac:dyDescent="0.2">
      <c r="A38" s="15" t="s">
        <v>196</v>
      </c>
      <c r="B38" s="39">
        <v>986</v>
      </c>
      <c r="C38" s="164">
        <v>0</v>
      </c>
      <c r="D38" s="239">
        <v>-3.9630000000000001</v>
      </c>
      <c r="E38" s="240">
        <v>-0.89600000000000002</v>
      </c>
      <c r="F38" s="241">
        <v>-7.4999999999999997E-2</v>
      </c>
      <c r="G38" s="244">
        <v>0</v>
      </c>
      <c r="H38" s="245">
        <v>0</v>
      </c>
      <c r="I38" s="245">
        <v>0</v>
      </c>
      <c r="J38" s="247">
        <v>0</v>
      </c>
      <c r="K38" s="38" t="s">
        <v>747</v>
      </c>
    </row>
    <row r="39" spans="1:11" ht="27.75" customHeight="1" x14ac:dyDescent="0.2">
      <c r="A39" s="15" t="s">
        <v>197</v>
      </c>
      <c r="B39" s="39">
        <v>970</v>
      </c>
      <c r="C39" s="165">
        <v>0</v>
      </c>
      <c r="D39" s="239">
        <v>-3.4670000000000001</v>
      </c>
      <c r="E39" s="240">
        <v>-0.76900000000000002</v>
      </c>
      <c r="F39" s="241">
        <v>-6.4000000000000001E-2</v>
      </c>
      <c r="G39" s="244">
        <v>0</v>
      </c>
      <c r="H39" s="245">
        <v>0</v>
      </c>
      <c r="I39" s="245">
        <v>0</v>
      </c>
      <c r="J39" s="247">
        <v>0</v>
      </c>
      <c r="K39" s="38" t="s">
        <v>747</v>
      </c>
    </row>
    <row r="40" spans="1:11" ht="27.75" customHeight="1" x14ac:dyDescent="0.2">
      <c r="A40" s="15" t="s">
        <v>198</v>
      </c>
      <c r="B40" s="39" t="s">
        <v>740</v>
      </c>
      <c r="C40" s="165">
        <v>0</v>
      </c>
      <c r="D40" s="239">
        <v>-3.9630000000000001</v>
      </c>
      <c r="E40" s="240">
        <v>-0.89600000000000002</v>
      </c>
      <c r="F40" s="241">
        <v>-7.4999999999999997E-2</v>
      </c>
      <c r="G40" s="244">
        <v>0</v>
      </c>
      <c r="H40" s="245">
        <v>0</v>
      </c>
      <c r="I40" s="245">
        <v>0</v>
      </c>
      <c r="J40" s="248">
        <v>0.152</v>
      </c>
      <c r="K40" s="38" t="s">
        <v>747</v>
      </c>
    </row>
    <row r="41" spans="1:11" ht="27.75" customHeight="1" x14ac:dyDescent="0.2">
      <c r="A41" s="15" t="s">
        <v>199</v>
      </c>
      <c r="B41" s="39" t="s">
        <v>741</v>
      </c>
      <c r="C41" s="165">
        <v>0</v>
      </c>
      <c r="D41" s="239">
        <v>-3.9630000000000001</v>
      </c>
      <c r="E41" s="240">
        <v>-0.89600000000000002</v>
      </c>
      <c r="F41" s="241">
        <v>-7.4999999999999997E-2</v>
      </c>
      <c r="G41" s="244">
        <v>0</v>
      </c>
      <c r="H41" s="245">
        <v>0</v>
      </c>
      <c r="I41" s="245">
        <v>0</v>
      </c>
      <c r="J41" s="247">
        <v>0</v>
      </c>
      <c r="K41" s="38" t="s">
        <v>747</v>
      </c>
    </row>
    <row r="42" spans="1:11" ht="27.75" customHeight="1" x14ac:dyDescent="0.2">
      <c r="A42" s="15" t="s">
        <v>200</v>
      </c>
      <c r="B42" s="39" t="s">
        <v>742</v>
      </c>
      <c r="C42" s="165">
        <v>0</v>
      </c>
      <c r="D42" s="239">
        <v>-3.4670000000000001</v>
      </c>
      <c r="E42" s="240">
        <v>-0.76900000000000002</v>
      </c>
      <c r="F42" s="241">
        <v>-6.4000000000000001E-2</v>
      </c>
      <c r="G42" s="244">
        <v>0</v>
      </c>
      <c r="H42" s="245">
        <v>0</v>
      </c>
      <c r="I42" s="245">
        <v>0</v>
      </c>
      <c r="J42" s="248">
        <v>0.126</v>
      </c>
      <c r="K42" s="38" t="s">
        <v>747</v>
      </c>
    </row>
    <row r="43" spans="1:11" ht="27.75" customHeight="1" x14ac:dyDescent="0.2">
      <c r="A43" s="15" t="s">
        <v>201</v>
      </c>
      <c r="B43" s="39" t="s">
        <v>743</v>
      </c>
      <c r="C43" s="165">
        <v>0</v>
      </c>
      <c r="D43" s="239">
        <v>-3.4670000000000001</v>
      </c>
      <c r="E43" s="240">
        <v>-0.76900000000000002</v>
      </c>
      <c r="F43" s="241">
        <v>-6.4000000000000001E-2</v>
      </c>
      <c r="G43" s="244">
        <v>0</v>
      </c>
      <c r="H43" s="245">
        <v>0</v>
      </c>
      <c r="I43" s="245">
        <v>0</v>
      </c>
      <c r="J43" s="247">
        <v>0</v>
      </c>
      <c r="K43" s="38" t="s">
        <v>747</v>
      </c>
    </row>
    <row r="44" spans="1:11" ht="27.75" customHeight="1" x14ac:dyDescent="0.2">
      <c r="A44" s="15" t="s">
        <v>202</v>
      </c>
      <c r="B44" s="39" t="s">
        <v>744</v>
      </c>
      <c r="C44" s="165">
        <v>0</v>
      </c>
      <c r="D44" s="239">
        <v>-2.2410000000000001</v>
      </c>
      <c r="E44" s="240">
        <v>-0.44900000000000001</v>
      </c>
      <c r="F44" s="241">
        <v>-3.6999999999999998E-2</v>
      </c>
      <c r="G44" s="244">
        <v>58.53</v>
      </c>
      <c r="H44" s="245">
        <v>0</v>
      </c>
      <c r="I44" s="245">
        <v>0</v>
      </c>
      <c r="J44" s="248">
        <v>0.10100000000000001</v>
      </c>
      <c r="K44" s="38" t="s">
        <v>747</v>
      </c>
    </row>
    <row r="45" spans="1:11" ht="27.75" customHeight="1" x14ac:dyDescent="0.2">
      <c r="A45" s="15" t="s">
        <v>203</v>
      </c>
      <c r="B45" s="39" t="s">
        <v>745</v>
      </c>
      <c r="C45" s="165">
        <v>0</v>
      </c>
      <c r="D45" s="239">
        <v>-2.2410000000000001</v>
      </c>
      <c r="E45" s="240">
        <v>-0.44900000000000001</v>
      </c>
      <c r="F45" s="241">
        <v>-3.6999999999999998E-2</v>
      </c>
      <c r="G45" s="244">
        <v>58.53</v>
      </c>
      <c r="H45" s="245">
        <v>0</v>
      </c>
      <c r="I45" s="245">
        <v>0</v>
      </c>
      <c r="J45" s="247">
        <v>0</v>
      </c>
      <c r="K45" s="38" t="s">
        <v>747</v>
      </c>
    </row>
    <row r="46" spans="1:11" ht="27.75" customHeight="1" x14ac:dyDescent="0.2">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308"/>
  <sheetViews>
    <sheetView topLeftCell="A11" zoomScale="70" zoomScaleNormal="70" zoomScaleSheetLayoutView="100" workbookViewId="0">
      <selection activeCell="G308" sqref="G308"/>
    </sheetView>
  </sheetViews>
  <sheetFormatPr defaultRowHeight="27.75" customHeight="1" x14ac:dyDescent="0.2"/>
  <cols>
    <col min="1" max="1" width="14.5703125" style="46" customWidth="1"/>
    <col min="2" max="2" width="16.28515625" style="46" customWidth="1"/>
    <col min="3" max="3" width="19.42578125" style="226" bestFit="1" customWidth="1"/>
    <col min="4" max="4" width="14.7109375" style="53" customWidth="1"/>
    <col min="5" max="5" width="15.5703125" style="229" customWidth="1"/>
    <col min="6" max="6" width="19.42578125" style="229" bestFit="1" customWidth="1"/>
    <col min="7" max="7" width="37.28515625" style="53" customWidth="1"/>
    <col min="8" max="9" width="14.7109375" style="53" customWidth="1"/>
    <col min="10" max="10" width="14.7109375" style="54" customWidth="1"/>
    <col min="11" max="12" width="14.7109375" style="55" customWidth="1"/>
    <col min="13" max="16" width="14.7109375" style="46" customWidth="1"/>
    <col min="17" max="18" width="15.5703125" style="46" customWidth="1"/>
    <col min="19" max="16384" width="9.140625" style="46"/>
  </cols>
  <sheetData>
    <row r="1" spans="1:17" ht="66.75" customHeight="1" x14ac:dyDescent="0.2">
      <c r="A1" s="44" t="s">
        <v>27</v>
      </c>
      <c r="B1" s="44"/>
      <c r="C1" s="287" t="s">
        <v>169</v>
      </c>
      <c r="D1" s="287"/>
      <c r="E1" s="227"/>
      <c r="F1" s="286" t="s">
        <v>59</v>
      </c>
      <c r="G1" s="286"/>
      <c r="H1" s="286"/>
      <c r="I1" s="286"/>
      <c r="J1" s="286"/>
      <c r="K1" s="286"/>
      <c r="L1" s="286"/>
      <c r="M1" s="286"/>
      <c r="N1" s="286"/>
      <c r="O1" s="286"/>
      <c r="P1" s="286"/>
    </row>
    <row r="2" spans="1:17" s="47" customFormat="1" ht="25.5" customHeight="1" x14ac:dyDescent="0.2">
      <c r="A2" s="269" t="str">
        <f>Overview!B4&amp; " - Effective from "&amp;TEXT(Overview!D4,"D MMMM YYYY")&amp;" - "&amp;Overview!E4&amp;" EDCM charges"</f>
        <v>Western Power Distribution (East Midlands) plc  - Effective from 1 April 2023 - Final EDCM charges</v>
      </c>
      <c r="B2" s="269"/>
      <c r="C2" s="269"/>
      <c r="D2" s="269"/>
      <c r="E2" s="269"/>
      <c r="F2" s="269"/>
      <c r="G2" s="269"/>
      <c r="H2" s="269"/>
      <c r="I2" s="269"/>
      <c r="J2" s="269"/>
      <c r="K2" s="269"/>
      <c r="L2" s="269"/>
      <c r="M2" s="269"/>
      <c r="N2" s="269"/>
      <c r="O2" s="269"/>
      <c r="P2" s="269"/>
    </row>
    <row r="3" spans="1:17" s="70" customFormat="1" ht="10.5" customHeight="1" x14ac:dyDescent="0.2">
      <c r="A3" s="194"/>
      <c r="B3" s="194"/>
      <c r="C3" s="197"/>
      <c r="D3" s="194"/>
      <c r="E3" s="197"/>
      <c r="F3" s="197"/>
      <c r="G3" s="194"/>
      <c r="H3" s="207"/>
      <c r="I3" s="194"/>
      <c r="J3" s="194"/>
      <c r="K3" s="194"/>
      <c r="L3" s="194"/>
      <c r="M3" s="194"/>
      <c r="N3" s="194"/>
      <c r="O3" s="194"/>
      <c r="P3" s="194"/>
    </row>
    <row r="4" spans="1:17" s="70" customFormat="1" ht="25.5" customHeight="1" x14ac:dyDescent="0.2">
      <c r="A4" s="288" t="s">
        <v>109</v>
      </c>
      <c r="B4" s="289"/>
      <c r="C4" s="289"/>
      <c r="D4" s="289"/>
      <c r="E4" s="289"/>
      <c r="F4" s="290"/>
      <c r="G4" s="194"/>
      <c r="H4" s="207"/>
      <c r="I4" s="194"/>
      <c r="J4" s="194"/>
      <c r="K4" s="194"/>
      <c r="L4" s="194"/>
      <c r="M4" s="194"/>
      <c r="N4" s="194"/>
      <c r="O4" s="194"/>
      <c r="P4" s="194"/>
    </row>
    <row r="5" spans="1:17" s="70" customFormat="1" ht="25.5" customHeight="1" x14ac:dyDescent="0.2">
      <c r="A5" s="275" t="s">
        <v>20</v>
      </c>
      <c r="B5" s="294"/>
      <c r="C5" s="276"/>
      <c r="D5" s="291" t="s">
        <v>106</v>
      </c>
      <c r="E5" s="292"/>
      <c r="F5" s="293"/>
      <c r="G5" s="194"/>
      <c r="H5" s="207"/>
      <c r="I5" s="194"/>
      <c r="J5" s="194"/>
      <c r="K5" s="194"/>
      <c r="L5" s="194"/>
      <c r="M5" s="194"/>
      <c r="N5" s="194"/>
      <c r="O5" s="194"/>
      <c r="P5" s="194"/>
    </row>
    <row r="6" spans="1:17" s="70" customFormat="1" ht="18" x14ac:dyDescent="0.2">
      <c r="A6" s="295" t="s">
        <v>696</v>
      </c>
      <c r="B6" s="296"/>
      <c r="C6" s="297"/>
      <c r="D6" s="280" t="s">
        <v>693</v>
      </c>
      <c r="E6" s="281"/>
      <c r="F6" s="282"/>
      <c r="G6" s="194"/>
      <c r="H6" s="207"/>
      <c r="I6" s="194"/>
      <c r="J6" s="194"/>
      <c r="K6" s="194"/>
      <c r="L6" s="194"/>
      <c r="M6" s="194"/>
      <c r="N6" s="194"/>
      <c r="O6" s="194"/>
      <c r="P6" s="194"/>
    </row>
    <row r="7" spans="1:17" s="70" customFormat="1" ht="18" x14ac:dyDescent="0.2">
      <c r="A7" s="295" t="s">
        <v>21</v>
      </c>
      <c r="B7" s="296"/>
      <c r="C7" s="297"/>
      <c r="D7" s="280" t="s">
        <v>22</v>
      </c>
      <c r="E7" s="281"/>
      <c r="F7" s="282"/>
      <c r="G7" s="194"/>
      <c r="H7" s="207"/>
      <c r="I7" s="194"/>
      <c r="J7" s="194"/>
      <c r="K7" s="194"/>
      <c r="L7" s="194"/>
      <c r="M7" s="194"/>
      <c r="N7" s="194"/>
      <c r="O7" s="194"/>
      <c r="P7" s="194"/>
    </row>
    <row r="8" spans="1:17" s="70" customFormat="1" ht="25.5" customHeight="1" x14ac:dyDescent="0.2">
      <c r="A8" s="301"/>
      <c r="B8" s="302"/>
      <c r="C8" s="303"/>
      <c r="D8" s="298"/>
      <c r="E8" s="299"/>
      <c r="F8" s="300"/>
      <c r="G8" s="194"/>
      <c r="H8" s="207"/>
      <c r="I8" s="194">
        <f>COLUMN(I7)</f>
        <v>9</v>
      </c>
      <c r="J8" s="194"/>
      <c r="K8" s="194"/>
      <c r="L8" s="194"/>
      <c r="M8" s="194"/>
      <c r="N8" s="194"/>
      <c r="O8" s="194"/>
      <c r="P8" s="194"/>
    </row>
    <row r="9" spans="1:17" s="70" customFormat="1" ht="10.5" customHeight="1" x14ac:dyDescent="0.2">
      <c r="A9" s="194"/>
      <c r="B9" s="194"/>
      <c r="C9" s="197"/>
      <c r="D9" s="194"/>
      <c r="E9" s="197"/>
      <c r="F9" s="197"/>
      <c r="G9" s="194"/>
      <c r="H9" s="207"/>
      <c r="I9" s="194"/>
      <c r="J9" s="194"/>
      <c r="K9" s="194"/>
      <c r="L9" s="194"/>
      <c r="M9" s="194"/>
      <c r="N9" s="194"/>
      <c r="O9" s="194"/>
      <c r="P9" s="194"/>
    </row>
    <row r="10" spans="1:17" ht="63.75" customHeight="1" x14ac:dyDescent="0.2">
      <c r="A10" s="48" t="s">
        <v>98</v>
      </c>
      <c r="B10" s="49" t="s">
        <v>64</v>
      </c>
      <c r="C10" s="224" t="s">
        <v>65</v>
      </c>
      <c r="D10" s="48" t="s">
        <v>100</v>
      </c>
      <c r="E10" s="228" t="s">
        <v>64</v>
      </c>
      <c r="F10" s="224" t="s">
        <v>66</v>
      </c>
      <c r="G10" s="50" t="s">
        <v>58</v>
      </c>
      <c r="H10" s="50" t="s">
        <v>754</v>
      </c>
      <c r="I10" s="51" t="s">
        <v>163</v>
      </c>
      <c r="J10" s="50" t="s">
        <v>101</v>
      </c>
      <c r="K10" s="50" t="s">
        <v>161</v>
      </c>
      <c r="L10" s="120" t="s">
        <v>175</v>
      </c>
      <c r="M10" s="51" t="s">
        <v>164</v>
      </c>
      <c r="N10" s="50" t="s">
        <v>102</v>
      </c>
      <c r="O10" s="50" t="s">
        <v>162</v>
      </c>
      <c r="P10" s="120" t="s">
        <v>176</v>
      </c>
    </row>
    <row r="11" spans="1:17" ht="25.5" x14ac:dyDescent="0.2">
      <c r="A11" s="223">
        <v>61</v>
      </c>
      <c r="B11" s="223">
        <v>61</v>
      </c>
      <c r="C11" s="225" t="s">
        <v>1805</v>
      </c>
      <c r="D11" s="223"/>
      <c r="E11" s="223"/>
      <c r="F11" s="225"/>
      <c r="G11" s="52" t="s">
        <v>773</v>
      </c>
      <c r="H11" s="234">
        <v>4</v>
      </c>
      <c r="I11" s="237">
        <v>0.23</v>
      </c>
      <c r="J11" s="235">
        <v>43448.7</v>
      </c>
      <c r="K11" s="235">
        <v>1.44</v>
      </c>
      <c r="L11" s="235">
        <v>1.44</v>
      </c>
      <c r="M11" s="238">
        <v>0</v>
      </c>
      <c r="N11" s="236">
        <v>0</v>
      </c>
      <c r="O11" s="236">
        <v>0</v>
      </c>
      <c r="P11" s="236">
        <v>0</v>
      </c>
      <c r="Q11" s="46" t="str">
        <f>""</f>
        <v/>
      </c>
    </row>
    <row r="12" spans="1:17" ht="12.75" x14ac:dyDescent="0.2">
      <c r="A12" s="223">
        <v>155</v>
      </c>
      <c r="B12" s="223">
        <v>155</v>
      </c>
      <c r="C12" s="225" t="s">
        <v>1806</v>
      </c>
      <c r="D12" s="223">
        <v>479</v>
      </c>
      <c r="E12" s="223">
        <v>479</v>
      </c>
      <c r="F12" s="225" t="s">
        <v>1807</v>
      </c>
      <c r="G12" s="52" t="s">
        <v>774</v>
      </c>
      <c r="H12" s="234">
        <v>0</v>
      </c>
      <c r="I12" s="237">
        <v>0</v>
      </c>
      <c r="J12" s="235">
        <v>43.23</v>
      </c>
      <c r="K12" s="235">
        <v>1.58</v>
      </c>
      <c r="L12" s="235">
        <v>1.58</v>
      </c>
      <c r="M12" s="238">
        <v>-1.1970000000000001</v>
      </c>
      <c r="N12" s="236">
        <v>1152.68</v>
      </c>
      <c r="O12" s="236">
        <v>0.05</v>
      </c>
      <c r="P12" s="236">
        <v>0.05</v>
      </c>
    </row>
    <row r="13" spans="1:17" ht="12.75" x14ac:dyDescent="0.2">
      <c r="A13" s="223">
        <v>156</v>
      </c>
      <c r="B13" s="223">
        <v>156</v>
      </c>
      <c r="C13" s="225" t="s">
        <v>1808</v>
      </c>
      <c r="D13" s="223">
        <v>480</v>
      </c>
      <c r="E13" s="223">
        <v>480</v>
      </c>
      <c r="F13" s="225" t="s">
        <v>1809</v>
      </c>
      <c r="G13" s="52" t="s">
        <v>775</v>
      </c>
      <c r="H13" s="234">
        <v>0</v>
      </c>
      <c r="I13" s="237">
        <v>0.63900000000000001</v>
      </c>
      <c r="J13" s="235">
        <v>44.6</v>
      </c>
      <c r="K13" s="235">
        <v>0.78</v>
      </c>
      <c r="L13" s="235">
        <v>0.78</v>
      </c>
      <c r="M13" s="238">
        <v>-0.64600000000000002</v>
      </c>
      <c r="N13" s="236">
        <v>2365.3000000000002</v>
      </c>
      <c r="O13" s="236">
        <v>0.05</v>
      </c>
      <c r="P13" s="236">
        <v>0.05</v>
      </c>
    </row>
    <row r="14" spans="1:17" ht="12.75" x14ac:dyDescent="0.2">
      <c r="A14" s="223">
        <v>157</v>
      </c>
      <c r="B14" s="223">
        <v>157</v>
      </c>
      <c r="C14" s="225" t="s">
        <v>1810</v>
      </c>
      <c r="D14" s="223">
        <v>481</v>
      </c>
      <c r="E14" s="223">
        <v>481</v>
      </c>
      <c r="F14" s="225" t="s">
        <v>1811</v>
      </c>
      <c r="G14" s="52" t="s">
        <v>776</v>
      </c>
      <c r="H14" s="234">
        <v>0</v>
      </c>
      <c r="I14" s="237">
        <v>1.524</v>
      </c>
      <c r="J14" s="235">
        <v>17.8</v>
      </c>
      <c r="K14" s="235">
        <v>0.79</v>
      </c>
      <c r="L14" s="235">
        <v>0.79</v>
      </c>
      <c r="M14" s="238">
        <v>-1.56</v>
      </c>
      <c r="N14" s="236">
        <v>499.69</v>
      </c>
      <c r="O14" s="236">
        <v>0.05</v>
      </c>
      <c r="P14" s="236">
        <v>0.05</v>
      </c>
    </row>
    <row r="15" spans="1:17" ht="12.75" x14ac:dyDescent="0.2">
      <c r="A15" s="223">
        <v>159</v>
      </c>
      <c r="B15" s="223">
        <v>159</v>
      </c>
      <c r="C15" s="225" t="s">
        <v>1812</v>
      </c>
      <c r="D15" s="223">
        <v>483</v>
      </c>
      <c r="E15" s="223">
        <v>483</v>
      </c>
      <c r="F15" s="225" t="s">
        <v>1813</v>
      </c>
      <c r="G15" s="52" t="s">
        <v>777</v>
      </c>
      <c r="H15" s="234">
        <v>1</v>
      </c>
      <c r="I15" s="237">
        <v>0</v>
      </c>
      <c r="J15" s="235">
        <v>1492.26</v>
      </c>
      <c r="K15" s="235">
        <v>0.76</v>
      </c>
      <c r="L15" s="235">
        <v>0.76</v>
      </c>
      <c r="M15" s="238">
        <v>0</v>
      </c>
      <c r="N15" s="236">
        <v>1540.37</v>
      </c>
      <c r="O15" s="236">
        <v>0.05</v>
      </c>
      <c r="P15" s="236">
        <v>0.05</v>
      </c>
    </row>
    <row r="16" spans="1:17" ht="12.75" x14ac:dyDescent="0.2">
      <c r="A16" s="223">
        <v>160</v>
      </c>
      <c r="B16" s="223">
        <v>160</v>
      </c>
      <c r="C16" s="225" t="s">
        <v>1814</v>
      </c>
      <c r="D16" s="223">
        <v>484</v>
      </c>
      <c r="E16" s="223">
        <v>484</v>
      </c>
      <c r="F16" s="225" t="s">
        <v>1815</v>
      </c>
      <c r="G16" s="52" t="s">
        <v>778</v>
      </c>
      <c r="H16" s="234">
        <v>1</v>
      </c>
      <c r="I16" s="237">
        <v>3.0590000000000002</v>
      </c>
      <c r="J16" s="235">
        <v>1503.81</v>
      </c>
      <c r="K16" s="235">
        <v>1.57</v>
      </c>
      <c r="L16" s="235">
        <v>1.57</v>
      </c>
      <c r="M16" s="238">
        <v>0</v>
      </c>
      <c r="N16" s="236">
        <v>427.89</v>
      </c>
      <c r="O16" s="236">
        <v>0.05</v>
      </c>
      <c r="P16" s="236">
        <v>0.05</v>
      </c>
    </row>
    <row r="17" spans="1:16" ht="12.75" x14ac:dyDescent="0.2">
      <c r="A17" s="223">
        <v>161</v>
      </c>
      <c r="B17" s="223">
        <v>161</v>
      </c>
      <c r="C17" s="225">
        <v>1170001247398</v>
      </c>
      <c r="D17" s="223">
        <v>485</v>
      </c>
      <c r="E17" s="223">
        <v>485</v>
      </c>
      <c r="F17" s="225">
        <v>1170001247403</v>
      </c>
      <c r="G17" s="52" t="s">
        <v>779</v>
      </c>
      <c r="H17" s="234">
        <v>0</v>
      </c>
      <c r="I17" s="237">
        <v>0.30499999999999999</v>
      </c>
      <c r="J17" s="235">
        <v>685.69</v>
      </c>
      <c r="K17" s="235">
        <v>1.49</v>
      </c>
      <c r="L17" s="235">
        <v>1.49</v>
      </c>
      <c r="M17" s="238">
        <v>-1.343</v>
      </c>
      <c r="N17" s="236">
        <v>685.69</v>
      </c>
      <c r="O17" s="236">
        <v>0.05</v>
      </c>
      <c r="P17" s="236">
        <v>0.05</v>
      </c>
    </row>
    <row r="18" spans="1:16" ht="12.75" x14ac:dyDescent="0.2">
      <c r="A18" s="223">
        <v>162</v>
      </c>
      <c r="B18" s="223">
        <v>162</v>
      </c>
      <c r="C18" s="225" t="s">
        <v>1816</v>
      </c>
      <c r="D18" s="223">
        <v>486</v>
      </c>
      <c r="E18" s="223">
        <v>486</v>
      </c>
      <c r="F18" s="225" t="s">
        <v>1817</v>
      </c>
      <c r="G18" s="52" t="s">
        <v>780</v>
      </c>
      <c r="H18" s="234">
        <v>0</v>
      </c>
      <c r="I18" s="237">
        <v>0</v>
      </c>
      <c r="J18" s="235">
        <v>8.9499999999999993</v>
      </c>
      <c r="K18" s="235">
        <v>1.1200000000000001</v>
      </c>
      <c r="L18" s="235">
        <v>1.1200000000000001</v>
      </c>
      <c r="M18" s="238">
        <v>-0.27300000000000002</v>
      </c>
      <c r="N18" s="236">
        <v>895.21</v>
      </c>
      <c r="O18" s="236">
        <v>0.05</v>
      </c>
      <c r="P18" s="236">
        <v>0.05</v>
      </c>
    </row>
    <row r="19" spans="1:16" ht="12.75" x14ac:dyDescent="0.2">
      <c r="A19" s="223">
        <v>163</v>
      </c>
      <c r="B19" s="223">
        <v>163</v>
      </c>
      <c r="C19" s="225" t="s">
        <v>1818</v>
      </c>
      <c r="D19" s="223">
        <v>487</v>
      </c>
      <c r="E19" s="223">
        <v>487</v>
      </c>
      <c r="F19" s="225" t="s">
        <v>1819</v>
      </c>
      <c r="G19" s="52" t="s">
        <v>781</v>
      </c>
      <c r="H19" s="234">
        <v>0</v>
      </c>
      <c r="I19" s="237">
        <v>0.191</v>
      </c>
      <c r="J19" s="235">
        <v>205.19</v>
      </c>
      <c r="K19" s="235">
        <v>0.67</v>
      </c>
      <c r="L19" s="235">
        <v>0.67</v>
      </c>
      <c r="M19" s="238">
        <v>-0.19800000000000001</v>
      </c>
      <c r="N19" s="236">
        <v>205.19</v>
      </c>
      <c r="O19" s="236">
        <v>0.05</v>
      </c>
      <c r="P19" s="236">
        <v>0.05</v>
      </c>
    </row>
    <row r="20" spans="1:16" ht="12.75" x14ac:dyDescent="0.2">
      <c r="A20" s="223">
        <v>164</v>
      </c>
      <c r="B20" s="223">
        <v>164</v>
      </c>
      <c r="C20" s="225">
        <v>1170001342581</v>
      </c>
      <c r="D20" s="223">
        <v>488</v>
      </c>
      <c r="E20" s="223">
        <v>488</v>
      </c>
      <c r="F20" s="225">
        <v>1170001342590</v>
      </c>
      <c r="G20" s="52" t="s">
        <v>782</v>
      </c>
      <c r="H20" s="234">
        <v>0</v>
      </c>
      <c r="I20" s="237">
        <v>0</v>
      </c>
      <c r="J20" s="235">
        <v>72.459999999999994</v>
      </c>
      <c r="K20" s="235">
        <v>1.08</v>
      </c>
      <c r="L20" s="235">
        <v>1.08</v>
      </c>
      <c r="M20" s="238">
        <v>-0.443</v>
      </c>
      <c r="N20" s="236">
        <v>1086.8599999999999</v>
      </c>
      <c r="O20" s="236">
        <v>0.05</v>
      </c>
      <c r="P20" s="236">
        <v>0.05</v>
      </c>
    </row>
    <row r="21" spans="1:16" ht="12.75" x14ac:dyDescent="0.2">
      <c r="A21" s="223">
        <v>166</v>
      </c>
      <c r="B21" s="223">
        <v>166</v>
      </c>
      <c r="C21" s="225">
        <v>1170001415724</v>
      </c>
      <c r="D21" s="223">
        <v>490</v>
      </c>
      <c r="E21" s="223">
        <v>490</v>
      </c>
      <c r="F21" s="225">
        <v>1170001415733</v>
      </c>
      <c r="G21" s="52" t="s">
        <v>783</v>
      </c>
      <c r="H21" s="234">
        <v>0</v>
      </c>
      <c r="I21" s="237">
        <v>0</v>
      </c>
      <c r="J21" s="235">
        <v>19.04</v>
      </c>
      <c r="K21" s="235">
        <v>1.35</v>
      </c>
      <c r="L21" s="235">
        <v>1.35</v>
      </c>
      <c r="M21" s="238">
        <v>0</v>
      </c>
      <c r="N21" s="236">
        <v>666.27</v>
      </c>
      <c r="O21" s="236">
        <v>0.05</v>
      </c>
      <c r="P21" s="236">
        <v>0.05</v>
      </c>
    </row>
    <row r="22" spans="1:16" ht="12.75" x14ac:dyDescent="0.2">
      <c r="A22" s="223">
        <v>167</v>
      </c>
      <c r="B22" s="223">
        <v>167</v>
      </c>
      <c r="C22" s="225">
        <v>1170001443100</v>
      </c>
      <c r="D22" s="223">
        <v>491</v>
      </c>
      <c r="E22" s="223">
        <v>491</v>
      </c>
      <c r="F22" s="225">
        <v>1170001443128</v>
      </c>
      <c r="G22" s="52" t="s">
        <v>784</v>
      </c>
      <c r="H22" s="234">
        <v>0</v>
      </c>
      <c r="I22" s="237">
        <v>0</v>
      </c>
      <c r="J22" s="235">
        <v>14.67</v>
      </c>
      <c r="K22" s="235">
        <v>1.45</v>
      </c>
      <c r="L22" s="235">
        <v>1.45</v>
      </c>
      <c r="M22" s="238">
        <v>0</v>
      </c>
      <c r="N22" s="236">
        <v>1466.88</v>
      </c>
      <c r="O22" s="236">
        <v>0.05</v>
      </c>
      <c r="P22" s="236">
        <v>0.05</v>
      </c>
    </row>
    <row r="23" spans="1:16" ht="12.75" x14ac:dyDescent="0.2">
      <c r="A23" s="223">
        <v>253</v>
      </c>
      <c r="B23" s="223">
        <v>253</v>
      </c>
      <c r="C23" s="225" t="s">
        <v>1820</v>
      </c>
      <c r="D23" s="223">
        <v>452</v>
      </c>
      <c r="E23" s="223">
        <v>452</v>
      </c>
      <c r="F23" s="225" t="s">
        <v>1821</v>
      </c>
      <c r="G23" s="52" t="s">
        <v>785</v>
      </c>
      <c r="H23" s="234">
        <v>0</v>
      </c>
      <c r="I23" s="237">
        <v>0</v>
      </c>
      <c r="J23" s="235">
        <v>4.25</v>
      </c>
      <c r="K23" s="235">
        <v>2.58</v>
      </c>
      <c r="L23" s="235">
        <v>2.58</v>
      </c>
      <c r="M23" s="238">
        <v>0</v>
      </c>
      <c r="N23" s="236">
        <v>1698.22</v>
      </c>
      <c r="O23" s="236">
        <v>0.05</v>
      </c>
      <c r="P23" s="236">
        <v>0.05</v>
      </c>
    </row>
    <row r="24" spans="1:16" ht="12.75" x14ac:dyDescent="0.2">
      <c r="A24" s="223">
        <v>254</v>
      </c>
      <c r="B24" s="223">
        <v>254</v>
      </c>
      <c r="C24" s="225" t="s">
        <v>1822</v>
      </c>
      <c r="D24" s="223">
        <v>453</v>
      </c>
      <c r="E24" s="223">
        <v>453</v>
      </c>
      <c r="F24" s="225" t="s">
        <v>1823</v>
      </c>
      <c r="G24" s="52" t="s">
        <v>786</v>
      </c>
      <c r="H24" s="234">
        <v>0</v>
      </c>
      <c r="I24" s="237">
        <v>5.6000000000000001E-2</v>
      </c>
      <c r="J24" s="235">
        <v>23.94</v>
      </c>
      <c r="K24" s="235">
        <v>1.1299999999999999</v>
      </c>
      <c r="L24" s="235">
        <v>1.1299999999999999</v>
      </c>
      <c r="M24" s="238">
        <v>0</v>
      </c>
      <c r="N24" s="236">
        <v>2268.4699999999998</v>
      </c>
      <c r="O24" s="236">
        <v>0.05</v>
      </c>
      <c r="P24" s="236">
        <v>0.05</v>
      </c>
    </row>
    <row r="25" spans="1:16" ht="12.75" x14ac:dyDescent="0.2">
      <c r="A25" s="223">
        <v>255</v>
      </c>
      <c r="B25" s="223">
        <v>255</v>
      </c>
      <c r="C25" s="225">
        <v>1170001439707</v>
      </c>
      <c r="D25" s="223">
        <v>454</v>
      </c>
      <c r="E25" s="223">
        <v>454</v>
      </c>
      <c r="F25" s="225">
        <v>1170001439725</v>
      </c>
      <c r="G25" s="52" t="s">
        <v>787</v>
      </c>
      <c r="H25" s="234">
        <v>0</v>
      </c>
      <c r="I25" s="237">
        <v>0</v>
      </c>
      <c r="J25" s="235">
        <v>659.82</v>
      </c>
      <c r="K25" s="235">
        <v>1.1200000000000001</v>
      </c>
      <c r="L25" s="235">
        <v>1.1200000000000001</v>
      </c>
      <c r="M25" s="238">
        <v>-0.57099999999999995</v>
      </c>
      <c r="N25" s="236">
        <v>4398.8</v>
      </c>
      <c r="O25" s="236">
        <v>0.05</v>
      </c>
      <c r="P25" s="236">
        <v>0.05</v>
      </c>
    </row>
    <row r="26" spans="1:16" ht="12.75" x14ac:dyDescent="0.2">
      <c r="A26" s="223">
        <v>256</v>
      </c>
      <c r="B26" s="223">
        <v>256</v>
      </c>
      <c r="C26" s="225">
        <v>1170001496013</v>
      </c>
      <c r="D26" s="223">
        <v>455</v>
      </c>
      <c r="E26" s="223">
        <v>455</v>
      </c>
      <c r="F26" s="225">
        <v>1170001495989</v>
      </c>
      <c r="G26" s="52" t="s">
        <v>788</v>
      </c>
      <c r="H26" s="234">
        <v>0</v>
      </c>
      <c r="I26" s="237">
        <v>0</v>
      </c>
      <c r="J26" s="235">
        <v>2.64</v>
      </c>
      <c r="K26" s="235">
        <v>1.45</v>
      </c>
      <c r="L26" s="235">
        <v>1.45</v>
      </c>
      <c r="M26" s="238">
        <v>0</v>
      </c>
      <c r="N26" s="236">
        <v>1171.8699999999999</v>
      </c>
      <c r="O26" s="236">
        <v>0.05</v>
      </c>
      <c r="P26" s="236">
        <v>0.05</v>
      </c>
    </row>
    <row r="27" spans="1:16" ht="25.5" x14ac:dyDescent="0.2">
      <c r="A27" s="223">
        <v>281</v>
      </c>
      <c r="B27" s="223">
        <v>281</v>
      </c>
      <c r="C27" s="225" t="s">
        <v>1824</v>
      </c>
      <c r="D27" s="223"/>
      <c r="E27" s="223"/>
      <c r="F27" s="225"/>
      <c r="G27" s="52" t="s">
        <v>789</v>
      </c>
      <c r="H27" s="234">
        <v>4</v>
      </c>
      <c r="I27" s="237">
        <v>0.23400000000000001</v>
      </c>
      <c r="J27" s="235">
        <v>44715.53</v>
      </c>
      <c r="K27" s="235">
        <v>0.98</v>
      </c>
      <c r="L27" s="235">
        <v>0.98</v>
      </c>
      <c r="M27" s="238">
        <v>0</v>
      </c>
      <c r="N27" s="236">
        <v>0</v>
      </c>
      <c r="O27" s="236">
        <v>0</v>
      </c>
      <c r="P27" s="236">
        <v>0</v>
      </c>
    </row>
    <row r="28" spans="1:16" ht="25.5" x14ac:dyDescent="0.2">
      <c r="A28" s="223">
        <v>282</v>
      </c>
      <c r="B28" s="223">
        <v>282</v>
      </c>
      <c r="C28" s="225" t="s">
        <v>1825</v>
      </c>
      <c r="D28" s="223"/>
      <c r="E28" s="223"/>
      <c r="F28" s="225"/>
      <c r="G28" s="52" t="s">
        <v>790</v>
      </c>
      <c r="H28" s="234">
        <v>2</v>
      </c>
      <c r="I28" s="237">
        <v>0.23400000000000001</v>
      </c>
      <c r="J28" s="235">
        <v>20644</v>
      </c>
      <c r="K28" s="235">
        <v>1.1000000000000001</v>
      </c>
      <c r="L28" s="235">
        <v>1.1000000000000001</v>
      </c>
      <c r="M28" s="238">
        <v>0</v>
      </c>
      <c r="N28" s="236">
        <v>0</v>
      </c>
      <c r="O28" s="236">
        <v>0</v>
      </c>
      <c r="P28" s="236">
        <v>0</v>
      </c>
    </row>
    <row r="29" spans="1:16" ht="12.75" x14ac:dyDescent="0.2">
      <c r="A29" s="223">
        <v>292</v>
      </c>
      <c r="B29" s="223">
        <v>292</v>
      </c>
      <c r="C29" s="225" t="s">
        <v>1826</v>
      </c>
      <c r="D29" s="223">
        <v>367</v>
      </c>
      <c r="E29" s="223">
        <v>367</v>
      </c>
      <c r="F29" s="225" t="s">
        <v>1827</v>
      </c>
      <c r="G29" s="52" t="s">
        <v>791</v>
      </c>
      <c r="H29" s="234">
        <v>0</v>
      </c>
      <c r="I29" s="237">
        <v>0.91600000000000004</v>
      </c>
      <c r="J29" s="235">
        <v>5.75</v>
      </c>
      <c r="K29" s="235">
        <v>1.02</v>
      </c>
      <c r="L29" s="235">
        <v>1.02</v>
      </c>
      <c r="M29" s="238">
        <v>0</v>
      </c>
      <c r="N29" s="236">
        <v>690.27</v>
      </c>
      <c r="O29" s="236">
        <v>0.05</v>
      </c>
      <c r="P29" s="236">
        <v>0.05</v>
      </c>
    </row>
    <row r="30" spans="1:16" ht="12.75" x14ac:dyDescent="0.2">
      <c r="A30" s="223">
        <v>293</v>
      </c>
      <c r="B30" s="223">
        <v>293</v>
      </c>
      <c r="C30" s="225" t="s">
        <v>1828</v>
      </c>
      <c r="D30" s="223">
        <v>368</v>
      </c>
      <c r="E30" s="223">
        <v>368</v>
      </c>
      <c r="F30" s="225" t="s">
        <v>1829</v>
      </c>
      <c r="G30" s="52" t="s">
        <v>792</v>
      </c>
      <c r="H30" s="234">
        <v>0</v>
      </c>
      <c r="I30" s="237">
        <v>5.6000000000000001E-2</v>
      </c>
      <c r="J30" s="235">
        <v>2.82</v>
      </c>
      <c r="K30" s="235">
        <v>2.2999999999999998</v>
      </c>
      <c r="L30" s="235">
        <v>2.2999999999999998</v>
      </c>
      <c r="M30" s="238">
        <v>0</v>
      </c>
      <c r="N30" s="236">
        <v>564.65</v>
      </c>
      <c r="O30" s="236">
        <v>0.05</v>
      </c>
      <c r="P30" s="236">
        <v>0.05</v>
      </c>
    </row>
    <row r="31" spans="1:16" ht="12.75" x14ac:dyDescent="0.2">
      <c r="A31" s="223">
        <v>294</v>
      </c>
      <c r="B31" s="223">
        <v>294</v>
      </c>
      <c r="C31" s="225" t="s">
        <v>1830</v>
      </c>
      <c r="D31" s="223">
        <v>369</v>
      </c>
      <c r="E31" s="223">
        <v>369</v>
      </c>
      <c r="F31" s="225" t="s">
        <v>1831</v>
      </c>
      <c r="G31" s="52" t="s">
        <v>793</v>
      </c>
      <c r="H31" s="234">
        <v>0</v>
      </c>
      <c r="I31" s="237">
        <v>0</v>
      </c>
      <c r="J31" s="235">
        <v>151.13999999999999</v>
      </c>
      <c r="K31" s="235">
        <v>1.63</v>
      </c>
      <c r="L31" s="235">
        <v>1.63</v>
      </c>
      <c r="M31" s="238">
        <v>0</v>
      </c>
      <c r="N31" s="236">
        <v>7436.13</v>
      </c>
      <c r="O31" s="236">
        <v>0.05</v>
      </c>
      <c r="P31" s="236">
        <v>0.05</v>
      </c>
    </row>
    <row r="32" spans="1:16" ht="12.75" x14ac:dyDescent="0.2">
      <c r="A32" s="223">
        <v>296</v>
      </c>
      <c r="B32" s="223">
        <v>296</v>
      </c>
      <c r="C32" s="225" t="s">
        <v>1832</v>
      </c>
      <c r="D32" s="223">
        <v>371</v>
      </c>
      <c r="E32" s="223">
        <v>371</v>
      </c>
      <c r="F32" s="225" t="s">
        <v>1833</v>
      </c>
      <c r="G32" s="52" t="s">
        <v>794</v>
      </c>
      <c r="H32" s="234">
        <v>0</v>
      </c>
      <c r="I32" s="237">
        <v>5.3999999999999999E-2</v>
      </c>
      <c r="J32" s="235">
        <v>12.71</v>
      </c>
      <c r="K32" s="235">
        <v>0.96</v>
      </c>
      <c r="L32" s="235">
        <v>0.96</v>
      </c>
      <c r="M32" s="238">
        <v>0</v>
      </c>
      <c r="N32" s="236">
        <v>1083.21</v>
      </c>
      <c r="O32" s="236">
        <v>0.05</v>
      </c>
      <c r="P32" s="236">
        <v>0.05</v>
      </c>
    </row>
    <row r="33" spans="1:16" ht="12.75" x14ac:dyDescent="0.2">
      <c r="A33" s="223">
        <v>297</v>
      </c>
      <c r="B33" s="223">
        <v>297</v>
      </c>
      <c r="C33" s="225" t="s">
        <v>1834</v>
      </c>
      <c r="D33" s="223">
        <v>372</v>
      </c>
      <c r="E33" s="223">
        <v>372</v>
      </c>
      <c r="F33" s="225" t="s">
        <v>1835</v>
      </c>
      <c r="G33" s="52" t="s">
        <v>795</v>
      </c>
      <c r="H33" s="234">
        <v>0</v>
      </c>
      <c r="I33" s="237">
        <v>0</v>
      </c>
      <c r="J33" s="235">
        <v>1021.73</v>
      </c>
      <c r="K33" s="235">
        <v>0.67</v>
      </c>
      <c r="L33" s="235">
        <v>0.67</v>
      </c>
      <c r="M33" s="238">
        <v>0</v>
      </c>
      <c r="N33" s="236">
        <v>8421.5400000000009</v>
      </c>
      <c r="O33" s="236">
        <v>0.05</v>
      </c>
      <c r="P33" s="236">
        <v>0.05</v>
      </c>
    </row>
    <row r="34" spans="1:16" ht="12.75" x14ac:dyDescent="0.2">
      <c r="A34" s="223">
        <v>298</v>
      </c>
      <c r="B34" s="223">
        <v>298</v>
      </c>
      <c r="C34" s="225" t="s">
        <v>1836</v>
      </c>
      <c r="D34" s="223">
        <v>373</v>
      </c>
      <c r="E34" s="223">
        <v>373</v>
      </c>
      <c r="F34" s="225" t="s">
        <v>1837</v>
      </c>
      <c r="G34" s="52" t="s">
        <v>796</v>
      </c>
      <c r="H34" s="234">
        <v>0</v>
      </c>
      <c r="I34" s="237">
        <v>0.3</v>
      </c>
      <c r="J34" s="235">
        <v>4.67</v>
      </c>
      <c r="K34" s="235">
        <v>1.64</v>
      </c>
      <c r="L34" s="235">
        <v>1.64</v>
      </c>
      <c r="M34" s="238">
        <v>0</v>
      </c>
      <c r="N34" s="236">
        <v>419.99</v>
      </c>
      <c r="O34" s="236">
        <v>0.05</v>
      </c>
      <c r="P34" s="236">
        <v>0.05</v>
      </c>
    </row>
    <row r="35" spans="1:16" ht="12.75" x14ac:dyDescent="0.2">
      <c r="A35" s="223">
        <v>299</v>
      </c>
      <c r="B35" s="223">
        <v>299</v>
      </c>
      <c r="C35" s="225" t="s">
        <v>1838</v>
      </c>
      <c r="D35" s="223">
        <v>374</v>
      </c>
      <c r="E35" s="223">
        <v>374</v>
      </c>
      <c r="F35" s="225" t="s">
        <v>1839</v>
      </c>
      <c r="G35" s="52" t="s">
        <v>797</v>
      </c>
      <c r="H35" s="234">
        <v>0</v>
      </c>
      <c r="I35" s="237">
        <v>0.27300000000000002</v>
      </c>
      <c r="J35" s="235">
        <v>131.63999999999999</v>
      </c>
      <c r="K35" s="235">
        <v>1.43</v>
      </c>
      <c r="L35" s="235">
        <v>1.43</v>
      </c>
      <c r="M35" s="238">
        <v>0</v>
      </c>
      <c r="N35" s="236">
        <v>1316.35</v>
      </c>
      <c r="O35" s="236">
        <v>0.05</v>
      </c>
      <c r="P35" s="236">
        <v>0.05</v>
      </c>
    </row>
    <row r="36" spans="1:16" ht="12.75" x14ac:dyDescent="0.2">
      <c r="A36" s="223">
        <v>300</v>
      </c>
      <c r="B36" s="223">
        <v>300</v>
      </c>
      <c r="C36" s="225" t="s">
        <v>1840</v>
      </c>
      <c r="D36" s="223"/>
      <c r="E36" s="223"/>
      <c r="F36" s="225"/>
      <c r="G36" s="52" t="s">
        <v>798</v>
      </c>
      <c r="H36" s="234">
        <v>0</v>
      </c>
      <c r="I36" s="237">
        <v>0.55900000000000005</v>
      </c>
      <c r="J36" s="235">
        <v>3.32</v>
      </c>
      <c r="K36" s="235">
        <v>2.0299999999999998</v>
      </c>
      <c r="L36" s="235">
        <v>2.0299999999999998</v>
      </c>
      <c r="M36" s="238">
        <v>0</v>
      </c>
      <c r="N36" s="236">
        <v>0</v>
      </c>
      <c r="O36" s="236">
        <v>0</v>
      </c>
      <c r="P36" s="236">
        <v>0</v>
      </c>
    </row>
    <row r="37" spans="1:16" ht="12.75" x14ac:dyDescent="0.2">
      <c r="A37" s="223"/>
      <c r="B37" s="223"/>
      <c r="C37" s="225"/>
      <c r="D37" s="223">
        <v>375</v>
      </c>
      <c r="E37" s="223">
        <v>375</v>
      </c>
      <c r="F37" s="225" t="s">
        <v>1841</v>
      </c>
      <c r="G37" s="52" t="s">
        <v>799</v>
      </c>
      <c r="H37" s="234">
        <v>0</v>
      </c>
      <c r="I37" s="237">
        <v>0</v>
      </c>
      <c r="J37" s="235">
        <v>0</v>
      </c>
      <c r="K37" s="235">
        <v>0</v>
      </c>
      <c r="L37" s="235">
        <v>0</v>
      </c>
      <c r="M37" s="238">
        <v>0</v>
      </c>
      <c r="N37" s="236">
        <v>221.38</v>
      </c>
      <c r="O37" s="236">
        <v>0.05</v>
      </c>
      <c r="P37" s="236">
        <v>0.05</v>
      </c>
    </row>
    <row r="38" spans="1:16" ht="12.75" x14ac:dyDescent="0.2">
      <c r="A38" s="223"/>
      <c r="B38" s="223"/>
      <c r="C38" s="225"/>
      <c r="D38" s="223">
        <v>417</v>
      </c>
      <c r="E38" s="223">
        <v>417</v>
      </c>
      <c r="F38" s="225" t="s">
        <v>1842</v>
      </c>
      <c r="G38" s="52" t="s">
        <v>800</v>
      </c>
      <c r="H38" s="234">
        <v>0</v>
      </c>
      <c r="I38" s="237">
        <v>0</v>
      </c>
      <c r="J38" s="235">
        <v>0</v>
      </c>
      <c r="K38" s="235">
        <v>0</v>
      </c>
      <c r="L38" s="235">
        <v>0</v>
      </c>
      <c r="M38" s="238">
        <v>0</v>
      </c>
      <c r="N38" s="236">
        <v>221.38</v>
      </c>
      <c r="O38" s="236">
        <v>0.05</v>
      </c>
      <c r="P38" s="236">
        <v>0.05</v>
      </c>
    </row>
    <row r="39" spans="1:16" ht="12.75" x14ac:dyDescent="0.2">
      <c r="A39" s="223">
        <v>302</v>
      </c>
      <c r="B39" s="223">
        <v>302</v>
      </c>
      <c r="C39" s="225" t="s">
        <v>1843</v>
      </c>
      <c r="D39" s="223">
        <v>377</v>
      </c>
      <c r="E39" s="223">
        <v>377</v>
      </c>
      <c r="F39" s="225" t="s">
        <v>1844</v>
      </c>
      <c r="G39" s="52" t="s">
        <v>801</v>
      </c>
      <c r="H39" s="234">
        <v>0</v>
      </c>
      <c r="I39" s="237">
        <v>0.30599999999999999</v>
      </c>
      <c r="J39" s="235">
        <v>14.46</v>
      </c>
      <c r="K39" s="235">
        <v>1.78</v>
      </c>
      <c r="L39" s="235">
        <v>1.78</v>
      </c>
      <c r="M39" s="238">
        <v>0</v>
      </c>
      <c r="N39" s="236">
        <v>1288.57</v>
      </c>
      <c r="O39" s="236">
        <v>0.05</v>
      </c>
      <c r="P39" s="236">
        <v>0.05</v>
      </c>
    </row>
    <row r="40" spans="1:16" ht="12.75" x14ac:dyDescent="0.2">
      <c r="A40" s="223">
        <v>303</v>
      </c>
      <c r="B40" s="223">
        <v>303</v>
      </c>
      <c r="C40" s="225" t="s">
        <v>1845</v>
      </c>
      <c r="D40" s="223">
        <v>378</v>
      </c>
      <c r="E40" s="223">
        <v>378</v>
      </c>
      <c r="F40" s="225" t="s">
        <v>1846</v>
      </c>
      <c r="G40" s="52" t="s">
        <v>802</v>
      </c>
      <c r="H40" s="234">
        <v>0</v>
      </c>
      <c r="I40" s="237">
        <v>1.7589999999999999</v>
      </c>
      <c r="J40" s="235">
        <v>2.8</v>
      </c>
      <c r="K40" s="235">
        <v>1.1299999999999999</v>
      </c>
      <c r="L40" s="235">
        <v>1.1299999999999999</v>
      </c>
      <c r="M40" s="238">
        <v>0</v>
      </c>
      <c r="N40" s="236">
        <v>478.98</v>
      </c>
      <c r="O40" s="236">
        <v>0.05</v>
      </c>
      <c r="P40" s="236">
        <v>0.05</v>
      </c>
    </row>
    <row r="41" spans="1:16" ht="12.75" x14ac:dyDescent="0.2">
      <c r="A41" s="223">
        <v>304</v>
      </c>
      <c r="B41" s="223">
        <v>304</v>
      </c>
      <c r="C41" s="225" t="s">
        <v>1847</v>
      </c>
      <c r="D41" s="223">
        <v>379</v>
      </c>
      <c r="E41" s="223">
        <v>379</v>
      </c>
      <c r="F41" s="225" t="s">
        <v>1848</v>
      </c>
      <c r="G41" s="52" t="s">
        <v>803</v>
      </c>
      <c r="H41" s="234">
        <v>1</v>
      </c>
      <c r="I41" s="237">
        <v>5.5E-2</v>
      </c>
      <c r="J41" s="235">
        <v>1483.54</v>
      </c>
      <c r="K41" s="235">
        <v>1.34</v>
      </c>
      <c r="L41" s="235">
        <v>1.34</v>
      </c>
      <c r="M41" s="238">
        <v>0</v>
      </c>
      <c r="N41" s="236">
        <v>478.79</v>
      </c>
      <c r="O41" s="236">
        <v>0.05</v>
      </c>
      <c r="P41" s="236">
        <v>0.05</v>
      </c>
    </row>
    <row r="42" spans="1:16" ht="12.75" x14ac:dyDescent="0.2">
      <c r="A42" s="223">
        <v>305</v>
      </c>
      <c r="B42" s="223">
        <v>305</v>
      </c>
      <c r="C42" s="225" t="s">
        <v>1849</v>
      </c>
      <c r="D42" s="223">
        <v>380</v>
      </c>
      <c r="E42" s="223">
        <v>380</v>
      </c>
      <c r="F42" s="225" t="s">
        <v>1850</v>
      </c>
      <c r="G42" s="52" t="s">
        <v>804</v>
      </c>
      <c r="H42" s="234">
        <v>0</v>
      </c>
      <c r="I42" s="237">
        <v>0.23300000000000001</v>
      </c>
      <c r="J42" s="235">
        <v>4.8899999999999997</v>
      </c>
      <c r="K42" s="235">
        <v>1.1399999999999999</v>
      </c>
      <c r="L42" s="235">
        <v>1.1399999999999999</v>
      </c>
      <c r="M42" s="238">
        <v>0</v>
      </c>
      <c r="N42" s="236">
        <v>430.47</v>
      </c>
      <c r="O42" s="236">
        <v>0.05</v>
      </c>
      <c r="P42" s="236">
        <v>0.05</v>
      </c>
    </row>
    <row r="43" spans="1:16" ht="12.75" x14ac:dyDescent="0.2">
      <c r="A43" s="223">
        <v>306</v>
      </c>
      <c r="B43" s="223">
        <v>306</v>
      </c>
      <c r="C43" s="225" t="s">
        <v>1851</v>
      </c>
      <c r="D43" s="223">
        <v>381</v>
      </c>
      <c r="E43" s="223">
        <v>381</v>
      </c>
      <c r="F43" s="225" t="s">
        <v>1852</v>
      </c>
      <c r="G43" s="52" t="s">
        <v>805</v>
      </c>
      <c r="H43" s="234">
        <v>0</v>
      </c>
      <c r="I43" s="237">
        <v>0.19</v>
      </c>
      <c r="J43" s="235">
        <v>4.78</v>
      </c>
      <c r="K43" s="235">
        <v>0.71</v>
      </c>
      <c r="L43" s="235">
        <v>0.71</v>
      </c>
      <c r="M43" s="238">
        <v>0</v>
      </c>
      <c r="N43" s="236">
        <v>441.3</v>
      </c>
      <c r="O43" s="236">
        <v>0.05</v>
      </c>
      <c r="P43" s="236">
        <v>0.05</v>
      </c>
    </row>
    <row r="44" spans="1:16" ht="12.75" x14ac:dyDescent="0.2">
      <c r="A44" s="223">
        <v>307</v>
      </c>
      <c r="B44" s="223">
        <v>307</v>
      </c>
      <c r="C44" s="225" t="s">
        <v>1853</v>
      </c>
      <c r="D44" s="223">
        <v>382</v>
      </c>
      <c r="E44" s="223">
        <v>382</v>
      </c>
      <c r="F44" s="225" t="s">
        <v>1854</v>
      </c>
      <c r="G44" s="52" t="s">
        <v>806</v>
      </c>
      <c r="H44" s="234">
        <v>0</v>
      </c>
      <c r="I44" s="237">
        <v>3.0409999999999999</v>
      </c>
      <c r="J44" s="235">
        <v>12.24</v>
      </c>
      <c r="K44" s="235">
        <v>1.37</v>
      </c>
      <c r="L44" s="235">
        <v>1.37</v>
      </c>
      <c r="M44" s="238">
        <v>0</v>
      </c>
      <c r="N44" s="236">
        <v>969.43</v>
      </c>
      <c r="O44" s="236">
        <v>0.05</v>
      </c>
      <c r="P44" s="236">
        <v>0.05</v>
      </c>
    </row>
    <row r="45" spans="1:16" ht="12.75" x14ac:dyDescent="0.2">
      <c r="A45" s="223">
        <v>308</v>
      </c>
      <c r="B45" s="223">
        <v>308</v>
      </c>
      <c r="C45" s="225" t="s">
        <v>1855</v>
      </c>
      <c r="D45" s="223">
        <v>383</v>
      </c>
      <c r="E45" s="223">
        <v>383</v>
      </c>
      <c r="F45" s="225" t="s">
        <v>1856</v>
      </c>
      <c r="G45" s="52" t="s">
        <v>807</v>
      </c>
      <c r="H45" s="234">
        <v>1</v>
      </c>
      <c r="I45" s="237">
        <v>0</v>
      </c>
      <c r="J45" s="235">
        <v>1499.59</v>
      </c>
      <c r="K45" s="235">
        <v>1.82</v>
      </c>
      <c r="L45" s="235">
        <v>1.82</v>
      </c>
      <c r="M45" s="238">
        <v>0</v>
      </c>
      <c r="N45" s="236">
        <v>747.5</v>
      </c>
      <c r="O45" s="236">
        <v>0.05</v>
      </c>
      <c r="P45" s="236">
        <v>0.05</v>
      </c>
    </row>
    <row r="46" spans="1:16" ht="12.75" x14ac:dyDescent="0.2">
      <c r="A46" s="223">
        <v>309</v>
      </c>
      <c r="B46" s="223">
        <v>309</v>
      </c>
      <c r="C46" s="225" t="s">
        <v>1857</v>
      </c>
      <c r="D46" s="223">
        <v>384</v>
      </c>
      <c r="E46" s="223">
        <v>384</v>
      </c>
      <c r="F46" s="225" t="s">
        <v>1858</v>
      </c>
      <c r="G46" s="52" t="s">
        <v>808</v>
      </c>
      <c r="H46" s="234">
        <v>0</v>
      </c>
      <c r="I46" s="237">
        <v>0.54100000000000004</v>
      </c>
      <c r="J46" s="235">
        <v>15.65</v>
      </c>
      <c r="K46" s="235">
        <v>1.33</v>
      </c>
      <c r="L46" s="235">
        <v>1.33</v>
      </c>
      <c r="M46" s="238">
        <v>0</v>
      </c>
      <c r="N46" s="236">
        <v>644.66999999999996</v>
      </c>
      <c r="O46" s="236">
        <v>0.05</v>
      </c>
      <c r="P46" s="236">
        <v>0.05</v>
      </c>
    </row>
    <row r="47" spans="1:16" ht="12.75" x14ac:dyDescent="0.2">
      <c r="A47" s="223">
        <v>310</v>
      </c>
      <c r="B47" s="223">
        <v>310</v>
      </c>
      <c r="C47" s="225" t="s">
        <v>1859</v>
      </c>
      <c r="D47" s="223">
        <v>385</v>
      </c>
      <c r="E47" s="223">
        <v>385</v>
      </c>
      <c r="F47" s="225" t="s">
        <v>1860</v>
      </c>
      <c r="G47" s="52" t="s">
        <v>809</v>
      </c>
      <c r="H47" s="234">
        <v>0</v>
      </c>
      <c r="I47" s="237">
        <v>0</v>
      </c>
      <c r="J47" s="235">
        <v>3.36</v>
      </c>
      <c r="K47" s="235">
        <v>1.0900000000000001</v>
      </c>
      <c r="L47" s="235">
        <v>1.0900000000000001</v>
      </c>
      <c r="M47" s="238">
        <v>0</v>
      </c>
      <c r="N47" s="236">
        <v>671.24</v>
      </c>
      <c r="O47" s="236">
        <v>0.05</v>
      </c>
      <c r="P47" s="236">
        <v>0.05</v>
      </c>
    </row>
    <row r="48" spans="1:16" ht="12.75" x14ac:dyDescent="0.2">
      <c r="A48" s="223">
        <v>311</v>
      </c>
      <c r="B48" s="223">
        <v>311</v>
      </c>
      <c r="C48" s="225" t="s">
        <v>1861</v>
      </c>
      <c r="D48" s="223">
        <v>386</v>
      </c>
      <c r="E48" s="223">
        <v>386</v>
      </c>
      <c r="F48" s="225" t="s">
        <v>1862</v>
      </c>
      <c r="G48" s="52" t="s">
        <v>810</v>
      </c>
      <c r="H48" s="234">
        <v>0</v>
      </c>
      <c r="I48" s="237">
        <v>0</v>
      </c>
      <c r="J48" s="235">
        <v>15.05</v>
      </c>
      <c r="K48" s="235">
        <v>1.27</v>
      </c>
      <c r="L48" s="235">
        <v>1.27</v>
      </c>
      <c r="M48" s="238">
        <v>0</v>
      </c>
      <c r="N48" s="236">
        <v>752.38</v>
      </c>
      <c r="O48" s="236">
        <v>0.05</v>
      </c>
      <c r="P48" s="236">
        <v>0.05</v>
      </c>
    </row>
    <row r="49" spans="1:16" ht="12.75" x14ac:dyDescent="0.2">
      <c r="A49" s="223">
        <v>312</v>
      </c>
      <c r="B49" s="223">
        <v>312</v>
      </c>
      <c r="C49" s="225" t="s">
        <v>1863</v>
      </c>
      <c r="D49" s="223">
        <v>387</v>
      </c>
      <c r="E49" s="223">
        <v>387</v>
      </c>
      <c r="F49" s="225" t="s">
        <v>1864</v>
      </c>
      <c r="G49" s="52" t="s">
        <v>811</v>
      </c>
      <c r="H49" s="234">
        <v>0</v>
      </c>
      <c r="I49" s="237">
        <v>5.5E-2</v>
      </c>
      <c r="J49" s="235">
        <v>21.13</v>
      </c>
      <c r="K49" s="235">
        <v>0.94</v>
      </c>
      <c r="L49" s="235">
        <v>0.94</v>
      </c>
      <c r="M49" s="238">
        <v>0</v>
      </c>
      <c r="N49" s="236">
        <v>1803.79</v>
      </c>
      <c r="O49" s="236">
        <v>0.05</v>
      </c>
      <c r="P49" s="236">
        <v>0.05</v>
      </c>
    </row>
    <row r="50" spans="1:16" ht="12.75" x14ac:dyDescent="0.2">
      <c r="A50" s="223">
        <v>313</v>
      </c>
      <c r="B50" s="223">
        <v>313</v>
      </c>
      <c r="C50" s="225" t="s">
        <v>1865</v>
      </c>
      <c r="D50" s="223">
        <v>388</v>
      </c>
      <c r="E50" s="223">
        <v>388</v>
      </c>
      <c r="F50" s="225" t="s">
        <v>1866</v>
      </c>
      <c r="G50" s="52" t="s">
        <v>812</v>
      </c>
      <c r="H50" s="234">
        <v>1</v>
      </c>
      <c r="I50" s="237">
        <v>0</v>
      </c>
      <c r="J50" s="235">
        <v>1532.98</v>
      </c>
      <c r="K50" s="235">
        <v>0.8</v>
      </c>
      <c r="L50" s="235">
        <v>0.8</v>
      </c>
      <c r="M50" s="238">
        <v>0</v>
      </c>
      <c r="N50" s="236">
        <v>1999.52</v>
      </c>
      <c r="O50" s="236">
        <v>0.05</v>
      </c>
      <c r="P50" s="236">
        <v>0.05</v>
      </c>
    </row>
    <row r="51" spans="1:16" ht="12.75" x14ac:dyDescent="0.2">
      <c r="A51" s="223">
        <v>314</v>
      </c>
      <c r="B51" s="223">
        <v>314</v>
      </c>
      <c r="C51" s="225" t="s">
        <v>1867</v>
      </c>
      <c r="D51" s="223">
        <v>389</v>
      </c>
      <c r="E51" s="223">
        <v>389</v>
      </c>
      <c r="F51" s="225" t="s">
        <v>1868</v>
      </c>
      <c r="G51" s="52" t="s">
        <v>813</v>
      </c>
      <c r="H51" s="234">
        <v>1</v>
      </c>
      <c r="I51" s="237">
        <v>0</v>
      </c>
      <c r="J51" s="235">
        <v>1554.43</v>
      </c>
      <c r="K51" s="235">
        <v>0.82</v>
      </c>
      <c r="L51" s="235">
        <v>0.82</v>
      </c>
      <c r="M51" s="238">
        <v>0</v>
      </c>
      <c r="N51" s="236">
        <v>7476.8</v>
      </c>
      <c r="O51" s="236">
        <v>0.05</v>
      </c>
      <c r="P51" s="236">
        <v>0.05</v>
      </c>
    </row>
    <row r="52" spans="1:16" ht="12.75" x14ac:dyDescent="0.2">
      <c r="A52" s="223">
        <v>315</v>
      </c>
      <c r="B52" s="223">
        <v>315</v>
      </c>
      <c r="C52" s="225" t="s">
        <v>1869</v>
      </c>
      <c r="D52" s="223">
        <v>390</v>
      </c>
      <c r="E52" s="223">
        <v>390</v>
      </c>
      <c r="F52" s="225" t="s">
        <v>1870</v>
      </c>
      <c r="G52" s="52" t="s">
        <v>814</v>
      </c>
      <c r="H52" s="234">
        <v>0</v>
      </c>
      <c r="I52" s="237">
        <v>1.722</v>
      </c>
      <c r="J52" s="235">
        <v>16.5</v>
      </c>
      <c r="K52" s="235">
        <v>0.8</v>
      </c>
      <c r="L52" s="235">
        <v>0.8</v>
      </c>
      <c r="M52" s="238">
        <v>0</v>
      </c>
      <c r="N52" s="236">
        <v>893.75</v>
      </c>
      <c r="O52" s="236">
        <v>0.05</v>
      </c>
      <c r="P52" s="236">
        <v>0.05</v>
      </c>
    </row>
    <row r="53" spans="1:16" ht="12.75" x14ac:dyDescent="0.2">
      <c r="A53" s="223">
        <v>316</v>
      </c>
      <c r="B53" s="223">
        <v>316</v>
      </c>
      <c r="C53" s="225" t="s">
        <v>1871</v>
      </c>
      <c r="D53" s="223">
        <v>391</v>
      </c>
      <c r="E53" s="223">
        <v>391</v>
      </c>
      <c r="F53" s="225" t="s">
        <v>1872</v>
      </c>
      <c r="G53" s="52" t="s">
        <v>815</v>
      </c>
      <c r="H53" s="234">
        <v>0</v>
      </c>
      <c r="I53" s="237">
        <v>0</v>
      </c>
      <c r="J53" s="235">
        <v>9.01</v>
      </c>
      <c r="K53" s="235">
        <v>1.0900000000000001</v>
      </c>
      <c r="L53" s="235">
        <v>1.0900000000000001</v>
      </c>
      <c r="M53" s="238">
        <v>0</v>
      </c>
      <c r="N53" s="236">
        <v>901.24</v>
      </c>
      <c r="O53" s="236">
        <v>0.05</v>
      </c>
      <c r="P53" s="236">
        <v>0.05</v>
      </c>
    </row>
    <row r="54" spans="1:16" ht="12.75" x14ac:dyDescent="0.2">
      <c r="A54" s="223">
        <v>317</v>
      </c>
      <c r="B54" s="223">
        <v>317</v>
      </c>
      <c r="C54" s="225" t="s">
        <v>1873</v>
      </c>
      <c r="D54" s="223">
        <v>392</v>
      </c>
      <c r="E54" s="223">
        <v>392</v>
      </c>
      <c r="F54" s="225" t="s">
        <v>1874</v>
      </c>
      <c r="G54" s="52" t="s">
        <v>816</v>
      </c>
      <c r="H54" s="234">
        <v>0</v>
      </c>
      <c r="I54" s="237">
        <v>0</v>
      </c>
      <c r="J54" s="235">
        <v>5.12</v>
      </c>
      <c r="K54" s="235">
        <v>1.43</v>
      </c>
      <c r="L54" s="235">
        <v>1.43</v>
      </c>
      <c r="M54" s="238">
        <v>0</v>
      </c>
      <c r="N54" s="236">
        <v>512.37</v>
      </c>
      <c r="O54" s="236">
        <v>0.05</v>
      </c>
      <c r="P54" s="236">
        <v>0.05</v>
      </c>
    </row>
    <row r="55" spans="1:16" ht="12.75" x14ac:dyDescent="0.2">
      <c r="A55" s="223">
        <v>318</v>
      </c>
      <c r="B55" s="223">
        <v>318</v>
      </c>
      <c r="C55" s="225" t="s">
        <v>1875</v>
      </c>
      <c r="D55" s="223">
        <v>393</v>
      </c>
      <c r="E55" s="223">
        <v>393</v>
      </c>
      <c r="F55" s="225" t="s">
        <v>1876</v>
      </c>
      <c r="G55" s="52" t="s">
        <v>817</v>
      </c>
      <c r="H55" s="234">
        <v>0</v>
      </c>
      <c r="I55" s="237">
        <v>0</v>
      </c>
      <c r="J55" s="235">
        <v>541.72</v>
      </c>
      <c r="K55" s="235">
        <v>1.03</v>
      </c>
      <c r="L55" s="235">
        <v>1.03</v>
      </c>
      <c r="M55" s="238">
        <v>0</v>
      </c>
      <c r="N55" s="236">
        <v>2867.95</v>
      </c>
      <c r="O55" s="236">
        <v>0.05</v>
      </c>
      <c r="P55" s="236">
        <v>0.05</v>
      </c>
    </row>
    <row r="56" spans="1:16" ht="12.75" x14ac:dyDescent="0.2">
      <c r="A56" s="223">
        <v>319</v>
      </c>
      <c r="B56" s="223">
        <v>319</v>
      </c>
      <c r="C56" s="225" t="s">
        <v>1877</v>
      </c>
      <c r="D56" s="223">
        <v>394</v>
      </c>
      <c r="E56" s="223">
        <v>394</v>
      </c>
      <c r="F56" s="225" t="s">
        <v>1878</v>
      </c>
      <c r="G56" s="52" t="s">
        <v>818</v>
      </c>
      <c r="H56" s="234">
        <v>2</v>
      </c>
      <c r="I56" s="237">
        <v>1.532</v>
      </c>
      <c r="J56" s="235">
        <v>9674.92</v>
      </c>
      <c r="K56" s="235">
        <v>0.74</v>
      </c>
      <c r="L56" s="235">
        <v>0.74</v>
      </c>
      <c r="M56" s="238">
        <v>-1.56</v>
      </c>
      <c r="N56" s="236">
        <v>1599.55</v>
      </c>
      <c r="O56" s="236">
        <v>0.05</v>
      </c>
      <c r="P56" s="236">
        <v>0.05</v>
      </c>
    </row>
    <row r="57" spans="1:16" ht="12.75" x14ac:dyDescent="0.2">
      <c r="A57" s="223">
        <v>320</v>
      </c>
      <c r="B57" s="223">
        <v>320</v>
      </c>
      <c r="C57" s="225" t="s">
        <v>1879</v>
      </c>
      <c r="D57" s="223">
        <v>395</v>
      </c>
      <c r="E57" s="223">
        <v>395</v>
      </c>
      <c r="F57" s="225" t="s">
        <v>1880</v>
      </c>
      <c r="G57" s="52" t="s">
        <v>819</v>
      </c>
      <c r="H57" s="234">
        <v>0</v>
      </c>
      <c r="I57" s="237">
        <v>0</v>
      </c>
      <c r="J57" s="235">
        <v>3.49</v>
      </c>
      <c r="K57" s="235">
        <v>1.1399999999999999</v>
      </c>
      <c r="L57" s="235">
        <v>1.1399999999999999</v>
      </c>
      <c r="M57" s="238">
        <v>0</v>
      </c>
      <c r="N57" s="236">
        <v>442.58</v>
      </c>
      <c r="O57" s="236">
        <v>0.05</v>
      </c>
      <c r="P57" s="236">
        <v>0.05</v>
      </c>
    </row>
    <row r="58" spans="1:16" ht="12.75" x14ac:dyDescent="0.2">
      <c r="A58" s="223">
        <v>321</v>
      </c>
      <c r="B58" s="223">
        <v>321</v>
      </c>
      <c r="C58" s="225" t="s">
        <v>1881</v>
      </c>
      <c r="D58" s="223">
        <v>396</v>
      </c>
      <c r="E58" s="223">
        <v>396</v>
      </c>
      <c r="F58" s="225" t="s">
        <v>1882</v>
      </c>
      <c r="G58" s="52" t="s">
        <v>820</v>
      </c>
      <c r="H58" s="234">
        <v>0</v>
      </c>
      <c r="I58" s="237">
        <v>0</v>
      </c>
      <c r="J58" s="235">
        <v>5.87</v>
      </c>
      <c r="K58" s="235">
        <v>1.04</v>
      </c>
      <c r="L58" s="235">
        <v>1.04</v>
      </c>
      <c r="M58" s="238">
        <v>0</v>
      </c>
      <c r="N58" s="236">
        <v>583.03</v>
      </c>
      <c r="O58" s="236">
        <v>0.05</v>
      </c>
      <c r="P58" s="236">
        <v>0.05</v>
      </c>
    </row>
    <row r="59" spans="1:16" ht="12.75" x14ac:dyDescent="0.2">
      <c r="A59" s="223">
        <v>322</v>
      </c>
      <c r="B59" s="223">
        <v>322</v>
      </c>
      <c r="C59" s="225" t="s">
        <v>1883</v>
      </c>
      <c r="D59" s="223">
        <v>397</v>
      </c>
      <c r="E59" s="223">
        <v>397</v>
      </c>
      <c r="F59" s="225" t="s">
        <v>1884</v>
      </c>
      <c r="G59" s="52" t="s">
        <v>821</v>
      </c>
      <c r="H59" s="234">
        <v>0</v>
      </c>
      <c r="I59" s="237">
        <v>3.024</v>
      </c>
      <c r="J59" s="235">
        <v>8.6199999999999992</v>
      </c>
      <c r="K59" s="235">
        <v>1.24</v>
      </c>
      <c r="L59" s="235">
        <v>1.24</v>
      </c>
      <c r="M59" s="238">
        <v>0</v>
      </c>
      <c r="N59" s="236">
        <v>758.81</v>
      </c>
      <c r="O59" s="236">
        <v>0.05</v>
      </c>
      <c r="P59" s="236">
        <v>0.05</v>
      </c>
    </row>
    <row r="60" spans="1:16" ht="12.75" x14ac:dyDescent="0.2">
      <c r="A60" s="223">
        <v>323</v>
      </c>
      <c r="B60" s="223">
        <v>323</v>
      </c>
      <c r="C60" s="225" t="s">
        <v>1885</v>
      </c>
      <c r="D60" s="223">
        <v>398</v>
      </c>
      <c r="E60" s="223">
        <v>398</v>
      </c>
      <c r="F60" s="225" t="s">
        <v>1886</v>
      </c>
      <c r="G60" s="52" t="s">
        <v>822</v>
      </c>
      <c r="H60" s="234">
        <v>0</v>
      </c>
      <c r="I60" s="237">
        <v>0</v>
      </c>
      <c r="J60" s="235">
        <v>22.38</v>
      </c>
      <c r="K60" s="235">
        <v>1.04</v>
      </c>
      <c r="L60" s="235">
        <v>1.04</v>
      </c>
      <c r="M60" s="238">
        <v>0</v>
      </c>
      <c r="N60" s="236">
        <v>1305.6300000000001</v>
      </c>
      <c r="O60" s="236">
        <v>0.05</v>
      </c>
      <c r="P60" s="236">
        <v>0.05</v>
      </c>
    </row>
    <row r="61" spans="1:16" ht="12.75" x14ac:dyDescent="0.2">
      <c r="A61" s="223">
        <v>324</v>
      </c>
      <c r="B61" s="223">
        <v>324</v>
      </c>
      <c r="C61" s="225" t="s">
        <v>1887</v>
      </c>
      <c r="D61" s="223">
        <v>399</v>
      </c>
      <c r="E61" s="223">
        <v>399</v>
      </c>
      <c r="F61" s="225" t="s">
        <v>1888</v>
      </c>
      <c r="G61" s="52" t="s">
        <v>823</v>
      </c>
      <c r="H61" s="234">
        <v>1</v>
      </c>
      <c r="I61" s="237">
        <v>5.3999999999999999E-2</v>
      </c>
      <c r="J61" s="235">
        <v>1481.76</v>
      </c>
      <c r="K61" s="235">
        <v>1.03</v>
      </c>
      <c r="L61" s="235">
        <v>1.03</v>
      </c>
      <c r="M61" s="238">
        <v>0</v>
      </c>
      <c r="N61" s="236">
        <v>83.62</v>
      </c>
      <c r="O61" s="236">
        <v>0.05</v>
      </c>
      <c r="P61" s="236">
        <v>0.05</v>
      </c>
    </row>
    <row r="62" spans="1:16" ht="12.75" x14ac:dyDescent="0.2">
      <c r="A62" s="223">
        <v>325</v>
      </c>
      <c r="B62" s="223">
        <v>325</v>
      </c>
      <c r="C62" s="225" t="s">
        <v>1889</v>
      </c>
      <c r="D62" s="223">
        <v>400</v>
      </c>
      <c r="E62" s="223">
        <v>400</v>
      </c>
      <c r="F62" s="225" t="s">
        <v>1890</v>
      </c>
      <c r="G62" s="52" t="s">
        <v>824</v>
      </c>
      <c r="H62" s="234">
        <v>0</v>
      </c>
      <c r="I62" s="237">
        <v>0</v>
      </c>
      <c r="J62" s="235">
        <v>6.53</v>
      </c>
      <c r="K62" s="235">
        <v>1.39</v>
      </c>
      <c r="L62" s="235">
        <v>1.39</v>
      </c>
      <c r="M62" s="238">
        <v>0</v>
      </c>
      <c r="N62" s="236">
        <v>718.06</v>
      </c>
      <c r="O62" s="236">
        <v>0.05</v>
      </c>
      <c r="P62" s="236">
        <v>0.05</v>
      </c>
    </row>
    <row r="63" spans="1:16" ht="12.75" x14ac:dyDescent="0.2">
      <c r="A63" s="223">
        <v>326</v>
      </c>
      <c r="B63" s="223">
        <v>326</v>
      </c>
      <c r="C63" s="225" t="s">
        <v>1891</v>
      </c>
      <c r="D63" s="223">
        <v>401</v>
      </c>
      <c r="E63" s="223">
        <v>401</v>
      </c>
      <c r="F63" s="225">
        <v>1170000652018</v>
      </c>
      <c r="G63" s="52" t="s">
        <v>825</v>
      </c>
      <c r="H63" s="234">
        <v>0</v>
      </c>
      <c r="I63" s="237">
        <v>0</v>
      </c>
      <c r="J63" s="235">
        <v>92.45</v>
      </c>
      <c r="K63" s="235">
        <v>0.85</v>
      </c>
      <c r="L63" s="235">
        <v>0.85</v>
      </c>
      <c r="M63" s="238">
        <v>-0.255</v>
      </c>
      <c r="N63" s="236">
        <v>389.33</v>
      </c>
      <c r="O63" s="236">
        <v>0.05</v>
      </c>
      <c r="P63" s="236">
        <v>0.05</v>
      </c>
    </row>
    <row r="64" spans="1:16" ht="12.75" x14ac:dyDescent="0.2">
      <c r="A64" s="223">
        <v>328</v>
      </c>
      <c r="B64" s="223">
        <v>328</v>
      </c>
      <c r="C64" s="225" t="s">
        <v>1892</v>
      </c>
      <c r="D64" s="223">
        <v>403</v>
      </c>
      <c r="E64" s="223">
        <v>403</v>
      </c>
      <c r="F64" s="225" t="s">
        <v>1893</v>
      </c>
      <c r="G64" s="52" t="s">
        <v>826</v>
      </c>
      <c r="H64" s="234">
        <v>0</v>
      </c>
      <c r="I64" s="237">
        <v>0</v>
      </c>
      <c r="J64" s="235">
        <v>20.83</v>
      </c>
      <c r="K64" s="235">
        <v>0.88</v>
      </c>
      <c r="L64" s="235">
        <v>0.88</v>
      </c>
      <c r="M64" s="238">
        <v>0</v>
      </c>
      <c r="N64" s="236">
        <v>1874.91</v>
      </c>
      <c r="O64" s="236">
        <v>0.05</v>
      </c>
      <c r="P64" s="236">
        <v>0.05</v>
      </c>
    </row>
    <row r="65" spans="1:16" ht="12.75" x14ac:dyDescent="0.2">
      <c r="A65" s="223">
        <v>329</v>
      </c>
      <c r="B65" s="223">
        <v>329</v>
      </c>
      <c r="C65" s="225" t="s">
        <v>1894</v>
      </c>
      <c r="D65" s="223"/>
      <c r="E65" s="223"/>
      <c r="F65" s="225"/>
      <c r="G65" s="52" t="s">
        <v>827</v>
      </c>
      <c r="H65" s="234">
        <v>1</v>
      </c>
      <c r="I65" s="237">
        <v>0</v>
      </c>
      <c r="J65" s="235">
        <v>2261.9899999999998</v>
      </c>
      <c r="K65" s="235">
        <v>1.7</v>
      </c>
      <c r="L65" s="235">
        <v>1.7</v>
      </c>
      <c r="M65" s="238">
        <v>0</v>
      </c>
      <c r="N65" s="236">
        <v>0</v>
      </c>
      <c r="O65" s="236">
        <v>0</v>
      </c>
      <c r="P65" s="236">
        <v>0</v>
      </c>
    </row>
    <row r="66" spans="1:16" ht="12.75" x14ac:dyDescent="0.2">
      <c r="A66" s="223"/>
      <c r="B66" s="223"/>
      <c r="C66" s="225"/>
      <c r="D66" s="223">
        <v>370</v>
      </c>
      <c r="E66" s="223">
        <v>370</v>
      </c>
      <c r="F66" s="225" t="s">
        <v>1895</v>
      </c>
      <c r="G66" s="52" t="s">
        <v>828</v>
      </c>
      <c r="H66" s="234">
        <v>0</v>
      </c>
      <c r="I66" s="237">
        <v>0</v>
      </c>
      <c r="J66" s="235">
        <v>0</v>
      </c>
      <c r="K66" s="235">
        <v>0</v>
      </c>
      <c r="L66" s="235">
        <v>0</v>
      </c>
      <c r="M66" s="238">
        <v>-1.3149999999999999</v>
      </c>
      <c r="N66" s="236">
        <v>3911.66</v>
      </c>
      <c r="O66" s="236">
        <v>0.05</v>
      </c>
      <c r="P66" s="236">
        <v>0.05</v>
      </c>
    </row>
    <row r="67" spans="1:16" ht="12.75" x14ac:dyDescent="0.2">
      <c r="A67" s="223"/>
      <c r="B67" s="223"/>
      <c r="C67" s="225"/>
      <c r="D67" s="223">
        <v>404</v>
      </c>
      <c r="E67" s="223">
        <v>404</v>
      </c>
      <c r="F67" s="225" t="s">
        <v>1896</v>
      </c>
      <c r="G67" s="52" t="s">
        <v>829</v>
      </c>
      <c r="H67" s="234">
        <v>0</v>
      </c>
      <c r="I67" s="237">
        <v>0</v>
      </c>
      <c r="J67" s="235">
        <v>0</v>
      </c>
      <c r="K67" s="235">
        <v>0</v>
      </c>
      <c r="L67" s="235">
        <v>0</v>
      </c>
      <c r="M67" s="238">
        <v>-1.3149999999999999</v>
      </c>
      <c r="N67" s="236">
        <v>3911.66</v>
      </c>
      <c r="O67" s="236">
        <v>0.05</v>
      </c>
      <c r="P67" s="236">
        <v>0.05</v>
      </c>
    </row>
    <row r="68" spans="1:16" ht="12.75" x14ac:dyDescent="0.2">
      <c r="A68" s="223">
        <v>330</v>
      </c>
      <c r="B68" s="223">
        <v>330</v>
      </c>
      <c r="C68" s="225" t="s">
        <v>1897</v>
      </c>
      <c r="D68" s="223">
        <v>405</v>
      </c>
      <c r="E68" s="223">
        <v>405</v>
      </c>
      <c r="F68" s="225" t="s">
        <v>1898</v>
      </c>
      <c r="G68" s="52" t="s">
        <v>830</v>
      </c>
      <c r="H68" s="234">
        <v>0</v>
      </c>
      <c r="I68" s="237">
        <v>0</v>
      </c>
      <c r="J68" s="235">
        <v>8.18</v>
      </c>
      <c r="K68" s="235">
        <v>1.22</v>
      </c>
      <c r="L68" s="235">
        <v>1.22</v>
      </c>
      <c r="M68" s="238">
        <v>0</v>
      </c>
      <c r="N68" s="236">
        <v>637.85</v>
      </c>
      <c r="O68" s="236">
        <v>0.05</v>
      </c>
      <c r="P68" s="236">
        <v>0.05</v>
      </c>
    </row>
    <row r="69" spans="1:16" ht="12.75" x14ac:dyDescent="0.2">
      <c r="A69" s="223">
        <v>331</v>
      </c>
      <c r="B69" s="223">
        <v>331</v>
      </c>
      <c r="C69" s="225" t="s">
        <v>1899</v>
      </c>
      <c r="D69" s="223">
        <v>406</v>
      </c>
      <c r="E69" s="223">
        <v>406</v>
      </c>
      <c r="F69" s="225" t="s">
        <v>1900</v>
      </c>
      <c r="G69" s="52" t="s">
        <v>831</v>
      </c>
      <c r="H69" s="234">
        <v>0</v>
      </c>
      <c r="I69" s="237">
        <v>0</v>
      </c>
      <c r="J69" s="235">
        <v>9.57</v>
      </c>
      <c r="K69" s="235">
        <v>0.78</v>
      </c>
      <c r="L69" s="235">
        <v>0.78</v>
      </c>
      <c r="M69" s="238">
        <v>0</v>
      </c>
      <c r="N69" s="236">
        <v>1680.13</v>
      </c>
      <c r="O69" s="236">
        <v>0.05</v>
      </c>
      <c r="P69" s="236">
        <v>0.05</v>
      </c>
    </row>
    <row r="70" spans="1:16" ht="12.75" x14ac:dyDescent="0.2">
      <c r="A70" s="223">
        <v>334</v>
      </c>
      <c r="B70" s="223">
        <v>334</v>
      </c>
      <c r="C70" s="225" t="s">
        <v>1901</v>
      </c>
      <c r="D70" s="223">
        <v>409</v>
      </c>
      <c r="E70" s="223">
        <v>409</v>
      </c>
      <c r="F70" s="225" t="s">
        <v>1902</v>
      </c>
      <c r="G70" s="52" t="s">
        <v>832</v>
      </c>
      <c r="H70" s="234">
        <v>0</v>
      </c>
      <c r="I70" s="237">
        <v>0</v>
      </c>
      <c r="J70" s="235">
        <v>5.65</v>
      </c>
      <c r="K70" s="235">
        <v>1.88</v>
      </c>
      <c r="L70" s="235">
        <v>1.88</v>
      </c>
      <c r="M70" s="238">
        <v>0</v>
      </c>
      <c r="N70" s="236">
        <v>447.57</v>
      </c>
      <c r="O70" s="236">
        <v>0.05</v>
      </c>
      <c r="P70" s="236">
        <v>0.05</v>
      </c>
    </row>
    <row r="71" spans="1:16" ht="12.75" x14ac:dyDescent="0.2">
      <c r="A71" s="223">
        <v>335</v>
      </c>
      <c r="B71" s="223">
        <v>335</v>
      </c>
      <c r="C71" s="225" t="s">
        <v>1903</v>
      </c>
      <c r="D71" s="223">
        <v>410</v>
      </c>
      <c r="E71" s="223">
        <v>410</v>
      </c>
      <c r="F71" s="225" t="s">
        <v>1904</v>
      </c>
      <c r="G71" s="52" t="s">
        <v>833</v>
      </c>
      <c r="H71" s="234">
        <v>0</v>
      </c>
      <c r="I71" s="237">
        <v>0</v>
      </c>
      <c r="J71" s="235">
        <v>4.9400000000000004</v>
      </c>
      <c r="K71" s="235">
        <v>1.79</v>
      </c>
      <c r="L71" s="235">
        <v>1.79</v>
      </c>
      <c r="M71" s="238">
        <v>0</v>
      </c>
      <c r="N71" s="236">
        <v>448.28</v>
      </c>
      <c r="O71" s="236">
        <v>0.05</v>
      </c>
      <c r="P71" s="236">
        <v>0.05</v>
      </c>
    </row>
    <row r="72" spans="1:16" ht="12.75" x14ac:dyDescent="0.2">
      <c r="A72" s="223">
        <v>337</v>
      </c>
      <c r="B72" s="223">
        <v>337</v>
      </c>
      <c r="C72" s="225" t="s">
        <v>1905</v>
      </c>
      <c r="D72" s="223">
        <v>412</v>
      </c>
      <c r="E72" s="223">
        <v>412</v>
      </c>
      <c r="F72" s="225" t="s">
        <v>1906</v>
      </c>
      <c r="G72" s="52" t="s">
        <v>834</v>
      </c>
      <c r="H72" s="234">
        <v>0</v>
      </c>
      <c r="I72" s="237">
        <v>0.56799999999999995</v>
      </c>
      <c r="J72" s="235">
        <v>589.11</v>
      </c>
      <c r="K72" s="235">
        <v>1.32</v>
      </c>
      <c r="L72" s="235">
        <v>1.32</v>
      </c>
      <c r="M72" s="238">
        <v>-1.3140000000000001</v>
      </c>
      <c r="N72" s="236">
        <v>3748.91</v>
      </c>
      <c r="O72" s="236">
        <v>0.05</v>
      </c>
      <c r="P72" s="236">
        <v>0.05</v>
      </c>
    </row>
    <row r="73" spans="1:16" ht="12.75" x14ac:dyDescent="0.2">
      <c r="A73" s="223">
        <v>338</v>
      </c>
      <c r="B73" s="223">
        <v>338</v>
      </c>
      <c r="C73" s="225" t="s">
        <v>1907</v>
      </c>
      <c r="D73" s="223">
        <v>413</v>
      </c>
      <c r="E73" s="223">
        <v>413</v>
      </c>
      <c r="F73" s="225" t="s">
        <v>1908</v>
      </c>
      <c r="G73" s="52" t="s">
        <v>835</v>
      </c>
      <c r="H73" s="234">
        <v>0</v>
      </c>
      <c r="I73" s="237">
        <v>5.5E-2</v>
      </c>
      <c r="J73" s="235">
        <v>27.09</v>
      </c>
      <c r="K73" s="235">
        <v>0.81</v>
      </c>
      <c r="L73" s="235">
        <v>0.81</v>
      </c>
      <c r="M73" s="238">
        <v>0</v>
      </c>
      <c r="N73" s="236">
        <v>1354.48</v>
      </c>
      <c r="O73" s="236">
        <v>0.05</v>
      </c>
      <c r="P73" s="236">
        <v>0.05</v>
      </c>
    </row>
    <row r="74" spans="1:16" ht="25.5" x14ac:dyDescent="0.2">
      <c r="A74" s="223">
        <v>340</v>
      </c>
      <c r="B74" s="223">
        <v>340</v>
      </c>
      <c r="C74" s="225" t="s">
        <v>1909</v>
      </c>
      <c r="D74" s="223">
        <v>415</v>
      </c>
      <c r="E74" s="223">
        <v>415</v>
      </c>
      <c r="F74" s="225" t="s">
        <v>1910</v>
      </c>
      <c r="G74" s="52" t="s">
        <v>836</v>
      </c>
      <c r="H74" s="234">
        <v>0</v>
      </c>
      <c r="I74" s="237">
        <v>0</v>
      </c>
      <c r="J74" s="235">
        <v>16.329999999999998</v>
      </c>
      <c r="K74" s="235">
        <v>1.27</v>
      </c>
      <c r="L74" s="235">
        <v>1.27</v>
      </c>
      <c r="M74" s="238">
        <v>-0.64600000000000002</v>
      </c>
      <c r="N74" s="236">
        <v>979.62</v>
      </c>
      <c r="O74" s="236">
        <v>0.05</v>
      </c>
      <c r="P74" s="236">
        <v>0.05</v>
      </c>
    </row>
    <row r="75" spans="1:16" ht="12.75" x14ac:dyDescent="0.2">
      <c r="A75" s="223">
        <v>341</v>
      </c>
      <c r="B75" s="223">
        <v>341</v>
      </c>
      <c r="C75" s="225" t="s">
        <v>1911</v>
      </c>
      <c r="D75" s="223">
        <v>435</v>
      </c>
      <c r="E75" s="223">
        <v>435</v>
      </c>
      <c r="F75" s="225">
        <v>1170000893898</v>
      </c>
      <c r="G75" s="52" t="s">
        <v>837</v>
      </c>
      <c r="H75" s="234">
        <v>1</v>
      </c>
      <c r="I75" s="237">
        <v>0</v>
      </c>
      <c r="J75" s="235">
        <v>2030.34</v>
      </c>
      <c r="K75" s="235">
        <v>0.86</v>
      </c>
      <c r="L75" s="235">
        <v>0.86</v>
      </c>
      <c r="M75" s="238">
        <v>0</v>
      </c>
      <c r="N75" s="236">
        <v>2.52</v>
      </c>
      <c r="O75" s="236">
        <v>0.05</v>
      </c>
      <c r="P75" s="236">
        <v>0.05</v>
      </c>
    </row>
    <row r="76" spans="1:16" ht="12.75" x14ac:dyDescent="0.2">
      <c r="A76" s="223">
        <v>343</v>
      </c>
      <c r="B76" s="223">
        <v>343</v>
      </c>
      <c r="C76" s="225" t="s">
        <v>1912</v>
      </c>
      <c r="D76" s="223">
        <v>418</v>
      </c>
      <c r="E76" s="223">
        <v>418</v>
      </c>
      <c r="F76" s="225" t="s">
        <v>1913</v>
      </c>
      <c r="G76" s="52" t="s">
        <v>838</v>
      </c>
      <c r="H76" s="234">
        <v>0</v>
      </c>
      <c r="I76" s="237">
        <v>0</v>
      </c>
      <c r="J76" s="235">
        <v>5.95</v>
      </c>
      <c r="K76" s="235">
        <v>1.1399999999999999</v>
      </c>
      <c r="L76" s="235">
        <v>1.1399999999999999</v>
      </c>
      <c r="M76" s="238">
        <v>0</v>
      </c>
      <c r="N76" s="236">
        <v>475.83</v>
      </c>
      <c r="O76" s="236">
        <v>0.05</v>
      </c>
      <c r="P76" s="236">
        <v>0.05</v>
      </c>
    </row>
    <row r="77" spans="1:16" ht="12.75" x14ac:dyDescent="0.2">
      <c r="A77" s="223">
        <v>344</v>
      </c>
      <c r="B77" s="223">
        <v>344</v>
      </c>
      <c r="C77" s="225" t="s">
        <v>1914</v>
      </c>
      <c r="D77" s="223">
        <v>419</v>
      </c>
      <c r="E77" s="223">
        <v>419</v>
      </c>
      <c r="F77" s="225" t="s">
        <v>1915</v>
      </c>
      <c r="G77" s="52" t="s">
        <v>839</v>
      </c>
      <c r="H77" s="234">
        <v>0</v>
      </c>
      <c r="I77" s="237">
        <v>0.23200000000000001</v>
      </c>
      <c r="J77" s="235">
        <v>20.34</v>
      </c>
      <c r="K77" s="235">
        <v>0.99</v>
      </c>
      <c r="L77" s="235">
        <v>0.99</v>
      </c>
      <c r="M77" s="238">
        <v>0</v>
      </c>
      <c r="N77" s="236">
        <v>3389.34</v>
      </c>
      <c r="O77" s="236">
        <v>0.05</v>
      </c>
      <c r="P77" s="236">
        <v>0.05</v>
      </c>
    </row>
    <row r="78" spans="1:16" ht="12.75" x14ac:dyDescent="0.2">
      <c r="A78" s="223">
        <v>345</v>
      </c>
      <c r="B78" s="223">
        <v>345</v>
      </c>
      <c r="C78" s="225" t="s">
        <v>1916</v>
      </c>
      <c r="D78" s="223">
        <v>420</v>
      </c>
      <c r="E78" s="223">
        <v>420</v>
      </c>
      <c r="F78" s="225" t="s">
        <v>1917</v>
      </c>
      <c r="G78" s="52" t="s">
        <v>840</v>
      </c>
      <c r="H78" s="234">
        <v>0</v>
      </c>
      <c r="I78" s="237">
        <v>0</v>
      </c>
      <c r="J78" s="235">
        <v>23.27</v>
      </c>
      <c r="K78" s="235">
        <v>0.88</v>
      </c>
      <c r="L78" s="235">
        <v>0.88</v>
      </c>
      <c r="M78" s="238">
        <v>0</v>
      </c>
      <c r="N78" s="236">
        <v>1815.34</v>
      </c>
      <c r="O78" s="236">
        <v>0.05</v>
      </c>
      <c r="P78" s="236">
        <v>0.05</v>
      </c>
    </row>
    <row r="79" spans="1:16" ht="12.75" x14ac:dyDescent="0.2">
      <c r="A79" s="223">
        <v>346</v>
      </c>
      <c r="B79" s="223">
        <v>346</v>
      </c>
      <c r="C79" s="225" t="s">
        <v>1918</v>
      </c>
      <c r="D79" s="223">
        <v>421</v>
      </c>
      <c r="E79" s="223">
        <v>421</v>
      </c>
      <c r="F79" s="225" t="s">
        <v>1919</v>
      </c>
      <c r="G79" s="52" t="s">
        <v>841</v>
      </c>
      <c r="H79" s="234">
        <v>0</v>
      </c>
      <c r="I79" s="237">
        <v>0</v>
      </c>
      <c r="J79" s="235">
        <v>52.17</v>
      </c>
      <c r="K79" s="235">
        <v>1.7</v>
      </c>
      <c r="L79" s="235">
        <v>1.7</v>
      </c>
      <c r="M79" s="238">
        <v>0</v>
      </c>
      <c r="N79" s="236">
        <v>2347.7800000000002</v>
      </c>
      <c r="O79" s="236">
        <v>0.05</v>
      </c>
      <c r="P79" s="236">
        <v>0.05</v>
      </c>
    </row>
    <row r="80" spans="1:16" ht="12.75" x14ac:dyDescent="0.2">
      <c r="A80" s="223">
        <v>347</v>
      </c>
      <c r="B80" s="223">
        <v>347</v>
      </c>
      <c r="C80" s="225" t="s">
        <v>1920</v>
      </c>
      <c r="D80" s="223">
        <v>422</v>
      </c>
      <c r="E80" s="223">
        <v>422</v>
      </c>
      <c r="F80" s="225" t="s">
        <v>1921</v>
      </c>
      <c r="G80" s="52" t="s">
        <v>842</v>
      </c>
      <c r="H80" s="234">
        <v>0</v>
      </c>
      <c r="I80" s="237">
        <v>1.5229999999999999</v>
      </c>
      <c r="J80" s="235">
        <v>4.16</v>
      </c>
      <c r="K80" s="235">
        <v>1.5</v>
      </c>
      <c r="L80" s="235">
        <v>1.5</v>
      </c>
      <c r="M80" s="238">
        <v>0</v>
      </c>
      <c r="N80" s="236">
        <v>763.27</v>
      </c>
      <c r="O80" s="236">
        <v>0.05</v>
      </c>
      <c r="P80" s="236">
        <v>0.05</v>
      </c>
    </row>
    <row r="81" spans="1:16" ht="12.75" x14ac:dyDescent="0.2">
      <c r="A81" s="223">
        <v>348</v>
      </c>
      <c r="B81" s="223">
        <v>348</v>
      </c>
      <c r="C81" s="225" t="s">
        <v>1922</v>
      </c>
      <c r="D81" s="223">
        <v>423</v>
      </c>
      <c r="E81" s="223">
        <v>423</v>
      </c>
      <c r="F81" s="225" t="s">
        <v>1923</v>
      </c>
      <c r="G81" s="52" t="s">
        <v>843</v>
      </c>
      <c r="H81" s="234">
        <v>0</v>
      </c>
      <c r="I81" s="237">
        <v>0</v>
      </c>
      <c r="J81" s="235">
        <v>7</v>
      </c>
      <c r="K81" s="235">
        <v>1.1399999999999999</v>
      </c>
      <c r="L81" s="235">
        <v>1.1399999999999999</v>
      </c>
      <c r="M81" s="238">
        <v>0</v>
      </c>
      <c r="N81" s="236">
        <v>691.7</v>
      </c>
      <c r="O81" s="236">
        <v>0.05</v>
      </c>
      <c r="P81" s="236">
        <v>0.05</v>
      </c>
    </row>
    <row r="82" spans="1:16" ht="12.75" x14ac:dyDescent="0.2">
      <c r="A82" s="223">
        <v>349</v>
      </c>
      <c r="B82" s="223">
        <v>349</v>
      </c>
      <c r="C82" s="225" t="s">
        <v>1924</v>
      </c>
      <c r="D82" s="223">
        <v>424</v>
      </c>
      <c r="E82" s="223">
        <v>424</v>
      </c>
      <c r="F82" s="225" t="s">
        <v>1925</v>
      </c>
      <c r="G82" s="52" t="s">
        <v>844</v>
      </c>
      <c r="H82" s="234">
        <v>1</v>
      </c>
      <c r="I82" s="237">
        <v>0</v>
      </c>
      <c r="J82" s="235">
        <v>1493.21</v>
      </c>
      <c r="K82" s="235">
        <v>0.79</v>
      </c>
      <c r="L82" s="235">
        <v>0.79</v>
      </c>
      <c r="M82" s="238">
        <v>0</v>
      </c>
      <c r="N82" s="236">
        <v>677.47</v>
      </c>
      <c r="O82" s="236">
        <v>0.05</v>
      </c>
      <c r="P82" s="236">
        <v>0.05</v>
      </c>
    </row>
    <row r="83" spans="1:16" ht="12.75" x14ac:dyDescent="0.2">
      <c r="A83" s="223">
        <v>351</v>
      </c>
      <c r="B83" s="223">
        <v>351</v>
      </c>
      <c r="C83" s="225" t="s">
        <v>1926</v>
      </c>
      <c r="D83" s="223">
        <v>426</v>
      </c>
      <c r="E83" s="223">
        <v>426</v>
      </c>
      <c r="F83" s="225" t="s">
        <v>1927</v>
      </c>
      <c r="G83" s="52" t="s">
        <v>845</v>
      </c>
      <c r="H83" s="234">
        <v>0</v>
      </c>
      <c r="I83" s="237">
        <v>0.55200000000000005</v>
      </c>
      <c r="J83" s="235">
        <v>4.9000000000000004</v>
      </c>
      <c r="K83" s="235">
        <v>1.39</v>
      </c>
      <c r="L83" s="235">
        <v>1.39</v>
      </c>
      <c r="M83" s="238">
        <v>0</v>
      </c>
      <c r="N83" s="236">
        <v>441.17</v>
      </c>
      <c r="O83" s="236">
        <v>0.05</v>
      </c>
      <c r="P83" s="236">
        <v>0.05</v>
      </c>
    </row>
    <row r="84" spans="1:16" ht="12.75" x14ac:dyDescent="0.2">
      <c r="A84" s="223">
        <v>353</v>
      </c>
      <c r="B84" s="223">
        <v>353</v>
      </c>
      <c r="C84" s="225" t="s">
        <v>1928</v>
      </c>
      <c r="D84" s="223">
        <v>428</v>
      </c>
      <c r="E84" s="223">
        <v>428</v>
      </c>
      <c r="F84" s="225" t="s">
        <v>1929</v>
      </c>
      <c r="G84" s="52" t="s">
        <v>846</v>
      </c>
      <c r="H84" s="234">
        <v>0</v>
      </c>
      <c r="I84" s="237">
        <v>1.738</v>
      </c>
      <c r="J84" s="235">
        <v>6.62</v>
      </c>
      <c r="K84" s="235">
        <v>0.92</v>
      </c>
      <c r="L84" s="235">
        <v>0.92</v>
      </c>
      <c r="M84" s="238">
        <v>0</v>
      </c>
      <c r="N84" s="236">
        <v>439.46</v>
      </c>
      <c r="O84" s="236">
        <v>0.05</v>
      </c>
      <c r="P84" s="236">
        <v>0.05</v>
      </c>
    </row>
    <row r="85" spans="1:16" ht="12.75" x14ac:dyDescent="0.2">
      <c r="A85" s="223">
        <v>354</v>
      </c>
      <c r="B85" s="223">
        <v>354</v>
      </c>
      <c r="C85" s="225" t="s">
        <v>1930</v>
      </c>
      <c r="D85" s="223">
        <v>429</v>
      </c>
      <c r="E85" s="223">
        <v>429</v>
      </c>
      <c r="F85" s="225" t="s">
        <v>1931</v>
      </c>
      <c r="G85" s="52" t="s">
        <v>847</v>
      </c>
      <c r="H85" s="234">
        <v>0</v>
      </c>
      <c r="I85" s="237">
        <v>0</v>
      </c>
      <c r="J85" s="235">
        <v>5</v>
      </c>
      <c r="K85" s="235">
        <v>0.79</v>
      </c>
      <c r="L85" s="235">
        <v>0.79</v>
      </c>
      <c r="M85" s="238">
        <v>0</v>
      </c>
      <c r="N85" s="236">
        <v>95.24</v>
      </c>
      <c r="O85" s="236">
        <v>0.05</v>
      </c>
      <c r="P85" s="236">
        <v>0.05</v>
      </c>
    </row>
    <row r="86" spans="1:16" ht="12.75" x14ac:dyDescent="0.2">
      <c r="A86" s="223">
        <v>355</v>
      </c>
      <c r="B86" s="223">
        <v>355</v>
      </c>
      <c r="C86" s="225" t="s">
        <v>1932</v>
      </c>
      <c r="D86" s="223">
        <v>430</v>
      </c>
      <c r="E86" s="223">
        <v>430</v>
      </c>
      <c r="F86" s="225" t="s">
        <v>1933</v>
      </c>
      <c r="G86" s="52" t="s">
        <v>848</v>
      </c>
      <c r="H86" s="234">
        <v>0</v>
      </c>
      <c r="I86" s="237">
        <v>0</v>
      </c>
      <c r="J86" s="235">
        <v>81.7</v>
      </c>
      <c r="K86" s="235">
        <v>1.1399999999999999</v>
      </c>
      <c r="L86" s="235">
        <v>1.1399999999999999</v>
      </c>
      <c r="M86" s="238">
        <v>0</v>
      </c>
      <c r="N86" s="236">
        <v>383.73</v>
      </c>
      <c r="O86" s="236">
        <v>0.05</v>
      </c>
      <c r="P86" s="236">
        <v>0.05</v>
      </c>
    </row>
    <row r="87" spans="1:16" ht="12.75" x14ac:dyDescent="0.2">
      <c r="A87" s="223">
        <v>356</v>
      </c>
      <c r="B87" s="223">
        <v>356</v>
      </c>
      <c r="C87" s="225" t="s">
        <v>1934</v>
      </c>
      <c r="D87" s="223">
        <v>431</v>
      </c>
      <c r="E87" s="223">
        <v>431</v>
      </c>
      <c r="F87" s="225" t="s">
        <v>1935</v>
      </c>
      <c r="G87" s="52" t="s">
        <v>849</v>
      </c>
      <c r="H87" s="234">
        <v>0</v>
      </c>
      <c r="I87" s="237">
        <v>1.52</v>
      </c>
      <c r="J87" s="235">
        <v>10.74</v>
      </c>
      <c r="K87" s="235">
        <v>0.98</v>
      </c>
      <c r="L87" s="235">
        <v>0.98</v>
      </c>
      <c r="M87" s="238">
        <v>-2.004</v>
      </c>
      <c r="N87" s="236">
        <v>542.45000000000005</v>
      </c>
      <c r="O87" s="236">
        <v>0.05</v>
      </c>
      <c r="P87" s="236">
        <v>0.05</v>
      </c>
    </row>
    <row r="88" spans="1:16" ht="12.75" x14ac:dyDescent="0.2">
      <c r="A88" s="223">
        <v>357</v>
      </c>
      <c r="B88" s="223">
        <v>357</v>
      </c>
      <c r="C88" s="225" t="s">
        <v>1936</v>
      </c>
      <c r="D88" s="223">
        <v>432</v>
      </c>
      <c r="E88" s="223">
        <v>432</v>
      </c>
      <c r="F88" s="225" t="s">
        <v>1937</v>
      </c>
      <c r="G88" s="52" t="s">
        <v>850</v>
      </c>
      <c r="H88" s="234">
        <v>0</v>
      </c>
      <c r="I88" s="237">
        <v>2.69</v>
      </c>
      <c r="J88" s="235">
        <v>214.13</v>
      </c>
      <c r="K88" s="235">
        <v>1.1000000000000001</v>
      </c>
      <c r="L88" s="235">
        <v>1.1000000000000001</v>
      </c>
      <c r="M88" s="238">
        <v>-3.6989999999999998</v>
      </c>
      <c r="N88" s="236">
        <v>267.66000000000003</v>
      </c>
      <c r="O88" s="236">
        <v>0.05</v>
      </c>
      <c r="P88" s="236">
        <v>0.05</v>
      </c>
    </row>
    <row r="89" spans="1:16" ht="12.75" x14ac:dyDescent="0.2">
      <c r="A89" s="223">
        <v>358</v>
      </c>
      <c r="B89" s="223">
        <v>358</v>
      </c>
      <c r="C89" s="225" t="s">
        <v>1938</v>
      </c>
      <c r="D89" s="223">
        <v>433</v>
      </c>
      <c r="E89" s="223">
        <v>433</v>
      </c>
      <c r="F89" s="225" t="s">
        <v>1939</v>
      </c>
      <c r="G89" s="52" t="s">
        <v>851</v>
      </c>
      <c r="H89" s="234">
        <v>0</v>
      </c>
      <c r="I89" s="237">
        <v>0</v>
      </c>
      <c r="J89" s="235">
        <v>578.47</v>
      </c>
      <c r="K89" s="235">
        <v>1.67</v>
      </c>
      <c r="L89" s="235">
        <v>1.67</v>
      </c>
      <c r="M89" s="238">
        <v>-1.2430000000000001</v>
      </c>
      <c r="N89" s="236">
        <v>578.47</v>
      </c>
      <c r="O89" s="236">
        <v>0.05</v>
      </c>
      <c r="P89" s="236">
        <v>0.05</v>
      </c>
    </row>
    <row r="90" spans="1:16" ht="12.75" x14ac:dyDescent="0.2">
      <c r="A90" s="223">
        <v>359</v>
      </c>
      <c r="B90" s="223">
        <v>359</v>
      </c>
      <c r="C90" s="225" t="s">
        <v>1940</v>
      </c>
      <c r="D90" s="223">
        <v>434</v>
      </c>
      <c r="E90" s="223">
        <v>434</v>
      </c>
      <c r="F90" s="225" t="s">
        <v>1941</v>
      </c>
      <c r="G90" s="52" t="s">
        <v>852</v>
      </c>
      <c r="H90" s="234">
        <v>0</v>
      </c>
      <c r="I90" s="237">
        <v>0.56200000000000006</v>
      </c>
      <c r="J90" s="235">
        <v>5.95</v>
      </c>
      <c r="K90" s="235">
        <v>1.1599999999999999</v>
      </c>
      <c r="L90" s="235">
        <v>1.1599999999999999</v>
      </c>
      <c r="M90" s="238">
        <v>-0.57099999999999995</v>
      </c>
      <c r="N90" s="236">
        <v>475.83</v>
      </c>
      <c r="O90" s="236">
        <v>0.05</v>
      </c>
      <c r="P90" s="236">
        <v>0.05</v>
      </c>
    </row>
    <row r="91" spans="1:16" ht="12.75" x14ac:dyDescent="0.2">
      <c r="A91" s="223">
        <v>361</v>
      </c>
      <c r="B91" s="223">
        <v>361</v>
      </c>
      <c r="C91" s="225" t="s">
        <v>1942</v>
      </c>
      <c r="D91" s="223">
        <v>436</v>
      </c>
      <c r="E91" s="223">
        <v>436</v>
      </c>
      <c r="F91" s="225" t="s">
        <v>1943</v>
      </c>
      <c r="G91" s="52" t="s">
        <v>853</v>
      </c>
      <c r="H91" s="234">
        <v>0</v>
      </c>
      <c r="I91" s="237">
        <v>0</v>
      </c>
      <c r="J91" s="235">
        <v>1901.22</v>
      </c>
      <c r="K91" s="235">
        <v>0.8</v>
      </c>
      <c r="L91" s="235">
        <v>0.8</v>
      </c>
      <c r="M91" s="238">
        <v>0</v>
      </c>
      <c r="N91" s="236">
        <v>1901.22</v>
      </c>
      <c r="O91" s="236">
        <v>0.05</v>
      </c>
      <c r="P91" s="236">
        <v>0.05</v>
      </c>
    </row>
    <row r="92" spans="1:16" ht="12.75" x14ac:dyDescent="0.2">
      <c r="A92" s="223">
        <v>362</v>
      </c>
      <c r="B92" s="223">
        <v>362</v>
      </c>
      <c r="C92" s="225" t="s">
        <v>1944</v>
      </c>
      <c r="D92" s="223">
        <v>437</v>
      </c>
      <c r="E92" s="223">
        <v>437</v>
      </c>
      <c r="F92" s="225" t="s">
        <v>1945</v>
      </c>
      <c r="G92" s="52" t="s">
        <v>854</v>
      </c>
      <c r="H92" s="234">
        <v>0</v>
      </c>
      <c r="I92" s="237">
        <v>0.19</v>
      </c>
      <c r="J92" s="235">
        <v>261.79000000000002</v>
      </c>
      <c r="K92" s="235">
        <v>0.86</v>
      </c>
      <c r="L92" s="235">
        <v>0.86</v>
      </c>
      <c r="M92" s="238">
        <v>-0.19800000000000001</v>
      </c>
      <c r="N92" s="236">
        <v>1570.73</v>
      </c>
      <c r="O92" s="236">
        <v>0.05</v>
      </c>
      <c r="P92" s="236">
        <v>0.05</v>
      </c>
    </row>
    <row r="93" spans="1:16" ht="12.75" x14ac:dyDescent="0.2">
      <c r="A93" s="223">
        <v>363</v>
      </c>
      <c r="B93" s="223">
        <v>363</v>
      </c>
      <c r="C93" s="225" t="s">
        <v>1946</v>
      </c>
      <c r="D93" s="223">
        <v>438</v>
      </c>
      <c r="E93" s="223">
        <v>438</v>
      </c>
      <c r="F93" s="225" t="s">
        <v>1947</v>
      </c>
      <c r="G93" s="52" t="s">
        <v>855</v>
      </c>
      <c r="H93" s="234">
        <v>0</v>
      </c>
      <c r="I93" s="237">
        <v>1.7569999999999999</v>
      </c>
      <c r="J93" s="235">
        <v>2.14</v>
      </c>
      <c r="K93" s="235">
        <v>2.09</v>
      </c>
      <c r="L93" s="235">
        <v>2.09</v>
      </c>
      <c r="M93" s="238">
        <v>-1.8009999999999999</v>
      </c>
      <c r="N93" s="236">
        <v>426.08</v>
      </c>
      <c r="O93" s="236">
        <v>0.05</v>
      </c>
      <c r="P93" s="236">
        <v>0.05</v>
      </c>
    </row>
    <row r="94" spans="1:16" ht="12.75" x14ac:dyDescent="0.2">
      <c r="A94" s="223">
        <v>364</v>
      </c>
      <c r="B94" s="223">
        <v>364</v>
      </c>
      <c r="C94" s="225" t="s">
        <v>1948</v>
      </c>
      <c r="D94" s="223">
        <v>439</v>
      </c>
      <c r="E94" s="223">
        <v>439</v>
      </c>
      <c r="F94" s="225" t="s">
        <v>1949</v>
      </c>
      <c r="G94" s="52" t="s">
        <v>856</v>
      </c>
      <c r="H94" s="234">
        <v>0</v>
      </c>
      <c r="I94" s="237">
        <v>0</v>
      </c>
      <c r="J94" s="235">
        <v>9.06</v>
      </c>
      <c r="K94" s="235">
        <v>1.3</v>
      </c>
      <c r="L94" s="235">
        <v>1.3</v>
      </c>
      <c r="M94" s="238">
        <v>-0.68200000000000005</v>
      </c>
      <c r="N94" s="236">
        <v>579.84</v>
      </c>
      <c r="O94" s="236">
        <v>0.05</v>
      </c>
      <c r="P94" s="236">
        <v>0.05</v>
      </c>
    </row>
    <row r="95" spans="1:16" ht="12.75" x14ac:dyDescent="0.2">
      <c r="A95" s="223">
        <v>365</v>
      </c>
      <c r="B95" s="223">
        <v>365</v>
      </c>
      <c r="C95" s="225" t="s">
        <v>1950</v>
      </c>
      <c r="D95" s="223">
        <v>440</v>
      </c>
      <c r="E95" s="223">
        <v>440</v>
      </c>
      <c r="F95" s="225" t="s">
        <v>1951</v>
      </c>
      <c r="G95" s="52" t="s">
        <v>857</v>
      </c>
      <c r="H95" s="234">
        <v>0</v>
      </c>
      <c r="I95" s="237">
        <v>0</v>
      </c>
      <c r="J95" s="235">
        <v>217.68</v>
      </c>
      <c r="K95" s="235">
        <v>0.67</v>
      </c>
      <c r="L95" s="235">
        <v>0.67</v>
      </c>
      <c r="M95" s="238">
        <v>0</v>
      </c>
      <c r="N95" s="236">
        <v>217.68</v>
      </c>
      <c r="O95" s="236">
        <v>0.05</v>
      </c>
      <c r="P95" s="236">
        <v>0.05</v>
      </c>
    </row>
    <row r="96" spans="1:16" ht="12.75" x14ac:dyDescent="0.2">
      <c r="A96" s="223">
        <v>436</v>
      </c>
      <c r="B96" s="223">
        <v>436</v>
      </c>
      <c r="C96" s="225" t="s">
        <v>1943</v>
      </c>
      <c r="D96" s="223">
        <v>361</v>
      </c>
      <c r="E96" s="223">
        <v>361</v>
      </c>
      <c r="F96" s="225" t="s">
        <v>1942</v>
      </c>
      <c r="G96" s="52" t="s">
        <v>858</v>
      </c>
      <c r="H96" s="234">
        <v>0</v>
      </c>
      <c r="I96" s="237">
        <v>0</v>
      </c>
      <c r="J96" s="235">
        <v>2460.13</v>
      </c>
      <c r="K96" s="235">
        <v>0.74</v>
      </c>
      <c r="L96" s="235">
        <v>0.74</v>
      </c>
      <c r="M96" s="238">
        <v>0</v>
      </c>
      <c r="N96" s="236">
        <v>2460.13</v>
      </c>
      <c r="O96" s="236">
        <v>0.05</v>
      </c>
      <c r="P96" s="236">
        <v>0.05</v>
      </c>
    </row>
    <row r="97" spans="1:16" ht="12.75" x14ac:dyDescent="0.2">
      <c r="A97" s="223">
        <v>784</v>
      </c>
      <c r="B97" s="223">
        <v>784</v>
      </c>
      <c r="C97" s="225" t="s">
        <v>1952</v>
      </c>
      <c r="D97" s="223">
        <v>705</v>
      </c>
      <c r="E97" s="223">
        <v>705</v>
      </c>
      <c r="F97" s="225" t="s">
        <v>1953</v>
      </c>
      <c r="G97" s="52" t="s">
        <v>859</v>
      </c>
      <c r="H97" s="234">
        <v>0</v>
      </c>
      <c r="I97" s="237">
        <v>0</v>
      </c>
      <c r="J97" s="235">
        <v>1.57</v>
      </c>
      <c r="K97" s="235">
        <v>1.68</v>
      </c>
      <c r="L97" s="235">
        <v>1.68</v>
      </c>
      <c r="M97" s="238">
        <v>0</v>
      </c>
      <c r="N97" s="236">
        <v>444.51</v>
      </c>
      <c r="O97" s="236">
        <v>0.05</v>
      </c>
      <c r="P97" s="236">
        <v>0.05</v>
      </c>
    </row>
    <row r="98" spans="1:16" ht="12.75" x14ac:dyDescent="0.2">
      <c r="A98" s="223">
        <v>785</v>
      </c>
      <c r="B98" s="223">
        <v>785</v>
      </c>
      <c r="C98" s="225" t="s">
        <v>1954</v>
      </c>
      <c r="D98" s="223">
        <v>706</v>
      </c>
      <c r="E98" s="223">
        <v>706</v>
      </c>
      <c r="F98" s="225" t="s">
        <v>1955</v>
      </c>
      <c r="G98" s="52" t="s">
        <v>860</v>
      </c>
      <c r="H98" s="234">
        <v>0</v>
      </c>
      <c r="I98" s="237">
        <v>0</v>
      </c>
      <c r="J98" s="235">
        <v>18.72</v>
      </c>
      <c r="K98" s="235">
        <v>1.21</v>
      </c>
      <c r="L98" s="235">
        <v>1.21</v>
      </c>
      <c r="M98" s="238">
        <v>0</v>
      </c>
      <c r="N98" s="236">
        <v>748.71</v>
      </c>
      <c r="O98" s="236">
        <v>0.05</v>
      </c>
      <c r="P98" s="236">
        <v>0.05</v>
      </c>
    </row>
    <row r="99" spans="1:16" ht="12.75" x14ac:dyDescent="0.2">
      <c r="A99" s="223">
        <v>786</v>
      </c>
      <c r="B99" s="223">
        <v>786</v>
      </c>
      <c r="C99" s="225" t="s">
        <v>1956</v>
      </c>
      <c r="D99" s="223">
        <v>707</v>
      </c>
      <c r="E99" s="223">
        <v>707</v>
      </c>
      <c r="F99" s="225" t="s">
        <v>1957</v>
      </c>
      <c r="G99" s="52" t="s">
        <v>861</v>
      </c>
      <c r="H99" s="234">
        <v>0</v>
      </c>
      <c r="I99" s="237">
        <v>3.0190000000000001</v>
      </c>
      <c r="J99" s="235">
        <v>1.68</v>
      </c>
      <c r="K99" s="235">
        <v>1.25</v>
      </c>
      <c r="L99" s="235">
        <v>1.25</v>
      </c>
      <c r="M99" s="238">
        <v>0</v>
      </c>
      <c r="N99" s="236">
        <v>84.04</v>
      </c>
      <c r="O99" s="236">
        <v>0.05</v>
      </c>
      <c r="P99" s="236">
        <v>0.05</v>
      </c>
    </row>
    <row r="100" spans="1:16" ht="12.75" x14ac:dyDescent="0.2">
      <c r="A100" s="223">
        <v>787</v>
      </c>
      <c r="B100" s="223">
        <v>787</v>
      </c>
      <c r="C100" s="225" t="s">
        <v>1958</v>
      </c>
      <c r="D100" s="223">
        <v>708</v>
      </c>
      <c r="E100" s="223">
        <v>708</v>
      </c>
      <c r="F100" s="225" t="s">
        <v>1959</v>
      </c>
      <c r="G100" s="52" t="s">
        <v>862</v>
      </c>
      <c r="H100" s="234">
        <v>0</v>
      </c>
      <c r="I100" s="237">
        <v>1.5089999999999999</v>
      </c>
      <c r="J100" s="235">
        <v>4.6399999999999997</v>
      </c>
      <c r="K100" s="235">
        <v>1.26</v>
      </c>
      <c r="L100" s="235">
        <v>1.26</v>
      </c>
      <c r="M100" s="238">
        <v>0</v>
      </c>
      <c r="N100" s="236">
        <v>762.79</v>
      </c>
      <c r="O100" s="236">
        <v>0.05</v>
      </c>
      <c r="P100" s="236">
        <v>0.05</v>
      </c>
    </row>
    <row r="101" spans="1:16" ht="12.75" x14ac:dyDescent="0.2">
      <c r="A101" s="223">
        <v>789</v>
      </c>
      <c r="B101" s="223">
        <v>789</v>
      </c>
      <c r="C101" s="225" t="s">
        <v>1960</v>
      </c>
      <c r="D101" s="223">
        <v>710</v>
      </c>
      <c r="E101" s="223">
        <v>710</v>
      </c>
      <c r="F101" s="225" t="s">
        <v>1961</v>
      </c>
      <c r="G101" s="52" t="s">
        <v>863</v>
      </c>
      <c r="H101" s="234">
        <v>0</v>
      </c>
      <c r="I101" s="237">
        <v>0.23400000000000001</v>
      </c>
      <c r="J101" s="235">
        <v>2.46</v>
      </c>
      <c r="K101" s="235">
        <v>1.3</v>
      </c>
      <c r="L101" s="235">
        <v>1.3</v>
      </c>
      <c r="M101" s="238">
        <v>0</v>
      </c>
      <c r="N101" s="236">
        <v>443.61</v>
      </c>
      <c r="O101" s="236">
        <v>0.05</v>
      </c>
      <c r="P101" s="236">
        <v>0.05</v>
      </c>
    </row>
    <row r="102" spans="1:16" ht="12.75" x14ac:dyDescent="0.2">
      <c r="A102" s="223">
        <v>790</v>
      </c>
      <c r="B102" s="223">
        <v>790</v>
      </c>
      <c r="C102" s="225" t="s">
        <v>1962</v>
      </c>
      <c r="D102" s="223">
        <v>711</v>
      </c>
      <c r="E102" s="223">
        <v>711</v>
      </c>
      <c r="F102" s="225" t="s">
        <v>1963</v>
      </c>
      <c r="G102" s="52" t="s">
        <v>864</v>
      </c>
      <c r="H102" s="234">
        <v>0</v>
      </c>
      <c r="I102" s="237">
        <v>5.5E-2</v>
      </c>
      <c r="J102" s="235">
        <v>3.32</v>
      </c>
      <c r="K102" s="235">
        <v>1.53</v>
      </c>
      <c r="L102" s="235">
        <v>1.53</v>
      </c>
      <c r="M102" s="238">
        <v>0</v>
      </c>
      <c r="N102" s="236">
        <v>764.11</v>
      </c>
      <c r="O102" s="236">
        <v>0.05</v>
      </c>
      <c r="P102" s="236">
        <v>0.05</v>
      </c>
    </row>
    <row r="103" spans="1:16" ht="12.75" x14ac:dyDescent="0.2">
      <c r="A103" s="223">
        <v>791</v>
      </c>
      <c r="B103" s="223">
        <v>791</v>
      </c>
      <c r="C103" s="225" t="s">
        <v>1964</v>
      </c>
      <c r="D103" s="223">
        <v>712</v>
      </c>
      <c r="E103" s="223">
        <v>712</v>
      </c>
      <c r="F103" s="225" t="s">
        <v>1965</v>
      </c>
      <c r="G103" s="52" t="s">
        <v>865</v>
      </c>
      <c r="H103" s="234">
        <v>1</v>
      </c>
      <c r="I103" s="237">
        <v>0</v>
      </c>
      <c r="J103" s="235">
        <v>1585.42</v>
      </c>
      <c r="K103" s="235">
        <v>0.89</v>
      </c>
      <c r="L103" s="235">
        <v>0.89</v>
      </c>
      <c r="M103" s="238">
        <v>0</v>
      </c>
      <c r="N103" s="236">
        <v>6874.51</v>
      </c>
      <c r="O103" s="236">
        <v>0.05</v>
      </c>
      <c r="P103" s="236">
        <v>0.05</v>
      </c>
    </row>
    <row r="104" spans="1:16" ht="12.75" x14ac:dyDescent="0.2">
      <c r="A104" s="223">
        <v>792</v>
      </c>
      <c r="B104" s="223">
        <v>792</v>
      </c>
      <c r="C104" s="225" t="s">
        <v>1966</v>
      </c>
      <c r="D104" s="223">
        <v>713</v>
      </c>
      <c r="E104" s="223">
        <v>713</v>
      </c>
      <c r="F104" s="225" t="s">
        <v>1967</v>
      </c>
      <c r="G104" s="52" t="s">
        <v>866</v>
      </c>
      <c r="H104" s="234">
        <v>0</v>
      </c>
      <c r="I104" s="237">
        <v>0</v>
      </c>
      <c r="J104" s="235">
        <v>48.32</v>
      </c>
      <c r="K104" s="235">
        <v>1</v>
      </c>
      <c r="L104" s="235">
        <v>1</v>
      </c>
      <c r="M104" s="238">
        <v>0</v>
      </c>
      <c r="N104" s="236">
        <v>976.19</v>
      </c>
      <c r="O104" s="236">
        <v>0.05</v>
      </c>
      <c r="P104" s="236">
        <v>0.05</v>
      </c>
    </row>
    <row r="105" spans="1:16" ht="12.75" x14ac:dyDescent="0.2">
      <c r="A105" s="223">
        <v>793</v>
      </c>
      <c r="B105" s="223">
        <v>793</v>
      </c>
      <c r="C105" s="225" t="s">
        <v>1968</v>
      </c>
      <c r="D105" s="223">
        <v>714</v>
      </c>
      <c r="E105" s="223">
        <v>714</v>
      </c>
      <c r="F105" s="225" t="s">
        <v>1969</v>
      </c>
      <c r="G105" s="52" t="s">
        <v>867</v>
      </c>
      <c r="H105" s="234">
        <v>0</v>
      </c>
      <c r="I105" s="237">
        <v>0.192</v>
      </c>
      <c r="J105" s="235">
        <v>6.15</v>
      </c>
      <c r="K105" s="235">
        <v>1.44</v>
      </c>
      <c r="L105" s="235">
        <v>1.44</v>
      </c>
      <c r="M105" s="238">
        <v>0</v>
      </c>
      <c r="N105" s="236">
        <v>1332.58</v>
      </c>
      <c r="O105" s="236">
        <v>0.05</v>
      </c>
      <c r="P105" s="236">
        <v>0.05</v>
      </c>
    </row>
    <row r="106" spans="1:16" ht="12.75" x14ac:dyDescent="0.2">
      <c r="A106" s="223">
        <v>795</v>
      </c>
      <c r="B106" s="223">
        <v>795</v>
      </c>
      <c r="C106" s="225" t="s">
        <v>1970</v>
      </c>
      <c r="D106" s="223">
        <v>716</v>
      </c>
      <c r="E106" s="223">
        <v>716</v>
      </c>
      <c r="F106" s="225" t="s">
        <v>1971</v>
      </c>
      <c r="G106" s="52" t="s">
        <v>868</v>
      </c>
      <c r="H106" s="234">
        <v>1</v>
      </c>
      <c r="I106" s="237">
        <v>0</v>
      </c>
      <c r="J106" s="235">
        <v>1488.21</v>
      </c>
      <c r="K106" s="235">
        <v>1.67</v>
      </c>
      <c r="L106" s="235">
        <v>1.67</v>
      </c>
      <c r="M106" s="238">
        <v>0</v>
      </c>
      <c r="N106" s="236">
        <v>3419.53</v>
      </c>
      <c r="O106" s="236">
        <v>0.05</v>
      </c>
      <c r="P106" s="236">
        <v>0.05</v>
      </c>
    </row>
    <row r="107" spans="1:16" ht="12.75" x14ac:dyDescent="0.2">
      <c r="A107" s="223">
        <v>796</v>
      </c>
      <c r="B107" s="223">
        <v>796</v>
      </c>
      <c r="C107" s="225" t="s">
        <v>1972</v>
      </c>
      <c r="D107" s="223">
        <v>717</v>
      </c>
      <c r="E107" s="223">
        <v>717</v>
      </c>
      <c r="F107" s="225" t="s">
        <v>1973</v>
      </c>
      <c r="G107" s="52" t="s">
        <v>869</v>
      </c>
      <c r="H107" s="234">
        <v>0</v>
      </c>
      <c r="I107" s="237">
        <v>0.188</v>
      </c>
      <c r="J107" s="235">
        <v>26.3</v>
      </c>
      <c r="K107" s="235">
        <v>1.18</v>
      </c>
      <c r="L107" s="235">
        <v>1.18</v>
      </c>
      <c r="M107" s="238">
        <v>0</v>
      </c>
      <c r="N107" s="236">
        <v>4383.1400000000003</v>
      </c>
      <c r="O107" s="236">
        <v>0.05</v>
      </c>
      <c r="P107" s="236">
        <v>0.05</v>
      </c>
    </row>
    <row r="108" spans="1:16" ht="12.75" x14ac:dyDescent="0.2">
      <c r="A108" s="223">
        <v>797</v>
      </c>
      <c r="B108" s="223">
        <v>797</v>
      </c>
      <c r="C108" s="225" t="s">
        <v>1974</v>
      </c>
      <c r="D108" s="223">
        <v>718</v>
      </c>
      <c r="E108" s="223">
        <v>718</v>
      </c>
      <c r="F108" s="225" t="s">
        <v>1975</v>
      </c>
      <c r="G108" s="52" t="s">
        <v>870</v>
      </c>
      <c r="H108" s="234">
        <v>1</v>
      </c>
      <c r="I108" s="237">
        <v>0.182</v>
      </c>
      <c r="J108" s="235">
        <v>1489.2</v>
      </c>
      <c r="K108" s="235">
        <v>0.76</v>
      </c>
      <c r="L108" s="235">
        <v>0.76</v>
      </c>
      <c r="M108" s="238">
        <v>0</v>
      </c>
      <c r="N108" s="236">
        <v>400.83</v>
      </c>
      <c r="O108" s="236">
        <v>0.05</v>
      </c>
      <c r="P108" s="236">
        <v>0.05</v>
      </c>
    </row>
    <row r="109" spans="1:16" ht="12.75" x14ac:dyDescent="0.2">
      <c r="A109" s="223">
        <v>798</v>
      </c>
      <c r="B109" s="223">
        <v>798</v>
      </c>
      <c r="C109" s="225">
        <v>1170000474418</v>
      </c>
      <c r="D109" s="223">
        <v>719</v>
      </c>
      <c r="E109" s="223">
        <v>719</v>
      </c>
      <c r="F109" s="225">
        <v>1170000474427</v>
      </c>
      <c r="G109" s="52" t="s">
        <v>871</v>
      </c>
      <c r="H109" s="234">
        <v>1</v>
      </c>
      <c r="I109" s="237">
        <v>0.19500000000000001</v>
      </c>
      <c r="J109" s="235">
        <v>1485.73</v>
      </c>
      <c r="K109" s="235">
        <v>0.76</v>
      </c>
      <c r="L109" s="235">
        <v>0.76</v>
      </c>
      <c r="M109" s="238">
        <v>-0.19800000000000001</v>
      </c>
      <c r="N109" s="236">
        <v>404.31</v>
      </c>
      <c r="O109" s="236">
        <v>0.05</v>
      </c>
      <c r="P109" s="236">
        <v>0.05</v>
      </c>
    </row>
    <row r="110" spans="1:16" ht="12.75" x14ac:dyDescent="0.2">
      <c r="A110" s="223">
        <v>799</v>
      </c>
      <c r="B110" s="223">
        <v>799</v>
      </c>
      <c r="C110" s="225" t="s">
        <v>1976</v>
      </c>
      <c r="D110" s="223">
        <v>720</v>
      </c>
      <c r="E110" s="223">
        <v>720</v>
      </c>
      <c r="F110" s="225" t="s">
        <v>1977</v>
      </c>
      <c r="G110" s="52" t="s">
        <v>872</v>
      </c>
      <c r="H110" s="234">
        <v>0</v>
      </c>
      <c r="I110" s="237">
        <v>0.191</v>
      </c>
      <c r="J110" s="235">
        <v>25.65</v>
      </c>
      <c r="K110" s="235">
        <v>0.68</v>
      </c>
      <c r="L110" s="235">
        <v>0.68</v>
      </c>
      <c r="M110" s="238">
        <v>-0.19800000000000001</v>
      </c>
      <c r="N110" s="236">
        <v>384.72</v>
      </c>
      <c r="O110" s="236">
        <v>0.05</v>
      </c>
      <c r="P110" s="236">
        <v>0.05</v>
      </c>
    </row>
    <row r="111" spans="1:16" ht="25.5" x14ac:dyDescent="0.2">
      <c r="A111" s="223">
        <v>824</v>
      </c>
      <c r="B111" s="223">
        <v>824</v>
      </c>
      <c r="C111" s="225" t="s">
        <v>1978</v>
      </c>
      <c r="D111" s="223">
        <v>600</v>
      </c>
      <c r="E111" s="223">
        <v>600</v>
      </c>
      <c r="F111" s="225" t="s">
        <v>1979</v>
      </c>
      <c r="G111" s="52" t="s">
        <v>873</v>
      </c>
      <c r="H111" s="234">
        <v>2</v>
      </c>
      <c r="I111" s="237">
        <v>0</v>
      </c>
      <c r="J111" s="235">
        <v>14405.22</v>
      </c>
      <c r="K111" s="235">
        <v>1.85</v>
      </c>
      <c r="L111" s="235">
        <v>1.85</v>
      </c>
      <c r="M111" s="238">
        <v>0</v>
      </c>
      <c r="N111" s="236">
        <v>0</v>
      </c>
      <c r="O111" s="236">
        <v>0</v>
      </c>
      <c r="P111" s="236">
        <v>0</v>
      </c>
    </row>
    <row r="112" spans="1:16" ht="25.5" x14ac:dyDescent="0.2">
      <c r="A112" s="223">
        <v>825</v>
      </c>
      <c r="B112" s="223">
        <v>825</v>
      </c>
      <c r="C112" s="225" t="s">
        <v>1980</v>
      </c>
      <c r="D112" s="223">
        <v>601</v>
      </c>
      <c r="E112" s="223">
        <v>601</v>
      </c>
      <c r="F112" s="225" t="s">
        <v>1981</v>
      </c>
      <c r="G112" s="52" t="s">
        <v>874</v>
      </c>
      <c r="H112" s="234">
        <v>2</v>
      </c>
      <c r="I112" s="237">
        <v>0</v>
      </c>
      <c r="J112" s="235">
        <v>11053.01</v>
      </c>
      <c r="K112" s="235">
        <v>1.34</v>
      </c>
      <c r="L112" s="235">
        <v>1.34</v>
      </c>
      <c r="M112" s="238">
        <v>0</v>
      </c>
      <c r="N112" s="236">
        <v>0</v>
      </c>
      <c r="O112" s="236">
        <v>0</v>
      </c>
      <c r="P112" s="236">
        <v>0</v>
      </c>
    </row>
    <row r="113" spans="1:16" ht="12.75" x14ac:dyDescent="0.2">
      <c r="A113" s="223">
        <v>826</v>
      </c>
      <c r="B113" s="223">
        <v>826</v>
      </c>
      <c r="C113" s="225" t="s">
        <v>1982</v>
      </c>
      <c r="D113" s="223">
        <v>602</v>
      </c>
      <c r="E113" s="223">
        <v>602</v>
      </c>
      <c r="F113" s="225" t="s">
        <v>1983</v>
      </c>
      <c r="G113" s="52" t="s">
        <v>875</v>
      </c>
      <c r="H113" s="234">
        <v>2</v>
      </c>
      <c r="I113" s="237">
        <v>0</v>
      </c>
      <c r="J113" s="235">
        <v>8929.39</v>
      </c>
      <c r="K113" s="235">
        <v>1.1299999999999999</v>
      </c>
      <c r="L113" s="235">
        <v>1.1299999999999999</v>
      </c>
      <c r="M113" s="238">
        <v>0</v>
      </c>
      <c r="N113" s="236">
        <v>0</v>
      </c>
      <c r="O113" s="236">
        <v>0</v>
      </c>
      <c r="P113" s="236">
        <v>0</v>
      </c>
    </row>
    <row r="114" spans="1:16" ht="25.5" x14ac:dyDescent="0.2">
      <c r="A114" s="223">
        <v>827</v>
      </c>
      <c r="B114" s="223">
        <v>827</v>
      </c>
      <c r="C114" s="225" t="s">
        <v>1984</v>
      </c>
      <c r="D114" s="223">
        <v>603</v>
      </c>
      <c r="E114" s="223">
        <v>603</v>
      </c>
      <c r="F114" s="225" t="s">
        <v>1985</v>
      </c>
      <c r="G114" s="52" t="s">
        <v>876</v>
      </c>
      <c r="H114" s="234">
        <v>2</v>
      </c>
      <c r="I114" s="237">
        <v>0</v>
      </c>
      <c r="J114" s="235">
        <v>11988.56</v>
      </c>
      <c r="K114" s="235">
        <v>2.09</v>
      </c>
      <c r="L114" s="235">
        <v>2.09</v>
      </c>
      <c r="M114" s="238">
        <v>0</v>
      </c>
      <c r="N114" s="236">
        <v>0</v>
      </c>
      <c r="O114" s="236">
        <v>0</v>
      </c>
      <c r="P114" s="236">
        <v>0</v>
      </c>
    </row>
    <row r="115" spans="1:16" ht="12.75" x14ac:dyDescent="0.2">
      <c r="A115" s="223">
        <v>831</v>
      </c>
      <c r="B115" s="223">
        <v>831</v>
      </c>
      <c r="C115" s="225" t="s">
        <v>1986</v>
      </c>
      <c r="D115" s="223"/>
      <c r="E115" s="223"/>
      <c r="F115" s="225"/>
      <c r="G115" s="52" t="s">
        <v>877</v>
      </c>
      <c r="H115" s="234">
        <v>1</v>
      </c>
      <c r="I115" s="237">
        <v>0.23699999999999999</v>
      </c>
      <c r="J115" s="235">
        <v>1782.13</v>
      </c>
      <c r="K115" s="235">
        <v>3.02</v>
      </c>
      <c r="L115" s="235">
        <v>3.02</v>
      </c>
      <c r="M115" s="238">
        <v>0</v>
      </c>
      <c r="N115" s="236">
        <v>0</v>
      </c>
      <c r="O115" s="236">
        <v>0</v>
      </c>
      <c r="P115" s="236">
        <v>0</v>
      </c>
    </row>
    <row r="116" spans="1:16" ht="12.75" x14ac:dyDescent="0.2">
      <c r="A116" s="223">
        <v>832</v>
      </c>
      <c r="B116" s="223">
        <v>832</v>
      </c>
      <c r="C116" s="225" t="s">
        <v>1987</v>
      </c>
      <c r="D116" s="223"/>
      <c r="E116" s="223"/>
      <c r="F116" s="225"/>
      <c r="G116" s="52" t="s">
        <v>878</v>
      </c>
      <c r="H116" s="234">
        <v>1</v>
      </c>
      <c r="I116" s="237">
        <v>0.38900000000000001</v>
      </c>
      <c r="J116" s="235">
        <v>5317.3</v>
      </c>
      <c r="K116" s="235">
        <v>0.98</v>
      </c>
      <c r="L116" s="235">
        <v>0.98</v>
      </c>
      <c r="M116" s="238">
        <v>0</v>
      </c>
      <c r="N116" s="236">
        <v>0</v>
      </c>
      <c r="O116" s="236">
        <v>0</v>
      </c>
      <c r="P116" s="236">
        <v>0</v>
      </c>
    </row>
    <row r="117" spans="1:16" ht="25.5" x14ac:dyDescent="0.2">
      <c r="A117" s="223">
        <v>833</v>
      </c>
      <c r="B117" s="223">
        <v>833</v>
      </c>
      <c r="C117" s="225" t="s">
        <v>1988</v>
      </c>
      <c r="D117" s="223">
        <v>684</v>
      </c>
      <c r="E117" s="223">
        <v>684</v>
      </c>
      <c r="F117" s="225">
        <v>1170000817034</v>
      </c>
      <c r="G117" s="52" t="s">
        <v>879</v>
      </c>
      <c r="H117" s="234">
        <v>2</v>
      </c>
      <c r="I117" s="237">
        <v>0.25</v>
      </c>
      <c r="J117" s="235">
        <v>9020.34</v>
      </c>
      <c r="K117" s="235">
        <v>1.38</v>
      </c>
      <c r="L117" s="235">
        <v>1.38</v>
      </c>
      <c r="M117" s="238">
        <v>-0.24</v>
      </c>
      <c r="N117" s="236">
        <v>146.69</v>
      </c>
      <c r="O117" s="236">
        <v>0.05</v>
      </c>
      <c r="P117" s="236">
        <v>0.05</v>
      </c>
    </row>
    <row r="118" spans="1:16" ht="12.75" x14ac:dyDescent="0.2">
      <c r="A118" s="223">
        <v>834</v>
      </c>
      <c r="B118" s="223">
        <v>834</v>
      </c>
      <c r="C118" s="225" t="s">
        <v>1989</v>
      </c>
      <c r="D118" s="223"/>
      <c r="E118" s="223"/>
      <c r="F118" s="225"/>
      <c r="G118" s="52" t="s">
        <v>880</v>
      </c>
      <c r="H118" s="234">
        <v>3</v>
      </c>
      <c r="I118" s="237">
        <v>0.26100000000000001</v>
      </c>
      <c r="J118" s="235">
        <v>12751.89</v>
      </c>
      <c r="K118" s="235">
        <v>1.53</v>
      </c>
      <c r="L118" s="235">
        <v>1.53</v>
      </c>
      <c r="M118" s="238">
        <v>0</v>
      </c>
      <c r="N118" s="236">
        <v>0</v>
      </c>
      <c r="O118" s="236">
        <v>0</v>
      </c>
      <c r="P118" s="236">
        <v>0</v>
      </c>
    </row>
    <row r="119" spans="1:16" ht="25.5" x14ac:dyDescent="0.2">
      <c r="A119" s="223">
        <v>835</v>
      </c>
      <c r="B119" s="223">
        <v>835</v>
      </c>
      <c r="C119" s="225" t="s">
        <v>1990</v>
      </c>
      <c r="D119" s="223">
        <v>416</v>
      </c>
      <c r="E119" s="223">
        <v>416</v>
      </c>
      <c r="F119" s="225">
        <v>1170000730127</v>
      </c>
      <c r="G119" s="52" t="s">
        <v>881</v>
      </c>
      <c r="H119" s="234">
        <v>2</v>
      </c>
      <c r="I119" s="237">
        <v>1.645</v>
      </c>
      <c r="J119" s="235">
        <v>9565.7000000000007</v>
      </c>
      <c r="K119" s="235">
        <v>2.35</v>
      </c>
      <c r="L119" s="235">
        <v>2.35</v>
      </c>
      <c r="M119" s="238">
        <v>0</v>
      </c>
      <c r="N119" s="236">
        <v>334.23</v>
      </c>
      <c r="O119" s="236">
        <v>0.05</v>
      </c>
      <c r="P119" s="236">
        <v>0.05</v>
      </c>
    </row>
    <row r="120" spans="1:16" ht="12.75" x14ac:dyDescent="0.2">
      <c r="A120" s="223">
        <v>836</v>
      </c>
      <c r="B120" s="223">
        <v>836</v>
      </c>
      <c r="C120" s="225" t="s">
        <v>1991</v>
      </c>
      <c r="D120" s="223"/>
      <c r="E120" s="223"/>
      <c r="F120" s="225"/>
      <c r="G120" s="52" t="s">
        <v>882</v>
      </c>
      <c r="H120" s="234">
        <v>4</v>
      </c>
      <c r="I120" s="237">
        <v>0</v>
      </c>
      <c r="J120" s="235">
        <v>39184.15</v>
      </c>
      <c r="K120" s="235">
        <v>1.32</v>
      </c>
      <c r="L120" s="235">
        <v>1.32</v>
      </c>
      <c r="M120" s="238">
        <v>0</v>
      </c>
      <c r="N120" s="236">
        <v>0</v>
      </c>
      <c r="O120" s="236">
        <v>0</v>
      </c>
      <c r="P120" s="236">
        <v>0</v>
      </c>
    </row>
    <row r="121" spans="1:16" ht="12.75" x14ac:dyDescent="0.2">
      <c r="A121" s="223">
        <v>838</v>
      </c>
      <c r="B121" s="223">
        <v>838</v>
      </c>
      <c r="C121" s="225" t="s">
        <v>1992</v>
      </c>
      <c r="D121" s="223">
        <v>7043</v>
      </c>
      <c r="E121" s="223">
        <v>7043</v>
      </c>
      <c r="F121" s="225">
        <v>7043</v>
      </c>
      <c r="G121" s="52" t="s">
        <v>883</v>
      </c>
      <c r="H121" s="234">
        <v>1</v>
      </c>
      <c r="I121" s="237">
        <v>0</v>
      </c>
      <c r="J121" s="235">
        <v>3964.38</v>
      </c>
      <c r="K121" s="235">
        <v>1.92</v>
      </c>
      <c r="L121" s="235">
        <v>1.92</v>
      </c>
      <c r="M121" s="238">
        <v>0</v>
      </c>
      <c r="N121" s="236">
        <v>0</v>
      </c>
      <c r="O121" s="236">
        <v>0</v>
      </c>
      <c r="P121" s="236">
        <v>0</v>
      </c>
    </row>
    <row r="122" spans="1:16" ht="12.75" x14ac:dyDescent="0.2">
      <c r="A122" s="223">
        <v>839</v>
      </c>
      <c r="B122" s="223">
        <v>839</v>
      </c>
      <c r="C122" s="225" t="s">
        <v>1993</v>
      </c>
      <c r="D122" s="223"/>
      <c r="E122" s="223"/>
      <c r="F122" s="225"/>
      <c r="G122" s="52" t="s">
        <v>884</v>
      </c>
      <c r="H122" s="234">
        <v>2</v>
      </c>
      <c r="I122" s="237">
        <v>3.016</v>
      </c>
      <c r="J122" s="235">
        <v>10625.35</v>
      </c>
      <c r="K122" s="235">
        <v>1.72</v>
      </c>
      <c r="L122" s="235">
        <v>1.72</v>
      </c>
      <c r="M122" s="238">
        <v>0</v>
      </c>
      <c r="N122" s="236">
        <v>0</v>
      </c>
      <c r="O122" s="236">
        <v>0</v>
      </c>
      <c r="P122" s="236">
        <v>0</v>
      </c>
    </row>
    <row r="123" spans="1:16" ht="25.5" x14ac:dyDescent="0.2">
      <c r="A123" s="223">
        <v>840</v>
      </c>
      <c r="B123" s="223">
        <v>840</v>
      </c>
      <c r="C123" s="225" t="s">
        <v>1994</v>
      </c>
      <c r="D123" s="223"/>
      <c r="E123" s="223"/>
      <c r="F123" s="225"/>
      <c r="G123" s="52" t="s">
        <v>885</v>
      </c>
      <c r="H123" s="234">
        <v>1</v>
      </c>
      <c r="I123" s="237">
        <v>1.482</v>
      </c>
      <c r="J123" s="235">
        <v>2175.1799999999998</v>
      </c>
      <c r="K123" s="235">
        <v>1.52</v>
      </c>
      <c r="L123" s="235">
        <v>1.52</v>
      </c>
      <c r="M123" s="238">
        <v>0</v>
      </c>
      <c r="N123" s="236">
        <v>0</v>
      </c>
      <c r="O123" s="236">
        <v>0</v>
      </c>
      <c r="P123" s="236">
        <v>0</v>
      </c>
    </row>
    <row r="124" spans="1:16" ht="12.75" x14ac:dyDescent="0.2">
      <c r="A124" s="223">
        <v>841</v>
      </c>
      <c r="B124" s="223">
        <v>841</v>
      </c>
      <c r="C124" s="225" t="s">
        <v>1995</v>
      </c>
      <c r="D124" s="223"/>
      <c r="E124" s="223"/>
      <c r="F124" s="225"/>
      <c r="G124" s="52" t="s">
        <v>886</v>
      </c>
      <c r="H124" s="234">
        <v>4</v>
      </c>
      <c r="I124" s="237">
        <v>1.5609999999999999</v>
      </c>
      <c r="J124" s="235">
        <v>49052.79</v>
      </c>
      <c r="K124" s="235">
        <v>1.19</v>
      </c>
      <c r="L124" s="235">
        <v>1.19</v>
      </c>
      <c r="M124" s="238">
        <v>0</v>
      </c>
      <c r="N124" s="236">
        <v>0</v>
      </c>
      <c r="O124" s="236">
        <v>0</v>
      </c>
      <c r="P124" s="236">
        <v>0</v>
      </c>
    </row>
    <row r="125" spans="1:16" ht="12.75" x14ac:dyDescent="0.2">
      <c r="A125" s="223">
        <v>842</v>
      </c>
      <c r="B125" s="223">
        <v>842</v>
      </c>
      <c r="C125" s="225" t="s">
        <v>1996</v>
      </c>
      <c r="D125" s="223">
        <v>610</v>
      </c>
      <c r="E125" s="223">
        <v>610</v>
      </c>
      <c r="F125" s="225" t="s">
        <v>1997</v>
      </c>
      <c r="G125" s="52" t="s">
        <v>887</v>
      </c>
      <c r="H125" s="234">
        <v>0</v>
      </c>
      <c r="I125" s="237">
        <v>0</v>
      </c>
      <c r="J125" s="235">
        <v>76.739999999999995</v>
      </c>
      <c r="K125" s="235">
        <v>1.85</v>
      </c>
      <c r="L125" s="235">
        <v>1.85</v>
      </c>
      <c r="M125" s="238">
        <v>0</v>
      </c>
      <c r="N125" s="236">
        <v>0</v>
      </c>
      <c r="O125" s="236">
        <v>0</v>
      </c>
      <c r="P125" s="236">
        <v>0</v>
      </c>
    </row>
    <row r="126" spans="1:16" ht="12.75" x14ac:dyDescent="0.2">
      <c r="A126" s="223">
        <v>844</v>
      </c>
      <c r="B126" s="223">
        <v>844</v>
      </c>
      <c r="C126" s="225">
        <v>1100039671841</v>
      </c>
      <c r="D126" s="223">
        <v>609</v>
      </c>
      <c r="E126" s="223">
        <v>609</v>
      </c>
      <c r="F126" s="225" t="s">
        <v>1998</v>
      </c>
      <c r="G126" s="52" t="s">
        <v>888</v>
      </c>
      <c r="H126" s="234">
        <v>2</v>
      </c>
      <c r="I126" s="237">
        <v>0</v>
      </c>
      <c r="J126" s="235">
        <v>9274.49</v>
      </c>
      <c r="K126" s="235">
        <v>1.04</v>
      </c>
      <c r="L126" s="235">
        <v>1.04</v>
      </c>
      <c r="M126" s="238">
        <v>0</v>
      </c>
      <c r="N126" s="236">
        <v>0</v>
      </c>
      <c r="O126" s="236">
        <v>0</v>
      </c>
      <c r="P126" s="236">
        <v>0</v>
      </c>
    </row>
    <row r="127" spans="1:16" ht="12.75" x14ac:dyDescent="0.2">
      <c r="A127" s="223">
        <v>845</v>
      </c>
      <c r="B127" s="223">
        <v>845</v>
      </c>
      <c r="C127" s="225" t="s">
        <v>1999</v>
      </c>
      <c r="D127" s="223">
        <v>635</v>
      </c>
      <c r="E127" s="223">
        <v>635</v>
      </c>
      <c r="F127" s="225" t="s">
        <v>2000</v>
      </c>
      <c r="G127" s="52" t="s">
        <v>889</v>
      </c>
      <c r="H127" s="234">
        <v>1</v>
      </c>
      <c r="I127" s="237">
        <v>0</v>
      </c>
      <c r="J127" s="235">
        <v>1503.4</v>
      </c>
      <c r="K127" s="235">
        <v>1.42</v>
      </c>
      <c r="L127" s="235">
        <v>1.42</v>
      </c>
      <c r="M127" s="238">
        <v>0</v>
      </c>
      <c r="N127" s="236">
        <v>1329.3</v>
      </c>
      <c r="O127" s="236">
        <v>0.05</v>
      </c>
      <c r="P127" s="236">
        <v>0.05</v>
      </c>
    </row>
    <row r="128" spans="1:16" ht="12.75" x14ac:dyDescent="0.2">
      <c r="A128" s="223">
        <v>846</v>
      </c>
      <c r="B128" s="223">
        <v>846</v>
      </c>
      <c r="C128" s="225" t="s">
        <v>2001</v>
      </c>
      <c r="D128" s="223">
        <v>700</v>
      </c>
      <c r="E128" s="223">
        <v>700</v>
      </c>
      <c r="F128" s="225" t="s">
        <v>2002</v>
      </c>
      <c r="G128" s="52" t="s">
        <v>890</v>
      </c>
      <c r="H128" s="234">
        <v>4</v>
      </c>
      <c r="I128" s="237">
        <v>0.215</v>
      </c>
      <c r="J128" s="235">
        <v>42192.04</v>
      </c>
      <c r="K128" s="235">
        <v>4.13</v>
      </c>
      <c r="L128" s="235">
        <v>4.13</v>
      </c>
      <c r="M128" s="238">
        <v>0</v>
      </c>
      <c r="N128" s="236">
        <v>147.94999999999999</v>
      </c>
      <c r="O128" s="236">
        <v>0.05</v>
      </c>
      <c r="P128" s="236">
        <v>0.05</v>
      </c>
    </row>
    <row r="129" spans="1:16" ht="25.5" x14ac:dyDescent="0.2">
      <c r="A129" s="223">
        <v>847</v>
      </c>
      <c r="B129" s="223">
        <v>847</v>
      </c>
      <c r="C129" s="225" t="s">
        <v>2003</v>
      </c>
      <c r="D129" s="223"/>
      <c r="E129" s="223"/>
      <c r="F129" s="225"/>
      <c r="G129" s="52" t="s">
        <v>891</v>
      </c>
      <c r="H129" s="234">
        <v>4</v>
      </c>
      <c r="I129" s="237">
        <v>0</v>
      </c>
      <c r="J129" s="235">
        <v>40093.96</v>
      </c>
      <c r="K129" s="235">
        <v>2.15</v>
      </c>
      <c r="L129" s="235">
        <v>2.15</v>
      </c>
      <c r="M129" s="238">
        <v>0</v>
      </c>
      <c r="N129" s="236">
        <v>0</v>
      </c>
      <c r="O129" s="236">
        <v>0</v>
      </c>
      <c r="P129" s="236">
        <v>0</v>
      </c>
    </row>
    <row r="130" spans="1:16" ht="12.75" x14ac:dyDescent="0.2">
      <c r="A130" s="223">
        <v>848</v>
      </c>
      <c r="B130" s="223">
        <v>848</v>
      </c>
      <c r="C130" s="225" t="s">
        <v>2004</v>
      </c>
      <c r="D130" s="223">
        <v>632</v>
      </c>
      <c r="E130" s="223">
        <v>632</v>
      </c>
      <c r="F130" s="225" t="s">
        <v>2005</v>
      </c>
      <c r="G130" s="52" t="s">
        <v>892</v>
      </c>
      <c r="H130" s="234">
        <v>0</v>
      </c>
      <c r="I130" s="237">
        <v>0</v>
      </c>
      <c r="J130" s="235">
        <v>85.7</v>
      </c>
      <c r="K130" s="235">
        <v>1.2</v>
      </c>
      <c r="L130" s="235">
        <v>1.2</v>
      </c>
      <c r="M130" s="238">
        <v>0</v>
      </c>
      <c r="N130" s="236">
        <v>0</v>
      </c>
      <c r="O130" s="236">
        <v>0</v>
      </c>
      <c r="P130" s="236">
        <v>0</v>
      </c>
    </row>
    <row r="131" spans="1:16" ht="12.75" x14ac:dyDescent="0.2">
      <c r="A131" s="223">
        <v>849</v>
      </c>
      <c r="B131" s="223">
        <v>849</v>
      </c>
      <c r="C131" s="225" t="s">
        <v>2006</v>
      </c>
      <c r="D131" s="223">
        <v>611</v>
      </c>
      <c r="E131" s="223">
        <v>611</v>
      </c>
      <c r="F131" s="225" t="s">
        <v>2007</v>
      </c>
      <c r="G131" s="52" t="s">
        <v>893</v>
      </c>
      <c r="H131" s="234">
        <v>0</v>
      </c>
      <c r="I131" s="237">
        <v>0</v>
      </c>
      <c r="J131" s="235">
        <v>13.08</v>
      </c>
      <c r="K131" s="235">
        <v>0.72</v>
      </c>
      <c r="L131" s="235">
        <v>0.72</v>
      </c>
      <c r="M131" s="238">
        <v>0</v>
      </c>
      <c r="N131" s="236">
        <v>314.01</v>
      </c>
      <c r="O131" s="236">
        <v>0.05</v>
      </c>
      <c r="P131" s="236">
        <v>0.05</v>
      </c>
    </row>
    <row r="132" spans="1:16" ht="12.75" x14ac:dyDescent="0.2">
      <c r="A132" s="223">
        <v>852</v>
      </c>
      <c r="B132" s="223">
        <v>852</v>
      </c>
      <c r="C132" s="225" t="s">
        <v>2008</v>
      </c>
      <c r="D132" s="223">
        <v>640</v>
      </c>
      <c r="E132" s="223">
        <v>640</v>
      </c>
      <c r="F132" s="225" t="s">
        <v>2009</v>
      </c>
      <c r="G132" s="52" t="s">
        <v>894</v>
      </c>
      <c r="H132" s="234">
        <v>0</v>
      </c>
      <c r="I132" s="237">
        <v>0</v>
      </c>
      <c r="J132" s="235">
        <v>2740.98</v>
      </c>
      <c r="K132" s="235">
        <v>0.89</v>
      </c>
      <c r="L132" s="235">
        <v>0.89</v>
      </c>
      <c r="M132" s="238">
        <v>-0.04</v>
      </c>
      <c r="N132" s="236">
        <v>7198.44</v>
      </c>
      <c r="O132" s="236">
        <v>0.05</v>
      </c>
      <c r="P132" s="236">
        <v>0.05</v>
      </c>
    </row>
    <row r="133" spans="1:16" ht="12.75" x14ac:dyDescent="0.2">
      <c r="A133" s="223">
        <v>853</v>
      </c>
      <c r="B133" s="223">
        <v>853</v>
      </c>
      <c r="C133" s="225" t="s">
        <v>2010</v>
      </c>
      <c r="D133" s="223">
        <v>612</v>
      </c>
      <c r="E133" s="223">
        <v>612</v>
      </c>
      <c r="F133" s="225" t="s">
        <v>2011</v>
      </c>
      <c r="G133" s="52" t="s">
        <v>895</v>
      </c>
      <c r="H133" s="234">
        <v>0</v>
      </c>
      <c r="I133" s="237">
        <v>0</v>
      </c>
      <c r="J133" s="235">
        <v>26.06</v>
      </c>
      <c r="K133" s="235">
        <v>1.64</v>
      </c>
      <c r="L133" s="235">
        <v>1.64</v>
      </c>
      <c r="M133" s="238">
        <v>0</v>
      </c>
      <c r="N133" s="236">
        <v>0</v>
      </c>
      <c r="O133" s="236">
        <v>0</v>
      </c>
      <c r="P133" s="236">
        <v>0</v>
      </c>
    </row>
    <row r="134" spans="1:16" ht="12.75" x14ac:dyDescent="0.2">
      <c r="A134" s="223">
        <v>854</v>
      </c>
      <c r="B134" s="223">
        <v>854</v>
      </c>
      <c r="C134" s="225" t="s">
        <v>2012</v>
      </c>
      <c r="D134" s="223">
        <v>613</v>
      </c>
      <c r="E134" s="223">
        <v>613</v>
      </c>
      <c r="F134" s="225" t="s">
        <v>2013</v>
      </c>
      <c r="G134" s="52" t="s">
        <v>896</v>
      </c>
      <c r="H134" s="234">
        <v>0</v>
      </c>
      <c r="I134" s="237">
        <v>0</v>
      </c>
      <c r="J134" s="235">
        <v>27.62</v>
      </c>
      <c r="K134" s="235">
        <v>0.98</v>
      </c>
      <c r="L134" s="235">
        <v>0.98</v>
      </c>
      <c r="M134" s="238">
        <v>0</v>
      </c>
      <c r="N134" s="236">
        <v>0</v>
      </c>
      <c r="O134" s="236">
        <v>0</v>
      </c>
      <c r="P134" s="236">
        <v>0</v>
      </c>
    </row>
    <row r="135" spans="1:16" ht="12.75" x14ac:dyDescent="0.2">
      <c r="A135" s="223">
        <v>855</v>
      </c>
      <c r="B135" s="223">
        <v>855</v>
      </c>
      <c r="C135" s="225" t="s">
        <v>2014</v>
      </c>
      <c r="D135" s="223">
        <v>614</v>
      </c>
      <c r="E135" s="223">
        <v>614</v>
      </c>
      <c r="F135" s="225" t="s">
        <v>2015</v>
      </c>
      <c r="G135" s="52" t="s">
        <v>897</v>
      </c>
      <c r="H135" s="234">
        <v>1</v>
      </c>
      <c r="I135" s="237">
        <v>0</v>
      </c>
      <c r="J135" s="235">
        <v>1506.55</v>
      </c>
      <c r="K135" s="235">
        <v>0.67</v>
      </c>
      <c r="L135" s="235">
        <v>0.67</v>
      </c>
      <c r="M135" s="238">
        <v>0</v>
      </c>
      <c r="N135" s="236">
        <v>0</v>
      </c>
      <c r="O135" s="236">
        <v>0</v>
      </c>
      <c r="P135" s="236">
        <v>0</v>
      </c>
    </row>
    <row r="136" spans="1:16" ht="25.5" x14ac:dyDescent="0.2">
      <c r="A136" s="223">
        <v>856</v>
      </c>
      <c r="B136" s="223">
        <v>856</v>
      </c>
      <c r="C136" s="225" t="s">
        <v>2016</v>
      </c>
      <c r="D136" s="223"/>
      <c r="E136" s="223"/>
      <c r="F136" s="225"/>
      <c r="G136" s="52" t="s">
        <v>898</v>
      </c>
      <c r="H136" s="234">
        <v>2</v>
      </c>
      <c r="I136" s="237">
        <v>0</v>
      </c>
      <c r="J136" s="235">
        <v>9609.36</v>
      </c>
      <c r="K136" s="235">
        <v>1.84</v>
      </c>
      <c r="L136" s="235">
        <v>1.84</v>
      </c>
      <c r="M136" s="238">
        <v>0</v>
      </c>
      <c r="N136" s="236">
        <v>0</v>
      </c>
      <c r="O136" s="236">
        <v>0</v>
      </c>
      <c r="P136" s="236">
        <v>0</v>
      </c>
    </row>
    <row r="137" spans="1:16" ht="12.75" x14ac:dyDescent="0.2">
      <c r="A137" s="223">
        <v>857</v>
      </c>
      <c r="B137" s="223">
        <v>857</v>
      </c>
      <c r="C137" s="225" t="s">
        <v>2017</v>
      </c>
      <c r="D137" s="223">
        <v>615</v>
      </c>
      <c r="E137" s="223">
        <v>615</v>
      </c>
      <c r="F137" s="225" t="s">
        <v>2018</v>
      </c>
      <c r="G137" s="52" t="s">
        <v>899</v>
      </c>
      <c r="H137" s="234">
        <v>1</v>
      </c>
      <c r="I137" s="237">
        <v>0</v>
      </c>
      <c r="J137" s="235">
        <v>1485.56</v>
      </c>
      <c r="K137" s="235">
        <v>0.71</v>
      </c>
      <c r="L137" s="235">
        <v>0.71</v>
      </c>
      <c r="M137" s="238">
        <v>0</v>
      </c>
      <c r="N137" s="236">
        <v>0</v>
      </c>
      <c r="O137" s="236">
        <v>0</v>
      </c>
      <c r="P137" s="236">
        <v>0</v>
      </c>
    </row>
    <row r="138" spans="1:16" ht="12.75" x14ac:dyDescent="0.2">
      <c r="A138" s="223">
        <v>858</v>
      </c>
      <c r="B138" s="223">
        <v>858</v>
      </c>
      <c r="C138" s="225" t="s">
        <v>2019</v>
      </c>
      <c r="D138" s="223">
        <v>616</v>
      </c>
      <c r="E138" s="223">
        <v>616</v>
      </c>
      <c r="F138" s="225" t="s">
        <v>1979</v>
      </c>
      <c r="G138" s="52" t="s">
        <v>900</v>
      </c>
      <c r="H138" s="234">
        <v>2</v>
      </c>
      <c r="I138" s="237">
        <v>0.2</v>
      </c>
      <c r="J138" s="235">
        <v>19584.82</v>
      </c>
      <c r="K138" s="235">
        <v>1.45</v>
      </c>
      <c r="L138" s="235">
        <v>1.45</v>
      </c>
      <c r="M138" s="238">
        <v>0</v>
      </c>
      <c r="N138" s="236">
        <v>0</v>
      </c>
      <c r="O138" s="236">
        <v>0</v>
      </c>
      <c r="P138" s="236">
        <v>0</v>
      </c>
    </row>
    <row r="139" spans="1:16" ht="25.5" x14ac:dyDescent="0.2">
      <c r="A139" s="223">
        <v>859</v>
      </c>
      <c r="B139" s="223">
        <v>859</v>
      </c>
      <c r="C139" s="225" t="s">
        <v>2020</v>
      </c>
      <c r="D139" s="223">
        <v>617</v>
      </c>
      <c r="E139" s="223">
        <v>617</v>
      </c>
      <c r="F139" s="225" t="s">
        <v>2021</v>
      </c>
      <c r="G139" s="52" t="s">
        <v>901</v>
      </c>
      <c r="H139" s="234">
        <v>0</v>
      </c>
      <c r="I139" s="237">
        <v>0</v>
      </c>
      <c r="J139" s="235">
        <v>2.44</v>
      </c>
      <c r="K139" s="235">
        <v>1.21</v>
      </c>
      <c r="L139" s="235">
        <v>1.21</v>
      </c>
      <c r="M139" s="238">
        <v>0</v>
      </c>
      <c r="N139" s="236">
        <v>0</v>
      </c>
      <c r="O139" s="236">
        <v>0</v>
      </c>
      <c r="P139" s="236">
        <v>0</v>
      </c>
    </row>
    <row r="140" spans="1:16" ht="12.75" x14ac:dyDescent="0.2">
      <c r="A140" s="223">
        <v>860</v>
      </c>
      <c r="B140" s="223">
        <v>860</v>
      </c>
      <c r="C140" s="225" t="s">
        <v>2022</v>
      </c>
      <c r="D140" s="223">
        <v>618</v>
      </c>
      <c r="E140" s="223">
        <v>618</v>
      </c>
      <c r="F140" s="225" t="s">
        <v>2023</v>
      </c>
      <c r="G140" s="52" t="s">
        <v>902</v>
      </c>
      <c r="H140" s="234">
        <v>0</v>
      </c>
      <c r="I140" s="237">
        <v>0.189</v>
      </c>
      <c r="J140" s="235">
        <v>46.83</v>
      </c>
      <c r="K140" s="235">
        <v>0.78</v>
      </c>
      <c r="L140" s="235">
        <v>0.78</v>
      </c>
      <c r="M140" s="238">
        <v>0</v>
      </c>
      <c r="N140" s="236">
        <v>0</v>
      </c>
      <c r="O140" s="236">
        <v>0</v>
      </c>
      <c r="P140" s="236">
        <v>0</v>
      </c>
    </row>
    <row r="141" spans="1:16" ht="12.75" x14ac:dyDescent="0.2">
      <c r="A141" s="223">
        <v>861</v>
      </c>
      <c r="B141" s="223">
        <v>861</v>
      </c>
      <c r="C141" s="225" t="s">
        <v>2024</v>
      </c>
      <c r="D141" s="223">
        <v>619</v>
      </c>
      <c r="E141" s="223">
        <v>619</v>
      </c>
      <c r="F141" s="225" t="s">
        <v>2025</v>
      </c>
      <c r="G141" s="52" t="s">
        <v>903</v>
      </c>
      <c r="H141" s="234">
        <v>0</v>
      </c>
      <c r="I141" s="237">
        <v>0.19</v>
      </c>
      <c r="J141" s="235">
        <v>7.55</v>
      </c>
      <c r="K141" s="235">
        <v>0.96</v>
      </c>
      <c r="L141" s="235">
        <v>0.96</v>
      </c>
      <c r="M141" s="238">
        <v>0</v>
      </c>
      <c r="N141" s="236">
        <v>0</v>
      </c>
      <c r="O141" s="236">
        <v>0</v>
      </c>
      <c r="P141" s="236">
        <v>0</v>
      </c>
    </row>
    <row r="142" spans="1:16" ht="12.75" x14ac:dyDescent="0.2">
      <c r="A142" s="223">
        <v>862</v>
      </c>
      <c r="B142" s="223">
        <v>862</v>
      </c>
      <c r="C142" s="225" t="s">
        <v>2026</v>
      </c>
      <c r="D142" s="223">
        <v>620</v>
      </c>
      <c r="E142" s="223">
        <v>620</v>
      </c>
      <c r="F142" s="225" t="s">
        <v>2027</v>
      </c>
      <c r="G142" s="52" t="s">
        <v>904</v>
      </c>
      <c r="H142" s="234">
        <v>0</v>
      </c>
      <c r="I142" s="237">
        <v>5.3999999999999999E-2</v>
      </c>
      <c r="J142" s="235">
        <v>38.26</v>
      </c>
      <c r="K142" s="235">
        <v>1.04</v>
      </c>
      <c r="L142" s="235">
        <v>1.04</v>
      </c>
      <c r="M142" s="238">
        <v>0</v>
      </c>
      <c r="N142" s="236">
        <v>0</v>
      </c>
      <c r="O142" s="236">
        <v>0</v>
      </c>
      <c r="P142" s="236">
        <v>0</v>
      </c>
    </row>
    <row r="143" spans="1:16" ht="12.75" x14ac:dyDescent="0.2">
      <c r="A143" s="223">
        <v>863</v>
      </c>
      <c r="B143" s="223">
        <v>863</v>
      </c>
      <c r="C143" s="225" t="s">
        <v>2028</v>
      </c>
      <c r="D143" s="223"/>
      <c r="E143" s="223"/>
      <c r="F143" s="225"/>
      <c r="G143" s="52" t="s">
        <v>905</v>
      </c>
      <c r="H143" s="234">
        <v>0</v>
      </c>
      <c r="I143" s="237">
        <v>0</v>
      </c>
      <c r="J143" s="235">
        <v>986.17</v>
      </c>
      <c r="K143" s="235">
        <v>1.69</v>
      </c>
      <c r="L143" s="235">
        <v>1.69</v>
      </c>
      <c r="M143" s="238">
        <v>0</v>
      </c>
      <c r="N143" s="236">
        <v>0</v>
      </c>
      <c r="O143" s="236">
        <v>0</v>
      </c>
      <c r="P143" s="236">
        <v>0</v>
      </c>
    </row>
    <row r="144" spans="1:16" ht="25.5" x14ac:dyDescent="0.2">
      <c r="A144" s="223">
        <v>864</v>
      </c>
      <c r="B144" s="223">
        <v>864</v>
      </c>
      <c r="C144" s="225" t="s">
        <v>2029</v>
      </c>
      <c r="D144" s="223">
        <v>621</v>
      </c>
      <c r="E144" s="223">
        <v>621</v>
      </c>
      <c r="F144" s="225" t="s">
        <v>2030</v>
      </c>
      <c r="G144" s="52" t="s">
        <v>906</v>
      </c>
      <c r="H144" s="234">
        <v>0</v>
      </c>
      <c r="I144" s="237">
        <v>0</v>
      </c>
      <c r="J144" s="235">
        <v>28.82</v>
      </c>
      <c r="K144" s="235">
        <v>1.52</v>
      </c>
      <c r="L144" s="235">
        <v>1.52</v>
      </c>
      <c r="M144" s="238">
        <v>-0.82599999999999996</v>
      </c>
      <c r="N144" s="236">
        <v>2243.73</v>
      </c>
      <c r="O144" s="236">
        <v>0.05</v>
      </c>
      <c r="P144" s="236">
        <v>0.05</v>
      </c>
    </row>
    <row r="145" spans="1:16" ht="12.75" x14ac:dyDescent="0.2">
      <c r="A145" s="223">
        <v>865</v>
      </c>
      <c r="B145" s="223">
        <v>865</v>
      </c>
      <c r="C145" s="225" t="s">
        <v>2031</v>
      </c>
      <c r="D145" s="223">
        <v>622</v>
      </c>
      <c r="E145" s="223">
        <v>622</v>
      </c>
      <c r="F145" s="225" t="s">
        <v>2032</v>
      </c>
      <c r="G145" s="52" t="s">
        <v>907</v>
      </c>
      <c r="H145" s="234">
        <v>0</v>
      </c>
      <c r="I145" s="237">
        <v>0</v>
      </c>
      <c r="J145" s="235">
        <v>2.98</v>
      </c>
      <c r="K145" s="235">
        <v>1.26</v>
      </c>
      <c r="L145" s="235">
        <v>1.26</v>
      </c>
      <c r="M145" s="238">
        <v>0</v>
      </c>
      <c r="N145" s="236">
        <v>417.63</v>
      </c>
      <c r="O145" s="236">
        <v>0.05</v>
      </c>
      <c r="P145" s="236">
        <v>0.05</v>
      </c>
    </row>
    <row r="146" spans="1:16" ht="12.75" x14ac:dyDescent="0.2">
      <c r="A146" s="223">
        <v>866</v>
      </c>
      <c r="B146" s="223">
        <v>866</v>
      </c>
      <c r="C146" s="225" t="s">
        <v>2033</v>
      </c>
      <c r="D146" s="223">
        <v>629</v>
      </c>
      <c r="E146" s="223">
        <v>629</v>
      </c>
      <c r="F146" s="225" t="s">
        <v>2034</v>
      </c>
      <c r="G146" s="52" t="s">
        <v>908</v>
      </c>
      <c r="H146" s="234">
        <v>0</v>
      </c>
      <c r="I146" s="237">
        <v>0</v>
      </c>
      <c r="J146" s="235">
        <v>135.29</v>
      </c>
      <c r="K146" s="235">
        <v>0.72</v>
      </c>
      <c r="L146" s="235">
        <v>0.72</v>
      </c>
      <c r="M146" s="238">
        <v>0</v>
      </c>
      <c r="N146" s="236">
        <v>0</v>
      </c>
      <c r="O146" s="236">
        <v>0</v>
      </c>
      <c r="P146" s="236">
        <v>0</v>
      </c>
    </row>
    <row r="147" spans="1:16" ht="12.75" x14ac:dyDescent="0.2">
      <c r="A147" s="223">
        <v>867</v>
      </c>
      <c r="B147" s="223">
        <v>867</v>
      </c>
      <c r="C147" s="225" t="s">
        <v>2035</v>
      </c>
      <c r="D147" s="223">
        <v>630</v>
      </c>
      <c r="E147" s="223">
        <v>630</v>
      </c>
      <c r="F147" s="225" t="s">
        <v>2036</v>
      </c>
      <c r="G147" s="52" t="s">
        <v>909</v>
      </c>
      <c r="H147" s="234">
        <v>0</v>
      </c>
      <c r="I147" s="237">
        <v>0</v>
      </c>
      <c r="J147" s="235">
        <v>135.29</v>
      </c>
      <c r="K147" s="235">
        <v>0.72</v>
      </c>
      <c r="L147" s="235">
        <v>0.72</v>
      </c>
      <c r="M147" s="238">
        <v>0</v>
      </c>
      <c r="N147" s="236">
        <v>0</v>
      </c>
      <c r="O147" s="236">
        <v>0</v>
      </c>
      <c r="P147" s="236">
        <v>0</v>
      </c>
    </row>
    <row r="148" spans="1:16" ht="12.75" x14ac:dyDescent="0.2">
      <c r="A148" s="223">
        <v>868</v>
      </c>
      <c r="B148" s="223">
        <v>868</v>
      </c>
      <c r="C148" s="225" t="s">
        <v>2037</v>
      </c>
      <c r="D148" s="223">
        <v>631</v>
      </c>
      <c r="E148" s="223">
        <v>631</v>
      </c>
      <c r="F148" s="225" t="s">
        <v>2038</v>
      </c>
      <c r="G148" s="52" t="s">
        <v>910</v>
      </c>
      <c r="H148" s="234">
        <v>0</v>
      </c>
      <c r="I148" s="237">
        <v>0.188</v>
      </c>
      <c r="J148" s="235">
        <v>33.06</v>
      </c>
      <c r="K148" s="235">
        <v>0.76</v>
      </c>
      <c r="L148" s="235">
        <v>0.76</v>
      </c>
      <c r="M148" s="238">
        <v>0</v>
      </c>
      <c r="N148" s="236">
        <v>2455.9</v>
      </c>
      <c r="O148" s="236">
        <v>0.05</v>
      </c>
      <c r="P148" s="236">
        <v>0.05</v>
      </c>
    </row>
    <row r="149" spans="1:16" ht="12.75" x14ac:dyDescent="0.2">
      <c r="A149" s="223">
        <v>869</v>
      </c>
      <c r="B149" s="223">
        <v>869</v>
      </c>
      <c r="C149" s="225" t="s">
        <v>2039</v>
      </c>
      <c r="D149" s="223">
        <v>634</v>
      </c>
      <c r="E149" s="223">
        <v>634</v>
      </c>
      <c r="F149" s="225" t="s">
        <v>2040</v>
      </c>
      <c r="G149" s="52" t="s">
        <v>911</v>
      </c>
      <c r="H149" s="234">
        <v>0</v>
      </c>
      <c r="I149" s="237">
        <v>0.57599999999999996</v>
      </c>
      <c r="J149" s="235">
        <v>181.7</v>
      </c>
      <c r="K149" s="235">
        <v>1.24</v>
      </c>
      <c r="L149" s="235">
        <v>1.24</v>
      </c>
      <c r="M149" s="238">
        <v>-1.3580000000000001</v>
      </c>
      <c r="N149" s="236">
        <v>545.09</v>
      </c>
      <c r="O149" s="236">
        <v>0.05</v>
      </c>
      <c r="P149" s="236">
        <v>0.05</v>
      </c>
    </row>
    <row r="150" spans="1:16" ht="12.75" x14ac:dyDescent="0.2">
      <c r="A150" s="223">
        <v>870</v>
      </c>
      <c r="B150" s="223">
        <v>870</v>
      </c>
      <c r="C150" s="225" t="s">
        <v>2041</v>
      </c>
      <c r="D150" s="223">
        <v>633</v>
      </c>
      <c r="E150" s="223">
        <v>633</v>
      </c>
      <c r="F150" s="225" t="s">
        <v>2042</v>
      </c>
      <c r="G150" s="52" t="s">
        <v>912</v>
      </c>
      <c r="H150" s="234">
        <v>0</v>
      </c>
      <c r="I150" s="237">
        <v>0</v>
      </c>
      <c r="J150" s="235">
        <v>19.32</v>
      </c>
      <c r="K150" s="235">
        <v>1.1000000000000001</v>
      </c>
      <c r="L150" s="235">
        <v>1.1000000000000001</v>
      </c>
      <c r="M150" s="238">
        <v>0</v>
      </c>
      <c r="N150" s="236">
        <v>3671.24</v>
      </c>
      <c r="O150" s="236">
        <v>0.05</v>
      </c>
      <c r="P150" s="236">
        <v>0.05</v>
      </c>
    </row>
    <row r="151" spans="1:16" ht="12.75" x14ac:dyDescent="0.2">
      <c r="A151" s="223">
        <v>873</v>
      </c>
      <c r="B151" s="223">
        <v>873</v>
      </c>
      <c r="C151" s="225" t="s">
        <v>2043</v>
      </c>
      <c r="D151" s="223"/>
      <c r="E151" s="223"/>
      <c r="F151" s="225"/>
      <c r="G151" s="52" t="s">
        <v>913</v>
      </c>
      <c r="H151" s="234">
        <v>1</v>
      </c>
      <c r="I151" s="237">
        <v>0</v>
      </c>
      <c r="J151" s="235">
        <v>1782.13</v>
      </c>
      <c r="K151" s="235">
        <v>1.61</v>
      </c>
      <c r="L151" s="235">
        <v>1.61</v>
      </c>
      <c r="M151" s="238">
        <v>0</v>
      </c>
      <c r="N151" s="236">
        <v>0</v>
      </c>
      <c r="O151" s="236">
        <v>0</v>
      </c>
      <c r="P151" s="236">
        <v>0</v>
      </c>
    </row>
    <row r="152" spans="1:16" ht="12.75" x14ac:dyDescent="0.2">
      <c r="A152" s="223">
        <v>875</v>
      </c>
      <c r="B152" s="223">
        <v>875</v>
      </c>
      <c r="C152" s="225" t="s">
        <v>2044</v>
      </c>
      <c r="D152" s="223"/>
      <c r="E152" s="223"/>
      <c r="F152" s="225"/>
      <c r="G152" s="52" t="s">
        <v>914</v>
      </c>
      <c r="H152" s="234">
        <v>2</v>
      </c>
      <c r="I152" s="237">
        <v>3.7690000000000001</v>
      </c>
      <c r="J152" s="235">
        <v>12644.37</v>
      </c>
      <c r="K152" s="235">
        <v>1.95</v>
      </c>
      <c r="L152" s="235">
        <v>1.95</v>
      </c>
      <c r="M152" s="238">
        <v>0</v>
      </c>
      <c r="N152" s="236">
        <v>0</v>
      </c>
      <c r="O152" s="236">
        <v>0</v>
      </c>
      <c r="P152" s="236">
        <v>0</v>
      </c>
    </row>
    <row r="153" spans="1:16" ht="12.75" x14ac:dyDescent="0.2">
      <c r="A153" s="223">
        <v>876</v>
      </c>
      <c r="B153" s="223">
        <v>876</v>
      </c>
      <c r="C153" s="225" t="s">
        <v>2045</v>
      </c>
      <c r="D153" s="223"/>
      <c r="E153" s="223"/>
      <c r="F153" s="225"/>
      <c r="G153" s="52" t="s">
        <v>915</v>
      </c>
      <c r="H153" s="234">
        <v>1</v>
      </c>
      <c r="I153" s="237">
        <v>4.2220000000000004</v>
      </c>
      <c r="J153" s="235">
        <v>1782.13</v>
      </c>
      <c r="K153" s="235">
        <v>1.94</v>
      </c>
      <c r="L153" s="235">
        <v>1.94</v>
      </c>
      <c r="M153" s="238">
        <v>0</v>
      </c>
      <c r="N153" s="236">
        <v>0</v>
      </c>
      <c r="O153" s="236">
        <v>0</v>
      </c>
      <c r="P153" s="236">
        <v>0</v>
      </c>
    </row>
    <row r="154" spans="1:16" ht="12.75" x14ac:dyDescent="0.2">
      <c r="A154" s="223">
        <v>877</v>
      </c>
      <c r="B154" s="223">
        <v>877</v>
      </c>
      <c r="C154" s="225" t="s">
        <v>2046</v>
      </c>
      <c r="D154" s="223"/>
      <c r="E154" s="223"/>
      <c r="F154" s="225"/>
      <c r="G154" s="52" t="s">
        <v>916</v>
      </c>
      <c r="H154" s="234">
        <v>2</v>
      </c>
      <c r="I154" s="237">
        <v>2.141</v>
      </c>
      <c r="J154" s="235">
        <v>9167.0300000000007</v>
      </c>
      <c r="K154" s="235">
        <v>1.1299999999999999</v>
      </c>
      <c r="L154" s="235">
        <v>1.1299999999999999</v>
      </c>
      <c r="M154" s="238">
        <v>0</v>
      </c>
      <c r="N154" s="236">
        <v>0</v>
      </c>
      <c r="O154" s="236">
        <v>0</v>
      </c>
      <c r="P154" s="236">
        <v>0</v>
      </c>
    </row>
    <row r="155" spans="1:16" ht="25.5" x14ac:dyDescent="0.2">
      <c r="A155" s="223">
        <v>878</v>
      </c>
      <c r="B155" s="223">
        <v>878</v>
      </c>
      <c r="C155" s="225" t="s">
        <v>2047</v>
      </c>
      <c r="D155" s="223"/>
      <c r="E155" s="223"/>
      <c r="F155" s="225"/>
      <c r="G155" s="52" t="s">
        <v>917</v>
      </c>
      <c r="H155" s="234">
        <v>2</v>
      </c>
      <c r="I155" s="237">
        <v>1.8160000000000001</v>
      </c>
      <c r="J155" s="235">
        <v>9167.0300000000007</v>
      </c>
      <c r="K155" s="235">
        <v>2.27</v>
      </c>
      <c r="L155" s="235">
        <v>2.27</v>
      </c>
      <c r="M155" s="238">
        <v>0</v>
      </c>
      <c r="N155" s="236">
        <v>0</v>
      </c>
      <c r="O155" s="236">
        <v>0</v>
      </c>
      <c r="P155" s="236">
        <v>0</v>
      </c>
    </row>
    <row r="156" spans="1:16" ht="12.75" x14ac:dyDescent="0.2">
      <c r="A156" s="223">
        <v>879</v>
      </c>
      <c r="B156" s="223">
        <v>879</v>
      </c>
      <c r="C156" s="225" t="s">
        <v>2048</v>
      </c>
      <c r="D156" s="223"/>
      <c r="E156" s="223"/>
      <c r="F156" s="225"/>
      <c r="G156" s="52" t="s">
        <v>918</v>
      </c>
      <c r="H156" s="234">
        <v>2</v>
      </c>
      <c r="I156" s="237">
        <v>0.35799999999999998</v>
      </c>
      <c r="J156" s="235">
        <v>9237.66</v>
      </c>
      <c r="K156" s="235">
        <v>1.21</v>
      </c>
      <c r="L156" s="235">
        <v>1.21</v>
      </c>
      <c r="M156" s="238">
        <v>0</v>
      </c>
      <c r="N156" s="236">
        <v>0</v>
      </c>
      <c r="O156" s="236">
        <v>0</v>
      </c>
      <c r="P156" s="236">
        <v>0</v>
      </c>
    </row>
    <row r="157" spans="1:16" ht="12.75" x14ac:dyDescent="0.2">
      <c r="A157" s="223">
        <v>880</v>
      </c>
      <c r="B157" s="223">
        <v>880</v>
      </c>
      <c r="C157" s="225" t="s">
        <v>2049</v>
      </c>
      <c r="D157" s="223"/>
      <c r="E157" s="223"/>
      <c r="F157" s="225"/>
      <c r="G157" s="52" t="s">
        <v>919</v>
      </c>
      <c r="H157" s="234">
        <v>1</v>
      </c>
      <c r="I157" s="237">
        <v>0.26500000000000001</v>
      </c>
      <c r="J157" s="235">
        <v>1711.5</v>
      </c>
      <c r="K157" s="235">
        <v>4.7</v>
      </c>
      <c r="L157" s="235">
        <v>4.7</v>
      </c>
      <c r="M157" s="238">
        <v>0</v>
      </c>
      <c r="N157" s="236">
        <v>0</v>
      </c>
      <c r="O157" s="236">
        <v>0</v>
      </c>
      <c r="P157" s="236">
        <v>0</v>
      </c>
    </row>
    <row r="158" spans="1:16" ht="12.75" x14ac:dyDescent="0.2">
      <c r="A158" s="223">
        <v>881</v>
      </c>
      <c r="B158" s="223">
        <v>881</v>
      </c>
      <c r="C158" s="225" t="s">
        <v>2050</v>
      </c>
      <c r="D158" s="223"/>
      <c r="E158" s="223"/>
      <c r="F158" s="225"/>
      <c r="G158" s="52" t="s">
        <v>920</v>
      </c>
      <c r="H158" s="234">
        <v>2</v>
      </c>
      <c r="I158" s="237">
        <v>0</v>
      </c>
      <c r="J158" s="235">
        <v>9167.0300000000007</v>
      </c>
      <c r="K158" s="235">
        <v>1.76</v>
      </c>
      <c r="L158" s="235">
        <v>1.76</v>
      </c>
      <c r="M158" s="238">
        <v>0</v>
      </c>
      <c r="N158" s="236">
        <v>0</v>
      </c>
      <c r="O158" s="236">
        <v>0</v>
      </c>
      <c r="P158" s="236">
        <v>0</v>
      </c>
    </row>
    <row r="159" spans="1:16" ht="12.75" x14ac:dyDescent="0.2">
      <c r="A159" s="223">
        <v>882</v>
      </c>
      <c r="B159" s="223">
        <v>882</v>
      </c>
      <c r="C159" s="225" t="s">
        <v>2051</v>
      </c>
      <c r="D159" s="223"/>
      <c r="E159" s="223"/>
      <c r="F159" s="225"/>
      <c r="G159" s="52" t="s">
        <v>921</v>
      </c>
      <c r="H159" s="234">
        <v>2</v>
      </c>
      <c r="I159" s="237">
        <v>0</v>
      </c>
      <c r="J159" s="235">
        <v>9096.4</v>
      </c>
      <c r="K159" s="235">
        <v>1.94</v>
      </c>
      <c r="L159" s="235">
        <v>1.94</v>
      </c>
      <c r="M159" s="238">
        <v>0</v>
      </c>
      <c r="N159" s="236">
        <v>0</v>
      </c>
      <c r="O159" s="236">
        <v>0</v>
      </c>
      <c r="P159" s="236">
        <v>0</v>
      </c>
    </row>
    <row r="160" spans="1:16" ht="12.75" x14ac:dyDescent="0.2">
      <c r="A160" s="223">
        <v>883</v>
      </c>
      <c r="B160" s="223">
        <v>883</v>
      </c>
      <c r="C160" s="225" t="s">
        <v>2052</v>
      </c>
      <c r="D160" s="223"/>
      <c r="E160" s="223"/>
      <c r="F160" s="225"/>
      <c r="G160" s="52" t="s">
        <v>922</v>
      </c>
      <c r="H160" s="234">
        <v>1</v>
      </c>
      <c r="I160" s="237">
        <v>0.97899999999999998</v>
      </c>
      <c r="J160" s="235">
        <v>1782.13</v>
      </c>
      <c r="K160" s="235">
        <v>1.73</v>
      </c>
      <c r="L160" s="235">
        <v>1.73</v>
      </c>
      <c r="M160" s="238">
        <v>0</v>
      </c>
      <c r="N160" s="236">
        <v>0</v>
      </c>
      <c r="O160" s="236">
        <v>0</v>
      </c>
      <c r="P160" s="236">
        <v>0</v>
      </c>
    </row>
    <row r="161" spans="1:16" ht="12.75" x14ac:dyDescent="0.2">
      <c r="A161" s="223">
        <v>884</v>
      </c>
      <c r="B161" s="223">
        <v>884</v>
      </c>
      <c r="C161" s="225" t="s">
        <v>2053</v>
      </c>
      <c r="D161" s="223"/>
      <c r="E161" s="223"/>
      <c r="F161" s="225"/>
      <c r="G161" s="52" t="s">
        <v>923</v>
      </c>
      <c r="H161" s="234">
        <v>1</v>
      </c>
      <c r="I161" s="237">
        <v>0</v>
      </c>
      <c r="J161" s="235">
        <v>1782.13</v>
      </c>
      <c r="K161" s="235">
        <v>1.78</v>
      </c>
      <c r="L161" s="235">
        <v>1.78</v>
      </c>
      <c r="M161" s="238">
        <v>0</v>
      </c>
      <c r="N161" s="236">
        <v>0</v>
      </c>
      <c r="O161" s="236">
        <v>0</v>
      </c>
      <c r="P161" s="236">
        <v>0</v>
      </c>
    </row>
    <row r="162" spans="1:16" ht="25.5" x14ac:dyDescent="0.2">
      <c r="A162" s="223">
        <v>885</v>
      </c>
      <c r="B162" s="223">
        <v>885</v>
      </c>
      <c r="C162" s="225" t="s">
        <v>2054</v>
      </c>
      <c r="D162" s="223">
        <v>636</v>
      </c>
      <c r="E162" s="223">
        <v>636</v>
      </c>
      <c r="F162" s="225" t="s">
        <v>2055</v>
      </c>
      <c r="G162" s="52" t="s">
        <v>924</v>
      </c>
      <c r="H162" s="234">
        <v>2</v>
      </c>
      <c r="I162" s="237">
        <v>0.83199999999999996</v>
      </c>
      <c r="J162" s="235">
        <v>9432.66</v>
      </c>
      <c r="K162" s="235">
        <v>0.97</v>
      </c>
      <c r="L162" s="235">
        <v>0.97</v>
      </c>
      <c r="M162" s="238">
        <v>0</v>
      </c>
      <c r="N162" s="236">
        <v>0</v>
      </c>
      <c r="O162" s="236">
        <v>0</v>
      </c>
      <c r="P162" s="236">
        <v>0</v>
      </c>
    </row>
    <row r="163" spans="1:16" ht="12.75" x14ac:dyDescent="0.2">
      <c r="A163" s="223">
        <v>886</v>
      </c>
      <c r="B163" s="223">
        <v>886</v>
      </c>
      <c r="C163" s="225" t="s">
        <v>2056</v>
      </c>
      <c r="D163" s="223">
        <v>608</v>
      </c>
      <c r="E163" s="223">
        <v>608</v>
      </c>
      <c r="F163" s="225" t="s">
        <v>2057</v>
      </c>
      <c r="G163" s="52" t="s">
        <v>925</v>
      </c>
      <c r="H163" s="234">
        <v>2</v>
      </c>
      <c r="I163" s="237">
        <v>1.1459999999999999</v>
      </c>
      <c r="J163" s="235">
        <v>8946.15</v>
      </c>
      <c r="K163" s="235">
        <v>1.93</v>
      </c>
      <c r="L163" s="235">
        <v>1.93</v>
      </c>
      <c r="M163" s="238">
        <v>0</v>
      </c>
      <c r="N163" s="236">
        <v>0</v>
      </c>
      <c r="O163" s="236">
        <v>0</v>
      </c>
      <c r="P163" s="236">
        <v>0</v>
      </c>
    </row>
    <row r="164" spans="1:16" ht="12.75" x14ac:dyDescent="0.2">
      <c r="A164" s="223">
        <v>887</v>
      </c>
      <c r="B164" s="223">
        <v>887</v>
      </c>
      <c r="C164" s="225" t="s">
        <v>2058</v>
      </c>
      <c r="D164" s="223"/>
      <c r="E164" s="223"/>
      <c r="F164" s="225"/>
      <c r="G164" s="52" t="s">
        <v>926</v>
      </c>
      <c r="H164" s="234">
        <v>2</v>
      </c>
      <c r="I164" s="237">
        <v>1.3440000000000001</v>
      </c>
      <c r="J164" s="235">
        <v>12169.63</v>
      </c>
      <c r="K164" s="235">
        <v>2.5499999999999998</v>
      </c>
      <c r="L164" s="235">
        <v>2.5499999999999998</v>
      </c>
      <c r="M164" s="238">
        <v>0</v>
      </c>
      <c r="N164" s="236">
        <v>0</v>
      </c>
      <c r="O164" s="236">
        <v>0</v>
      </c>
      <c r="P164" s="236">
        <v>0</v>
      </c>
    </row>
    <row r="165" spans="1:16" ht="25.5" x14ac:dyDescent="0.2">
      <c r="A165" s="223">
        <v>888</v>
      </c>
      <c r="B165" s="223">
        <v>888</v>
      </c>
      <c r="C165" s="225" t="s">
        <v>2059</v>
      </c>
      <c r="D165" s="223"/>
      <c r="E165" s="223"/>
      <c r="F165" s="225"/>
      <c r="G165" s="52" t="s">
        <v>927</v>
      </c>
      <c r="H165" s="234">
        <v>1</v>
      </c>
      <c r="I165" s="237">
        <v>1.56</v>
      </c>
      <c r="J165" s="235">
        <v>1782.13</v>
      </c>
      <c r="K165" s="235">
        <v>2.68</v>
      </c>
      <c r="L165" s="235">
        <v>2.68</v>
      </c>
      <c r="M165" s="238">
        <v>0</v>
      </c>
      <c r="N165" s="236">
        <v>0</v>
      </c>
      <c r="O165" s="236">
        <v>0</v>
      </c>
      <c r="P165" s="236">
        <v>0</v>
      </c>
    </row>
    <row r="166" spans="1:16" ht="25.5" x14ac:dyDescent="0.2">
      <c r="A166" s="223">
        <v>889</v>
      </c>
      <c r="B166" s="223">
        <v>889</v>
      </c>
      <c r="C166" s="225" t="s">
        <v>2060</v>
      </c>
      <c r="D166" s="223"/>
      <c r="E166" s="223"/>
      <c r="F166" s="225"/>
      <c r="G166" s="52" t="s">
        <v>928</v>
      </c>
      <c r="H166" s="234">
        <v>1</v>
      </c>
      <c r="I166" s="237">
        <v>4.4580000000000002</v>
      </c>
      <c r="J166" s="235">
        <v>1782.13</v>
      </c>
      <c r="K166" s="235">
        <v>3.25</v>
      </c>
      <c r="L166" s="235">
        <v>3.25</v>
      </c>
      <c r="M166" s="238">
        <v>0</v>
      </c>
      <c r="N166" s="236">
        <v>0</v>
      </c>
      <c r="O166" s="236">
        <v>0</v>
      </c>
      <c r="P166" s="236">
        <v>0</v>
      </c>
    </row>
    <row r="167" spans="1:16" ht="25.5" x14ac:dyDescent="0.2">
      <c r="A167" s="223">
        <v>890</v>
      </c>
      <c r="B167" s="223">
        <v>890</v>
      </c>
      <c r="C167" s="225" t="s">
        <v>2061</v>
      </c>
      <c r="D167" s="223"/>
      <c r="E167" s="223"/>
      <c r="F167" s="225"/>
      <c r="G167" s="52" t="s">
        <v>929</v>
      </c>
      <c r="H167" s="234">
        <v>1</v>
      </c>
      <c r="I167" s="237">
        <v>0.36099999999999999</v>
      </c>
      <c r="J167" s="235">
        <v>1782.13</v>
      </c>
      <c r="K167" s="235">
        <v>1.17</v>
      </c>
      <c r="L167" s="235">
        <v>1.17</v>
      </c>
      <c r="M167" s="238">
        <v>0</v>
      </c>
      <c r="N167" s="236">
        <v>0</v>
      </c>
      <c r="O167" s="236">
        <v>0</v>
      </c>
      <c r="P167" s="236">
        <v>0</v>
      </c>
    </row>
    <row r="168" spans="1:16" ht="25.5" x14ac:dyDescent="0.2">
      <c r="A168" s="223">
        <v>891</v>
      </c>
      <c r="B168" s="223">
        <v>891</v>
      </c>
      <c r="C168" s="225" t="s">
        <v>2062</v>
      </c>
      <c r="D168" s="223"/>
      <c r="E168" s="223"/>
      <c r="F168" s="225"/>
      <c r="G168" s="52" t="s">
        <v>930</v>
      </c>
      <c r="H168" s="234">
        <v>2</v>
      </c>
      <c r="I168" s="237">
        <v>1.9630000000000001</v>
      </c>
      <c r="J168" s="235">
        <v>13263.44</v>
      </c>
      <c r="K168" s="235">
        <v>1.56</v>
      </c>
      <c r="L168" s="235">
        <v>1.56</v>
      </c>
      <c r="M168" s="238">
        <v>0</v>
      </c>
      <c r="N168" s="236">
        <v>0</v>
      </c>
      <c r="O168" s="236">
        <v>0</v>
      </c>
      <c r="P168" s="236">
        <v>0</v>
      </c>
    </row>
    <row r="169" spans="1:16" ht="25.5" x14ac:dyDescent="0.2">
      <c r="A169" s="223">
        <v>892</v>
      </c>
      <c r="B169" s="223">
        <v>892</v>
      </c>
      <c r="C169" s="225" t="s">
        <v>2063</v>
      </c>
      <c r="D169" s="223">
        <v>637</v>
      </c>
      <c r="E169" s="223">
        <v>637</v>
      </c>
      <c r="F169" s="225" t="s">
        <v>2064</v>
      </c>
      <c r="G169" s="52" t="s">
        <v>931</v>
      </c>
      <c r="H169" s="234">
        <v>1</v>
      </c>
      <c r="I169" s="237">
        <v>0.23400000000000001</v>
      </c>
      <c r="J169" s="235">
        <v>1609.29</v>
      </c>
      <c r="K169" s="235">
        <v>1.97</v>
      </c>
      <c r="L169" s="235">
        <v>1.97</v>
      </c>
      <c r="M169" s="238">
        <v>0</v>
      </c>
      <c r="N169" s="236">
        <v>172.84</v>
      </c>
      <c r="O169" s="236">
        <v>0.05</v>
      </c>
      <c r="P169" s="236">
        <v>0.05</v>
      </c>
    </row>
    <row r="170" spans="1:16" ht="25.5" x14ac:dyDescent="0.2">
      <c r="A170" s="223">
        <v>893</v>
      </c>
      <c r="B170" s="223">
        <v>893</v>
      </c>
      <c r="C170" s="225" t="s">
        <v>2065</v>
      </c>
      <c r="D170" s="223"/>
      <c r="E170" s="223"/>
      <c r="F170" s="225"/>
      <c r="G170" s="52" t="s">
        <v>932</v>
      </c>
      <c r="H170" s="234">
        <v>3</v>
      </c>
      <c r="I170" s="237">
        <v>0.40300000000000002</v>
      </c>
      <c r="J170" s="235">
        <v>12751.89</v>
      </c>
      <c r="K170" s="235">
        <v>0.93</v>
      </c>
      <c r="L170" s="235">
        <v>0.93</v>
      </c>
      <c r="M170" s="238">
        <v>0</v>
      </c>
      <c r="N170" s="236">
        <v>0</v>
      </c>
      <c r="O170" s="236">
        <v>0</v>
      </c>
      <c r="P170" s="236">
        <v>0</v>
      </c>
    </row>
    <row r="171" spans="1:16" ht="12.75" x14ac:dyDescent="0.2">
      <c r="A171" s="223">
        <v>894</v>
      </c>
      <c r="B171" s="223">
        <v>894</v>
      </c>
      <c r="C171" s="225" t="s">
        <v>2066</v>
      </c>
      <c r="D171" s="223"/>
      <c r="E171" s="223"/>
      <c r="F171" s="225"/>
      <c r="G171" s="52" t="s">
        <v>933</v>
      </c>
      <c r="H171" s="234">
        <v>1</v>
      </c>
      <c r="I171" s="237">
        <v>0.36</v>
      </c>
      <c r="J171" s="235">
        <v>4609.7700000000004</v>
      </c>
      <c r="K171" s="235">
        <v>1.07</v>
      </c>
      <c r="L171" s="235">
        <v>1.07</v>
      </c>
      <c r="M171" s="238">
        <v>0</v>
      </c>
      <c r="N171" s="236">
        <v>0</v>
      </c>
      <c r="O171" s="236">
        <v>0</v>
      </c>
      <c r="P171" s="236">
        <v>0</v>
      </c>
    </row>
    <row r="172" spans="1:16" ht="12.75" x14ac:dyDescent="0.2">
      <c r="A172" s="223">
        <v>896</v>
      </c>
      <c r="B172" s="223">
        <v>896</v>
      </c>
      <c r="C172" s="225" t="s">
        <v>2067</v>
      </c>
      <c r="D172" s="223">
        <v>638</v>
      </c>
      <c r="E172" s="223">
        <v>638</v>
      </c>
      <c r="F172" s="225" t="s">
        <v>2068</v>
      </c>
      <c r="G172" s="52" t="s">
        <v>934</v>
      </c>
      <c r="H172" s="234">
        <v>0</v>
      </c>
      <c r="I172" s="237">
        <v>0</v>
      </c>
      <c r="J172" s="235">
        <v>118.11</v>
      </c>
      <c r="K172" s="235">
        <v>0.94</v>
      </c>
      <c r="L172" s="235">
        <v>0.94</v>
      </c>
      <c r="M172" s="238">
        <v>0</v>
      </c>
      <c r="N172" s="236">
        <v>3873.85</v>
      </c>
      <c r="O172" s="236">
        <v>0.05</v>
      </c>
      <c r="P172" s="236">
        <v>0.05</v>
      </c>
    </row>
    <row r="173" spans="1:16" ht="12.75" x14ac:dyDescent="0.2">
      <c r="A173" s="223">
        <v>897</v>
      </c>
      <c r="B173" s="223">
        <v>897</v>
      </c>
      <c r="C173" s="225" t="s">
        <v>2069</v>
      </c>
      <c r="D173" s="223">
        <v>639</v>
      </c>
      <c r="E173" s="223">
        <v>639</v>
      </c>
      <c r="F173" s="225" t="s">
        <v>2070</v>
      </c>
      <c r="G173" s="52" t="s">
        <v>935</v>
      </c>
      <c r="H173" s="234">
        <v>1</v>
      </c>
      <c r="I173" s="237">
        <v>0</v>
      </c>
      <c r="J173" s="235">
        <v>1552.73</v>
      </c>
      <c r="K173" s="235">
        <v>0.97</v>
      </c>
      <c r="L173" s="235">
        <v>0.97</v>
      </c>
      <c r="M173" s="238">
        <v>0</v>
      </c>
      <c r="N173" s="236">
        <v>3349.01</v>
      </c>
      <c r="O173" s="236">
        <v>0.05</v>
      </c>
      <c r="P173" s="236">
        <v>0.05</v>
      </c>
    </row>
    <row r="174" spans="1:16" ht="12.75" x14ac:dyDescent="0.2">
      <c r="A174" s="223">
        <v>898</v>
      </c>
      <c r="B174" s="223">
        <v>898</v>
      </c>
      <c r="C174" s="225" t="s">
        <v>2071</v>
      </c>
      <c r="D174" s="223">
        <v>641</v>
      </c>
      <c r="E174" s="223">
        <v>641</v>
      </c>
      <c r="F174" s="225" t="s">
        <v>2072</v>
      </c>
      <c r="G174" s="52" t="s">
        <v>936</v>
      </c>
      <c r="H174" s="234">
        <v>1</v>
      </c>
      <c r="I174" s="237">
        <v>0</v>
      </c>
      <c r="J174" s="235">
        <v>1537.78</v>
      </c>
      <c r="K174" s="235">
        <v>0.72</v>
      </c>
      <c r="L174" s="235">
        <v>0.72</v>
      </c>
      <c r="M174" s="238">
        <v>0</v>
      </c>
      <c r="N174" s="236">
        <v>3177.32</v>
      </c>
      <c r="O174" s="236">
        <v>0.05</v>
      </c>
      <c r="P174" s="236">
        <v>0.05</v>
      </c>
    </row>
    <row r="175" spans="1:16" ht="12.75" x14ac:dyDescent="0.2">
      <c r="A175" s="223">
        <v>899</v>
      </c>
      <c r="B175" s="223">
        <v>899</v>
      </c>
      <c r="C175" s="225" t="s">
        <v>1979</v>
      </c>
      <c r="D175" s="223"/>
      <c r="E175" s="223"/>
      <c r="F175" s="225"/>
      <c r="G175" s="52" t="s">
        <v>937</v>
      </c>
      <c r="H175" s="234">
        <v>4</v>
      </c>
      <c r="I175" s="237">
        <v>1.22</v>
      </c>
      <c r="J175" s="235">
        <v>47421.66</v>
      </c>
      <c r="K175" s="235">
        <v>1.24</v>
      </c>
      <c r="L175" s="235">
        <v>1.24</v>
      </c>
      <c r="M175" s="238">
        <v>0</v>
      </c>
      <c r="N175" s="236">
        <v>0</v>
      </c>
      <c r="O175" s="236">
        <v>0</v>
      </c>
      <c r="P175" s="236">
        <v>0</v>
      </c>
    </row>
    <row r="176" spans="1:16" ht="12.75" x14ac:dyDescent="0.2">
      <c r="A176" s="223">
        <v>902</v>
      </c>
      <c r="B176" s="223">
        <v>902</v>
      </c>
      <c r="C176" s="225" t="s">
        <v>2073</v>
      </c>
      <c r="D176" s="223">
        <v>650</v>
      </c>
      <c r="E176" s="223">
        <v>650</v>
      </c>
      <c r="F176" s="225" t="s">
        <v>2074</v>
      </c>
      <c r="G176" s="52" t="s">
        <v>938</v>
      </c>
      <c r="H176" s="234">
        <v>0</v>
      </c>
      <c r="I176" s="237">
        <v>0</v>
      </c>
      <c r="J176" s="235">
        <v>37.54</v>
      </c>
      <c r="K176" s="235">
        <v>0.75</v>
      </c>
      <c r="L176" s="235">
        <v>0.75</v>
      </c>
      <c r="M176" s="238">
        <v>0</v>
      </c>
      <c r="N176" s="236">
        <v>2702.78</v>
      </c>
      <c r="O176" s="236">
        <v>0.05</v>
      </c>
      <c r="P176" s="236">
        <v>0.05</v>
      </c>
    </row>
    <row r="177" spans="1:16" ht="12.75" x14ac:dyDescent="0.2">
      <c r="A177" s="223">
        <v>903</v>
      </c>
      <c r="B177" s="223">
        <v>903</v>
      </c>
      <c r="C177" s="225" t="s">
        <v>2075</v>
      </c>
      <c r="D177" s="223">
        <v>651</v>
      </c>
      <c r="E177" s="223">
        <v>651</v>
      </c>
      <c r="F177" s="225" t="s">
        <v>2076</v>
      </c>
      <c r="G177" s="52" t="s">
        <v>939</v>
      </c>
      <c r="H177" s="234">
        <v>1</v>
      </c>
      <c r="I177" s="237">
        <v>0</v>
      </c>
      <c r="J177" s="235">
        <v>1491.21</v>
      </c>
      <c r="K177" s="235">
        <v>1.33</v>
      </c>
      <c r="L177" s="235">
        <v>1.33</v>
      </c>
      <c r="M177" s="238">
        <v>0</v>
      </c>
      <c r="N177" s="236">
        <v>577.35</v>
      </c>
      <c r="O177" s="236">
        <v>0.05</v>
      </c>
      <c r="P177" s="236">
        <v>0.05</v>
      </c>
    </row>
    <row r="178" spans="1:16" ht="12.75" x14ac:dyDescent="0.2">
      <c r="A178" s="223">
        <v>904</v>
      </c>
      <c r="B178" s="223">
        <v>904</v>
      </c>
      <c r="C178" s="225" t="s">
        <v>2077</v>
      </c>
      <c r="D178" s="223"/>
      <c r="E178" s="223"/>
      <c r="F178" s="225"/>
      <c r="G178" s="52" t="s">
        <v>940</v>
      </c>
      <c r="H178" s="234">
        <v>4</v>
      </c>
      <c r="I178" s="237">
        <v>0</v>
      </c>
      <c r="J178" s="235">
        <v>63868.01</v>
      </c>
      <c r="K178" s="235">
        <v>1.05</v>
      </c>
      <c r="L178" s="235">
        <v>1.05</v>
      </c>
      <c r="M178" s="238">
        <v>0</v>
      </c>
      <c r="N178" s="236">
        <v>0</v>
      </c>
      <c r="O178" s="236">
        <v>0</v>
      </c>
      <c r="P178" s="236">
        <v>0</v>
      </c>
    </row>
    <row r="179" spans="1:16" ht="12.75" x14ac:dyDescent="0.2">
      <c r="A179" s="223">
        <v>905</v>
      </c>
      <c r="B179" s="223">
        <v>905</v>
      </c>
      <c r="C179" s="225" t="s">
        <v>2078</v>
      </c>
      <c r="D179" s="223">
        <v>642</v>
      </c>
      <c r="E179" s="223">
        <v>642</v>
      </c>
      <c r="F179" s="225" t="s">
        <v>2079</v>
      </c>
      <c r="G179" s="52" t="s">
        <v>941</v>
      </c>
      <c r="H179" s="234">
        <v>0</v>
      </c>
      <c r="I179" s="237">
        <v>0</v>
      </c>
      <c r="J179" s="235">
        <v>26.2</v>
      </c>
      <c r="K179" s="235">
        <v>1.57</v>
      </c>
      <c r="L179" s="235">
        <v>1.57</v>
      </c>
      <c r="M179" s="238">
        <v>-1.2430000000000001</v>
      </c>
      <c r="N179" s="236">
        <v>137.28</v>
      </c>
      <c r="O179" s="236">
        <v>0.05</v>
      </c>
      <c r="P179" s="236">
        <v>0.05</v>
      </c>
    </row>
    <row r="180" spans="1:16" ht="12.75" x14ac:dyDescent="0.2">
      <c r="A180" s="223">
        <v>906</v>
      </c>
      <c r="B180" s="223">
        <v>906</v>
      </c>
      <c r="C180" s="225" t="s">
        <v>2080</v>
      </c>
      <c r="D180" s="223">
        <v>643</v>
      </c>
      <c r="E180" s="223">
        <v>643</v>
      </c>
      <c r="F180" s="225" t="s">
        <v>2081</v>
      </c>
      <c r="G180" s="52" t="s">
        <v>942</v>
      </c>
      <c r="H180" s="234">
        <v>0</v>
      </c>
      <c r="I180" s="237">
        <v>0</v>
      </c>
      <c r="J180" s="235">
        <v>98.07</v>
      </c>
      <c r="K180" s="235">
        <v>1.04</v>
      </c>
      <c r="L180" s="235">
        <v>1.04</v>
      </c>
      <c r="M180" s="238">
        <v>-0.19800000000000001</v>
      </c>
      <c r="N180" s="236">
        <v>1471.01</v>
      </c>
      <c r="O180" s="236">
        <v>0.05</v>
      </c>
      <c r="P180" s="236">
        <v>0.05</v>
      </c>
    </row>
    <row r="181" spans="1:16" ht="12.75" x14ac:dyDescent="0.2">
      <c r="A181" s="223">
        <v>907</v>
      </c>
      <c r="B181" s="223">
        <v>907</v>
      </c>
      <c r="C181" s="225" t="s">
        <v>2082</v>
      </c>
      <c r="D181" s="223">
        <v>644</v>
      </c>
      <c r="E181" s="223">
        <v>644</v>
      </c>
      <c r="F181" s="225" t="s">
        <v>2083</v>
      </c>
      <c r="G181" s="52" t="s">
        <v>943</v>
      </c>
      <c r="H181" s="234">
        <v>0</v>
      </c>
      <c r="I181" s="237">
        <v>0</v>
      </c>
      <c r="J181" s="235">
        <v>21.21</v>
      </c>
      <c r="K181" s="235">
        <v>0.69</v>
      </c>
      <c r="L181" s="235">
        <v>0.69</v>
      </c>
      <c r="M181" s="238">
        <v>0</v>
      </c>
      <c r="N181" s="236">
        <v>447.96</v>
      </c>
      <c r="O181" s="236">
        <v>0.05</v>
      </c>
      <c r="P181" s="236">
        <v>0.05</v>
      </c>
    </row>
    <row r="182" spans="1:16" ht="12.75" x14ac:dyDescent="0.2">
      <c r="A182" s="223">
        <v>908</v>
      </c>
      <c r="B182" s="223">
        <v>908</v>
      </c>
      <c r="C182" s="225" t="s">
        <v>2084</v>
      </c>
      <c r="D182" s="223">
        <v>645</v>
      </c>
      <c r="E182" s="223">
        <v>645</v>
      </c>
      <c r="F182" s="225" t="s">
        <v>2085</v>
      </c>
      <c r="G182" s="52" t="s">
        <v>944</v>
      </c>
      <c r="H182" s="234">
        <v>0</v>
      </c>
      <c r="I182" s="237">
        <v>0.48799999999999999</v>
      </c>
      <c r="J182" s="235">
        <v>34.92</v>
      </c>
      <c r="K182" s="235">
        <v>1.2</v>
      </c>
      <c r="L182" s="235">
        <v>1.2</v>
      </c>
      <c r="M182" s="238">
        <v>0</v>
      </c>
      <c r="N182" s="236">
        <v>534.23</v>
      </c>
      <c r="O182" s="236">
        <v>0.05</v>
      </c>
      <c r="P182" s="236">
        <v>0.05</v>
      </c>
    </row>
    <row r="183" spans="1:16" ht="12.75" x14ac:dyDescent="0.2">
      <c r="A183" s="223">
        <v>909</v>
      </c>
      <c r="B183" s="223">
        <v>909</v>
      </c>
      <c r="C183" s="225" t="s">
        <v>2086</v>
      </c>
      <c r="D183" s="223">
        <v>652</v>
      </c>
      <c r="E183" s="223">
        <v>652</v>
      </c>
      <c r="F183" s="225" t="s">
        <v>2087</v>
      </c>
      <c r="G183" s="52" t="s">
        <v>945</v>
      </c>
      <c r="H183" s="234">
        <v>1</v>
      </c>
      <c r="I183" s="237">
        <v>0.56100000000000005</v>
      </c>
      <c r="J183" s="235">
        <v>1480.39</v>
      </c>
      <c r="K183" s="235">
        <v>1.2</v>
      </c>
      <c r="L183" s="235">
        <v>1.2</v>
      </c>
      <c r="M183" s="238">
        <v>-1.3140000000000001</v>
      </c>
      <c r="N183" s="236">
        <v>192.11</v>
      </c>
      <c r="O183" s="236">
        <v>0.05</v>
      </c>
      <c r="P183" s="236">
        <v>0.05</v>
      </c>
    </row>
    <row r="184" spans="1:16" ht="12.75" x14ac:dyDescent="0.2">
      <c r="A184" s="223">
        <v>910</v>
      </c>
      <c r="B184" s="223">
        <v>910</v>
      </c>
      <c r="C184" s="225" t="s">
        <v>2088</v>
      </c>
      <c r="D184" s="223"/>
      <c r="E184" s="223"/>
      <c r="F184" s="225"/>
      <c r="G184" s="52" t="s">
        <v>946</v>
      </c>
      <c r="H184" s="234">
        <v>4</v>
      </c>
      <c r="I184" s="237">
        <v>1.613</v>
      </c>
      <c r="J184" s="235">
        <v>38269.440000000002</v>
      </c>
      <c r="K184" s="235">
        <v>1.25</v>
      </c>
      <c r="L184" s="235">
        <v>1.25</v>
      </c>
      <c r="M184" s="238">
        <v>0</v>
      </c>
      <c r="N184" s="236">
        <v>0</v>
      </c>
      <c r="O184" s="236">
        <v>0</v>
      </c>
      <c r="P184" s="236">
        <v>0</v>
      </c>
    </row>
    <row r="185" spans="1:16" ht="12.75" x14ac:dyDescent="0.2">
      <c r="A185" s="223">
        <v>911</v>
      </c>
      <c r="B185" s="223">
        <v>911</v>
      </c>
      <c r="C185" s="225" t="s">
        <v>2089</v>
      </c>
      <c r="D185" s="223">
        <v>647</v>
      </c>
      <c r="E185" s="223">
        <v>647</v>
      </c>
      <c r="F185" s="225" t="s">
        <v>2090</v>
      </c>
      <c r="G185" s="52" t="s">
        <v>947</v>
      </c>
      <c r="H185" s="234">
        <v>1</v>
      </c>
      <c r="I185" s="237">
        <v>0.191</v>
      </c>
      <c r="J185" s="235">
        <v>1507.01</v>
      </c>
      <c r="K185" s="235">
        <v>0.97</v>
      </c>
      <c r="L185" s="235">
        <v>0.97</v>
      </c>
      <c r="M185" s="238">
        <v>0</v>
      </c>
      <c r="N185" s="236">
        <v>3829.45</v>
      </c>
      <c r="O185" s="236">
        <v>0.05</v>
      </c>
      <c r="P185" s="236">
        <v>0.05</v>
      </c>
    </row>
    <row r="186" spans="1:16" ht="12.75" x14ac:dyDescent="0.2">
      <c r="A186" s="223">
        <v>912</v>
      </c>
      <c r="B186" s="223">
        <v>912</v>
      </c>
      <c r="C186" s="225" t="s">
        <v>2091</v>
      </c>
      <c r="D186" s="223">
        <v>648</v>
      </c>
      <c r="E186" s="223">
        <v>648</v>
      </c>
      <c r="F186" s="225" t="s">
        <v>2092</v>
      </c>
      <c r="G186" s="52" t="s">
        <v>948</v>
      </c>
      <c r="H186" s="234">
        <v>1</v>
      </c>
      <c r="I186" s="237">
        <v>0.192</v>
      </c>
      <c r="J186" s="235">
        <v>1481.81</v>
      </c>
      <c r="K186" s="235">
        <v>1.21</v>
      </c>
      <c r="L186" s="235">
        <v>1.21</v>
      </c>
      <c r="M186" s="238">
        <v>-0.19800000000000001</v>
      </c>
      <c r="N186" s="236">
        <v>161.32</v>
      </c>
      <c r="O186" s="236">
        <v>0.05</v>
      </c>
      <c r="P186" s="236">
        <v>0.05</v>
      </c>
    </row>
    <row r="187" spans="1:16" ht="12.75" x14ac:dyDescent="0.2">
      <c r="A187" s="223">
        <v>913</v>
      </c>
      <c r="B187" s="223">
        <v>913</v>
      </c>
      <c r="C187" s="225" t="s">
        <v>2093</v>
      </c>
      <c r="D187" s="223">
        <v>649</v>
      </c>
      <c r="E187" s="223">
        <v>649</v>
      </c>
      <c r="F187" s="225" t="s">
        <v>2094</v>
      </c>
      <c r="G187" s="52" t="s">
        <v>949</v>
      </c>
      <c r="H187" s="234">
        <v>1</v>
      </c>
      <c r="I187" s="237">
        <v>5.6000000000000001E-2</v>
      </c>
      <c r="J187" s="235">
        <v>1481.28</v>
      </c>
      <c r="K187" s="235">
        <v>1.61</v>
      </c>
      <c r="L187" s="235">
        <v>1.61</v>
      </c>
      <c r="M187" s="238">
        <v>-0.23100000000000001</v>
      </c>
      <c r="N187" s="236">
        <v>161.86000000000001</v>
      </c>
      <c r="O187" s="236">
        <v>0.05</v>
      </c>
      <c r="P187" s="236">
        <v>0.05</v>
      </c>
    </row>
    <row r="188" spans="1:16" ht="12.75" x14ac:dyDescent="0.2">
      <c r="A188" s="223">
        <v>914</v>
      </c>
      <c r="B188" s="223">
        <v>914</v>
      </c>
      <c r="C188" s="225" t="s">
        <v>2095</v>
      </c>
      <c r="D188" s="223">
        <v>653</v>
      </c>
      <c r="E188" s="223">
        <v>653</v>
      </c>
      <c r="F188" s="225" t="s">
        <v>2096</v>
      </c>
      <c r="G188" s="52" t="s">
        <v>950</v>
      </c>
      <c r="H188" s="234">
        <v>0</v>
      </c>
      <c r="I188" s="237">
        <v>0.55900000000000005</v>
      </c>
      <c r="J188" s="235">
        <v>6.59</v>
      </c>
      <c r="K188" s="235">
        <v>3.26</v>
      </c>
      <c r="L188" s="235">
        <v>3.26</v>
      </c>
      <c r="M188" s="238">
        <v>0</v>
      </c>
      <c r="N188" s="236">
        <v>3292.67</v>
      </c>
      <c r="O188" s="236">
        <v>0.05</v>
      </c>
      <c r="P188" s="236">
        <v>0.05</v>
      </c>
    </row>
    <row r="189" spans="1:16" ht="12.75" x14ac:dyDescent="0.2">
      <c r="A189" s="223">
        <v>915</v>
      </c>
      <c r="B189" s="223">
        <v>915</v>
      </c>
      <c r="C189" s="225" t="s">
        <v>2097</v>
      </c>
      <c r="D189" s="223">
        <v>654</v>
      </c>
      <c r="E189" s="223">
        <v>654</v>
      </c>
      <c r="F189" s="225" t="s">
        <v>2098</v>
      </c>
      <c r="G189" s="52" t="s">
        <v>951</v>
      </c>
      <c r="H189" s="234">
        <v>0</v>
      </c>
      <c r="I189" s="237">
        <v>0.187</v>
      </c>
      <c r="J189" s="235">
        <v>54.59</v>
      </c>
      <c r="K189" s="235">
        <v>0.75</v>
      </c>
      <c r="L189" s="235">
        <v>0.75</v>
      </c>
      <c r="M189" s="238">
        <v>0</v>
      </c>
      <c r="N189" s="236">
        <v>3056.86</v>
      </c>
      <c r="O189" s="236">
        <v>0.05</v>
      </c>
      <c r="P189" s="236">
        <v>0.05</v>
      </c>
    </row>
    <row r="190" spans="1:16" ht="12.75" x14ac:dyDescent="0.2">
      <c r="A190" s="223">
        <v>916</v>
      </c>
      <c r="B190" s="223">
        <v>916</v>
      </c>
      <c r="C190" s="225" t="s">
        <v>2099</v>
      </c>
      <c r="D190" s="223">
        <v>646</v>
      </c>
      <c r="E190" s="223">
        <v>646</v>
      </c>
      <c r="F190" s="225" t="s">
        <v>2100</v>
      </c>
      <c r="G190" s="52" t="s">
        <v>952</v>
      </c>
      <c r="H190" s="234">
        <v>1</v>
      </c>
      <c r="I190" s="237">
        <v>0</v>
      </c>
      <c r="J190" s="235">
        <v>1491.94</v>
      </c>
      <c r="K190" s="235">
        <v>0.73</v>
      </c>
      <c r="L190" s="235">
        <v>0.73</v>
      </c>
      <c r="M190" s="238">
        <v>0</v>
      </c>
      <c r="N190" s="236">
        <v>982.3</v>
      </c>
      <c r="O190" s="236">
        <v>0.05</v>
      </c>
      <c r="P190" s="236">
        <v>0.05</v>
      </c>
    </row>
    <row r="191" spans="1:16" ht="12.75" x14ac:dyDescent="0.2">
      <c r="A191" s="223">
        <v>917</v>
      </c>
      <c r="B191" s="223">
        <v>917</v>
      </c>
      <c r="C191" s="225" t="s">
        <v>2101</v>
      </c>
      <c r="D191" s="223">
        <v>655</v>
      </c>
      <c r="E191" s="223">
        <v>655</v>
      </c>
      <c r="F191" s="225" t="s">
        <v>2102</v>
      </c>
      <c r="G191" s="52" t="s">
        <v>953</v>
      </c>
      <c r="H191" s="234">
        <v>1</v>
      </c>
      <c r="I191" s="237">
        <v>0</v>
      </c>
      <c r="J191" s="235">
        <v>1599.4</v>
      </c>
      <c r="K191" s="235">
        <v>0.71</v>
      </c>
      <c r="L191" s="235">
        <v>0.71</v>
      </c>
      <c r="M191" s="238">
        <v>0</v>
      </c>
      <c r="N191" s="236">
        <v>3903.35</v>
      </c>
      <c r="O191" s="236">
        <v>0.05</v>
      </c>
      <c r="P191" s="236">
        <v>0.05</v>
      </c>
    </row>
    <row r="192" spans="1:16" ht="12.75" x14ac:dyDescent="0.2">
      <c r="A192" s="223">
        <v>918</v>
      </c>
      <c r="B192" s="223">
        <v>918</v>
      </c>
      <c r="C192" s="225" t="s">
        <v>2103</v>
      </c>
      <c r="D192" s="223">
        <v>656</v>
      </c>
      <c r="E192" s="223">
        <v>656</v>
      </c>
      <c r="F192" s="225" t="s">
        <v>2104</v>
      </c>
      <c r="G192" s="52" t="s">
        <v>954</v>
      </c>
      <c r="H192" s="234">
        <v>0</v>
      </c>
      <c r="I192" s="237">
        <v>0</v>
      </c>
      <c r="J192" s="235">
        <v>20.51</v>
      </c>
      <c r="K192" s="235">
        <v>1.82</v>
      </c>
      <c r="L192" s="235">
        <v>1.82</v>
      </c>
      <c r="M192" s="238">
        <v>0</v>
      </c>
      <c r="N192" s="236">
        <v>615.24</v>
      </c>
      <c r="O192" s="236">
        <v>0.05</v>
      </c>
      <c r="P192" s="236">
        <v>0.05</v>
      </c>
    </row>
    <row r="193" spans="1:16" ht="12.75" x14ac:dyDescent="0.2">
      <c r="A193" s="223">
        <v>919</v>
      </c>
      <c r="B193" s="223">
        <v>919</v>
      </c>
      <c r="C193" s="225" t="s">
        <v>2105</v>
      </c>
      <c r="D193" s="223">
        <v>657</v>
      </c>
      <c r="E193" s="223">
        <v>657</v>
      </c>
      <c r="F193" s="225" t="s">
        <v>2106</v>
      </c>
      <c r="G193" s="52" t="s">
        <v>955</v>
      </c>
      <c r="H193" s="234">
        <v>0</v>
      </c>
      <c r="I193" s="237">
        <v>0</v>
      </c>
      <c r="J193" s="235">
        <v>2.97</v>
      </c>
      <c r="K193" s="235">
        <v>1.86</v>
      </c>
      <c r="L193" s="235">
        <v>1.86</v>
      </c>
      <c r="M193" s="238">
        <v>0</v>
      </c>
      <c r="N193" s="236">
        <v>743.03</v>
      </c>
      <c r="O193" s="236">
        <v>0.05</v>
      </c>
      <c r="P193" s="236">
        <v>0.05</v>
      </c>
    </row>
    <row r="194" spans="1:16" ht="12.75" x14ac:dyDescent="0.2">
      <c r="A194" s="223">
        <v>920</v>
      </c>
      <c r="B194" s="223">
        <v>920</v>
      </c>
      <c r="C194" s="225" t="s">
        <v>2107</v>
      </c>
      <c r="D194" s="223">
        <v>658</v>
      </c>
      <c r="E194" s="223">
        <v>658</v>
      </c>
      <c r="F194" s="225" t="s">
        <v>2108</v>
      </c>
      <c r="G194" s="52" t="s">
        <v>956</v>
      </c>
      <c r="H194" s="234">
        <v>0</v>
      </c>
      <c r="I194" s="237">
        <v>0</v>
      </c>
      <c r="J194" s="235">
        <v>10.71</v>
      </c>
      <c r="K194" s="235">
        <v>0.69</v>
      </c>
      <c r="L194" s="235">
        <v>0.69</v>
      </c>
      <c r="M194" s="238">
        <v>0</v>
      </c>
      <c r="N194" s="236">
        <v>399.66</v>
      </c>
      <c r="O194" s="236">
        <v>0.05</v>
      </c>
      <c r="P194" s="236">
        <v>0.05</v>
      </c>
    </row>
    <row r="195" spans="1:16" ht="12.75" x14ac:dyDescent="0.2">
      <c r="A195" s="223">
        <v>922</v>
      </c>
      <c r="B195" s="223">
        <v>922</v>
      </c>
      <c r="C195" s="225" t="s">
        <v>2109</v>
      </c>
      <c r="D195" s="223">
        <v>660</v>
      </c>
      <c r="E195" s="223">
        <v>660</v>
      </c>
      <c r="F195" s="225" t="s">
        <v>2110</v>
      </c>
      <c r="G195" s="52" t="s">
        <v>957</v>
      </c>
      <c r="H195" s="234">
        <v>1</v>
      </c>
      <c r="I195" s="237">
        <v>5.7000000000000002E-2</v>
      </c>
      <c r="J195" s="235">
        <v>1501.09</v>
      </c>
      <c r="K195" s="235">
        <v>0.91</v>
      </c>
      <c r="L195" s="235">
        <v>0.91</v>
      </c>
      <c r="M195" s="238">
        <v>-0.39600000000000002</v>
      </c>
      <c r="N195" s="236">
        <v>64.290000000000006</v>
      </c>
      <c r="O195" s="236">
        <v>0.05</v>
      </c>
      <c r="P195" s="236">
        <v>0.05</v>
      </c>
    </row>
    <row r="196" spans="1:16" ht="12.75" x14ac:dyDescent="0.2">
      <c r="A196" s="223">
        <v>923</v>
      </c>
      <c r="B196" s="223">
        <v>923</v>
      </c>
      <c r="C196" s="225" t="s">
        <v>2111</v>
      </c>
      <c r="D196" s="223">
        <v>691</v>
      </c>
      <c r="E196" s="223">
        <v>691</v>
      </c>
      <c r="F196" s="225" t="s">
        <v>2112</v>
      </c>
      <c r="G196" s="52" t="s">
        <v>958</v>
      </c>
      <c r="H196" s="234">
        <v>0</v>
      </c>
      <c r="I196" s="237">
        <v>0</v>
      </c>
      <c r="J196" s="235">
        <v>1.89</v>
      </c>
      <c r="K196" s="235">
        <v>3.12</v>
      </c>
      <c r="L196" s="235">
        <v>3.12</v>
      </c>
      <c r="M196" s="238">
        <v>0</v>
      </c>
      <c r="N196" s="236">
        <v>487.04</v>
      </c>
      <c r="O196" s="236">
        <v>0.05</v>
      </c>
      <c r="P196" s="236">
        <v>0.05</v>
      </c>
    </row>
    <row r="197" spans="1:16" ht="12.75" x14ac:dyDescent="0.2">
      <c r="A197" s="223">
        <v>924</v>
      </c>
      <c r="B197" s="223">
        <v>924</v>
      </c>
      <c r="C197" s="225" t="s">
        <v>2113</v>
      </c>
      <c r="D197" s="223">
        <v>692</v>
      </c>
      <c r="E197" s="223">
        <v>692</v>
      </c>
      <c r="F197" s="225" t="s">
        <v>2114</v>
      </c>
      <c r="G197" s="52" t="s">
        <v>959</v>
      </c>
      <c r="H197" s="234">
        <v>0</v>
      </c>
      <c r="I197" s="237">
        <v>0</v>
      </c>
      <c r="J197" s="235">
        <v>12.92</v>
      </c>
      <c r="K197" s="235">
        <v>1.29</v>
      </c>
      <c r="L197" s="235">
        <v>1.29</v>
      </c>
      <c r="M197" s="238">
        <v>0</v>
      </c>
      <c r="N197" s="236">
        <v>968.75</v>
      </c>
      <c r="O197" s="236">
        <v>0.05</v>
      </c>
      <c r="P197" s="236">
        <v>0.05</v>
      </c>
    </row>
    <row r="198" spans="1:16" ht="12.75" x14ac:dyDescent="0.2">
      <c r="A198" s="223">
        <v>925</v>
      </c>
      <c r="B198" s="223">
        <v>925</v>
      </c>
      <c r="C198" s="225" t="s">
        <v>2115</v>
      </c>
      <c r="D198" s="223">
        <v>693</v>
      </c>
      <c r="E198" s="223">
        <v>693</v>
      </c>
      <c r="F198" s="225" t="s">
        <v>2116</v>
      </c>
      <c r="G198" s="52" t="s">
        <v>960</v>
      </c>
      <c r="H198" s="234">
        <v>0</v>
      </c>
      <c r="I198" s="237">
        <v>5.5E-2</v>
      </c>
      <c r="J198" s="235">
        <v>5.16</v>
      </c>
      <c r="K198" s="235">
        <v>1.37</v>
      </c>
      <c r="L198" s="235">
        <v>1.37</v>
      </c>
      <c r="M198" s="238">
        <v>0</v>
      </c>
      <c r="N198" s="236">
        <v>619.44000000000005</v>
      </c>
      <c r="O198" s="236">
        <v>0.05</v>
      </c>
      <c r="P198" s="236">
        <v>0.05</v>
      </c>
    </row>
    <row r="199" spans="1:16" ht="12.75" x14ac:dyDescent="0.2">
      <c r="A199" s="223">
        <v>930</v>
      </c>
      <c r="B199" s="223">
        <v>930</v>
      </c>
      <c r="C199" s="225" t="s">
        <v>2117</v>
      </c>
      <c r="D199" s="223"/>
      <c r="E199" s="223"/>
      <c r="F199" s="225"/>
      <c r="G199" s="52" t="s">
        <v>961</v>
      </c>
      <c r="H199" s="234">
        <v>3</v>
      </c>
      <c r="I199" s="237">
        <v>0.52100000000000002</v>
      </c>
      <c r="J199" s="235">
        <v>21320.36</v>
      </c>
      <c r="K199" s="235">
        <v>1.01</v>
      </c>
      <c r="L199" s="235">
        <v>1.01</v>
      </c>
      <c r="M199" s="238">
        <v>0</v>
      </c>
      <c r="N199" s="236">
        <v>0</v>
      </c>
      <c r="O199" s="236">
        <v>0</v>
      </c>
      <c r="P199" s="236">
        <v>0</v>
      </c>
    </row>
    <row r="200" spans="1:16" ht="51" x14ac:dyDescent="0.2">
      <c r="A200" s="223">
        <v>931</v>
      </c>
      <c r="B200" s="223">
        <v>931</v>
      </c>
      <c r="C200" s="225" t="s">
        <v>2118</v>
      </c>
      <c r="D200" s="223"/>
      <c r="E200" s="223"/>
      <c r="F200" s="225"/>
      <c r="G200" s="52" t="s">
        <v>962</v>
      </c>
      <c r="H200" s="234">
        <v>3</v>
      </c>
      <c r="I200" s="237">
        <v>3.2040000000000002</v>
      </c>
      <c r="J200" s="235">
        <v>12610.63</v>
      </c>
      <c r="K200" s="235">
        <v>1.1299999999999999</v>
      </c>
      <c r="L200" s="235">
        <v>1.1299999999999999</v>
      </c>
      <c r="M200" s="238">
        <v>0</v>
      </c>
      <c r="N200" s="236">
        <v>0</v>
      </c>
      <c r="O200" s="236">
        <v>0</v>
      </c>
      <c r="P200" s="236">
        <v>0</v>
      </c>
    </row>
    <row r="201" spans="1:16" ht="12.75" x14ac:dyDescent="0.2">
      <c r="A201" s="223">
        <v>932</v>
      </c>
      <c r="B201" s="223">
        <v>932</v>
      </c>
      <c r="C201" s="225">
        <v>1160001446600</v>
      </c>
      <c r="D201" s="223"/>
      <c r="E201" s="223"/>
      <c r="F201" s="225"/>
      <c r="G201" s="52" t="s">
        <v>963</v>
      </c>
      <c r="H201" s="234">
        <v>1</v>
      </c>
      <c r="I201" s="237">
        <v>2.4359999999999999</v>
      </c>
      <c r="J201" s="235">
        <v>1714.54</v>
      </c>
      <c r="K201" s="235">
        <v>1.7</v>
      </c>
      <c r="L201" s="235">
        <v>1.7</v>
      </c>
      <c r="M201" s="238">
        <v>0</v>
      </c>
      <c r="N201" s="236">
        <v>0</v>
      </c>
      <c r="O201" s="236">
        <v>0</v>
      </c>
      <c r="P201" s="236">
        <v>0</v>
      </c>
    </row>
    <row r="202" spans="1:16" ht="12.75" x14ac:dyDescent="0.2">
      <c r="A202" s="223">
        <v>940</v>
      </c>
      <c r="B202" s="223">
        <v>940</v>
      </c>
      <c r="C202" s="225" t="s">
        <v>2119</v>
      </c>
      <c r="D202" s="223">
        <v>694</v>
      </c>
      <c r="E202" s="223">
        <v>694</v>
      </c>
      <c r="F202" s="225" t="s">
        <v>2120</v>
      </c>
      <c r="G202" s="52" t="s">
        <v>964</v>
      </c>
      <c r="H202" s="234">
        <v>0</v>
      </c>
      <c r="I202" s="237">
        <v>5.5E-2</v>
      </c>
      <c r="J202" s="235">
        <v>27.65</v>
      </c>
      <c r="K202" s="235">
        <v>0.97</v>
      </c>
      <c r="L202" s="235">
        <v>0.97</v>
      </c>
      <c r="M202" s="238">
        <v>0</v>
      </c>
      <c r="N202" s="236">
        <v>1382.49</v>
      </c>
      <c r="O202" s="236">
        <v>0.05</v>
      </c>
      <c r="P202" s="236">
        <v>0.05</v>
      </c>
    </row>
    <row r="203" spans="1:16" ht="12.75" x14ac:dyDescent="0.2">
      <c r="A203" s="223">
        <v>941</v>
      </c>
      <c r="B203" s="223">
        <v>941</v>
      </c>
      <c r="C203" s="225" t="s">
        <v>2121</v>
      </c>
      <c r="D203" s="223">
        <v>695</v>
      </c>
      <c r="E203" s="223">
        <v>695</v>
      </c>
      <c r="F203" s="225" t="s">
        <v>2122</v>
      </c>
      <c r="G203" s="52" t="s">
        <v>965</v>
      </c>
      <c r="H203" s="234">
        <v>0</v>
      </c>
      <c r="I203" s="237">
        <v>0</v>
      </c>
      <c r="J203" s="235">
        <v>56.4</v>
      </c>
      <c r="K203" s="235">
        <v>1.36</v>
      </c>
      <c r="L203" s="235">
        <v>1.36</v>
      </c>
      <c r="M203" s="238">
        <v>0</v>
      </c>
      <c r="N203" s="236">
        <v>7613.52</v>
      </c>
      <c r="O203" s="236">
        <v>0.05</v>
      </c>
      <c r="P203" s="236">
        <v>0.05</v>
      </c>
    </row>
    <row r="204" spans="1:16" ht="12.75" x14ac:dyDescent="0.2">
      <c r="A204" s="223">
        <v>942</v>
      </c>
      <c r="B204" s="223">
        <v>942</v>
      </c>
      <c r="C204" s="225" t="s">
        <v>2123</v>
      </c>
      <c r="D204" s="223">
        <v>696</v>
      </c>
      <c r="E204" s="223">
        <v>696</v>
      </c>
      <c r="F204" s="225" t="s">
        <v>2124</v>
      </c>
      <c r="G204" s="52" t="s">
        <v>966</v>
      </c>
      <c r="H204" s="234">
        <v>1</v>
      </c>
      <c r="I204" s="237">
        <v>0</v>
      </c>
      <c r="J204" s="235">
        <v>1485.41</v>
      </c>
      <c r="K204" s="235">
        <v>1.03</v>
      </c>
      <c r="L204" s="235">
        <v>1.03</v>
      </c>
      <c r="M204" s="238">
        <v>0</v>
      </c>
      <c r="N204" s="236">
        <v>574.54999999999995</v>
      </c>
      <c r="O204" s="236">
        <v>0.05</v>
      </c>
      <c r="P204" s="236">
        <v>0.05</v>
      </c>
    </row>
    <row r="205" spans="1:16" ht="12.75" x14ac:dyDescent="0.2">
      <c r="A205" s="223">
        <v>943</v>
      </c>
      <c r="B205" s="223">
        <v>943</v>
      </c>
      <c r="C205" s="225" t="s">
        <v>2125</v>
      </c>
      <c r="D205" s="223">
        <v>697</v>
      </c>
      <c r="E205" s="223">
        <v>697</v>
      </c>
      <c r="F205" s="225" t="s">
        <v>2126</v>
      </c>
      <c r="G205" s="52" t="s">
        <v>967</v>
      </c>
      <c r="H205" s="234">
        <v>0</v>
      </c>
      <c r="I205" s="237">
        <v>0</v>
      </c>
      <c r="J205" s="235">
        <v>1.87</v>
      </c>
      <c r="K205" s="235">
        <v>0.69</v>
      </c>
      <c r="L205" s="235">
        <v>0.69</v>
      </c>
      <c r="M205" s="238">
        <v>0</v>
      </c>
      <c r="N205" s="236">
        <v>83.84</v>
      </c>
      <c r="O205" s="236">
        <v>0.05</v>
      </c>
      <c r="P205" s="236">
        <v>0.05</v>
      </c>
    </row>
    <row r="206" spans="1:16" ht="12.75" x14ac:dyDescent="0.2">
      <c r="A206" s="223">
        <v>944</v>
      </c>
      <c r="B206" s="223">
        <v>944</v>
      </c>
      <c r="C206" s="225" t="s">
        <v>2127</v>
      </c>
      <c r="D206" s="223">
        <v>698</v>
      </c>
      <c r="E206" s="223">
        <v>698</v>
      </c>
      <c r="F206" s="225" t="s">
        <v>2128</v>
      </c>
      <c r="G206" s="52" t="s">
        <v>968</v>
      </c>
      <c r="H206" s="234">
        <v>0</v>
      </c>
      <c r="I206" s="237">
        <v>0</v>
      </c>
      <c r="J206" s="235">
        <v>70.97</v>
      </c>
      <c r="K206" s="235">
        <v>0.75</v>
      </c>
      <c r="L206" s="235">
        <v>0.75</v>
      </c>
      <c r="M206" s="238">
        <v>0</v>
      </c>
      <c r="N206" s="236">
        <v>4156.8900000000003</v>
      </c>
      <c r="O206" s="236">
        <v>0.05</v>
      </c>
      <c r="P206" s="236">
        <v>0.05</v>
      </c>
    </row>
    <row r="207" spans="1:16" ht="12.75" x14ac:dyDescent="0.2">
      <c r="A207" s="223">
        <v>945</v>
      </c>
      <c r="B207" s="223">
        <v>945</v>
      </c>
      <c r="C207" s="225" t="s">
        <v>2129</v>
      </c>
      <c r="D207" s="223">
        <v>699</v>
      </c>
      <c r="E207" s="223">
        <v>699</v>
      </c>
      <c r="F207" s="225" t="s">
        <v>2130</v>
      </c>
      <c r="G207" s="52" t="s">
        <v>969</v>
      </c>
      <c r="H207" s="234">
        <v>0</v>
      </c>
      <c r="I207" s="237">
        <v>0.19</v>
      </c>
      <c r="J207" s="235">
        <v>2.91</v>
      </c>
      <c r="K207" s="235">
        <v>1.37</v>
      </c>
      <c r="L207" s="235">
        <v>1.37</v>
      </c>
      <c r="M207" s="238">
        <v>0</v>
      </c>
      <c r="N207" s="236">
        <v>436.03</v>
      </c>
      <c r="O207" s="236">
        <v>0.05</v>
      </c>
      <c r="P207" s="236">
        <v>0.05</v>
      </c>
    </row>
    <row r="208" spans="1:16" ht="12.75" x14ac:dyDescent="0.2">
      <c r="A208" s="223">
        <v>946</v>
      </c>
      <c r="B208" s="223">
        <v>946</v>
      </c>
      <c r="C208" s="225" t="s">
        <v>2131</v>
      </c>
      <c r="D208" s="223">
        <v>701</v>
      </c>
      <c r="E208" s="223">
        <v>701</v>
      </c>
      <c r="F208" s="225" t="s">
        <v>2132</v>
      </c>
      <c r="G208" s="52" t="s">
        <v>970</v>
      </c>
      <c r="H208" s="234">
        <v>0</v>
      </c>
      <c r="I208" s="237">
        <v>0</v>
      </c>
      <c r="J208" s="235">
        <v>27.27</v>
      </c>
      <c r="K208" s="235">
        <v>1.2</v>
      </c>
      <c r="L208" s="235">
        <v>1.2</v>
      </c>
      <c r="M208" s="238">
        <v>0</v>
      </c>
      <c r="N208" s="236">
        <v>954.4</v>
      </c>
      <c r="O208" s="236">
        <v>0.05</v>
      </c>
      <c r="P208" s="236">
        <v>0.05</v>
      </c>
    </row>
    <row r="209" spans="1:16" ht="12.75" x14ac:dyDescent="0.2">
      <c r="A209" s="223">
        <v>947</v>
      </c>
      <c r="B209" s="223">
        <v>947</v>
      </c>
      <c r="C209" s="225" t="s">
        <v>2133</v>
      </c>
      <c r="D209" s="223">
        <v>702</v>
      </c>
      <c r="E209" s="223">
        <v>702</v>
      </c>
      <c r="F209" s="225" t="s">
        <v>2134</v>
      </c>
      <c r="G209" s="52" t="s">
        <v>971</v>
      </c>
      <c r="H209" s="234">
        <v>0</v>
      </c>
      <c r="I209" s="237">
        <v>0</v>
      </c>
      <c r="J209" s="235">
        <v>21.87</v>
      </c>
      <c r="K209" s="235">
        <v>1.36</v>
      </c>
      <c r="L209" s="235">
        <v>1.36</v>
      </c>
      <c r="M209" s="238">
        <v>0</v>
      </c>
      <c r="N209" s="236">
        <v>3280.68</v>
      </c>
      <c r="O209" s="236">
        <v>0.05</v>
      </c>
      <c r="P209" s="236">
        <v>0.05</v>
      </c>
    </row>
    <row r="210" spans="1:16" ht="12.75" x14ac:dyDescent="0.2">
      <c r="A210" s="223">
        <v>948</v>
      </c>
      <c r="B210" s="223">
        <v>948</v>
      </c>
      <c r="C210" s="225" t="s">
        <v>2135</v>
      </c>
      <c r="D210" s="223">
        <v>703</v>
      </c>
      <c r="E210" s="223">
        <v>703</v>
      </c>
      <c r="F210" s="225" t="s">
        <v>2136</v>
      </c>
      <c r="G210" s="52" t="s">
        <v>972</v>
      </c>
      <c r="H210" s="234">
        <v>0</v>
      </c>
      <c r="I210" s="237">
        <v>0</v>
      </c>
      <c r="J210" s="235">
        <v>31.15</v>
      </c>
      <c r="K210" s="235">
        <v>0.85</v>
      </c>
      <c r="L210" s="235">
        <v>0.85</v>
      </c>
      <c r="M210" s="238">
        <v>0</v>
      </c>
      <c r="N210" s="236">
        <v>1557.52</v>
      </c>
      <c r="O210" s="236">
        <v>0.05</v>
      </c>
      <c r="P210" s="236">
        <v>0.05</v>
      </c>
    </row>
    <row r="211" spans="1:16" ht="12.75" x14ac:dyDescent="0.2">
      <c r="A211" s="223">
        <v>949</v>
      </c>
      <c r="B211" s="223">
        <v>949</v>
      </c>
      <c r="C211" s="225" t="s">
        <v>2137</v>
      </c>
      <c r="D211" s="223">
        <v>704</v>
      </c>
      <c r="E211" s="223">
        <v>704</v>
      </c>
      <c r="F211" s="225" t="s">
        <v>2138</v>
      </c>
      <c r="G211" s="52" t="s">
        <v>973</v>
      </c>
      <c r="H211" s="234">
        <v>0</v>
      </c>
      <c r="I211" s="237">
        <v>0</v>
      </c>
      <c r="J211" s="235">
        <v>61.53</v>
      </c>
      <c r="K211" s="235">
        <v>0.85</v>
      </c>
      <c r="L211" s="235">
        <v>0.85</v>
      </c>
      <c r="M211" s="238">
        <v>0</v>
      </c>
      <c r="N211" s="236">
        <v>384.55</v>
      </c>
      <c r="O211" s="236">
        <v>0.05</v>
      </c>
      <c r="P211" s="236">
        <v>0.05</v>
      </c>
    </row>
    <row r="212" spans="1:16" ht="12.75" x14ac:dyDescent="0.2">
      <c r="A212" s="223">
        <v>950</v>
      </c>
      <c r="B212" s="223">
        <v>950</v>
      </c>
      <c r="C212" s="225" t="s">
        <v>2139</v>
      </c>
      <c r="D212" s="223">
        <v>661</v>
      </c>
      <c r="E212" s="223">
        <v>661</v>
      </c>
      <c r="F212" s="225" t="s">
        <v>2140</v>
      </c>
      <c r="G212" s="52" t="s">
        <v>974</v>
      </c>
      <c r="H212" s="234">
        <v>0</v>
      </c>
      <c r="I212" s="237">
        <v>0</v>
      </c>
      <c r="J212" s="235">
        <v>7.91</v>
      </c>
      <c r="K212" s="235">
        <v>0.99</v>
      </c>
      <c r="L212" s="235">
        <v>0.99</v>
      </c>
      <c r="M212" s="238">
        <v>0</v>
      </c>
      <c r="N212" s="236">
        <v>759.52</v>
      </c>
      <c r="O212" s="236">
        <v>0.05</v>
      </c>
      <c r="P212" s="236">
        <v>0.05</v>
      </c>
    </row>
    <row r="213" spans="1:16" ht="12.75" x14ac:dyDescent="0.2">
      <c r="A213" s="223">
        <v>951</v>
      </c>
      <c r="B213" s="223">
        <v>951</v>
      </c>
      <c r="C213" s="225" t="s">
        <v>2141</v>
      </c>
      <c r="D213" s="223">
        <v>662</v>
      </c>
      <c r="E213" s="223">
        <v>662</v>
      </c>
      <c r="F213" s="225" t="s">
        <v>2142</v>
      </c>
      <c r="G213" s="52" t="s">
        <v>975</v>
      </c>
      <c r="H213" s="234">
        <v>1</v>
      </c>
      <c r="I213" s="237">
        <v>0</v>
      </c>
      <c r="J213" s="235">
        <v>1483.59</v>
      </c>
      <c r="K213" s="235">
        <v>1.42</v>
      </c>
      <c r="L213" s="235">
        <v>1.42</v>
      </c>
      <c r="M213" s="238">
        <v>0</v>
      </c>
      <c r="N213" s="236">
        <v>587.91999999999996</v>
      </c>
      <c r="O213" s="236">
        <v>0.05</v>
      </c>
      <c r="P213" s="236">
        <v>0.05</v>
      </c>
    </row>
    <row r="214" spans="1:16" ht="12.75" x14ac:dyDescent="0.2">
      <c r="A214" s="223">
        <v>952</v>
      </c>
      <c r="B214" s="223">
        <v>952</v>
      </c>
      <c r="C214" s="225" t="s">
        <v>2143</v>
      </c>
      <c r="D214" s="223">
        <v>663</v>
      </c>
      <c r="E214" s="223">
        <v>663</v>
      </c>
      <c r="F214" s="225" t="s">
        <v>2144</v>
      </c>
      <c r="G214" s="52" t="s">
        <v>976</v>
      </c>
      <c r="H214" s="234">
        <v>0</v>
      </c>
      <c r="I214" s="237">
        <v>0</v>
      </c>
      <c r="J214" s="235">
        <v>38.880000000000003</v>
      </c>
      <c r="K214" s="235">
        <v>0.96</v>
      </c>
      <c r="L214" s="235">
        <v>0.96</v>
      </c>
      <c r="M214" s="238">
        <v>0</v>
      </c>
      <c r="N214" s="236">
        <v>3477.91</v>
      </c>
      <c r="O214" s="236">
        <v>0.05</v>
      </c>
      <c r="P214" s="236">
        <v>0.05</v>
      </c>
    </row>
    <row r="215" spans="1:16" ht="12.75" x14ac:dyDescent="0.2">
      <c r="A215" s="223">
        <v>953</v>
      </c>
      <c r="B215" s="223">
        <v>953</v>
      </c>
      <c r="C215" s="225" t="s">
        <v>2145</v>
      </c>
      <c r="D215" s="223">
        <v>664</v>
      </c>
      <c r="E215" s="223">
        <v>664</v>
      </c>
      <c r="F215" s="225" t="s">
        <v>2146</v>
      </c>
      <c r="G215" s="52" t="s">
        <v>977</v>
      </c>
      <c r="H215" s="234">
        <v>0</v>
      </c>
      <c r="I215" s="237">
        <v>5.5E-2</v>
      </c>
      <c r="J215" s="235">
        <v>25.23</v>
      </c>
      <c r="K215" s="235">
        <v>1.1599999999999999</v>
      </c>
      <c r="L215" s="235">
        <v>1.1599999999999999</v>
      </c>
      <c r="M215" s="238">
        <v>0</v>
      </c>
      <c r="N215" s="236">
        <v>1345.63</v>
      </c>
      <c r="O215" s="236">
        <v>0.05</v>
      </c>
      <c r="P215" s="236">
        <v>0.05</v>
      </c>
    </row>
    <row r="216" spans="1:16" ht="12.75" x14ac:dyDescent="0.2">
      <c r="A216" s="223">
        <v>954</v>
      </c>
      <c r="B216" s="223">
        <v>954</v>
      </c>
      <c r="C216" s="225" t="s">
        <v>2147</v>
      </c>
      <c r="D216" s="223">
        <v>665</v>
      </c>
      <c r="E216" s="223">
        <v>665</v>
      </c>
      <c r="F216" s="225" t="s">
        <v>2148</v>
      </c>
      <c r="G216" s="52" t="s">
        <v>978</v>
      </c>
      <c r="H216" s="234">
        <v>0</v>
      </c>
      <c r="I216" s="237">
        <v>0</v>
      </c>
      <c r="J216" s="235">
        <v>10.53</v>
      </c>
      <c r="K216" s="235">
        <v>1.05</v>
      </c>
      <c r="L216" s="235">
        <v>1.05</v>
      </c>
      <c r="M216" s="238">
        <v>0</v>
      </c>
      <c r="N216" s="236">
        <v>1010.42</v>
      </c>
      <c r="O216" s="236">
        <v>0.05</v>
      </c>
      <c r="P216" s="236">
        <v>0.05</v>
      </c>
    </row>
    <row r="217" spans="1:16" ht="12.75" x14ac:dyDescent="0.2">
      <c r="A217" s="223">
        <v>955</v>
      </c>
      <c r="B217" s="223">
        <v>955</v>
      </c>
      <c r="C217" s="225" t="s">
        <v>2149</v>
      </c>
      <c r="D217" s="223">
        <v>666</v>
      </c>
      <c r="E217" s="223">
        <v>666</v>
      </c>
      <c r="F217" s="225" t="s">
        <v>2150</v>
      </c>
      <c r="G217" s="52" t="s">
        <v>979</v>
      </c>
      <c r="H217" s="234">
        <v>1</v>
      </c>
      <c r="I217" s="237">
        <v>2.7909999999999999</v>
      </c>
      <c r="J217" s="235">
        <v>1503.81</v>
      </c>
      <c r="K217" s="235">
        <v>1.08</v>
      </c>
      <c r="L217" s="235">
        <v>1.08</v>
      </c>
      <c r="M217" s="238">
        <v>0</v>
      </c>
      <c r="N217" s="236">
        <v>427.98</v>
      </c>
      <c r="O217" s="236">
        <v>0.05</v>
      </c>
      <c r="P217" s="236">
        <v>0.05</v>
      </c>
    </row>
    <row r="218" spans="1:16" ht="12.75" x14ac:dyDescent="0.2">
      <c r="A218" s="223">
        <v>956</v>
      </c>
      <c r="B218" s="223">
        <v>956</v>
      </c>
      <c r="C218" s="225" t="s">
        <v>2151</v>
      </c>
      <c r="D218" s="223">
        <v>667</v>
      </c>
      <c r="E218" s="223">
        <v>667</v>
      </c>
      <c r="F218" s="225" t="s">
        <v>2152</v>
      </c>
      <c r="G218" s="52" t="s">
        <v>980</v>
      </c>
      <c r="H218" s="234">
        <v>0</v>
      </c>
      <c r="I218" s="237">
        <v>0</v>
      </c>
      <c r="J218" s="235">
        <v>1.33</v>
      </c>
      <c r="K218" s="235">
        <v>2.83</v>
      </c>
      <c r="L218" s="235">
        <v>2.83</v>
      </c>
      <c r="M218" s="238">
        <v>0</v>
      </c>
      <c r="N218" s="236">
        <v>480.45</v>
      </c>
      <c r="O218" s="236">
        <v>0.05</v>
      </c>
      <c r="P218" s="236">
        <v>0.05</v>
      </c>
    </row>
    <row r="219" spans="1:16" ht="12.75" x14ac:dyDescent="0.2">
      <c r="A219" s="223">
        <v>957</v>
      </c>
      <c r="B219" s="223">
        <v>957</v>
      </c>
      <c r="C219" s="225" t="s">
        <v>2153</v>
      </c>
      <c r="D219" s="223">
        <v>668</v>
      </c>
      <c r="E219" s="223">
        <v>668</v>
      </c>
      <c r="F219" s="225" t="s">
        <v>2154</v>
      </c>
      <c r="G219" s="52" t="s">
        <v>981</v>
      </c>
      <c r="H219" s="234">
        <v>1</v>
      </c>
      <c r="I219" s="237">
        <v>0</v>
      </c>
      <c r="J219" s="235">
        <v>1488.52</v>
      </c>
      <c r="K219" s="235">
        <v>2.19</v>
      </c>
      <c r="L219" s="235">
        <v>2.19</v>
      </c>
      <c r="M219" s="238">
        <v>0</v>
      </c>
      <c r="N219" s="236">
        <v>2658.13</v>
      </c>
      <c r="O219" s="236">
        <v>0.05</v>
      </c>
      <c r="P219" s="236">
        <v>0.05</v>
      </c>
    </row>
    <row r="220" spans="1:16" ht="12.75" x14ac:dyDescent="0.2">
      <c r="A220" s="223">
        <v>958</v>
      </c>
      <c r="B220" s="223">
        <v>958</v>
      </c>
      <c r="C220" s="225" t="s">
        <v>2155</v>
      </c>
      <c r="D220" s="223">
        <v>669</v>
      </c>
      <c r="E220" s="223">
        <v>669</v>
      </c>
      <c r="F220" s="225" t="s">
        <v>2156</v>
      </c>
      <c r="G220" s="52" t="s">
        <v>982</v>
      </c>
      <c r="H220" s="234">
        <v>0</v>
      </c>
      <c r="I220" s="237">
        <v>0</v>
      </c>
      <c r="J220" s="235">
        <v>8.8699999999999992</v>
      </c>
      <c r="K220" s="235">
        <v>2.27</v>
      </c>
      <c r="L220" s="235">
        <v>2.27</v>
      </c>
      <c r="M220" s="238">
        <v>0</v>
      </c>
      <c r="N220" s="236">
        <v>904.34</v>
      </c>
      <c r="O220" s="236">
        <v>0.05</v>
      </c>
      <c r="P220" s="236">
        <v>0.05</v>
      </c>
    </row>
    <row r="221" spans="1:16" ht="12.75" x14ac:dyDescent="0.2">
      <c r="A221" s="223">
        <v>959</v>
      </c>
      <c r="B221" s="223">
        <v>959</v>
      </c>
      <c r="C221" s="225" t="s">
        <v>2157</v>
      </c>
      <c r="D221" s="223">
        <v>670</v>
      </c>
      <c r="E221" s="223">
        <v>670</v>
      </c>
      <c r="F221" s="225" t="s">
        <v>2158</v>
      </c>
      <c r="G221" s="52" t="s">
        <v>983</v>
      </c>
      <c r="H221" s="234">
        <v>0</v>
      </c>
      <c r="I221" s="237">
        <v>0</v>
      </c>
      <c r="J221" s="235">
        <v>126.77</v>
      </c>
      <c r="K221" s="235">
        <v>0.71</v>
      </c>
      <c r="L221" s="235">
        <v>0.71</v>
      </c>
      <c r="M221" s="238">
        <v>0</v>
      </c>
      <c r="N221" s="236">
        <v>5704.82</v>
      </c>
      <c r="O221" s="236">
        <v>0.05</v>
      </c>
      <c r="P221" s="236">
        <v>0.05</v>
      </c>
    </row>
    <row r="222" spans="1:16" ht="12.75" x14ac:dyDescent="0.2">
      <c r="A222" s="223">
        <v>960</v>
      </c>
      <c r="B222" s="223">
        <v>960</v>
      </c>
      <c r="C222" s="225" t="s">
        <v>2159</v>
      </c>
      <c r="D222" s="223">
        <v>671</v>
      </c>
      <c r="E222" s="223">
        <v>671</v>
      </c>
      <c r="F222" s="225" t="s">
        <v>2160</v>
      </c>
      <c r="G222" s="52" t="s">
        <v>984</v>
      </c>
      <c r="H222" s="234">
        <v>1</v>
      </c>
      <c r="I222" s="237">
        <v>0</v>
      </c>
      <c r="J222" s="235">
        <v>1483.87</v>
      </c>
      <c r="K222" s="235">
        <v>2.27</v>
      </c>
      <c r="L222" s="235">
        <v>2.27</v>
      </c>
      <c r="M222" s="238">
        <v>0</v>
      </c>
      <c r="N222" s="236">
        <v>1263.0999999999999</v>
      </c>
      <c r="O222" s="236">
        <v>0.05</v>
      </c>
      <c r="P222" s="236">
        <v>0.05</v>
      </c>
    </row>
    <row r="223" spans="1:16" ht="12.75" x14ac:dyDescent="0.2">
      <c r="A223" s="223">
        <v>961</v>
      </c>
      <c r="B223" s="223">
        <v>961</v>
      </c>
      <c r="C223" s="225" t="s">
        <v>2161</v>
      </c>
      <c r="D223" s="223">
        <v>672</v>
      </c>
      <c r="E223" s="223">
        <v>672</v>
      </c>
      <c r="F223" s="225" t="s">
        <v>2162</v>
      </c>
      <c r="G223" s="52" t="s">
        <v>985</v>
      </c>
      <c r="H223" s="234">
        <v>0</v>
      </c>
      <c r="I223" s="237">
        <v>0</v>
      </c>
      <c r="J223" s="235">
        <v>2.39</v>
      </c>
      <c r="K223" s="235">
        <v>1.27</v>
      </c>
      <c r="L223" s="235">
        <v>1.27</v>
      </c>
      <c r="M223" s="238">
        <v>0</v>
      </c>
      <c r="N223" s="236">
        <v>477.96</v>
      </c>
      <c r="O223" s="236">
        <v>0.05</v>
      </c>
      <c r="P223" s="236">
        <v>0.05</v>
      </c>
    </row>
    <row r="224" spans="1:16" ht="12.75" x14ac:dyDescent="0.2">
      <c r="A224" s="223">
        <v>962</v>
      </c>
      <c r="B224" s="223">
        <v>962</v>
      </c>
      <c r="C224" s="225" t="s">
        <v>2163</v>
      </c>
      <c r="D224" s="223">
        <v>673</v>
      </c>
      <c r="E224" s="223">
        <v>673</v>
      </c>
      <c r="F224" s="225" t="s">
        <v>2164</v>
      </c>
      <c r="G224" s="52" t="s">
        <v>986</v>
      </c>
      <c r="H224" s="234">
        <v>0</v>
      </c>
      <c r="I224" s="237">
        <v>0.56299999999999994</v>
      </c>
      <c r="J224" s="235">
        <v>4.97</v>
      </c>
      <c r="K224" s="235">
        <v>1.28</v>
      </c>
      <c r="L224" s="235">
        <v>1.28</v>
      </c>
      <c r="M224" s="238">
        <v>0</v>
      </c>
      <c r="N224" s="236">
        <v>80.75</v>
      </c>
      <c r="O224" s="236">
        <v>0.05</v>
      </c>
      <c r="P224" s="236">
        <v>0.05</v>
      </c>
    </row>
    <row r="225" spans="1:16" ht="12.75" x14ac:dyDescent="0.2">
      <c r="A225" s="223">
        <v>963</v>
      </c>
      <c r="B225" s="223">
        <v>963</v>
      </c>
      <c r="C225" s="225" t="s">
        <v>2165</v>
      </c>
      <c r="D225" s="223">
        <v>674</v>
      </c>
      <c r="E225" s="223">
        <v>674</v>
      </c>
      <c r="F225" s="225" t="s">
        <v>2166</v>
      </c>
      <c r="G225" s="52" t="s">
        <v>987</v>
      </c>
      <c r="H225" s="234">
        <v>0</v>
      </c>
      <c r="I225" s="237">
        <v>0</v>
      </c>
      <c r="J225" s="235">
        <v>8.2899999999999991</v>
      </c>
      <c r="K225" s="235">
        <v>0.91</v>
      </c>
      <c r="L225" s="235">
        <v>0.91</v>
      </c>
      <c r="M225" s="238">
        <v>0</v>
      </c>
      <c r="N225" s="236">
        <v>829.12</v>
      </c>
      <c r="O225" s="236">
        <v>0.05</v>
      </c>
      <c r="P225" s="236">
        <v>0.05</v>
      </c>
    </row>
    <row r="226" spans="1:16" ht="12.75" x14ac:dyDescent="0.2">
      <c r="A226" s="223">
        <v>964</v>
      </c>
      <c r="B226" s="223">
        <v>964</v>
      </c>
      <c r="C226" s="225" t="s">
        <v>2167</v>
      </c>
      <c r="D226" s="223">
        <v>675</v>
      </c>
      <c r="E226" s="223">
        <v>675</v>
      </c>
      <c r="F226" s="225" t="s">
        <v>2168</v>
      </c>
      <c r="G226" s="52" t="s">
        <v>988</v>
      </c>
      <c r="H226" s="234">
        <v>0</v>
      </c>
      <c r="I226" s="237">
        <v>0</v>
      </c>
      <c r="J226" s="235">
        <v>5.79</v>
      </c>
      <c r="K226" s="235">
        <v>1.1100000000000001</v>
      </c>
      <c r="L226" s="235">
        <v>1.1100000000000001</v>
      </c>
      <c r="M226" s="238">
        <v>0</v>
      </c>
      <c r="N226" s="236">
        <v>761.64</v>
      </c>
      <c r="O226" s="236">
        <v>0.05</v>
      </c>
      <c r="P226" s="236">
        <v>0.05</v>
      </c>
    </row>
    <row r="227" spans="1:16" ht="12.75" x14ac:dyDescent="0.2">
      <c r="A227" s="223">
        <v>965</v>
      </c>
      <c r="B227" s="223">
        <v>965</v>
      </c>
      <c r="C227" s="225" t="s">
        <v>2169</v>
      </c>
      <c r="D227" s="223">
        <v>676</v>
      </c>
      <c r="E227" s="223">
        <v>676</v>
      </c>
      <c r="F227" s="225" t="s">
        <v>2170</v>
      </c>
      <c r="G227" s="52" t="s">
        <v>989</v>
      </c>
      <c r="H227" s="234">
        <v>0</v>
      </c>
      <c r="I227" s="237">
        <v>0</v>
      </c>
      <c r="J227" s="235">
        <v>2.73</v>
      </c>
      <c r="K227" s="235">
        <v>1.57</v>
      </c>
      <c r="L227" s="235">
        <v>1.57</v>
      </c>
      <c r="M227" s="238">
        <v>0</v>
      </c>
      <c r="N227" s="236">
        <v>764.7</v>
      </c>
      <c r="O227" s="236">
        <v>0.05</v>
      </c>
      <c r="P227" s="236">
        <v>0.05</v>
      </c>
    </row>
    <row r="228" spans="1:16" ht="12.75" x14ac:dyDescent="0.2">
      <c r="A228" s="223">
        <v>966</v>
      </c>
      <c r="B228" s="223">
        <v>966</v>
      </c>
      <c r="C228" s="225" t="s">
        <v>2171</v>
      </c>
      <c r="D228" s="223">
        <v>677</v>
      </c>
      <c r="E228" s="223">
        <v>677</v>
      </c>
      <c r="F228" s="225" t="s">
        <v>2172</v>
      </c>
      <c r="G228" s="52" t="s">
        <v>990</v>
      </c>
      <c r="H228" s="234">
        <v>0</v>
      </c>
      <c r="I228" s="237">
        <v>5.5E-2</v>
      </c>
      <c r="J228" s="235">
        <v>4.29</v>
      </c>
      <c r="K228" s="235">
        <v>1.43</v>
      </c>
      <c r="L228" s="235">
        <v>1.43</v>
      </c>
      <c r="M228" s="238">
        <v>0</v>
      </c>
      <c r="N228" s="236">
        <v>686.73</v>
      </c>
      <c r="O228" s="236">
        <v>0.05</v>
      </c>
      <c r="P228" s="236">
        <v>0.05</v>
      </c>
    </row>
    <row r="229" spans="1:16" ht="12.75" x14ac:dyDescent="0.2">
      <c r="A229" s="223">
        <v>968</v>
      </c>
      <c r="B229" s="223">
        <v>968</v>
      </c>
      <c r="C229" s="225" t="s">
        <v>2173</v>
      </c>
      <c r="D229" s="223">
        <v>679</v>
      </c>
      <c r="E229" s="223">
        <v>679</v>
      </c>
      <c r="F229" s="225" t="s">
        <v>2174</v>
      </c>
      <c r="G229" s="52" t="s">
        <v>991</v>
      </c>
      <c r="H229" s="234">
        <v>0</v>
      </c>
      <c r="I229" s="237">
        <v>0</v>
      </c>
      <c r="J229" s="235">
        <v>6.05</v>
      </c>
      <c r="K229" s="235">
        <v>2.0299999999999998</v>
      </c>
      <c r="L229" s="235">
        <v>2.0299999999999998</v>
      </c>
      <c r="M229" s="238">
        <v>0</v>
      </c>
      <c r="N229" s="236">
        <v>907.16</v>
      </c>
      <c r="O229" s="236">
        <v>0.05</v>
      </c>
      <c r="P229" s="236">
        <v>0.05</v>
      </c>
    </row>
    <row r="230" spans="1:16" ht="12.75" x14ac:dyDescent="0.2">
      <c r="A230" s="223">
        <v>969</v>
      </c>
      <c r="B230" s="223">
        <v>969</v>
      </c>
      <c r="C230" s="225" t="s">
        <v>2175</v>
      </c>
      <c r="D230" s="223">
        <v>680</v>
      </c>
      <c r="E230" s="223">
        <v>680</v>
      </c>
      <c r="F230" s="225" t="s">
        <v>2176</v>
      </c>
      <c r="G230" s="52" t="s">
        <v>992</v>
      </c>
      <c r="H230" s="234">
        <v>0</v>
      </c>
      <c r="I230" s="237">
        <v>0</v>
      </c>
      <c r="J230" s="235">
        <v>4.12</v>
      </c>
      <c r="K230" s="235">
        <v>1.64</v>
      </c>
      <c r="L230" s="235">
        <v>1.64</v>
      </c>
      <c r="M230" s="238">
        <v>0</v>
      </c>
      <c r="N230" s="236">
        <v>441.95</v>
      </c>
      <c r="O230" s="236">
        <v>0.05</v>
      </c>
      <c r="P230" s="236">
        <v>0.05</v>
      </c>
    </row>
    <row r="231" spans="1:16" ht="12.75" x14ac:dyDescent="0.2">
      <c r="A231" s="223">
        <v>2034</v>
      </c>
      <c r="B231" s="223">
        <v>2034</v>
      </c>
      <c r="C231" s="225">
        <v>2034</v>
      </c>
      <c r="D231" s="223">
        <v>2034</v>
      </c>
      <c r="E231" s="223">
        <v>2034</v>
      </c>
      <c r="F231" s="225">
        <v>2034</v>
      </c>
      <c r="G231" s="52" t="s">
        <v>993</v>
      </c>
      <c r="H231" s="234">
        <v>4</v>
      </c>
      <c r="I231" s="237">
        <v>0</v>
      </c>
      <c r="J231" s="235">
        <v>38183.72</v>
      </c>
      <c r="K231" s="235">
        <v>0.66</v>
      </c>
      <c r="L231" s="235">
        <v>0.66</v>
      </c>
      <c r="M231" s="238">
        <v>0</v>
      </c>
      <c r="N231" s="236">
        <v>0</v>
      </c>
      <c r="O231" s="236">
        <v>0</v>
      </c>
      <c r="P231" s="236">
        <v>0</v>
      </c>
    </row>
    <row r="232" spans="1:16" ht="12.75" x14ac:dyDescent="0.2">
      <c r="A232" s="223">
        <v>7015</v>
      </c>
      <c r="B232" s="223">
        <v>7015</v>
      </c>
      <c r="C232" s="225">
        <v>7015</v>
      </c>
      <c r="D232" s="223">
        <v>7015</v>
      </c>
      <c r="E232" s="223">
        <v>7015</v>
      </c>
      <c r="F232" s="225">
        <v>7015</v>
      </c>
      <c r="G232" s="52" t="s">
        <v>994</v>
      </c>
      <c r="H232" s="234">
        <v>0</v>
      </c>
      <c r="I232" s="237">
        <v>0</v>
      </c>
      <c r="J232" s="235">
        <v>0</v>
      </c>
      <c r="K232" s="235">
        <v>0</v>
      </c>
      <c r="L232" s="235">
        <v>0</v>
      </c>
      <c r="M232" s="238">
        <v>0</v>
      </c>
      <c r="N232" s="236">
        <v>457.51</v>
      </c>
      <c r="O232" s="236">
        <v>0.05</v>
      </c>
      <c r="P232" s="236">
        <v>0.05</v>
      </c>
    </row>
    <row r="233" spans="1:16" ht="12.75" x14ac:dyDescent="0.2">
      <c r="A233" s="223">
        <v>7315</v>
      </c>
      <c r="B233" s="223">
        <v>7315</v>
      </c>
      <c r="C233" s="225">
        <v>7315</v>
      </c>
      <c r="D233" s="223">
        <v>7316</v>
      </c>
      <c r="E233" s="223">
        <v>7316</v>
      </c>
      <c r="F233" s="225">
        <v>7316</v>
      </c>
      <c r="G233" s="52" t="s">
        <v>995</v>
      </c>
      <c r="H233" s="234">
        <v>0</v>
      </c>
      <c r="I233" s="237">
        <v>0.56499999999999995</v>
      </c>
      <c r="J233" s="235">
        <v>15.14</v>
      </c>
      <c r="K233" s="235">
        <v>1.34</v>
      </c>
      <c r="L233" s="235">
        <v>1.34</v>
      </c>
      <c r="M233" s="238">
        <v>-1.3580000000000001</v>
      </c>
      <c r="N233" s="236">
        <v>395.23</v>
      </c>
      <c r="O233" s="236">
        <v>0.05</v>
      </c>
      <c r="P233" s="236">
        <v>0.05</v>
      </c>
    </row>
    <row r="234" spans="1:16" ht="12.75" x14ac:dyDescent="0.2">
      <c r="A234" s="223">
        <v>7324</v>
      </c>
      <c r="B234" s="223">
        <v>7324</v>
      </c>
      <c r="C234" s="225">
        <v>7324</v>
      </c>
      <c r="D234" s="223">
        <v>7325</v>
      </c>
      <c r="E234" s="223">
        <v>7325</v>
      </c>
      <c r="F234" s="225">
        <v>7325</v>
      </c>
      <c r="G234" s="52" t="s">
        <v>996</v>
      </c>
      <c r="H234" s="234">
        <v>0</v>
      </c>
      <c r="I234" s="237">
        <v>1.524</v>
      </c>
      <c r="J234" s="235">
        <v>22.86</v>
      </c>
      <c r="K234" s="235">
        <v>0.74</v>
      </c>
      <c r="L234" s="235">
        <v>0.74</v>
      </c>
      <c r="M234" s="238">
        <v>-1.56</v>
      </c>
      <c r="N234" s="236">
        <v>530.34</v>
      </c>
      <c r="O234" s="236">
        <v>0.05</v>
      </c>
      <c r="P234" s="236">
        <v>0.05</v>
      </c>
    </row>
    <row r="235" spans="1:16" ht="12.75" x14ac:dyDescent="0.2">
      <c r="A235" s="223">
        <v>7326</v>
      </c>
      <c r="B235" s="223">
        <v>7326</v>
      </c>
      <c r="C235" s="225">
        <v>7326</v>
      </c>
      <c r="D235" s="223">
        <v>7327</v>
      </c>
      <c r="E235" s="223">
        <v>7327</v>
      </c>
      <c r="F235" s="225">
        <v>7327</v>
      </c>
      <c r="G235" s="52" t="s">
        <v>997</v>
      </c>
      <c r="H235" s="234">
        <v>0</v>
      </c>
      <c r="I235" s="237">
        <v>0.56100000000000005</v>
      </c>
      <c r="J235" s="235">
        <v>16.149999999999999</v>
      </c>
      <c r="K235" s="235">
        <v>1.65</v>
      </c>
      <c r="L235" s="235">
        <v>1.65</v>
      </c>
      <c r="M235" s="238">
        <v>-1.3580000000000001</v>
      </c>
      <c r="N235" s="236">
        <v>1685.98</v>
      </c>
      <c r="O235" s="236">
        <v>0.05</v>
      </c>
      <c r="P235" s="236">
        <v>0.05</v>
      </c>
    </row>
    <row r="236" spans="1:16" ht="12.75" x14ac:dyDescent="0.2">
      <c r="A236" s="223">
        <v>10500</v>
      </c>
      <c r="B236" s="223">
        <v>10500</v>
      </c>
      <c r="C236" s="225">
        <v>10500</v>
      </c>
      <c r="D236" s="223">
        <v>10501</v>
      </c>
      <c r="E236" s="223">
        <v>10501</v>
      </c>
      <c r="F236" s="225">
        <v>10501</v>
      </c>
      <c r="G236" s="52" t="s">
        <v>998</v>
      </c>
      <c r="H236" s="234">
        <v>0</v>
      </c>
      <c r="I236" s="237">
        <v>0</v>
      </c>
      <c r="J236" s="235">
        <v>1.31</v>
      </c>
      <c r="K236" s="235">
        <v>0.73</v>
      </c>
      <c r="L236" s="235">
        <v>0.73</v>
      </c>
      <c r="M236" s="238">
        <v>0</v>
      </c>
      <c r="N236" s="236">
        <v>444.77</v>
      </c>
      <c r="O236" s="236">
        <v>0.05</v>
      </c>
      <c r="P236" s="236">
        <v>0.05</v>
      </c>
    </row>
    <row r="237" spans="1:16" ht="12.75" x14ac:dyDescent="0.2">
      <c r="A237" s="223" t="s">
        <v>999</v>
      </c>
      <c r="B237" s="223" t="s">
        <v>999</v>
      </c>
      <c r="C237" s="225" t="s">
        <v>999</v>
      </c>
      <c r="D237" s="223" t="s">
        <v>1000</v>
      </c>
      <c r="E237" s="223" t="s">
        <v>1000</v>
      </c>
      <c r="F237" s="225" t="s">
        <v>1000</v>
      </c>
      <c r="G237" s="52" t="s">
        <v>1001</v>
      </c>
      <c r="H237" s="234">
        <v>0</v>
      </c>
      <c r="I237" s="237">
        <v>0</v>
      </c>
      <c r="J237" s="235">
        <v>7.82</v>
      </c>
      <c r="K237" s="235">
        <v>1.6</v>
      </c>
      <c r="L237" s="235">
        <v>1.6</v>
      </c>
      <c r="M237" s="238">
        <v>0</v>
      </c>
      <c r="N237" s="236">
        <v>2970.12</v>
      </c>
      <c r="O237" s="236">
        <v>0.05</v>
      </c>
      <c r="P237" s="236">
        <v>0.05</v>
      </c>
    </row>
    <row r="238" spans="1:16" ht="12.75" x14ac:dyDescent="0.2">
      <c r="A238" s="223" t="s">
        <v>1002</v>
      </c>
      <c r="B238" s="223" t="s">
        <v>1002</v>
      </c>
      <c r="C238" s="225" t="s">
        <v>1002</v>
      </c>
      <c r="D238" s="223" t="s">
        <v>1003</v>
      </c>
      <c r="E238" s="223" t="s">
        <v>1003</v>
      </c>
      <c r="F238" s="225" t="s">
        <v>1003</v>
      </c>
      <c r="G238" s="52" t="s">
        <v>1004</v>
      </c>
      <c r="H238" s="234">
        <v>0</v>
      </c>
      <c r="I238" s="237">
        <v>0</v>
      </c>
      <c r="J238" s="235">
        <v>276.60000000000002</v>
      </c>
      <c r="K238" s="235">
        <v>0.75</v>
      </c>
      <c r="L238" s="235">
        <v>0.75</v>
      </c>
      <c r="M238" s="238">
        <v>0</v>
      </c>
      <c r="N238" s="236">
        <v>276.60000000000002</v>
      </c>
      <c r="O238" s="236">
        <v>0.05</v>
      </c>
      <c r="P238" s="236">
        <v>0.05</v>
      </c>
    </row>
    <row r="239" spans="1:16" ht="12.75" x14ac:dyDescent="0.2">
      <c r="A239" s="223" t="s">
        <v>1005</v>
      </c>
      <c r="B239" s="223" t="s">
        <v>1005</v>
      </c>
      <c r="C239" s="225" t="s">
        <v>1005</v>
      </c>
      <c r="D239" s="223" t="s">
        <v>1006</v>
      </c>
      <c r="E239" s="223" t="s">
        <v>1006</v>
      </c>
      <c r="F239" s="225" t="s">
        <v>1006</v>
      </c>
      <c r="G239" s="52" t="s">
        <v>1007</v>
      </c>
      <c r="H239" s="234">
        <v>0</v>
      </c>
      <c r="I239" s="237">
        <v>0</v>
      </c>
      <c r="J239" s="235">
        <v>582.47</v>
      </c>
      <c r="K239" s="235">
        <v>1.1599999999999999</v>
      </c>
      <c r="L239" s="235">
        <v>1.1599999999999999</v>
      </c>
      <c r="M239" s="238">
        <v>-5.7000000000000002E-2</v>
      </c>
      <c r="N239" s="236">
        <v>416.05</v>
      </c>
      <c r="O239" s="236">
        <v>0.05</v>
      </c>
      <c r="P239" s="236">
        <v>0.05</v>
      </c>
    </row>
    <row r="240" spans="1:16" ht="12.75" x14ac:dyDescent="0.2">
      <c r="A240" s="223" t="s">
        <v>1008</v>
      </c>
      <c r="B240" s="223" t="s">
        <v>1008</v>
      </c>
      <c r="C240" s="225" t="s">
        <v>1008</v>
      </c>
      <c r="D240" s="223" t="s">
        <v>1009</v>
      </c>
      <c r="E240" s="223" t="s">
        <v>1009</v>
      </c>
      <c r="F240" s="225" t="s">
        <v>1009</v>
      </c>
      <c r="G240" s="52" t="s">
        <v>1010</v>
      </c>
      <c r="H240" s="234">
        <v>0</v>
      </c>
      <c r="I240" s="237">
        <v>0</v>
      </c>
      <c r="J240" s="235">
        <v>4.5</v>
      </c>
      <c r="K240" s="235">
        <v>1.39</v>
      </c>
      <c r="L240" s="235">
        <v>1.39</v>
      </c>
      <c r="M240" s="238">
        <v>0</v>
      </c>
      <c r="N240" s="236">
        <v>899.67</v>
      </c>
      <c r="O240" s="236">
        <v>0.05</v>
      </c>
      <c r="P240" s="236">
        <v>0.05</v>
      </c>
    </row>
    <row r="241" spans="1:16" ht="12.75" x14ac:dyDescent="0.2">
      <c r="A241" s="223" t="s">
        <v>1011</v>
      </c>
      <c r="B241" s="223" t="s">
        <v>1011</v>
      </c>
      <c r="C241" s="225" t="s">
        <v>1011</v>
      </c>
      <c r="D241" s="223" t="s">
        <v>1012</v>
      </c>
      <c r="E241" s="223" t="s">
        <v>1012</v>
      </c>
      <c r="F241" s="225" t="s">
        <v>1012</v>
      </c>
      <c r="G241" s="52" t="s">
        <v>1013</v>
      </c>
      <c r="H241" s="234">
        <v>0</v>
      </c>
      <c r="I241" s="237">
        <v>0</v>
      </c>
      <c r="J241" s="235">
        <v>4.9800000000000004</v>
      </c>
      <c r="K241" s="235">
        <v>1.17</v>
      </c>
      <c r="L241" s="235">
        <v>1.17</v>
      </c>
      <c r="M241" s="238">
        <v>0</v>
      </c>
      <c r="N241" s="236">
        <v>993.55</v>
      </c>
      <c r="O241" s="236">
        <v>0.05</v>
      </c>
      <c r="P241" s="236">
        <v>0.05</v>
      </c>
    </row>
    <row r="242" spans="1:16" ht="12.75" x14ac:dyDescent="0.2">
      <c r="A242" s="223" t="s">
        <v>1014</v>
      </c>
      <c r="B242" s="223" t="s">
        <v>1014</v>
      </c>
      <c r="C242" s="225" t="s">
        <v>1014</v>
      </c>
      <c r="D242" s="223" t="s">
        <v>1015</v>
      </c>
      <c r="E242" s="223" t="s">
        <v>1015</v>
      </c>
      <c r="F242" s="225" t="s">
        <v>1015</v>
      </c>
      <c r="G242" s="52" t="s">
        <v>1016</v>
      </c>
      <c r="H242" s="234">
        <v>0</v>
      </c>
      <c r="I242" s="237">
        <v>0</v>
      </c>
      <c r="J242" s="235">
        <v>256.68</v>
      </c>
      <c r="K242" s="235">
        <v>1.01</v>
      </c>
      <c r="L242" s="235">
        <v>1.01</v>
      </c>
      <c r="M242" s="238">
        <v>-0.23300000000000001</v>
      </c>
      <c r="N242" s="236">
        <v>301.98</v>
      </c>
      <c r="O242" s="236">
        <v>0.05</v>
      </c>
      <c r="P242" s="236">
        <v>0.05</v>
      </c>
    </row>
    <row r="243" spans="1:16" ht="12.75" x14ac:dyDescent="0.2">
      <c r="A243" s="223" t="s">
        <v>1017</v>
      </c>
      <c r="B243" s="223" t="s">
        <v>1017</v>
      </c>
      <c r="C243" s="225" t="s">
        <v>1017</v>
      </c>
      <c r="D243" s="223" t="s">
        <v>1018</v>
      </c>
      <c r="E243" s="223" t="s">
        <v>1018</v>
      </c>
      <c r="F243" s="225" t="s">
        <v>1018</v>
      </c>
      <c r="G243" s="52" t="s">
        <v>1019</v>
      </c>
      <c r="H243" s="234">
        <v>0</v>
      </c>
      <c r="I243" s="237">
        <v>0.30599999999999999</v>
      </c>
      <c r="J243" s="235">
        <v>51.34</v>
      </c>
      <c r="K243" s="235">
        <v>2.0099999999999998</v>
      </c>
      <c r="L243" s="235">
        <v>2.0099999999999998</v>
      </c>
      <c r="M243" s="238">
        <v>-1.343</v>
      </c>
      <c r="N243" s="236">
        <v>431.28</v>
      </c>
      <c r="O243" s="236">
        <v>0.05</v>
      </c>
      <c r="P243" s="236">
        <v>0.05</v>
      </c>
    </row>
    <row r="244" spans="1:16" ht="12.75" x14ac:dyDescent="0.2">
      <c r="A244" s="223" t="s">
        <v>1020</v>
      </c>
      <c r="B244" s="223" t="s">
        <v>1020</v>
      </c>
      <c r="C244" s="225" t="s">
        <v>1020</v>
      </c>
      <c r="D244" s="223" t="s">
        <v>1021</v>
      </c>
      <c r="E244" s="223" t="s">
        <v>1021</v>
      </c>
      <c r="F244" s="225" t="s">
        <v>1021</v>
      </c>
      <c r="G244" s="52" t="s">
        <v>1022</v>
      </c>
      <c r="H244" s="234">
        <v>0</v>
      </c>
      <c r="I244" s="237">
        <v>0</v>
      </c>
      <c r="J244" s="235">
        <v>13.3</v>
      </c>
      <c r="K244" s="235">
        <v>1.35</v>
      </c>
      <c r="L244" s="235">
        <v>1.35</v>
      </c>
      <c r="M244" s="238">
        <v>0</v>
      </c>
      <c r="N244" s="236">
        <v>968.37</v>
      </c>
      <c r="O244" s="236">
        <v>0.05</v>
      </c>
      <c r="P244" s="236">
        <v>0.05</v>
      </c>
    </row>
    <row r="245" spans="1:16" ht="12.75" x14ac:dyDescent="0.2">
      <c r="A245" s="223" t="s">
        <v>1023</v>
      </c>
      <c r="B245" s="223" t="s">
        <v>1023</v>
      </c>
      <c r="C245" s="225" t="s">
        <v>1023</v>
      </c>
      <c r="D245" s="223" t="s">
        <v>1024</v>
      </c>
      <c r="E245" s="223" t="s">
        <v>1024</v>
      </c>
      <c r="F245" s="225" t="s">
        <v>1024</v>
      </c>
      <c r="G245" s="52" t="s">
        <v>1025</v>
      </c>
      <c r="H245" s="234">
        <v>0</v>
      </c>
      <c r="I245" s="237">
        <v>0.308</v>
      </c>
      <c r="J245" s="235">
        <v>86.61</v>
      </c>
      <c r="K245" s="235">
        <v>1.46</v>
      </c>
      <c r="L245" s="235">
        <v>1.46</v>
      </c>
      <c r="M245" s="238">
        <v>-1.343</v>
      </c>
      <c r="N245" s="236">
        <v>1385.8</v>
      </c>
      <c r="O245" s="236">
        <v>0.05</v>
      </c>
      <c r="P245" s="236">
        <v>0.05</v>
      </c>
    </row>
    <row r="246" spans="1:16" ht="12.75" x14ac:dyDescent="0.2">
      <c r="A246" s="223" t="s">
        <v>1026</v>
      </c>
      <c r="B246" s="223" t="s">
        <v>1026</v>
      </c>
      <c r="C246" s="225" t="s">
        <v>1026</v>
      </c>
      <c r="D246" s="223" t="s">
        <v>1027</v>
      </c>
      <c r="E246" s="223" t="s">
        <v>1027</v>
      </c>
      <c r="F246" s="225" t="s">
        <v>1027</v>
      </c>
      <c r="G246" s="52" t="s">
        <v>1028</v>
      </c>
      <c r="H246" s="234">
        <v>0</v>
      </c>
      <c r="I246" s="237">
        <v>1.518</v>
      </c>
      <c r="J246" s="235">
        <v>4.7699999999999996</v>
      </c>
      <c r="K246" s="235">
        <v>1.51</v>
      </c>
      <c r="L246" s="235">
        <v>1.51</v>
      </c>
      <c r="M246" s="238">
        <v>0</v>
      </c>
      <c r="N246" s="236">
        <v>477.01</v>
      </c>
      <c r="O246" s="236">
        <v>0.05</v>
      </c>
      <c r="P246" s="236">
        <v>0.05</v>
      </c>
    </row>
    <row r="247" spans="1:16" ht="12.75" x14ac:dyDescent="0.2">
      <c r="A247" s="223" t="s">
        <v>1029</v>
      </c>
      <c r="B247" s="223" t="s">
        <v>1029</v>
      </c>
      <c r="C247" s="225" t="s">
        <v>1029</v>
      </c>
      <c r="D247" s="223" t="s">
        <v>1030</v>
      </c>
      <c r="E247" s="223" t="s">
        <v>1030</v>
      </c>
      <c r="F247" s="225" t="s">
        <v>1030</v>
      </c>
      <c r="G247" s="52" t="s">
        <v>1031</v>
      </c>
      <c r="H247" s="234">
        <v>0</v>
      </c>
      <c r="I247" s="237">
        <v>0.19500000000000001</v>
      </c>
      <c r="J247" s="235">
        <v>2.27</v>
      </c>
      <c r="K247" s="235">
        <v>0.76</v>
      </c>
      <c r="L247" s="235">
        <v>0.76</v>
      </c>
      <c r="M247" s="238">
        <v>-0.19800000000000001</v>
      </c>
      <c r="N247" s="236">
        <v>408.1</v>
      </c>
      <c r="O247" s="236">
        <v>0.05</v>
      </c>
      <c r="P247" s="236">
        <v>0.05</v>
      </c>
    </row>
    <row r="248" spans="1:16" ht="12.75" x14ac:dyDescent="0.2">
      <c r="A248" s="223" t="s">
        <v>1032</v>
      </c>
      <c r="B248" s="223" t="s">
        <v>1032</v>
      </c>
      <c r="C248" s="225" t="s">
        <v>1032</v>
      </c>
      <c r="D248" s="223" t="s">
        <v>1033</v>
      </c>
      <c r="E248" s="223" t="s">
        <v>1033</v>
      </c>
      <c r="F248" s="225" t="s">
        <v>1033</v>
      </c>
      <c r="G248" s="52" t="s">
        <v>1034</v>
      </c>
      <c r="H248" s="234">
        <v>0</v>
      </c>
      <c r="I248" s="237">
        <v>0.189</v>
      </c>
      <c r="J248" s="235">
        <v>5.29</v>
      </c>
      <c r="K248" s="235">
        <v>0.72</v>
      </c>
      <c r="L248" s="235">
        <v>0.72</v>
      </c>
      <c r="M248" s="238">
        <v>0</v>
      </c>
      <c r="N248" s="236">
        <v>476.49</v>
      </c>
      <c r="O248" s="236">
        <v>0.05</v>
      </c>
      <c r="P248" s="236">
        <v>0.05</v>
      </c>
    </row>
    <row r="249" spans="1:16" ht="12.75" x14ac:dyDescent="0.2">
      <c r="A249" s="223" t="s">
        <v>1035</v>
      </c>
      <c r="B249" s="223" t="s">
        <v>1035</v>
      </c>
      <c r="C249" s="225" t="s">
        <v>1035</v>
      </c>
      <c r="D249" s="223" t="s">
        <v>1036</v>
      </c>
      <c r="E249" s="223" t="s">
        <v>1036</v>
      </c>
      <c r="F249" s="225" t="s">
        <v>1036</v>
      </c>
      <c r="G249" s="52" t="s">
        <v>1037</v>
      </c>
      <c r="H249" s="234">
        <v>0</v>
      </c>
      <c r="I249" s="237">
        <v>0</v>
      </c>
      <c r="J249" s="235">
        <v>13.88</v>
      </c>
      <c r="K249" s="235">
        <v>2.0299999999999998</v>
      </c>
      <c r="L249" s="235">
        <v>2.0299999999999998</v>
      </c>
      <c r="M249" s="238">
        <v>-1.1970000000000001</v>
      </c>
      <c r="N249" s="236">
        <v>610.73</v>
      </c>
      <c r="O249" s="236">
        <v>0.05</v>
      </c>
      <c r="P249" s="236">
        <v>0.05</v>
      </c>
    </row>
    <row r="250" spans="1:16" ht="12.75" x14ac:dyDescent="0.2">
      <c r="A250" s="223" t="s">
        <v>1038</v>
      </c>
      <c r="B250" s="223" t="s">
        <v>1038</v>
      </c>
      <c r="C250" s="225" t="s">
        <v>1038</v>
      </c>
      <c r="D250" s="223" t="s">
        <v>1039</v>
      </c>
      <c r="E250" s="223" t="s">
        <v>1039</v>
      </c>
      <c r="F250" s="225" t="s">
        <v>1039</v>
      </c>
      <c r="G250" s="52" t="s">
        <v>1040</v>
      </c>
      <c r="H250" s="234">
        <v>0</v>
      </c>
      <c r="I250" s="237">
        <v>0</v>
      </c>
      <c r="J250" s="235">
        <v>13.2</v>
      </c>
      <c r="K250" s="235">
        <v>1.65</v>
      </c>
      <c r="L250" s="235">
        <v>1.65</v>
      </c>
      <c r="M250" s="238">
        <v>0</v>
      </c>
      <c r="N250" s="236">
        <v>1312.2</v>
      </c>
      <c r="O250" s="236">
        <v>0.05</v>
      </c>
      <c r="P250" s="236">
        <v>0.05</v>
      </c>
    </row>
    <row r="251" spans="1:16" ht="12.75" x14ac:dyDescent="0.2">
      <c r="A251" s="223" t="s">
        <v>1041</v>
      </c>
      <c r="B251" s="223" t="s">
        <v>1041</v>
      </c>
      <c r="C251" s="225" t="s">
        <v>1041</v>
      </c>
      <c r="D251" s="223" t="s">
        <v>1042</v>
      </c>
      <c r="E251" s="223" t="s">
        <v>1042</v>
      </c>
      <c r="F251" s="225" t="s">
        <v>1042</v>
      </c>
      <c r="G251" s="52" t="s">
        <v>1043</v>
      </c>
      <c r="H251" s="234">
        <v>0</v>
      </c>
      <c r="I251" s="237">
        <v>0</v>
      </c>
      <c r="J251" s="235">
        <v>672.68</v>
      </c>
      <c r="K251" s="235">
        <v>0.76</v>
      </c>
      <c r="L251" s="235">
        <v>0.76</v>
      </c>
      <c r="M251" s="238">
        <v>0</v>
      </c>
      <c r="N251" s="236">
        <v>7735.83</v>
      </c>
      <c r="O251" s="236">
        <v>0.05</v>
      </c>
      <c r="P251" s="236">
        <v>0.05</v>
      </c>
    </row>
    <row r="252" spans="1:16" ht="12.75" x14ac:dyDescent="0.2">
      <c r="A252" s="223" t="s">
        <v>1044</v>
      </c>
      <c r="B252" s="223" t="s">
        <v>1044</v>
      </c>
      <c r="C252" s="225" t="s">
        <v>1044</v>
      </c>
      <c r="D252" s="223" t="s">
        <v>1045</v>
      </c>
      <c r="E252" s="223" t="s">
        <v>1045</v>
      </c>
      <c r="F252" s="225" t="s">
        <v>1045</v>
      </c>
      <c r="G252" s="52" t="s">
        <v>1046</v>
      </c>
      <c r="H252" s="234">
        <v>0</v>
      </c>
      <c r="I252" s="237">
        <v>0</v>
      </c>
      <c r="J252" s="235">
        <v>3.03</v>
      </c>
      <c r="K252" s="235">
        <v>1.1299999999999999</v>
      </c>
      <c r="L252" s="235">
        <v>1.1299999999999999</v>
      </c>
      <c r="M252" s="238">
        <v>0</v>
      </c>
      <c r="N252" s="236">
        <v>1347.46</v>
      </c>
      <c r="O252" s="236">
        <v>0.05</v>
      </c>
      <c r="P252" s="236">
        <v>0.05</v>
      </c>
    </row>
    <row r="253" spans="1:16" ht="12.75" x14ac:dyDescent="0.2">
      <c r="A253" s="223" t="s">
        <v>1047</v>
      </c>
      <c r="B253" s="223" t="s">
        <v>1047</v>
      </c>
      <c r="C253" s="225" t="s">
        <v>1047</v>
      </c>
      <c r="D253" s="223" t="s">
        <v>1048</v>
      </c>
      <c r="E253" s="223" t="s">
        <v>1048</v>
      </c>
      <c r="F253" s="225" t="s">
        <v>1048</v>
      </c>
      <c r="G253" s="52" t="s">
        <v>1049</v>
      </c>
      <c r="H253" s="234">
        <v>0</v>
      </c>
      <c r="I253" s="237">
        <v>0</v>
      </c>
      <c r="J253" s="235">
        <v>1170.4100000000001</v>
      </c>
      <c r="K253" s="235">
        <v>1.21</v>
      </c>
      <c r="L253" s="235">
        <v>1.21</v>
      </c>
      <c r="M253" s="238">
        <v>0</v>
      </c>
      <c r="N253" s="236">
        <v>1170.4100000000001</v>
      </c>
      <c r="O253" s="236">
        <v>0.05</v>
      </c>
      <c r="P253" s="236">
        <v>0.05</v>
      </c>
    </row>
    <row r="254" spans="1:16" ht="12.75" x14ac:dyDescent="0.2">
      <c r="A254" s="223" t="s">
        <v>1050</v>
      </c>
      <c r="B254" s="223" t="s">
        <v>1050</v>
      </c>
      <c r="C254" s="225" t="s">
        <v>1050</v>
      </c>
      <c r="D254" s="223" t="s">
        <v>1051</v>
      </c>
      <c r="E254" s="223" t="s">
        <v>1051</v>
      </c>
      <c r="F254" s="225" t="s">
        <v>1051</v>
      </c>
      <c r="G254" s="52" t="s">
        <v>1052</v>
      </c>
      <c r="H254" s="234">
        <v>0</v>
      </c>
      <c r="I254" s="237">
        <v>0</v>
      </c>
      <c r="J254" s="235">
        <v>24.14</v>
      </c>
      <c r="K254" s="235">
        <v>1.81</v>
      </c>
      <c r="L254" s="235">
        <v>1.81</v>
      </c>
      <c r="M254" s="238">
        <v>-1.2430000000000001</v>
      </c>
      <c r="N254" s="236">
        <v>386.23</v>
      </c>
      <c r="O254" s="236">
        <v>0.05</v>
      </c>
      <c r="P254" s="236">
        <v>0.05</v>
      </c>
    </row>
    <row r="255" spans="1:16" ht="12.75" x14ac:dyDescent="0.2">
      <c r="A255" s="223" t="s">
        <v>1053</v>
      </c>
      <c r="B255" s="223" t="s">
        <v>1053</v>
      </c>
      <c r="C255" s="225" t="s">
        <v>1053</v>
      </c>
      <c r="D255" s="223" t="s">
        <v>1054</v>
      </c>
      <c r="E255" s="223" t="s">
        <v>1054</v>
      </c>
      <c r="F255" s="225" t="s">
        <v>1054</v>
      </c>
      <c r="G255" s="52" t="s">
        <v>1055</v>
      </c>
      <c r="H255" s="234">
        <v>0</v>
      </c>
      <c r="I255" s="237">
        <v>0</v>
      </c>
      <c r="J255" s="235">
        <v>6.77</v>
      </c>
      <c r="K255" s="235">
        <v>1.17</v>
      </c>
      <c r="L255" s="235">
        <v>1.17</v>
      </c>
      <c r="M255" s="238">
        <v>0</v>
      </c>
      <c r="N255" s="236">
        <v>1354.28</v>
      </c>
      <c r="O255" s="236">
        <v>0.05</v>
      </c>
      <c r="P255" s="236">
        <v>0.05</v>
      </c>
    </row>
    <row r="256" spans="1:16" ht="12.75" x14ac:dyDescent="0.2">
      <c r="A256" s="223" t="s">
        <v>1056</v>
      </c>
      <c r="B256" s="223" t="s">
        <v>1056</v>
      </c>
      <c r="C256" s="225" t="s">
        <v>1056</v>
      </c>
      <c r="D256" s="223" t="s">
        <v>1057</v>
      </c>
      <c r="E256" s="223" t="s">
        <v>1057</v>
      </c>
      <c r="F256" s="225" t="s">
        <v>1057</v>
      </c>
      <c r="G256" s="52" t="s">
        <v>1058</v>
      </c>
      <c r="H256" s="234">
        <v>0</v>
      </c>
      <c r="I256" s="237">
        <v>0</v>
      </c>
      <c r="J256" s="235">
        <v>100.22</v>
      </c>
      <c r="K256" s="235">
        <v>1.72</v>
      </c>
      <c r="L256" s="235">
        <v>1.72</v>
      </c>
      <c r="M256" s="238">
        <v>0</v>
      </c>
      <c r="N256" s="236">
        <v>6013.01</v>
      </c>
      <c r="O256" s="236">
        <v>0.05</v>
      </c>
      <c r="P256" s="236">
        <v>0.05</v>
      </c>
    </row>
    <row r="257" spans="1:16" ht="12.75" x14ac:dyDescent="0.2">
      <c r="A257" s="223" t="s">
        <v>1059</v>
      </c>
      <c r="B257" s="223" t="s">
        <v>1059</v>
      </c>
      <c r="C257" s="225" t="s">
        <v>1059</v>
      </c>
      <c r="D257" s="223" t="s">
        <v>1060</v>
      </c>
      <c r="E257" s="223" t="s">
        <v>1060</v>
      </c>
      <c r="F257" s="225" t="s">
        <v>1060</v>
      </c>
      <c r="G257" s="52" t="s">
        <v>1061</v>
      </c>
      <c r="H257" s="234">
        <v>0</v>
      </c>
      <c r="I257" s="237">
        <v>1.7509999999999999</v>
      </c>
      <c r="J257" s="235">
        <v>7.76</v>
      </c>
      <c r="K257" s="235">
        <v>1.19</v>
      </c>
      <c r="L257" s="235">
        <v>1.19</v>
      </c>
      <c r="M257" s="238">
        <v>0</v>
      </c>
      <c r="N257" s="236">
        <v>474.03</v>
      </c>
      <c r="O257" s="236">
        <v>0.05</v>
      </c>
      <c r="P257" s="236">
        <v>0.05</v>
      </c>
    </row>
    <row r="258" spans="1:16" ht="12.75" x14ac:dyDescent="0.2">
      <c r="A258" s="223" t="s">
        <v>1062</v>
      </c>
      <c r="B258" s="223" t="s">
        <v>1062</v>
      </c>
      <c r="C258" s="225" t="s">
        <v>1062</v>
      </c>
      <c r="D258" s="223" t="s">
        <v>1063</v>
      </c>
      <c r="E258" s="223" t="s">
        <v>1063</v>
      </c>
      <c r="F258" s="225" t="s">
        <v>1063</v>
      </c>
      <c r="G258" s="52" t="s">
        <v>1064</v>
      </c>
      <c r="H258" s="234">
        <v>0</v>
      </c>
      <c r="I258" s="237">
        <v>0</v>
      </c>
      <c r="J258" s="235">
        <v>4.9800000000000004</v>
      </c>
      <c r="K258" s="235">
        <v>1.17</v>
      </c>
      <c r="L258" s="235">
        <v>1.17</v>
      </c>
      <c r="M258" s="238">
        <v>0</v>
      </c>
      <c r="N258" s="236">
        <v>993.55</v>
      </c>
      <c r="O258" s="236">
        <v>0.05</v>
      </c>
      <c r="P258" s="236">
        <v>0.05</v>
      </c>
    </row>
    <row r="259" spans="1:16" ht="12.75" x14ac:dyDescent="0.2">
      <c r="A259" s="223" t="s">
        <v>1065</v>
      </c>
      <c r="B259" s="223" t="s">
        <v>1065</v>
      </c>
      <c r="C259" s="225" t="s">
        <v>1065</v>
      </c>
      <c r="D259" s="223" t="s">
        <v>1066</v>
      </c>
      <c r="E259" s="223" t="s">
        <v>1066</v>
      </c>
      <c r="F259" s="225" t="s">
        <v>1066</v>
      </c>
      <c r="G259" s="52" t="s">
        <v>1067</v>
      </c>
      <c r="H259" s="234">
        <v>0</v>
      </c>
      <c r="I259" s="237">
        <v>0</v>
      </c>
      <c r="J259" s="235">
        <v>6.43</v>
      </c>
      <c r="K259" s="235">
        <v>1.07</v>
      </c>
      <c r="L259" s="235">
        <v>1.07</v>
      </c>
      <c r="M259" s="238">
        <v>0</v>
      </c>
      <c r="N259" s="236">
        <v>3279.52</v>
      </c>
      <c r="O259" s="236">
        <v>0.05</v>
      </c>
      <c r="P259" s="236">
        <v>0.05</v>
      </c>
    </row>
    <row r="260" spans="1:16" ht="12.75" x14ac:dyDescent="0.2">
      <c r="A260" s="223" t="s">
        <v>1068</v>
      </c>
      <c r="B260" s="223" t="s">
        <v>1068</v>
      </c>
      <c r="C260" s="225" t="s">
        <v>1068</v>
      </c>
      <c r="D260" s="223" t="s">
        <v>1069</v>
      </c>
      <c r="E260" s="223" t="s">
        <v>1069</v>
      </c>
      <c r="F260" s="225" t="s">
        <v>1069</v>
      </c>
      <c r="G260" s="52" t="s">
        <v>1070</v>
      </c>
      <c r="H260" s="234">
        <v>0</v>
      </c>
      <c r="I260" s="237">
        <v>0</v>
      </c>
      <c r="J260" s="235">
        <v>826.48</v>
      </c>
      <c r="K260" s="235">
        <v>0.65</v>
      </c>
      <c r="L260" s="235">
        <v>0.65</v>
      </c>
      <c r="M260" s="238">
        <v>0</v>
      </c>
      <c r="N260" s="236">
        <v>34199.360000000001</v>
      </c>
      <c r="O260" s="236">
        <v>0.05</v>
      </c>
      <c r="P260" s="236">
        <v>0.05</v>
      </c>
    </row>
    <row r="261" spans="1:16" ht="12.75" x14ac:dyDescent="0.2">
      <c r="A261" s="223" t="s">
        <v>1071</v>
      </c>
      <c r="B261" s="223" t="s">
        <v>1071</v>
      </c>
      <c r="C261" s="225" t="s">
        <v>1071</v>
      </c>
      <c r="D261" s="223" t="s">
        <v>1072</v>
      </c>
      <c r="E261" s="223" t="s">
        <v>1072</v>
      </c>
      <c r="F261" s="225" t="s">
        <v>1072</v>
      </c>
      <c r="G261" s="52" t="s">
        <v>1073</v>
      </c>
      <c r="H261" s="234">
        <v>0</v>
      </c>
      <c r="I261" s="237">
        <v>0</v>
      </c>
      <c r="J261" s="235">
        <v>2.04</v>
      </c>
      <c r="K261" s="235">
        <v>1.35</v>
      </c>
      <c r="L261" s="235">
        <v>1.35</v>
      </c>
      <c r="M261" s="238">
        <v>-0.23799999999999999</v>
      </c>
      <c r="N261" s="236">
        <v>408.33</v>
      </c>
      <c r="O261" s="236">
        <v>0.05</v>
      </c>
      <c r="P261" s="236">
        <v>0.05</v>
      </c>
    </row>
    <row r="262" spans="1:16" ht="12.75" x14ac:dyDescent="0.2">
      <c r="A262" s="223" t="s">
        <v>1074</v>
      </c>
      <c r="B262" s="223" t="s">
        <v>1074</v>
      </c>
      <c r="C262" s="225" t="s">
        <v>1074</v>
      </c>
      <c r="D262" s="223" t="s">
        <v>1075</v>
      </c>
      <c r="E262" s="223" t="s">
        <v>1075</v>
      </c>
      <c r="F262" s="225" t="s">
        <v>1075</v>
      </c>
      <c r="G262" s="52" t="s">
        <v>1076</v>
      </c>
      <c r="H262" s="234">
        <v>0</v>
      </c>
      <c r="I262" s="237">
        <v>0.189</v>
      </c>
      <c r="J262" s="235">
        <v>48.02</v>
      </c>
      <c r="K262" s="235">
        <v>0.76</v>
      </c>
      <c r="L262" s="235">
        <v>0.76</v>
      </c>
      <c r="M262" s="238">
        <v>0</v>
      </c>
      <c r="N262" s="236">
        <v>2400.89</v>
      </c>
      <c r="O262" s="236">
        <v>0.05</v>
      </c>
      <c r="P262" s="236">
        <v>0.05</v>
      </c>
    </row>
    <row r="263" spans="1:16" ht="12.75" x14ac:dyDescent="0.2">
      <c r="A263" s="223" t="s">
        <v>1077</v>
      </c>
      <c r="B263" s="223" t="s">
        <v>1077</v>
      </c>
      <c r="C263" s="225" t="s">
        <v>1077</v>
      </c>
      <c r="D263" s="223" t="s">
        <v>1078</v>
      </c>
      <c r="E263" s="223" t="s">
        <v>1078</v>
      </c>
      <c r="F263" s="225" t="s">
        <v>1078</v>
      </c>
      <c r="G263" s="52" t="s">
        <v>1079</v>
      </c>
      <c r="H263" s="234">
        <v>0</v>
      </c>
      <c r="I263" s="237">
        <v>0</v>
      </c>
      <c r="J263" s="235">
        <v>11.31</v>
      </c>
      <c r="K263" s="235">
        <v>1.4</v>
      </c>
      <c r="L263" s="235">
        <v>1.4</v>
      </c>
      <c r="M263" s="238">
        <v>0</v>
      </c>
      <c r="N263" s="236">
        <v>4522.3599999999997</v>
      </c>
      <c r="O263" s="236">
        <v>0.05</v>
      </c>
      <c r="P263" s="236">
        <v>0.05</v>
      </c>
    </row>
    <row r="264" spans="1:16" ht="12.75" x14ac:dyDescent="0.2">
      <c r="A264" s="223" t="s">
        <v>1080</v>
      </c>
      <c r="B264" s="223" t="s">
        <v>1080</v>
      </c>
      <c r="C264" s="225" t="s">
        <v>1080</v>
      </c>
      <c r="D264" s="223" t="s">
        <v>1081</v>
      </c>
      <c r="E264" s="223" t="s">
        <v>1081</v>
      </c>
      <c r="F264" s="225" t="s">
        <v>1081</v>
      </c>
      <c r="G264" s="52" t="s">
        <v>1082</v>
      </c>
      <c r="H264" s="234">
        <v>0</v>
      </c>
      <c r="I264" s="237">
        <v>0</v>
      </c>
      <c r="J264" s="235">
        <v>59.32</v>
      </c>
      <c r="K264" s="235">
        <v>1.1299999999999999</v>
      </c>
      <c r="L264" s="235">
        <v>1.1299999999999999</v>
      </c>
      <c r="M264" s="238">
        <v>0</v>
      </c>
      <c r="N264" s="236">
        <v>2960.3</v>
      </c>
      <c r="O264" s="236">
        <v>0.05</v>
      </c>
      <c r="P264" s="236">
        <v>0.05</v>
      </c>
    </row>
    <row r="265" spans="1:16" ht="12.75" x14ac:dyDescent="0.2">
      <c r="A265" s="223" t="s">
        <v>1083</v>
      </c>
      <c r="B265" s="223" t="s">
        <v>1083</v>
      </c>
      <c r="C265" s="225" t="s">
        <v>1083</v>
      </c>
      <c r="D265" s="223" t="s">
        <v>1084</v>
      </c>
      <c r="E265" s="223" t="s">
        <v>1084</v>
      </c>
      <c r="F265" s="225" t="s">
        <v>1084</v>
      </c>
      <c r="G265" s="52" t="s">
        <v>1085</v>
      </c>
      <c r="H265" s="234">
        <v>0</v>
      </c>
      <c r="I265" s="237">
        <v>0</v>
      </c>
      <c r="J265" s="235">
        <v>3069.51</v>
      </c>
      <c r="K265" s="235">
        <v>1.48</v>
      </c>
      <c r="L265" s="235">
        <v>1.48</v>
      </c>
      <c r="M265" s="238">
        <v>-0.28599999999999998</v>
      </c>
      <c r="N265" s="236">
        <v>1534.75</v>
      </c>
      <c r="O265" s="236">
        <v>0.05</v>
      </c>
      <c r="P265" s="236">
        <v>0.05</v>
      </c>
    </row>
    <row r="266" spans="1:16" ht="12.75" x14ac:dyDescent="0.2">
      <c r="A266" s="223" t="s">
        <v>1086</v>
      </c>
      <c r="B266" s="223" t="s">
        <v>1086</v>
      </c>
      <c r="C266" s="225" t="s">
        <v>1086</v>
      </c>
      <c r="D266" s="223" t="s">
        <v>1087</v>
      </c>
      <c r="E266" s="223" t="s">
        <v>1087</v>
      </c>
      <c r="F266" s="225" t="s">
        <v>1087</v>
      </c>
      <c r="G266" s="52" t="s">
        <v>1088</v>
      </c>
      <c r="H266" s="234">
        <v>0</v>
      </c>
      <c r="I266" s="237">
        <v>1.518</v>
      </c>
      <c r="J266" s="235">
        <v>1.93</v>
      </c>
      <c r="K266" s="235">
        <v>1.19</v>
      </c>
      <c r="L266" s="235">
        <v>1.19</v>
      </c>
      <c r="M266" s="238">
        <v>0</v>
      </c>
      <c r="N266" s="236">
        <v>444.15</v>
      </c>
      <c r="O266" s="236">
        <v>0.05</v>
      </c>
      <c r="P266" s="236">
        <v>0.05</v>
      </c>
    </row>
    <row r="267" spans="1:16" ht="12.75" x14ac:dyDescent="0.2">
      <c r="A267" s="223" t="s">
        <v>1089</v>
      </c>
      <c r="B267" s="223" t="s">
        <v>1089</v>
      </c>
      <c r="C267" s="225" t="s">
        <v>1089</v>
      </c>
      <c r="D267" s="223" t="s">
        <v>1090</v>
      </c>
      <c r="E267" s="223" t="s">
        <v>1090</v>
      </c>
      <c r="F267" s="225" t="s">
        <v>1090</v>
      </c>
      <c r="G267" s="52" t="s">
        <v>1091</v>
      </c>
      <c r="H267" s="234">
        <v>0</v>
      </c>
      <c r="I267" s="237">
        <v>0</v>
      </c>
      <c r="J267" s="235">
        <v>866.79</v>
      </c>
      <c r="K267" s="235">
        <v>1.21</v>
      </c>
      <c r="L267" s="235">
        <v>1.21</v>
      </c>
      <c r="M267" s="238">
        <v>0</v>
      </c>
      <c r="N267" s="236">
        <v>3033.77</v>
      </c>
      <c r="O267" s="236">
        <v>0.05</v>
      </c>
      <c r="P267" s="236">
        <v>0.05</v>
      </c>
    </row>
    <row r="268" spans="1:16" ht="12.75" x14ac:dyDescent="0.2">
      <c r="A268" s="223" t="s">
        <v>1092</v>
      </c>
      <c r="B268" s="223" t="s">
        <v>1092</v>
      </c>
      <c r="C268" s="225" t="s">
        <v>1092</v>
      </c>
      <c r="D268" s="223" t="s">
        <v>1093</v>
      </c>
      <c r="E268" s="223" t="s">
        <v>1093</v>
      </c>
      <c r="F268" s="225" t="s">
        <v>1093</v>
      </c>
      <c r="G268" s="52" t="s">
        <v>1094</v>
      </c>
      <c r="H268" s="234">
        <v>0</v>
      </c>
      <c r="I268" s="237">
        <v>0</v>
      </c>
      <c r="J268" s="235">
        <v>15.02</v>
      </c>
      <c r="K268" s="235">
        <v>1.1299999999999999</v>
      </c>
      <c r="L268" s="235">
        <v>1.1299999999999999</v>
      </c>
      <c r="M268" s="238">
        <v>0</v>
      </c>
      <c r="N268" s="236">
        <v>3004.6</v>
      </c>
      <c r="O268" s="236">
        <v>0.05</v>
      </c>
      <c r="P268" s="236">
        <v>0.05</v>
      </c>
    </row>
    <row r="269" spans="1:16" ht="12.75" x14ac:dyDescent="0.2">
      <c r="A269" s="223" t="s">
        <v>1095</v>
      </c>
      <c r="B269" s="223" t="s">
        <v>1095</v>
      </c>
      <c r="C269" s="225" t="s">
        <v>1095</v>
      </c>
      <c r="D269" s="223" t="s">
        <v>1096</v>
      </c>
      <c r="E269" s="223" t="s">
        <v>1096</v>
      </c>
      <c r="F269" s="225" t="s">
        <v>1096</v>
      </c>
      <c r="G269" s="52" t="s">
        <v>1097</v>
      </c>
      <c r="H269" s="234">
        <v>0</v>
      </c>
      <c r="I269" s="237">
        <v>0</v>
      </c>
      <c r="J269" s="235">
        <v>304.70999999999998</v>
      </c>
      <c r="K269" s="235">
        <v>1.44</v>
      </c>
      <c r="L269" s="235">
        <v>1.44</v>
      </c>
      <c r="M269" s="238">
        <v>-0.23300000000000001</v>
      </c>
      <c r="N269" s="236">
        <v>2287.6</v>
      </c>
      <c r="O269" s="236">
        <v>0.05</v>
      </c>
      <c r="P269" s="236">
        <v>0.05</v>
      </c>
    </row>
    <row r="270" spans="1:16" ht="12.75" x14ac:dyDescent="0.2">
      <c r="A270" s="223" t="s">
        <v>1098</v>
      </c>
      <c r="B270" s="223" t="s">
        <v>1098</v>
      </c>
      <c r="C270" s="225" t="s">
        <v>1098</v>
      </c>
      <c r="D270" s="223" t="s">
        <v>1099</v>
      </c>
      <c r="E270" s="223" t="s">
        <v>1099</v>
      </c>
      <c r="F270" s="225" t="s">
        <v>1099</v>
      </c>
      <c r="G270" s="52" t="s">
        <v>1100</v>
      </c>
      <c r="H270" s="234">
        <v>0</v>
      </c>
      <c r="I270" s="237">
        <v>0</v>
      </c>
      <c r="J270" s="235">
        <v>37.5</v>
      </c>
      <c r="K270" s="235">
        <v>1.37</v>
      </c>
      <c r="L270" s="235">
        <v>1.37</v>
      </c>
      <c r="M270" s="238">
        <v>0</v>
      </c>
      <c r="N270" s="236">
        <v>2979.41</v>
      </c>
      <c r="O270" s="236">
        <v>0.05</v>
      </c>
      <c r="P270" s="236">
        <v>0.05</v>
      </c>
    </row>
    <row r="271" spans="1:16" ht="12.75" x14ac:dyDescent="0.2">
      <c r="A271" s="223" t="s">
        <v>1101</v>
      </c>
      <c r="B271" s="223" t="s">
        <v>1101</v>
      </c>
      <c r="C271" s="225" t="s">
        <v>1101</v>
      </c>
      <c r="D271" s="223" t="s">
        <v>1102</v>
      </c>
      <c r="E271" s="223" t="s">
        <v>1102</v>
      </c>
      <c r="F271" s="225" t="s">
        <v>1102</v>
      </c>
      <c r="G271" s="52" t="s">
        <v>1103</v>
      </c>
      <c r="H271" s="234">
        <v>0</v>
      </c>
      <c r="I271" s="237">
        <v>0.55900000000000005</v>
      </c>
      <c r="J271" s="235">
        <v>10.07</v>
      </c>
      <c r="K271" s="235">
        <v>1.72</v>
      </c>
      <c r="L271" s="235">
        <v>1.72</v>
      </c>
      <c r="M271" s="238">
        <v>0</v>
      </c>
      <c r="N271" s="236">
        <v>1007.3</v>
      </c>
      <c r="O271" s="236">
        <v>0.05</v>
      </c>
      <c r="P271" s="236">
        <v>0.05</v>
      </c>
    </row>
    <row r="272" spans="1:16" ht="12.75" x14ac:dyDescent="0.2">
      <c r="A272" s="223" t="s">
        <v>1104</v>
      </c>
      <c r="B272" s="223" t="s">
        <v>1104</v>
      </c>
      <c r="C272" s="225" t="s">
        <v>1104</v>
      </c>
      <c r="D272" s="223" t="s">
        <v>1105</v>
      </c>
      <c r="E272" s="223" t="s">
        <v>1105</v>
      </c>
      <c r="F272" s="225" t="s">
        <v>1105</v>
      </c>
      <c r="G272" s="52" t="s">
        <v>1106</v>
      </c>
      <c r="H272" s="234">
        <v>0</v>
      </c>
      <c r="I272" s="237">
        <v>0</v>
      </c>
      <c r="J272" s="235">
        <v>3.35</v>
      </c>
      <c r="K272" s="235">
        <v>1.91</v>
      </c>
      <c r="L272" s="235">
        <v>1.91</v>
      </c>
      <c r="M272" s="238">
        <v>0</v>
      </c>
      <c r="N272" s="236">
        <v>670.57</v>
      </c>
      <c r="O272" s="236">
        <v>0.05</v>
      </c>
      <c r="P272" s="236">
        <v>0.05</v>
      </c>
    </row>
    <row r="273" spans="1:16" ht="12.75" x14ac:dyDescent="0.2">
      <c r="A273" s="223" t="s">
        <v>1107</v>
      </c>
      <c r="B273" s="223" t="s">
        <v>1107</v>
      </c>
      <c r="C273" s="225" t="s">
        <v>1107</v>
      </c>
      <c r="D273" s="223" t="s">
        <v>1108</v>
      </c>
      <c r="E273" s="223" t="s">
        <v>1108</v>
      </c>
      <c r="F273" s="225" t="s">
        <v>1108</v>
      </c>
      <c r="G273" s="52" t="s">
        <v>1109</v>
      </c>
      <c r="H273" s="234">
        <v>0</v>
      </c>
      <c r="I273" s="237">
        <v>0</v>
      </c>
      <c r="J273" s="235">
        <v>5.48</v>
      </c>
      <c r="K273" s="235">
        <v>1.67</v>
      </c>
      <c r="L273" s="235">
        <v>1.67</v>
      </c>
      <c r="M273" s="238">
        <v>0</v>
      </c>
      <c r="N273" s="236">
        <v>547.72</v>
      </c>
      <c r="O273" s="236">
        <v>0.05</v>
      </c>
      <c r="P273" s="236">
        <v>0.05</v>
      </c>
    </row>
    <row r="274" spans="1:16" ht="12.75" x14ac:dyDescent="0.2">
      <c r="A274" s="223" t="s">
        <v>1110</v>
      </c>
      <c r="B274" s="223" t="s">
        <v>1110</v>
      </c>
      <c r="C274" s="225" t="s">
        <v>1110</v>
      </c>
      <c r="D274" s="223" t="s">
        <v>1111</v>
      </c>
      <c r="E274" s="223" t="s">
        <v>1111</v>
      </c>
      <c r="F274" s="225" t="s">
        <v>1111</v>
      </c>
      <c r="G274" s="52" t="s">
        <v>1112</v>
      </c>
      <c r="H274" s="234">
        <v>0</v>
      </c>
      <c r="I274" s="237">
        <v>0.19</v>
      </c>
      <c r="J274" s="235">
        <v>326.55</v>
      </c>
      <c r="K274" s="235">
        <v>0.97</v>
      </c>
      <c r="L274" s="235">
        <v>0.97</v>
      </c>
      <c r="M274" s="238">
        <v>-0.19800000000000001</v>
      </c>
      <c r="N274" s="236">
        <v>653.1</v>
      </c>
      <c r="O274" s="236">
        <v>0.05</v>
      </c>
      <c r="P274" s="236">
        <v>0.05</v>
      </c>
    </row>
    <row r="275" spans="1:16" ht="12.75" x14ac:dyDescent="0.2">
      <c r="A275" s="223" t="s">
        <v>1113</v>
      </c>
      <c r="B275" s="223" t="s">
        <v>1113</v>
      </c>
      <c r="C275" s="225" t="s">
        <v>1113</v>
      </c>
      <c r="D275" s="223" t="s">
        <v>1114</v>
      </c>
      <c r="E275" s="223" t="s">
        <v>1114</v>
      </c>
      <c r="F275" s="225" t="s">
        <v>1114</v>
      </c>
      <c r="G275" s="52" t="s">
        <v>1115</v>
      </c>
      <c r="H275" s="234">
        <v>0</v>
      </c>
      <c r="I275" s="237">
        <v>0</v>
      </c>
      <c r="J275" s="235">
        <v>235.02</v>
      </c>
      <c r="K275" s="235">
        <v>1.73</v>
      </c>
      <c r="L275" s="235">
        <v>1.73</v>
      </c>
      <c r="M275" s="238">
        <v>-1.37</v>
      </c>
      <c r="N275" s="236">
        <v>246.77</v>
      </c>
      <c r="O275" s="236">
        <v>0.05</v>
      </c>
      <c r="P275" s="236">
        <v>0.05</v>
      </c>
    </row>
    <row r="276" spans="1:16" ht="12.75" x14ac:dyDescent="0.2">
      <c r="A276" s="223" t="s">
        <v>1116</v>
      </c>
      <c r="B276" s="223" t="s">
        <v>1116</v>
      </c>
      <c r="C276" s="225" t="s">
        <v>1116</v>
      </c>
      <c r="D276" s="223" t="s">
        <v>1117</v>
      </c>
      <c r="E276" s="223" t="s">
        <v>1117</v>
      </c>
      <c r="F276" s="225" t="s">
        <v>1117</v>
      </c>
      <c r="G276" s="52" t="s">
        <v>1118</v>
      </c>
      <c r="H276" s="234">
        <v>0</v>
      </c>
      <c r="I276" s="237">
        <v>1.518</v>
      </c>
      <c r="J276" s="235">
        <v>27.46</v>
      </c>
      <c r="K276" s="235">
        <v>1.51</v>
      </c>
      <c r="L276" s="235">
        <v>1.51</v>
      </c>
      <c r="M276" s="238">
        <v>0</v>
      </c>
      <c r="N276" s="236">
        <v>686.41</v>
      </c>
      <c r="O276" s="236">
        <v>0.05</v>
      </c>
      <c r="P276" s="236">
        <v>0.05</v>
      </c>
    </row>
    <row r="277" spans="1:16" ht="12.75" x14ac:dyDescent="0.2">
      <c r="A277" s="223" t="s">
        <v>1119</v>
      </c>
      <c r="B277" s="223" t="s">
        <v>1119</v>
      </c>
      <c r="C277" s="225" t="s">
        <v>1119</v>
      </c>
      <c r="D277" s="223" t="s">
        <v>1120</v>
      </c>
      <c r="E277" s="223" t="s">
        <v>1120</v>
      </c>
      <c r="F277" s="225" t="s">
        <v>1120</v>
      </c>
      <c r="G277" s="52" t="s">
        <v>1121</v>
      </c>
      <c r="H277" s="234">
        <v>0</v>
      </c>
      <c r="I277" s="237">
        <v>0</v>
      </c>
      <c r="J277" s="235">
        <v>19.62</v>
      </c>
      <c r="K277" s="235">
        <v>1.19</v>
      </c>
      <c r="L277" s="235">
        <v>1.19</v>
      </c>
      <c r="M277" s="238">
        <v>0</v>
      </c>
      <c r="N277" s="236">
        <v>1961.82</v>
      </c>
      <c r="O277" s="236">
        <v>0.05</v>
      </c>
      <c r="P277" s="236">
        <v>0.05</v>
      </c>
    </row>
    <row r="278" spans="1:16" ht="12.75" x14ac:dyDescent="0.2">
      <c r="A278" s="223" t="s">
        <v>1122</v>
      </c>
      <c r="B278" s="223" t="s">
        <v>1122</v>
      </c>
      <c r="C278" s="225" t="s">
        <v>1122</v>
      </c>
      <c r="D278" s="223" t="s">
        <v>1123</v>
      </c>
      <c r="E278" s="223" t="s">
        <v>1123</v>
      </c>
      <c r="F278" s="225" t="s">
        <v>1123</v>
      </c>
      <c r="G278" s="52" t="s">
        <v>1124</v>
      </c>
      <c r="H278" s="234">
        <v>0</v>
      </c>
      <c r="I278" s="237">
        <v>0</v>
      </c>
      <c r="J278" s="235">
        <v>499.26</v>
      </c>
      <c r="K278" s="235">
        <v>0.91</v>
      </c>
      <c r="L278" s="235">
        <v>0.91</v>
      </c>
      <c r="M278" s="238">
        <v>-0.23300000000000001</v>
      </c>
      <c r="N278" s="236">
        <v>499.26</v>
      </c>
      <c r="O278" s="236">
        <v>0.05</v>
      </c>
      <c r="P278" s="236">
        <v>0.05</v>
      </c>
    </row>
    <row r="279" spans="1:16" ht="12.75" x14ac:dyDescent="0.2">
      <c r="A279" s="223" t="s">
        <v>1125</v>
      </c>
      <c r="B279" s="223" t="s">
        <v>1125</v>
      </c>
      <c r="C279" s="225" t="s">
        <v>1125</v>
      </c>
      <c r="D279" s="223" t="s">
        <v>1126</v>
      </c>
      <c r="E279" s="223" t="s">
        <v>1126</v>
      </c>
      <c r="F279" s="225" t="s">
        <v>1126</v>
      </c>
      <c r="G279" s="52" t="s">
        <v>1127</v>
      </c>
      <c r="H279" s="234">
        <v>0</v>
      </c>
      <c r="I279" s="237">
        <v>0</v>
      </c>
      <c r="J279" s="235">
        <v>44.84</v>
      </c>
      <c r="K279" s="235">
        <v>1.78</v>
      </c>
      <c r="L279" s="235">
        <v>1.78</v>
      </c>
      <c r="M279" s="238">
        <v>-1.1970000000000001</v>
      </c>
      <c r="N279" s="236">
        <v>1793.77</v>
      </c>
      <c r="O279" s="236">
        <v>0.05</v>
      </c>
      <c r="P279" s="236">
        <v>0.05</v>
      </c>
    </row>
    <row r="280" spans="1:16" ht="12.75" x14ac:dyDescent="0.2">
      <c r="A280" s="223" t="s">
        <v>1128</v>
      </c>
      <c r="B280" s="223" t="s">
        <v>1128</v>
      </c>
      <c r="C280" s="225" t="s">
        <v>1128</v>
      </c>
      <c r="D280" s="223" t="s">
        <v>1129</v>
      </c>
      <c r="E280" s="223" t="s">
        <v>1129</v>
      </c>
      <c r="F280" s="225" t="s">
        <v>1129</v>
      </c>
      <c r="G280" s="52" t="s">
        <v>1130</v>
      </c>
      <c r="H280" s="234">
        <v>0</v>
      </c>
      <c r="I280" s="237">
        <v>0</v>
      </c>
      <c r="J280" s="235">
        <v>675.25</v>
      </c>
      <c r="K280" s="235">
        <v>0.74</v>
      </c>
      <c r="L280" s="235">
        <v>0.74</v>
      </c>
      <c r="M280" s="238">
        <v>0</v>
      </c>
      <c r="N280" s="236">
        <v>675.25</v>
      </c>
      <c r="O280" s="236">
        <v>0.05</v>
      </c>
      <c r="P280" s="236">
        <v>0.05</v>
      </c>
    </row>
    <row r="281" spans="1:16" ht="12.75" x14ac:dyDescent="0.2">
      <c r="A281" s="223" t="s">
        <v>1131</v>
      </c>
      <c r="B281" s="223" t="s">
        <v>1131</v>
      </c>
      <c r="C281" s="225" t="s">
        <v>1131</v>
      </c>
      <c r="D281" s="223" t="s">
        <v>1132</v>
      </c>
      <c r="E281" s="223" t="s">
        <v>1132</v>
      </c>
      <c r="F281" s="225" t="s">
        <v>1132</v>
      </c>
      <c r="G281" s="52" t="s">
        <v>1133</v>
      </c>
      <c r="H281" s="234">
        <v>0</v>
      </c>
      <c r="I281" s="237">
        <v>0</v>
      </c>
      <c r="J281" s="235">
        <v>534.97</v>
      </c>
      <c r="K281" s="235">
        <v>0.74</v>
      </c>
      <c r="L281" s="235">
        <v>0.74</v>
      </c>
      <c r="M281" s="238">
        <v>0</v>
      </c>
      <c r="N281" s="236">
        <v>534.97</v>
      </c>
      <c r="O281" s="236">
        <v>0.05</v>
      </c>
      <c r="P281" s="236">
        <v>0.05</v>
      </c>
    </row>
    <row r="282" spans="1:16" ht="12.75" x14ac:dyDescent="0.2">
      <c r="A282" s="223" t="s">
        <v>1134</v>
      </c>
      <c r="B282" s="223" t="s">
        <v>1134</v>
      </c>
      <c r="C282" s="225" t="s">
        <v>1134</v>
      </c>
      <c r="D282" s="223" t="s">
        <v>1135</v>
      </c>
      <c r="E282" s="223" t="s">
        <v>1135</v>
      </c>
      <c r="F282" s="225" t="s">
        <v>1135</v>
      </c>
      <c r="G282" s="52" t="s">
        <v>1136</v>
      </c>
      <c r="H282" s="234">
        <v>0</v>
      </c>
      <c r="I282" s="237">
        <v>0.23300000000000001</v>
      </c>
      <c r="J282" s="235">
        <v>0.82</v>
      </c>
      <c r="K282" s="235">
        <v>2.72</v>
      </c>
      <c r="L282" s="235">
        <v>2.72</v>
      </c>
      <c r="M282" s="238">
        <v>0</v>
      </c>
      <c r="N282" s="236">
        <v>409.55</v>
      </c>
      <c r="O282" s="236">
        <v>0.05</v>
      </c>
      <c r="P282" s="236">
        <v>0.05</v>
      </c>
    </row>
    <row r="283" spans="1:16" ht="12.75" x14ac:dyDescent="0.2">
      <c r="A283" s="223" t="s">
        <v>1137</v>
      </c>
      <c r="B283" s="223" t="s">
        <v>1137</v>
      </c>
      <c r="C283" s="225" t="s">
        <v>1137</v>
      </c>
      <c r="D283" s="223" t="s">
        <v>1138</v>
      </c>
      <c r="E283" s="223" t="s">
        <v>1138</v>
      </c>
      <c r="F283" s="225" t="s">
        <v>1138</v>
      </c>
      <c r="G283" s="52" t="s">
        <v>1139</v>
      </c>
      <c r="H283" s="234">
        <v>0</v>
      </c>
      <c r="I283" s="237">
        <v>0</v>
      </c>
      <c r="J283" s="235">
        <v>1.02</v>
      </c>
      <c r="K283" s="235">
        <v>1.1000000000000001</v>
      </c>
      <c r="L283" s="235">
        <v>1.1000000000000001</v>
      </c>
      <c r="M283" s="238">
        <v>-0.23799999999999999</v>
      </c>
      <c r="N283" s="236">
        <v>409.35</v>
      </c>
      <c r="O283" s="236">
        <v>0.05</v>
      </c>
      <c r="P283" s="236">
        <v>0.05</v>
      </c>
    </row>
    <row r="284" spans="1:16" ht="12.75" x14ac:dyDescent="0.2">
      <c r="A284" s="223" t="s">
        <v>1140</v>
      </c>
      <c r="B284" s="223" t="s">
        <v>1140</v>
      </c>
      <c r="C284" s="225" t="s">
        <v>1140</v>
      </c>
      <c r="D284" s="223" t="s">
        <v>1141</v>
      </c>
      <c r="E284" s="223" t="s">
        <v>1141</v>
      </c>
      <c r="F284" s="225" t="s">
        <v>1141</v>
      </c>
      <c r="G284" s="52" t="s">
        <v>1142</v>
      </c>
      <c r="H284" s="234">
        <v>0</v>
      </c>
      <c r="I284" s="237">
        <v>0</v>
      </c>
      <c r="J284" s="235">
        <v>21.51</v>
      </c>
      <c r="K284" s="235">
        <v>0.92</v>
      </c>
      <c r="L284" s="235">
        <v>0.92</v>
      </c>
      <c r="M284" s="238">
        <v>-0.23300000000000001</v>
      </c>
      <c r="N284" s="236">
        <v>1075.47</v>
      </c>
      <c r="O284" s="236">
        <v>0.05</v>
      </c>
      <c r="P284" s="236">
        <v>0.05</v>
      </c>
    </row>
    <row r="285" spans="1:16" ht="12.75" x14ac:dyDescent="0.2">
      <c r="A285" s="223" t="s">
        <v>1143</v>
      </c>
      <c r="B285" s="223" t="s">
        <v>1143</v>
      </c>
      <c r="C285" s="225" t="s">
        <v>1143</v>
      </c>
      <c r="D285" s="223" t="s">
        <v>1144</v>
      </c>
      <c r="E285" s="223" t="s">
        <v>1144</v>
      </c>
      <c r="F285" s="225" t="s">
        <v>1144</v>
      </c>
      <c r="G285" s="52" t="s">
        <v>1145</v>
      </c>
      <c r="H285" s="234">
        <v>0</v>
      </c>
      <c r="I285" s="237">
        <v>0</v>
      </c>
      <c r="J285" s="235">
        <v>25.4</v>
      </c>
      <c r="K285" s="235">
        <v>0.92</v>
      </c>
      <c r="L285" s="235">
        <v>0.92</v>
      </c>
      <c r="M285" s="238">
        <v>0</v>
      </c>
      <c r="N285" s="236">
        <v>1269.77</v>
      </c>
      <c r="O285" s="236">
        <v>0.05</v>
      </c>
      <c r="P285" s="236">
        <v>0.05</v>
      </c>
    </row>
    <row r="286" spans="1:16" ht="12.75" x14ac:dyDescent="0.2">
      <c r="A286" s="223" t="s">
        <v>1146</v>
      </c>
      <c r="B286" s="223" t="s">
        <v>1146</v>
      </c>
      <c r="C286" s="225" t="s">
        <v>1146</v>
      </c>
      <c r="D286" s="223" t="s">
        <v>1147</v>
      </c>
      <c r="E286" s="223" t="s">
        <v>1147</v>
      </c>
      <c r="F286" s="225" t="s">
        <v>1147</v>
      </c>
      <c r="G286" s="52" t="s">
        <v>1148</v>
      </c>
      <c r="H286" s="234">
        <v>0</v>
      </c>
      <c r="I286" s="237">
        <v>0</v>
      </c>
      <c r="J286" s="235">
        <v>5.31</v>
      </c>
      <c r="K286" s="235">
        <v>1.93</v>
      </c>
      <c r="L286" s="235">
        <v>1.93</v>
      </c>
      <c r="M286" s="238">
        <v>0</v>
      </c>
      <c r="N286" s="236">
        <v>530.54</v>
      </c>
      <c r="O286" s="236">
        <v>0.05</v>
      </c>
      <c r="P286" s="236">
        <v>0.05</v>
      </c>
    </row>
    <row r="287" spans="1:16" ht="12.75" x14ac:dyDescent="0.2">
      <c r="A287" s="223" t="s">
        <v>1149</v>
      </c>
      <c r="B287" s="223" t="s">
        <v>1149</v>
      </c>
      <c r="C287" s="225" t="s">
        <v>1149</v>
      </c>
      <c r="D287" s="223" t="s">
        <v>1150</v>
      </c>
      <c r="E287" s="223" t="s">
        <v>1150</v>
      </c>
      <c r="F287" s="225" t="s">
        <v>1150</v>
      </c>
      <c r="G287" s="52" t="s">
        <v>1151</v>
      </c>
      <c r="H287" s="234">
        <v>0</v>
      </c>
      <c r="I287" s="237">
        <v>0</v>
      </c>
      <c r="J287" s="235">
        <v>1.25</v>
      </c>
      <c r="K287" s="235">
        <v>1.1299999999999999</v>
      </c>
      <c r="L287" s="235">
        <v>1.1299999999999999</v>
      </c>
      <c r="M287" s="238">
        <v>0</v>
      </c>
      <c r="N287" s="236">
        <v>997.28</v>
      </c>
      <c r="O287" s="236">
        <v>0.05</v>
      </c>
      <c r="P287" s="236">
        <v>0.05</v>
      </c>
    </row>
    <row r="288" spans="1:16" ht="12.75" x14ac:dyDescent="0.2">
      <c r="A288" s="223" t="s">
        <v>1152</v>
      </c>
      <c r="B288" s="223" t="s">
        <v>1152</v>
      </c>
      <c r="C288" s="225" t="s">
        <v>1152</v>
      </c>
      <c r="D288" s="223" t="s">
        <v>1153</v>
      </c>
      <c r="E288" s="223" t="s">
        <v>1153</v>
      </c>
      <c r="F288" s="225" t="s">
        <v>1153</v>
      </c>
      <c r="G288" s="52" t="s">
        <v>1154</v>
      </c>
      <c r="H288" s="234">
        <v>0</v>
      </c>
      <c r="I288" s="237">
        <v>0</v>
      </c>
      <c r="J288" s="235">
        <v>136.69</v>
      </c>
      <c r="K288" s="235">
        <v>1.2</v>
      </c>
      <c r="L288" s="235">
        <v>1.2</v>
      </c>
      <c r="M288" s="238">
        <v>0</v>
      </c>
      <c r="N288" s="236">
        <v>3417.13</v>
      </c>
      <c r="O288" s="236">
        <v>0.05</v>
      </c>
      <c r="P288" s="236">
        <v>0.05</v>
      </c>
    </row>
    <row r="289" spans="1:16" ht="12.75" x14ac:dyDescent="0.2">
      <c r="A289" s="223" t="s">
        <v>1155</v>
      </c>
      <c r="B289" s="223" t="s">
        <v>1155</v>
      </c>
      <c r="C289" s="225" t="s">
        <v>1155</v>
      </c>
      <c r="D289" s="223" t="s">
        <v>1156</v>
      </c>
      <c r="E289" s="223" t="s">
        <v>1156</v>
      </c>
      <c r="F289" s="225" t="s">
        <v>1156</v>
      </c>
      <c r="G289" s="52" t="s">
        <v>1157</v>
      </c>
      <c r="H289" s="234">
        <v>0</v>
      </c>
      <c r="I289" s="237">
        <v>0</v>
      </c>
      <c r="J289" s="235">
        <v>113.72</v>
      </c>
      <c r="K289" s="235">
        <v>1.41</v>
      </c>
      <c r="L289" s="235">
        <v>1.41</v>
      </c>
      <c r="M289" s="238">
        <v>0</v>
      </c>
      <c r="N289" s="236">
        <v>10898.28</v>
      </c>
      <c r="O289" s="236">
        <v>0.05</v>
      </c>
      <c r="P289" s="236">
        <v>0.05</v>
      </c>
    </row>
    <row r="290" spans="1:16" ht="12.75" x14ac:dyDescent="0.2">
      <c r="A290" s="223" t="s">
        <v>1158</v>
      </c>
      <c r="B290" s="223" t="s">
        <v>1158</v>
      </c>
      <c r="C290" s="225" t="s">
        <v>1158</v>
      </c>
      <c r="D290" s="223" t="s">
        <v>1159</v>
      </c>
      <c r="E290" s="223" t="s">
        <v>1159</v>
      </c>
      <c r="F290" s="225" t="s">
        <v>1159</v>
      </c>
      <c r="G290" s="52" t="s">
        <v>1160</v>
      </c>
      <c r="H290" s="234">
        <v>0</v>
      </c>
      <c r="I290" s="237">
        <v>0</v>
      </c>
      <c r="J290" s="235">
        <v>83.6</v>
      </c>
      <c r="K290" s="235">
        <v>0.94</v>
      </c>
      <c r="L290" s="235">
        <v>0.94</v>
      </c>
      <c r="M290" s="238">
        <v>0</v>
      </c>
      <c r="N290" s="236">
        <v>5852.3</v>
      </c>
      <c r="O290" s="236">
        <v>0.05</v>
      </c>
      <c r="P290" s="236">
        <v>0.05</v>
      </c>
    </row>
    <row r="291" spans="1:16" ht="12.75" x14ac:dyDescent="0.2">
      <c r="A291" s="223" t="s">
        <v>1161</v>
      </c>
      <c r="B291" s="223" t="s">
        <v>1161</v>
      </c>
      <c r="C291" s="225" t="s">
        <v>1161</v>
      </c>
      <c r="D291" s="223" t="s">
        <v>1162</v>
      </c>
      <c r="E291" s="223" t="s">
        <v>1162</v>
      </c>
      <c r="F291" s="225" t="s">
        <v>1162</v>
      </c>
      <c r="G291" s="52" t="s">
        <v>1163</v>
      </c>
      <c r="H291" s="234">
        <v>0</v>
      </c>
      <c r="I291" s="237">
        <v>5.6000000000000001E-2</v>
      </c>
      <c r="J291" s="235">
        <v>3.05</v>
      </c>
      <c r="K291" s="235">
        <v>1.32</v>
      </c>
      <c r="L291" s="235">
        <v>1.32</v>
      </c>
      <c r="M291" s="238">
        <v>0</v>
      </c>
      <c r="N291" s="236">
        <v>407.32</v>
      </c>
      <c r="O291" s="236">
        <v>0.05</v>
      </c>
      <c r="P291" s="236">
        <v>0.05</v>
      </c>
    </row>
    <row r="292" spans="1:16" ht="12.75" x14ac:dyDescent="0.2">
      <c r="A292" s="223" t="s">
        <v>1164</v>
      </c>
      <c r="B292" s="223" t="s">
        <v>1164</v>
      </c>
      <c r="C292" s="225" t="s">
        <v>1164</v>
      </c>
      <c r="D292" s="223" t="s">
        <v>1165</v>
      </c>
      <c r="E292" s="223" t="s">
        <v>1165</v>
      </c>
      <c r="F292" s="225" t="s">
        <v>1165</v>
      </c>
      <c r="G292" s="52" t="s">
        <v>1166</v>
      </c>
      <c r="H292" s="234">
        <v>0</v>
      </c>
      <c r="I292" s="237">
        <v>0</v>
      </c>
      <c r="J292" s="235">
        <v>4.13</v>
      </c>
      <c r="K292" s="235">
        <v>0.98</v>
      </c>
      <c r="L292" s="235">
        <v>0.98</v>
      </c>
      <c r="M292" s="238">
        <v>0</v>
      </c>
      <c r="N292" s="236">
        <v>763.3</v>
      </c>
      <c r="O292" s="236">
        <v>0.05</v>
      </c>
      <c r="P292" s="236">
        <v>0.05</v>
      </c>
    </row>
    <row r="293" spans="1:16" ht="12.75" x14ac:dyDescent="0.2">
      <c r="A293" s="223" t="s">
        <v>1167</v>
      </c>
      <c r="B293" s="223" t="s">
        <v>1167</v>
      </c>
      <c r="C293" s="225" t="s">
        <v>1167</v>
      </c>
      <c r="D293" s="223" t="s">
        <v>1168</v>
      </c>
      <c r="E293" s="223" t="s">
        <v>1168</v>
      </c>
      <c r="F293" s="225" t="s">
        <v>1168</v>
      </c>
      <c r="G293" s="52" t="s">
        <v>1169</v>
      </c>
      <c r="H293" s="234">
        <v>0</v>
      </c>
      <c r="I293" s="237">
        <v>0</v>
      </c>
      <c r="J293" s="235">
        <v>19.55</v>
      </c>
      <c r="K293" s="235">
        <v>1.88</v>
      </c>
      <c r="L293" s="235">
        <v>1.88</v>
      </c>
      <c r="M293" s="238">
        <v>0</v>
      </c>
      <c r="N293" s="236">
        <v>2346.04</v>
      </c>
      <c r="O293" s="236">
        <v>0.05</v>
      </c>
      <c r="P293" s="236">
        <v>0.05</v>
      </c>
    </row>
    <row r="294" spans="1:16" ht="12.75" x14ac:dyDescent="0.2">
      <c r="A294" s="223" t="s">
        <v>1170</v>
      </c>
      <c r="B294" s="223" t="s">
        <v>1170</v>
      </c>
      <c r="C294" s="225" t="s">
        <v>1170</v>
      </c>
      <c r="D294" s="223" t="s">
        <v>1171</v>
      </c>
      <c r="E294" s="223" t="s">
        <v>1171</v>
      </c>
      <c r="F294" s="225" t="s">
        <v>1171</v>
      </c>
      <c r="G294" s="52" t="s">
        <v>1172</v>
      </c>
      <c r="H294" s="234">
        <v>0</v>
      </c>
      <c r="I294" s="237">
        <v>0</v>
      </c>
      <c r="J294" s="235">
        <v>66.739999999999995</v>
      </c>
      <c r="K294" s="235">
        <v>1.67</v>
      </c>
      <c r="L294" s="235">
        <v>1.67</v>
      </c>
      <c r="M294" s="238">
        <v>0</v>
      </c>
      <c r="N294" s="236">
        <v>2669.78</v>
      </c>
      <c r="O294" s="236">
        <v>0.05</v>
      </c>
      <c r="P294" s="236">
        <v>0.05</v>
      </c>
    </row>
    <row r="295" spans="1:16" ht="12.75" x14ac:dyDescent="0.2">
      <c r="A295" s="223" t="s">
        <v>1173</v>
      </c>
      <c r="B295" s="223" t="s">
        <v>1173</v>
      </c>
      <c r="C295" s="225" t="s">
        <v>1173</v>
      </c>
      <c r="D295" s="223" t="s">
        <v>1174</v>
      </c>
      <c r="E295" s="223" t="s">
        <v>1174</v>
      </c>
      <c r="F295" s="225" t="s">
        <v>1174</v>
      </c>
      <c r="G295" s="52" t="s">
        <v>1175</v>
      </c>
      <c r="H295" s="234">
        <v>0</v>
      </c>
      <c r="I295" s="237">
        <v>0</v>
      </c>
      <c r="J295" s="235">
        <v>1.01</v>
      </c>
      <c r="K295" s="235">
        <v>3.39</v>
      </c>
      <c r="L295" s="235">
        <v>3.39</v>
      </c>
      <c r="M295" s="238">
        <v>0</v>
      </c>
      <c r="N295" s="236">
        <v>562.05999999999995</v>
      </c>
      <c r="O295" s="236">
        <v>0.05</v>
      </c>
      <c r="P295" s="236">
        <v>0.05</v>
      </c>
    </row>
    <row r="296" spans="1:16" ht="12.75" x14ac:dyDescent="0.2">
      <c r="A296" s="223" t="s">
        <v>1176</v>
      </c>
      <c r="B296" s="223" t="s">
        <v>1176</v>
      </c>
      <c r="C296" s="225" t="s">
        <v>1176</v>
      </c>
      <c r="D296" s="223" t="s">
        <v>1177</v>
      </c>
      <c r="E296" s="223" t="s">
        <v>1177</v>
      </c>
      <c r="F296" s="225" t="s">
        <v>1177</v>
      </c>
      <c r="G296" s="52" t="s">
        <v>1178</v>
      </c>
      <c r="H296" s="234">
        <v>0</v>
      </c>
      <c r="I296" s="237">
        <v>0</v>
      </c>
      <c r="J296" s="235">
        <v>332.89</v>
      </c>
      <c r="K296" s="235">
        <v>1.1299999999999999</v>
      </c>
      <c r="L296" s="235">
        <v>1.1299999999999999</v>
      </c>
      <c r="M296" s="238">
        <v>0</v>
      </c>
      <c r="N296" s="236">
        <v>665.64</v>
      </c>
      <c r="O296" s="236">
        <v>0.05</v>
      </c>
      <c r="P296" s="236">
        <v>0.05</v>
      </c>
    </row>
    <row r="297" spans="1:16" ht="12.75" x14ac:dyDescent="0.2">
      <c r="A297" s="223" t="s">
        <v>1179</v>
      </c>
      <c r="B297" s="223" t="s">
        <v>1179</v>
      </c>
      <c r="C297" s="225" t="s">
        <v>1179</v>
      </c>
      <c r="D297" s="223" t="s">
        <v>1180</v>
      </c>
      <c r="E297" s="223" t="s">
        <v>1180</v>
      </c>
      <c r="F297" s="225" t="s">
        <v>1180</v>
      </c>
      <c r="G297" s="52" t="s">
        <v>1181</v>
      </c>
      <c r="H297" s="234">
        <v>0</v>
      </c>
      <c r="I297" s="237">
        <v>0</v>
      </c>
      <c r="J297" s="235">
        <v>15.58</v>
      </c>
      <c r="K297" s="235">
        <v>1.72</v>
      </c>
      <c r="L297" s="235">
        <v>1.72</v>
      </c>
      <c r="M297" s="238">
        <v>0</v>
      </c>
      <c r="N297" s="236">
        <v>1948</v>
      </c>
      <c r="O297" s="236">
        <v>0.05</v>
      </c>
      <c r="P297" s="236">
        <v>0.05</v>
      </c>
    </row>
    <row r="298" spans="1:16" ht="12.75" x14ac:dyDescent="0.2">
      <c r="A298" s="223" t="s">
        <v>1182</v>
      </c>
      <c r="B298" s="223" t="s">
        <v>1182</v>
      </c>
      <c r="C298" s="225" t="s">
        <v>1182</v>
      </c>
      <c r="D298" s="223" t="s">
        <v>1183</v>
      </c>
      <c r="E298" s="223" t="s">
        <v>1183</v>
      </c>
      <c r="F298" s="225" t="s">
        <v>1183</v>
      </c>
      <c r="G298" s="52" t="s">
        <v>1184</v>
      </c>
      <c r="H298" s="234">
        <v>0</v>
      </c>
      <c r="I298" s="237">
        <v>0</v>
      </c>
      <c r="J298" s="235">
        <v>4.03</v>
      </c>
      <c r="K298" s="235">
        <v>1.67</v>
      </c>
      <c r="L298" s="235">
        <v>1.67</v>
      </c>
      <c r="M298" s="238">
        <v>0</v>
      </c>
      <c r="N298" s="236">
        <v>1120.46</v>
      </c>
      <c r="O298" s="236">
        <v>0.05</v>
      </c>
      <c r="P298" s="236">
        <v>0.05</v>
      </c>
    </row>
    <row r="299" spans="1:16" ht="12.75" x14ac:dyDescent="0.2">
      <c r="A299" s="223" t="s">
        <v>1185</v>
      </c>
      <c r="B299" s="223" t="s">
        <v>1185</v>
      </c>
      <c r="C299" s="225" t="s">
        <v>1185</v>
      </c>
      <c r="D299" s="223" t="s">
        <v>1186</v>
      </c>
      <c r="E299" s="223" t="s">
        <v>1186</v>
      </c>
      <c r="F299" s="225" t="s">
        <v>1186</v>
      </c>
      <c r="G299" s="52" t="s">
        <v>1187</v>
      </c>
      <c r="H299" s="234">
        <v>0</v>
      </c>
      <c r="I299" s="237">
        <v>0</v>
      </c>
      <c r="J299" s="235">
        <v>46.3</v>
      </c>
      <c r="K299" s="235">
        <v>1.37</v>
      </c>
      <c r="L299" s="235">
        <v>1.37</v>
      </c>
      <c r="M299" s="238">
        <v>0</v>
      </c>
      <c r="N299" s="236">
        <v>935.37</v>
      </c>
      <c r="O299" s="236">
        <v>0.05</v>
      </c>
      <c r="P299" s="236">
        <v>0.05</v>
      </c>
    </row>
    <row r="300" spans="1:16" ht="12.75" x14ac:dyDescent="0.2">
      <c r="A300" s="223" t="s">
        <v>1188</v>
      </c>
      <c r="B300" s="223" t="s">
        <v>1188</v>
      </c>
      <c r="C300" s="225" t="s">
        <v>1188</v>
      </c>
      <c r="D300" s="223" t="s">
        <v>1189</v>
      </c>
      <c r="E300" s="223" t="s">
        <v>1189</v>
      </c>
      <c r="F300" s="225" t="s">
        <v>1189</v>
      </c>
      <c r="G300" s="52" t="s">
        <v>1190</v>
      </c>
      <c r="H300" s="234">
        <v>0</v>
      </c>
      <c r="I300" s="237">
        <v>0</v>
      </c>
      <c r="J300" s="235">
        <v>17.66</v>
      </c>
      <c r="K300" s="235">
        <v>1.72</v>
      </c>
      <c r="L300" s="235">
        <v>1.72</v>
      </c>
      <c r="M300" s="238">
        <v>0</v>
      </c>
      <c r="N300" s="236">
        <v>2826.14</v>
      </c>
      <c r="O300" s="236">
        <v>0.05</v>
      </c>
      <c r="P300" s="236">
        <v>0.05</v>
      </c>
    </row>
    <row r="301" spans="1:16" ht="12.75" x14ac:dyDescent="0.2">
      <c r="A301" s="223" t="s">
        <v>1191</v>
      </c>
      <c r="B301" s="223" t="s">
        <v>1191</v>
      </c>
      <c r="C301" s="225" t="s">
        <v>1191</v>
      </c>
      <c r="D301" s="223" t="s">
        <v>1192</v>
      </c>
      <c r="E301" s="223" t="s">
        <v>1192</v>
      </c>
      <c r="F301" s="225" t="s">
        <v>1192</v>
      </c>
      <c r="G301" s="52" t="s">
        <v>1193</v>
      </c>
      <c r="H301" s="234">
        <v>0</v>
      </c>
      <c r="I301" s="237">
        <v>0</v>
      </c>
      <c r="J301" s="235">
        <v>34.9</v>
      </c>
      <c r="K301" s="235">
        <v>1.72</v>
      </c>
      <c r="L301" s="235">
        <v>1.72</v>
      </c>
      <c r="M301" s="238">
        <v>0</v>
      </c>
      <c r="N301" s="236">
        <v>4653.1899999999996</v>
      </c>
      <c r="O301" s="236">
        <v>0.05</v>
      </c>
      <c r="P301" s="236">
        <v>0.05</v>
      </c>
    </row>
    <row r="302" spans="1:16" ht="12.75" x14ac:dyDescent="0.2">
      <c r="A302" s="223" t="s">
        <v>1194</v>
      </c>
      <c r="B302" s="223" t="s">
        <v>1194</v>
      </c>
      <c r="C302" s="225" t="s">
        <v>1194</v>
      </c>
      <c r="D302" s="223" t="s">
        <v>1195</v>
      </c>
      <c r="E302" s="223" t="s">
        <v>1195</v>
      </c>
      <c r="F302" s="225" t="s">
        <v>1195</v>
      </c>
      <c r="G302" s="52" t="s">
        <v>1196</v>
      </c>
      <c r="H302" s="234">
        <v>0</v>
      </c>
      <c r="I302" s="237">
        <v>0</v>
      </c>
      <c r="J302" s="235">
        <v>57.6</v>
      </c>
      <c r="K302" s="235">
        <v>1.72</v>
      </c>
      <c r="L302" s="235">
        <v>1.72</v>
      </c>
      <c r="M302" s="238">
        <v>0</v>
      </c>
      <c r="N302" s="236">
        <v>2304.06</v>
      </c>
      <c r="O302" s="236">
        <v>0.05</v>
      </c>
      <c r="P302" s="236">
        <v>0.05</v>
      </c>
    </row>
    <row r="303" spans="1:16" ht="12.75" x14ac:dyDescent="0.2">
      <c r="A303" s="223" t="s">
        <v>1197</v>
      </c>
      <c r="B303" s="223" t="s">
        <v>1197</v>
      </c>
      <c r="C303" s="225" t="s">
        <v>1197</v>
      </c>
      <c r="D303" s="223" t="s">
        <v>1198</v>
      </c>
      <c r="E303" s="223" t="s">
        <v>1198</v>
      </c>
      <c r="F303" s="225" t="s">
        <v>1198</v>
      </c>
      <c r="G303" s="52" t="s">
        <v>1199</v>
      </c>
      <c r="H303" s="234">
        <v>0</v>
      </c>
      <c r="I303" s="237">
        <v>0</v>
      </c>
      <c r="J303" s="235">
        <v>1.07</v>
      </c>
      <c r="K303" s="235">
        <v>2.04</v>
      </c>
      <c r="L303" s="235">
        <v>2.04</v>
      </c>
      <c r="M303" s="238">
        <v>0</v>
      </c>
      <c r="N303" s="236">
        <v>428.16</v>
      </c>
      <c r="O303" s="236">
        <v>0.05</v>
      </c>
      <c r="P303" s="236">
        <v>0.05</v>
      </c>
    </row>
    <row r="304" spans="1:16" ht="12.75" x14ac:dyDescent="0.2">
      <c r="A304" s="223" t="s">
        <v>1200</v>
      </c>
      <c r="B304" s="223" t="s">
        <v>1200</v>
      </c>
      <c r="C304" s="225" t="s">
        <v>1200</v>
      </c>
      <c r="D304" s="223" t="s">
        <v>1201</v>
      </c>
      <c r="E304" s="223" t="s">
        <v>1201</v>
      </c>
      <c r="F304" s="225" t="s">
        <v>1201</v>
      </c>
      <c r="G304" s="52" t="s">
        <v>1202</v>
      </c>
      <c r="H304" s="234">
        <v>0</v>
      </c>
      <c r="I304" s="237">
        <v>0</v>
      </c>
      <c r="J304" s="235">
        <v>63.61</v>
      </c>
      <c r="K304" s="235">
        <v>1.4</v>
      </c>
      <c r="L304" s="235">
        <v>1.4</v>
      </c>
      <c r="M304" s="238">
        <v>0</v>
      </c>
      <c r="N304" s="236">
        <v>4056.85</v>
      </c>
      <c r="O304" s="236">
        <v>0.05</v>
      </c>
      <c r="P304" s="236">
        <v>0.05</v>
      </c>
    </row>
    <row r="305" spans="1:16" ht="12.75" x14ac:dyDescent="0.2">
      <c r="A305" s="223" t="s">
        <v>1203</v>
      </c>
      <c r="B305" s="223" t="s">
        <v>1203</v>
      </c>
      <c r="C305" s="225" t="s">
        <v>1203</v>
      </c>
      <c r="D305" s="223" t="s">
        <v>1204</v>
      </c>
      <c r="E305" s="223" t="s">
        <v>1204</v>
      </c>
      <c r="F305" s="225" t="s">
        <v>1204</v>
      </c>
      <c r="G305" s="52" t="s">
        <v>1205</v>
      </c>
      <c r="H305" s="234">
        <v>0</v>
      </c>
      <c r="I305" s="237">
        <v>0</v>
      </c>
      <c r="J305" s="235">
        <v>21.34</v>
      </c>
      <c r="K305" s="235">
        <v>2.04</v>
      </c>
      <c r="L305" s="235">
        <v>2.04</v>
      </c>
      <c r="M305" s="238">
        <v>0</v>
      </c>
      <c r="N305" s="236">
        <v>3200.67</v>
      </c>
      <c r="O305" s="236">
        <v>0.05</v>
      </c>
      <c r="P305" s="236">
        <v>0.05</v>
      </c>
    </row>
    <row r="306" spans="1:16" ht="12.75" x14ac:dyDescent="0.2">
      <c r="A306" s="223" t="s">
        <v>1206</v>
      </c>
      <c r="B306" s="223" t="s">
        <v>1206</v>
      </c>
      <c r="C306" s="225" t="s">
        <v>1206</v>
      </c>
      <c r="D306" s="223" t="s">
        <v>1207</v>
      </c>
      <c r="E306" s="223" t="s">
        <v>1207</v>
      </c>
      <c r="F306" s="225" t="s">
        <v>1207</v>
      </c>
      <c r="G306" s="52" t="s">
        <v>1208</v>
      </c>
      <c r="H306" s="234">
        <v>0</v>
      </c>
      <c r="I306" s="237">
        <v>0.55900000000000005</v>
      </c>
      <c r="J306" s="235">
        <v>4.9000000000000004</v>
      </c>
      <c r="K306" s="235">
        <v>1.72</v>
      </c>
      <c r="L306" s="235">
        <v>1.72</v>
      </c>
      <c r="M306" s="238">
        <v>0</v>
      </c>
      <c r="N306" s="236">
        <v>441.17</v>
      </c>
      <c r="O306" s="236">
        <v>0.05</v>
      </c>
      <c r="P306" s="236">
        <v>0.05</v>
      </c>
    </row>
    <row r="307" spans="1:16" ht="12.75" x14ac:dyDescent="0.2">
      <c r="A307" s="223" t="s">
        <v>1209</v>
      </c>
      <c r="B307" s="223" t="s">
        <v>1209</v>
      </c>
      <c r="C307" s="225" t="s">
        <v>1209</v>
      </c>
      <c r="D307" s="223" t="s">
        <v>1210</v>
      </c>
      <c r="E307" s="223" t="s">
        <v>1210</v>
      </c>
      <c r="F307" s="225" t="s">
        <v>1210</v>
      </c>
      <c r="G307" s="52" t="s">
        <v>1211</v>
      </c>
      <c r="H307" s="234">
        <v>0</v>
      </c>
      <c r="I307" s="237">
        <v>0.19</v>
      </c>
      <c r="J307" s="235">
        <v>7.6</v>
      </c>
      <c r="K307" s="235">
        <v>2.1</v>
      </c>
      <c r="L307" s="235">
        <v>2.1</v>
      </c>
      <c r="M307" s="238">
        <v>0</v>
      </c>
      <c r="N307" s="236">
        <v>759.83</v>
      </c>
      <c r="O307" s="236">
        <v>0.05</v>
      </c>
      <c r="P307" s="236">
        <v>0.05</v>
      </c>
    </row>
    <row r="308" spans="1:16" ht="12.75" x14ac:dyDescent="0.2">
      <c r="A308" s="223" t="s">
        <v>1212</v>
      </c>
      <c r="B308" s="223" t="s">
        <v>1212</v>
      </c>
      <c r="C308" s="225" t="s">
        <v>1212</v>
      </c>
      <c r="D308" s="223" t="s">
        <v>1213</v>
      </c>
      <c r="E308" s="223" t="s">
        <v>1213</v>
      </c>
      <c r="F308" s="225" t="s">
        <v>1213</v>
      </c>
      <c r="G308" s="52" t="s">
        <v>1214</v>
      </c>
      <c r="H308" s="234">
        <v>0</v>
      </c>
      <c r="I308" s="237">
        <v>0</v>
      </c>
      <c r="J308" s="235">
        <v>9.89</v>
      </c>
      <c r="K308" s="235">
        <v>1.17</v>
      </c>
      <c r="L308" s="235">
        <v>1.17</v>
      </c>
      <c r="M308" s="238">
        <v>0</v>
      </c>
      <c r="N308" s="236">
        <v>988.64</v>
      </c>
      <c r="O308" s="236">
        <v>0.05</v>
      </c>
      <c r="P308" s="236">
        <v>0.05</v>
      </c>
    </row>
  </sheetData>
  <autoFilter ref="A10:P308"/>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99"/>
  <sheetViews>
    <sheetView view="pageBreakPreview" topLeftCell="A256" zoomScaleNormal="90" zoomScaleSheetLayoutView="100" workbookViewId="0">
      <selection activeCell="A5" sqref="A5:XFD298"/>
    </sheetView>
  </sheetViews>
  <sheetFormatPr defaultRowHeight="12.75" x14ac:dyDescent="0.2"/>
  <cols>
    <col min="1" max="1" width="15.85546875" style="46" bestFit="1" customWidth="1"/>
    <col min="2" max="2" width="15" style="46" bestFit="1" customWidth="1"/>
    <col min="3" max="3" width="15.7109375" style="53" bestFit="1" customWidth="1"/>
    <col min="4" max="4" width="50.7109375" style="53" customWidth="1"/>
    <col min="5" max="5" width="14.7109375" style="54" customWidth="1"/>
    <col min="6" max="7" width="14.7109375" style="55"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6" t="s">
        <v>111</v>
      </c>
      <c r="B1" s="286"/>
      <c r="C1" s="286"/>
      <c r="D1" s="286"/>
      <c r="E1" s="286"/>
      <c r="F1" s="286"/>
      <c r="G1" s="286"/>
      <c r="H1" s="286"/>
    </row>
    <row r="2" spans="1:14" s="47" customFormat="1" ht="25.5" customHeight="1" x14ac:dyDescent="0.2">
      <c r="A2" s="288" t="str">
        <f>Overview!B4&amp; " - Effective from "&amp;TEXT(Overview!D4,"D MMMM YYYY")&amp;" - "&amp;Overview!E4&amp;" EDCM import charges"</f>
        <v>Western Power Distribution (East Midlands) plc  - Effective from 1 April 2023 - Final EDCM import charges</v>
      </c>
      <c r="B2" s="289"/>
      <c r="C2" s="289"/>
      <c r="D2" s="289"/>
      <c r="E2" s="289"/>
      <c r="F2" s="289"/>
      <c r="G2" s="289"/>
      <c r="H2" s="290"/>
    </row>
    <row r="3" spans="1:14" s="70" customFormat="1" ht="18" x14ac:dyDescent="0.2">
      <c r="A3" s="71"/>
      <c r="B3" s="71"/>
      <c r="C3" s="71"/>
      <c r="D3" s="72"/>
      <c r="E3" s="73"/>
      <c r="F3" s="73"/>
      <c r="G3" s="74"/>
      <c r="H3" s="74"/>
      <c r="I3" s="67"/>
      <c r="J3" s="67"/>
      <c r="K3" s="67"/>
      <c r="L3" s="67"/>
      <c r="M3" s="67"/>
      <c r="N3" s="67"/>
    </row>
    <row r="4" spans="1:14" ht="60.75" customHeight="1" x14ac:dyDescent="0.2">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ht="25.5" x14ac:dyDescent="0.2">
      <c r="A5" s="77">
        <f t="array" ref="A5">IFERROR(INDEX('Annex 2 EHV charges'!$A$11:$A$308, MATCH(0, IF(ISBLANK('Annex 2 EHV charges'!$A$11:$A$308),1, COUNTIF(A$4:$A4, 'Annex 2 EHV charges'!$A$11:$A$308)), 0)),"")</f>
        <v>61</v>
      </c>
      <c r="B5" s="77">
        <f>IF($A5="","",VLOOKUP($A5,'Annex 2 EHV charges'!$A:$P,2,0))</f>
        <v>61</v>
      </c>
      <c r="C5" s="78" t="str">
        <f>IF($A5="","",VLOOKUP($A5,'Annex 2 EHV charges'!$A:$P,3,0))</f>
        <v>1100039606230
1100050612745</v>
      </c>
      <c r="D5" s="77" t="str">
        <f>IF($A5="","",VLOOKUP($A5,'Annex 2 EHV charges'!$A:$P,7,0))</f>
        <v>Jaguar Land Rover Gaydon</v>
      </c>
      <c r="E5" s="82">
        <f>IFERROR(IF(VLOOKUP($A5,'Annex 2 EHV charges'!$A:$O,COLUMN(E5)+4,FALSE)=0,"",VLOOKUP($A5,'Annex 2 EHV charges'!$A:$O,COLUMN(E5)+4,FALSE)),"")</f>
        <v>0.23</v>
      </c>
      <c r="F5" s="83">
        <f>IFERROR(IF(VLOOKUP($A5,'Annex 2 EHV charges'!$A:$O,COLUMN(F5)+4,FALSE)=0,"",VLOOKUP($A5,'Annex 2 EHV charges'!$A:$O,COLUMN(F5)+4,FALSE)),"")</f>
        <v>43448.7</v>
      </c>
      <c r="G5" s="84">
        <f>IFERROR(IF(VLOOKUP($A5,'Annex 2 EHV charges'!$A:$O,COLUMN(G5)+4,FALSE)=0,"",VLOOKUP($A5,'Annex 2 EHV charges'!$A:$O,COLUMN(G5)+4,FALSE)),"")</f>
        <v>1.44</v>
      </c>
      <c r="H5" s="84">
        <f>IFERROR(IF(VLOOKUP($A5,'Annex 2 EHV charges'!$A:$O,COLUMN(H5)+4,FALSE)=0,"",VLOOKUP($A5,'Annex 2 EHV charges'!$A:$O,COLUMN(H5)+4,FALSE)),"")</f>
        <v>1.44</v>
      </c>
    </row>
    <row r="6" spans="1:14" x14ac:dyDescent="0.2">
      <c r="A6" s="77">
        <f t="array" ref="A6">IFERROR(INDEX('Annex 2 EHV charges'!$A$11:$A$308, MATCH(0, IF(ISBLANK('Annex 2 EHV charges'!$A$11:$A$308),1, COUNTIF(A$4:$A5, 'Annex 2 EHV charges'!$A$11:$A$308)), 0)),"")</f>
        <v>155</v>
      </c>
      <c r="B6" s="77">
        <f>IF($A6="","",VLOOKUP($A6,'Annex 2 EHV charges'!$A:$P,2,0))</f>
        <v>155</v>
      </c>
      <c r="C6" s="78" t="str">
        <f>IF($A6="","",VLOOKUP($A6,'Annex 2 EHV charges'!$A:$P,3,0))</f>
        <v>1170000982191</v>
      </c>
      <c r="D6" s="77" t="str">
        <f>IF($A6="","",VLOOKUP($A6,'Annex 2 EHV charges'!$A:$P,7,0))</f>
        <v>Lyon Road Gas Gen</v>
      </c>
      <c r="E6" s="82" t="str">
        <f>IFERROR(IF(VLOOKUP($A6,'Annex 2 EHV charges'!$A:$O,COLUMN(E6)+4,FALSE)=0,"",VLOOKUP($A6,'Annex 2 EHV charges'!$A:$O,COLUMN(E6)+4,FALSE)),"")</f>
        <v/>
      </c>
      <c r="F6" s="83">
        <f>IFERROR(IF(VLOOKUP($A6,'Annex 2 EHV charges'!$A:$O,COLUMN(F6)+4,FALSE)=0,"",VLOOKUP($A6,'Annex 2 EHV charges'!$A:$O,COLUMN(F6)+4,FALSE)),"")</f>
        <v>43.23</v>
      </c>
      <c r="G6" s="84">
        <f>IFERROR(IF(VLOOKUP($A6,'Annex 2 EHV charges'!$A:$O,COLUMN(G6)+4,FALSE)=0,"",VLOOKUP($A6,'Annex 2 EHV charges'!$A:$O,COLUMN(G6)+4,FALSE)),"")</f>
        <v>1.58</v>
      </c>
      <c r="H6" s="84">
        <f>IFERROR(IF(VLOOKUP($A6,'Annex 2 EHV charges'!$A:$O,COLUMN(H6)+4,FALSE)=0,"",VLOOKUP($A6,'Annex 2 EHV charges'!$A:$O,COLUMN(H6)+4,FALSE)),"")</f>
        <v>1.58</v>
      </c>
    </row>
    <row r="7" spans="1:14" x14ac:dyDescent="0.2">
      <c r="A7" s="77">
        <f t="array" ref="A7">IFERROR(INDEX('Annex 2 EHV charges'!$A$11:$A$308, MATCH(0, IF(ISBLANK('Annex 2 EHV charges'!$A$11:$A$308),1, COUNTIF(A$4:$A6, 'Annex 2 EHV charges'!$A$11:$A$308)), 0)),"")</f>
        <v>156</v>
      </c>
      <c r="B7" s="77">
        <f>IF($A7="","",VLOOKUP($A7,'Annex 2 EHV charges'!$A:$P,2,0))</f>
        <v>156</v>
      </c>
      <c r="C7" s="78" t="str">
        <f>IF($A7="","",VLOOKUP($A7,'Annex 2 EHV charges'!$A:$P,3,0))</f>
        <v>1170001003919</v>
      </c>
      <c r="D7" s="77" t="str">
        <f>IF($A7="","",VLOOKUP($A7,'Annex 2 EHV charges'!$A:$P,7,0))</f>
        <v>Asher Lane 33kV STOR</v>
      </c>
      <c r="E7" s="82">
        <f>IFERROR(IF(VLOOKUP($A7,'Annex 2 EHV charges'!$A:$O,COLUMN(E7)+4,FALSE)=0,"",VLOOKUP($A7,'Annex 2 EHV charges'!$A:$O,COLUMN(E7)+4,FALSE)),"")</f>
        <v>0.63900000000000001</v>
      </c>
      <c r="F7" s="83">
        <f>IFERROR(IF(VLOOKUP($A7,'Annex 2 EHV charges'!$A:$O,COLUMN(F7)+4,FALSE)=0,"",VLOOKUP($A7,'Annex 2 EHV charges'!$A:$O,COLUMN(F7)+4,FALSE)),"")</f>
        <v>44.6</v>
      </c>
      <c r="G7" s="84">
        <f>IFERROR(IF(VLOOKUP($A7,'Annex 2 EHV charges'!$A:$O,COLUMN(G7)+4,FALSE)=0,"",VLOOKUP($A7,'Annex 2 EHV charges'!$A:$O,COLUMN(G7)+4,FALSE)),"")</f>
        <v>0.78</v>
      </c>
      <c r="H7" s="84">
        <f>IFERROR(IF(VLOOKUP($A7,'Annex 2 EHV charges'!$A:$O,COLUMN(H7)+4,FALSE)=0,"",VLOOKUP($A7,'Annex 2 EHV charges'!$A:$O,COLUMN(H7)+4,FALSE)),"")</f>
        <v>0.78</v>
      </c>
    </row>
    <row r="8" spans="1:14" x14ac:dyDescent="0.2">
      <c r="A8" s="77">
        <f t="array" ref="A8">IFERROR(INDEX('Annex 2 EHV charges'!$A$11:$A$308, MATCH(0, IF(ISBLANK('Annex 2 EHV charges'!$A$11:$A$308),1, COUNTIF(A$4:$A7, 'Annex 2 EHV charges'!$A$11:$A$308)), 0)),"")</f>
        <v>157</v>
      </c>
      <c r="B8" s="77">
        <f>IF($A8="","",VLOOKUP($A8,'Annex 2 EHV charges'!$A:$P,2,0))</f>
        <v>157</v>
      </c>
      <c r="C8" s="78" t="str">
        <f>IF($A8="","",VLOOKUP($A8,'Annex 2 EHV charges'!$A:$P,3,0))</f>
        <v>1170001052172</v>
      </c>
      <c r="D8" s="77" t="str">
        <f>IF($A8="","",VLOOKUP($A8,'Annex 2 EHV charges'!$A:$P,7,0))</f>
        <v xml:space="preserve">Spondon Peaking STOR </v>
      </c>
      <c r="E8" s="82">
        <f>IFERROR(IF(VLOOKUP($A8,'Annex 2 EHV charges'!$A:$O,COLUMN(E8)+4,FALSE)=0,"",VLOOKUP($A8,'Annex 2 EHV charges'!$A:$O,COLUMN(E8)+4,FALSE)),"")</f>
        <v>1.524</v>
      </c>
      <c r="F8" s="83">
        <f>IFERROR(IF(VLOOKUP($A8,'Annex 2 EHV charges'!$A:$O,COLUMN(F8)+4,FALSE)=0,"",VLOOKUP($A8,'Annex 2 EHV charges'!$A:$O,COLUMN(F8)+4,FALSE)),"")</f>
        <v>17.8</v>
      </c>
      <c r="G8" s="84">
        <f>IFERROR(IF(VLOOKUP($A8,'Annex 2 EHV charges'!$A:$O,COLUMN(G8)+4,FALSE)=0,"",VLOOKUP($A8,'Annex 2 EHV charges'!$A:$O,COLUMN(G8)+4,FALSE)),"")</f>
        <v>0.79</v>
      </c>
      <c r="H8" s="84">
        <f>IFERROR(IF(VLOOKUP($A8,'Annex 2 EHV charges'!$A:$O,COLUMN(H8)+4,FALSE)=0,"",VLOOKUP($A8,'Annex 2 EHV charges'!$A:$O,COLUMN(H8)+4,FALSE)),"")</f>
        <v>0.79</v>
      </c>
    </row>
    <row r="9" spans="1:14" x14ac:dyDescent="0.2">
      <c r="A9" s="77">
        <f t="array" ref="A9">IFERROR(INDEX('Annex 2 EHV charges'!$A$11:$A$308, MATCH(0, IF(ISBLANK('Annex 2 EHV charges'!$A$11:$A$308),1, COUNTIF(A$4:$A8, 'Annex 2 EHV charges'!$A$11:$A$308)), 0)),"")</f>
        <v>159</v>
      </c>
      <c r="B9" s="77">
        <f>IF($A9="","",VLOOKUP($A9,'Annex 2 EHV charges'!$A:$P,2,0))</f>
        <v>159</v>
      </c>
      <c r="C9" s="78" t="str">
        <f>IF($A9="","",VLOOKUP($A9,'Annex 2 EHV charges'!$A:$P,3,0))</f>
        <v>1170001154334</v>
      </c>
      <c r="D9" s="77" t="str">
        <f>IF($A9="","",VLOOKUP($A9,'Annex 2 EHV charges'!$A:$P,7,0))</f>
        <v>Churchover solar farm new</v>
      </c>
      <c r="E9" s="82" t="str">
        <f>IFERROR(IF(VLOOKUP($A9,'Annex 2 EHV charges'!$A:$O,COLUMN(E9)+4,FALSE)=0,"",VLOOKUP($A9,'Annex 2 EHV charges'!$A:$O,COLUMN(E9)+4,FALSE)),"")</f>
        <v/>
      </c>
      <c r="F9" s="83">
        <f>IFERROR(IF(VLOOKUP($A9,'Annex 2 EHV charges'!$A:$O,COLUMN(F9)+4,FALSE)=0,"",VLOOKUP($A9,'Annex 2 EHV charges'!$A:$O,COLUMN(F9)+4,FALSE)),"")</f>
        <v>1492.26</v>
      </c>
      <c r="G9" s="84">
        <f>IFERROR(IF(VLOOKUP($A9,'Annex 2 EHV charges'!$A:$O,COLUMN(G9)+4,FALSE)=0,"",VLOOKUP($A9,'Annex 2 EHV charges'!$A:$O,COLUMN(G9)+4,FALSE)),"")</f>
        <v>0.76</v>
      </c>
      <c r="H9" s="84">
        <f>IFERROR(IF(VLOOKUP($A9,'Annex 2 EHV charges'!$A:$O,COLUMN(H9)+4,FALSE)=0,"",VLOOKUP($A9,'Annex 2 EHV charges'!$A:$O,COLUMN(H9)+4,FALSE)),"")</f>
        <v>0.76</v>
      </c>
    </row>
    <row r="10" spans="1:14" x14ac:dyDescent="0.2">
      <c r="A10" s="77">
        <f t="array" ref="A10">IFERROR(INDEX('Annex 2 EHV charges'!$A$11:$A$308, MATCH(0, IF(ISBLANK('Annex 2 EHV charges'!$A$11:$A$308),1, COUNTIF(A$4:$A9, 'Annex 2 EHV charges'!$A$11:$A$308)), 0)),"")</f>
        <v>160</v>
      </c>
      <c r="B10" s="77">
        <f>IF($A10="","",VLOOKUP($A10,'Annex 2 EHV charges'!$A:$P,2,0))</f>
        <v>160</v>
      </c>
      <c r="C10" s="78" t="str">
        <f>IF($A10="","",VLOOKUP($A10,'Annex 2 EHV charges'!$A:$P,3,0))</f>
        <v>1170001200878</v>
      </c>
      <c r="D10" s="77" t="str">
        <f>IF($A10="","",VLOOKUP($A10,'Annex 2 EHV charges'!$A:$P,7,0))</f>
        <v>Hall Farm Site PV  2</v>
      </c>
      <c r="E10" s="82">
        <f>IFERROR(IF(VLOOKUP($A10,'Annex 2 EHV charges'!$A:$O,COLUMN(E10)+4,FALSE)=0,"",VLOOKUP($A10,'Annex 2 EHV charges'!$A:$O,COLUMN(E10)+4,FALSE)),"")</f>
        <v>3.0590000000000002</v>
      </c>
      <c r="F10" s="83">
        <f>IFERROR(IF(VLOOKUP($A10,'Annex 2 EHV charges'!$A:$O,COLUMN(F10)+4,FALSE)=0,"",VLOOKUP($A10,'Annex 2 EHV charges'!$A:$O,COLUMN(F10)+4,FALSE)),"")</f>
        <v>1503.81</v>
      </c>
      <c r="G10" s="84">
        <f>IFERROR(IF(VLOOKUP($A10,'Annex 2 EHV charges'!$A:$O,COLUMN(G10)+4,FALSE)=0,"",VLOOKUP($A10,'Annex 2 EHV charges'!$A:$O,COLUMN(G10)+4,FALSE)),"")</f>
        <v>1.57</v>
      </c>
      <c r="H10" s="84">
        <f>IFERROR(IF(VLOOKUP($A10,'Annex 2 EHV charges'!$A:$O,COLUMN(H10)+4,FALSE)=0,"",VLOOKUP($A10,'Annex 2 EHV charges'!$A:$O,COLUMN(H10)+4,FALSE)),"")</f>
        <v>1.57</v>
      </c>
    </row>
    <row r="11" spans="1:14" x14ac:dyDescent="0.2">
      <c r="A11" s="77">
        <f t="array" ref="A11">IFERROR(INDEX('Annex 2 EHV charges'!$A$11:$A$308, MATCH(0, IF(ISBLANK('Annex 2 EHV charges'!$A$11:$A$308),1, COUNTIF(A$4:$A10, 'Annex 2 EHV charges'!$A$11:$A$308)), 0)),"")</f>
        <v>161</v>
      </c>
      <c r="B11" s="77">
        <f>IF($A11="","",VLOOKUP($A11,'Annex 2 EHV charges'!$A:$P,2,0))</f>
        <v>161</v>
      </c>
      <c r="C11" s="78">
        <f>IF($A11="","",VLOOKUP($A11,'Annex 2 EHV charges'!$A:$P,3,0))</f>
        <v>1170001247398</v>
      </c>
      <c r="D11" s="77" t="str">
        <f>IF($A11="","",VLOOKUP($A11,'Annex 2 EHV charges'!$A:$P,7,0))</f>
        <v>Back Lane ESS</v>
      </c>
      <c r="E11" s="82">
        <f>IFERROR(IF(VLOOKUP($A11,'Annex 2 EHV charges'!$A:$O,COLUMN(E11)+4,FALSE)=0,"",VLOOKUP($A11,'Annex 2 EHV charges'!$A:$O,COLUMN(E11)+4,FALSE)),"")</f>
        <v>0.30499999999999999</v>
      </c>
      <c r="F11" s="83">
        <f>IFERROR(IF(VLOOKUP($A11,'Annex 2 EHV charges'!$A:$O,COLUMN(F11)+4,FALSE)=0,"",VLOOKUP($A11,'Annex 2 EHV charges'!$A:$O,COLUMN(F11)+4,FALSE)),"")</f>
        <v>685.69</v>
      </c>
      <c r="G11" s="84">
        <f>IFERROR(IF(VLOOKUP($A11,'Annex 2 EHV charges'!$A:$O,COLUMN(G11)+4,FALSE)=0,"",VLOOKUP($A11,'Annex 2 EHV charges'!$A:$O,COLUMN(G11)+4,FALSE)),"")</f>
        <v>1.49</v>
      </c>
      <c r="H11" s="84">
        <f>IFERROR(IF(VLOOKUP($A11,'Annex 2 EHV charges'!$A:$O,COLUMN(H11)+4,FALSE)=0,"",VLOOKUP($A11,'Annex 2 EHV charges'!$A:$O,COLUMN(H11)+4,FALSE)),"")</f>
        <v>1.49</v>
      </c>
    </row>
    <row r="12" spans="1:14" x14ac:dyDescent="0.2">
      <c r="A12" s="77">
        <f t="array" ref="A12">IFERROR(INDEX('Annex 2 EHV charges'!$A$11:$A$308, MATCH(0, IF(ISBLANK('Annex 2 EHV charges'!$A$11:$A$308),1, COUNTIF(A$4:$A11, 'Annex 2 EHV charges'!$A$11:$A$308)), 0)),"")</f>
        <v>162</v>
      </c>
      <c r="B12" s="77">
        <f>IF($A12="","",VLOOKUP($A12,'Annex 2 EHV charges'!$A:$P,2,0))</f>
        <v>162</v>
      </c>
      <c r="C12" s="78" t="str">
        <f>IF($A12="","",VLOOKUP($A12,'Annex 2 EHV charges'!$A:$P,3,0))</f>
        <v>1170001302506</v>
      </c>
      <c r="D12" s="77" t="str">
        <f>IF($A12="","",VLOOKUP($A12,'Annex 2 EHV charges'!$A:$P,7,0))</f>
        <v>Thornton Estate, Weighbridge Road</v>
      </c>
      <c r="E12" s="82" t="str">
        <f>IFERROR(IF(VLOOKUP($A12,'Annex 2 EHV charges'!$A:$O,COLUMN(E12)+4,FALSE)=0,"",VLOOKUP($A12,'Annex 2 EHV charges'!$A:$O,COLUMN(E12)+4,FALSE)),"")</f>
        <v/>
      </c>
      <c r="F12" s="83">
        <f>IFERROR(IF(VLOOKUP($A12,'Annex 2 EHV charges'!$A:$O,COLUMN(F12)+4,FALSE)=0,"",VLOOKUP($A12,'Annex 2 EHV charges'!$A:$O,COLUMN(F12)+4,FALSE)),"")</f>
        <v>8.9499999999999993</v>
      </c>
      <c r="G12" s="84">
        <f>IFERROR(IF(VLOOKUP($A12,'Annex 2 EHV charges'!$A:$O,COLUMN(G12)+4,FALSE)=0,"",VLOOKUP($A12,'Annex 2 EHV charges'!$A:$O,COLUMN(G12)+4,FALSE)),"")</f>
        <v>1.1200000000000001</v>
      </c>
      <c r="H12" s="84">
        <f>IFERROR(IF(VLOOKUP($A12,'Annex 2 EHV charges'!$A:$O,COLUMN(H12)+4,FALSE)=0,"",VLOOKUP($A12,'Annex 2 EHV charges'!$A:$O,COLUMN(H12)+4,FALSE)),"")</f>
        <v>1.1200000000000001</v>
      </c>
    </row>
    <row r="13" spans="1:14" x14ac:dyDescent="0.2">
      <c r="A13" s="77">
        <f t="array" ref="A13">IFERROR(INDEX('Annex 2 EHV charges'!$A$11:$A$308, MATCH(0, IF(ISBLANK('Annex 2 EHV charges'!$A$11:$A$308),1, COUNTIF(A$4:$A12, 'Annex 2 EHV charges'!$A$11:$A$308)), 0)),"")</f>
        <v>163</v>
      </c>
      <c r="B13" s="77">
        <f>IF($A13="","",VLOOKUP($A13,'Annex 2 EHV charges'!$A:$P,2,0))</f>
        <v>163</v>
      </c>
      <c r="C13" s="78" t="str">
        <f>IF($A13="","",VLOOKUP($A13,'Annex 2 EHV charges'!$A:$P,3,0))</f>
        <v>1170001326302</v>
      </c>
      <c r="D13" s="77" t="str">
        <f>IF($A13="","",VLOOKUP($A13,'Annex 2 EHV charges'!$A:$P,7,0))</f>
        <v>Battery Ln Boston ESS</v>
      </c>
      <c r="E13" s="82">
        <f>IFERROR(IF(VLOOKUP($A13,'Annex 2 EHV charges'!$A:$O,COLUMN(E13)+4,FALSE)=0,"",VLOOKUP($A13,'Annex 2 EHV charges'!$A:$O,COLUMN(E13)+4,FALSE)),"")</f>
        <v>0.191</v>
      </c>
      <c r="F13" s="83">
        <f>IFERROR(IF(VLOOKUP($A13,'Annex 2 EHV charges'!$A:$O,COLUMN(F13)+4,FALSE)=0,"",VLOOKUP($A13,'Annex 2 EHV charges'!$A:$O,COLUMN(F13)+4,FALSE)),"")</f>
        <v>205.19</v>
      </c>
      <c r="G13" s="84">
        <f>IFERROR(IF(VLOOKUP($A13,'Annex 2 EHV charges'!$A:$O,COLUMN(G13)+4,FALSE)=0,"",VLOOKUP($A13,'Annex 2 EHV charges'!$A:$O,COLUMN(G13)+4,FALSE)),"")</f>
        <v>0.67</v>
      </c>
      <c r="H13" s="84">
        <f>IFERROR(IF(VLOOKUP($A13,'Annex 2 EHV charges'!$A:$O,COLUMN(H13)+4,FALSE)=0,"",VLOOKUP($A13,'Annex 2 EHV charges'!$A:$O,COLUMN(H13)+4,FALSE)),"")</f>
        <v>0.67</v>
      </c>
    </row>
    <row r="14" spans="1:14" x14ac:dyDescent="0.2">
      <c r="A14" s="77">
        <f t="array" ref="A14">IFERROR(INDEX('Annex 2 EHV charges'!$A$11:$A$308, MATCH(0, IF(ISBLANK('Annex 2 EHV charges'!$A$11:$A$308),1, COUNTIF(A$4:$A13, 'Annex 2 EHV charges'!$A$11:$A$308)), 0)),"")</f>
        <v>164</v>
      </c>
      <c r="B14" s="77">
        <f>IF($A14="","",VLOOKUP($A14,'Annex 2 EHV charges'!$A:$P,2,0))</f>
        <v>164</v>
      </c>
      <c r="C14" s="78">
        <f>IF($A14="","",VLOOKUP($A14,'Annex 2 EHV charges'!$A:$P,3,0))</f>
        <v>1170001342581</v>
      </c>
      <c r="D14" s="77" t="str">
        <f>IF($A14="","",VLOOKUP($A14,'Annex 2 EHV charges'!$A:$P,7,0))</f>
        <v>Willowbrook</v>
      </c>
      <c r="E14" s="82" t="str">
        <f>IFERROR(IF(VLOOKUP($A14,'Annex 2 EHV charges'!$A:$O,COLUMN(E14)+4,FALSE)=0,"",VLOOKUP($A14,'Annex 2 EHV charges'!$A:$O,COLUMN(E14)+4,FALSE)),"")</f>
        <v/>
      </c>
      <c r="F14" s="83">
        <f>IFERROR(IF(VLOOKUP($A14,'Annex 2 EHV charges'!$A:$O,COLUMN(F14)+4,FALSE)=0,"",VLOOKUP($A14,'Annex 2 EHV charges'!$A:$O,COLUMN(F14)+4,FALSE)),"")</f>
        <v>72.459999999999994</v>
      </c>
      <c r="G14" s="84">
        <f>IFERROR(IF(VLOOKUP($A14,'Annex 2 EHV charges'!$A:$O,COLUMN(G14)+4,FALSE)=0,"",VLOOKUP($A14,'Annex 2 EHV charges'!$A:$O,COLUMN(G14)+4,FALSE)),"")</f>
        <v>1.08</v>
      </c>
      <c r="H14" s="84">
        <f>IFERROR(IF(VLOOKUP($A14,'Annex 2 EHV charges'!$A:$O,COLUMN(H14)+4,FALSE)=0,"",VLOOKUP($A14,'Annex 2 EHV charges'!$A:$O,COLUMN(H14)+4,FALSE)),"")</f>
        <v>1.08</v>
      </c>
    </row>
    <row r="15" spans="1:14" x14ac:dyDescent="0.2">
      <c r="A15" s="77">
        <f t="array" ref="A15">IFERROR(INDEX('Annex 2 EHV charges'!$A$11:$A$308, MATCH(0, IF(ISBLANK('Annex 2 EHV charges'!$A$11:$A$308),1, COUNTIF(A$4:$A14, 'Annex 2 EHV charges'!$A$11:$A$308)), 0)),"")</f>
        <v>166</v>
      </c>
      <c r="B15" s="77">
        <f>IF($A15="","",VLOOKUP($A15,'Annex 2 EHV charges'!$A:$P,2,0))</f>
        <v>166</v>
      </c>
      <c r="C15" s="78">
        <f>IF($A15="","",VLOOKUP($A15,'Annex 2 EHV charges'!$A:$P,3,0))</f>
        <v>1170001415724</v>
      </c>
      <c r="D15" s="77" t="str">
        <f>IF($A15="","",VLOOKUP($A15,'Annex 2 EHV charges'!$A:$P,7,0))</f>
        <v>Whitecross Lane PV Park</v>
      </c>
      <c r="E15" s="82" t="str">
        <f>IFERROR(IF(VLOOKUP($A15,'Annex 2 EHV charges'!$A:$O,COLUMN(E15)+4,FALSE)=0,"",VLOOKUP($A15,'Annex 2 EHV charges'!$A:$O,COLUMN(E15)+4,FALSE)),"")</f>
        <v/>
      </c>
      <c r="F15" s="83">
        <f>IFERROR(IF(VLOOKUP($A15,'Annex 2 EHV charges'!$A:$O,COLUMN(F15)+4,FALSE)=0,"",VLOOKUP($A15,'Annex 2 EHV charges'!$A:$O,COLUMN(F15)+4,FALSE)),"")</f>
        <v>19.04</v>
      </c>
      <c r="G15" s="84">
        <f>IFERROR(IF(VLOOKUP($A15,'Annex 2 EHV charges'!$A:$O,COLUMN(G15)+4,FALSE)=0,"",VLOOKUP($A15,'Annex 2 EHV charges'!$A:$O,COLUMN(G15)+4,FALSE)),"")</f>
        <v>1.35</v>
      </c>
      <c r="H15" s="84">
        <f>IFERROR(IF(VLOOKUP($A15,'Annex 2 EHV charges'!$A:$O,COLUMN(H15)+4,FALSE)=0,"",VLOOKUP($A15,'Annex 2 EHV charges'!$A:$O,COLUMN(H15)+4,FALSE)),"")</f>
        <v>1.35</v>
      </c>
    </row>
    <row r="16" spans="1:14" x14ac:dyDescent="0.2">
      <c r="A16" s="77">
        <f t="array" ref="A16">IFERROR(INDEX('Annex 2 EHV charges'!$A$11:$A$308, MATCH(0, IF(ISBLANK('Annex 2 EHV charges'!$A$11:$A$308),1, COUNTIF(A$4:$A15, 'Annex 2 EHV charges'!$A$11:$A$308)), 0)),"")</f>
        <v>167</v>
      </c>
      <c r="B16" s="77">
        <f>IF($A16="","",VLOOKUP($A16,'Annex 2 EHV charges'!$A:$P,2,0))</f>
        <v>167</v>
      </c>
      <c r="C16" s="78">
        <f>IF($A16="","",VLOOKUP($A16,'Annex 2 EHV charges'!$A:$P,3,0))</f>
        <v>1170001443100</v>
      </c>
      <c r="D16" s="77" t="str">
        <f>IF($A16="","",VLOOKUP($A16,'Annex 2 EHV charges'!$A:$P,7,0))</f>
        <v>Streetfield Farm Watling PV</v>
      </c>
      <c r="E16" s="82" t="str">
        <f>IFERROR(IF(VLOOKUP($A16,'Annex 2 EHV charges'!$A:$O,COLUMN(E16)+4,FALSE)=0,"",VLOOKUP($A16,'Annex 2 EHV charges'!$A:$O,COLUMN(E16)+4,FALSE)),"")</f>
        <v/>
      </c>
      <c r="F16" s="83">
        <f>IFERROR(IF(VLOOKUP($A16,'Annex 2 EHV charges'!$A:$O,COLUMN(F16)+4,FALSE)=0,"",VLOOKUP($A16,'Annex 2 EHV charges'!$A:$O,COLUMN(F16)+4,FALSE)),"")</f>
        <v>14.67</v>
      </c>
      <c r="G16" s="84">
        <f>IFERROR(IF(VLOOKUP($A16,'Annex 2 EHV charges'!$A:$O,COLUMN(G16)+4,FALSE)=0,"",VLOOKUP($A16,'Annex 2 EHV charges'!$A:$O,COLUMN(G16)+4,FALSE)),"")</f>
        <v>1.45</v>
      </c>
      <c r="H16" s="84">
        <f>IFERROR(IF(VLOOKUP($A16,'Annex 2 EHV charges'!$A:$O,COLUMN(H16)+4,FALSE)=0,"",VLOOKUP($A16,'Annex 2 EHV charges'!$A:$O,COLUMN(H16)+4,FALSE)),"")</f>
        <v>1.45</v>
      </c>
    </row>
    <row r="17" spans="1:8" x14ac:dyDescent="0.2">
      <c r="A17" s="77">
        <f t="array" ref="A17">IFERROR(INDEX('Annex 2 EHV charges'!$A$11:$A$308, MATCH(0, IF(ISBLANK('Annex 2 EHV charges'!$A$11:$A$308),1, COUNTIF(A$4:$A16, 'Annex 2 EHV charges'!$A$11:$A$308)), 0)),"")</f>
        <v>253</v>
      </c>
      <c r="B17" s="77">
        <f>IF($A17="","",VLOOKUP($A17,'Annex 2 EHV charges'!$A:$P,2,0))</f>
        <v>253</v>
      </c>
      <c r="C17" s="78" t="str">
        <f>IF($A17="","",VLOOKUP($A17,'Annex 2 EHV charges'!$A:$P,3,0))</f>
        <v>1170001236847</v>
      </c>
      <c r="D17" s="77" t="str">
        <f>IF($A17="","",VLOOKUP($A17,'Annex 2 EHV charges'!$A:$P,7,0))</f>
        <v>Branston Potato Farm</v>
      </c>
      <c r="E17" s="82" t="str">
        <f>IFERROR(IF(VLOOKUP($A17,'Annex 2 EHV charges'!$A:$O,COLUMN(E17)+4,FALSE)=0,"",VLOOKUP($A17,'Annex 2 EHV charges'!$A:$O,COLUMN(E17)+4,FALSE)),"")</f>
        <v/>
      </c>
      <c r="F17" s="83">
        <f>IFERROR(IF(VLOOKUP($A17,'Annex 2 EHV charges'!$A:$O,COLUMN(F17)+4,FALSE)=0,"",VLOOKUP($A17,'Annex 2 EHV charges'!$A:$O,COLUMN(F17)+4,FALSE)),"")</f>
        <v>4.25</v>
      </c>
      <c r="G17" s="84">
        <f>IFERROR(IF(VLOOKUP($A17,'Annex 2 EHV charges'!$A:$O,COLUMN(G17)+4,FALSE)=0,"",VLOOKUP($A17,'Annex 2 EHV charges'!$A:$O,COLUMN(G17)+4,FALSE)),"")</f>
        <v>2.58</v>
      </c>
      <c r="H17" s="84">
        <f>IFERROR(IF(VLOOKUP($A17,'Annex 2 EHV charges'!$A:$O,COLUMN(H17)+4,FALSE)=0,"",VLOOKUP($A17,'Annex 2 EHV charges'!$A:$O,COLUMN(H17)+4,FALSE)),"")</f>
        <v>2.58</v>
      </c>
    </row>
    <row r="18" spans="1:8" x14ac:dyDescent="0.2">
      <c r="A18" s="77">
        <f t="array" ref="A18">IFERROR(INDEX('Annex 2 EHV charges'!$A$11:$A$308, MATCH(0, IF(ISBLANK('Annex 2 EHV charges'!$A$11:$A$308),1, COUNTIF(A$4:$A17, 'Annex 2 EHV charges'!$A$11:$A$308)), 0)),"")</f>
        <v>254</v>
      </c>
      <c r="B18" s="77">
        <f>IF($A18="","",VLOOKUP($A18,'Annex 2 EHV charges'!$A:$P,2,0))</f>
        <v>254</v>
      </c>
      <c r="C18" s="78" t="str">
        <f>IF($A18="","",VLOOKUP($A18,'Annex 2 EHV charges'!$A:$P,3,0))</f>
        <v>1170001326288</v>
      </c>
      <c r="D18" s="77" t="str">
        <f>IF($A18="","",VLOOKUP($A18,'Annex 2 EHV charges'!$A:$P,7,0))</f>
        <v>Cotham Grange 132 PV</v>
      </c>
      <c r="E18" s="82">
        <f>IFERROR(IF(VLOOKUP($A18,'Annex 2 EHV charges'!$A:$O,COLUMN(E18)+4,FALSE)=0,"",VLOOKUP($A18,'Annex 2 EHV charges'!$A:$O,COLUMN(E18)+4,FALSE)),"")</f>
        <v>5.6000000000000001E-2</v>
      </c>
      <c r="F18" s="83">
        <f>IFERROR(IF(VLOOKUP($A18,'Annex 2 EHV charges'!$A:$O,COLUMN(F18)+4,FALSE)=0,"",VLOOKUP($A18,'Annex 2 EHV charges'!$A:$O,COLUMN(F18)+4,FALSE)),"")</f>
        <v>23.94</v>
      </c>
      <c r="G18" s="84">
        <f>IFERROR(IF(VLOOKUP($A18,'Annex 2 EHV charges'!$A:$O,COLUMN(G18)+4,FALSE)=0,"",VLOOKUP($A18,'Annex 2 EHV charges'!$A:$O,COLUMN(G18)+4,FALSE)),"")</f>
        <v>1.1299999999999999</v>
      </c>
      <c r="H18" s="84">
        <f>IFERROR(IF(VLOOKUP($A18,'Annex 2 EHV charges'!$A:$O,COLUMN(H18)+4,FALSE)=0,"",VLOOKUP($A18,'Annex 2 EHV charges'!$A:$O,COLUMN(H18)+4,FALSE)),"")</f>
        <v>1.1299999999999999</v>
      </c>
    </row>
    <row r="19" spans="1:8" x14ac:dyDescent="0.2">
      <c r="A19" s="77">
        <f t="array" ref="A19">IFERROR(INDEX('Annex 2 EHV charges'!$A$11:$A$308, MATCH(0, IF(ISBLANK('Annex 2 EHV charges'!$A$11:$A$308),1, COUNTIF(A$4:$A18, 'Annex 2 EHV charges'!$A$11:$A$308)), 0)),"")</f>
        <v>255</v>
      </c>
      <c r="B19" s="77">
        <f>IF($A19="","",VLOOKUP($A19,'Annex 2 EHV charges'!$A:$P,2,0))</f>
        <v>255</v>
      </c>
      <c r="C19" s="78">
        <f>IF($A19="","",VLOOKUP($A19,'Annex 2 EHV charges'!$A:$P,3,0))</f>
        <v>1170001439707</v>
      </c>
      <c r="D19" s="77" t="str">
        <f>IF($A19="","",VLOOKUP($A19,'Annex 2 EHV charges'!$A:$P,7,0))</f>
        <v>Newhurst ERF 132 EFW</v>
      </c>
      <c r="E19" s="82" t="str">
        <f>IFERROR(IF(VLOOKUP($A19,'Annex 2 EHV charges'!$A:$O,COLUMN(E19)+4,FALSE)=0,"",VLOOKUP($A19,'Annex 2 EHV charges'!$A:$O,COLUMN(E19)+4,FALSE)),"")</f>
        <v/>
      </c>
      <c r="F19" s="83">
        <f>IFERROR(IF(VLOOKUP($A19,'Annex 2 EHV charges'!$A:$O,COLUMN(F19)+4,FALSE)=0,"",VLOOKUP($A19,'Annex 2 EHV charges'!$A:$O,COLUMN(F19)+4,FALSE)),"")</f>
        <v>659.82</v>
      </c>
      <c r="G19" s="84">
        <f>IFERROR(IF(VLOOKUP($A19,'Annex 2 EHV charges'!$A:$O,COLUMN(G19)+4,FALSE)=0,"",VLOOKUP($A19,'Annex 2 EHV charges'!$A:$O,COLUMN(G19)+4,FALSE)),"")</f>
        <v>1.1200000000000001</v>
      </c>
      <c r="H19" s="84">
        <f>IFERROR(IF(VLOOKUP($A19,'Annex 2 EHV charges'!$A:$O,COLUMN(H19)+4,FALSE)=0,"",VLOOKUP($A19,'Annex 2 EHV charges'!$A:$O,COLUMN(H19)+4,FALSE)),"")</f>
        <v>1.1200000000000001</v>
      </c>
    </row>
    <row r="20" spans="1:8" x14ac:dyDescent="0.2">
      <c r="A20" s="77">
        <f t="array" ref="A20">IFERROR(INDEX('Annex 2 EHV charges'!$A$11:$A$308, MATCH(0, IF(ISBLANK('Annex 2 EHV charges'!$A$11:$A$308),1, COUNTIF(A$4:$A19, 'Annex 2 EHV charges'!$A$11:$A$308)), 0)),"")</f>
        <v>256</v>
      </c>
      <c r="B20" s="77">
        <f>IF($A20="","",VLOOKUP($A20,'Annex 2 EHV charges'!$A:$P,2,0))</f>
        <v>256</v>
      </c>
      <c r="C20" s="78">
        <f>IF($A20="","",VLOOKUP($A20,'Annex 2 EHV charges'!$A:$P,3,0))</f>
        <v>1170001496013</v>
      </c>
      <c r="D20" s="77" t="str">
        <f>IF($A20="","",VLOOKUP($A20,'Annex 2 EHV charges'!$A:$P,7,0))</f>
        <v>Grafton Underwood</v>
      </c>
      <c r="E20" s="82" t="str">
        <f>IFERROR(IF(VLOOKUP($A20,'Annex 2 EHV charges'!$A:$O,COLUMN(E20)+4,FALSE)=0,"",VLOOKUP($A20,'Annex 2 EHV charges'!$A:$O,COLUMN(E20)+4,FALSE)),"")</f>
        <v/>
      </c>
      <c r="F20" s="83">
        <f>IFERROR(IF(VLOOKUP($A20,'Annex 2 EHV charges'!$A:$O,COLUMN(F20)+4,FALSE)=0,"",VLOOKUP($A20,'Annex 2 EHV charges'!$A:$O,COLUMN(F20)+4,FALSE)),"")</f>
        <v>2.64</v>
      </c>
      <c r="G20" s="84">
        <f>IFERROR(IF(VLOOKUP($A20,'Annex 2 EHV charges'!$A:$O,COLUMN(G20)+4,FALSE)=0,"",VLOOKUP($A20,'Annex 2 EHV charges'!$A:$O,COLUMN(G20)+4,FALSE)),"")</f>
        <v>1.45</v>
      </c>
      <c r="H20" s="84">
        <f>IFERROR(IF(VLOOKUP($A20,'Annex 2 EHV charges'!$A:$O,COLUMN(H20)+4,FALSE)=0,"",VLOOKUP($A20,'Annex 2 EHV charges'!$A:$O,COLUMN(H20)+4,FALSE)),"")</f>
        <v>1.45</v>
      </c>
    </row>
    <row r="21" spans="1:8" ht="25.5" x14ac:dyDescent="0.2">
      <c r="A21" s="77">
        <f t="array" ref="A21">IFERROR(INDEX('Annex 2 EHV charges'!$A$11:$A$308, MATCH(0, IF(ISBLANK('Annex 2 EHV charges'!$A$11:$A$308),1, COUNTIF(A$4:$A20, 'Annex 2 EHV charges'!$A$11:$A$308)), 0)),"")</f>
        <v>281</v>
      </c>
      <c r="B21" s="77">
        <f>IF($A21="","",VLOOKUP($A21,'Annex 2 EHV charges'!$A:$P,2,0))</f>
        <v>281</v>
      </c>
      <c r="C21" s="78" t="str">
        <f>IF($A21="","",VLOOKUP($A21,'Annex 2 EHV charges'!$A:$P,3,0))</f>
        <v>1170000946973
1170000946982</v>
      </c>
      <c r="D21" s="77" t="str">
        <f>IF($A21="","",VLOOKUP($A21,'Annex 2 EHV charges'!$A:$P,7,0))</f>
        <v>Jaguar Land Rover Whitley</v>
      </c>
      <c r="E21" s="82">
        <f>IFERROR(IF(VLOOKUP($A21,'Annex 2 EHV charges'!$A:$O,COLUMN(E21)+4,FALSE)=0,"",VLOOKUP($A21,'Annex 2 EHV charges'!$A:$O,COLUMN(E21)+4,FALSE)),"")</f>
        <v>0.23400000000000001</v>
      </c>
      <c r="F21" s="83">
        <f>IFERROR(IF(VLOOKUP($A21,'Annex 2 EHV charges'!$A:$O,COLUMN(F21)+4,FALSE)=0,"",VLOOKUP($A21,'Annex 2 EHV charges'!$A:$O,COLUMN(F21)+4,FALSE)),"")</f>
        <v>44715.53</v>
      </c>
      <c r="G21" s="84">
        <f>IFERROR(IF(VLOOKUP($A21,'Annex 2 EHV charges'!$A:$O,COLUMN(G21)+4,FALSE)=0,"",VLOOKUP($A21,'Annex 2 EHV charges'!$A:$O,COLUMN(G21)+4,FALSE)),"")</f>
        <v>0.98</v>
      </c>
      <c r="H21" s="84">
        <f>IFERROR(IF(VLOOKUP($A21,'Annex 2 EHV charges'!$A:$O,COLUMN(H21)+4,FALSE)=0,"",VLOOKUP($A21,'Annex 2 EHV charges'!$A:$O,COLUMN(H21)+4,FALSE)),"")</f>
        <v>0.98</v>
      </c>
    </row>
    <row r="22" spans="1:8" ht="25.5" x14ac:dyDescent="0.2">
      <c r="A22" s="77">
        <f t="array" ref="A22">IFERROR(INDEX('Annex 2 EHV charges'!$A$11:$A$308, MATCH(0, IF(ISBLANK('Annex 2 EHV charges'!$A$11:$A$308),1, COUNTIF(A$4:$A21, 'Annex 2 EHV charges'!$A$11:$A$308)), 0)),"")</f>
        <v>282</v>
      </c>
      <c r="B22" s="77">
        <f>IF($A22="","",VLOOKUP($A22,'Annex 2 EHV charges'!$A:$P,2,0))</f>
        <v>282</v>
      </c>
      <c r="C22" s="78" t="str">
        <f>IF($A22="","",VLOOKUP($A22,'Annex 2 EHV charges'!$A:$P,3,0))</f>
        <v>1170001293394
1170001293400</v>
      </c>
      <c r="D22" s="77" t="str">
        <f>IF($A22="","",VLOOKUP($A22,'Annex 2 EHV charges'!$A:$P,7,0))</f>
        <v>Long Itchington Northern Portal</v>
      </c>
      <c r="E22" s="82">
        <f>IFERROR(IF(VLOOKUP($A22,'Annex 2 EHV charges'!$A:$O,COLUMN(E22)+4,FALSE)=0,"",VLOOKUP($A22,'Annex 2 EHV charges'!$A:$O,COLUMN(E22)+4,FALSE)),"")</f>
        <v>0.23400000000000001</v>
      </c>
      <c r="F22" s="83">
        <f>IFERROR(IF(VLOOKUP($A22,'Annex 2 EHV charges'!$A:$O,COLUMN(F22)+4,FALSE)=0,"",VLOOKUP($A22,'Annex 2 EHV charges'!$A:$O,COLUMN(F22)+4,FALSE)),"")</f>
        <v>20644</v>
      </c>
      <c r="G22" s="84">
        <f>IFERROR(IF(VLOOKUP($A22,'Annex 2 EHV charges'!$A:$O,COLUMN(G22)+4,FALSE)=0,"",VLOOKUP($A22,'Annex 2 EHV charges'!$A:$O,COLUMN(G22)+4,FALSE)),"")</f>
        <v>1.1000000000000001</v>
      </c>
      <c r="H22" s="84">
        <f>IFERROR(IF(VLOOKUP($A22,'Annex 2 EHV charges'!$A:$O,COLUMN(H22)+4,FALSE)=0,"",VLOOKUP($A22,'Annex 2 EHV charges'!$A:$O,COLUMN(H22)+4,FALSE)),"")</f>
        <v>1.1000000000000001</v>
      </c>
    </row>
    <row r="23" spans="1:8" x14ac:dyDescent="0.2">
      <c r="A23" s="77">
        <f t="array" ref="A23">IFERROR(INDEX('Annex 2 EHV charges'!$A$11:$A$308, MATCH(0, IF(ISBLANK('Annex 2 EHV charges'!$A$11:$A$308),1, COUNTIF(A$4:$A22, 'Annex 2 EHV charges'!$A$11:$A$308)), 0)),"")</f>
        <v>292</v>
      </c>
      <c r="B23" s="77">
        <f>IF($A23="","",VLOOKUP($A23,'Annex 2 EHV charges'!$A:$P,2,0))</f>
        <v>292</v>
      </c>
      <c r="C23" s="78" t="str">
        <f>IF($A23="","",VLOOKUP($A23,'Annex 2 EHV charges'!$A:$P,3,0))</f>
        <v>1170000480680</v>
      </c>
      <c r="D23" s="77" t="str">
        <f>IF($A23="","",VLOOKUP($A23,'Annex 2 EHV charges'!$A:$P,7,0))</f>
        <v>Yew Tree Farm PV</v>
      </c>
      <c r="E23" s="82">
        <f>IFERROR(IF(VLOOKUP($A23,'Annex 2 EHV charges'!$A:$O,COLUMN(E23)+4,FALSE)=0,"",VLOOKUP($A23,'Annex 2 EHV charges'!$A:$O,COLUMN(E23)+4,FALSE)),"")</f>
        <v>0.91600000000000004</v>
      </c>
      <c r="F23" s="83">
        <f>IFERROR(IF(VLOOKUP($A23,'Annex 2 EHV charges'!$A:$O,COLUMN(F23)+4,FALSE)=0,"",VLOOKUP($A23,'Annex 2 EHV charges'!$A:$O,COLUMN(F23)+4,FALSE)),"")</f>
        <v>5.75</v>
      </c>
      <c r="G23" s="84">
        <f>IFERROR(IF(VLOOKUP($A23,'Annex 2 EHV charges'!$A:$O,COLUMN(G23)+4,FALSE)=0,"",VLOOKUP($A23,'Annex 2 EHV charges'!$A:$O,COLUMN(G23)+4,FALSE)),"")</f>
        <v>1.02</v>
      </c>
      <c r="H23" s="84">
        <f>IFERROR(IF(VLOOKUP($A23,'Annex 2 EHV charges'!$A:$O,COLUMN(H23)+4,FALSE)=0,"",VLOOKUP($A23,'Annex 2 EHV charges'!$A:$O,COLUMN(H23)+4,FALSE)),"")</f>
        <v>1.02</v>
      </c>
    </row>
    <row r="24" spans="1:8" x14ac:dyDescent="0.2">
      <c r="A24" s="77">
        <f t="array" ref="A24">IFERROR(INDEX('Annex 2 EHV charges'!$A$11:$A$308, MATCH(0, IF(ISBLANK('Annex 2 EHV charges'!$A$11:$A$308),1, COUNTIF(A$4:$A23, 'Annex 2 EHV charges'!$A$11:$A$308)), 0)),"")</f>
        <v>293</v>
      </c>
      <c r="B24" s="77">
        <f>IF($A24="","",VLOOKUP($A24,'Annex 2 EHV charges'!$A:$P,2,0))</f>
        <v>293</v>
      </c>
      <c r="C24" s="78" t="str">
        <f>IF($A24="","",VLOOKUP($A24,'Annex 2 EHV charges'!$A:$P,3,0))</f>
        <v>1170000487142</v>
      </c>
      <c r="D24" s="77" t="str">
        <f>IF($A24="","",VLOOKUP($A24,'Annex 2 EHV charges'!$A:$P,7,0))</f>
        <v>Cobb Farm Egmanton PV</v>
      </c>
      <c r="E24" s="82">
        <f>IFERROR(IF(VLOOKUP($A24,'Annex 2 EHV charges'!$A:$O,COLUMN(E24)+4,FALSE)=0,"",VLOOKUP($A24,'Annex 2 EHV charges'!$A:$O,COLUMN(E24)+4,FALSE)),"")</f>
        <v>5.6000000000000001E-2</v>
      </c>
      <c r="F24" s="83">
        <f>IFERROR(IF(VLOOKUP($A24,'Annex 2 EHV charges'!$A:$O,COLUMN(F24)+4,FALSE)=0,"",VLOOKUP($A24,'Annex 2 EHV charges'!$A:$O,COLUMN(F24)+4,FALSE)),"")</f>
        <v>2.82</v>
      </c>
      <c r="G24" s="84">
        <f>IFERROR(IF(VLOOKUP($A24,'Annex 2 EHV charges'!$A:$O,COLUMN(G24)+4,FALSE)=0,"",VLOOKUP($A24,'Annex 2 EHV charges'!$A:$O,COLUMN(G24)+4,FALSE)),"")</f>
        <v>2.2999999999999998</v>
      </c>
      <c r="H24" s="84">
        <f>IFERROR(IF(VLOOKUP($A24,'Annex 2 EHV charges'!$A:$O,COLUMN(H24)+4,FALSE)=0,"",VLOOKUP($A24,'Annex 2 EHV charges'!$A:$O,COLUMN(H24)+4,FALSE)),"")</f>
        <v>2.2999999999999998</v>
      </c>
    </row>
    <row r="25" spans="1:8" x14ac:dyDescent="0.2">
      <c r="A25" s="77">
        <f t="array" ref="A25">IFERROR(INDEX('Annex 2 EHV charges'!$A$11:$A$308, MATCH(0, IF(ISBLANK('Annex 2 EHV charges'!$A$11:$A$308),1, COUNTIF(A$4:$A24, 'Annex 2 EHV charges'!$A$11:$A$308)), 0)),"")</f>
        <v>294</v>
      </c>
      <c r="B25" s="77">
        <f>IF($A25="","",VLOOKUP($A25,'Annex 2 EHV charges'!$A:$P,2,0))</f>
        <v>294</v>
      </c>
      <c r="C25" s="78" t="str">
        <f>IF($A25="","",VLOOKUP($A25,'Annex 2 EHV charges'!$A:$P,3,0))</f>
        <v>1170000530950</v>
      </c>
      <c r="D25" s="77" t="str">
        <f>IF($A25="","",VLOOKUP($A25,'Annex 2 EHV charges'!$A:$P,7,0))</f>
        <v>Kelmarsh Wind Farm</v>
      </c>
      <c r="E25" s="82" t="str">
        <f>IFERROR(IF(VLOOKUP($A25,'Annex 2 EHV charges'!$A:$O,COLUMN(E25)+4,FALSE)=0,"",VLOOKUP($A25,'Annex 2 EHV charges'!$A:$O,COLUMN(E25)+4,FALSE)),"")</f>
        <v/>
      </c>
      <c r="F25" s="83">
        <f>IFERROR(IF(VLOOKUP($A25,'Annex 2 EHV charges'!$A:$O,COLUMN(F25)+4,FALSE)=0,"",VLOOKUP($A25,'Annex 2 EHV charges'!$A:$O,COLUMN(F25)+4,FALSE)),"")</f>
        <v>151.13999999999999</v>
      </c>
      <c r="G25" s="84">
        <f>IFERROR(IF(VLOOKUP($A25,'Annex 2 EHV charges'!$A:$O,COLUMN(G25)+4,FALSE)=0,"",VLOOKUP($A25,'Annex 2 EHV charges'!$A:$O,COLUMN(G25)+4,FALSE)),"")</f>
        <v>1.63</v>
      </c>
      <c r="H25" s="84">
        <f>IFERROR(IF(VLOOKUP($A25,'Annex 2 EHV charges'!$A:$O,COLUMN(H25)+4,FALSE)=0,"",VLOOKUP($A25,'Annex 2 EHV charges'!$A:$O,COLUMN(H25)+4,FALSE)),"")</f>
        <v>1.63</v>
      </c>
    </row>
    <row r="26" spans="1:8" x14ac:dyDescent="0.2">
      <c r="A26" s="77">
        <f t="array" ref="A26">IFERROR(INDEX('Annex 2 EHV charges'!$A$11:$A$308, MATCH(0, IF(ISBLANK('Annex 2 EHV charges'!$A$11:$A$308),1, COUNTIF(A$4:$A25, 'Annex 2 EHV charges'!$A$11:$A$308)), 0)),"")</f>
        <v>296</v>
      </c>
      <c r="B26" s="77">
        <f>IF($A26="","",VLOOKUP($A26,'Annex 2 EHV charges'!$A:$P,2,0))</f>
        <v>296</v>
      </c>
      <c r="C26" s="78" t="str">
        <f>IF($A26="","",VLOOKUP($A26,'Annex 2 EHV charges'!$A:$P,3,0))</f>
        <v>1170000549231</v>
      </c>
      <c r="D26" s="77" t="str">
        <f>IF($A26="","",VLOOKUP($A26,'Annex 2 EHV charges'!$A:$P,7,0))</f>
        <v>Copley Farm PV Claypole</v>
      </c>
      <c r="E26" s="82">
        <f>IFERROR(IF(VLOOKUP($A26,'Annex 2 EHV charges'!$A:$O,COLUMN(E26)+4,FALSE)=0,"",VLOOKUP($A26,'Annex 2 EHV charges'!$A:$O,COLUMN(E26)+4,FALSE)),"")</f>
        <v>5.3999999999999999E-2</v>
      </c>
      <c r="F26" s="83">
        <f>IFERROR(IF(VLOOKUP($A26,'Annex 2 EHV charges'!$A:$O,COLUMN(F26)+4,FALSE)=0,"",VLOOKUP($A26,'Annex 2 EHV charges'!$A:$O,COLUMN(F26)+4,FALSE)),"")</f>
        <v>12.71</v>
      </c>
      <c r="G26" s="84">
        <f>IFERROR(IF(VLOOKUP($A26,'Annex 2 EHV charges'!$A:$O,COLUMN(G26)+4,FALSE)=0,"",VLOOKUP($A26,'Annex 2 EHV charges'!$A:$O,COLUMN(G26)+4,FALSE)),"")</f>
        <v>0.96</v>
      </c>
      <c r="H26" s="84">
        <f>IFERROR(IF(VLOOKUP($A26,'Annex 2 EHV charges'!$A:$O,COLUMN(H26)+4,FALSE)=0,"",VLOOKUP($A26,'Annex 2 EHV charges'!$A:$O,COLUMN(H26)+4,FALSE)),"")</f>
        <v>0.96</v>
      </c>
    </row>
    <row r="27" spans="1:8" x14ac:dyDescent="0.2">
      <c r="A27" s="77">
        <f t="array" ref="A27">IFERROR(INDEX('Annex 2 EHV charges'!$A$11:$A$308, MATCH(0, IF(ISBLANK('Annex 2 EHV charges'!$A$11:$A$308),1, COUNTIF(A$4:$A26, 'Annex 2 EHV charges'!$A$11:$A$308)), 0)),"")</f>
        <v>297</v>
      </c>
      <c r="B27" s="77">
        <f>IF($A27="","",VLOOKUP($A27,'Annex 2 EHV charges'!$A:$P,2,0))</f>
        <v>297</v>
      </c>
      <c r="C27" s="78" t="str">
        <f>IF($A27="","",VLOOKUP($A27,'Annex 2 EHV charges'!$A:$P,3,0))</f>
        <v>1170000549269</v>
      </c>
      <c r="D27" s="77" t="str">
        <f>IF($A27="","",VLOOKUP($A27,'Annex 2 EHV charges'!$A:$P,7,0))</f>
        <v>Greatmoor EFW Calvert</v>
      </c>
      <c r="E27" s="82" t="str">
        <f>IFERROR(IF(VLOOKUP($A27,'Annex 2 EHV charges'!$A:$O,COLUMN(E27)+4,FALSE)=0,"",VLOOKUP($A27,'Annex 2 EHV charges'!$A:$O,COLUMN(E27)+4,FALSE)),"")</f>
        <v/>
      </c>
      <c r="F27" s="83">
        <f>IFERROR(IF(VLOOKUP($A27,'Annex 2 EHV charges'!$A:$O,COLUMN(F27)+4,FALSE)=0,"",VLOOKUP($A27,'Annex 2 EHV charges'!$A:$O,COLUMN(F27)+4,FALSE)),"")</f>
        <v>1021.73</v>
      </c>
      <c r="G27" s="84">
        <f>IFERROR(IF(VLOOKUP($A27,'Annex 2 EHV charges'!$A:$O,COLUMN(G27)+4,FALSE)=0,"",VLOOKUP($A27,'Annex 2 EHV charges'!$A:$O,COLUMN(G27)+4,FALSE)),"")</f>
        <v>0.67</v>
      </c>
      <c r="H27" s="84">
        <f>IFERROR(IF(VLOOKUP($A27,'Annex 2 EHV charges'!$A:$O,COLUMN(H27)+4,FALSE)=0,"",VLOOKUP($A27,'Annex 2 EHV charges'!$A:$O,COLUMN(H27)+4,FALSE)),"")</f>
        <v>0.67</v>
      </c>
    </row>
    <row r="28" spans="1:8" x14ac:dyDescent="0.2">
      <c r="A28" s="77">
        <f t="array" ref="A28">IFERROR(INDEX('Annex 2 EHV charges'!$A$11:$A$308, MATCH(0, IF(ISBLANK('Annex 2 EHV charges'!$A$11:$A$308),1, COUNTIF(A$4:$A27, 'Annex 2 EHV charges'!$A$11:$A$308)), 0)),"")</f>
        <v>298</v>
      </c>
      <c r="B28" s="77">
        <f>IF($A28="","",VLOOKUP($A28,'Annex 2 EHV charges'!$A:$P,2,0))</f>
        <v>298</v>
      </c>
      <c r="C28" s="78" t="str">
        <f>IF($A28="","",VLOOKUP($A28,'Annex 2 EHV charges'!$A:$P,3,0))</f>
        <v>1170000559851</v>
      </c>
      <c r="D28" s="77" t="str">
        <f>IF($A28="","",VLOOKUP($A28,'Annex 2 EHV charges'!$A:$P,7,0))</f>
        <v>Lodge Farm (Calow) PV</v>
      </c>
      <c r="E28" s="82">
        <f>IFERROR(IF(VLOOKUP($A28,'Annex 2 EHV charges'!$A:$O,COLUMN(E28)+4,FALSE)=0,"",VLOOKUP($A28,'Annex 2 EHV charges'!$A:$O,COLUMN(E28)+4,FALSE)),"")</f>
        <v>0.3</v>
      </c>
      <c r="F28" s="83">
        <f>IFERROR(IF(VLOOKUP($A28,'Annex 2 EHV charges'!$A:$O,COLUMN(F28)+4,FALSE)=0,"",VLOOKUP($A28,'Annex 2 EHV charges'!$A:$O,COLUMN(F28)+4,FALSE)),"")</f>
        <v>4.67</v>
      </c>
      <c r="G28" s="84">
        <f>IFERROR(IF(VLOOKUP($A28,'Annex 2 EHV charges'!$A:$O,COLUMN(G28)+4,FALSE)=0,"",VLOOKUP($A28,'Annex 2 EHV charges'!$A:$O,COLUMN(G28)+4,FALSE)),"")</f>
        <v>1.64</v>
      </c>
      <c r="H28" s="84">
        <f>IFERROR(IF(VLOOKUP($A28,'Annex 2 EHV charges'!$A:$O,COLUMN(H28)+4,FALSE)=0,"",VLOOKUP($A28,'Annex 2 EHV charges'!$A:$O,COLUMN(H28)+4,FALSE)),"")</f>
        <v>1.64</v>
      </c>
    </row>
    <row r="29" spans="1:8" x14ac:dyDescent="0.2">
      <c r="A29" s="77">
        <f t="array" ref="A29">IFERROR(INDEX('Annex 2 EHV charges'!$A$11:$A$308, MATCH(0, IF(ISBLANK('Annex 2 EHV charges'!$A$11:$A$308),1, COUNTIF(A$4:$A28, 'Annex 2 EHV charges'!$A$11:$A$308)), 0)),"")</f>
        <v>299</v>
      </c>
      <c r="B29" s="77">
        <f>IF($A29="","",VLOOKUP($A29,'Annex 2 EHV charges'!$A:$P,2,0))</f>
        <v>299</v>
      </c>
      <c r="C29" s="78" t="str">
        <f>IF($A29="","",VLOOKUP($A29,'Annex 2 EHV charges'!$A:$P,3,0))</f>
        <v>1170000569840</v>
      </c>
      <c r="D29" s="77" t="str">
        <f>IF($A29="","",VLOOKUP($A29,'Annex 2 EHV charges'!$A:$P,7,0))</f>
        <v>Arkwright Solar PV</v>
      </c>
      <c r="E29" s="82">
        <f>IFERROR(IF(VLOOKUP($A29,'Annex 2 EHV charges'!$A:$O,COLUMN(E29)+4,FALSE)=0,"",VLOOKUP($A29,'Annex 2 EHV charges'!$A:$O,COLUMN(E29)+4,FALSE)),"")</f>
        <v>0.27300000000000002</v>
      </c>
      <c r="F29" s="83">
        <f>IFERROR(IF(VLOOKUP($A29,'Annex 2 EHV charges'!$A:$O,COLUMN(F29)+4,FALSE)=0,"",VLOOKUP($A29,'Annex 2 EHV charges'!$A:$O,COLUMN(F29)+4,FALSE)),"")</f>
        <v>131.63999999999999</v>
      </c>
      <c r="G29" s="84">
        <f>IFERROR(IF(VLOOKUP($A29,'Annex 2 EHV charges'!$A:$O,COLUMN(G29)+4,FALSE)=0,"",VLOOKUP($A29,'Annex 2 EHV charges'!$A:$O,COLUMN(G29)+4,FALSE)),"")</f>
        <v>1.43</v>
      </c>
      <c r="H29" s="84">
        <f>IFERROR(IF(VLOOKUP($A29,'Annex 2 EHV charges'!$A:$O,COLUMN(H29)+4,FALSE)=0,"",VLOOKUP($A29,'Annex 2 EHV charges'!$A:$O,COLUMN(H29)+4,FALSE)),"")</f>
        <v>1.43</v>
      </c>
    </row>
    <row r="30" spans="1:8" x14ac:dyDescent="0.2">
      <c r="A30" s="77">
        <f t="array" ref="A30">IFERROR(INDEX('Annex 2 EHV charges'!$A$11:$A$308, MATCH(0, IF(ISBLANK('Annex 2 EHV charges'!$A$11:$A$308),1, COUNTIF(A$4:$A29, 'Annex 2 EHV charges'!$A$11:$A$308)), 0)),"")</f>
        <v>300</v>
      </c>
      <c r="B30" s="77">
        <f>IF($A30="","",VLOOKUP($A30,'Annex 2 EHV charges'!$A:$P,2,0))</f>
        <v>300</v>
      </c>
      <c r="C30" s="78" t="str">
        <f>IF($A30="","",VLOOKUP($A30,'Annex 2 EHV charges'!$A:$P,3,0))</f>
        <v>1170000579245</v>
      </c>
      <c r="D30" s="77" t="str">
        <f>IF($A30="","",VLOOKUP($A30,'Annex 2 EHV charges'!$A:$P,7,0))</f>
        <v>Langar PV Imports</v>
      </c>
      <c r="E30" s="82">
        <f>IFERROR(IF(VLOOKUP($A30,'Annex 2 EHV charges'!$A:$O,COLUMN(E30)+4,FALSE)=0,"",VLOOKUP($A30,'Annex 2 EHV charges'!$A:$O,COLUMN(E30)+4,FALSE)),"")</f>
        <v>0.55900000000000005</v>
      </c>
      <c r="F30" s="83">
        <f>IFERROR(IF(VLOOKUP($A30,'Annex 2 EHV charges'!$A:$O,COLUMN(F30)+4,FALSE)=0,"",VLOOKUP($A30,'Annex 2 EHV charges'!$A:$O,COLUMN(F30)+4,FALSE)),"")</f>
        <v>3.32</v>
      </c>
      <c r="G30" s="84">
        <f>IFERROR(IF(VLOOKUP($A30,'Annex 2 EHV charges'!$A:$O,COLUMN(G30)+4,FALSE)=0,"",VLOOKUP($A30,'Annex 2 EHV charges'!$A:$O,COLUMN(G30)+4,FALSE)),"")</f>
        <v>2.0299999999999998</v>
      </c>
      <c r="H30" s="84">
        <f>IFERROR(IF(VLOOKUP($A30,'Annex 2 EHV charges'!$A:$O,COLUMN(H30)+4,FALSE)=0,"",VLOOKUP($A30,'Annex 2 EHV charges'!$A:$O,COLUMN(H30)+4,FALSE)),"")</f>
        <v>2.0299999999999998</v>
      </c>
    </row>
    <row r="31" spans="1:8" x14ac:dyDescent="0.2">
      <c r="A31" s="77">
        <f t="array" ref="A31">IFERROR(INDEX('Annex 2 EHV charges'!$A$11:$A$308, MATCH(0, IF(ISBLANK('Annex 2 EHV charges'!$A$11:$A$308),1, COUNTIF(A$4:$A30, 'Annex 2 EHV charges'!$A$11:$A$308)), 0)),"")</f>
        <v>302</v>
      </c>
      <c r="B31" s="77">
        <f>IF($A31="","",VLOOKUP($A31,'Annex 2 EHV charges'!$A:$P,2,0))</f>
        <v>302</v>
      </c>
      <c r="C31" s="78" t="str">
        <f>IF($A31="","",VLOOKUP($A31,'Annex 2 EHV charges'!$A:$P,3,0))</f>
        <v>1170000579919</v>
      </c>
      <c r="D31" s="77" t="str">
        <f>IF($A31="","",VLOOKUP($A31,'Annex 2 EHV charges'!$A:$P,7,0))</f>
        <v>Averill Farm PV</v>
      </c>
      <c r="E31" s="82">
        <f>IFERROR(IF(VLOOKUP($A31,'Annex 2 EHV charges'!$A:$O,COLUMN(E31)+4,FALSE)=0,"",VLOOKUP($A31,'Annex 2 EHV charges'!$A:$O,COLUMN(E31)+4,FALSE)),"")</f>
        <v>0.30599999999999999</v>
      </c>
      <c r="F31" s="83">
        <f>IFERROR(IF(VLOOKUP($A31,'Annex 2 EHV charges'!$A:$O,COLUMN(F31)+4,FALSE)=0,"",VLOOKUP($A31,'Annex 2 EHV charges'!$A:$O,COLUMN(F31)+4,FALSE)),"")</f>
        <v>14.46</v>
      </c>
      <c r="G31" s="84">
        <f>IFERROR(IF(VLOOKUP($A31,'Annex 2 EHV charges'!$A:$O,COLUMN(G31)+4,FALSE)=0,"",VLOOKUP($A31,'Annex 2 EHV charges'!$A:$O,COLUMN(G31)+4,FALSE)),"")</f>
        <v>1.78</v>
      </c>
      <c r="H31" s="84">
        <f>IFERROR(IF(VLOOKUP($A31,'Annex 2 EHV charges'!$A:$O,COLUMN(H31)+4,FALSE)=0,"",VLOOKUP($A31,'Annex 2 EHV charges'!$A:$O,COLUMN(H31)+4,FALSE)),"")</f>
        <v>1.78</v>
      </c>
    </row>
    <row r="32" spans="1:8" x14ac:dyDescent="0.2">
      <c r="A32" s="77">
        <f t="array" ref="A32">IFERROR(INDEX('Annex 2 EHV charges'!$A$11:$A$308, MATCH(0, IF(ISBLANK('Annex 2 EHV charges'!$A$11:$A$308),1, COUNTIF(A$4:$A31, 'Annex 2 EHV charges'!$A$11:$A$308)), 0)),"")</f>
        <v>303</v>
      </c>
      <c r="B32" s="77">
        <f>IF($A32="","",VLOOKUP($A32,'Annex 2 EHV charges'!$A:$P,2,0))</f>
        <v>303</v>
      </c>
      <c r="C32" s="78" t="str">
        <f>IF($A32="","",VLOOKUP($A32,'Annex 2 EHV charges'!$A:$P,3,0))</f>
        <v>1170000582692</v>
      </c>
      <c r="D32" s="77" t="str">
        <f>IF($A32="","",VLOOKUP($A32,'Annex 2 EHV charges'!$A:$P,7,0))</f>
        <v>Marchington Solar PV</v>
      </c>
      <c r="E32" s="82">
        <f>IFERROR(IF(VLOOKUP($A32,'Annex 2 EHV charges'!$A:$O,COLUMN(E32)+4,FALSE)=0,"",VLOOKUP($A32,'Annex 2 EHV charges'!$A:$O,COLUMN(E32)+4,FALSE)),"")</f>
        <v>1.7589999999999999</v>
      </c>
      <c r="F32" s="83">
        <f>IFERROR(IF(VLOOKUP($A32,'Annex 2 EHV charges'!$A:$O,COLUMN(F32)+4,FALSE)=0,"",VLOOKUP($A32,'Annex 2 EHV charges'!$A:$O,COLUMN(F32)+4,FALSE)),"")</f>
        <v>2.8</v>
      </c>
      <c r="G32" s="84">
        <f>IFERROR(IF(VLOOKUP($A32,'Annex 2 EHV charges'!$A:$O,COLUMN(G32)+4,FALSE)=0,"",VLOOKUP($A32,'Annex 2 EHV charges'!$A:$O,COLUMN(G32)+4,FALSE)),"")</f>
        <v>1.1299999999999999</v>
      </c>
      <c r="H32" s="84">
        <f>IFERROR(IF(VLOOKUP($A32,'Annex 2 EHV charges'!$A:$O,COLUMN(H32)+4,FALSE)=0,"",VLOOKUP($A32,'Annex 2 EHV charges'!$A:$O,COLUMN(H32)+4,FALSE)),"")</f>
        <v>1.1299999999999999</v>
      </c>
    </row>
    <row r="33" spans="1:8" x14ac:dyDescent="0.2">
      <c r="A33" s="77">
        <f t="array" ref="A33">IFERROR(INDEX('Annex 2 EHV charges'!$A$11:$A$308, MATCH(0, IF(ISBLANK('Annex 2 EHV charges'!$A$11:$A$308),1, COUNTIF(A$4:$A32, 'Annex 2 EHV charges'!$A$11:$A$308)), 0)),"")</f>
        <v>304</v>
      </c>
      <c r="B33" s="77">
        <f>IF($A33="","",VLOOKUP($A33,'Annex 2 EHV charges'!$A:$P,2,0))</f>
        <v>304</v>
      </c>
      <c r="C33" s="78" t="str">
        <f>IF($A33="","",VLOOKUP($A33,'Annex 2 EHV charges'!$A:$P,3,0))</f>
        <v>1170000586492</v>
      </c>
      <c r="D33" s="77" t="str">
        <f>IF($A33="","",VLOOKUP($A33,'Annex 2 EHV charges'!$A:$P,7,0))</f>
        <v>West End Fm Treswell PV</v>
      </c>
      <c r="E33" s="82">
        <f>IFERROR(IF(VLOOKUP($A33,'Annex 2 EHV charges'!$A:$O,COLUMN(E33)+4,FALSE)=0,"",VLOOKUP($A33,'Annex 2 EHV charges'!$A:$O,COLUMN(E33)+4,FALSE)),"")</f>
        <v>5.5E-2</v>
      </c>
      <c r="F33" s="83">
        <f>IFERROR(IF(VLOOKUP($A33,'Annex 2 EHV charges'!$A:$O,COLUMN(F33)+4,FALSE)=0,"",VLOOKUP($A33,'Annex 2 EHV charges'!$A:$O,COLUMN(F33)+4,FALSE)),"")</f>
        <v>1483.54</v>
      </c>
      <c r="G33" s="84">
        <f>IFERROR(IF(VLOOKUP($A33,'Annex 2 EHV charges'!$A:$O,COLUMN(G33)+4,FALSE)=0,"",VLOOKUP($A33,'Annex 2 EHV charges'!$A:$O,COLUMN(G33)+4,FALSE)),"")</f>
        <v>1.34</v>
      </c>
      <c r="H33" s="84">
        <f>IFERROR(IF(VLOOKUP($A33,'Annex 2 EHV charges'!$A:$O,COLUMN(H33)+4,FALSE)=0,"",VLOOKUP($A33,'Annex 2 EHV charges'!$A:$O,COLUMN(H33)+4,FALSE)),"")</f>
        <v>1.34</v>
      </c>
    </row>
    <row r="34" spans="1:8" x14ac:dyDescent="0.2">
      <c r="A34" s="77">
        <f t="array" ref="A34">IFERROR(INDEX('Annex 2 EHV charges'!$A$11:$A$308, MATCH(0, IF(ISBLANK('Annex 2 EHV charges'!$A$11:$A$308),1, COUNTIF(A$4:$A33, 'Annex 2 EHV charges'!$A$11:$A$308)), 0)),"")</f>
        <v>305</v>
      </c>
      <c r="B34" s="77">
        <f>IF($A34="","",VLOOKUP($A34,'Annex 2 EHV charges'!$A:$P,2,0))</f>
        <v>305</v>
      </c>
      <c r="C34" s="78" t="str">
        <f>IF($A34="","",VLOOKUP($A34,'Annex 2 EHV charges'!$A:$P,3,0))</f>
        <v>1170000586605</v>
      </c>
      <c r="D34" s="77" t="str">
        <f>IF($A34="","",VLOOKUP($A34,'Annex 2 EHV charges'!$A:$P,7,0))</f>
        <v>Fields Farm Southam PV</v>
      </c>
      <c r="E34" s="82">
        <f>IFERROR(IF(VLOOKUP($A34,'Annex 2 EHV charges'!$A:$O,COLUMN(E34)+4,FALSE)=0,"",VLOOKUP($A34,'Annex 2 EHV charges'!$A:$O,COLUMN(E34)+4,FALSE)),"")</f>
        <v>0.23300000000000001</v>
      </c>
      <c r="F34" s="83">
        <f>IFERROR(IF(VLOOKUP($A34,'Annex 2 EHV charges'!$A:$O,COLUMN(F34)+4,FALSE)=0,"",VLOOKUP($A34,'Annex 2 EHV charges'!$A:$O,COLUMN(F34)+4,FALSE)),"")</f>
        <v>4.8899999999999997</v>
      </c>
      <c r="G34" s="84">
        <f>IFERROR(IF(VLOOKUP($A34,'Annex 2 EHV charges'!$A:$O,COLUMN(G34)+4,FALSE)=0,"",VLOOKUP($A34,'Annex 2 EHV charges'!$A:$O,COLUMN(G34)+4,FALSE)),"")</f>
        <v>1.1399999999999999</v>
      </c>
      <c r="H34" s="84">
        <f>IFERROR(IF(VLOOKUP($A34,'Annex 2 EHV charges'!$A:$O,COLUMN(H34)+4,FALSE)=0,"",VLOOKUP($A34,'Annex 2 EHV charges'!$A:$O,COLUMN(H34)+4,FALSE)),"")</f>
        <v>1.1399999999999999</v>
      </c>
    </row>
    <row r="35" spans="1:8" x14ac:dyDescent="0.2">
      <c r="A35" s="77">
        <f t="array" ref="A35">IFERROR(INDEX('Annex 2 EHV charges'!$A$11:$A$308, MATCH(0, IF(ISBLANK('Annex 2 EHV charges'!$A$11:$A$308),1, COUNTIF(A$4:$A34, 'Annex 2 EHV charges'!$A$11:$A$308)), 0)),"")</f>
        <v>306</v>
      </c>
      <c r="B35" s="77">
        <f>IF($A35="","",VLOOKUP($A35,'Annex 2 EHV charges'!$A:$P,2,0))</f>
        <v>306</v>
      </c>
      <c r="C35" s="78" t="str">
        <f>IF($A35="","",VLOOKUP($A35,'Annex 2 EHV charges'!$A:$P,3,0))</f>
        <v>1170000587273</v>
      </c>
      <c r="D35" s="77" t="str">
        <f>IF($A35="","",VLOOKUP($A35,'Annex 2 EHV charges'!$A:$P,7,0))</f>
        <v>Canopus Farm PV</v>
      </c>
      <c r="E35" s="82">
        <f>IFERROR(IF(VLOOKUP($A35,'Annex 2 EHV charges'!$A:$O,COLUMN(E35)+4,FALSE)=0,"",VLOOKUP($A35,'Annex 2 EHV charges'!$A:$O,COLUMN(E35)+4,FALSE)),"")</f>
        <v>0.19</v>
      </c>
      <c r="F35" s="83">
        <f>IFERROR(IF(VLOOKUP($A35,'Annex 2 EHV charges'!$A:$O,COLUMN(F35)+4,FALSE)=0,"",VLOOKUP($A35,'Annex 2 EHV charges'!$A:$O,COLUMN(F35)+4,FALSE)),"")</f>
        <v>4.78</v>
      </c>
      <c r="G35" s="84">
        <f>IFERROR(IF(VLOOKUP($A35,'Annex 2 EHV charges'!$A:$O,COLUMN(G35)+4,FALSE)=0,"",VLOOKUP($A35,'Annex 2 EHV charges'!$A:$O,COLUMN(G35)+4,FALSE)),"")</f>
        <v>0.71</v>
      </c>
      <c r="H35" s="84">
        <f>IFERROR(IF(VLOOKUP($A35,'Annex 2 EHV charges'!$A:$O,COLUMN(H35)+4,FALSE)=0,"",VLOOKUP($A35,'Annex 2 EHV charges'!$A:$O,COLUMN(H35)+4,FALSE)),"")</f>
        <v>0.71</v>
      </c>
    </row>
    <row r="36" spans="1:8" x14ac:dyDescent="0.2">
      <c r="A36" s="77">
        <f t="array" ref="A36">IFERROR(INDEX('Annex 2 EHV charges'!$A$11:$A$308, MATCH(0, IF(ISBLANK('Annex 2 EHV charges'!$A$11:$A$308),1, COUNTIF(A$4:$A35, 'Annex 2 EHV charges'!$A$11:$A$308)), 0)),"")</f>
        <v>307</v>
      </c>
      <c r="B36" s="77">
        <f>IF($A36="","",VLOOKUP($A36,'Annex 2 EHV charges'!$A:$P,2,0))</f>
        <v>307</v>
      </c>
      <c r="C36" s="78" t="str">
        <f>IF($A36="","",VLOOKUP($A36,'Annex 2 EHV charges'!$A:$P,3,0))</f>
        <v>1170000594261</v>
      </c>
      <c r="D36" s="77" t="str">
        <f>IF($A36="","",VLOOKUP($A36,'Annex 2 EHV charges'!$A:$P,7,0))</f>
        <v>Lindridge Farm PV</v>
      </c>
      <c r="E36" s="82">
        <f>IFERROR(IF(VLOOKUP($A36,'Annex 2 EHV charges'!$A:$O,COLUMN(E36)+4,FALSE)=0,"",VLOOKUP($A36,'Annex 2 EHV charges'!$A:$O,COLUMN(E36)+4,FALSE)),"")</f>
        <v>3.0409999999999999</v>
      </c>
      <c r="F36" s="83">
        <f>IFERROR(IF(VLOOKUP($A36,'Annex 2 EHV charges'!$A:$O,COLUMN(F36)+4,FALSE)=0,"",VLOOKUP($A36,'Annex 2 EHV charges'!$A:$O,COLUMN(F36)+4,FALSE)),"")</f>
        <v>12.24</v>
      </c>
      <c r="G36" s="84">
        <f>IFERROR(IF(VLOOKUP($A36,'Annex 2 EHV charges'!$A:$O,COLUMN(G36)+4,FALSE)=0,"",VLOOKUP($A36,'Annex 2 EHV charges'!$A:$O,COLUMN(G36)+4,FALSE)),"")</f>
        <v>1.37</v>
      </c>
      <c r="H36" s="84">
        <f>IFERROR(IF(VLOOKUP($A36,'Annex 2 EHV charges'!$A:$O,COLUMN(H36)+4,FALSE)=0,"",VLOOKUP($A36,'Annex 2 EHV charges'!$A:$O,COLUMN(H36)+4,FALSE)),"")</f>
        <v>1.37</v>
      </c>
    </row>
    <row r="37" spans="1:8" x14ac:dyDescent="0.2">
      <c r="A37" s="77">
        <f t="array" ref="A37">IFERROR(INDEX('Annex 2 EHV charges'!$A$11:$A$308, MATCH(0, IF(ISBLANK('Annex 2 EHV charges'!$A$11:$A$308),1, COUNTIF(A$4:$A36, 'Annex 2 EHV charges'!$A$11:$A$308)), 0)),"")</f>
        <v>308</v>
      </c>
      <c r="B37" s="77">
        <f>IF($A37="","",VLOOKUP($A37,'Annex 2 EHV charges'!$A:$P,2,0))</f>
        <v>308</v>
      </c>
      <c r="C37" s="78" t="str">
        <f>IF($A37="","",VLOOKUP($A37,'Annex 2 EHV charges'!$A:$P,3,0))</f>
        <v>1170000594164</v>
      </c>
      <c r="D37" s="77" t="str">
        <f>IF($A37="","",VLOOKUP($A37,'Annex 2 EHV charges'!$A:$P,7,0))</f>
        <v>Thornborough Grnds PV</v>
      </c>
      <c r="E37" s="82" t="str">
        <f>IFERROR(IF(VLOOKUP($A37,'Annex 2 EHV charges'!$A:$O,COLUMN(E37)+4,FALSE)=0,"",VLOOKUP($A37,'Annex 2 EHV charges'!$A:$O,COLUMN(E37)+4,FALSE)),"")</f>
        <v/>
      </c>
      <c r="F37" s="83">
        <f>IFERROR(IF(VLOOKUP($A37,'Annex 2 EHV charges'!$A:$O,COLUMN(F37)+4,FALSE)=0,"",VLOOKUP($A37,'Annex 2 EHV charges'!$A:$O,COLUMN(F37)+4,FALSE)),"")</f>
        <v>1499.59</v>
      </c>
      <c r="G37" s="84">
        <f>IFERROR(IF(VLOOKUP($A37,'Annex 2 EHV charges'!$A:$O,COLUMN(G37)+4,FALSE)=0,"",VLOOKUP($A37,'Annex 2 EHV charges'!$A:$O,COLUMN(G37)+4,FALSE)),"")</f>
        <v>1.82</v>
      </c>
      <c r="H37" s="84">
        <f>IFERROR(IF(VLOOKUP($A37,'Annex 2 EHV charges'!$A:$O,COLUMN(H37)+4,FALSE)=0,"",VLOOKUP($A37,'Annex 2 EHV charges'!$A:$O,COLUMN(H37)+4,FALSE)),"")</f>
        <v>1.82</v>
      </c>
    </row>
    <row r="38" spans="1:8" x14ac:dyDescent="0.2">
      <c r="A38" s="77">
        <f t="array" ref="A38">IFERROR(INDEX('Annex 2 EHV charges'!$A$11:$A$308, MATCH(0, IF(ISBLANK('Annex 2 EHV charges'!$A$11:$A$308),1, COUNTIF(A$4:$A37, 'Annex 2 EHV charges'!$A$11:$A$308)), 0)),"")</f>
        <v>309</v>
      </c>
      <c r="B38" s="77">
        <f>IF($A38="","",VLOOKUP($A38,'Annex 2 EHV charges'!$A:$P,2,0))</f>
        <v>309</v>
      </c>
      <c r="C38" s="78" t="str">
        <f>IF($A38="","",VLOOKUP($A38,'Annex 2 EHV charges'!$A:$P,3,0))</f>
        <v>1170000592228</v>
      </c>
      <c r="D38" s="77" t="str">
        <f>IF($A38="","",VLOOKUP($A38,'Annex 2 EHV charges'!$A:$P,7,0))</f>
        <v>Wymeswold Narrow Lane PV</v>
      </c>
      <c r="E38" s="82">
        <f>IFERROR(IF(VLOOKUP($A38,'Annex 2 EHV charges'!$A:$O,COLUMN(E38)+4,FALSE)=0,"",VLOOKUP($A38,'Annex 2 EHV charges'!$A:$O,COLUMN(E38)+4,FALSE)),"")</f>
        <v>0.54100000000000004</v>
      </c>
      <c r="F38" s="83">
        <f>IFERROR(IF(VLOOKUP($A38,'Annex 2 EHV charges'!$A:$O,COLUMN(F38)+4,FALSE)=0,"",VLOOKUP($A38,'Annex 2 EHV charges'!$A:$O,COLUMN(F38)+4,FALSE)),"")</f>
        <v>15.65</v>
      </c>
      <c r="G38" s="84">
        <f>IFERROR(IF(VLOOKUP($A38,'Annex 2 EHV charges'!$A:$O,COLUMN(G38)+4,FALSE)=0,"",VLOOKUP($A38,'Annex 2 EHV charges'!$A:$O,COLUMN(G38)+4,FALSE)),"")</f>
        <v>1.33</v>
      </c>
      <c r="H38" s="84">
        <f>IFERROR(IF(VLOOKUP($A38,'Annex 2 EHV charges'!$A:$O,COLUMN(H38)+4,FALSE)=0,"",VLOOKUP($A38,'Annex 2 EHV charges'!$A:$O,COLUMN(H38)+4,FALSE)),"")</f>
        <v>1.33</v>
      </c>
    </row>
    <row r="39" spans="1:8" x14ac:dyDescent="0.2">
      <c r="A39" s="77">
        <f t="array" ref="A39">IFERROR(INDEX('Annex 2 EHV charges'!$A$11:$A$308, MATCH(0, IF(ISBLANK('Annex 2 EHV charges'!$A$11:$A$308),1, COUNTIF(A$4:$A38, 'Annex 2 EHV charges'!$A$11:$A$308)), 0)),"")</f>
        <v>310</v>
      </c>
      <c r="B39" s="77">
        <f>IF($A39="","",VLOOKUP($A39,'Annex 2 EHV charges'!$A:$P,2,0))</f>
        <v>310</v>
      </c>
      <c r="C39" s="78" t="str">
        <f>IF($A39="","",VLOOKUP($A39,'Annex 2 EHV charges'!$A:$P,3,0))</f>
        <v>1170000598034</v>
      </c>
      <c r="D39" s="77" t="str">
        <f>IF($A39="","",VLOOKUP($A39,'Annex 2 EHV charges'!$A:$P,7,0))</f>
        <v>Manor Farm Horton PV</v>
      </c>
      <c r="E39" s="82" t="str">
        <f>IFERROR(IF(VLOOKUP($A39,'Annex 2 EHV charges'!$A:$O,COLUMN(E39)+4,FALSE)=0,"",VLOOKUP($A39,'Annex 2 EHV charges'!$A:$O,COLUMN(E39)+4,FALSE)),"")</f>
        <v/>
      </c>
      <c r="F39" s="83">
        <f>IFERROR(IF(VLOOKUP($A39,'Annex 2 EHV charges'!$A:$O,COLUMN(F39)+4,FALSE)=0,"",VLOOKUP($A39,'Annex 2 EHV charges'!$A:$O,COLUMN(F39)+4,FALSE)),"")</f>
        <v>3.36</v>
      </c>
      <c r="G39" s="84">
        <f>IFERROR(IF(VLOOKUP($A39,'Annex 2 EHV charges'!$A:$O,COLUMN(G39)+4,FALSE)=0,"",VLOOKUP($A39,'Annex 2 EHV charges'!$A:$O,COLUMN(G39)+4,FALSE)),"")</f>
        <v>1.0900000000000001</v>
      </c>
      <c r="H39" s="84">
        <f>IFERROR(IF(VLOOKUP($A39,'Annex 2 EHV charges'!$A:$O,COLUMN(H39)+4,FALSE)=0,"",VLOOKUP($A39,'Annex 2 EHV charges'!$A:$O,COLUMN(H39)+4,FALSE)),"")</f>
        <v>1.0900000000000001</v>
      </c>
    </row>
    <row r="40" spans="1:8" x14ac:dyDescent="0.2">
      <c r="A40" s="77">
        <f t="array" ref="A40">IFERROR(INDEX('Annex 2 EHV charges'!$A$11:$A$308, MATCH(0, IF(ISBLANK('Annex 2 EHV charges'!$A$11:$A$308),1, COUNTIF(A$4:$A39, 'Annex 2 EHV charges'!$A$11:$A$308)), 0)),"")</f>
        <v>311</v>
      </c>
      <c r="B40" s="77">
        <f>IF($A40="","",VLOOKUP($A40,'Annex 2 EHV charges'!$A:$P,2,0))</f>
        <v>311</v>
      </c>
      <c r="C40" s="78" t="str">
        <f>IF($A40="","",VLOOKUP($A40,'Annex 2 EHV charges'!$A:$P,3,0))</f>
        <v>1170000598196</v>
      </c>
      <c r="D40" s="77" t="str">
        <f>IF($A40="","",VLOOKUP($A40,'Annex 2 EHV charges'!$A:$P,7,0))</f>
        <v>Handley Park Farm PV</v>
      </c>
      <c r="E40" s="82" t="str">
        <f>IFERROR(IF(VLOOKUP($A40,'Annex 2 EHV charges'!$A:$O,COLUMN(E40)+4,FALSE)=0,"",VLOOKUP($A40,'Annex 2 EHV charges'!$A:$O,COLUMN(E40)+4,FALSE)),"")</f>
        <v/>
      </c>
      <c r="F40" s="83">
        <f>IFERROR(IF(VLOOKUP($A40,'Annex 2 EHV charges'!$A:$O,COLUMN(F40)+4,FALSE)=0,"",VLOOKUP($A40,'Annex 2 EHV charges'!$A:$O,COLUMN(F40)+4,FALSE)),"")</f>
        <v>15.05</v>
      </c>
      <c r="G40" s="84">
        <f>IFERROR(IF(VLOOKUP($A40,'Annex 2 EHV charges'!$A:$O,COLUMN(G40)+4,FALSE)=0,"",VLOOKUP($A40,'Annex 2 EHV charges'!$A:$O,COLUMN(G40)+4,FALSE)),"")</f>
        <v>1.27</v>
      </c>
      <c r="H40" s="84">
        <f>IFERROR(IF(VLOOKUP($A40,'Annex 2 EHV charges'!$A:$O,COLUMN(H40)+4,FALSE)=0,"",VLOOKUP($A40,'Annex 2 EHV charges'!$A:$O,COLUMN(H40)+4,FALSE)),"")</f>
        <v>1.27</v>
      </c>
    </row>
    <row r="41" spans="1:8" x14ac:dyDescent="0.2">
      <c r="A41" s="77">
        <f t="array" ref="A41">IFERROR(INDEX('Annex 2 EHV charges'!$A$11:$A$308, MATCH(0, IF(ISBLANK('Annex 2 EHV charges'!$A$11:$A$308),1, COUNTIF(A$4:$A40, 'Annex 2 EHV charges'!$A$11:$A$308)), 0)),"")</f>
        <v>312</v>
      </c>
      <c r="B41" s="77">
        <f>IF($A41="","",VLOOKUP($A41,'Annex 2 EHV charges'!$A:$P,2,0))</f>
        <v>312</v>
      </c>
      <c r="C41" s="78" t="str">
        <f>IF($A41="","",VLOOKUP($A41,'Annex 2 EHV charges'!$A:$P,3,0))</f>
        <v>1170000601982</v>
      </c>
      <c r="D41" s="77" t="str">
        <f>IF($A41="","",VLOOKUP($A41,'Annex 2 EHV charges'!$A:$P,7,0))</f>
        <v>Shelton Lodge PV</v>
      </c>
      <c r="E41" s="82">
        <f>IFERROR(IF(VLOOKUP($A41,'Annex 2 EHV charges'!$A:$O,COLUMN(E41)+4,FALSE)=0,"",VLOOKUP($A41,'Annex 2 EHV charges'!$A:$O,COLUMN(E41)+4,FALSE)),"")</f>
        <v>5.5E-2</v>
      </c>
      <c r="F41" s="83">
        <f>IFERROR(IF(VLOOKUP($A41,'Annex 2 EHV charges'!$A:$O,COLUMN(F41)+4,FALSE)=0,"",VLOOKUP($A41,'Annex 2 EHV charges'!$A:$O,COLUMN(F41)+4,FALSE)),"")</f>
        <v>21.13</v>
      </c>
      <c r="G41" s="84">
        <f>IFERROR(IF(VLOOKUP($A41,'Annex 2 EHV charges'!$A:$O,COLUMN(G41)+4,FALSE)=0,"",VLOOKUP($A41,'Annex 2 EHV charges'!$A:$O,COLUMN(G41)+4,FALSE)),"")</f>
        <v>0.94</v>
      </c>
      <c r="H41" s="84">
        <f>IFERROR(IF(VLOOKUP($A41,'Annex 2 EHV charges'!$A:$O,COLUMN(H41)+4,FALSE)=0,"",VLOOKUP($A41,'Annex 2 EHV charges'!$A:$O,COLUMN(H41)+4,FALSE)),"")</f>
        <v>0.94</v>
      </c>
    </row>
    <row r="42" spans="1:8" x14ac:dyDescent="0.2">
      <c r="A42" s="77">
        <f t="array" ref="A42">IFERROR(INDEX('Annex 2 EHV charges'!$A$11:$A$308, MATCH(0, IF(ISBLANK('Annex 2 EHV charges'!$A$11:$A$308),1, COUNTIF(A$4:$A41, 'Annex 2 EHV charges'!$A$11:$A$308)), 0)),"")</f>
        <v>313</v>
      </c>
      <c r="B42" s="77">
        <f>IF($A42="","",VLOOKUP($A42,'Annex 2 EHV charges'!$A:$P,2,0))</f>
        <v>313</v>
      </c>
      <c r="C42" s="78" t="str">
        <f>IF($A42="","",VLOOKUP($A42,'Annex 2 EHV charges'!$A:$P,3,0))</f>
        <v>1170000604023</v>
      </c>
      <c r="D42" s="77" t="str">
        <f>IF($A42="","",VLOOKUP($A42,'Annex 2 EHV charges'!$A:$P,7,0))</f>
        <v>Brafield on the Green PV</v>
      </c>
      <c r="E42" s="82" t="str">
        <f>IFERROR(IF(VLOOKUP($A42,'Annex 2 EHV charges'!$A:$O,COLUMN(E42)+4,FALSE)=0,"",VLOOKUP($A42,'Annex 2 EHV charges'!$A:$O,COLUMN(E42)+4,FALSE)),"")</f>
        <v/>
      </c>
      <c r="F42" s="83">
        <f>IFERROR(IF(VLOOKUP($A42,'Annex 2 EHV charges'!$A:$O,COLUMN(F42)+4,FALSE)=0,"",VLOOKUP($A42,'Annex 2 EHV charges'!$A:$O,COLUMN(F42)+4,FALSE)),"")</f>
        <v>1532.98</v>
      </c>
      <c r="G42" s="84">
        <f>IFERROR(IF(VLOOKUP($A42,'Annex 2 EHV charges'!$A:$O,COLUMN(G42)+4,FALSE)=0,"",VLOOKUP($A42,'Annex 2 EHV charges'!$A:$O,COLUMN(G42)+4,FALSE)),"")</f>
        <v>0.8</v>
      </c>
      <c r="H42" s="84">
        <f>IFERROR(IF(VLOOKUP($A42,'Annex 2 EHV charges'!$A:$O,COLUMN(H42)+4,FALSE)=0,"",VLOOKUP($A42,'Annex 2 EHV charges'!$A:$O,COLUMN(H42)+4,FALSE)),"")</f>
        <v>0.8</v>
      </c>
    </row>
    <row r="43" spans="1:8" x14ac:dyDescent="0.2">
      <c r="A43" s="77">
        <f t="array" ref="A43">IFERROR(INDEX('Annex 2 EHV charges'!$A$11:$A$308, MATCH(0, IF(ISBLANK('Annex 2 EHV charges'!$A$11:$A$308),1, COUNTIF(A$4:$A42, 'Annex 2 EHV charges'!$A$11:$A$308)), 0)),"")</f>
        <v>314</v>
      </c>
      <c r="B43" s="77">
        <f>IF($A43="","",VLOOKUP($A43,'Annex 2 EHV charges'!$A:$P,2,0))</f>
        <v>314</v>
      </c>
      <c r="C43" s="78" t="str">
        <f>IF($A43="","",VLOOKUP($A43,'Annex 2 EHV charges'!$A:$P,3,0))</f>
        <v>1170000605221</v>
      </c>
      <c r="D43" s="77" t="str">
        <f>IF($A43="","",VLOOKUP($A43,'Annex 2 EHV charges'!$A:$P,7,0))</f>
        <v>Sywell PV</v>
      </c>
      <c r="E43" s="82" t="str">
        <f>IFERROR(IF(VLOOKUP($A43,'Annex 2 EHV charges'!$A:$O,COLUMN(E43)+4,FALSE)=0,"",VLOOKUP($A43,'Annex 2 EHV charges'!$A:$O,COLUMN(E43)+4,FALSE)),"")</f>
        <v/>
      </c>
      <c r="F43" s="83">
        <f>IFERROR(IF(VLOOKUP($A43,'Annex 2 EHV charges'!$A:$O,COLUMN(F43)+4,FALSE)=0,"",VLOOKUP($A43,'Annex 2 EHV charges'!$A:$O,COLUMN(F43)+4,FALSE)),"")</f>
        <v>1554.43</v>
      </c>
      <c r="G43" s="84">
        <f>IFERROR(IF(VLOOKUP($A43,'Annex 2 EHV charges'!$A:$O,COLUMN(G43)+4,FALSE)=0,"",VLOOKUP($A43,'Annex 2 EHV charges'!$A:$O,COLUMN(G43)+4,FALSE)),"")</f>
        <v>0.82</v>
      </c>
      <c r="H43" s="84">
        <f>IFERROR(IF(VLOOKUP($A43,'Annex 2 EHV charges'!$A:$O,COLUMN(H43)+4,FALSE)=0,"",VLOOKUP($A43,'Annex 2 EHV charges'!$A:$O,COLUMN(H43)+4,FALSE)),"")</f>
        <v>0.82</v>
      </c>
    </row>
    <row r="44" spans="1:8" x14ac:dyDescent="0.2">
      <c r="A44" s="77">
        <f t="array" ref="A44">IFERROR(INDEX('Annex 2 EHV charges'!$A$11:$A$308, MATCH(0, IF(ISBLANK('Annex 2 EHV charges'!$A$11:$A$308),1, COUNTIF(A$4:$A43, 'Annex 2 EHV charges'!$A$11:$A$308)), 0)),"")</f>
        <v>315</v>
      </c>
      <c r="B44" s="77">
        <f>IF($A44="","",VLOOKUP($A44,'Annex 2 EHV charges'!$A:$P,2,0))</f>
        <v>315</v>
      </c>
      <c r="C44" s="78" t="str">
        <f>IF($A44="","",VLOOKUP($A44,'Annex 2 EHV charges'!$A:$P,3,0))</f>
        <v>1170000614990</v>
      </c>
      <c r="D44" s="77" t="str">
        <f>IF($A44="","",VLOOKUP($A44,'Annex 2 EHV charges'!$A:$P,7,0))</f>
        <v>Holtwood Farm PV</v>
      </c>
      <c r="E44" s="82">
        <f>IFERROR(IF(VLOOKUP($A44,'Annex 2 EHV charges'!$A:$O,COLUMN(E44)+4,FALSE)=0,"",VLOOKUP($A44,'Annex 2 EHV charges'!$A:$O,COLUMN(E44)+4,FALSE)),"")</f>
        <v>1.722</v>
      </c>
      <c r="F44" s="83">
        <f>IFERROR(IF(VLOOKUP($A44,'Annex 2 EHV charges'!$A:$O,COLUMN(F44)+4,FALSE)=0,"",VLOOKUP($A44,'Annex 2 EHV charges'!$A:$O,COLUMN(F44)+4,FALSE)),"")</f>
        <v>16.5</v>
      </c>
      <c r="G44" s="84">
        <f>IFERROR(IF(VLOOKUP($A44,'Annex 2 EHV charges'!$A:$O,COLUMN(G44)+4,FALSE)=0,"",VLOOKUP($A44,'Annex 2 EHV charges'!$A:$O,COLUMN(G44)+4,FALSE)),"")</f>
        <v>0.8</v>
      </c>
      <c r="H44" s="84">
        <f>IFERROR(IF(VLOOKUP($A44,'Annex 2 EHV charges'!$A:$O,COLUMN(H44)+4,FALSE)=0,"",VLOOKUP($A44,'Annex 2 EHV charges'!$A:$O,COLUMN(H44)+4,FALSE)),"")</f>
        <v>0.8</v>
      </c>
    </row>
    <row r="45" spans="1:8" x14ac:dyDescent="0.2">
      <c r="A45" s="77">
        <f t="array" ref="A45">IFERROR(INDEX('Annex 2 EHV charges'!$A$11:$A$308, MATCH(0, IF(ISBLANK('Annex 2 EHV charges'!$A$11:$A$308),1, COUNTIF(A$4:$A44, 'Annex 2 EHV charges'!$A$11:$A$308)), 0)),"")</f>
        <v>316</v>
      </c>
      <c r="B45" s="77">
        <f>IF($A45="","",VLOOKUP($A45,'Annex 2 EHV charges'!$A:$P,2,0))</f>
        <v>316</v>
      </c>
      <c r="C45" s="78" t="str">
        <f>IF($A45="","",VLOOKUP($A45,'Annex 2 EHV charges'!$A:$P,3,0))</f>
        <v>1170000614972</v>
      </c>
      <c r="D45" s="77" t="str">
        <f>IF($A45="","",VLOOKUP($A45,'Annex 2 EHV charges'!$A:$P,7,0))</f>
        <v>Drakelow Farm PV</v>
      </c>
      <c r="E45" s="82" t="str">
        <f>IFERROR(IF(VLOOKUP($A45,'Annex 2 EHV charges'!$A:$O,COLUMN(E45)+4,FALSE)=0,"",VLOOKUP($A45,'Annex 2 EHV charges'!$A:$O,COLUMN(E45)+4,FALSE)),"")</f>
        <v/>
      </c>
      <c r="F45" s="83">
        <f>IFERROR(IF(VLOOKUP($A45,'Annex 2 EHV charges'!$A:$O,COLUMN(F45)+4,FALSE)=0,"",VLOOKUP($A45,'Annex 2 EHV charges'!$A:$O,COLUMN(F45)+4,FALSE)),"")</f>
        <v>9.01</v>
      </c>
      <c r="G45" s="84">
        <f>IFERROR(IF(VLOOKUP($A45,'Annex 2 EHV charges'!$A:$O,COLUMN(G45)+4,FALSE)=0,"",VLOOKUP($A45,'Annex 2 EHV charges'!$A:$O,COLUMN(G45)+4,FALSE)),"")</f>
        <v>1.0900000000000001</v>
      </c>
      <c r="H45" s="84">
        <f>IFERROR(IF(VLOOKUP($A45,'Annex 2 EHV charges'!$A:$O,COLUMN(H45)+4,FALSE)=0,"",VLOOKUP($A45,'Annex 2 EHV charges'!$A:$O,COLUMN(H45)+4,FALSE)),"")</f>
        <v>1.0900000000000001</v>
      </c>
    </row>
    <row r="46" spans="1:8" x14ac:dyDescent="0.2">
      <c r="A46" s="77">
        <f t="array" ref="A46">IFERROR(INDEX('Annex 2 EHV charges'!$A$11:$A$308, MATCH(0, IF(ISBLANK('Annex 2 EHV charges'!$A$11:$A$308),1, COUNTIF(A$4:$A45, 'Annex 2 EHV charges'!$A$11:$A$308)), 0)),"")</f>
        <v>317</v>
      </c>
      <c r="B46" s="77">
        <f>IF($A46="","",VLOOKUP($A46,'Annex 2 EHV charges'!$A:$P,2,0))</f>
        <v>317</v>
      </c>
      <c r="C46" s="78" t="str">
        <f>IF($A46="","",VLOOKUP($A46,'Annex 2 EHV charges'!$A:$P,3,0))</f>
        <v>1170000619916</v>
      </c>
      <c r="D46" s="77" t="str">
        <f>IF($A46="","",VLOOKUP($A46,'Annex 2 EHV charges'!$A:$P,7,0))</f>
        <v>Stragglethorpe Rd PV</v>
      </c>
      <c r="E46" s="82" t="str">
        <f>IFERROR(IF(VLOOKUP($A46,'Annex 2 EHV charges'!$A:$O,COLUMN(E46)+4,FALSE)=0,"",VLOOKUP($A46,'Annex 2 EHV charges'!$A:$O,COLUMN(E46)+4,FALSE)),"")</f>
        <v/>
      </c>
      <c r="F46" s="83">
        <f>IFERROR(IF(VLOOKUP($A46,'Annex 2 EHV charges'!$A:$O,COLUMN(F46)+4,FALSE)=0,"",VLOOKUP($A46,'Annex 2 EHV charges'!$A:$O,COLUMN(F46)+4,FALSE)),"")</f>
        <v>5.12</v>
      </c>
      <c r="G46" s="84">
        <f>IFERROR(IF(VLOOKUP($A46,'Annex 2 EHV charges'!$A:$O,COLUMN(G46)+4,FALSE)=0,"",VLOOKUP($A46,'Annex 2 EHV charges'!$A:$O,COLUMN(G46)+4,FALSE)),"")</f>
        <v>1.43</v>
      </c>
      <c r="H46" s="84">
        <f>IFERROR(IF(VLOOKUP($A46,'Annex 2 EHV charges'!$A:$O,COLUMN(H46)+4,FALSE)=0,"",VLOOKUP($A46,'Annex 2 EHV charges'!$A:$O,COLUMN(H46)+4,FALSE)),"")</f>
        <v>1.43</v>
      </c>
    </row>
    <row r="47" spans="1:8" x14ac:dyDescent="0.2">
      <c r="A47" s="77">
        <f t="array" ref="A47">IFERROR(INDEX('Annex 2 EHV charges'!$A$11:$A$308, MATCH(0, IF(ISBLANK('Annex 2 EHV charges'!$A$11:$A$308),1, COUNTIF(A$4:$A46, 'Annex 2 EHV charges'!$A$11:$A$308)), 0)),"")</f>
        <v>318</v>
      </c>
      <c r="B47" s="77">
        <f>IF($A47="","",VLOOKUP($A47,'Annex 2 EHV charges'!$A:$P,2,0))</f>
        <v>318</v>
      </c>
      <c r="C47" s="78" t="str">
        <f>IF($A47="","",VLOOKUP($A47,'Annex 2 EHV charges'!$A:$P,3,0))</f>
        <v>1170000627448</v>
      </c>
      <c r="D47" s="77" t="str">
        <f>IF($A47="","",VLOOKUP($A47,'Annex 2 EHV charges'!$A:$P,7,0))</f>
        <v>Oxcroft Solar Farm PV</v>
      </c>
      <c r="E47" s="82" t="str">
        <f>IFERROR(IF(VLOOKUP($A47,'Annex 2 EHV charges'!$A:$O,COLUMN(E47)+4,FALSE)=0,"",VLOOKUP($A47,'Annex 2 EHV charges'!$A:$O,COLUMN(E47)+4,FALSE)),"")</f>
        <v/>
      </c>
      <c r="F47" s="83">
        <f>IFERROR(IF(VLOOKUP($A47,'Annex 2 EHV charges'!$A:$O,COLUMN(F47)+4,FALSE)=0,"",VLOOKUP($A47,'Annex 2 EHV charges'!$A:$O,COLUMN(F47)+4,FALSE)),"")</f>
        <v>541.72</v>
      </c>
      <c r="G47" s="84">
        <f>IFERROR(IF(VLOOKUP($A47,'Annex 2 EHV charges'!$A:$O,COLUMN(G47)+4,FALSE)=0,"",VLOOKUP($A47,'Annex 2 EHV charges'!$A:$O,COLUMN(G47)+4,FALSE)),"")</f>
        <v>1.03</v>
      </c>
      <c r="H47" s="84">
        <f>IFERROR(IF(VLOOKUP($A47,'Annex 2 EHV charges'!$A:$O,COLUMN(H47)+4,FALSE)=0,"",VLOOKUP($A47,'Annex 2 EHV charges'!$A:$O,COLUMN(H47)+4,FALSE)),"")</f>
        <v>1.03</v>
      </c>
    </row>
    <row r="48" spans="1:8" x14ac:dyDescent="0.2">
      <c r="A48" s="77">
        <f t="array" ref="A48">IFERROR(INDEX('Annex 2 EHV charges'!$A$11:$A$308, MATCH(0, IF(ISBLANK('Annex 2 EHV charges'!$A$11:$A$308),1, COUNTIF(A$4:$A47, 'Annex 2 EHV charges'!$A$11:$A$308)), 0)),"")</f>
        <v>319</v>
      </c>
      <c r="B48" s="77">
        <f>IF($A48="","",VLOOKUP($A48,'Annex 2 EHV charges'!$A:$P,2,0))</f>
        <v>319</v>
      </c>
      <c r="C48" s="78" t="str">
        <f>IF($A48="","",VLOOKUP($A48,'Annex 2 EHV charges'!$A:$P,3,0))</f>
        <v>1170000626816</v>
      </c>
      <c r="D48" s="77" t="str">
        <f>IF($A48="","",VLOOKUP($A48,'Annex 2 EHV charges'!$A:$P,7,0))</f>
        <v>Derby Waste Sinfin EFW</v>
      </c>
      <c r="E48" s="82">
        <f>IFERROR(IF(VLOOKUP($A48,'Annex 2 EHV charges'!$A:$O,COLUMN(E48)+4,FALSE)=0,"",VLOOKUP($A48,'Annex 2 EHV charges'!$A:$O,COLUMN(E48)+4,FALSE)),"")</f>
        <v>1.532</v>
      </c>
      <c r="F48" s="83">
        <f>IFERROR(IF(VLOOKUP($A48,'Annex 2 EHV charges'!$A:$O,COLUMN(F48)+4,FALSE)=0,"",VLOOKUP($A48,'Annex 2 EHV charges'!$A:$O,COLUMN(F48)+4,FALSE)),"")</f>
        <v>9674.92</v>
      </c>
      <c r="G48" s="84">
        <f>IFERROR(IF(VLOOKUP($A48,'Annex 2 EHV charges'!$A:$O,COLUMN(G48)+4,FALSE)=0,"",VLOOKUP($A48,'Annex 2 EHV charges'!$A:$O,COLUMN(G48)+4,FALSE)),"")</f>
        <v>0.74</v>
      </c>
      <c r="H48" s="84">
        <f>IFERROR(IF(VLOOKUP($A48,'Annex 2 EHV charges'!$A:$O,COLUMN(H48)+4,FALSE)=0,"",VLOOKUP($A48,'Annex 2 EHV charges'!$A:$O,COLUMN(H48)+4,FALSE)),"")</f>
        <v>0.74</v>
      </c>
    </row>
    <row r="49" spans="1:8" x14ac:dyDescent="0.2">
      <c r="A49" s="77">
        <f t="array" ref="A49">IFERROR(INDEX('Annex 2 EHV charges'!$A$11:$A$308, MATCH(0, IF(ISBLANK('Annex 2 EHV charges'!$A$11:$A$308),1, COUNTIF(A$4:$A48, 'Annex 2 EHV charges'!$A$11:$A$308)), 0)),"")</f>
        <v>320</v>
      </c>
      <c r="B49" s="77">
        <f>IF($A49="","",VLOOKUP($A49,'Annex 2 EHV charges'!$A:$P,2,0))</f>
        <v>320</v>
      </c>
      <c r="C49" s="78" t="str">
        <f>IF($A49="","",VLOOKUP($A49,'Annex 2 EHV charges'!$A:$P,3,0))</f>
        <v>1170000625681</v>
      </c>
      <c r="D49" s="77" t="str">
        <f>IF($A49="","",VLOOKUP($A49,'Annex 2 EHV charges'!$A:$P,7,0))</f>
        <v>Littlewood Farm PV</v>
      </c>
      <c r="E49" s="82" t="str">
        <f>IFERROR(IF(VLOOKUP($A49,'Annex 2 EHV charges'!$A:$O,COLUMN(E49)+4,FALSE)=0,"",VLOOKUP($A49,'Annex 2 EHV charges'!$A:$O,COLUMN(E49)+4,FALSE)),"")</f>
        <v/>
      </c>
      <c r="F49" s="83">
        <f>IFERROR(IF(VLOOKUP($A49,'Annex 2 EHV charges'!$A:$O,COLUMN(F49)+4,FALSE)=0,"",VLOOKUP($A49,'Annex 2 EHV charges'!$A:$O,COLUMN(F49)+4,FALSE)),"")</f>
        <v>3.49</v>
      </c>
      <c r="G49" s="84">
        <f>IFERROR(IF(VLOOKUP($A49,'Annex 2 EHV charges'!$A:$O,COLUMN(G49)+4,FALSE)=0,"",VLOOKUP($A49,'Annex 2 EHV charges'!$A:$O,COLUMN(G49)+4,FALSE)),"")</f>
        <v>1.1399999999999999</v>
      </c>
      <c r="H49" s="84">
        <f>IFERROR(IF(VLOOKUP($A49,'Annex 2 EHV charges'!$A:$O,COLUMN(H49)+4,FALSE)=0,"",VLOOKUP($A49,'Annex 2 EHV charges'!$A:$O,COLUMN(H49)+4,FALSE)),"")</f>
        <v>1.1399999999999999</v>
      </c>
    </row>
    <row r="50" spans="1:8" x14ac:dyDescent="0.2">
      <c r="A50" s="77">
        <f t="array" ref="A50">IFERROR(INDEX('Annex 2 EHV charges'!$A$11:$A$308, MATCH(0, IF(ISBLANK('Annex 2 EHV charges'!$A$11:$A$308),1, COUNTIF(A$4:$A49, 'Annex 2 EHV charges'!$A$11:$A$308)), 0)),"")</f>
        <v>321</v>
      </c>
      <c r="B50" s="77">
        <f>IF($A50="","",VLOOKUP($A50,'Annex 2 EHV charges'!$A:$P,2,0))</f>
        <v>321</v>
      </c>
      <c r="C50" s="78" t="str">
        <f>IF($A50="","",VLOOKUP($A50,'Annex 2 EHV charges'!$A:$P,3,0))</f>
        <v>1170000630413</v>
      </c>
      <c r="D50" s="77" t="str">
        <f>IF($A50="","",VLOOKUP($A50,'Annex 2 EHV charges'!$A:$P,7,0))</f>
        <v>Twin Yards Farm PV</v>
      </c>
      <c r="E50" s="82" t="str">
        <f>IFERROR(IF(VLOOKUP($A50,'Annex 2 EHV charges'!$A:$O,COLUMN(E50)+4,FALSE)=0,"",VLOOKUP($A50,'Annex 2 EHV charges'!$A:$O,COLUMN(E50)+4,FALSE)),"")</f>
        <v/>
      </c>
      <c r="F50" s="83">
        <f>IFERROR(IF(VLOOKUP($A50,'Annex 2 EHV charges'!$A:$O,COLUMN(F50)+4,FALSE)=0,"",VLOOKUP($A50,'Annex 2 EHV charges'!$A:$O,COLUMN(F50)+4,FALSE)),"")</f>
        <v>5.87</v>
      </c>
      <c r="G50" s="84">
        <f>IFERROR(IF(VLOOKUP($A50,'Annex 2 EHV charges'!$A:$O,COLUMN(G50)+4,FALSE)=0,"",VLOOKUP($A50,'Annex 2 EHV charges'!$A:$O,COLUMN(G50)+4,FALSE)),"")</f>
        <v>1.04</v>
      </c>
      <c r="H50" s="84">
        <f>IFERROR(IF(VLOOKUP($A50,'Annex 2 EHV charges'!$A:$O,COLUMN(H50)+4,FALSE)=0,"",VLOOKUP($A50,'Annex 2 EHV charges'!$A:$O,COLUMN(H50)+4,FALSE)),"")</f>
        <v>1.04</v>
      </c>
    </row>
    <row r="51" spans="1:8" x14ac:dyDescent="0.2">
      <c r="A51" s="77">
        <f t="array" ref="A51">IFERROR(INDEX('Annex 2 EHV charges'!$A$11:$A$308, MATCH(0, IF(ISBLANK('Annex 2 EHV charges'!$A$11:$A$308),1, COUNTIF(A$4:$A50, 'Annex 2 EHV charges'!$A$11:$A$308)), 0)),"")</f>
        <v>322</v>
      </c>
      <c r="B51" s="77">
        <f>IF($A51="","",VLOOKUP($A51,'Annex 2 EHV charges'!$A:$P,2,0))</f>
        <v>322</v>
      </c>
      <c r="C51" s="78" t="str">
        <f>IF($A51="","",VLOOKUP($A51,'Annex 2 EHV charges'!$A:$P,3,0))</f>
        <v>1170000629640</v>
      </c>
      <c r="D51" s="77" t="str">
        <f>IF($A51="","",VLOOKUP($A51,'Annex 2 EHV charges'!$A:$P,7,0))</f>
        <v>Tower Hayes Farm PV</v>
      </c>
      <c r="E51" s="82">
        <f>IFERROR(IF(VLOOKUP($A51,'Annex 2 EHV charges'!$A:$O,COLUMN(E51)+4,FALSE)=0,"",VLOOKUP($A51,'Annex 2 EHV charges'!$A:$O,COLUMN(E51)+4,FALSE)),"")</f>
        <v>3.024</v>
      </c>
      <c r="F51" s="83">
        <f>IFERROR(IF(VLOOKUP($A51,'Annex 2 EHV charges'!$A:$O,COLUMN(F51)+4,FALSE)=0,"",VLOOKUP($A51,'Annex 2 EHV charges'!$A:$O,COLUMN(F51)+4,FALSE)),"")</f>
        <v>8.6199999999999992</v>
      </c>
      <c r="G51" s="84">
        <f>IFERROR(IF(VLOOKUP($A51,'Annex 2 EHV charges'!$A:$O,COLUMN(G51)+4,FALSE)=0,"",VLOOKUP($A51,'Annex 2 EHV charges'!$A:$O,COLUMN(G51)+4,FALSE)),"")</f>
        <v>1.24</v>
      </c>
      <c r="H51" s="84">
        <f>IFERROR(IF(VLOOKUP($A51,'Annex 2 EHV charges'!$A:$O,COLUMN(H51)+4,FALSE)=0,"",VLOOKUP($A51,'Annex 2 EHV charges'!$A:$O,COLUMN(H51)+4,FALSE)),"")</f>
        <v>1.24</v>
      </c>
    </row>
    <row r="52" spans="1:8" x14ac:dyDescent="0.2">
      <c r="A52" s="77">
        <f t="array" ref="A52">IFERROR(INDEX('Annex 2 EHV charges'!$A$11:$A$308, MATCH(0, IF(ISBLANK('Annex 2 EHV charges'!$A$11:$A$308),1, COUNTIF(A$4:$A51, 'Annex 2 EHV charges'!$A$11:$A$308)), 0)),"")</f>
        <v>323</v>
      </c>
      <c r="B52" s="77">
        <f>IF($A52="","",VLOOKUP($A52,'Annex 2 EHV charges'!$A:$P,2,0))</f>
        <v>323</v>
      </c>
      <c r="C52" s="78" t="str">
        <f>IF($A52="","",VLOOKUP($A52,'Annex 2 EHV charges'!$A:$P,3,0))</f>
        <v>1170000632606</v>
      </c>
      <c r="D52" s="77" t="str">
        <f>IF($A52="","",VLOOKUP($A52,'Annex 2 EHV charges'!$A:$P,7,0))</f>
        <v>The Breck Solar PV</v>
      </c>
      <c r="E52" s="82" t="str">
        <f>IFERROR(IF(VLOOKUP($A52,'Annex 2 EHV charges'!$A:$O,COLUMN(E52)+4,FALSE)=0,"",VLOOKUP($A52,'Annex 2 EHV charges'!$A:$O,COLUMN(E52)+4,FALSE)),"")</f>
        <v/>
      </c>
      <c r="F52" s="83">
        <f>IFERROR(IF(VLOOKUP($A52,'Annex 2 EHV charges'!$A:$O,COLUMN(F52)+4,FALSE)=0,"",VLOOKUP($A52,'Annex 2 EHV charges'!$A:$O,COLUMN(F52)+4,FALSE)),"")</f>
        <v>22.38</v>
      </c>
      <c r="G52" s="84">
        <f>IFERROR(IF(VLOOKUP($A52,'Annex 2 EHV charges'!$A:$O,COLUMN(G52)+4,FALSE)=0,"",VLOOKUP($A52,'Annex 2 EHV charges'!$A:$O,COLUMN(G52)+4,FALSE)),"")</f>
        <v>1.04</v>
      </c>
      <c r="H52" s="84">
        <f>IFERROR(IF(VLOOKUP($A52,'Annex 2 EHV charges'!$A:$O,COLUMN(H52)+4,FALSE)=0,"",VLOOKUP($A52,'Annex 2 EHV charges'!$A:$O,COLUMN(H52)+4,FALSE)),"")</f>
        <v>1.04</v>
      </c>
    </row>
    <row r="53" spans="1:8" x14ac:dyDescent="0.2">
      <c r="A53" s="77">
        <f t="array" ref="A53">IFERROR(INDEX('Annex 2 EHV charges'!$A$11:$A$308, MATCH(0, IF(ISBLANK('Annex 2 EHV charges'!$A$11:$A$308),1, COUNTIF(A$4:$A52, 'Annex 2 EHV charges'!$A$11:$A$308)), 0)),"")</f>
        <v>324</v>
      </c>
      <c r="B53" s="77">
        <f>IF($A53="","",VLOOKUP($A53,'Annex 2 EHV charges'!$A:$P,2,0))</f>
        <v>324</v>
      </c>
      <c r="C53" s="78" t="str">
        <f>IF($A53="","",VLOOKUP($A53,'Annex 2 EHV charges'!$A:$P,3,0))</f>
        <v>1170000631426</v>
      </c>
      <c r="D53" s="77" t="str">
        <f>IF($A53="","",VLOOKUP($A53,'Annex 2 EHV charges'!$A:$P,7,0))</f>
        <v>Barnby Moor Retford PV</v>
      </c>
      <c r="E53" s="82">
        <f>IFERROR(IF(VLOOKUP($A53,'Annex 2 EHV charges'!$A:$O,COLUMN(E53)+4,FALSE)=0,"",VLOOKUP($A53,'Annex 2 EHV charges'!$A:$O,COLUMN(E53)+4,FALSE)),"")</f>
        <v>5.3999999999999999E-2</v>
      </c>
      <c r="F53" s="83">
        <f>IFERROR(IF(VLOOKUP($A53,'Annex 2 EHV charges'!$A:$O,COLUMN(F53)+4,FALSE)=0,"",VLOOKUP($A53,'Annex 2 EHV charges'!$A:$O,COLUMN(F53)+4,FALSE)),"")</f>
        <v>1481.76</v>
      </c>
      <c r="G53" s="84">
        <f>IFERROR(IF(VLOOKUP($A53,'Annex 2 EHV charges'!$A:$O,COLUMN(G53)+4,FALSE)=0,"",VLOOKUP($A53,'Annex 2 EHV charges'!$A:$O,COLUMN(G53)+4,FALSE)),"")</f>
        <v>1.03</v>
      </c>
      <c r="H53" s="84">
        <f>IFERROR(IF(VLOOKUP($A53,'Annex 2 EHV charges'!$A:$O,COLUMN(H53)+4,FALSE)=0,"",VLOOKUP($A53,'Annex 2 EHV charges'!$A:$O,COLUMN(H53)+4,FALSE)),"")</f>
        <v>1.03</v>
      </c>
    </row>
    <row r="54" spans="1:8" x14ac:dyDescent="0.2">
      <c r="A54" s="77">
        <f t="array" ref="A54">IFERROR(INDEX('Annex 2 EHV charges'!$A$11:$A$308, MATCH(0, IF(ISBLANK('Annex 2 EHV charges'!$A$11:$A$308),1, COUNTIF(A$4:$A53, 'Annex 2 EHV charges'!$A$11:$A$308)), 0)),"")</f>
        <v>325</v>
      </c>
      <c r="B54" s="77">
        <f>IF($A54="","",VLOOKUP($A54,'Annex 2 EHV charges'!$A:$P,2,0))</f>
        <v>325</v>
      </c>
      <c r="C54" s="78" t="str">
        <f>IF($A54="","",VLOOKUP($A54,'Annex 2 EHV charges'!$A:$P,3,0))</f>
        <v>1170000636503</v>
      </c>
      <c r="D54" s="77" t="str">
        <f>IF($A54="","",VLOOKUP($A54,'Annex 2 EHV charges'!$A:$P,7,0))</f>
        <v>Lincoln Farm PV</v>
      </c>
      <c r="E54" s="82" t="str">
        <f>IFERROR(IF(VLOOKUP($A54,'Annex 2 EHV charges'!$A:$O,COLUMN(E54)+4,FALSE)=0,"",VLOOKUP($A54,'Annex 2 EHV charges'!$A:$O,COLUMN(E54)+4,FALSE)),"")</f>
        <v/>
      </c>
      <c r="F54" s="83">
        <f>IFERROR(IF(VLOOKUP($A54,'Annex 2 EHV charges'!$A:$O,COLUMN(F54)+4,FALSE)=0,"",VLOOKUP($A54,'Annex 2 EHV charges'!$A:$O,COLUMN(F54)+4,FALSE)),"")</f>
        <v>6.53</v>
      </c>
      <c r="G54" s="84">
        <f>IFERROR(IF(VLOOKUP($A54,'Annex 2 EHV charges'!$A:$O,COLUMN(G54)+4,FALSE)=0,"",VLOOKUP($A54,'Annex 2 EHV charges'!$A:$O,COLUMN(G54)+4,FALSE)),"")</f>
        <v>1.39</v>
      </c>
      <c r="H54" s="84">
        <f>IFERROR(IF(VLOOKUP($A54,'Annex 2 EHV charges'!$A:$O,COLUMN(H54)+4,FALSE)=0,"",VLOOKUP($A54,'Annex 2 EHV charges'!$A:$O,COLUMN(H54)+4,FALSE)),"")</f>
        <v>1.39</v>
      </c>
    </row>
    <row r="55" spans="1:8" x14ac:dyDescent="0.2">
      <c r="A55" s="77">
        <f t="array" ref="A55">IFERROR(INDEX('Annex 2 EHV charges'!$A$11:$A$308, MATCH(0, IF(ISBLANK('Annex 2 EHV charges'!$A$11:$A$308),1, COUNTIF(A$4:$A54, 'Annex 2 EHV charges'!$A$11:$A$308)), 0)),"")</f>
        <v>326</v>
      </c>
      <c r="B55" s="77">
        <f>IF($A55="","",VLOOKUP($A55,'Annex 2 EHV charges'!$A:$P,2,0))</f>
        <v>326</v>
      </c>
      <c r="C55" s="78" t="str">
        <f>IF($A55="","",VLOOKUP($A55,'Annex 2 EHV charges'!$A:$P,3,0))</f>
        <v>1170000652009</v>
      </c>
      <c r="D55" s="77" t="str">
        <f>IF($A55="","",VLOOKUP($A55,'Annex 2 EHV charges'!$A:$P,7,0))</f>
        <v>Drakelow Renewable BIO</v>
      </c>
      <c r="E55" s="82" t="str">
        <f>IFERROR(IF(VLOOKUP($A55,'Annex 2 EHV charges'!$A:$O,COLUMN(E55)+4,FALSE)=0,"",VLOOKUP($A55,'Annex 2 EHV charges'!$A:$O,COLUMN(E55)+4,FALSE)),"")</f>
        <v/>
      </c>
      <c r="F55" s="83">
        <f>IFERROR(IF(VLOOKUP($A55,'Annex 2 EHV charges'!$A:$O,COLUMN(F55)+4,FALSE)=0,"",VLOOKUP($A55,'Annex 2 EHV charges'!$A:$O,COLUMN(F55)+4,FALSE)),"")</f>
        <v>92.45</v>
      </c>
      <c r="G55" s="84">
        <f>IFERROR(IF(VLOOKUP($A55,'Annex 2 EHV charges'!$A:$O,COLUMN(G55)+4,FALSE)=0,"",VLOOKUP($A55,'Annex 2 EHV charges'!$A:$O,COLUMN(G55)+4,FALSE)),"")</f>
        <v>0.85</v>
      </c>
      <c r="H55" s="84">
        <f>IFERROR(IF(VLOOKUP($A55,'Annex 2 EHV charges'!$A:$O,COLUMN(H55)+4,FALSE)=0,"",VLOOKUP($A55,'Annex 2 EHV charges'!$A:$O,COLUMN(H55)+4,FALSE)),"")</f>
        <v>0.85</v>
      </c>
    </row>
    <row r="56" spans="1:8" x14ac:dyDescent="0.2">
      <c r="A56" s="77">
        <f t="array" ref="A56">IFERROR(INDEX('Annex 2 EHV charges'!$A$11:$A$308, MATCH(0, IF(ISBLANK('Annex 2 EHV charges'!$A$11:$A$308),1, COUNTIF(A$4:$A55, 'Annex 2 EHV charges'!$A$11:$A$308)), 0)),"")</f>
        <v>328</v>
      </c>
      <c r="B56" s="77">
        <f>IF($A56="","",VLOOKUP($A56,'Annex 2 EHV charges'!$A:$P,2,0))</f>
        <v>328</v>
      </c>
      <c r="C56" s="78" t="str">
        <f>IF($A56="","",VLOOKUP($A56,'Annex 2 EHV charges'!$A:$P,3,0))</f>
        <v>1170000641470</v>
      </c>
      <c r="D56" s="77" t="str">
        <f>IF($A56="","",VLOOKUP($A56,'Annex 2 EHV charges'!$A:$P,7,0))</f>
        <v>Mill Fm Gt Ponton PV</v>
      </c>
      <c r="E56" s="82" t="str">
        <f>IFERROR(IF(VLOOKUP($A56,'Annex 2 EHV charges'!$A:$O,COLUMN(E56)+4,FALSE)=0,"",VLOOKUP($A56,'Annex 2 EHV charges'!$A:$O,COLUMN(E56)+4,FALSE)),"")</f>
        <v/>
      </c>
      <c r="F56" s="83">
        <f>IFERROR(IF(VLOOKUP($A56,'Annex 2 EHV charges'!$A:$O,COLUMN(F56)+4,FALSE)=0,"",VLOOKUP($A56,'Annex 2 EHV charges'!$A:$O,COLUMN(F56)+4,FALSE)),"")</f>
        <v>20.83</v>
      </c>
      <c r="G56" s="84">
        <f>IFERROR(IF(VLOOKUP($A56,'Annex 2 EHV charges'!$A:$O,COLUMN(G56)+4,FALSE)=0,"",VLOOKUP($A56,'Annex 2 EHV charges'!$A:$O,COLUMN(G56)+4,FALSE)),"")</f>
        <v>0.88</v>
      </c>
      <c r="H56" s="84">
        <f>IFERROR(IF(VLOOKUP($A56,'Annex 2 EHV charges'!$A:$O,COLUMN(H56)+4,FALSE)=0,"",VLOOKUP($A56,'Annex 2 EHV charges'!$A:$O,COLUMN(H56)+4,FALSE)),"")</f>
        <v>0.88</v>
      </c>
    </row>
    <row r="57" spans="1:8" x14ac:dyDescent="0.2">
      <c r="A57" s="77">
        <f t="array" ref="A57">IFERROR(INDEX('Annex 2 EHV charges'!$A$11:$A$308, MATCH(0, IF(ISBLANK('Annex 2 EHV charges'!$A$11:$A$308),1, COUNTIF(A$4:$A56, 'Annex 2 EHV charges'!$A$11:$A$308)), 0)),"")</f>
        <v>329</v>
      </c>
      <c r="B57" s="77">
        <f>IF($A57="","",VLOOKUP($A57,'Annex 2 EHV charges'!$A:$P,2,0))</f>
        <v>329</v>
      </c>
      <c r="C57" s="78" t="str">
        <f>IF($A57="","",VLOOKUP($A57,'Annex 2 EHV charges'!$A:$P,3,0))</f>
        <v>1170000954316</v>
      </c>
      <c r="D57" s="77" t="str">
        <f>IF($A57="","",VLOOKUP($A57,'Annex 2 EHV charges'!$A:$P,7,0))</f>
        <v>Welland Bio Power Imp</v>
      </c>
      <c r="E57" s="82" t="str">
        <f>IFERROR(IF(VLOOKUP($A57,'Annex 2 EHV charges'!$A:$O,COLUMN(E57)+4,FALSE)=0,"",VLOOKUP($A57,'Annex 2 EHV charges'!$A:$O,COLUMN(E57)+4,FALSE)),"")</f>
        <v/>
      </c>
      <c r="F57" s="83">
        <f>IFERROR(IF(VLOOKUP($A57,'Annex 2 EHV charges'!$A:$O,COLUMN(F57)+4,FALSE)=0,"",VLOOKUP($A57,'Annex 2 EHV charges'!$A:$O,COLUMN(F57)+4,FALSE)),"")</f>
        <v>2261.9899999999998</v>
      </c>
      <c r="G57" s="84">
        <f>IFERROR(IF(VLOOKUP($A57,'Annex 2 EHV charges'!$A:$O,COLUMN(G57)+4,FALSE)=0,"",VLOOKUP($A57,'Annex 2 EHV charges'!$A:$O,COLUMN(G57)+4,FALSE)),"")</f>
        <v>1.7</v>
      </c>
      <c r="H57" s="84">
        <f>IFERROR(IF(VLOOKUP($A57,'Annex 2 EHV charges'!$A:$O,COLUMN(H57)+4,FALSE)=0,"",VLOOKUP($A57,'Annex 2 EHV charges'!$A:$O,COLUMN(H57)+4,FALSE)),"")</f>
        <v>1.7</v>
      </c>
    </row>
    <row r="58" spans="1:8" x14ac:dyDescent="0.2">
      <c r="A58" s="77">
        <f t="array" ref="A58">IFERROR(INDEX('Annex 2 EHV charges'!$A$11:$A$308, MATCH(0, IF(ISBLANK('Annex 2 EHV charges'!$A$11:$A$308),1, COUNTIF(A$4:$A57, 'Annex 2 EHV charges'!$A$11:$A$308)), 0)),"")</f>
        <v>330</v>
      </c>
      <c r="B58" s="77">
        <f>IF($A58="","",VLOOKUP($A58,'Annex 2 EHV charges'!$A:$P,2,0))</f>
        <v>330</v>
      </c>
      <c r="C58" s="78" t="str">
        <f>IF($A58="","",VLOOKUP($A58,'Annex 2 EHV charges'!$A:$P,3,0))</f>
        <v>1170000671093</v>
      </c>
      <c r="D58" s="77" t="str">
        <f>IF($A58="","",VLOOKUP($A58,'Annex 2 EHV charges'!$A:$P,7,0))</f>
        <v>Deepdale Solar Fm PV</v>
      </c>
      <c r="E58" s="82" t="str">
        <f>IFERROR(IF(VLOOKUP($A58,'Annex 2 EHV charges'!$A:$O,COLUMN(E58)+4,FALSE)=0,"",VLOOKUP($A58,'Annex 2 EHV charges'!$A:$O,COLUMN(E58)+4,FALSE)),"")</f>
        <v/>
      </c>
      <c r="F58" s="83">
        <f>IFERROR(IF(VLOOKUP($A58,'Annex 2 EHV charges'!$A:$O,COLUMN(F58)+4,FALSE)=0,"",VLOOKUP($A58,'Annex 2 EHV charges'!$A:$O,COLUMN(F58)+4,FALSE)),"")</f>
        <v>8.18</v>
      </c>
      <c r="G58" s="84">
        <f>IFERROR(IF(VLOOKUP($A58,'Annex 2 EHV charges'!$A:$O,COLUMN(G58)+4,FALSE)=0,"",VLOOKUP($A58,'Annex 2 EHV charges'!$A:$O,COLUMN(G58)+4,FALSE)),"")</f>
        <v>1.22</v>
      </c>
      <c r="H58" s="84">
        <f>IFERROR(IF(VLOOKUP($A58,'Annex 2 EHV charges'!$A:$O,COLUMN(H58)+4,FALSE)=0,"",VLOOKUP($A58,'Annex 2 EHV charges'!$A:$O,COLUMN(H58)+4,FALSE)),"")</f>
        <v>1.22</v>
      </c>
    </row>
    <row r="59" spans="1:8" x14ac:dyDescent="0.2">
      <c r="A59" s="77">
        <f t="array" ref="A59">IFERROR(INDEX('Annex 2 EHV charges'!$A$11:$A$308, MATCH(0, IF(ISBLANK('Annex 2 EHV charges'!$A$11:$A$308),1, COUNTIF(A$4:$A58, 'Annex 2 EHV charges'!$A$11:$A$308)), 0)),"")</f>
        <v>331</v>
      </c>
      <c r="B59" s="77">
        <f>IF($A59="","",VLOOKUP($A59,'Annex 2 EHV charges'!$A:$P,2,0))</f>
        <v>331</v>
      </c>
      <c r="C59" s="78" t="str">
        <f>IF($A59="","",VLOOKUP($A59,'Annex 2 EHV charges'!$A:$P,3,0))</f>
        <v>1170000671118</v>
      </c>
      <c r="D59" s="77" t="str">
        <f>IF($A59="","",VLOOKUP($A59,'Annex 2 EHV charges'!$A:$P,7,0))</f>
        <v>Burton Wolds South WF</v>
      </c>
      <c r="E59" s="82" t="str">
        <f>IFERROR(IF(VLOOKUP($A59,'Annex 2 EHV charges'!$A:$O,COLUMN(E59)+4,FALSE)=0,"",VLOOKUP($A59,'Annex 2 EHV charges'!$A:$O,COLUMN(E59)+4,FALSE)),"")</f>
        <v/>
      </c>
      <c r="F59" s="83">
        <f>IFERROR(IF(VLOOKUP($A59,'Annex 2 EHV charges'!$A:$O,COLUMN(F59)+4,FALSE)=0,"",VLOOKUP($A59,'Annex 2 EHV charges'!$A:$O,COLUMN(F59)+4,FALSE)),"")</f>
        <v>9.57</v>
      </c>
      <c r="G59" s="84">
        <f>IFERROR(IF(VLOOKUP($A59,'Annex 2 EHV charges'!$A:$O,COLUMN(G59)+4,FALSE)=0,"",VLOOKUP($A59,'Annex 2 EHV charges'!$A:$O,COLUMN(G59)+4,FALSE)),"")</f>
        <v>0.78</v>
      </c>
      <c r="H59" s="84">
        <f>IFERROR(IF(VLOOKUP($A59,'Annex 2 EHV charges'!$A:$O,COLUMN(H59)+4,FALSE)=0,"",VLOOKUP($A59,'Annex 2 EHV charges'!$A:$O,COLUMN(H59)+4,FALSE)),"")</f>
        <v>0.78</v>
      </c>
    </row>
    <row r="60" spans="1:8" x14ac:dyDescent="0.2">
      <c r="A60" s="77">
        <f t="array" ref="A60">IFERROR(INDEX('Annex 2 EHV charges'!$A$11:$A$308, MATCH(0, IF(ISBLANK('Annex 2 EHV charges'!$A$11:$A$308),1, COUNTIF(A$4:$A59, 'Annex 2 EHV charges'!$A$11:$A$308)), 0)),"")</f>
        <v>334</v>
      </c>
      <c r="B60" s="77">
        <f>IF($A60="","",VLOOKUP($A60,'Annex 2 EHV charges'!$A:$P,2,0))</f>
        <v>334</v>
      </c>
      <c r="C60" s="78" t="str">
        <f>IF($A60="","",VLOOKUP($A60,'Annex 2 EHV charges'!$A:$P,3,0))</f>
        <v>1170000677271</v>
      </c>
      <c r="D60" s="77" t="str">
        <f>IF($A60="","",VLOOKUP($A60,'Annex 2 EHV charges'!$A:$P,7,0))</f>
        <v>Gawcott Flds PV Commercial</v>
      </c>
      <c r="E60" s="82" t="str">
        <f>IFERROR(IF(VLOOKUP($A60,'Annex 2 EHV charges'!$A:$O,COLUMN(E60)+4,FALSE)=0,"",VLOOKUP($A60,'Annex 2 EHV charges'!$A:$O,COLUMN(E60)+4,FALSE)),"")</f>
        <v/>
      </c>
      <c r="F60" s="83">
        <f>IFERROR(IF(VLOOKUP($A60,'Annex 2 EHV charges'!$A:$O,COLUMN(F60)+4,FALSE)=0,"",VLOOKUP($A60,'Annex 2 EHV charges'!$A:$O,COLUMN(F60)+4,FALSE)),"")</f>
        <v>5.65</v>
      </c>
      <c r="G60" s="84">
        <f>IFERROR(IF(VLOOKUP($A60,'Annex 2 EHV charges'!$A:$O,COLUMN(G60)+4,FALSE)=0,"",VLOOKUP($A60,'Annex 2 EHV charges'!$A:$O,COLUMN(G60)+4,FALSE)),"")</f>
        <v>1.88</v>
      </c>
      <c r="H60" s="84">
        <f>IFERROR(IF(VLOOKUP($A60,'Annex 2 EHV charges'!$A:$O,COLUMN(H60)+4,FALSE)=0,"",VLOOKUP($A60,'Annex 2 EHV charges'!$A:$O,COLUMN(H60)+4,FALSE)),"")</f>
        <v>1.88</v>
      </c>
    </row>
    <row r="61" spans="1:8" x14ac:dyDescent="0.2">
      <c r="A61" s="77">
        <f t="array" ref="A61">IFERROR(INDEX('Annex 2 EHV charges'!$A$11:$A$308, MATCH(0, IF(ISBLANK('Annex 2 EHV charges'!$A$11:$A$308),1, COUNTIF(A$4:$A60, 'Annex 2 EHV charges'!$A$11:$A$308)), 0)),"")</f>
        <v>335</v>
      </c>
      <c r="B61" s="77">
        <f>IF($A61="","",VLOOKUP($A61,'Annex 2 EHV charges'!$A:$P,2,0))</f>
        <v>335</v>
      </c>
      <c r="C61" s="78" t="str">
        <f>IF($A61="","",VLOOKUP($A61,'Annex 2 EHV charges'!$A:$P,3,0))</f>
        <v>1170000677290</v>
      </c>
      <c r="D61" s="77" t="str">
        <f>IF($A61="","",VLOOKUP($A61,'Annex 2 EHV charges'!$A:$P,7,0))</f>
        <v>Gawcott Flds PV Community</v>
      </c>
      <c r="E61" s="82" t="str">
        <f>IFERROR(IF(VLOOKUP($A61,'Annex 2 EHV charges'!$A:$O,COLUMN(E61)+4,FALSE)=0,"",VLOOKUP($A61,'Annex 2 EHV charges'!$A:$O,COLUMN(E61)+4,FALSE)),"")</f>
        <v/>
      </c>
      <c r="F61" s="83">
        <f>IFERROR(IF(VLOOKUP($A61,'Annex 2 EHV charges'!$A:$O,COLUMN(F61)+4,FALSE)=0,"",VLOOKUP($A61,'Annex 2 EHV charges'!$A:$O,COLUMN(F61)+4,FALSE)),"")</f>
        <v>4.9400000000000004</v>
      </c>
      <c r="G61" s="84">
        <f>IFERROR(IF(VLOOKUP($A61,'Annex 2 EHV charges'!$A:$O,COLUMN(G61)+4,FALSE)=0,"",VLOOKUP($A61,'Annex 2 EHV charges'!$A:$O,COLUMN(G61)+4,FALSE)),"")</f>
        <v>1.79</v>
      </c>
      <c r="H61" s="84">
        <f>IFERROR(IF(VLOOKUP($A61,'Annex 2 EHV charges'!$A:$O,COLUMN(H61)+4,FALSE)=0,"",VLOOKUP($A61,'Annex 2 EHV charges'!$A:$O,COLUMN(H61)+4,FALSE)),"")</f>
        <v>1.79</v>
      </c>
    </row>
    <row r="62" spans="1:8" x14ac:dyDescent="0.2">
      <c r="A62" s="77">
        <f t="array" ref="A62">IFERROR(INDEX('Annex 2 EHV charges'!$A$11:$A$308, MATCH(0, IF(ISBLANK('Annex 2 EHV charges'!$A$11:$A$308),1, COUNTIF(A$4:$A61, 'Annex 2 EHV charges'!$A$11:$A$308)), 0)),"")</f>
        <v>337</v>
      </c>
      <c r="B62" s="77">
        <f>IF($A62="","",VLOOKUP($A62,'Annex 2 EHV charges'!$A:$P,2,0))</f>
        <v>337</v>
      </c>
      <c r="C62" s="78" t="str">
        <f>IF($A62="","",VLOOKUP($A62,'Annex 2 EHV charges'!$A:$P,3,0))</f>
        <v>1170000722748</v>
      </c>
      <c r="D62" s="77" t="str">
        <f>IF($A62="","",VLOOKUP($A62,'Annex 2 EHV charges'!$A:$P,7,0))</f>
        <v>John Brookes Sawmill BIO</v>
      </c>
      <c r="E62" s="82">
        <f>IFERROR(IF(VLOOKUP($A62,'Annex 2 EHV charges'!$A:$O,COLUMN(E62)+4,FALSE)=0,"",VLOOKUP($A62,'Annex 2 EHV charges'!$A:$O,COLUMN(E62)+4,FALSE)),"")</f>
        <v>0.56799999999999995</v>
      </c>
      <c r="F62" s="83">
        <f>IFERROR(IF(VLOOKUP($A62,'Annex 2 EHV charges'!$A:$O,COLUMN(F62)+4,FALSE)=0,"",VLOOKUP($A62,'Annex 2 EHV charges'!$A:$O,COLUMN(F62)+4,FALSE)),"")</f>
        <v>589.11</v>
      </c>
      <c r="G62" s="84">
        <f>IFERROR(IF(VLOOKUP($A62,'Annex 2 EHV charges'!$A:$O,COLUMN(G62)+4,FALSE)=0,"",VLOOKUP($A62,'Annex 2 EHV charges'!$A:$O,COLUMN(G62)+4,FALSE)),"")</f>
        <v>1.32</v>
      </c>
      <c r="H62" s="84">
        <f>IFERROR(IF(VLOOKUP($A62,'Annex 2 EHV charges'!$A:$O,COLUMN(H62)+4,FALSE)=0,"",VLOOKUP($A62,'Annex 2 EHV charges'!$A:$O,COLUMN(H62)+4,FALSE)),"")</f>
        <v>1.32</v>
      </c>
    </row>
    <row r="63" spans="1:8" x14ac:dyDescent="0.2">
      <c r="A63" s="77">
        <f t="array" ref="A63">IFERROR(INDEX('Annex 2 EHV charges'!$A$11:$A$308, MATCH(0, IF(ISBLANK('Annex 2 EHV charges'!$A$11:$A$308),1, COUNTIF(A$4:$A62, 'Annex 2 EHV charges'!$A$11:$A$308)), 0)),"")</f>
        <v>338</v>
      </c>
      <c r="B63" s="77">
        <f>IF($A63="","",VLOOKUP($A63,'Annex 2 EHV charges'!$A:$P,2,0))</f>
        <v>338</v>
      </c>
      <c r="C63" s="78" t="str">
        <f>IF($A63="","",VLOOKUP($A63,'Annex 2 EHV charges'!$A:$P,3,0))</f>
        <v>1170000723991</v>
      </c>
      <c r="D63" s="77" t="str">
        <f>IF($A63="","",VLOOKUP($A63,'Annex 2 EHV charges'!$A:$P,7,0))</f>
        <v>Hawton Wind Farm WF</v>
      </c>
      <c r="E63" s="82">
        <f>IFERROR(IF(VLOOKUP($A63,'Annex 2 EHV charges'!$A:$O,COLUMN(E63)+4,FALSE)=0,"",VLOOKUP($A63,'Annex 2 EHV charges'!$A:$O,COLUMN(E63)+4,FALSE)),"")</f>
        <v>5.5E-2</v>
      </c>
      <c r="F63" s="83">
        <f>IFERROR(IF(VLOOKUP($A63,'Annex 2 EHV charges'!$A:$O,COLUMN(F63)+4,FALSE)=0,"",VLOOKUP($A63,'Annex 2 EHV charges'!$A:$O,COLUMN(F63)+4,FALSE)),"")</f>
        <v>27.09</v>
      </c>
      <c r="G63" s="84">
        <f>IFERROR(IF(VLOOKUP($A63,'Annex 2 EHV charges'!$A:$O,COLUMN(G63)+4,FALSE)=0,"",VLOOKUP($A63,'Annex 2 EHV charges'!$A:$O,COLUMN(G63)+4,FALSE)),"")</f>
        <v>0.81</v>
      </c>
      <c r="H63" s="84">
        <f>IFERROR(IF(VLOOKUP($A63,'Annex 2 EHV charges'!$A:$O,COLUMN(H63)+4,FALSE)=0,"",VLOOKUP($A63,'Annex 2 EHV charges'!$A:$O,COLUMN(H63)+4,FALSE)),"")</f>
        <v>0.81</v>
      </c>
    </row>
    <row r="64" spans="1:8" x14ac:dyDescent="0.2">
      <c r="A64" s="77">
        <f t="array" ref="A64">IFERROR(INDEX('Annex 2 EHV charges'!$A$11:$A$308, MATCH(0, IF(ISBLANK('Annex 2 EHV charges'!$A$11:$A$308),1, COUNTIF(A$4:$A63, 'Annex 2 EHV charges'!$A$11:$A$308)), 0)),"")</f>
        <v>340</v>
      </c>
      <c r="B64" s="77">
        <f>IF($A64="","",VLOOKUP($A64,'Annex 2 EHV charges'!$A:$P,2,0))</f>
        <v>340</v>
      </c>
      <c r="C64" s="78" t="str">
        <f>IF($A64="","",VLOOKUP($A64,'Annex 2 EHV charges'!$A:$P,3,0))</f>
        <v>1170000727221</v>
      </c>
      <c r="D64" s="77" t="str">
        <f>IF($A64="","",VLOOKUP($A64,'Annex 2 EHV charges'!$A:$P,7,0))</f>
        <v>Garnham Close STOR</v>
      </c>
      <c r="E64" s="82" t="str">
        <f>IFERROR(IF(VLOOKUP($A64,'Annex 2 EHV charges'!$A:$O,COLUMN(E64)+4,FALSE)=0,"",VLOOKUP($A64,'Annex 2 EHV charges'!$A:$O,COLUMN(E64)+4,FALSE)),"")</f>
        <v/>
      </c>
      <c r="F64" s="83">
        <f>IFERROR(IF(VLOOKUP($A64,'Annex 2 EHV charges'!$A:$O,COLUMN(F64)+4,FALSE)=0,"",VLOOKUP($A64,'Annex 2 EHV charges'!$A:$O,COLUMN(F64)+4,FALSE)),"")</f>
        <v>16.329999999999998</v>
      </c>
      <c r="G64" s="84">
        <f>IFERROR(IF(VLOOKUP($A64,'Annex 2 EHV charges'!$A:$O,COLUMN(G64)+4,FALSE)=0,"",VLOOKUP($A64,'Annex 2 EHV charges'!$A:$O,COLUMN(G64)+4,FALSE)),"")</f>
        <v>1.27</v>
      </c>
      <c r="H64" s="84">
        <f>IFERROR(IF(VLOOKUP($A64,'Annex 2 EHV charges'!$A:$O,COLUMN(H64)+4,FALSE)=0,"",VLOOKUP($A64,'Annex 2 EHV charges'!$A:$O,COLUMN(H64)+4,FALSE)),"")</f>
        <v>1.27</v>
      </c>
    </row>
    <row r="65" spans="1:8" x14ac:dyDescent="0.2">
      <c r="A65" s="77">
        <f t="array" ref="A65">IFERROR(INDEX('Annex 2 EHV charges'!$A$11:$A$308, MATCH(0, IF(ISBLANK('Annex 2 EHV charges'!$A$11:$A$308),1, COUNTIF(A$4:$A64, 'Annex 2 EHV charges'!$A$11:$A$308)), 0)),"")</f>
        <v>341</v>
      </c>
      <c r="B65" s="77">
        <f>IF($A65="","",VLOOKUP($A65,'Annex 2 EHV charges'!$A:$P,2,0))</f>
        <v>341</v>
      </c>
      <c r="C65" s="78" t="str">
        <f>IF($A65="","",VLOOKUP($A65,'Annex 2 EHV charges'!$A:$P,3,0))</f>
        <v>1170000733935</v>
      </c>
      <c r="D65" s="77" t="str">
        <f>IF($A65="","",VLOOKUP($A65,'Annex 2 EHV charges'!$A:$P,7,0))</f>
        <v>RAF Cranwell High G</v>
      </c>
      <c r="E65" s="82" t="str">
        <f>IFERROR(IF(VLOOKUP($A65,'Annex 2 EHV charges'!$A:$O,COLUMN(E65)+4,FALSE)=0,"",VLOOKUP($A65,'Annex 2 EHV charges'!$A:$O,COLUMN(E65)+4,FALSE)),"")</f>
        <v/>
      </c>
      <c r="F65" s="83">
        <f>IFERROR(IF(VLOOKUP($A65,'Annex 2 EHV charges'!$A:$O,COLUMN(F65)+4,FALSE)=0,"",VLOOKUP($A65,'Annex 2 EHV charges'!$A:$O,COLUMN(F65)+4,FALSE)),"")</f>
        <v>2030.34</v>
      </c>
      <c r="G65" s="84">
        <f>IFERROR(IF(VLOOKUP($A65,'Annex 2 EHV charges'!$A:$O,COLUMN(G65)+4,FALSE)=0,"",VLOOKUP($A65,'Annex 2 EHV charges'!$A:$O,COLUMN(G65)+4,FALSE)),"")</f>
        <v>0.86</v>
      </c>
      <c r="H65" s="84">
        <f>IFERROR(IF(VLOOKUP($A65,'Annex 2 EHV charges'!$A:$O,COLUMN(H65)+4,FALSE)=0,"",VLOOKUP($A65,'Annex 2 EHV charges'!$A:$O,COLUMN(H65)+4,FALSE)),"")</f>
        <v>0.86</v>
      </c>
    </row>
    <row r="66" spans="1:8" x14ac:dyDescent="0.2">
      <c r="A66" s="77">
        <f t="array" ref="A66">IFERROR(INDEX('Annex 2 EHV charges'!$A$11:$A$308, MATCH(0, IF(ISBLANK('Annex 2 EHV charges'!$A$11:$A$308),1, COUNTIF(A$4:$A65, 'Annex 2 EHV charges'!$A$11:$A$308)), 0)),"")</f>
        <v>343</v>
      </c>
      <c r="B66" s="77">
        <f>IF($A66="","",VLOOKUP($A66,'Annex 2 EHV charges'!$A:$P,2,0))</f>
        <v>343</v>
      </c>
      <c r="C66" s="78" t="str">
        <f>IF($A66="","",VLOOKUP($A66,'Annex 2 EHV charges'!$A:$P,3,0))</f>
        <v>1170000751465</v>
      </c>
      <c r="D66" s="77" t="str">
        <f>IF($A66="","",VLOOKUP($A66,'Annex 2 EHV charges'!$A:$P,7,0))</f>
        <v>Hermitage Lane STOR</v>
      </c>
      <c r="E66" s="82" t="str">
        <f>IFERROR(IF(VLOOKUP($A66,'Annex 2 EHV charges'!$A:$O,COLUMN(E66)+4,FALSE)=0,"",VLOOKUP($A66,'Annex 2 EHV charges'!$A:$O,COLUMN(E66)+4,FALSE)),"")</f>
        <v/>
      </c>
      <c r="F66" s="83">
        <f>IFERROR(IF(VLOOKUP($A66,'Annex 2 EHV charges'!$A:$O,COLUMN(F66)+4,FALSE)=0,"",VLOOKUP($A66,'Annex 2 EHV charges'!$A:$O,COLUMN(F66)+4,FALSE)),"")</f>
        <v>5.95</v>
      </c>
      <c r="G66" s="84">
        <f>IFERROR(IF(VLOOKUP($A66,'Annex 2 EHV charges'!$A:$O,COLUMN(G66)+4,FALSE)=0,"",VLOOKUP($A66,'Annex 2 EHV charges'!$A:$O,COLUMN(G66)+4,FALSE)),"")</f>
        <v>1.1399999999999999</v>
      </c>
      <c r="H66" s="84">
        <f>IFERROR(IF(VLOOKUP($A66,'Annex 2 EHV charges'!$A:$O,COLUMN(H66)+4,FALSE)=0,"",VLOOKUP($A66,'Annex 2 EHV charges'!$A:$O,COLUMN(H66)+4,FALSE)),"")</f>
        <v>1.1399999999999999</v>
      </c>
    </row>
    <row r="67" spans="1:8" x14ac:dyDescent="0.2">
      <c r="A67" s="77">
        <f t="array" ref="A67">IFERROR(INDEX('Annex 2 EHV charges'!$A$11:$A$308, MATCH(0, IF(ISBLANK('Annex 2 EHV charges'!$A$11:$A$308),1, COUNTIF(A$4:$A66, 'Annex 2 EHV charges'!$A$11:$A$308)), 0)),"")</f>
        <v>344</v>
      </c>
      <c r="B67" s="77">
        <f>IF($A67="","",VLOOKUP($A67,'Annex 2 EHV charges'!$A:$P,2,0))</f>
        <v>344</v>
      </c>
      <c r="C67" s="78" t="str">
        <f>IF($A67="","",VLOOKUP($A67,'Annex 2 EHV charges'!$A:$P,3,0))</f>
        <v>1170000759678</v>
      </c>
      <c r="D67" s="77" t="str">
        <f>IF($A67="","",VLOOKUP($A67,'Annex 2 EHV charges'!$A:$P,7,0))</f>
        <v>Fosse Way Radford Sem PV</v>
      </c>
      <c r="E67" s="82">
        <f>IFERROR(IF(VLOOKUP($A67,'Annex 2 EHV charges'!$A:$O,COLUMN(E67)+4,FALSE)=0,"",VLOOKUP($A67,'Annex 2 EHV charges'!$A:$O,COLUMN(E67)+4,FALSE)),"")</f>
        <v>0.23200000000000001</v>
      </c>
      <c r="F67" s="83">
        <f>IFERROR(IF(VLOOKUP($A67,'Annex 2 EHV charges'!$A:$O,COLUMN(F67)+4,FALSE)=0,"",VLOOKUP($A67,'Annex 2 EHV charges'!$A:$O,COLUMN(F67)+4,FALSE)),"")</f>
        <v>20.34</v>
      </c>
      <c r="G67" s="84">
        <f>IFERROR(IF(VLOOKUP($A67,'Annex 2 EHV charges'!$A:$O,COLUMN(G67)+4,FALSE)=0,"",VLOOKUP($A67,'Annex 2 EHV charges'!$A:$O,COLUMN(G67)+4,FALSE)),"")</f>
        <v>0.99</v>
      </c>
      <c r="H67" s="84">
        <f>IFERROR(IF(VLOOKUP($A67,'Annex 2 EHV charges'!$A:$O,COLUMN(H67)+4,FALSE)=0,"",VLOOKUP($A67,'Annex 2 EHV charges'!$A:$O,COLUMN(H67)+4,FALSE)),"")</f>
        <v>0.99</v>
      </c>
    </row>
    <row r="68" spans="1:8" x14ac:dyDescent="0.2">
      <c r="A68" s="77">
        <f t="array" ref="A68">IFERROR(INDEX('Annex 2 EHV charges'!$A$11:$A$308, MATCH(0, IF(ISBLANK('Annex 2 EHV charges'!$A$11:$A$308),1, COUNTIF(A$4:$A67, 'Annex 2 EHV charges'!$A$11:$A$308)), 0)),"")</f>
        <v>345</v>
      </c>
      <c r="B68" s="77">
        <f>IF($A68="","",VLOOKUP($A68,'Annex 2 EHV charges'!$A:$P,2,0))</f>
        <v>345</v>
      </c>
      <c r="C68" s="78" t="str">
        <f>IF($A68="","",VLOOKUP($A68,'Annex 2 EHV charges'!$A:$P,3,0))</f>
        <v>1170000761640</v>
      </c>
      <c r="D68" s="77" t="str">
        <f>IF($A68="","",VLOOKUP($A68,'Annex 2 EHV charges'!$A:$P,7,0))</f>
        <v>Meadow Fm Thorpe Lang PV</v>
      </c>
      <c r="E68" s="82" t="str">
        <f>IFERROR(IF(VLOOKUP($A68,'Annex 2 EHV charges'!$A:$O,COLUMN(E68)+4,FALSE)=0,"",VLOOKUP($A68,'Annex 2 EHV charges'!$A:$O,COLUMN(E68)+4,FALSE)),"")</f>
        <v/>
      </c>
      <c r="F68" s="83">
        <f>IFERROR(IF(VLOOKUP($A68,'Annex 2 EHV charges'!$A:$O,COLUMN(F68)+4,FALSE)=0,"",VLOOKUP($A68,'Annex 2 EHV charges'!$A:$O,COLUMN(F68)+4,FALSE)),"")</f>
        <v>23.27</v>
      </c>
      <c r="G68" s="84">
        <f>IFERROR(IF(VLOOKUP($A68,'Annex 2 EHV charges'!$A:$O,COLUMN(G68)+4,FALSE)=0,"",VLOOKUP($A68,'Annex 2 EHV charges'!$A:$O,COLUMN(G68)+4,FALSE)),"")</f>
        <v>0.88</v>
      </c>
      <c r="H68" s="84">
        <f>IFERROR(IF(VLOOKUP($A68,'Annex 2 EHV charges'!$A:$O,COLUMN(H68)+4,FALSE)=0,"",VLOOKUP($A68,'Annex 2 EHV charges'!$A:$O,COLUMN(H68)+4,FALSE)),"")</f>
        <v>0.88</v>
      </c>
    </row>
    <row r="69" spans="1:8" x14ac:dyDescent="0.2">
      <c r="A69" s="77">
        <f t="array" ref="A69">IFERROR(INDEX('Annex 2 EHV charges'!$A$11:$A$308, MATCH(0, IF(ISBLANK('Annex 2 EHV charges'!$A$11:$A$308),1, COUNTIF(A$4:$A68, 'Annex 2 EHV charges'!$A$11:$A$308)), 0)),"")</f>
        <v>346</v>
      </c>
      <c r="B69" s="77">
        <f>IF($A69="","",VLOOKUP($A69,'Annex 2 EHV charges'!$A:$P,2,0))</f>
        <v>346</v>
      </c>
      <c r="C69" s="78" t="str">
        <f>IF($A69="","",VLOOKUP($A69,'Annex 2 EHV charges'!$A:$P,3,0))</f>
        <v>1170000768557</v>
      </c>
      <c r="D69" s="77" t="str">
        <f>IF($A69="","",VLOOKUP($A69,'Annex 2 EHV charges'!$A:$P,7,0))</f>
        <v>Olney Hyde Farm PV</v>
      </c>
      <c r="E69" s="82" t="str">
        <f>IFERROR(IF(VLOOKUP($A69,'Annex 2 EHV charges'!$A:$O,COLUMN(E69)+4,FALSE)=0,"",VLOOKUP($A69,'Annex 2 EHV charges'!$A:$O,COLUMN(E69)+4,FALSE)),"")</f>
        <v/>
      </c>
      <c r="F69" s="83">
        <f>IFERROR(IF(VLOOKUP($A69,'Annex 2 EHV charges'!$A:$O,COLUMN(F69)+4,FALSE)=0,"",VLOOKUP($A69,'Annex 2 EHV charges'!$A:$O,COLUMN(F69)+4,FALSE)),"")</f>
        <v>52.17</v>
      </c>
      <c r="G69" s="84">
        <f>IFERROR(IF(VLOOKUP($A69,'Annex 2 EHV charges'!$A:$O,COLUMN(G69)+4,FALSE)=0,"",VLOOKUP($A69,'Annex 2 EHV charges'!$A:$O,COLUMN(G69)+4,FALSE)),"")</f>
        <v>1.7</v>
      </c>
      <c r="H69" s="84">
        <f>IFERROR(IF(VLOOKUP($A69,'Annex 2 EHV charges'!$A:$O,COLUMN(H69)+4,FALSE)=0,"",VLOOKUP($A69,'Annex 2 EHV charges'!$A:$O,COLUMN(H69)+4,FALSE)),"")</f>
        <v>1.7</v>
      </c>
    </row>
    <row r="70" spans="1:8" x14ac:dyDescent="0.2">
      <c r="A70" s="77">
        <f t="array" ref="A70">IFERROR(INDEX('Annex 2 EHV charges'!$A$11:$A$308, MATCH(0, IF(ISBLANK('Annex 2 EHV charges'!$A$11:$A$308),1, COUNTIF(A$4:$A69, 'Annex 2 EHV charges'!$A$11:$A$308)), 0)),"")</f>
        <v>347</v>
      </c>
      <c r="B70" s="77">
        <f>IF($A70="","",VLOOKUP($A70,'Annex 2 EHV charges'!$A:$P,2,0))</f>
        <v>347</v>
      </c>
      <c r="C70" s="78" t="str">
        <f>IF($A70="","",VLOOKUP($A70,'Annex 2 EHV charges'!$A:$P,3,0))</f>
        <v>1170000772456</v>
      </c>
      <c r="D70" s="77" t="str">
        <f>IF($A70="","",VLOOKUP($A70,'Annex 2 EHV charges'!$A:$P,7,0))</f>
        <v>Dayfields Farm PV</v>
      </c>
      <c r="E70" s="82">
        <f>IFERROR(IF(VLOOKUP($A70,'Annex 2 EHV charges'!$A:$O,COLUMN(E70)+4,FALSE)=0,"",VLOOKUP($A70,'Annex 2 EHV charges'!$A:$O,COLUMN(E70)+4,FALSE)),"")</f>
        <v>1.5229999999999999</v>
      </c>
      <c r="F70" s="83">
        <f>IFERROR(IF(VLOOKUP($A70,'Annex 2 EHV charges'!$A:$O,COLUMN(F70)+4,FALSE)=0,"",VLOOKUP($A70,'Annex 2 EHV charges'!$A:$O,COLUMN(F70)+4,FALSE)),"")</f>
        <v>4.16</v>
      </c>
      <c r="G70" s="84">
        <f>IFERROR(IF(VLOOKUP($A70,'Annex 2 EHV charges'!$A:$O,COLUMN(G70)+4,FALSE)=0,"",VLOOKUP($A70,'Annex 2 EHV charges'!$A:$O,COLUMN(G70)+4,FALSE)),"")</f>
        <v>1.5</v>
      </c>
      <c r="H70" s="84">
        <f>IFERROR(IF(VLOOKUP($A70,'Annex 2 EHV charges'!$A:$O,COLUMN(H70)+4,FALSE)=0,"",VLOOKUP($A70,'Annex 2 EHV charges'!$A:$O,COLUMN(H70)+4,FALSE)),"")</f>
        <v>1.5</v>
      </c>
    </row>
    <row r="71" spans="1:8" x14ac:dyDescent="0.2">
      <c r="A71" s="77">
        <f t="array" ref="A71">IFERROR(INDEX('Annex 2 EHV charges'!$A$11:$A$308, MATCH(0, IF(ISBLANK('Annex 2 EHV charges'!$A$11:$A$308),1, COUNTIF(A$4:$A70, 'Annex 2 EHV charges'!$A$11:$A$308)), 0)),"")</f>
        <v>348</v>
      </c>
      <c r="B71" s="77">
        <f>IF($A71="","",VLOOKUP($A71,'Annex 2 EHV charges'!$A:$P,2,0))</f>
        <v>348</v>
      </c>
      <c r="C71" s="78" t="str">
        <f>IF($A71="","",VLOOKUP($A71,'Annex 2 EHV charges'!$A:$P,3,0))</f>
        <v>1170000775712</v>
      </c>
      <c r="D71" s="77" t="str">
        <f>IF($A71="","",VLOOKUP($A71,'Annex 2 EHV charges'!$A:$P,7,0))</f>
        <v>Bolsovermoor Quarry PV</v>
      </c>
      <c r="E71" s="82" t="str">
        <f>IFERROR(IF(VLOOKUP($A71,'Annex 2 EHV charges'!$A:$O,COLUMN(E71)+4,FALSE)=0,"",VLOOKUP($A71,'Annex 2 EHV charges'!$A:$O,COLUMN(E71)+4,FALSE)),"")</f>
        <v/>
      </c>
      <c r="F71" s="83">
        <f>IFERROR(IF(VLOOKUP($A71,'Annex 2 EHV charges'!$A:$O,COLUMN(F71)+4,FALSE)=0,"",VLOOKUP($A71,'Annex 2 EHV charges'!$A:$O,COLUMN(F71)+4,FALSE)),"")</f>
        <v>7</v>
      </c>
      <c r="G71" s="84">
        <f>IFERROR(IF(VLOOKUP($A71,'Annex 2 EHV charges'!$A:$O,COLUMN(G71)+4,FALSE)=0,"",VLOOKUP($A71,'Annex 2 EHV charges'!$A:$O,COLUMN(G71)+4,FALSE)),"")</f>
        <v>1.1399999999999999</v>
      </c>
      <c r="H71" s="84">
        <f>IFERROR(IF(VLOOKUP($A71,'Annex 2 EHV charges'!$A:$O,COLUMN(H71)+4,FALSE)=0,"",VLOOKUP($A71,'Annex 2 EHV charges'!$A:$O,COLUMN(H71)+4,FALSE)),"")</f>
        <v>1.1399999999999999</v>
      </c>
    </row>
    <row r="72" spans="1:8" x14ac:dyDescent="0.2">
      <c r="A72" s="77">
        <f t="array" ref="A72">IFERROR(INDEX('Annex 2 EHV charges'!$A$11:$A$308, MATCH(0, IF(ISBLANK('Annex 2 EHV charges'!$A$11:$A$308),1, COUNTIF(A$4:$A71, 'Annex 2 EHV charges'!$A$11:$A$308)), 0)),"")</f>
        <v>349</v>
      </c>
      <c r="B72" s="77">
        <f>IF($A72="","",VLOOKUP($A72,'Annex 2 EHV charges'!$A:$P,2,0))</f>
        <v>349</v>
      </c>
      <c r="C72" s="78" t="str">
        <f>IF($A72="","",VLOOKUP($A72,'Annex 2 EHV charges'!$A:$P,3,0))</f>
        <v>1170000775340</v>
      </c>
      <c r="D72" s="77" t="str">
        <f>IF($A72="","",VLOOKUP($A72,'Annex 2 EHV charges'!$A:$P,7,0))</f>
        <v>Bilsthorpe PV</v>
      </c>
      <c r="E72" s="82" t="str">
        <f>IFERROR(IF(VLOOKUP($A72,'Annex 2 EHV charges'!$A:$O,COLUMN(E72)+4,FALSE)=0,"",VLOOKUP($A72,'Annex 2 EHV charges'!$A:$O,COLUMN(E72)+4,FALSE)),"")</f>
        <v/>
      </c>
      <c r="F72" s="83">
        <f>IFERROR(IF(VLOOKUP($A72,'Annex 2 EHV charges'!$A:$O,COLUMN(F72)+4,FALSE)=0,"",VLOOKUP($A72,'Annex 2 EHV charges'!$A:$O,COLUMN(F72)+4,FALSE)),"")</f>
        <v>1493.21</v>
      </c>
      <c r="G72" s="84">
        <f>IFERROR(IF(VLOOKUP($A72,'Annex 2 EHV charges'!$A:$O,COLUMN(G72)+4,FALSE)=0,"",VLOOKUP($A72,'Annex 2 EHV charges'!$A:$O,COLUMN(G72)+4,FALSE)),"")</f>
        <v>0.79</v>
      </c>
      <c r="H72" s="84">
        <f>IFERROR(IF(VLOOKUP($A72,'Annex 2 EHV charges'!$A:$O,COLUMN(H72)+4,FALSE)=0,"",VLOOKUP($A72,'Annex 2 EHV charges'!$A:$O,COLUMN(H72)+4,FALSE)),"")</f>
        <v>0.79</v>
      </c>
    </row>
    <row r="73" spans="1:8" x14ac:dyDescent="0.2">
      <c r="A73" s="77">
        <f t="array" ref="A73">IFERROR(INDEX('Annex 2 EHV charges'!$A$11:$A$308, MATCH(0, IF(ISBLANK('Annex 2 EHV charges'!$A$11:$A$308),1, COUNTIF(A$4:$A72, 'Annex 2 EHV charges'!$A$11:$A$308)), 0)),"")</f>
        <v>351</v>
      </c>
      <c r="B73" s="77">
        <f>IF($A73="","",VLOOKUP($A73,'Annex 2 EHV charges'!$A:$P,2,0))</f>
        <v>351</v>
      </c>
      <c r="C73" s="78" t="str">
        <f>IF($A73="","",VLOOKUP($A73,'Annex 2 EHV charges'!$A:$P,3,0))</f>
        <v>1170000783305</v>
      </c>
      <c r="D73" s="77" t="str">
        <f>IF($A73="","",VLOOKUP($A73,'Annex 2 EHV charges'!$A:$P,7,0))</f>
        <v>Sutton Bonnington PV</v>
      </c>
      <c r="E73" s="82">
        <f>IFERROR(IF(VLOOKUP($A73,'Annex 2 EHV charges'!$A:$O,COLUMN(E73)+4,FALSE)=0,"",VLOOKUP($A73,'Annex 2 EHV charges'!$A:$O,COLUMN(E73)+4,FALSE)),"")</f>
        <v>0.55200000000000005</v>
      </c>
      <c r="F73" s="83">
        <f>IFERROR(IF(VLOOKUP($A73,'Annex 2 EHV charges'!$A:$O,COLUMN(F73)+4,FALSE)=0,"",VLOOKUP($A73,'Annex 2 EHV charges'!$A:$O,COLUMN(F73)+4,FALSE)),"")</f>
        <v>4.9000000000000004</v>
      </c>
      <c r="G73" s="84">
        <f>IFERROR(IF(VLOOKUP($A73,'Annex 2 EHV charges'!$A:$O,COLUMN(G73)+4,FALSE)=0,"",VLOOKUP($A73,'Annex 2 EHV charges'!$A:$O,COLUMN(G73)+4,FALSE)),"")</f>
        <v>1.39</v>
      </c>
      <c r="H73" s="84">
        <f>IFERROR(IF(VLOOKUP($A73,'Annex 2 EHV charges'!$A:$O,COLUMN(H73)+4,FALSE)=0,"",VLOOKUP($A73,'Annex 2 EHV charges'!$A:$O,COLUMN(H73)+4,FALSE)),"")</f>
        <v>1.39</v>
      </c>
    </row>
    <row r="74" spans="1:8" x14ac:dyDescent="0.2">
      <c r="A74" s="77">
        <f t="array" ref="A74">IFERROR(INDEX('Annex 2 EHV charges'!$A$11:$A$308, MATCH(0, IF(ISBLANK('Annex 2 EHV charges'!$A$11:$A$308),1, COUNTIF(A$4:$A73, 'Annex 2 EHV charges'!$A$11:$A$308)), 0)),"")</f>
        <v>353</v>
      </c>
      <c r="B74" s="77">
        <f>IF($A74="","",VLOOKUP($A74,'Annex 2 EHV charges'!$A:$P,2,0))</f>
        <v>353</v>
      </c>
      <c r="C74" s="78" t="str">
        <f>IF($A74="","",VLOOKUP($A74,'Annex 2 EHV charges'!$A:$P,3,0))</f>
        <v>1170000790241</v>
      </c>
      <c r="D74" s="77" t="str">
        <f>IF($A74="","",VLOOKUP($A74,'Annex 2 EHV charges'!$A:$P,7,0))</f>
        <v>Green Lane Marchington PV</v>
      </c>
      <c r="E74" s="82">
        <f>IFERROR(IF(VLOOKUP($A74,'Annex 2 EHV charges'!$A:$O,COLUMN(E74)+4,FALSE)=0,"",VLOOKUP($A74,'Annex 2 EHV charges'!$A:$O,COLUMN(E74)+4,FALSE)),"")</f>
        <v>1.738</v>
      </c>
      <c r="F74" s="83">
        <f>IFERROR(IF(VLOOKUP($A74,'Annex 2 EHV charges'!$A:$O,COLUMN(F74)+4,FALSE)=0,"",VLOOKUP($A74,'Annex 2 EHV charges'!$A:$O,COLUMN(F74)+4,FALSE)),"")</f>
        <v>6.62</v>
      </c>
      <c r="G74" s="84">
        <f>IFERROR(IF(VLOOKUP($A74,'Annex 2 EHV charges'!$A:$O,COLUMN(G74)+4,FALSE)=0,"",VLOOKUP($A74,'Annex 2 EHV charges'!$A:$O,COLUMN(G74)+4,FALSE)),"")</f>
        <v>0.92</v>
      </c>
      <c r="H74" s="84">
        <f>IFERROR(IF(VLOOKUP($A74,'Annex 2 EHV charges'!$A:$O,COLUMN(H74)+4,FALSE)=0,"",VLOOKUP($A74,'Annex 2 EHV charges'!$A:$O,COLUMN(H74)+4,FALSE)),"")</f>
        <v>0.92</v>
      </c>
    </row>
    <row r="75" spans="1:8" x14ac:dyDescent="0.2">
      <c r="A75" s="77">
        <f t="array" ref="A75">IFERROR(INDEX('Annex 2 EHV charges'!$A$11:$A$308, MATCH(0, IF(ISBLANK('Annex 2 EHV charges'!$A$11:$A$308),1, COUNTIF(A$4:$A74, 'Annex 2 EHV charges'!$A$11:$A$308)), 0)),"")</f>
        <v>354</v>
      </c>
      <c r="B75" s="77">
        <f>IF($A75="","",VLOOKUP($A75,'Annex 2 EHV charges'!$A:$P,2,0))</f>
        <v>354</v>
      </c>
      <c r="C75" s="78" t="str">
        <f>IF($A75="","",VLOOKUP($A75,'Annex 2 EHV charges'!$A:$P,3,0))</f>
        <v>1170000807142</v>
      </c>
      <c r="D75" s="77" t="str">
        <f>IF($A75="","",VLOOKUP($A75,'Annex 2 EHV charges'!$A:$P,7,0))</f>
        <v>Baddesley Park PV</v>
      </c>
      <c r="E75" s="82" t="str">
        <f>IFERROR(IF(VLOOKUP($A75,'Annex 2 EHV charges'!$A:$O,COLUMN(E75)+4,FALSE)=0,"",VLOOKUP($A75,'Annex 2 EHV charges'!$A:$O,COLUMN(E75)+4,FALSE)),"")</f>
        <v/>
      </c>
      <c r="F75" s="83">
        <f>IFERROR(IF(VLOOKUP($A75,'Annex 2 EHV charges'!$A:$O,COLUMN(F75)+4,FALSE)=0,"",VLOOKUP($A75,'Annex 2 EHV charges'!$A:$O,COLUMN(F75)+4,FALSE)),"")</f>
        <v>5</v>
      </c>
      <c r="G75" s="84">
        <f>IFERROR(IF(VLOOKUP($A75,'Annex 2 EHV charges'!$A:$O,COLUMN(G75)+4,FALSE)=0,"",VLOOKUP($A75,'Annex 2 EHV charges'!$A:$O,COLUMN(G75)+4,FALSE)),"")</f>
        <v>0.79</v>
      </c>
      <c r="H75" s="84">
        <f>IFERROR(IF(VLOOKUP($A75,'Annex 2 EHV charges'!$A:$O,COLUMN(H75)+4,FALSE)=0,"",VLOOKUP($A75,'Annex 2 EHV charges'!$A:$O,COLUMN(H75)+4,FALSE)),"")</f>
        <v>0.79</v>
      </c>
    </row>
    <row r="76" spans="1:8" x14ac:dyDescent="0.2">
      <c r="A76" s="77">
        <f t="array" ref="A76">IFERROR(INDEX('Annex 2 EHV charges'!$A$11:$A$308, MATCH(0, IF(ISBLANK('Annex 2 EHV charges'!$A$11:$A$308),1, COUNTIF(A$4:$A75, 'Annex 2 EHV charges'!$A$11:$A$308)), 0)),"")</f>
        <v>355</v>
      </c>
      <c r="B76" s="77">
        <f>IF($A76="","",VLOOKUP($A76,'Annex 2 EHV charges'!$A:$P,2,0))</f>
        <v>355</v>
      </c>
      <c r="C76" s="78" t="str">
        <f>IF($A76="","",VLOOKUP($A76,'Annex 2 EHV charges'!$A:$P,3,0))</f>
        <v>1170000807160</v>
      </c>
      <c r="D76" s="77" t="str">
        <f>IF($A76="","",VLOOKUP($A76,'Annex 2 EHV charges'!$A:$P,7,0))</f>
        <v>Baddesley Pk Biomass</v>
      </c>
      <c r="E76" s="82" t="str">
        <f>IFERROR(IF(VLOOKUP($A76,'Annex 2 EHV charges'!$A:$O,COLUMN(E76)+4,FALSE)=0,"",VLOOKUP($A76,'Annex 2 EHV charges'!$A:$O,COLUMN(E76)+4,FALSE)),"")</f>
        <v/>
      </c>
      <c r="F76" s="83">
        <f>IFERROR(IF(VLOOKUP($A76,'Annex 2 EHV charges'!$A:$O,COLUMN(F76)+4,FALSE)=0,"",VLOOKUP($A76,'Annex 2 EHV charges'!$A:$O,COLUMN(F76)+4,FALSE)),"")</f>
        <v>81.7</v>
      </c>
      <c r="G76" s="84">
        <f>IFERROR(IF(VLOOKUP($A76,'Annex 2 EHV charges'!$A:$O,COLUMN(G76)+4,FALSE)=0,"",VLOOKUP($A76,'Annex 2 EHV charges'!$A:$O,COLUMN(G76)+4,FALSE)),"")</f>
        <v>1.1399999999999999</v>
      </c>
      <c r="H76" s="84">
        <f>IFERROR(IF(VLOOKUP($A76,'Annex 2 EHV charges'!$A:$O,COLUMN(H76)+4,FALSE)=0,"",VLOOKUP($A76,'Annex 2 EHV charges'!$A:$O,COLUMN(H76)+4,FALSE)),"")</f>
        <v>1.1399999999999999</v>
      </c>
    </row>
    <row r="77" spans="1:8" x14ac:dyDescent="0.2">
      <c r="A77" s="77">
        <f t="array" ref="A77">IFERROR(INDEX('Annex 2 EHV charges'!$A$11:$A$308, MATCH(0, IF(ISBLANK('Annex 2 EHV charges'!$A$11:$A$308),1, COUNTIF(A$4:$A76, 'Annex 2 EHV charges'!$A$11:$A$308)), 0)),"")</f>
        <v>356</v>
      </c>
      <c r="B77" s="77">
        <f>IF($A77="","",VLOOKUP($A77,'Annex 2 EHV charges'!$A:$P,2,0))</f>
        <v>356</v>
      </c>
      <c r="C77" s="78" t="str">
        <f>IF($A77="","",VLOOKUP($A77,'Annex 2 EHV charges'!$A:$P,3,0))</f>
        <v>1170000858990</v>
      </c>
      <c r="D77" s="77" t="str">
        <f>IF($A77="","",VLOOKUP($A77,'Annex 2 EHV charges'!$A:$P,7,0))</f>
        <v>Taylor Lane 33kV STOR</v>
      </c>
      <c r="E77" s="82">
        <f>IFERROR(IF(VLOOKUP($A77,'Annex 2 EHV charges'!$A:$O,COLUMN(E77)+4,FALSE)=0,"",VLOOKUP($A77,'Annex 2 EHV charges'!$A:$O,COLUMN(E77)+4,FALSE)),"")</f>
        <v>1.52</v>
      </c>
      <c r="F77" s="83">
        <f>IFERROR(IF(VLOOKUP($A77,'Annex 2 EHV charges'!$A:$O,COLUMN(F77)+4,FALSE)=0,"",VLOOKUP($A77,'Annex 2 EHV charges'!$A:$O,COLUMN(F77)+4,FALSE)),"")</f>
        <v>10.74</v>
      </c>
      <c r="G77" s="84">
        <f>IFERROR(IF(VLOOKUP($A77,'Annex 2 EHV charges'!$A:$O,COLUMN(G77)+4,FALSE)=0,"",VLOOKUP($A77,'Annex 2 EHV charges'!$A:$O,COLUMN(G77)+4,FALSE)),"")</f>
        <v>0.98</v>
      </c>
      <c r="H77" s="84">
        <f>IFERROR(IF(VLOOKUP($A77,'Annex 2 EHV charges'!$A:$O,COLUMN(H77)+4,FALSE)=0,"",VLOOKUP($A77,'Annex 2 EHV charges'!$A:$O,COLUMN(H77)+4,FALSE)),"")</f>
        <v>0.98</v>
      </c>
    </row>
    <row r="78" spans="1:8" x14ac:dyDescent="0.2">
      <c r="A78" s="77">
        <f t="array" ref="A78">IFERROR(INDEX('Annex 2 EHV charges'!$A$11:$A$308, MATCH(0, IF(ISBLANK('Annex 2 EHV charges'!$A$11:$A$308),1, COUNTIF(A$4:$A77, 'Annex 2 EHV charges'!$A$11:$A$308)), 0)),"")</f>
        <v>357</v>
      </c>
      <c r="B78" s="77">
        <f>IF($A78="","",VLOOKUP($A78,'Annex 2 EHV charges'!$A:$P,2,0))</f>
        <v>357</v>
      </c>
      <c r="C78" s="78" t="str">
        <f>IF($A78="","",VLOOKUP($A78,'Annex 2 EHV charges'!$A:$P,3,0))</f>
        <v>1170000871315</v>
      </c>
      <c r="D78" s="77" t="str">
        <f>IF($A78="","",VLOOKUP($A78,'Annex 2 EHV charges'!$A:$P,7,0))</f>
        <v>Hill Farm ESS</v>
      </c>
      <c r="E78" s="82">
        <f>IFERROR(IF(VLOOKUP($A78,'Annex 2 EHV charges'!$A:$O,COLUMN(E78)+4,FALSE)=0,"",VLOOKUP($A78,'Annex 2 EHV charges'!$A:$O,COLUMN(E78)+4,FALSE)),"")</f>
        <v>2.69</v>
      </c>
      <c r="F78" s="83">
        <f>IFERROR(IF(VLOOKUP($A78,'Annex 2 EHV charges'!$A:$O,COLUMN(F78)+4,FALSE)=0,"",VLOOKUP($A78,'Annex 2 EHV charges'!$A:$O,COLUMN(F78)+4,FALSE)),"")</f>
        <v>214.13</v>
      </c>
      <c r="G78" s="84">
        <f>IFERROR(IF(VLOOKUP($A78,'Annex 2 EHV charges'!$A:$O,COLUMN(G78)+4,FALSE)=0,"",VLOOKUP($A78,'Annex 2 EHV charges'!$A:$O,COLUMN(G78)+4,FALSE)),"")</f>
        <v>1.1000000000000001</v>
      </c>
      <c r="H78" s="84">
        <f>IFERROR(IF(VLOOKUP($A78,'Annex 2 EHV charges'!$A:$O,COLUMN(H78)+4,FALSE)=0,"",VLOOKUP($A78,'Annex 2 EHV charges'!$A:$O,COLUMN(H78)+4,FALSE)),"")</f>
        <v>1.1000000000000001</v>
      </c>
    </row>
    <row r="79" spans="1:8" x14ac:dyDescent="0.2">
      <c r="A79" s="77">
        <f t="array" ref="A79">IFERROR(INDEX('Annex 2 EHV charges'!$A$11:$A$308, MATCH(0, IF(ISBLANK('Annex 2 EHV charges'!$A$11:$A$308),1, COUNTIF(A$4:$A78, 'Annex 2 EHV charges'!$A$11:$A$308)), 0)),"")</f>
        <v>358</v>
      </c>
      <c r="B79" s="77">
        <f>IF($A79="","",VLOOKUP($A79,'Annex 2 EHV charges'!$A:$P,2,0))</f>
        <v>358</v>
      </c>
      <c r="C79" s="78" t="str">
        <f>IF($A79="","",VLOOKUP($A79,'Annex 2 EHV charges'!$A:$P,3,0))</f>
        <v>1170000871120</v>
      </c>
      <c r="D79" s="77" t="str">
        <f>IF($A79="","",VLOOKUP($A79,'Annex 2 EHV charges'!$A:$P,7,0))</f>
        <v>Leverton ESS</v>
      </c>
      <c r="E79" s="82" t="str">
        <f>IFERROR(IF(VLOOKUP($A79,'Annex 2 EHV charges'!$A:$O,COLUMN(E79)+4,FALSE)=0,"",VLOOKUP($A79,'Annex 2 EHV charges'!$A:$O,COLUMN(E79)+4,FALSE)),"")</f>
        <v/>
      </c>
      <c r="F79" s="83">
        <f>IFERROR(IF(VLOOKUP($A79,'Annex 2 EHV charges'!$A:$O,COLUMN(F79)+4,FALSE)=0,"",VLOOKUP($A79,'Annex 2 EHV charges'!$A:$O,COLUMN(F79)+4,FALSE)),"")</f>
        <v>578.47</v>
      </c>
      <c r="G79" s="84">
        <f>IFERROR(IF(VLOOKUP($A79,'Annex 2 EHV charges'!$A:$O,COLUMN(G79)+4,FALSE)=0,"",VLOOKUP($A79,'Annex 2 EHV charges'!$A:$O,COLUMN(G79)+4,FALSE)),"")</f>
        <v>1.67</v>
      </c>
      <c r="H79" s="84">
        <f>IFERROR(IF(VLOOKUP($A79,'Annex 2 EHV charges'!$A:$O,COLUMN(H79)+4,FALSE)=0,"",VLOOKUP($A79,'Annex 2 EHV charges'!$A:$O,COLUMN(H79)+4,FALSE)),"")</f>
        <v>1.67</v>
      </c>
    </row>
    <row r="80" spans="1:8" x14ac:dyDescent="0.2">
      <c r="A80" s="77">
        <f t="array" ref="A80">IFERROR(INDEX('Annex 2 EHV charges'!$A$11:$A$308, MATCH(0, IF(ISBLANK('Annex 2 EHV charges'!$A$11:$A$308),1, COUNTIF(A$4:$A79, 'Annex 2 EHV charges'!$A$11:$A$308)), 0)),"")</f>
        <v>359</v>
      </c>
      <c r="B80" s="77">
        <f>IF($A80="","",VLOOKUP($A80,'Annex 2 EHV charges'!$A:$P,2,0))</f>
        <v>359</v>
      </c>
      <c r="C80" s="78" t="str">
        <f>IF($A80="","",VLOOKUP($A80,'Annex 2 EHV charges'!$A:$P,3,0))</f>
        <v>1170000884086</v>
      </c>
      <c r="D80" s="77" t="str">
        <f>IF($A80="","",VLOOKUP($A80,'Annex 2 EHV charges'!$A:$P,7,0))</f>
        <v>Nottingham Rd STOR</v>
      </c>
      <c r="E80" s="82">
        <f>IFERROR(IF(VLOOKUP($A80,'Annex 2 EHV charges'!$A:$O,COLUMN(E80)+4,FALSE)=0,"",VLOOKUP($A80,'Annex 2 EHV charges'!$A:$O,COLUMN(E80)+4,FALSE)),"")</f>
        <v>0.56200000000000006</v>
      </c>
      <c r="F80" s="83">
        <f>IFERROR(IF(VLOOKUP($A80,'Annex 2 EHV charges'!$A:$O,COLUMN(F80)+4,FALSE)=0,"",VLOOKUP($A80,'Annex 2 EHV charges'!$A:$O,COLUMN(F80)+4,FALSE)),"")</f>
        <v>5.95</v>
      </c>
      <c r="G80" s="84">
        <f>IFERROR(IF(VLOOKUP($A80,'Annex 2 EHV charges'!$A:$O,COLUMN(G80)+4,FALSE)=0,"",VLOOKUP($A80,'Annex 2 EHV charges'!$A:$O,COLUMN(G80)+4,FALSE)),"")</f>
        <v>1.1599999999999999</v>
      </c>
      <c r="H80" s="84">
        <f>IFERROR(IF(VLOOKUP($A80,'Annex 2 EHV charges'!$A:$O,COLUMN(H80)+4,FALSE)=0,"",VLOOKUP($A80,'Annex 2 EHV charges'!$A:$O,COLUMN(H80)+4,FALSE)),"")</f>
        <v>1.1599999999999999</v>
      </c>
    </row>
    <row r="81" spans="1:8" x14ac:dyDescent="0.2">
      <c r="A81" s="77">
        <f t="array" ref="A81">IFERROR(INDEX('Annex 2 EHV charges'!$A$11:$A$308, MATCH(0, IF(ISBLANK('Annex 2 EHV charges'!$A$11:$A$308),1, COUNTIF(A$4:$A80, 'Annex 2 EHV charges'!$A$11:$A$308)), 0)),"")</f>
        <v>361</v>
      </c>
      <c r="B81" s="77">
        <f>IF($A81="","",VLOOKUP($A81,'Annex 2 EHV charges'!$A:$P,2,0))</f>
        <v>361</v>
      </c>
      <c r="C81" s="78" t="str">
        <f>IF($A81="","",VLOOKUP($A81,'Annex 2 EHV charges'!$A:$P,3,0))</f>
        <v>1170000895724</v>
      </c>
      <c r="D81" s="77" t="str">
        <f>IF($A81="","",VLOOKUP($A81,'Annex 2 EHV charges'!$A:$P,7,0))</f>
        <v>Breach Farm ESS</v>
      </c>
      <c r="E81" s="82" t="str">
        <f>IFERROR(IF(VLOOKUP($A81,'Annex 2 EHV charges'!$A:$O,COLUMN(E81)+4,FALSE)=0,"",VLOOKUP($A81,'Annex 2 EHV charges'!$A:$O,COLUMN(E81)+4,FALSE)),"")</f>
        <v/>
      </c>
      <c r="F81" s="83">
        <f>IFERROR(IF(VLOOKUP($A81,'Annex 2 EHV charges'!$A:$O,COLUMN(F81)+4,FALSE)=0,"",VLOOKUP($A81,'Annex 2 EHV charges'!$A:$O,COLUMN(F81)+4,FALSE)),"")</f>
        <v>1901.22</v>
      </c>
      <c r="G81" s="84">
        <f>IFERROR(IF(VLOOKUP($A81,'Annex 2 EHV charges'!$A:$O,COLUMN(G81)+4,FALSE)=0,"",VLOOKUP($A81,'Annex 2 EHV charges'!$A:$O,COLUMN(G81)+4,FALSE)),"")</f>
        <v>0.8</v>
      </c>
      <c r="H81" s="84">
        <f>IFERROR(IF(VLOOKUP($A81,'Annex 2 EHV charges'!$A:$O,COLUMN(H81)+4,FALSE)=0,"",VLOOKUP($A81,'Annex 2 EHV charges'!$A:$O,COLUMN(H81)+4,FALSE)),"")</f>
        <v>0.8</v>
      </c>
    </row>
    <row r="82" spans="1:8" x14ac:dyDescent="0.2">
      <c r="A82" s="77">
        <f t="array" ref="A82">IFERROR(INDEX('Annex 2 EHV charges'!$A$11:$A$308, MATCH(0, IF(ISBLANK('Annex 2 EHV charges'!$A$11:$A$308),1, COUNTIF(A$4:$A81, 'Annex 2 EHV charges'!$A$11:$A$308)), 0)),"")</f>
        <v>362</v>
      </c>
      <c r="B82" s="77">
        <f>IF($A82="","",VLOOKUP($A82,'Annex 2 EHV charges'!$A:$P,2,0))</f>
        <v>362</v>
      </c>
      <c r="C82" s="78" t="str">
        <f>IF($A82="","",VLOOKUP($A82,'Annex 2 EHV charges'!$A:$P,3,0))</f>
        <v>1170000902629</v>
      </c>
      <c r="D82" s="77" t="str">
        <f>IF($A82="","",VLOOKUP($A82,'Annex 2 EHV charges'!$A:$P,7,0))</f>
        <v>Boston Biomass Gen AD</v>
      </c>
      <c r="E82" s="82">
        <f>IFERROR(IF(VLOOKUP($A82,'Annex 2 EHV charges'!$A:$O,COLUMN(E82)+4,FALSE)=0,"",VLOOKUP($A82,'Annex 2 EHV charges'!$A:$O,COLUMN(E82)+4,FALSE)),"")</f>
        <v>0.19</v>
      </c>
      <c r="F82" s="83">
        <f>IFERROR(IF(VLOOKUP($A82,'Annex 2 EHV charges'!$A:$O,COLUMN(F82)+4,FALSE)=0,"",VLOOKUP($A82,'Annex 2 EHV charges'!$A:$O,COLUMN(F82)+4,FALSE)),"")</f>
        <v>261.79000000000002</v>
      </c>
      <c r="G82" s="84">
        <f>IFERROR(IF(VLOOKUP($A82,'Annex 2 EHV charges'!$A:$O,COLUMN(G82)+4,FALSE)=0,"",VLOOKUP($A82,'Annex 2 EHV charges'!$A:$O,COLUMN(G82)+4,FALSE)),"")</f>
        <v>0.86</v>
      </c>
      <c r="H82" s="84">
        <f>IFERROR(IF(VLOOKUP($A82,'Annex 2 EHV charges'!$A:$O,COLUMN(H82)+4,FALSE)=0,"",VLOOKUP($A82,'Annex 2 EHV charges'!$A:$O,COLUMN(H82)+4,FALSE)),"")</f>
        <v>0.86</v>
      </c>
    </row>
    <row r="83" spans="1:8" x14ac:dyDescent="0.2">
      <c r="A83" s="77">
        <f t="array" ref="A83">IFERROR(INDEX('Annex 2 EHV charges'!$A$11:$A$308, MATCH(0, IF(ISBLANK('Annex 2 EHV charges'!$A$11:$A$308),1, COUNTIF(A$4:$A82, 'Annex 2 EHV charges'!$A$11:$A$308)), 0)),"")</f>
        <v>363</v>
      </c>
      <c r="B83" s="77">
        <f>IF($A83="","",VLOOKUP($A83,'Annex 2 EHV charges'!$A:$P,2,0))</f>
        <v>363</v>
      </c>
      <c r="C83" s="78" t="str">
        <f>IF($A83="","",VLOOKUP($A83,'Annex 2 EHV charges'!$A:$P,3,0))</f>
        <v>1170000928965</v>
      </c>
      <c r="D83" s="77" t="str">
        <f>IF($A83="","",VLOOKUP($A83,'Annex 2 EHV charges'!$A:$P,7,0))</f>
        <v>Twin Oaks Diesel STOR</v>
      </c>
      <c r="E83" s="82">
        <f>IFERROR(IF(VLOOKUP($A83,'Annex 2 EHV charges'!$A:$O,COLUMN(E83)+4,FALSE)=0,"",VLOOKUP($A83,'Annex 2 EHV charges'!$A:$O,COLUMN(E83)+4,FALSE)),"")</f>
        <v>1.7569999999999999</v>
      </c>
      <c r="F83" s="83">
        <f>IFERROR(IF(VLOOKUP($A83,'Annex 2 EHV charges'!$A:$O,COLUMN(F83)+4,FALSE)=0,"",VLOOKUP($A83,'Annex 2 EHV charges'!$A:$O,COLUMN(F83)+4,FALSE)),"")</f>
        <v>2.14</v>
      </c>
      <c r="G83" s="84">
        <f>IFERROR(IF(VLOOKUP($A83,'Annex 2 EHV charges'!$A:$O,COLUMN(G83)+4,FALSE)=0,"",VLOOKUP($A83,'Annex 2 EHV charges'!$A:$O,COLUMN(G83)+4,FALSE)),"")</f>
        <v>2.09</v>
      </c>
      <c r="H83" s="84">
        <f>IFERROR(IF(VLOOKUP($A83,'Annex 2 EHV charges'!$A:$O,COLUMN(H83)+4,FALSE)=0,"",VLOOKUP($A83,'Annex 2 EHV charges'!$A:$O,COLUMN(H83)+4,FALSE)),"")</f>
        <v>2.09</v>
      </c>
    </row>
    <row r="84" spans="1:8" x14ac:dyDescent="0.2">
      <c r="A84" s="77">
        <f t="array" ref="A84">IFERROR(INDEX('Annex 2 EHV charges'!$A$11:$A$308, MATCH(0, IF(ISBLANK('Annex 2 EHV charges'!$A$11:$A$308),1, COUNTIF(A$4:$A83, 'Annex 2 EHV charges'!$A$11:$A$308)), 0)),"")</f>
        <v>364</v>
      </c>
      <c r="B84" s="77">
        <f>IF($A84="","",VLOOKUP($A84,'Annex 2 EHV charges'!$A:$P,2,0))</f>
        <v>364</v>
      </c>
      <c r="C84" s="78" t="str">
        <f>IF($A84="","",VLOOKUP($A84,'Annex 2 EHV charges'!$A:$P,3,0))</f>
        <v>1170000939911</v>
      </c>
      <c r="D84" s="77" t="str">
        <f>IF($A84="","",VLOOKUP($A84,'Annex 2 EHV charges'!$A:$P,7,0))</f>
        <v>Colwick Private Rd STOR</v>
      </c>
      <c r="E84" s="82" t="str">
        <f>IFERROR(IF(VLOOKUP($A84,'Annex 2 EHV charges'!$A:$O,COLUMN(E84)+4,FALSE)=0,"",VLOOKUP($A84,'Annex 2 EHV charges'!$A:$O,COLUMN(E84)+4,FALSE)),"")</f>
        <v/>
      </c>
      <c r="F84" s="83">
        <f>IFERROR(IF(VLOOKUP($A84,'Annex 2 EHV charges'!$A:$O,COLUMN(F84)+4,FALSE)=0,"",VLOOKUP($A84,'Annex 2 EHV charges'!$A:$O,COLUMN(F84)+4,FALSE)),"")</f>
        <v>9.06</v>
      </c>
      <c r="G84" s="84">
        <f>IFERROR(IF(VLOOKUP($A84,'Annex 2 EHV charges'!$A:$O,COLUMN(G84)+4,FALSE)=0,"",VLOOKUP($A84,'Annex 2 EHV charges'!$A:$O,COLUMN(G84)+4,FALSE)),"")</f>
        <v>1.3</v>
      </c>
      <c r="H84" s="84">
        <f>IFERROR(IF(VLOOKUP($A84,'Annex 2 EHV charges'!$A:$O,COLUMN(H84)+4,FALSE)=0,"",VLOOKUP($A84,'Annex 2 EHV charges'!$A:$O,COLUMN(H84)+4,FALSE)),"")</f>
        <v>1.3</v>
      </c>
    </row>
    <row r="85" spans="1:8" x14ac:dyDescent="0.2">
      <c r="A85" s="77">
        <f t="array" ref="A85">IFERROR(INDEX('Annex 2 EHV charges'!$A$11:$A$308, MATCH(0, IF(ISBLANK('Annex 2 EHV charges'!$A$11:$A$308),1, COUNTIF(A$4:$A84, 'Annex 2 EHV charges'!$A$11:$A$308)), 0)),"")</f>
        <v>365</v>
      </c>
      <c r="B85" s="77">
        <f>IF($A85="","",VLOOKUP($A85,'Annex 2 EHV charges'!$A:$P,2,0))</f>
        <v>365</v>
      </c>
      <c r="C85" s="78" t="str">
        <f>IF($A85="","",VLOOKUP($A85,'Annex 2 EHV charges'!$A:$P,3,0))</f>
        <v>1170000953544</v>
      </c>
      <c r="D85" s="77" t="str">
        <f>IF($A85="","",VLOOKUP($A85,'Annex 2 EHV charges'!$A:$P,7,0))</f>
        <v xml:space="preserve">Mill Fm Caythorpe ESS </v>
      </c>
      <c r="E85" s="82" t="str">
        <f>IFERROR(IF(VLOOKUP($A85,'Annex 2 EHV charges'!$A:$O,COLUMN(E85)+4,FALSE)=0,"",VLOOKUP($A85,'Annex 2 EHV charges'!$A:$O,COLUMN(E85)+4,FALSE)),"")</f>
        <v/>
      </c>
      <c r="F85" s="83">
        <f>IFERROR(IF(VLOOKUP($A85,'Annex 2 EHV charges'!$A:$O,COLUMN(F85)+4,FALSE)=0,"",VLOOKUP($A85,'Annex 2 EHV charges'!$A:$O,COLUMN(F85)+4,FALSE)),"")</f>
        <v>217.68</v>
      </c>
      <c r="G85" s="84">
        <f>IFERROR(IF(VLOOKUP($A85,'Annex 2 EHV charges'!$A:$O,COLUMN(G85)+4,FALSE)=0,"",VLOOKUP($A85,'Annex 2 EHV charges'!$A:$O,COLUMN(G85)+4,FALSE)),"")</f>
        <v>0.67</v>
      </c>
      <c r="H85" s="84">
        <f>IFERROR(IF(VLOOKUP($A85,'Annex 2 EHV charges'!$A:$O,COLUMN(H85)+4,FALSE)=0,"",VLOOKUP($A85,'Annex 2 EHV charges'!$A:$O,COLUMN(H85)+4,FALSE)),"")</f>
        <v>0.67</v>
      </c>
    </row>
    <row r="86" spans="1:8" x14ac:dyDescent="0.2">
      <c r="A86" s="77">
        <f t="array" ref="A86">IFERROR(INDEX('Annex 2 EHV charges'!$A$11:$A$308, MATCH(0, IF(ISBLANK('Annex 2 EHV charges'!$A$11:$A$308),1, COUNTIF(A$4:$A85, 'Annex 2 EHV charges'!$A$11:$A$308)), 0)),"")</f>
        <v>436</v>
      </c>
      <c r="B86" s="77">
        <f>IF($A86="","",VLOOKUP($A86,'Annex 2 EHV charges'!$A:$P,2,0))</f>
        <v>436</v>
      </c>
      <c r="C86" s="78" t="str">
        <f>IF($A86="","",VLOOKUP($A86,'Annex 2 EHV charges'!$A:$P,3,0))</f>
        <v>1170000895733</v>
      </c>
      <c r="D86" s="77" t="str">
        <f>IF($A86="","",VLOOKUP($A86,'Annex 2 EHV charges'!$A:$P,7,0))</f>
        <v>Breach Farm 132</v>
      </c>
      <c r="E86" s="82" t="str">
        <f>IFERROR(IF(VLOOKUP($A86,'Annex 2 EHV charges'!$A:$O,COLUMN(E86)+4,FALSE)=0,"",VLOOKUP($A86,'Annex 2 EHV charges'!$A:$O,COLUMN(E86)+4,FALSE)),"")</f>
        <v/>
      </c>
      <c r="F86" s="83">
        <f>IFERROR(IF(VLOOKUP($A86,'Annex 2 EHV charges'!$A:$O,COLUMN(F86)+4,FALSE)=0,"",VLOOKUP($A86,'Annex 2 EHV charges'!$A:$O,COLUMN(F86)+4,FALSE)),"")</f>
        <v>2460.13</v>
      </c>
      <c r="G86" s="84">
        <f>IFERROR(IF(VLOOKUP($A86,'Annex 2 EHV charges'!$A:$O,COLUMN(G86)+4,FALSE)=0,"",VLOOKUP($A86,'Annex 2 EHV charges'!$A:$O,COLUMN(G86)+4,FALSE)),"")</f>
        <v>0.74</v>
      </c>
      <c r="H86" s="84">
        <f>IFERROR(IF(VLOOKUP($A86,'Annex 2 EHV charges'!$A:$O,COLUMN(H86)+4,FALSE)=0,"",VLOOKUP($A86,'Annex 2 EHV charges'!$A:$O,COLUMN(H86)+4,FALSE)),"")</f>
        <v>0.74</v>
      </c>
    </row>
    <row r="87" spans="1:8" x14ac:dyDescent="0.2">
      <c r="A87" s="77">
        <f t="array" ref="A87">IFERROR(INDEX('Annex 2 EHV charges'!$A$11:$A$308, MATCH(0, IF(ISBLANK('Annex 2 EHV charges'!$A$11:$A$308),1, COUNTIF(A$4:$A86, 'Annex 2 EHV charges'!$A$11:$A$308)), 0)),"")</f>
        <v>784</v>
      </c>
      <c r="B87" s="77">
        <f>IF($A87="","",VLOOKUP($A87,'Annex 2 EHV charges'!$A:$P,2,0))</f>
        <v>784</v>
      </c>
      <c r="C87" s="78" t="str">
        <f>IF($A87="","",VLOOKUP($A87,'Annex 2 EHV charges'!$A:$P,3,0))</f>
        <v>1170000447716</v>
      </c>
      <c r="D87" s="77" t="str">
        <f>IF($A87="","",VLOOKUP($A87,'Annex 2 EHV charges'!$A:$P,7,0))</f>
        <v>Prestop Park Farm PV</v>
      </c>
      <c r="E87" s="82" t="str">
        <f>IFERROR(IF(VLOOKUP($A87,'Annex 2 EHV charges'!$A:$O,COLUMN(E87)+4,FALSE)=0,"",VLOOKUP($A87,'Annex 2 EHV charges'!$A:$O,COLUMN(E87)+4,FALSE)),"")</f>
        <v/>
      </c>
      <c r="F87" s="83">
        <f>IFERROR(IF(VLOOKUP($A87,'Annex 2 EHV charges'!$A:$O,COLUMN(F87)+4,FALSE)=0,"",VLOOKUP($A87,'Annex 2 EHV charges'!$A:$O,COLUMN(F87)+4,FALSE)),"")</f>
        <v>1.57</v>
      </c>
      <c r="G87" s="84">
        <f>IFERROR(IF(VLOOKUP($A87,'Annex 2 EHV charges'!$A:$O,COLUMN(G87)+4,FALSE)=0,"",VLOOKUP($A87,'Annex 2 EHV charges'!$A:$O,COLUMN(G87)+4,FALSE)),"")</f>
        <v>1.68</v>
      </c>
      <c r="H87" s="84">
        <f>IFERROR(IF(VLOOKUP($A87,'Annex 2 EHV charges'!$A:$O,COLUMN(H87)+4,FALSE)=0,"",VLOOKUP($A87,'Annex 2 EHV charges'!$A:$O,COLUMN(H87)+4,FALSE)),"")</f>
        <v>1.68</v>
      </c>
    </row>
    <row r="88" spans="1:8" x14ac:dyDescent="0.2">
      <c r="A88" s="77">
        <f t="array" ref="A88">IFERROR(INDEX('Annex 2 EHV charges'!$A$11:$A$308, MATCH(0, IF(ISBLANK('Annex 2 EHV charges'!$A$11:$A$308),1, COUNTIF(A$4:$A87, 'Annex 2 EHV charges'!$A$11:$A$308)), 0)),"")</f>
        <v>785</v>
      </c>
      <c r="B88" s="77">
        <f>IF($A88="","",VLOOKUP($A88,'Annex 2 EHV charges'!$A:$P,2,0))</f>
        <v>785</v>
      </c>
      <c r="C88" s="78" t="str">
        <f>IF($A88="","",VLOOKUP($A88,'Annex 2 EHV charges'!$A:$P,3,0))</f>
        <v>1170000447479</v>
      </c>
      <c r="D88" s="77" t="str">
        <f>IF($A88="","",VLOOKUP($A88,'Annex 2 EHV charges'!$A:$P,7,0))</f>
        <v>Smith Hall Farm Solar</v>
      </c>
      <c r="E88" s="82" t="str">
        <f>IFERROR(IF(VLOOKUP($A88,'Annex 2 EHV charges'!$A:$O,COLUMN(E88)+4,FALSE)=0,"",VLOOKUP($A88,'Annex 2 EHV charges'!$A:$O,COLUMN(E88)+4,FALSE)),"")</f>
        <v/>
      </c>
      <c r="F88" s="83">
        <f>IFERROR(IF(VLOOKUP($A88,'Annex 2 EHV charges'!$A:$O,COLUMN(F88)+4,FALSE)=0,"",VLOOKUP($A88,'Annex 2 EHV charges'!$A:$O,COLUMN(F88)+4,FALSE)),"")</f>
        <v>18.72</v>
      </c>
      <c r="G88" s="84">
        <f>IFERROR(IF(VLOOKUP($A88,'Annex 2 EHV charges'!$A:$O,COLUMN(G88)+4,FALSE)=0,"",VLOOKUP($A88,'Annex 2 EHV charges'!$A:$O,COLUMN(G88)+4,FALSE)),"")</f>
        <v>1.21</v>
      </c>
      <c r="H88" s="84">
        <f>IFERROR(IF(VLOOKUP($A88,'Annex 2 EHV charges'!$A:$O,COLUMN(H88)+4,FALSE)=0,"",VLOOKUP($A88,'Annex 2 EHV charges'!$A:$O,COLUMN(H88)+4,FALSE)),"")</f>
        <v>1.21</v>
      </c>
    </row>
    <row r="89" spans="1:8" x14ac:dyDescent="0.2">
      <c r="A89" s="77">
        <f t="array" ref="A89">IFERROR(INDEX('Annex 2 EHV charges'!$A$11:$A$308, MATCH(0, IF(ISBLANK('Annex 2 EHV charges'!$A$11:$A$308),1, COUNTIF(A$4:$A88, 'Annex 2 EHV charges'!$A$11:$A$308)), 0)),"")</f>
        <v>786</v>
      </c>
      <c r="B89" s="77">
        <f>IF($A89="","",VLOOKUP($A89,'Annex 2 EHV charges'!$A:$P,2,0))</f>
        <v>786</v>
      </c>
      <c r="C89" s="78" t="str">
        <f>IF($A89="","",VLOOKUP($A89,'Annex 2 EHV charges'!$A:$P,3,0))</f>
        <v>1170000447497</v>
      </c>
      <c r="D89" s="77" t="str">
        <f>IF($A89="","",VLOOKUP($A89,'Annex 2 EHV charges'!$A:$P,7,0))</f>
        <v>Park Farm Solar Ashby</v>
      </c>
      <c r="E89" s="82">
        <f>IFERROR(IF(VLOOKUP($A89,'Annex 2 EHV charges'!$A:$O,COLUMN(E89)+4,FALSE)=0,"",VLOOKUP($A89,'Annex 2 EHV charges'!$A:$O,COLUMN(E89)+4,FALSE)),"")</f>
        <v>3.0190000000000001</v>
      </c>
      <c r="F89" s="83">
        <f>IFERROR(IF(VLOOKUP($A89,'Annex 2 EHV charges'!$A:$O,COLUMN(F89)+4,FALSE)=0,"",VLOOKUP($A89,'Annex 2 EHV charges'!$A:$O,COLUMN(F89)+4,FALSE)),"")</f>
        <v>1.68</v>
      </c>
      <c r="G89" s="84">
        <f>IFERROR(IF(VLOOKUP($A89,'Annex 2 EHV charges'!$A:$O,COLUMN(G89)+4,FALSE)=0,"",VLOOKUP($A89,'Annex 2 EHV charges'!$A:$O,COLUMN(G89)+4,FALSE)),"")</f>
        <v>1.25</v>
      </c>
      <c r="H89" s="84">
        <f>IFERROR(IF(VLOOKUP($A89,'Annex 2 EHV charges'!$A:$O,COLUMN(H89)+4,FALSE)=0,"",VLOOKUP($A89,'Annex 2 EHV charges'!$A:$O,COLUMN(H89)+4,FALSE)),"")</f>
        <v>1.25</v>
      </c>
    </row>
    <row r="90" spans="1:8" x14ac:dyDescent="0.2">
      <c r="A90" s="77">
        <f t="array" ref="A90">IFERROR(INDEX('Annex 2 EHV charges'!$A$11:$A$308, MATCH(0, IF(ISBLANK('Annex 2 EHV charges'!$A$11:$A$308),1, COUNTIF(A$4:$A89, 'Annex 2 EHV charges'!$A$11:$A$308)), 0)),"")</f>
        <v>787</v>
      </c>
      <c r="B90" s="77">
        <f>IF($A90="","",VLOOKUP($A90,'Annex 2 EHV charges'!$A:$P,2,0))</f>
        <v>787</v>
      </c>
      <c r="C90" s="78" t="str">
        <f>IF($A90="","",VLOOKUP($A90,'Annex 2 EHV charges'!$A:$P,3,0))</f>
        <v>1170000451420</v>
      </c>
      <c r="D90" s="77" t="str">
        <f>IF($A90="","",VLOOKUP($A90,'Annex 2 EHV charges'!$A:$P,7,0))</f>
        <v>Aston House Solar Farm</v>
      </c>
      <c r="E90" s="82">
        <f>IFERROR(IF(VLOOKUP($A90,'Annex 2 EHV charges'!$A:$O,COLUMN(E90)+4,FALSE)=0,"",VLOOKUP($A90,'Annex 2 EHV charges'!$A:$O,COLUMN(E90)+4,FALSE)),"")</f>
        <v>1.5089999999999999</v>
      </c>
      <c r="F90" s="83">
        <f>IFERROR(IF(VLOOKUP($A90,'Annex 2 EHV charges'!$A:$O,COLUMN(F90)+4,FALSE)=0,"",VLOOKUP($A90,'Annex 2 EHV charges'!$A:$O,COLUMN(F90)+4,FALSE)),"")</f>
        <v>4.6399999999999997</v>
      </c>
      <c r="G90" s="84">
        <f>IFERROR(IF(VLOOKUP($A90,'Annex 2 EHV charges'!$A:$O,COLUMN(G90)+4,FALSE)=0,"",VLOOKUP($A90,'Annex 2 EHV charges'!$A:$O,COLUMN(G90)+4,FALSE)),"")</f>
        <v>1.26</v>
      </c>
      <c r="H90" s="84">
        <f>IFERROR(IF(VLOOKUP($A90,'Annex 2 EHV charges'!$A:$O,COLUMN(H90)+4,FALSE)=0,"",VLOOKUP($A90,'Annex 2 EHV charges'!$A:$O,COLUMN(H90)+4,FALSE)),"")</f>
        <v>1.26</v>
      </c>
    </row>
    <row r="91" spans="1:8" x14ac:dyDescent="0.2">
      <c r="A91" s="77">
        <f t="array" ref="A91">IFERROR(INDEX('Annex 2 EHV charges'!$A$11:$A$308, MATCH(0, IF(ISBLANK('Annex 2 EHV charges'!$A$11:$A$308),1, COUNTIF(A$4:$A90, 'Annex 2 EHV charges'!$A$11:$A$308)), 0)),"")</f>
        <v>789</v>
      </c>
      <c r="B91" s="77">
        <f>IF($A91="","",VLOOKUP($A91,'Annex 2 EHV charges'!$A:$P,2,0))</f>
        <v>789</v>
      </c>
      <c r="C91" s="78" t="str">
        <f>IF($A91="","",VLOOKUP($A91,'Annex 2 EHV charges'!$A:$P,3,0))</f>
        <v>1170000457617</v>
      </c>
      <c r="D91" s="77" t="str">
        <f>IF($A91="","",VLOOKUP($A91,'Annex 2 EHV charges'!$A:$P,7,0))</f>
        <v>Elms Farm Solar Farm</v>
      </c>
      <c r="E91" s="82">
        <f>IFERROR(IF(VLOOKUP($A91,'Annex 2 EHV charges'!$A:$O,COLUMN(E91)+4,FALSE)=0,"",VLOOKUP($A91,'Annex 2 EHV charges'!$A:$O,COLUMN(E91)+4,FALSE)),"")</f>
        <v>0.23400000000000001</v>
      </c>
      <c r="F91" s="83">
        <f>IFERROR(IF(VLOOKUP($A91,'Annex 2 EHV charges'!$A:$O,COLUMN(F91)+4,FALSE)=0,"",VLOOKUP($A91,'Annex 2 EHV charges'!$A:$O,COLUMN(F91)+4,FALSE)),"")</f>
        <v>2.46</v>
      </c>
      <c r="G91" s="84">
        <f>IFERROR(IF(VLOOKUP($A91,'Annex 2 EHV charges'!$A:$O,COLUMN(G91)+4,FALSE)=0,"",VLOOKUP($A91,'Annex 2 EHV charges'!$A:$O,COLUMN(G91)+4,FALSE)),"")</f>
        <v>1.3</v>
      </c>
      <c r="H91" s="84">
        <f>IFERROR(IF(VLOOKUP($A91,'Annex 2 EHV charges'!$A:$O,COLUMN(H91)+4,FALSE)=0,"",VLOOKUP($A91,'Annex 2 EHV charges'!$A:$O,COLUMN(H91)+4,FALSE)),"")</f>
        <v>1.3</v>
      </c>
    </row>
    <row r="92" spans="1:8" x14ac:dyDescent="0.2">
      <c r="A92" s="77">
        <f t="array" ref="A92">IFERROR(INDEX('Annex 2 EHV charges'!$A$11:$A$308, MATCH(0, IF(ISBLANK('Annex 2 EHV charges'!$A$11:$A$308),1, COUNTIF(A$4:$A91, 'Annex 2 EHV charges'!$A$11:$A$308)), 0)),"")</f>
        <v>790</v>
      </c>
      <c r="B92" s="77">
        <f>IF($A92="","",VLOOKUP($A92,'Annex 2 EHV charges'!$A:$P,2,0))</f>
        <v>790</v>
      </c>
      <c r="C92" s="78" t="str">
        <f>IF($A92="","",VLOOKUP($A92,'Annex 2 EHV charges'!$A:$P,3,0))</f>
        <v>1170000458550</v>
      </c>
      <c r="D92" s="77" t="str">
        <f>IF($A92="","",VLOOKUP($A92,'Annex 2 EHV charges'!$A:$P,7,0))</f>
        <v>Morton Solar Farm</v>
      </c>
      <c r="E92" s="82">
        <f>IFERROR(IF(VLOOKUP($A92,'Annex 2 EHV charges'!$A:$O,COLUMN(E92)+4,FALSE)=0,"",VLOOKUP($A92,'Annex 2 EHV charges'!$A:$O,COLUMN(E92)+4,FALSE)),"")</f>
        <v>5.5E-2</v>
      </c>
      <c r="F92" s="83">
        <f>IFERROR(IF(VLOOKUP($A92,'Annex 2 EHV charges'!$A:$O,COLUMN(F92)+4,FALSE)=0,"",VLOOKUP($A92,'Annex 2 EHV charges'!$A:$O,COLUMN(F92)+4,FALSE)),"")</f>
        <v>3.32</v>
      </c>
      <c r="G92" s="84">
        <f>IFERROR(IF(VLOOKUP($A92,'Annex 2 EHV charges'!$A:$O,COLUMN(G92)+4,FALSE)=0,"",VLOOKUP($A92,'Annex 2 EHV charges'!$A:$O,COLUMN(G92)+4,FALSE)),"")</f>
        <v>1.53</v>
      </c>
      <c r="H92" s="84">
        <f>IFERROR(IF(VLOOKUP($A92,'Annex 2 EHV charges'!$A:$O,COLUMN(H92)+4,FALSE)=0,"",VLOOKUP($A92,'Annex 2 EHV charges'!$A:$O,COLUMN(H92)+4,FALSE)),"")</f>
        <v>1.53</v>
      </c>
    </row>
    <row r="93" spans="1:8" x14ac:dyDescent="0.2">
      <c r="A93" s="77">
        <f t="array" ref="A93">IFERROR(INDEX('Annex 2 EHV charges'!$A$11:$A$308, MATCH(0, IF(ISBLANK('Annex 2 EHV charges'!$A$11:$A$308),1, COUNTIF(A$4:$A92, 'Annex 2 EHV charges'!$A$11:$A$308)), 0)),"")</f>
        <v>791</v>
      </c>
      <c r="B93" s="77">
        <f>IF($A93="","",VLOOKUP($A93,'Annex 2 EHV charges'!$A:$P,2,0))</f>
        <v>791</v>
      </c>
      <c r="C93" s="78" t="str">
        <f>IF($A93="","",VLOOKUP($A93,'Annex 2 EHV charges'!$A:$P,3,0))</f>
        <v>1170000463150</v>
      </c>
      <c r="D93" s="77" t="str">
        <f>IF($A93="","",VLOOKUP($A93,'Annex 2 EHV charges'!$A:$P,7,0))</f>
        <v>Glebe Farm Podington PV</v>
      </c>
      <c r="E93" s="82" t="str">
        <f>IFERROR(IF(VLOOKUP($A93,'Annex 2 EHV charges'!$A:$O,COLUMN(E93)+4,FALSE)=0,"",VLOOKUP($A93,'Annex 2 EHV charges'!$A:$O,COLUMN(E93)+4,FALSE)),"")</f>
        <v/>
      </c>
      <c r="F93" s="83">
        <f>IFERROR(IF(VLOOKUP($A93,'Annex 2 EHV charges'!$A:$O,COLUMN(F93)+4,FALSE)=0,"",VLOOKUP($A93,'Annex 2 EHV charges'!$A:$O,COLUMN(F93)+4,FALSE)),"")</f>
        <v>1585.42</v>
      </c>
      <c r="G93" s="84">
        <f>IFERROR(IF(VLOOKUP($A93,'Annex 2 EHV charges'!$A:$O,COLUMN(G93)+4,FALSE)=0,"",VLOOKUP($A93,'Annex 2 EHV charges'!$A:$O,COLUMN(G93)+4,FALSE)),"")</f>
        <v>0.89</v>
      </c>
      <c r="H93" s="84">
        <f>IFERROR(IF(VLOOKUP($A93,'Annex 2 EHV charges'!$A:$O,COLUMN(H93)+4,FALSE)=0,"",VLOOKUP($A93,'Annex 2 EHV charges'!$A:$O,COLUMN(H93)+4,FALSE)),"")</f>
        <v>0.89</v>
      </c>
    </row>
    <row r="94" spans="1:8" x14ac:dyDescent="0.2">
      <c r="A94" s="77">
        <f t="array" ref="A94">IFERROR(INDEX('Annex 2 EHV charges'!$A$11:$A$308, MATCH(0, IF(ISBLANK('Annex 2 EHV charges'!$A$11:$A$308),1, COUNTIF(A$4:$A93, 'Annex 2 EHV charges'!$A$11:$A$308)), 0)),"")</f>
        <v>792</v>
      </c>
      <c r="B94" s="77">
        <f>IF($A94="","",VLOOKUP($A94,'Annex 2 EHV charges'!$A:$P,2,0))</f>
        <v>792</v>
      </c>
      <c r="C94" s="78" t="str">
        <f>IF($A94="","",VLOOKUP($A94,'Annex 2 EHV charges'!$A:$P,3,0))</f>
        <v>1170000468015</v>
      </c>
      <c r="D94" s="77" t="str">
        <f>IF($A94="","",VLOOKUP($A94,'Annex 2 EHV charges'!$A:$P,7,0))</f>
        <v>Rolleston Park Solar</v>
      </c>
      <c r="E94" s="82" t="str">
        <f>IFERROR(IF(VLOOKUP($A94,'Annex 2 EHV charges'!$A:$O,COLUMN(E94)+4,FALSE)=0,"",VLOOKUP($A94,'Annex 2 EHV charges'!$A:$O,COLUMN(E94)+4,FALSE)),"")</f>
        <v/>
      </c>
      <c r="F94" s="83">
        <f>IFERROR(IF(VLOOKUP($A94,'Annex 2 EHV charges'!$A:$O,COLUMN(F94)+4,FALSE)=0,"",VLOOKUP($A94,'Annex 2 EHV charges'!$A:$O,COLUMN(F94)+4,FALSE)),"")</f>
        <v>48.32</v>
      </c>
      <c r="G94" s="84">
        <f>IFERROR(IF(VLOOKUP($A94,'Annex 2 EHV charges'!$A:$O,COLUMN(G94)+4,FALSE)=0,"",VLOOKUP($A94,'Annex 2 EHV charges'!$A:$O,COLUMN(G94)+4,FALSE)),"")</f>
        <v>1</v>
      </c>
      <c r="H94" s="84">
        <f>IFERROR(IF(VLOOKUP($A94,'Annex 2 EHV charges'!$A:$O,COLUMN(H94)+4,FALSE)=0,"",VLOOKUP($A94,'Annex 2 EHV charges'!$A:$O,COLUMN(H94)+4,FALSE)),"")</f>
        <v>1</v>
      </c>
    </row>
    <row r="95" spans="1:8" x14ac:dyDescent="0.2">
      <c r="A95" s="77">
        <f t="array" ref="A95">IFERROR(INDEX('Annex 2 EHV charges'!$A$11:$A$308, MATCH(0, IF(ISBLANK('Annex 2 EHV charges'!$A$11:$A$308),1, COUNTIF(A$4:$A94, 'Annex 2 EHV charges'!$A$11:$A$308)), 0)),"")</f>
        <v>793</v>
      </c>
      <c r="B95" s="77">
        <f>IF($A95="","",VLOOKUP($A95,'Annex 2 EHV charges'!$A:$P,2,0))</f>
        <v>793</v>
      </c>
      <c r="C95" s="78" t="str">
        <f>IF($A95="","",VLOOKUP($A95,'Annex 2 EHV charges'!$A:$P,3,0))</f>
        <v>1170000467572</v>
      </c>
      <c r="D95" s="77" t="str">
        <f>IF($A95="","",VLOOKUP($A95,'Annex 2 EHV charges'!$A:$P,7,0))</f>
        <v>Nowhere Farm PV</v>
      </c>
      <c r="E95" s="82">
        <f>IFERROR(IF(VLOOKUP($A95,'Annex 2 EHV charges'!$A:$O,COLUMN(E95)+4,FALSE)=0,"",VLOOKUP($A95,'Annex 2 EHV charges'!$A:$O,COLUMN(E95)+4,FALSE)),"")</f>
        <v>0.192</v>
      </c>
      <c r="F95" s="83">
        <f>IFERROR(IF(VLOOKUP($A95,'Annex 2 EHV charges'!$A:$O,COLUMN(F95)+4,FALSE)=0,"",VLOOKUP($A95,'Annex 2 EHV charges'!$A:$O,COLUMN(F95)+4,FALSE)),"")</f>
        <v>6.15</v>
      </c>
      <c r="G95" s="84">
        <f>IFERROR(IF(VLOOKUP($A95,'Annex 2 EHV charges'!$A:$O,COLUMN(G95)+4,FALSE)=0,"",VLOOKUP($A95,'Annex 2 EHV charges'!$A:$O,COLUMN(G95)+4,FALSE)),"")</f>
        <v>1.44</v>
      </c>
      <c r="H95" s="84">
        <f>IFERROR(IF(VLOOKUP($A95,'Annex 2 EHV charges'!$A:$O,COLUMN(H95)+4,FALSE)=0,"",VLOOKUP($A95,'Annex 2 EHV charges'!$A:$O,COLUMN(H95)+4,FALSE)),"")</f>
        <v>1.44</v>
      </c>
    </row>
    <row r="96" spans="1:8" x14ac:dyDescent="0.2">
      <c r="A96" s="77">
        <f t="array" ref="A96">IFERROR(INDEX('Annex 2 EHV charges'!$A$11:$A$308, MATCH(0, IF(ISBLANK('Annex 2 EHV charges'!$A$11:$A$308),1, COUNTIF(A$4:$A95, 'Annex 2 EHV charges'!$A$11:$A$308)), 0)),"")</f>
        <v>795</v>
      </c>
      <c r="B96" s="77">
        <f>IF($A96="","",VLOOKUP($A96,'Annex 2 EHV charges'!$A:$P,2,0))</f>
        <v>795</v>
      </c>
      <c r="C96" s="78" t="str">
        <f>IF($A96="","",VLOOKUP($A96,'Annex 2 EHV charges'!$A:$P,3,0))</f>
        <v>1170000467509</v>
      </c>
      <c r="D96" s="77" t="str">
        <f>IF($A96="","",VLOOKUP($A96,'Annex 2 EHV charges'!$A:$P,7,0))</f>
        <v>Chelveston Renewable PV</v>
      </c>
      <c r="E96" s="82" t="str">
        <f>IFERROR(IF(VLOOKUP($A96,'Annex 2 EHV charges'!$A:$O,COLUMN(E96)+4,FALSE)=0,"",VLOOKUP($A96,'Annex 2 EHV charges'!$A:$O,COLUMN(E96)+4,FALSE)),"")</f>
        <v/>
      </c>
      <c r="F96" s="83">
        <f>IFERROR(IF(VLOOKUP($A96,'Annex 2 EHV charges'!$A:$O,COLUMN(F96)+4,FALSE)=0,"",VLOOKUP($A96,'Annex 2 EHV charges'!$A:$O,COLUMN(F96)+4,FALSE)),"")</f>
        <v>1488.21</v>
      </c>
      <c r="G96" s="84">
        <f>IFERROR(IF(VLOOKUP($A96,'Annex 2 EHV charges'!$A:$O,COLUMN(G96)+4,FALSE)=0,"",VLOOKUP($A96,'Annex 2 EHV charges'!$A:$O,COLUMN(G96)+4,FALSE)),"")</f>
        <v>1.67</v>
      </c>
      <c r="H96" s="84">
        <f>IFERROR(IF(VLOOKUP($A96,'Annex 2 EHV charges'!$A:$O,COLUMN(H96)+4,FALSE)=0,"",VLOOKUP($A96,'Annex 2 EHV charges'!$A:$O,COLUMN(H96)+4,FALSE)),"")</f>
        <v>1.67</v>
      </c>
    </row>
    <row r="97" spans="1:8" x14ac:dyDescent="0.2">
      <c r="A97" s="77">
        <f t="array" ref="A97">IFERROR(INDEX('Annex 2 EHV charges'!$A$11:$A$308, MATCH(0, IF(ISBLANK('Annex 2 EHV charges'!$A$11:$A$308),1, COUNTIF(A$4:$A96, 'Annex 2 EHV charges'!$A$11:$A$308)), 0)),"")</f>
        <v>796</v>
      </c>
      <c r="B97" s="77">
        <f>IF($A97="","",VLOOKUP($A97,'Annex 2 EHV charges'!$A:$P,2,0))</f>
        <v>796</v>
      </c>
      <c r="C97" s="78" t="str">
        <f>IF($A97="","",VLOOKUP($A97,'Annex 2 EHV charges'!$A:$P,3,0))</f>
        <v>1170000474082</v>
      </c>
      <c r="D97" s="77" t="str">
        <f>IF($A97="","",VLOOKUP($A97,'Annex 2 EHV charges'!$A:$P,7,0))</f>
        <v>Horsemoor Drove Solar</v>
      </c>
      <c r="E97" s="82">
        <f>IFERROR(IF(VLOOKUP($A97,'Annex 2 EHV charges'!$A:$O,COLUMN(E97)+4,FALSE)=0,"",VLOOKUP($A97,'Annex 2 EHV charges'!$A:$O,COLUMN(E97)+4,FALSE)),"")</f>
        <v>0.188</v>
      </c>
      <c r="F97" s="83">
        <f>IFERROR(IF(VLOOKUP($A97,'Annex 2 EHV charges'!$A:$O,COLUMN(F97)+4,FALSE)=0,"",VLOOKUP($A97,'Annex 2 EHV charges'!$A:$O,COLUMN(F97)+4,FALSE)),"")</f>
        <v>26.3</v>
      </c>
      <c r="G97" s="84">
        <f>IFERROR(IF(VLOOKUP($A97,'Annex 2 EHV charges'!$A:$O,COLUMN(G97)+4,FALSE)=0,"",VLOOKUP($A97,'Annex 2 EHV charges'!$A:$O,COLUMN(G97)+4,FALSE)),"")</f>
        <v>1.18</v>
      </c>
      <c r="H97" s="84">
        <f>IFERROR(IF(VLOOKUP($A97,'Annex 2 EHV charges'!$A:$O,COLUMN(H97)+4,FALSE)=0,"",VLOOKUP($A97,'Annex 2 EHV charges'!$A:$O,COLUMN(H97)+4,FALSE)),"")</f>
        <v>1.18</v>
      </c>
    </row>
    <row r="98" spans="1:8" x14ac:dyDescent="0.2">
      <c r="A98" s="77">
        <f t="array" ref="A98">IFERROR(INDEX('Annex 2 EHV charges'!$A$11:$A$308, MATCH(0, IF(ISBLANK('Annex 2 EHV charges'!$A$11:$A$308),1, COUNTIF(A$4:$A97, 'Annex 2 EHV charges'!$A$11:$A$308)), 0)),"")</f>
        <v>797</v>
      </c>
      <c r="B98" s="77">
        <f>IF($A98="","",VLOOKUP($A98,'Annex 2 EHV charges'!$A:$P,2,0))</f>
        <v>797</v>
      </c>
      <c r="C98" s="78" t="str">
        <f>IF($A98="","",VLOOKUP($A98,'Annex 2 EHV charges'!$A:$P,3,0))</f>
        <v>1170000474436</v>
      </c>
      <c r="D98" s="77" t="str">
        <f>IF($A98="","",VLOOKUP($A98,'Annex 2 EHV charges'!$A:$P,7,0))</f>
        <v>Decoy Farm Crowland PV</v>
      </c>
      <c r="E98" s="82">
        <f>IFERROR(IF(VLOOKUP($A98,'Annex 2 EHV charges'!$A:$O,COLUMN(E98)+4,FALSE)=0,"",VLOOKUP($A98,'Annex 2 EHV charges'!$A:$O,COLUMN(E98)+4,FALSE)),"")</f>
        <v>0.182</v>
      </c>
      <c r="F98" s="83">
        <f>IFERROR(IF(VLOOKUP($A98,'Annex 2 EHV charges'!$A:$O,COLUMN(F98)+4,FALSE)=0,"",VLOOKUP($A98,'Annex 2 EHV charges'!$A:$O,COLUMN(F98)+4,FALSE)),"")</f>
        <v>1489.2</v>
      </c>
      <c r="G98" s="84">
        <f>IFERROR(IF(VLOOKUP($A98,'Annex 2 EHV charges'!$A:$O,COLUMN(G98)+4,FALSE)=0,"",VLOOKUP($A98,'Annex 2 EHV charges'!$A:$O,COLUMN(G98)+4,FALSE)),"")</f>
        <v>0.76</v>
      </c>
      <c r="H98" s="84">
        <f>IFERROR(IF(VLOOKUP($A98,'Annex 2 EHV charges'!$A:$O,COLUMN(H98)+4,FALSE)=0,"",VLOOKUP($A98,'Annex 2 EHV charges'!$A:$O,COLUMN(H98)+4,FALSE)),"")</f>
        <v>0.76</v>
      </c>
    </row>
    <row r="99" spans="1:8" x14ac:dyDescent="0.2">
      <c r="A99" s="77">
        <f t="array" ref="A99">IFERROR(INDEX('Annex 2 EHV charges'!$A$11:$A$308, MATCH(0, IF(ISBLANK('Annex 2 EHV charges'!$A$11:$A$308),1, COUNTIF(A$4:$A98, 'Annex 2 EHV charges'!$A$11:$A$308)), 0)),"")</f>
        <v>798</v>
      </c>
      <c r="B99" s="77">
        <f>IF($A99="","",VLOOKUP($A99,'Annex 2 EHV charges'!$A:$P,2,0))</f>
        <v>798</v>
      </c>
      <c r="C99" s="78">
        <f>IF($A99="","",VLOOKUP($A99,'Annex 2 EHV charges'!$A:$P,3,0))</f>
        <v>1170000474418</v>
      </c>
      <c r="D99" s="77" t="str">
        <f>IF($A99="","",VLOOKUP($A99,'Annex 2 EHV charges'!$A:$P,7,0))</f>
        <v>Decoy Farm Crowland Bio</v>
      </c>
      <c r="E99" s="82">
        <f>IFERROR(IF(VLOOKUP($A99,'Annex 2 EHV charges'!$A:$O,COLUMN(E99)+4,FALSE)=0,"",VLOOKUP($A99,'Annex 2 EHV charges'!$A:$O,COLUMN(E99)+4,FALSE)),"")</f>
        <v>0.19500000000000001</v>
      </c>
      <c r="F99" s="83">
        <f>IFERROR(IF(VLOOKUP($A99,'Annex 2 EHV charges'!$A:$O,COLUMN(F99)+4,FALSE)=0,"",VLOOKUP($A99,'Annex 2 EHV charges'!$A:$O,COLUMN(F99)+4,FALSE)),"")</f>
        <v>1485.73</v>
      </c>
      <c r="G99" s="84">
        <f>IFERROR(IF(VLOOKUP($A99,'Annex 2 EHV charges'!$A:$O,COLUMN(G99)+4,FALSE)=0,"",VLOOKUP($A99,'Annex 2 EHV charges'!$A:$O,COLUMN(G99)+4,FALSE)),"")</f>
        <v>0.76</v>
      </c>
      <c r="H99" s="84">
        <f>IFERROR(IF(VLOOKUP($A99,'Annex 2 EHV charges'!$A:$O,COLUMN(H99)+4,FALSE)=0,"",VLOOKUP($A99,'Annex 2 EHV charges'!$A:$O,COLUMN(H99)+4,FALSE)),"")</f>
        <v>0.76</v>
      </c>
    </row>
    <row r="100" spans="1:8" x14ac:dyDescent="0.2">
      <c r="A100" s="77">
        <f t="array" ref="A100">IFERROR(INDEX('Annex 2 EHV charges'!$A$11:$A$308, MATCH(0, IF(ISBLANK('Annex 2 EHV charges'!$A$11:$A$308),1, COUNTIF(A$4:$A99, 'Annex 2 EHV charges'!$A$11:$A$308)), 0)),"")</f>
        <v>799</v>
      </c>
      <c r="B100" s="77">
        <f>IF($A100="","",VLOOKUP($A100,'Annex 2 EHV charges'!$A:$P,2,0))</f>
        <v>799</v>
      </c>
      <c r="C100" s="78" t="str">
        <f>IF($A100="","",VLOOKUP($A100,'Annex 2 EHV charges'!$A:$P,3,0))</f>
        <v>1170000474393</v>
      </c>
      <c r="D100" s="77" t="str">
        <f>IF($A100="","",VLOOKUP($A100,'Annex 2 EHV charges'!$A:$P,7,0))</f>
        <v>Decoy Farm Crowland AD</v>
      </c>
      <c r="E100" s="82">
        <f>IFERROR(IF(VLOOKUP($A100,'Annex 2 EHV charges'!$A:$O,COLUMN(E100)+4,FALSE)=0,"",VLOOKUP($A100,'Annex 2 EHV charges'!$A:$O,COLUMN(E100)+4,FALSE)),"")</f>
        <v>0.191</v>
      </c>
      <c r="F100" s="83">
        <f>IFERROR(IF(VLOOKUP($A100,'Annex 2 EHV charges'!$A:$O,COLUMN(F100)+4,FALSE)=0,"",VLOOKUP($A100,'Annex 2 EHV charges'!$A:$O,COLUMN(F100)+4,FALSE)),"")</f>
        <v>25.65</v>
      </c>
      <c r="G100" s="84">
        <f>IFERROR(IF(VLOOKUP($A100,'Annex 2 EHV charges'!$A:$O,COLUMN(G100)+4,FALSE)=0,"",VLOOKUP($A100,'Annex 2 EHV charges'!$A:$O,COLUMN(G100)+4,FALSE)),"")</f>
        <v>0.68</v>
      </c>
      <c r="H100" s="84">
        <f>IFERROR(IF(VLOOKUP($A100,'Annex 2 EHV charges'!$A:$O,COLUMN(H100)+4,FALSE)=0,"",VLOOKUP($A100,'Annex 2 EHV charges'!$A:$O,COLUMN(H100)+4,FALSE)),"")</f>
        <v>0.68</v>
      </c>
    </row>
    <row r="101" spans="1:8" ht="25.5" x14ac:dyDescent="0.2">
      <c r="A101" s="77">
        <f t="array" ref="A101">IFERROR(INDEX('Annex 2 EHV charges'!$A$11:$A$308, MATCH(0, IF(ISBLANK('Annex 2 EHV charges'!$A$11:$A$308),1, COUNTIF(A$4:$A100, 'Annex 2 EHV charges'!$A$11:$A$308)), 0)),"")</f>
        <v>824</v>
      </c>
      <c r="B101" s="77">
        <f>IF($A101="","",VLOOKUP($A101,'Annex 2 EHV charges'!$A:$P,2,0))</f>
        <v>824</v>
      </c>
      <c r="C101" s="78" t="str">
        <f>IF($A101="","",VLOOKUP($A101,'Annex 2 EHV charges'!$A:$P,3,0))</f>
        <v>1100039676983
1100039676992</v>
      </c>
      <c r="D101" s="77" t="str">
        <f>IF($A101="","",VLOOKUP($A101,'Annex 2 EHV charges'!$A:$P,7,0))</f>
        <v>Network Rail Bytham</v>
      </c>
      <c r="E101" s="82" t="str">
        <f>IFERROR(IF(VLOOKUP($A101,'Annex 2 EHV charges'!$A:$O,COLUMN(E101)+4,FALSE)=0,"",VLOOKUP($A101,'Annex 2 EHV charges'!$A:$O,COLUMN(E101)+4,FALSE)),"")</f>
        <v/>
      </c>
      <c r="F101" s="83">
        <f>IFERROR(IF(VLOOKUP($A101,'Annex 2 EHV charges'!$A:$O,COLUMN(F101)+4,FALSE)=0,"",VLOOKUP($A101,'Annex 2 EHV charges'!$A:$O,COLUMN(F101)+4,FALSE)),"")</f>
        <v>14405.22</v>
      </c>
      <c r="G101" s="84">
        <f>IFERROR(IF(VLOOKUP($A101,'Annex 2 EHV charges'!$A:$O,COLUMN(G101)+4,FALSE)=0,"",VLOOKUP($A101,'Annex 2 EHV charges'!$A:$O,COLUMN(G101)+4,FALSE)),"")</f>
        <v>1.85</v>
      </c>
      <c r="H101" s="84">
        <f>IFERROR(IF(VLOOKUP($A101,'Annex 2 EHV charges'!$A:$O,COLUMN(H101)+4,FALSE)=0,"",VLOOKUP($A101,'Annex 2 EHV charges'!$A:$O,COLUMN(H101)+4,FALSE)),"")</f>
        <v>1.85</v>
      </c>
    </row>
    <row r="102" spans="1:8" ht="25.5" x14ac:dyDescent="0.2">
      <c r="A102" s="77">
        <f t="array" ref="A102">IFERROR(INDEX('Annex 2 EHV charges'!$A$11:$A$308, MATCH(0, IF(ISBLANK('Annex 2 EHV charges'!$A$11:$A$308),1, COUNTIF(A$4:$A101, 'Annex 2 EHV charges'!$A$11:$A$308)), 0)),"")</f>
        <v>825</v>
      </c>
      <c r="B102" s="77">
        <f>IF($A102="","",VLOOKUP($A102,'Annex 2 EHV charges'!$A:$P,2,0))</f>
        <v>825</v>
      </c>
      <c r="C102" s="78" t="str">
        <f>IF($A102="","",VLOOKUP($A102,'Annex 2 EHV charges'!$A:$P,3,0))</f>
        <v>1100039676690
1100039676706</v>
      </c>
      <c r="D102" s="77" t="str">
        <f>IF($A102="","",VLOOKUP($A102,'Annex 2 EHV charges'!$A:$P,7,0))</f>
        <v>Network Rail Grantham</v>
      </c>
      <c r="E102" s="82" t="str">
        <f>IFERROR(IF(VLOOKUP($A102,'Annex 2 EHV charges'!$A:$O,COLUMN(E102)+4,FALSE)=0,"",VLOOKUP($A102,'Annex 2 EHV charges'!$A:$O,COLUMN(E102)+4,FALSE)),"")</f>
        <v/>
      </c>
      <c r="F102" s="83">
        <f>IFERROR(IF(VLOOKUP($A102,'Annex 2 EHV charges'!$A:$O,COLUMN(F102)+4,FALSE)=0,"",VLOOKUP($A102,'Annex 2 EHV charges'!$A:$O,COLUMN(F102)+4,FALSE)),"")</f>
        <v>11053.01</v>
      </c>
      <c r="G102" s="84">
        <f>IFERROR(IF(VLOOKUP($A102,'Annex 2 EHV charges'!$A:$O,COLUMN(G102)+4,FALSE)=0,"",VLOOKUP($A102,'Annex 2 EHV charges'!$A:$O,COLUMN(G102)+4,FALSE)),"")</f>
        <v>1.34</v>
      </c>
      <c r="H102" s="84">
        <f>IFERROR(IF(VLOOKUP($A102,'Annex 2 EHV charges'!$A:$O,COLUMN(H102)+4,FALSE)=0,"",VLOOKUP($A102,'Annex 2 EHV charges'!$A:$O,COLUMN(H102)+4,FALSE)),"")</f>
        <v>1.34</v>
      </c>
    </row>
    <row r="103" spans="1:8" x14ac:dyDescent="0.2">
      <c r="A103" s="77">
        <f t="array" ref="A103">IFERROR(INDEX('Annex 2 EHV charges'!$A$11:$A$308, MATCH(0, IF(ISBLANK('Annex 2 EHV charges'!$A$11:$A$308),1, COUNTIF(A$4:$A102, 'Annex 2 EHV charges'!$A$11:$A$308)), 0)),"")</f>
        <v>826</v>
      </c>
      <c r="B103" s="77">
        <f>IF($A103="","",VLOOKUP($A103,'Annex 2 EHV charges'!$A:$P,2,0))</f>
        <v>826</v>
      </c>
      <c r="C103" s="78" t="str">
        <f>IF($A103="","",VLOOKUP($A103,'Annex 2 EHV charges'!$A:$P,3,0))</f>
        <v>1100050106527</v>
      </c>
      <c r="D103" s="77" t="str">
        <f>IF($A103="","",VLOOKUP($A103,'Annex 2 EHV charges'!$A:$P,7,0))</f>
        <v>Network Rail Staythorpe</v>
      </c>
      <c r="E103" s="82" t="str">
        <f>IFERROR(IF(VLOOKUP($A103,'Annex 2 EHV charges'!$A:$O,COLUMN(E103)+4,FALSE)=0,"",VLOOKUP($A103,'Annex 2 EHV charges'!$A:$O,COLUMN(E103)+4,FALSE)),"")</f>
        <v/>
      </c>
      <c r="F103" s="83">
        <f>IFERROR(IF(VLOOKUP($A103,'Annex 2 EHV charges'!$A:$O,COLUMN(F103)+4,FALSE)=0,"",VLOOKUP($A103,'Annex 2 EHV charges'!$A:$O,COLUMN(F103)+4,FALSE)),"")</f>
        <v>8929.39</v>
      </c>
      <c r="G103" s="84">
        <f>IFERROR(IF(VLOOKUP($A103,'Annex 2 EHV charges'!$A:$O,COLUMN(G103)+4,FALSE)=0,"",VLOOKUP($A103,'Annex 2 EHV charges'!$A:$O,COLUMN(G103)+4,FALSE)),"")</f>
        <v>1.1299999999999999</v>
      </c>
      <c r="H103" s="84">
        <f>IFERROR(IF(VLOOKUP($A103,'Annex 2 EHV charges'!$A:$O,COLUMN(H103)+4,FALSE)=0,"",VLOOKUP($A103,'Annex 2 EHV charges'!$A:$O,COLUMN(H103)+4,FALSE)),"")</f>
        <v>1.1299999999999999</v>
      </c>
    </row>
    <row r="104" spans="1:8" ht="25.5" x14ac:dyDescent="0.2">
      <c r="A104" s="77">
        <f t="array" ref="A104">IFERROR(INDEX('Annex 2 EHV charges'!$A$11:$A$308, MATCH(0, IF(ISBLANK('Annex 2 EHV charges'!$A$11:$A$308),1, COUNTIF(A$4:$A103, 'Annex 2 EHV charges'!$A$11:$A$308)), 0)),"")</f>
        <v>827</v>
      </c>
      <c r="B104" s="77">
        <f>IF($A104="","",VLOOKUP($A104,'Annex 2 EHV charges'!$A:$P,2,0))</f>
        <v>827</v>
      </c>
      <c r="C104" s="78" t="str">
        <f>IF($A104="","",VLOOKUP($A104,'Annex 2 EHV charges'!$A:$P,3,0))</f>
        <v>1100039676965
1100039676974</v>
      </c>
      <c r="D104" s="77" t="str">
        <f>IF($A104="","",VLOOKUP($A104,'Annex 2 EHV charges'!$A:$P,7,0))</f>
        <v>Network Rail Retford</v>
      </c>
      <c r="E104" s="82" t="str">
        <f>IFERROR(IF(VLOOKUP($A104,'Annex 2 EHV charges'!$A:$O,COLUMN(E104)+4,FALSE)=0,"",VLOOKUP($A104,'Annex 2 EHV charges'!$A:$O,COLUMN(E104)+4,FALSE)),"")</f>
        <v/>
      </c>
      <c r="F104" s="83">
        <f>IFERROR(IF(VLOOKUP($A104,'Annex 2 EHV charges'!$A:$O,COLUMN(F104)+4,FALSE)=0,"",VLOOKUP($A104,'Annex 2 EHV charges'!$A:$O,COLUMN(F104)+4,FALSE)),"")</f>
        <v>11988.56</v>
      </c>
      <c r="G104" s="84">
        <f>IFERROR(IF(VLOOKUP($A104,'Annex 2 EHV charges'!$A:$O,COLUMN(G104)+4,FALSE)=0,"",VLOOKUP($A104,'Annex 2 EHV charges'!$A:$O,COLUMN(G104)+4,FALSE)),"")</f>
        <v>2.09</v>
      </c>
      <c r="H104" s="84">
        <f>IFERROR(IF(VLOOKUP($A104,'Annex 2 EHV charges'!$A:$O,COLUMN(H104)+4,FALSE)=0,"",VLOOKUP($A104,'Annex 2 EHV charges'!$A:$O,COLUMN(H104)+4,FALSE)),"")</f>
        <v>2.09</v>
      </c>
    </row>
    <row r="105" spans="1:8" x14ac:dyDescent="0.2">
      <c r="A105" s="77">
        <f t="array" ref="A105">IFERROR(INDEX('Annex 2 EHV charges'!$A$11:$A$308, MATCH(0, IF(ISBLANK('Annex 2 EHV charges'!$A$11:$A$308),1, COUNTIF(A$4:$A104, 'Annex 2 EHV charges'!$A$11:$A$308)), 0)),"")</f>
        <v>831</v>
      </c>
      <c r="B105" s="77">
        <f>IF($A105="","",VLOOKUP($A105,'Annex 2 EHV charges'!$A:$P,2,0))</f>
        <v>831</v>
      </c>
      <c r="C105" s="78" t="str">
        <f>IF($A105="","",VLOOKUP($A105,'Annex 2 EHV charges'!$A:$P,3,0))</f>
        <v>1100039602086</v>
      </c>
      <c r="D105" s="77" t="str">
        <f>IF($A105="","",VLOOKUP($A105,'Annex 2 EHV charges'!$A:$P,7,0))</f>
        <v>Jaguar Cars</v>
      </c>
      <c r="E105" s="82">
        <f>IFERROR(IF(VLOOKUP($A105,'Annex 2 EHV charges'!$A:$O,COLUMN(E105)+4,FALSE)=0,"",VLOOKUP($A105,'Annex 2 EHV charges'!$A:$O,COLUMN(E105)+4,FALSE)),"")</f>
        <v>0.23699999999999999</v>
      </c>
      <c r="F105" s="83">
        <f>IFERROR(IF(VLOOKUP($A105,'Annex 2 EHV charges'!$A:$O,COLUMN(F105)+4,FALSE)=0,"",VLOOKUP($A105,'Annex 2 EHV charges'!$A:$O,COLUMN(F105)+4,FALSE)),"")</f>
        <v>1782.13</v>
      </c>
      <c r="G105" s="84">
        <f>IFERROR(IF(VLOOKUP($A105,'Annex 2 EHV charges'!$A:$O,COLUMN(G105)+4,FALSE)=0,"",VLOOKUP($A105,'Annex 2 EHV charges'!$A:$O,COLUMN(G105)+4,FALSE)),"")</f>
        <v>3.02</v>
      </c>
      <c r="H105" s="84">
        <f>IFERROR(IF(VLOOKUP($A105,'Annex 2 EHV charges'!$A:$O,COLUMN(H105)+4,FALSE)=0,"",VLOOKUP($A105,'Annex 2 EHV charges'!$A:$O,COLUMN(H105)+4,FALSE)),"")</f>
        <v>3.02</v>
      </c>
    </row>
    <row r="106" spans="1:8" x14ac:dyDescent="0.2">
      <c r="A106" s="77">
        <f t="array" ref="A106">IFERROR(INDEX('Annex 2 EHV charges'!$A$11:$A$308, MATCH(0, IF(ISBLANK('Annex 2 EHV charges'!$A$11:$A$308),1, COUNTIF(A$4:$A105, 'Annex 2 EHV charges'!$A$11:$A$308)), 0)),"")</f>
        <v>832</v>
      </c>
      <c r="B106" s="77">
        <f>IF($A106="","",VLOOKUP($A106,'Annex 2 EHV charges'!$A:$P,2,0))</f>
        <v>832</v>
      </c>
      <c r="C106" s="78" t="str">
        <f>IF($A106="","",VLOOKUP($A106,'Annex 2 EHV charges'!$A:$P,3,0))</f>
        <v>1100039600655</v>
      </c>
      <c r="D106" s="77" t="str">
        <f>IF($A106="","",VLOOKUP($A106,'Annex 2 EHV charges'!$A:$P,7,0))</f>
        <v>Alstom Frankton</v>
      </c>
      <c r="E106" s="82">
        <f>IFERROR(IF(VLOOKUP($A106,'Annex 2 EHV charges'!$A:$O,COLUMN(E106)+4,FALSE)=0,"",VLOOKUP($A106,'Annex 2 EHV charges'!$A:$O,COLUMN(E106)+4,FALSE)),"")</f>
        <v>0.38900000000000001</v>
      </c>
      <c r="F106" s="83">
        <f>IFERROR(IF(VLOOKUP($A106,'Annex 2 EHV charges'!$A:$O,COLUMN(F106)+4,FALSE)=0,"",VLOOKUP($A106,'Annex 2 EHV charges'!$A:$O,COLUMN(F106)+4,FALSE)),"")</f>
        <v>5317.3</v>
      </c>
      <c r="G106" s="84">
        <f>IFERROR(IF(VLOOKUP($A106,'Annex 2 EHV charges'!$A:$O,COLUMN(G106)+4,FALSE)=0,"",VLOOKUP($A106,'Annex 2 EHV charges'!$A:$O,COLUMN(G106)+4,FALSE)),"")</f>
        <v>0.98</v>
      </c>
      <c r="H106" s="84">
        <f>IFERROR(IF(VLOOKUP($A106,'Annex 2 EHV charges'!$A:$O,COLUMN(H106)+4,FALSE)=0,"",VLOOKUP($A106,'Annex 2 EHV charges'!$A:$O,COLUMN(H106)+4,FALSE)),"")</f>
        <v>0.98</v>
      </c>
    </row>
    <row r="107" spans="1:8" ht="25.5" x14ac:dyDescent="0.2">
      <c r="A107" s="77">
        <f t="array" ref="A107">IFERROR(INDEX('Annex 2 EHV charges'!$A$11:$A$308, MATCH(0, IF(ISBLANK('Annex 2 EHV charges'!$A$11:$A$308),1, COUNTIF(A$4:$A106, 'Annex 2 EHV charges'!$A$11:$A$308)), 0)),"")</f>
        <v>833</v>
      </c>
      <c r="B107" s="77">
        <f>IF($A107="","",VLOOKUP($A107,'Annex 2 EHV charges'!$A:$P,2,0))</f>
        <v>833</v>
      </c>
      <c r="C107" s="78" t="str">
        <f>IF($A107="","",VLOOKUP($A107,'Annex 2 EHV charges'!$A:$P,3,0))</f>
        <v>1170000817007
1170000817025</v>
      </c>
      <c r="D107" s="77" t="str">
        <f>IF($A107="","",VLOOKUP($A107,'Annex 2 EHV charges'!$A:$P,7,0))</f>
        <v>University of Warwick</v>
      </c>
      <c r="E107" s="82">
        <f>IFERROR(IF(VLOOKUP($A107,'Annex 2 EHV charges'!$A:$O,COLUMN(E107)+4,FALSE)=0,"",VLOOKUP($A107,'Annex 2 EHV charges'!$A:$O,COLUMN(E107)+4,FALSE)),"")</f>
        <v>0.25</v>
      </c>
      <c r="F107" s="83">
        <f>IFERROR(IF(VLOOKUP($A107,'Annex 2 EHV charges'!$A:$O,COLUMN(F107)+4,FALSE)=0,"",VLOOKUP($A107,'Annex 2 EHV charges'!$A:$O,COLUMN(F107)+4,FALSE)),"")</f>
        <v>9020.34</v>
      </c>
      <c r="G107" s="84">
        <f>IFERROR(IF(VLOOKUP($A107,'Annex 2 EHV charges'!$A:$O,COLUMN(G107)+4,FALSE)=0,"",VLOOKUP($A107,'Annex 2 EHV charges'!$A:$O,COLUMN(G107)+4,FALSE)),"")</f>
        <v>1.38</v>
      </c>
      <c r="H107" s="84">
        <f>IFERROR(IF(VLOOKUP($A107,'Annex 2 EHV charges'!$A:$O,COLUMN(H107)+4,FALSE)=0,"",VLOOKUP($A107,'Annex 2 EHV charges'!$A:$O,COLUMN(H107)+4,FALSE)),"")</f>
        <v>1.38</v>
      </c>
    </row>
    <row r="108" spans="1:8" x14ac:dyDescent="0.2">
      <c r="A108" s="77">
        <f t="array" ref="A108">IFERROR(INDEX('Annex 2 EHV charges'!$A$11:$A$308, MATCH(0, IF(ISBLANK('Annex 2 EHV charges'!$A$11:$A$308),1, COUNTIF(A$4:$A107, 'Annex 2 EHV charges'!$A$11:$A$308)), 0)),"")</f>
        <v>834</v>
      </c>
      <c r="B108" s="77">
        <f>IF($A108="","",VLOOKUP($A108,'Annex 2 EHV charges'!$A:$P,2,0))</f>
        <v>834</v>
      </c>
      <c r="C108" s="78" t="str">
        <f>IF($A108="","",VLOOKUP($A108,'Annex 2 EHV charges'!$A:$P,3,0))</f>
        <v>1100039603131</v>
      </c>
      <c r="D108" s="77" t="str">
        <f>IF($A108="","",VLOOKUP($A108,'Annex 2 EHV charges'!$A:$P,7,0))</f>
        <v>Dunlop Factory</v>
      </c>
      <c r="E108" s="82">
        <f>IFERROR(IF(VLOOKUP($A108,'Annex 2 EHV charges'!$A:$O,COLUMN(E108)+4,FALSE)=0,"",VLOOKUP($A108,'Annex 2 EHV charges'!$A:$O,COLUMN(E108)+4,FALSE)),"")</f>
        <v>0.26100000000000001</v>
      </c>
      <c r="F108" s="83">
        <f>IFERROR(IF(VLOOKUP($A108,'Annex 2 EHV charges'!$A:$O,COLUMN(F108)+4,FALSE)=0,"",VLOOKUP($A108,'Annex 2 EHV charges'!$A:$O,COLUMN(F108)+4,FALSE)),"")</f>
        <v>12751.89</v>
      </c>
      <c r="G108" s="84">
        <f>IFERROR(IF(VLOOKUP($A108,'Annex 2 EHV charges'!$A:$O,COLUMN(G108)+4,FALSE)=0,"",VLOOKUP($A108,'Annex 2 EHV charges'!$A:$O,COLUMN(G108)+4,FALSE)),"")</f>
        <v>1.53</v>
      </c>
      <c r="H108" s="84">
        <f>IFERROR(IF(VLOOKUP($A108,'Annex 2 EHV charges'!$A:$O,COLUMN(H108)+4,FALSE)=0,"",VLOOKUP($A108,'Annex 2 EHV charges'!$A:$O,COLUMN(H108)+4,FALSE)),"")</f>
        <v>1.53</v>
      </c>
    </row>
    <row r="109" spans="1:8" ht="25.5" x14ac:dyDescent="0.2">
      <c r="A109" s="77">
        <f t="array" ref="A109">IFERROR(INDEX('Annex 2 EHV charges'!$A$11:$A$308, MATCH(0, IF(ISBLANK('Annex 2 EHV charges'!$A$11:$A$308),1, COUNTIF(A$4:$A108, 'Annex 2 EHV charges'!$A$11:$A$308)), 0)),"")</f>
        <v>835</v>
      </c>
      <c r="B109" s="77">
        <f>IF($A109="","",VLOOKUP($A109,'Annex 2 EHV charges'!$A:$P,2,0))</f>
        <v>835</v>
      </c>
      <c r="C109" s="78" t="str">
        <f>IF($A109="","",VLOOKUP($A109,'Annex 2 EHV charges'!$A:$P,3,0))</f>
        <v>1160001030330
1160001139525</v>
      </c>
      <c r="D109" s="77" t="str">
        <f>IF($A109="","",VLOOKUP($A109,'Annex 2 EHV charges'!$A:$P,7,0))</f>
        <v>Bombardier</v>
      </c>
      <c r="E109" s="82">
        <f>IFERROR(IF(VLOOKUP($A109,'Annex 2 EHV charges'!$A:$O,COLUMN(E109)+4,FALSE)=0,"",VLOOKUP($A109,'Annex 2 EHV charges'!$A:$O,COLUMN(E109)+4,FALSE)),"")</f>
        <v>1.645</v>
      </c>
      <c r="F109" s="83">
        <f>IFERROR(IF(VLOOKUP($A109,'Annex 2 EHV charges'!$A:$O,COLUMN(F109)+4,FALSE)=0,"",VLOOKUP($A109,'Annex 2 EHV charges'!$A:$O,COLUMN(F109)+4,FALSE)),"")</f>
        <v>9565.7000000000007</v>
      </c>
      <c r="G109" s="84">
        <f>IFERROR(IF(VLOOKUP($A109,'Annex 2 EHV charges'!$A:$O,COLUMN(G109)+4,FALSE)=0,"",VLOOKUP($A109,'Annex 2 EHV charges'!$A:$O,COLUMN(G109)+4,FALSE)),"")</f>
        <v>2.35</v>
      </c>
      <c r="H109" s="84">
        <f>IFERROR(IF(VLOOKUP($A109,'Annex 2 EHV charges'!$A:$O,COLUMN(H109)+4,FALSE)=0,"",VLOOKUP($A109,'Annex 2 EHV charges'!$A:$O,COLUMN(H109)+4,FALSE)),"")</f>
        <v>2.35</v>
      </c>
    </row>
    <row r="110" spans="1:8" x14ac:dyDescent="0.2">
      <c r="A110" s="77">
        <f t="array" ref="A110">IFERROR(INDEX('Annex 2 EHV charges'!$A$11:$A$308, MATCH(0, IF(ISBLANK('Annex 2 EHV charges'!$A$11:$A$308),1, COUNTIF(A$4:$A109, 'Annex 2 EHV charges'!$A$11:$A$308)), 0)),"")</f>
        <v>836</v>
      </c>
      <c r="B110" s="77">
        <f>IF($A110="","",VLOOKUP($A110,'Annex 2 EHV charges'!$A:$P,2,0))</f>
        <v>836</v>
      </c>
      <c r="C110" s="78" t="str">
        <f>IF($A110="","",VLOOKUP($A110,'Annex 2 EHV charges'!$A:$P,3,0))</f>
        <v>1100039600015</v>
      </c>
      <c r="D110" s="77" t="str">
        <f>IF($A110="","",VLOOKUP($A110,'Annex 2 EHV charges'!$A:$P,7,0))</f>
        <v>Corby Steel Works</v>
      </c>
      <c r="E110" s="82" t="str">
        <f>IFERROR(IF(VLOOKUP($A110,'Annex 2 EHV charges'!$A:$O,COLUMN(E110)+4,FALSE)=0,"",VLOOKUP($A110,'Annex 2 EHV charges'!$A:$O,COLUMN(E110)+4,FALSE)),"")</f>
        <v/>
      </c>
      <c r="F110" s="83">
        <f>IFERROR(IF(VLOOKUP($A110,'Annex 2 EHV charges'!$A:$O,COLUMN(F110)+4,FALSE)=0,"",VLOOKUP($A110,'Annex 2 EHV charges'!$A:$O,COLUMN(F110)+4,FALSE)),"")</f>
        <v>39184.15</v>
      </c>
      <c r="G110" s="84">
        <f>IFERROR(IF(VLOOKUP($A110,'Annex 2 EHV charges'!$A:$O,COLUMN(G110)+4,FALSE)=0,"",VLOOKUP($A110,'Annex 2 EHV charges'!$A:$O,COLUMN(G110)+4,FALSE)),"")</f>
        <v>1.32</v>
      </c>
      <c r="H110" s="84">
        <f>IFERROR(IF(VLOOKUP($A110,'Annex 2 EHV charges'!$A:$O,COLUMN(H110)+4,FALSE)=0,"",VLOOKUP($A110,'Annex 2 EHV charges'!$A:$O,COLUMN(H110)+4,FALSE)),"")</f>
        <v>1.32</v>
      </c>
    </row>
    <row r="111" spans="1:8" x14ac:dyDescent="0.2">
      <c r="A111" s="77">
        <f t="array" ref="A111">IFERROR(INDEX('Annex 2 EHV charges'!$A$11:$A$308, MATCH(0, IF(ISBLANK('Annex 2 EHV charges'!$A$11:$A$308),1, COUNTIF(A$4:$A110, 'Annex 2 EHV charges'!$A$11:$A$308)), 0)),"")</f>
        <v>838</v>
      </c>
      <c r="B111" s="77">
        <f>IF($A111="","",VLOOKUP($A111,'Annex 2 EHV charges'!$A:$P,2,0))</f>
        <v>838</v>
      </c>
      <c r="C111" s="78" t="str">
        <f>IF($A111="","",VLOOKUP($A111,'Annex 2 EHV charges'!$A:$P,3,0))</f>
        <v>1144444444443</v>
      </c>
      <c r="D111" s="77" t="str">
        <f>IF($A111="","",VLOOKUP($A111,'Annex 2 EHV charges'!$A:$P,7,0))</f>
        <v>Derwent</v>
      </c>
      <c r="E111" s="82" t="str">
        <f>IFERROR(IF(VLOOKUP($A111,'Annex 2 EHV charges'!$A:$O,COLUMN(E111)+4,FALSE)=0,"",VLOOKUP($A111,'Annex 2 EHV charges'!$A:$O,COLUMN(E111)+4,FALSE)),"")</f>
        <v/>
      </c>
      <c r="F111" s="83">
        <f>IFERROR(IF(VLOOKUP($A111,'Annex 2 EHV charges'!$A:$O,COLUMN(F111)+4,FALSE)=0,"",VLOOKUP($A111,'Annex 2 EHV charges'!$A:$O,COLUMN(F111)+4,FALSE)),"")</f>
        <v>3964.38</v>
      </c>
      <c r="G111" s="84">
        <f>IFERROR(IF(VLOOKUP($A111,'Annex 2 EHV charges'!$A:$O,COLUMN(G111)+4,FALSE)=0,"",VLOOKUP($A111,'Annex 2 EHV charges'!$A:$O,COLUMN(G111)+4,FALSE)),"")</f>
        <v>1.92</v>
      </c>
      <c r="H111" s="84">
        <f>IFERROR(IF(VLOOKUP($A111,'Annex 2 EHV charges'!$A:$O,COLUMN(H111)+4,FALSE)=0,"",VLOOKUP($A111,'Annex 2 EHV charges'!$A:$O,COLUMN(H111)+4,FALSE)),"")</f>
        <v>1.92</v>
      </c>
    </row>
    <row r="112" spans="1:8" x14ac:dyDescent="0.2">
      <c r="A112" s="77">
        <f t="array" ref="A112">IFERROR(INDEX('Annex 2 EHV charges'!$A$11:$A$308, MATCH(0, IF(ISBLANK('Annex 2 EHV charges'!$A$11:$A$308),1, COUNTIF(A$4:$A111, 'Annex 2 EHV charges'!$A$11:$A$308)), 0)),"")</f>
        <v>839</v>
      </c>
      <c r="B112" s="77">
        <f>IF($A112="","",VLOOKUP($A112,'Annex 2 EHV charges'!$A:$P,2,0))</f>
        <v>839</v>
      </c>
      <c r="C112" s="78" t="str">
        <f>IF($A112="","",VLOOKUP($A112,'Annex 2 EHV charges'!$A:$P,3,0))</f>
        <v>1100039667570</v>
      </c>
      <c r="D112" s="77" t="str">
        <f>IF($A112="","",VLOOKUP($A112,'Annex 2 EHV charges'!$A:$P,7,0))</f>
        <v>GEC Alsthom</v>
      </c>
      <c r="E112" s="82">
        <f>IFERROR(IF(VLOOKUP($A112,'Annex 2 EHV charges'!$A:$O,COLUMN(E112)+4,FALSE)=0,"",VLOOKUP($A112,'Annex 2 EHV charges'!$A:$O,COLUMN(E112)+4,FALSE)),"")</f>
        <v>3.016</v>
      </c>
      <c r="F112" s="83">
        <f>IFERROR(IF(VLOOKUP($A112,'Annex 2 EHV charges'!$A:$O,COLUMN(F112)+4,FALSE)=0,"",VLOOKUP($A112,'Annex 2 EHV charges'!$A:$O,COLUMN(F112)+4,FALSE)),"")</f>
        <v>10625.35</v>
      </c>
      <c r="G112" s="84">
        <f>IFERROR(IF(VLOOKUP($A112,'Annex 2 EHV charges'!$A:$O,COLUMN(G112)+4,FALSE)=0,"",VLOOKUP($A112,'Annex 2 EHV charges'!$A:$O,COLUMN(G112)+4,FALSE)),"")</f>
        <v>1.72</v>
      </c>
      <c r="H112" s="84">
        <f>IFERROR(IF(VLOOKUP($A112,'Annex 2 EHV charges'!$A:$O,COLUMN(H112)+4,FALSE)=0,"",VLOOKUP($A112,'Annex 2 EHV charges'!$A:$O,COLUMN(H112)+4,FALSE)),"")</f>
        <v>1.72</v>
      </c>
    </row>
    <row r="113" spans="1:8" ht="25.5" x14ac:dyDescent="0.2">
      <c r="A113" s="77">
        <f t="array" ref="A113">IFERROR(INDEX('Annex 2 EHV charges'!$A$11:$A$308, MATCH(0, IF(ISBLANK('Annex 2 EHV charges'!$A$11:$A$308),1, COUNTIF(A$4:$A112, 'Annex 2 EHV charges'!$A$11:$A$308)), 0)),"")</f>
        <v>840</v>
      </c>
      <c r="B113" s="77">
        <f>IF($A113="","",VLOOKUP($A113,'Annex 2 EHV charges'!$A:$P,2,0))</f>
        <v>840</v>
      </c>
      <c r="C113" s="78" t="str">
        <f>IF($A113="","",VLOOKUP($A113,'Annex 2 EHV charges'!$A:$P,3,0))</f>
        <v>1100050311185
1100050311194</v>
      </c>
      <c r="D113" s="77" t="str">
        <f>IF($A113="","",VLOOKUP($A113,'Annex 2 EHV charges'!$A:$P,7,0))</f>
        <v>St Gobain</v>
      </c>
      <c r="E113" s="82">
        <f>IFERROR(IF(VLOOKUP($A113,'Annex 2 EHV charges'!$A:$O,COLUMN(E113)+4,FALSE)=0,"",VLOOKUP($A113,'Annex 2 EHV charges'!$A:$O,COLUMN(E113)+4,FALSE)),"")</f>
        <v>1.482</v>
      </c>
      <c r="F113" s="83">
        <f>IFERROR(IF(VLOOKUP($A113,'Annex 2 EHV charges'!$A:$O,COLUMN(F113)+4,FALSE)=0,"",VLOOKUP($A113,'Annex 2 EHV charges'!$A:$O,COLUMN(F113)+4,FALSE)),"")</f>
        <v>2175.1799999999998</v>
      </c>
      <c r="G113" s="84">
        <f>IFERROR(IF(VLOOKUP($A113,'Annex 2 EHV charges'!$A:$O,COLUMN(G113)+4,FALSE)=0,"",VLOOKUP($A113,'Annex 2 EHV charges'!$A:$O,COLUMN(G113)+4,FALSE)),"")</f>
        <v>1.52</v>
      </c>
      <c r="H113" s="84">
        <f>IFERROR(IF(VLOOKUP($A113,'Annex 2 EHV charges'!$A:$O,COLUMN(H113)+4,FALSE)=0,"",VLOOKUP($A113,'Annex 2 EHV charges'!$A:$O,COLUMN(H113)+4,FALSE)),"")</f>
        <v>1.52</v>
      </c>
    </row>
    <row r="114" spans="1:8" x14ac:dyDescent="0.2">
      <c r="A114" s="77">
        <f t="array" ref="A114">IFERROR(INDEX('Annex 2 EHV charges'!$A$11:$A$308, MATCH(0, IF(ISBLANK('Annex 2 EHV charges'!$A$11:$A$308),1, COUNTIF(A$4:$A113, 'Annex 2 EHV charges'!$A$11:$A$308)), 0)),"")</f>
        <v>841</v>
      </c>
      <c r="B114" s="77">
        <f>IF($A114="","",VLOOKUP($A114,'Annex 2 EHV charges'!$A:$P,2,0))</f>
        <v>841</v>
      </c>
      <c r="C114" s="78" t="str">
        <f>IF($A114="","",VLOOKUP($A114,'Annex 2 EHV charges'!$A:$P,3,0))</f>
        <v>1100039603559</v>
      </c>
      <c r="D114" s="77" t="str">
        <f>IF($A114="","",VLOOKUP($A114,'Annex 2 EHV charges'!$A:$P,7,0))</f>
        <v>Toyota</v>
      </c>
      <c r="E114" s="82">
        <f>IFERROR(IF(VLOOKUP($A114,'Annex 2 EHV charges'!$A:$O,COLUMN(E114)+4,FALSE)=0,"",VLOOKUP($A114,'Annex 2 EHV charges'!$A:$O,COLUMN(E114)+4,FALSE)),"")</f>
        <v>1.5609999999999999</v>
      </c>
      <c r="F114" s="83">
        <f>IFERROR(IF(VLOOKUP($A114,'Annex 2 EHV charges'!$A:$O,COLUMN(F114)+4,FALSE)=0,"",VLOOKUP($A114,'Annex 2 EHV charges'!$A:$O,COLUMN(F114)+4,FALSE)),"")</f>
        <v>49052.79</v>
      </c>
      <c r="G114" s="84">
        <f>IFERROR(IF(VLOOKUP($A114,'Annex 2 EHV charges'!$A:$O,COLUMN(G114)+4,FALSE)=0,"",VLOOKUP($A114,'Annex 2 EHV charges'!$A:$O,COLUMN(G114)+4,FALSE)),"")</f>
        <v>1.19</v>
      </c>
      <c r="H114" s="84">
        <f>IFERROR(IF(VLOOKUP($A114,'Annex 2 EHV charges'!$A:$O,COLUMN(H114)+4,FALSE)=0,"",VLOOKUP($A114,'Annex 2 EHV charges'!$A:$O,COLUMN(H114)+4,FALSE)),"")</f>
        <v>1.19</v>
      </c>
    </row>
    <row r="115" spans="1:8" x14ac:dyDescent="0.2">
      <c r="A115" s="77">
        <f t="array" ref="A115">IFERROR(INDEX('Annex 2 EHV charges'!$A$11:$A$308, MATCH(0, IF(ISBLANK('Annex 2 EHV charges'!$A$11:$A$308),1, COUNTIF(A$4:$A114, 'Annex 2 EHV charges'!$A$11:$A$308)), 0)),"")</f>
        <v>842</v>
      </c>
      <c r="B115" s="77">
        <f>IF($A115="","",VLOOKUP($A115,'Annex 2 EHV charges'!$A:$P,2,0))</f>
        <v>842</v>
      </c>
      <c r="C115" s="78" t="str">
        <f>IF($A115="","",VLOOKUP($A115,'Annex 2 EHV charges'!$A:$P,3,0))</f>
        <v>1100039600051</v>
      </c>
      <c r="D115" s="77" t="str">
        <f>IF($A115="","",VLOOKUP($A115,'Annex 2 EHV charges'!$A:$P,7,0))</f>
        <v>Derby Co-Generation</v>
      </c>
      <c r="E115" s="82" t="str">
        <f>IFERROR(IF(VLOOKUP($A115,'Annex 2 EHV charges'!$A:$O,COLUMN(E115)+4,FALSE)=0,"",VLOOKUP($A115,'Annex 2 EHV charges'!$A:$O,COLUMN(E115)+4,FALSE)),"")</f>
        <v/>
      </c>
      <c r="F115" s="83">
        <f>IFERROR(IF(VLOOKUP($A115,'Annex 2 EHV charges'!$A:$O,COLUMN(F115)+4,FALSE)=0,"",VLOOKUP($A115,'Annex 2 EHV charges'!$A:$O,COLUMN(F115)+4,FALSE)),"")</f>
        <v>76.739999999999995</v>
      </c>
      <c r="G115" s="84">
        <f>IFERROR(IF(VLOOKUP($A115,'Annex 2 EHV charges'!$A:$O,COLUMN(G115)+4,FALSE)=0,"",VLOOKUP($A115,'Annex 2 EHV charges'!$A:$O,COLUMN(G115)+4,FALSE)),"")</f>
        <v>1.85</v>
      </c>
      <c r="H115" s="84">
        <f>IFERROR(IF(VLOOKUP($A115,'Annex 2 EHV charges'!$A:$O,COLUMN(H115)+4,FALSE)=0,"",VLOOKUP($A115,'Annex 2 EHV charges'!$A:$O,COLUMN(H115)+4,FALSE)),"")</f>
        <v>1.85</v>
      </c>
    </row>
    <row r="116" spans="1:8" x14ac:dyDescent="0.2">
      <c r="A116" s="77">
        <f t="array" ref="A116">IFERROR(INDEX('Annex 2 EHV charges'!$A$11:$A$308, MATCH(0, IF(ISBLANK('Annex 2 EHV charges'!$A$11:$A$308),1, COUNTIF(A$4:$A115, 'Annex 2 EHV charges'!$A$11:$A$308)), 0)),"")</f>
        <v>844</v>
      </c>
      <c r="B116" s="77">
        <f>IF($A116="","",VLOOKUP($A116,'Annex 2 EHV charges'!$A:$P,2,0))</f>
        <v>844</v>
      </c>
      <c r="C116" s="78">
        <f>IF($A116="","",VLOOKUP($A116,'Annex 2 EHV charges'!$A:$P,3,0))</f>
        <v>1100039671841</v>
      </c>
      <c r="D116" s="77" t="str">
        <f>IF($A116="","",VLOOKUP($A116,'Annex 2 EHV charges'!$A:$P,7,0))</f>
        <v>ABR Foods</v>
      </c>
      <c r="E116" s="82" t="str">
        <f>IFERROR(IF(VLOOKUP($A116,'Annex 2 EHV charges'!$A:$O,COLUMN(E116)+4,FALSE)=0,"",VLOOKUP($A116,'Annex 2 EHV charges'!$A:$O,COLUMN(E116)+4,FALSE)),"")</f>
        <v/>
      </c>
      <c r="F116" s="83">
        <f>IFERROR(IF(VLOOKUP($A116,'Annex 2 EHV charges'!$A:$O,COLUMN(F116)+4,FALSE)=0,"",VLOOKUP($A116,'Annex 2 EHV charges'!$A:$O,COLUMN(F116)+4,FALSE)),"")</f>
        <v>9274.49</v>
      </c>
      <c r="G116" s="84">
        <f>IFERROR(IF(VLOOKUP($A116,'Annex 2 EHV charges'!$A:$O,COLUMN(G116)+4,FALSE)=0,"",VLOOKUP($A116,'Annex 2 EHV charges'!$A:$O,COLUMN(G116)+4,FALSE)),"")</f>
        <v>1.04</v>
      </c>
      <c r="H116" s="84">
        <f>IFERROR(IF(VLOOKUP($A116,'Annex 2 EHV charges'!$A:$O,COLUMN(H116)+4,FALSE)=0,"",VLOOKUP($A116,'Annex 2 EHV charges'!$A:$O,COLUMN(H116)+4,FALSE)),"")</f>
        <v>1.04</v>
      </c>
    </row>
    <row r="117" spans="1:8" x14ac:dyDescent="0.2">
      <c r="A117" s="77">
        <f t="array" ref="A117">IFERROR(INDEX('Annex 2 EHV charges'!$A$11:$A$308, MATCH(0, IF(ISBLANK('Annex 2 EHV charges'!$A$11:$A$308),1, COUNTIF(A$4:$A116, 'Annex 2 EHV charges'!$A$11:$A$308)), 0)),"")</f>
        <v>845</v>
      </c>
      <c r="B117" s="77">
        <f>IF($A117="","",VLOOKUP($A117,'Annex 2 EHV charges'!$A:$P,2,0))</f>
        <v>845</v>
      </c>
      <c r="C117" s="78" t="str">
        <f>IF($A117="","",VLOOKUP($A117,'Annex 2 EHV charges'!$A:$P,3,0))</f>
        <v>1160001236210</v>
      </c>
      <c r="D117" s="77" t="str">
        <f>IF($A117="","",VLOOKUP($A117,'Annex 2 EHV charges'!$A:$P,7,0))</f>
        <v>Petsoe Wind Farm</v>
      </c>
      <c r="E117" s="82" t="str">
        <f>IFERROR(IF(VLOOKUP($A117,'Annex 2 EHV charges'!$A:$O,COLUMN(E117)+4,FALSE)=0,"",VLOOKUP($A117,'Annex 2 EHV charges'!$A:$O,COLUMN(E117)+4,FALSE)),"")</f>
        <v/>
      </c>
      <c r="F117" s="83">
        <f>IFERROR(IF(VLOOKUP($A117,'Annex 2 EHV charges'!$A:$O,COLUMN(F117)+4,FALSE)=0,"",VLOOKUP($A117,'Annex 2 EHV charges'!$A:$O,COLUMN(F117)+4,FALSE)),"")</f>
        <v>1503.4</v>
      </c>
      <c r="G117" s="84">
        <f>IFERROR(IF(VLOOKUP($A117,'Annex 2 EHV charges'!$A:$O,COLUMN(G117)+4,FALSE)=0,"",VLOOKUP($A117,'Annex 2 EHV charges'!$A:$O,COLUMN(G117)+4,FALSE)),"")</f>
        <v>1.42</v>
      </c>
      <c r="H117" s="84">
        <f>IFERROR(IF(VLOOKUP($A117,'Annex 2 EHV charges'!$A:$O,COLUMN(H117)+4,FALSE)=0,"",VLOOKUP($A117,'Annex 2 EHV charges'!$A:$O,COLUMN(H117)+4,FALSE)),"")</f>
        <v>1.42</v>
      </c>
    </row>
    <row r="118" spans="1:8" x14ac:dyDescent="0.2">
      <c r="A118" s="77">
        <f t="array" ref="A118">IFERROR(INDEX('Annex 2 EHV charges'!$A$11:$A$308, MATCH(0, IF(ISBLANK('Annex 2 EHV charges'!$A$11:$A$308),1, COUNTIF(A$4:$A117, 'Annex 2 EHV charges'!$A$11:$A$308)), 0)),"")</f>
        <v>846</v>
      </c>
      <c r="B118" s="77">
        <f>IF($A118="","",VLOOKUP($A118,'Annex 2 EHV charges'!$A:$P,2,0))</f>
        <v>846</v>
      </c>
      <c r="C118" s="78" t="str">
        <f>IF($A118="","",VLOOKUP($A118,'Annex 2 EHV charges'!$A:$P,3,0))</f>
        <v>1100039600042</v>
      </c>
      <c r="D118" s="77" t="str">
        <f>IF($A118="","",VLOOKUP($A118,'Annex 2 EHV charges'!$A:$P,7,0))</f>
        <v>Castle Cement</v>
      </c>
      <c r="E118" s="82">
        <f>IFERROR(IF(VLOOKUP($A118,'Annex 2 EHV charges'!$A:$O,COLUMN(E118)+4,FALSE)=0,"",VLOOKUP($A118,'Annex 2 EHV charges'!$A:$O,COLUMN(E118)+4,FALSE)),"")</f>
        <v>0.215</v>
      </c>
      <c r="F118" s="83">
        <f>IFERROR(IF(VLOOKUP($A118,'Annex 2 EHV charges'!$A:$O,COLUMN(F118)+4,FALSE)=0,"",VLOOKUP($A118,'Annex 2 EHV charges'!$A:$O,COLUMN(F118)+4,FALSE)),"")</f>
        <v>42192.04</v>
      </c>
      <c r="G118" s="84">
        <f>IFERROR(IF(VLOOKUP($A118,'Annex 2 EHV charges'!$A:$O,COLUMN(G118)+4,FALSE)=0,"",VLOOKUP($A118,'Annex 2 EHV charges'!$A:$O,COLUMN(G118)+4,FALSE)),"")</f>
        <v>4.13</v>
      </c>
      <c r="H118" s="84">
        <f>IFERROR(IF(VLOOKUP($A118,'Annex 2 EHV charges'!$A:$O,COLUMN(H118)+4,FALSE)=0,"",VLOOKUP($A118,'Annex 2 EHV charges'!$A:$O,COLUMN(H118)+4,FALSE)),"")</f>
        <v>4.13</v>
      </c>
    </row>
    <row r="119" spans="1:8" ht="25.5" x14ac:dyDescent="0.2">
      <c r="A119" s="77">
        <f t="array" ref="A119">IFERROR(INDEX('Annex 2 EHV charges'!$A$11:$A$308, MATCH(0, IF(ISBLANK('Annex 2 EHV charges'!$A$11:$A$308),1, COUNTIF(A$4:$A118, 'Annex 2 EHV charges'!$A$11:$A$308)), 0)),"")</f>
        <v>847</v>
      </c>
      <c r="B119" s="77">
        <f>IF($A119="","",VLOOKUP($A119,'Annex 2 EHV charges'!$A:$P,2,0))</f>
        <v>847</v>
      </c>
      <c r="C119" s="78" t="str">
        <f>IF($A119="","",VLOOKUP($A119,'Annex 2 EHV charges'!$A:$P,3,0))</f>
        <v>1100050013290
1100050314594</v>
      </c>
      <c r="D119" s="77" t="str">
        <f>IF($A119="","",VLOOKUP($A119,'Annex 2 EHV charges'!$A:$P,7,0))</f>
        <v>Rugby Cement</v>
      </c>
      <c r="E119" s="82" t="str">
        <f>IFERROR(IF(VLOOKUP($A119,'Annex 2 EHV charges'!$A:$O,COLUMN(E119)+4,FALSE)=0,"",VLOOKUP($A119,'Annex 2 EHV charges'!$A:$O,COLUMN(E119)+4,FALSE)),"")</f>
        <v/>
      </c>
      <c r="F119" s="83">
        <f>IFERROR(IF(VLOOKUP($A119,'Annex 2 EHV charges'!$A:$O,COLUMN(F119)+4,FALSE)=0,"",VLOOKUP($A119,'Annex 2 EHV charges'!$A:$O,COLUMN(F119)+4,FALSE)),"")</f>
        <v>40093.96</v>
      </c>
      <c r="G119" s="84">
        <f>IFERROR(IF(VLOOKUP($A119,'Annex 2 EHV charges'!$A:$O,COLUMN(G119)+4,FALSE)=0,"",VLOOKUP($A119,'Annex 2 EHV charges'!$A:$O,COLUMN(G119)+4,FALSE)),"")</f>
        <v>2.15</v>
      </c>
      <c r="H119" s="84">
        <f>IFERROR(IF(VLOOKUP($A119,'Annex 2 EHV charges'!$A:$O,COLUMN(H119)+4,FALSE)=0,"",VLOOKUP($A119,'Annex 2 EHV charges'!$A:$O,COLUMN(H119)+4,FALSE)),"")</f>
        <v>2.15</v>
      </c>
    </row>
    <row r="120" spans="1:8" x14ac:dyDescent="0.2">
      <c r="A120" s="77">
        <f t="array" ref="A120">IFERROR(INDEX('Annex 2 EHV charges'!$A$11:$A$308, MATCH(0, IF(ISBLANK('Annex 2 EHV charges'!$A$11:$A$308),1, COUNTIF(A$4:$A119, 'Annex 2 EHV charges'!$A$11:$A$308)), 0)),"")</f>
        <v>848</v>
      </c>
      <c r="B120" s="77">
        <f>IF($A120="","",VLOOKUP($A120,'Annex 2 EHV charges'!$A:$P,2,0))</f>
        <v>848</v>
      </c>
      <c r="C120" s="78" t="str">
        <f>IF($A120="","",VLOOKUP($A120,'Annex 2 EHV charges'!$A:$P,3,0))</f>
        <v>1100039667446</v>
      </c>
      <c r="D120" s="77" t="str">
        <f>IF($A120="","",VLOOKUP($A120,'Annex 2 EHV charges'!$A:$P,7,0))</f>
        <v>Coventry &amp; Solihull Waste</v>
      </c>
      <c r="E120" s="82" t="str">
        <f>IFERROR(IF(VLOOKUP($A120,'Annex 2 EHV charges'!$A:$O,COLUMN(E120)+4,FALSE)=0,"",VLOOKUP($A120,'Annex 2 EHV charges'!$A:$O,COLUMN(E120)+4,FALSE)),"")</f>
        <v/>
      </c>
      <c r="F120" s="83">
        <f>IFERROR(IF(VLOOKUP($A120,'Annex 2 EHV charges'!$A:$O,COLUMN(F120)+4,FALSE)=0,"",VLOOKUP($A120,'Annex 2 EHV charges'!$A:$O,COLUMN(F120)+4,FALSE)),"")</f>
        <v>85.7</v>
      </c>
      <c r="G120" s="84">
        <f>IFERROR(IF(VLOOKUP($A120,'Annex 2 EHV charges'!$A:$O,COLUMN(G120)+4,FALSE)=0,"",VLOOKUP($A120,'Annex 2 EHV charges'!$A:$O,COLUMN(G120)+4,FALSE)),"")</f>
        <v>1.2</v>
      </c>
      <c r="H120" s="84">
        <f>IFERROR(IF(VLOOKUP($A120,'Annex 2 EHV charges'!$A:$O,COLUMN(H120)+4,FALSE)=0,"",VLOOKUP($A120,'Annex 2 EHV charges'!$A:$O,COLUMN(H120)+4,FALSE)),"")</f>
        <v>1.2</v>
      </c>
    </row>
    <row r="121" spans="1:8" x14ac:dyDescent="0.2">
      <c r="A121" s="77">
        <f t="array" ref="A121">IFERROR(INDEX('Annex 2 EHV charges'!$A$11:$A$308, MATCH(0, IF(ISBLANK('Annex 2 EHV charges'!$A$11:$A$308),1, COUNTIF(A$4:$A120, 'Annex 2 EHV charges'!$A$11:$A$308)), 0)),"")</f>
        <v>849</v>
      </c>
      <c r="B121" s="77">
        <f>IF($A121="","",VLOOKUP($A121,'Annex 2 EHV charges'!$A:$P,2,0))</f>
        <v>849</v>
      </c>
      <c r="C121" s="78" t="str">
        <f>IF($A121="","",VLOOKUP($A121,'Annex 2 EHV charges'!$A:$P,3,0))</f>
        <v>1170000014575</v>
      </c>
      <c r="D121" s="77" t="str">
        <f>IF($A121="","",VLOOKUP($A121,'Annex 2 EHV charges'!$A:$P,7,0))</f>
        <v>Bentinck Generation</v>
      </c>
      <c r="E121" s="82" t="str">
        <f>IFERROR(IF(VLOOKUP($A121,'Annex 2 EHV charges'!$A:$O,COLUMN(E121)+4,FALSE)=0,"",VLOOKUP($A121,'Annex 2 EHV charges'!$A:$O,COLUMN(E121)+4,FALSE)),"")</f>
        <v/>
      </c>
      <c r="F121" s="83">
        <f>IFERROR(IF(VLOOKUP($A121,'Annex 2 EHV charges'!$A:$O,COLUMN(F121)+4,FALSE)=0,"",VLOOKUP($A121,'Annex 2 EHV charges'!$A:$O,COLUMN(F121)+4,FALSE)),"")</f>
        <v>13.08</v>
      </c>
      <c r="G121" s="84">
        <f>IFERROR(IF(VLOOKUP($A121,'Annex 2 EHV charges'!$A:$O,COLUMN(G121)+4,FALSE)=0,"",VLOOKUP($A121,'Annex 2 EHV charges'!$A:$O,COLUMN(G121)+4,FALSE)),"")</f>
        <v>0.72</v>
      </c>
      <c r="H121" s="84">
        <f>IFERROR(IF(VLOOKUP($A121,'Annex 2 EHV charges'!$A:$O,COLUMN(H121)+4,FALSE)=0,"",VLOOKUP($A121,'Annex 2 EHV charges'!$A:$O,COLUMN(H121)+4,FALSE)),"")</f>
        <v>0.72</v>
      </c>
    </row>
    <row r="122" spans="1:8" x14ac:dyDescent="0.2">
      <c r="A122" s="77">
        <f t="array" ref="A122">IFERROR(INDEX('Annex 2 EHV charges'!$A$11:$A$308, MATCH(0, IF(ISBLANK('Annex 2 EHV charges'!$A$11:$A$308),1, COUNTIF(A$4:$A121, 'Annex 2 EHV charges'!$A$11:$A$308)), 0)),"")</f>
        <v>852</v>
      </c>
      <c r="B122" s="77">
        <f>IF($A122="","",VLOOKUP($A122,'Annex 2 EHV charges'!$A:$P,2,0))</f>
        <v>852</v>
      </c>
      <c r="C122" s="78" t="str">
        <f>IF($A122="","",VLOOKUP($A122,'Annex 2 EHV charges'!$A:$P,3,0))</f>
        <v>1100050780529</v>
      </c>
      <c r="D122" s="77" t="str">
        <f>IF($A122="","",VLOOKUP($A122,'Annex 2 EHV charges'!$A:$P,7,0))</f>
        <v>Asfordby 132kV</v>
      </c>
      <c r="E122" s="82" t="str">
        <f>IFERROR(IF(VLOOKUP($A122,'Annex 2 EHV charges'!$A:$O,COLUMN(E122)+4,FALSE)=0,"",VLOOKUP($A122,'Annex 2 EHV charges'!$A:$O,COLUMN(E122)+4,FALSE)),"")</f>
        <v/>
      </c>
      <c r="F122" s="83">
        <f>IFERROR(IF(VLOOKUP($A122,'Annex 2 EHV charges'!$A:$O,COLUMN(F122)+4,FALSE)=0,"",VLOOKUP($A122,'Annex 2 EHV charges'!$A:$O,COLUMN(F122)+4,FALSE)),"")</f>
        <v>2740.98</v>
      </c>
      <c r="G122" s="84">
        <f>IFERROR(IF(VLOOKUP($A122,'Annex 2 EHV charges'!$A:$O,COLUMN(G122)+4,FALSE)=0,"",VLOOKUP($A122,'Annex 2 EHV charges'!$A:$O,COLUMN(G122)+4,FALSE)),"")</f>
        <v>0.89</v>
      </c>
      <c r="H122" s="84">
        <f>IFERROR(IF(VLOOKUP($A122,'Annex 2 EHV charges'!$A:$O,COLUMN(H122)+4,FALSE)=0,"",VLOOKUP($A122,'Annex 2 EHV charges'!$A:$O,COLUMN(H122)+4,FALSE)),"")</f>
        <v>0.89</v>
      </c>
    </row>
    <row r="123" spans="1:8" x14ac:dyDescent="0.2">
      <c r="A123" s="77">
        <f t="array" ref="A123">IFERROR(INDEX('Annex 2 EHV charges'!$A$11:$A$308, MATCH(0, IF(ISBLANK('Annex 2 EHV charges'!$A$11:$A$308),1, COUNTIF(A$4:$A122, 'Annex 2 EHV charges'!$A$11:$A$308)), 0)),"")</f>
        <v>853</v>
      </c>
      <c r="B123" s="77">
        <f>IF($A123="","",VLOOKUP($A123,'Annex 2 EHV charges'!$A:$P,2,0))</f>
        <v>853</v>
      </c>
      <c r="C123" s="78" t="str">
        <f>IF($A123="","",VLOOKUP($A123,'Annex 2 EHV charges'!$A:$P,3,0))</f>
        <v>1100770095532</v>
      </c>
      <c r="D123" s="77" t="str">
        <f>IF($A123="","",VLOOKUP($A123,'Annex 2 EHV charges'!$A:$P,7,0))</f>
        <v>Calvert Landfill EFW</v>
      </c>
      <c r="E123" s="82" t="str">
        <f>IFERROR(IF(VLOOKUP($A123,'Annex 2 EHV charges'!$A:$O,COLUMN(E123)+4,FALSE)=0,"",VLOOKUP($A123,'Annex 2 EHV charges'!$A:$O,COLUMN(E123)+4,FALSE)),"")</f>
        <v/>
      </c>
      <c r="F123" s="83">
        <f>IFERROR(IF(VLOOKUP($A123,'Annex 2 EHV charges'!$A:$O,COLUMN(F123)+4,FALSE)=0,"",VLOOKUP($A123,'Annex 2 EHV charges'!$A:$O,COLUMN(F123)+4,FALSE)),"")</f>
        <v>26.06</v>
      </c>
      <c r="G123" s="84">
        <f>IFERROR(IF(VLOOKUP($A123,'Annex 2 EHV charges'!$A:$O,COLUMN(G123)+4,FALSE)=0,"",VLOOKUP($A123,'Annex 2 EHV charges'!$A:$O,COLUMN(G123)+4,FALSE)),"")</f>
        <v>1.64</v>
      </c>
      <c r="H123" s="84">
        <f>IFERROR(IF(VLOOKUP($A123,'Annex 2 EHV charges'!$A:$O,COLUMN(H123)+4,FALSE)=0,"",VLOOKUP($A123,'Annex 2 EHV charges'!$A:$O,COLUMN(H123)+4,FALSE)),"")</f>
        <v>1.64</v>
      </c>
    </row>
    <row r="124" spans="1:8" x14ac:dyDescent="0.2">
      <c r="A124" s="77">
        <f t="array" ref="A124">IFERROR(INDEX('Annex 2 EHV charges'!$A$11:$A$308, MATCH(0, IF(ISBLANK('Annex 2 EHV charges'!$A$11:$A$308),1, COUNTIF(A$4:$A123, 'Annex 2 EHV charges'!$A$11:$A$308)), 0)),"")</f>
        <v>854</v>
      </c>
      <c r="B124" s="77">
        <f>IF($A124="","",VLOOKUP($A124,'Annex 2 EHV charges'!$A:$P,2,0))</f>
        <v>854</v>
      </c>
      <c r="C124" s="78" t="str">
        <f>IF($A124="","",VLOOKUP($A124,'Annex 2 EHV charges'!$A:$P,3,0))</f>
        <v>1100770104666</v>
      </c>
      <c r="D124" s="77" t="str">
        <f>IF($A124="","",VLOOKUP($A124,'Annex 2 EHV charges'!$A:$P,7,0))</f>
        <v>Weldon Landfill</v>
      </c>
      <c r="E124" s="82" t="str">
        <f>IFERROR(IF(VLOOKUP($A124,'Annex 2 EHV charges'!$A:$O,COLUMN(E124)+4,FALSE)=0,"",VLOOKUP($A124,'Annex 2 EHV charges'!$A:$O,COLUMN(E124)+4,FALSE)),"")</f>
        <v/>
      </c>
      <c r="F124" s="83">
        <f>IFERROR(IF(VLOOKUP($A124,'Annex 2 EHV charges'!$A:$O,COLUMN(F124)+4,FALSE)=0,"",VLOOKUP($A124,'Annex 2 EHV charges'!$A:$O,COLUMN(F124)+4,FALSE)),"")</f>
        <v>27.62</v>
      </c>
      <c r="G124" s="84">
        <f>IFERROR(IF(VLOOKUP($A124,'Annex 2 EHV charges'!$A:$O,COLUMN(G124)+4,FALSE)=0,"",VLOOKUP($A124,'Annex 2 EHV charges'!$A:$O,COLUMN(G124)+4,FALSE)),"")</f>
        <v>0.98</v>
      </c>
      <c r="H124" s="84">
        <f>IFERROR(IF(VLOOKUP($A124,'Annex 2 EHV charges'!$A:$O,COLUMN(H124)+4,FALSE)=0,"",VLOOKUP($A124,'Annex 2 EHV charges'!$A:$O,COLUMN(H124)+4,FALSE)),"")</f>
        <v>0.98</v>
      </c>
    </row>
    <row r="125" spans="1:8" x14ac:dyDescent="0.2">
      <c r="A125" s="77">
        <f t="array" ref="A125">IFERROR(INDEX('Annex 2 EHV charges'!$A$11:$A$308, MATCH(0, IF(ISBLANK('Annex 2 EHV charges'!$A$11:$A$308),1, COUNTIF(A$4:$A124, 'Annex 2 EHV charges'!$A$11:$A$308)), 0)),"")</f>
        <v>855</v>
      </c>
      <c r="B125" s="77">
        <f>IF($A125="","",VLOOKUP($A125,'Annex 2 EHV charges'!$A:$P,2,0))</f>
        <v>855</v>
      </c>
      <c r="C125" s="78" t="str">
        <f>IF($A125="","",VLOOKUP($A125,'Annex 2 EHV charges'!$A:$P,3,0))</f>
        <v>1100770099918</v>
      </c>
      <c r="D125" s="77" t="str">
        <f>IF($A125="","",VLOOKUP($A125,'Annex 2 EHV charges'!$A:$P,7,0))</f>
        <v>Goosy Lodge Power</v>
      </c>
      <c r="E125" s="82" t="str">
        <f>IFERROR(IF(VLOOKUP($A125,'Annex 2 EHV charges'!$A:$O,COLUMN(E125)+4,FALSE)=0,"",VLOOKUP($A125,'Annex 2 EHV charges'!$A:$O,COLUMN(E125)+4,FALSE)),"")</f>
        <v/>
      </c>
      <c r="F125" s="83">
        <f>IFERROR(IF(VLOOKUP($A125,'Annex 2 EHV charges'!$A:$O,COLUMN(F125)+4,FALSE)=0,"",VLOOKUP($A125,'Annex 2 EHV charges'!$A:$O,COLUMN(F125)+4,FALSE)),"")</f>
        <v>1506.55</v>
      </c>
      <c r="G125" s="84">
        <f>IFERROR(IF(VLOOKUP($A125,'Annex 2 EHV charges'!$A:$O,COLUMN(G125)+4,FALSE)=0,"",VLOOKUP($A125,'Annex 2 EHV charges'!$A:$O,COLUMN(G125)+4,FALSE)),"")</f>
        <v>0.67</v>
      </c>
      <c r="H125" s="84">
        <f>IFERROR(IF(VLOOKUP($A125,'Annex 2 EHV charges'!$A:$O,COLUMN(H125)+4,FALSE)=0,"",VLOOKUP($A125,'Annex 2 EHV charges'!$A:$O,COLUMN(H125)+4,FALSE)),"")</f>
        <v>0.67</v>
      </c>
    </row>
    <row r="126" spans="1:8" ht="25.5" x14ac:dyDescent="0.2">
      <c r="A126" s="77">
        <f t="array" ref="A126">IFERROR(INDEX('Annex 2 EHV charges'!$A$11:$A$308, MATCH(0, IF(ISBLANK('Annex 2 EHV charges'!$A$11:$A$308),1, COUNTIF(A$4:$A125, 'Annex 2 EHV charges'!$A$11:$A$308)), 0)),"")</f>
        <v>856</v>
      </c>
      <c r="B126" s="77">
        <f>IF($A126="","",VLOOKUP($A126,'Annex 2 EHV charges'!$A:$P,2,0))</f>
        <v>856</v>
      </c>
      <c r="C126" s="78" t="str">
        <f>IF($A126="","",VLOOKUP($A126,'Annex 2 EHV charges'!$A:$P,3,0))</f>
        <v>1160000116234
1160000135185</v>
      </c>
      <c r="D126" s="77" t="str">
        <f>IF($A126="","",VLOOKUP($A126,'Annex 2 EHV charges'!$A:$P,7,0))</f>
        <v>BAR Honda</v>
      </c>
      <c r="E126" s="82" t="str">
        <f>IFERROR(IF(VLOOKUP($A126,'Annex 2 EHV charges'!$A:$O,COLUMN(E126)+4,FALSE)=0,"",VLOOKUP($A126,'Annex 2 EHV charges'!$A:$O,COLUMN(E126)+4,FALSE)),"")</f>
        <v/>
      </c>
      <c r="F126" s="83">
        <f>IFERROR(IF(VLOOKUP($A126,'Annex 2 EHV charges'!$A:$O,COLUMN(F126)+4,FALSE)=0,"",VLOOKUP($A126,'Annex 2 EHV charges'!$A:$O,COLUMN(F126)+4,FALSE)),"")</f>
        <v>9609.36</v>
      </c>
      <c r="G126" s="84">
        <f>IFERROR(IF(VLOOKUP($A126,'Annex 2 EHV charges'!$A:$O,COLUMN(G126)+4,FALSE)=0,"",VLOOKUP($A126,'Annex 2 EHV charges'!$A:$O,COLUMN(G126)+4,FALSE)),"")</f>
        <v>1.84</v>
      </c>
      <c r="H126" s="84">
        <f>IFERROR(IF(VLOOKUP($A126,'Annex 2 EHV charges'!$A:$O,COLUMN(H126)+4,FALSE)=0,"",VLOOKUP($A126,'Annex 2 EHV charges'!$A:$O,COLUMN(H126)+4,FALSE)),"")</f>
        <v>1.84</v>
      </c>
    </row>
    <row r="127" spans="1:8" x14ac:dyDescent="0.2">
      <c r="A127" s="77">
        <f t="array" ref="A127">IFERROR(INDEX('Annex 2 EHV charges'!$A$11:$A$308, MATCH(0, IF(ISBLANK('Annex 2 EHV charges'!$A$11:$A$308),1, COUNTIF(A$4:$A126, 'Annex 2 EHV charges'!$A$11:$A$308)), 0)),"")</f>
        <v>857</v>
      </c>
      <c r="B127" s="77">
        <f>IF($A127="","",VLOOKUP($A127,'Annex 2 EHV charges'!$A:$P,2,0))</f>
        <v>857</v>
      </c>
      <c r="C127" s="78" t="str">
        <f>IF($A127="","",VLOOKUP($A127,'Annex 2 EHV charges'!$A:$P,3,0))</f>
        <v>1160000226327</v>
      </c>
      <c r="D127" s="77" t="str">
        <f>IF($A127="","",VLOOKUP($A127,'Annex 2 EHV charges'!$A:$P,7,0))</f>
        <v>Burton Wolds Wind Farm</v>
      </c>
      <c r="E127" s="82" t="str">
        <f>IFERROR(IF(VLOOKUP($A127,'Annex 2 EHV charges'!$A:$O,COLUMN(E127)+4,FALSE)=0,"",VLOOKUP($A127,'Annex 2 EHV charges'!$A:$O,COLUMN(E127)+4,FALSE)),"")</f>
        <v/>
      </c>
      <c r="F127" s="83">
        <f>IFERROR(IF(VLOOKUP($A127,'Annex 2 EHV charges'!$A:$O,COLUMN(F127)+4,FALSE)=0,"",VLOOKUP($A127,'Annex 2 EHV charges'!$A:$O,COLUMN(F127)+4,FALSE)),"")</f>
        <v>1485.56</v>
      </c>
      <c r="G127" s="84">
        <f>IFERROR(IF(VLOOKUP($A127,'Annex 2 EHV charges'!$A:$O,COLUMN(G127)+4,FALSE)=0,"",VLOOKUP($A127,'Annex 2 EHV charges'!$A:$O,COLUMN(G127)+4,FALSE)),"")</f>
        <v>0.71</v>
      </c>
      <c r="H127" s="84">
        <f>IFERROR(IF(VLOOKUP($A127,'Annex 2 EHV charges'!$A:$O,COLUMN(H127)+4,FALSE)=0,"",VLOOKUP($A127,'Annex 2 EHV charges'!$A:$O,COLUMN(H127)+4,FALSE)),"")</f>
        <v>0.71</v>
      </c>
    </row>
    <row r="128" spans="1:8" x14ac:dyDescent="0.2">
      <c r="A128" s="77">
        <f t="array" ref="A128">IFERROR(INDEX('Annex 2 EHV charges'!$A$11:$A$308, MATCH(0, IF(ISBLANK('Annex 2 EHV charges'!$A$11:$A$308),1, COUNTIF(A$4:$A127, 'Annex 2 EHV charges'!$A$11:$A$308)), 0)),"")</f>
        <v>858</v>
      </c>
      <c r="B128" s="77">
        <f>IF($A128="","",VLOOKUP($A128,'Annex 2 EHV charges'!$A:$P,2,0))</f>
        <v>858</v>
      </c>
      <c r="C128" s="78" t="str">
        <f>IF($A128="","",VLOOKUP($A128,'Annex 2 EHV charges'!$A:$P,3,0))</f>
        <v>1100039606090</v>
      </c>
      <c r="D128" s="77" t="str">
        <f>IF($A128="","",VLOOKUP($A128,'Annex 2 EHV charges'!$A:$P,7,0))</f>
        <v>Network Rail Bretton</v>
      </c>
      <c r="E128" s="82">
        <f>IFERROR(IF(VLOOKUP($A128,'Annex 2 EHV charges'!$A:$O,COLUMN(E128)+4,FALSE)=0,"",VLOOKUP($A128,'Annex 2 EHV charges'!$A:$O,COLUMN(E128)+4,FALSE)),"")</f>
        <v>0.2</v>
      </c>
      <c r="F128" s="83">
        <f>IFERROR(IF(VLOOKUP($A128,'Annex 2 EHV charges'!$A:$O,COLUMN(F128)+4,FALSE)=0,"",VLOOKUP($A128,'Annex 2 EHV charges'!$A:$O,COLUMN(F128)+4,FALSE)),"")</f>
        <v>19584.82</v>
      </c>
      <c r="G128" s="84">
        <f>IFERROR(IF(VLOOKUP($A128,'Annex 2 EHV charges'!$A:$O,COLUMN(G128)+4,FALSE)=0,"",VLOOKUP($A128,'Annex 2 EHV charges'!$A:$O,COLUMN(G128)+4,FALSE)),"")</f>
        <v>1.45</v>
      </c>
      <c r="H128" s="84">
        <f>IFERROR(IF(VLOOKUP($A128,'Annex 2 EHV charges'!$A:$O,COLUMN(H128)+4,FALSE)=0,"",VLOOKUP($A128,'Annex 2 EHV charges'!$A:$O,COLUMN(H128)+4,FALSE)),"")</f>
        <v>1.45</v>
      </c>
    </row>
    <row r="129" spans="1:8" ht="25.5" x14ac:dyDescent="0.2">
      <c r="A129" s="77">
        <f t="array" ref="A129">IFERROR(INDEX('Annex 2 EHV charges'!$A$11:$A$308, MATCH(0, IF(ISBLANK('Annex 2 EHV charges'!$A$11:$A$308),1, COUNTIF(A$4:$A128, 'Annex 2 EHV charges'!$A$11:$A$308)), 0)),"")</f>
        <v>859</v>
      </c>
      <c r="B129" s="77">
        <f>IF($A129="","",VLOOKUP($A129,'Annex 2 EHV charges'!$A:$P,2,0))</f>
        <v>859</v>
      </c>
      <c r="C129" s="78" t="str">
        <f>IF($A129="","",VLOOKUP($A129,'Annex 2 EHV charges'!$A:$P,3,0))</f>
        <v>1100770683368
1100770683368</v>
      </c>
      <c r="D129" s="77" t="str">
        <f>IF($A129="","",VLOOKUP($A129,'Annex 2 EHV charges'!$A:$P,7,0))</f>
        <v>Bambers Farm Wind Farm</v>
      </c>
      <c r="E129" s="82" t="str">
        <f>IFERROR(IF(VLOOKUP($A129,'Annex 2 EHV charges'!$A:$O,COLUMN(E129)+4,FALSE)=0,"",VLOOKUP($A129,'Annex 2 EHV charges'!$A:$O,COLUMN(E129)+4,FALSE)),"")</f>
        <v/>
      </c>
      <c r="F129" s="83">
        <f>IFERROR(IF(VLOOKUP($A129,'Annex 2 EHV charges'!$A:$O,COLUMN(F129)+4,FALSE)=0,"",VLOOKUP($A129,'Annex 2 EHV charges'!$A:$O,COLUMN(F129)+4,FALSE)),"")</f>
        <v>2.44</v>
      </c>
      <c r="G129" s="84">
        <f>IFERROR(IF(VLOOKUP($A129,'Annex 2 EHV charges'!$A:$O,COLUMN(G129)+4,FALSE)=0,"",VLOOKUP($A129,'Annex 2 EHV charges'!$A:$O,COLUMN(G129)+4,FALSE)),"")</f>
        <v>1.21</v>
      </c>
      <c r="H129" s="84">
        <f>IFERROR(IF(VLOOKUP($A129,'Annex 2 EHV charges'!$A:$O,COLUMN(H129)+4,FALSE)=0,"",VLOOKUP($A129,'Annex 2 EHV charges'!$A:$O,COLUMN(H129)+4,FALSE)),"")</f>
        <v>1.21</v>
      </c>
    </row>
    <row r="130" spans="1:8" x14ac:dyDescent="0.2">
      <c r="A130" s="77">
        <f t="array" ref="A130">IFERROR(INDEX('Annex 2 EHV charges'!$A$11:$A$308, MATCH(0, IF(ISBLANK('Annex 2 EHV charges'!$A$11:$A$308),1, COUNTIF(A$4:$A129, 'Annex 2 EHV charges'!$A$11:$A$308)), 0)),"")</f>
        <v>860</v>
      </c>
      <c r="B130" s="77">
        <f>IF($A130="","",VLOOKUP($A130,'Annex 2 EHV charges'!$A:$P,2,0))</f>
        <v>860</v>
      </c>
      <c r="C130" s="78" t="str">
        <f>IF($A130="","",VLOOKUP($A130,'Annex 2 EHV charges'!$A:$P,3,0))</f>
        <v>1160000213601</v>
      </c>
      <c r="D130" s="77" t="str">
        <f>IF($A130="","",VLOOKUP($A130,'Annex 2 EHV charges'!$A:$P,7,0))</f>
        <v>Vine House Wind Farm</v>
      </c>
      <c r="E130" s="82">
        <f>IFERROR(IF(VLOOKUP($A130,'Annex 2 EHV charges'!$A:$O,COLUMN(E130)+4,FALSE)=0,"",VLOOKUP($A130,'Annex 2 EHV charges'!$A:$O,COLUMN(E130)+4,FALSE)),"")</f>
        <v>0.189</v>
      </c>
      <c r="F130" s="83">
        <f>IFERROR(IF(VLOOKUP($A130,'Annex 2 EHV charges'!$A:$O,COLUMN(F130)+4,FALSE)=0,"",VLOOKUP($A130,'Annex 2 EHV charges'!$A:$O,COLUMN(F130)+4,FALSE)),"")</f>
        <v>46.83</v>
      </c>
      <c r="G130" s="84">
        <f>IFERROR(IF(VLOOKUP($A130,'Annex 2 EHV charges'!$A:$O,COLUMN(G130)+4,FALSE)=0,"",VLOOKUP($A130,'Annex 2 EHV charges'!$A:$O,COLUMN(G130)+4,FALSE)),"")</f>
        <v>0.78</v>
      </c>
      <c r="H130" s="84">
        <f>IFERROR(IF(VLOOKUP($A130,'Annex 2 EHV charges'!$A:$O,COLUMN(H130)+4,FALSE)=0,"",VLOOKUP($A130,'Annex 2 EHV charges'!$A:$O,COLUMN(H130)+4,FALSE)),"")</f>
        <v>0.78</v>
      </c>
    </row>
    <row r="131" spans="1:8" x14ac:dyDescent="0.2">
      <c r="A131" s="77">
        <f t="array" ref="A131">IFERROR(INDEX('Annex 2 EHV charges'!$A$11:$A$308, MATCH(0, IF(ISBLANK('Annex 2 EHV charges'!$A$11:$A$308),1, COUNTIF(A$4:$A130, 'Annex 2 EHV charges'!$A$11:$A$308)), 0)),"")</f>
        <v>861</v>
      </c>
      <c r="B131" s="77">
        <f>IF($A131="","",VLOOKUP($A131,'Annex 2 EHV charges'!$A:$P,2,0))</f>
        <v>861</v>
      </c>
      <c r="C131" s="78" t="str">
        <f>IF($A131="","",VLOOKUP($A131,'Annex 2 EHV charges'!$A:$P,3,0))</f>
        <v>1160000154150</v>
      </c>
      <c r="D131" s="77" t="str">
        <f>IF($A131="","",VLOOKUP($A131,'Annex 2 EHV charges'!$A:$P,7,0))</f>
        <v>Red House Wind Farm</v>
      </c>
      <c r="E131" s="82">
        <f>IFERROR(IF(VLOOKUP($A131,'Annex 2 EHV charges'!$A:$O,COLUMN(E131)+4,FALSE)=0,"",VLOOKUP($A131,'Annex 2 EHV charges'!$A:$O,COLUMN(E131)+4,FALSE)),"")</f>
        <v>0.19</v>
      </c>
      <c r="F131" s="83">
        <f>IFERROR(IF(VLOOKUP($A131,'Annex 2 EHV charges'!$A:$O,COLUMN(F131)+4,FALSE)=0,"",VLOOKUP($A131,'Annex 2 EHV charges'!$A:$O,COLUMN(F131)+4,FALSE)),"")</f>
        <v>7.55</v>
      </c>
      <c r="G131" s="84">
        <f>IFERROR(IF(VLOOKUP($A131,'Annex 2 EHV charges'!$A:$O,COLUMN(G131)+4,FALSE)=0,"",VLOOKUP($A131,'Annex 2 EHV charges'!$A:$O,COLUMN(G131)+4,FALSE)),"")</f>
        <v>0.96</v>
      </c>
      <c r="H131" s="84">
        <f>IFERROR(IF(VLOOKUP($A131,'Annex 2 EHV charges'!$A:$O,COLUMN(H131)+4,FALSE)=0,"",VLOOKUP($A131,'Annex 2 EHV charges'!$A:$O,COLUMN(H131)+4,FALSE)),"")</f>
        <v>0.96</v>
      </c>
    </row>
    <row r="132" spans="1:8" x14ac:dyDescent="0.2">
      <c r="A132" s="77">
        <f t="array" ref="A132">IFERROR(INDEX('Annex 2 EHV charges'!$A$11:$A$308, MATCH(0, IF(ISBLANK('Annex 2 EHV charges'!$A$11:$A$308),1, COUNTIF(A$4:$A131, 'Annex 2 EHV charges'!$A$11:$A$308)), 0)),"")</f>
        <v>862</v>
      </c>
      <c r="B132" s="77">
        <f>IF($A132="","",VLOOKUP($A132,'Annex 2 EHV charges'!$A:$P,2,0))</f>
        <v>862</v>
      </c>
      <c r="C132" s="78" t="str">
        <f>IF($A132="","",VLOOKUP($A132,'Annex 2 EHV charges'!$A:$P,3,0))</f>
        <v>1160000186551</v>
      </c>
      <c r="D132" s="77" t="str">
        <f>IF($A132="","",VLOOKUP($A132,'Annex 2 EHV charges'!$A:$P,7,0))</f>
        <v>Daneshill Landfill</v>
      </c>
      <c r="E132" s="82">
        <f>IFERROR(IF(VLOOKUP($A132,'Annex 2 EHV charges'!$A:$O,COLUMN(E132)+4,FALSE)=0,"",VLOOKUP($A132,'Annex 2 EHV charges'!$A:$O,COLUMN(E132)+4,FALSE)),"")</f>
        <v>5.3999999999999999E-2</v>
      </c>
      <c r="F132" s="83">
        <f>IFERROR(IF(VLOOKUP($A132,'Annex 2 EHV charges'!$A:$O,COLUMN(F132)+4,FALSE)=0,"",VLOOKUP($A132,'Annex 2 EHV charges'!$A:$O,COLUMN(F132)+4,FALSE)),"")</f>
        <v>38.26</v>
      </c>
      <c r="G132" s="84">
        <f>IFERROR(IF(VLOOKUP($A132,'Annex 2 EHV charges'!$A:$O,COLUMN(G132)+4,FALSE)=0,"",VLOOKUP($A132,'Annex 2 EHV charges'!$A:$O,COLUMN(G132)+4,FALSE)),"")</f>
        <v>1.04</v>
      </c>
      <c r="H132" s="84">
        <f>IFERROR(IF(VLOOKUP($A132,'Annex 2 EHV charges'!$A:$O,COLUMN(H132)+4,FALSE)=0,"",VLOOKUP($A132,'Annex 2 EHV charges'!$A:$O,COLUMN(H132)+4,FALSE)),"")</f>
        <v>1.04</v>
      </c>
    </row>
    <row r="133" spans="1:8" x14ac:dyDescent="0.2">
      <c r="A133" s="77">
        <f t="array" ref="A133">IFERROR(INDEX('Annex 2 EHV charges'!$A$11:$A$308, MATCH(0, IF(ISBLANK('Annex 2 EHV charges'!$A$11:$A$308),1, COUNTIF(A$4:$A132, 'Annex 2 EHV charges'!$A$11:$A$308)), 0)),"")</f>
        <v>863</v>
      </c>
      <c r="B133" s="77">
        <f>IF($A133="","",VLOOKUP($A133,'Annex 2 EHV charges'!$A:$P,2,0))</f>
        <v>863</v>
      </c>
      <c r="C133" s="78" t="str">
        <f>IF($A133="","",VLOOKUP($A133,'Annex 2 EHV charges'!$A:$P,3,0))</f>
        <v>1130000053950</v>
      </c>
      <c r="D133" s="77" t="str">
        <f>IF($A133="","",VLOOKUP($A133,'Annex 2 EHV charges'!$A:$P,7,0))</f>
        <v>Corby Power demand</v>
      </c>
      <c r="E133" s="82" t="str">
        <f>IFERROR(IF(VLOOKUP($A133,'Annex 2 EHV charges'!$A:$O,COLUMN(E133)+4,FALSE)=0,"",VLOOKUP($A133,'Annex 2 EHV charges'!$A:$O,COLUMN(E133)+4,FALSE)),"")</f>
        <v/>
      </c>
      <c r="F133" s="83">
        <f>IFERROR(IF(VLOOKUP($A133,'Annex 2 EHV charges'!$A:$O,COLUMN(F133)+4,FALSE)=0,"",VLOOKUP($A133,'Annex 2 EHV charges'!$A:$O,COLUMN(F133)+4,FALSE)),"")</f>
        <v>986.17</v>
      </c>
      <c r="G133" s="84">
        <f>IFERROR(IF(VLOOKUP($A133,'Annex 2 EHV charges'!$A:$O,COLUMN(G133)+4,FALSE)=0,"",VLOOKUP($A133,'Annex 2 EHV charges'!$A:$O,COLUMN(G133)+4,FALSE)),"")</f>
        <v>1.69</v>
      </c>
      <c r="H133" s="84">
        <f>IFERROR(IF(VLOOKUP($A133,'Annex 2 EHV charges'!$A:$O,COLUMN(H133)+4,FALSE)=0,"",VLOOKUP($A133,'Annex 2 EHV charges'!$A:$O,COLUMN(H133)+4,FALSE)),"")</f>
        <v>1.69</v>
      </c>
    </row>
    <row r="134" spans="1:8" x14ac:dyDescent="0.2">
      <c r="A134" s="77">
        <f t="array" ref="A134">IFERROR(INDEX('Annex 2 EHV charges'!$A$11:$A$308, MATCH(0, IF(ISBLANK('Annex 2 EHV charges'!$A$11:$A$308),1, COUNTIF(A$4:$A133, 'Annex 2 EHV charges'!$A$11:$A$308)), 0)),"")</f>
        <v>864</v>
      </c>
      <c r="B134" s="77">
        <f>IF($A134="","",VLOOKUP($A134,'Annex 2 EHV charges'!$A:$P,2,0))</f>
        <v>864</v>
      </c>
      <c r="C134" s="78" t="str">
        <f>IF($A134="","",VLOOKUP($A134,'Annex 2 EHV charges'!$A:$P,3,0))</f>
        <v>1160000745093</v>
      </c>
      <c r="D134" s="77" t="str">
        <f>IF($A134="","",VLOOKUP($A134,'Annex 2 EHV charges'!$A:$P,7,0))</f>
        <v>Newton Longville Landfill</v>
      </c>
      <c r="E134" s="82" t="str">
        <f>IFERROR(IF(VLOOKUP($A134,'Annex 2 EHV charges'!$A:$O,COLUMN(E134)+4,FALSE)=0,"",VLOOKUP($A134,'Annex 2 EHV charges'!$A:$O,COLUMN(E134)+4,FALSE)),"")</f>
        <v/>
      </c>
      <c r="F134" s="83">
        <f>IFERROR(IF(VLOOKUP($A134,'Annex 2 EHV charges'!$A:$O,COLUMN(F134)+4,FALSE)=0,"",VLOOKUP($A134,'Annex 2 EHV charges'!$A:$O,COLUMN(F134)+4,FALSE)),"")</f>
        <v>28.82</v>
      </c>
      <c r="G134" s="84">
        <f>IFERROR(IF(VLOOKUP($A134,'Annex 2 EHV charges'!$A:$O,COLUMN(G134)+4,FALSE)=0,"",VLOOKUP($A134,'Annex 2 EHV charges'!$A:$O,COLUMN(G134)+4,FALSE)),"")</f>
        <v>1.52</v>
      </c>
      <c r="H134" s="84">
        <f>IFERROR(IF(VLOOKUP($A134,'Annex 2 EHV charges'!$A:$O,COLUMN(H134)+4,FALSE)=0,"",VLOOKUP($A134,'Annex 2 EHV charges'!$A:$O,COLUMN(H134)+4,FALSE)),"")</f>
        <v>1.52</v>
      </c>
    </row>
    <row r="135" spans="1:8" x14ac:dyDescent="0.2">
      <c r="A135" s="77">
        <f t="array" ref="A135">IFERROR(INDEX('Annex 2 EHV charges'!$A$11:$A$308, MATCH(0, IF(ISBLANK('Annex 2 EHV charges'!$A$11:$A$308),1, COUNTIF(A$4:$A134, 'Annex 2 EHV charges'!$A$11:$A$308)), 0)),"")</f>
        <v>865</v>
      </c>
      <c r="B135" s="77">
        <f>IF($A135="","",VLOOKUP($A135,'Annex 2 EHV charges'!$A:$P,2,0))</f>
        <v>865</v>
      </c>
      <c r="C135" s="78" t="str">
        <f>IF($A135="","",VLOOKUP($A135,'Annex 2 EHV charges'!$A:$P,3,0))</f>
        <v>1160000909822</v>
      </c>
      <c r="D135" s="77" t="str">
        <f>IF($A135="","",VLOOKUP($A135,'Annex 2 EHV charges'!$A:$P,7,0))</f>
        <v>Hollies Wind Farm</v>
      </c>
      <c r="E135" s="82" t="str">
        <f>IFERROR(IF(VLOOKUP($A135,'Annex 2 EHV charges'!$A:$O,COLUMN(E135)+4,FALSE)=0,"",VLOOKUP($A135,'Annex 2 EHV charges'!$A:$O,COLUMN(E135)+4,FALSE)),"")</f>
        <v/>
      </c>
      <c r="F135" s="83">
        <f>IFERROR(IF(VLOOKUP($A135,'Annex 2 EHV charges'!$A:$O,COLUMN(F135)+4,FALSE)=0,"",VLOOKUP($A135,'Annex 2 EHV charges'!$A:$O,COLUMN(F135)+4,FALSE)),"")</f>
        <v>2.98</v>
      </c>
      <c r="G135" s="84">
        <f>IFERROR(IF(VLOOKUP($A135,'Annex 2 EHV charges'!$A:$O,COLUMN(G135)+4,FALSE)=0,"",VLOOKUP($A135,'Annex 2 EHV charges'!$A:$O,COLUMN(G135)+4,FALSE)),"")</f>
        <v>1.26</v>
      </c>
      <c r="H135" s="84">
        <f>IFERROR(IF(VLOOKUP($A135,'Annex 2 EHV charges'!$A:$O,COLUMN(H135)+4,FALSE)=0,"",VLOOKUP($A135,'Annex 2 EHV charges'!$A:$O,COLUMN(H135)+4,FALSE)),"")</f>
        <v>1.26</v>
      </c>
    </row>
    <row r="136" spans="1:8" x14ac:dyDescent="0.2">
      <c r="A136" s="77">
        <f t="array" ref="A136">IFERROR(INDEX('Annex 2 EHV charges'!$A$11:$A$308, MATCH(0, IF(ISBLANK('Annex 2 EHV charges'!$A$11:$A$308),1, COUNTIF(A$4:$A135, 'Annex 2 EHV charges'!$A$11:$A$308)), 0)),"")</f>
        <v>866</v>
      </c>
      <c r="B136" s="77">
        <f>IF($A136="","",VLOOKUP($A136,'Annex 2 EHV charges'!$A:$P,2,0))</f>
        <v>866</v>
      </c>
      <c r="C136" s="78" t="str">
        <f>IF($A136="","",VLOOKUP($A136,'Annex 2 EHV charges'!$A:$P,3,0))</f>
        <v>1130000044004</v>
      </c>
      <c r="D136" s="77" t="str">
        <f>IF($A136="","",VLOOKUP($A136,'Annex 2 EHV charges'!$A:$P,7,0))</f>
        <v>Lynn Wind Farm</v>
      </c>
      <c r="E136" s="82" t="str">
        <f>IFERROR(IF(VLOOKUP($A136,'Annex 2 EHV charges'!$A:$O,COLUMN(E136)+4,FALSE)=0,"",VLOOKUP($A136,'Annex 2 EHV charges'!$A:$O,COLUMN(E136)+4,FALSE)),"")</f>
        <v/>
      </c>
      <c r="F136" s="83">
        <f>IFERROR(IF(VLOOKUP($A136,'Annex 2 EHV charges'!$A:$O,COLUMN(F136)+4,FALSE)=0,"",VLOOKUP($A136,'Annex 2 EHV charges'!$A:$O,COLUMN(F136)+4,FALSE)),"")</f>
        <v>135.29</v>
      </c>
      <c r="G136" s="84">
        <f>IFERROR(IF(VLOOKUP($A136,'Annex 2 EHV charges'!$A:$O,COLUMN(G136)+4,FALSE)=0,"",VLOOKUP($A136,'Annex 2 EHV charges'!$A:$O,COLUMN(G136)+4,FALSE)),"")</f>
        <v>0.72</v>
      </c>
      <c r="H136" s="84">
        <f>IFERROR(IF(VLOOKUP($A136,'Annex 2 EHV charges'!$A:$O,COLUMN(H136)+4,FALSE)=0,"",VLOOKUP($A136,'Annex 2 EHV charges'!$A:$O,COLUMN(H136)+4,FALSE)),"")</f>
        <v>0.72</v>
      </c>
    </row>
    <row r="137" spans="1:8" x14ac:dyDescent="0.2">
      <c r="A137" s="77">
        <f t="array" ref="A137">IFERROR(INDEX('Annex 2 EHV charges'!$A$11:$A$308, MATCH(0, IF(ISBLANK('Annex 2 EHV charges'!$A$11:$A$308),1, COUNTIF(A$4:$A136, 'Annex 2 EHV charges'!$A$11:$A$308)), 0)),"")</f>
        <v>867</v>
      </c>
      <c r="B137" s="77">
        <f>IF($A137="","",VLOOKUP($A137,'Annex 2 EHV charges'!$A:$P,2,0))</f>
        <v>867</v>
      </c>
      <c r="C137" s="78" t="str">
        <f>IF($A137="","",VLOOKUP($A137,'Annex 2 EHV charges'!$A:$P,3,0))</f>
        <v>1130000044022</v>
      </c>
      <c r="D137" s="77" t="str">
        <f>IF($A137="","",VLOOKUP($A137,'Annex 2 EHV charges'!$A:$P,7,0))</f>
        <v>Inner Dowsing Wind Farm</v>
      </c>
      <c r="E137" s="82" t="str">
        <f>IFERROR(IF(VLOOKUP($A137,'Annex 2 EHV charges'!$A:$O,COLUMN(E137)+4,FALSE)=0,"",VLOOKUP($A137,'Annex 2 EHV charges'!$A:$O,COLUMN(E137)+4,FALSE)),"")</f>
        <v/>
      </c>
      <c r="F137" s="83">
        <f>IFERROR(IF(VLOOKUP($A137,'Annex 2 EHV charges'!$A:$O,COLUMN(F137)+4,FALSE)=0,"",VLOOKUP($A137,'Annex 2 EHV charges'!$A:$O,COLUMN(F137)+4,FALSE)),"")</f>
        <v>135.29</v>
      </c>
      <c r="G137" s="84">
        <f>IFERROR(IF(VLOOKUP($A137,'Annex 2 EHV charges'!$A:$O,COLUMN(G137)+4,FALSE)=0,"",VLOOKUP($A137,'Annex 2 EHV charges'!$A:$O,COLUMN(G137)+4,FALSE)),"")</f>
        <v>0.72</v>
      </c>
      <c r="H137" s="84">
        <f>IFERROR(IF(VLOOKUP($A137,'Annex 2 EHV charges'!$A:$O,COLUMN(H137)+4,FALSE)=0,"",VLOOKUP($A137,'Annex 2 EHV charges'!$A:$O,COLUMN(H137)+4,FALSE)),"")</f>
        <v>0.72</v>
      </c>
    </row>
    <row r="138" spans="1:8" x14ac:dyDescent="0.2">
      <c r="A138" s="77">
        <f t="array" ref="A138">IFERROR(INDEX('Annex 2 EHV charges'!$A$11:$A$308, MATCH(0, IF(ISBLANK('Annex 2 EHV charges'!$A$11:$A$308),1, COUNTIF(A$4:$A137, 'Annex 2 EHV charges'!$A$11:$A$308)), 0)),"")</f>
        <v>868</v>
      </c>
      <c r="B138" s="77">
        <f>IF($A138="","",VLOOKUP($A138,'Annex 2 EHV charges'!$A:$P,2,0))</f>
        <v>868</v>
      </c>
      <c r="C138" s="78" t="str">
        <f>IF($A138="","",VLOOKUP($A138,'Annex 2 EHV charges'!$A:$P,3,0))</f>
        <v>1160000999037</v>
      </c>
      <c r="D138" s="77" t="str">
        <f>IF($A138="","",VLOOKUP($A138,'Annex 2 EHV charges'!$A:$P,7,0))</f>
        <v>Bicker Fen Wind Farm</v>
      </c>
      <c r="E138" s="82">
        <f>IFERROR(IF(VLOOKUP($A138,'Annex 2 EHV charges'!$A:$O,COLUMN(E138)+4,FALSE)=0,"",VLOOKUP($A138,'Annex 2 EHV charges'!$A:$O,COLUMN(E138)+4,FALSE)),"")</f>
        <v>0.188</v>
      </c>
      <c r="F138" s="83">
        <f>IFERROR(IF(VLOOKUP($A138,'Annex 2 EHV charges'!$A:$O,COLUMN(F138)+4,FALSE)=0,"",VLOOKUP($A138,'Annex 2 EHV charges'!$A:$O,COLUMN(F138)+4,FALSE)),"")</f>
        <v>33.06</v>
      </c>
      <c r="G138" s="84">
        <f>IFERROR(IF(VLOOKUP($A138,'Annex 2 EHV charges'!$A:$O,COLUMN(G138)+4,FALSE)=0,"",VLOOKUP($A138,'Annex 2 EHV charges'!$A:$O,COLUMN(G138)+4,FALSE)),"")</f>
        <v>0.76</v>
      </c>
      <c r="H138" s="84">
        <f>IFERROR(IF(VLOOKUP($A138,'Annex 2 EHV charges'!$A:$O,COLUMN(H138)+4,FALSE)=0,"",VLOOKUP($A138,'Annex 2 EHV charges'!$A:$O,COLUMN(H138)+4,FALSE)),"")</f>
        <v>0.76</v>
      </c>
    </row>
    <row r="139" spans="1:8" x14ac:dyDescent="0.2">
      <c r="A139" s="77">
        <f t="array" ref="A139">IFERROR(INDEX('Annex 2 EHV charges'!$A$11:$A$308, MATCH(0, IF(ISBLANK('Annex 2 EHV charges'!$A$11:$A$308),1, COUNTIF(A$4:$A138, 'Annex 2 EHV charges'!$A$11:$A$308)), 0)),"")</f>
        <v>869</v>
      </c>
      <c r="B139" s="77">
        <f>IF($A139="","",VLOOKUP($A139,'Annex 2 EHV charges'!$A:$P,2,0))</f>
        <v>869</v>
      </c>
      <c r="C139" s="78" t="str">
        <f>IF($A139="","",VLOOKUP($A139,'Annex 2 EHV charges'!$A:$P,3,0))</f>
        <v>1100039667455</v>
      </c>
      <c r="D139" s="77" t="str">
        <f>IF($A139="","",VLOOKUP($A139,'Annex 2 EHV charges'!$A:$P,7,0))</f>
        <v>London Road Heat Station</v>
      </c>
      <c r="E139" s="82">
        <f>IFERROR(IF(VLOOKUP($A139,'Annex 2 EHV charges'!$A:$O,COLUMN(E139)+4,FALSE)=0,"",VLOOKUP($A139,'Annex 2 EHV charges'!$A:$O,COLUMN(E139)+4,FALSE)),"")</f>
        <v>0.57599999999999996</v>
      </c>
      <c r="F139" s="83">
        <f>IFERROR(IF(VLOOKUP($A139,'Annex 2 EHV charges'!$A:$O,COLUMN(F139)+4,FALSE)=0,"",VLOOKUP($A139,'Annex 2 EHV charges'!$A:$O,COLUMN(F139)+4,FALSE)),"")</f>
        <v>181.7</v>
      </c>
      <c r="G139" s="84">
        <f>IFERROR(IF(VLOOKUP($A139,'Annex 2 EHV charges'!$A:$O,COLUMN(G139)+4,FALSE)=0,"",VLOOKUP($A139,'Annex 2 EHV charges'!$A:$O,COLUMN(G139)+4,FALSE)),"")</f>
        <v>1.24</v>
      </c>
      <c r="H139" s="84">
        <f>IFERROR(IF(VLOOKUP($A139,'Annex 2 EHV charges'!$A:$O,COLUMN(H139)+4,FALSE)=0,"",VLOOKUP($A139,'Annex 2 EHV charges'!$A:$O,COLUMN(H139)+4,FALSE)),"")</f>
        <v>1.24</v>
      </c>
    </row>
    <row r="140" spans="1:8" x14ac:dyDescent="0.2">
      <c r="A140" s="77">
        <f t="array" ref="A140">IFERROR(INDEX('Annex 2 EHV charges'!$A$11:$A$308, MATCH(0, IF(ISBLANK('Annex 2 EHV charges'!$A$11:$A$308),1, COUNTIF(A$4:$A139, 'Annex 2 EHV charges'!$A$11:$A$308)), 0)),"")</f>
        <v>870</v>
      </c>
      <c r="B140" s="77">
        <f>IF($A140="","",VLOOKUP($A140,'Annex 2 EHV charges'!$A:$P,2,0))</f>
        <v>870</v>
      </c>
      <c r="C140" s="78" t="str">
        <f>IF($A140="","",VLOOKUP($A140,'Annex 2 EHV charges'!$A:$P,3,0))</f>
        <v>1160001253330</v>
      </c>
      <c r="D140" s="77" t="str">
        <f>IF($A140="","",VLOOKUP($A140,'Annex 2 EHV charges'!$A:$P,7,0))</f>
        <v>Lindhurst Wind Farm</v>
      </c>
      <c r="E140" s="82" t="str">
        <f>IFERROR(IF(VLOOKUP($A140,'Annex 2 EHV charges'!$A:$O,COLUMN(E140)+4,FALSE)=0,"",VLOOKUP($A140,'Annex 2 EHV charges'!$A:$O,COLUMN(E140)+4,FALSE)),"")</f>
        <v/>
      </c>
      <c r="F140" s="83">
        <f>IFERROR(IF(VLOOKUP($A140,'Annex 2 EHV charges'!$A:$O,COLUMN(F140)+4,FALSE)=0,"",VLOOKUP($A140,'Annex 2 EHV charges'!$A:$O,COLUMN(F140)+4,FALSE)),"")</f>
        <v>19.32</v>
      </c>
      <c r="G140" s="84">
        <f>IFERROR(IF(VLOOKUP($A140,'Annex 2 EHV charges'!$A:$O,COLUMN(G140)+4,FALSE)=0,"",VLOOKUP($A140,'Annex 2 EHV charges'!$A:$O,COLUMN(G140)+4,FALSE)),"")</f>
        <v>1.1000000000000001</v>
      </c>
      <c r="H140" s="84">
        <f>IFERROR(IF(VLOOKUP($A140,'Annex 2 EHV charges'!$A:$O,COLUMN(H140)+4,FALSE)=0,"",VLOOKUP($A140,'Annex 2 EHV charges'!$A:$O,COLUMN(H140)+4,FALSE)),"")</f>
        <v>1.1000000000000001</v>
      </c>
    </row>
    <row r="141" spans="1:8" x14ac:dyDescent="0.2">
      <c r="A141" s="77">
        <f t="array" ref="A141">IFERROR(INDEX('Annex 2 EHV charges'!$A$11:$A$308, MATCH(0, IF(ISBLANK('Annex 2 EHV charges'!$A$11:$A$308),1, COUNTIF(A$4:$A140, 'Annex 2 EHV charges'!$A$11:$A$308)), 0)),"")</f>
        <v>873</v>
      </c>
      <c r="B141" s="77">
        <f>IF($A141="","",VLOOKUP($A141,'Annex 2 EHV charges'!$A:$P,2,0))</f>
        <v>873</v>
      </c>
      <c r="C141" s="78" t="str">
        <f>IF($A141="","",VLOOKUP($A141,'Annex 2 EHV charges'!$A:$P,3,0))</f>
        <v>1100039600317</v>
      </c>
      <c r="D141" s="77" t="str">
        <f>IF($A141="","",VLOOKUP($A141,'Annex 2 EHV charges'!$A:$P,7,0))</f>
        <v>Rolls Royce Coventry</v>
      </c>
      <c r="E141" s="82" t="str">
        <f>IFERROR(IF(VLOOKUP($A141,'Annex 2 EHV charges'!$A:$O,COLUMN(E141)+4,FALSE)=0,"",VLOOKUP($A141,'Annex 2 EHV charges'!$A:$O,COLUMN(E141)+4,FALSE)),"")</f>
        <v/>
      </c>
      <c r="F141" s="83">
        <f>IFERROR(IF(VLOOKUP($A141,'Annex 2 EHV charges'!$A:$O,COLUMN(F141)+4,FALSE)=0,"",VLOOKUP($A141,'Annex 2 EHV charges'!$A:$O,COLUMN(F141)+4,FALSE)),"")</f>
        <v>1782.13</v>
      </c>
      <c r="G141" s="84">
        <f>IFERROR(IF(VLOOKUP($A141,'Annex 2 EHV charges'!$A:$O,COLUMN(G141)+4,FALSE)=0,"",VLOOKUP($A141,'Annex 2 EHV charges'!$A:$O,COLUMN(G141)+4,FALSE)),"")</f>
        <v>1.61</v>
      </c>
      <c r="H141" s="84">
        <f>IFERROR(IF(VLOOKUP($A141,'Annex 2 EHV charges'!$A:$O,COLUMN(H141)+4,FALSE)=0,"",VLOOKUP($A141,'Annex 2 EHV charges'!$A:$O,COLUMN(H141)+4,FALSE)),"")</f>
        <v>1.61</v>
      </c>
    </row>
    <row r="142" spans="1:8" x14ac:dyDescent="0.2">
      <c r="A142" s="77">
        <f t="array" ref="A142">IFERROR(INDEX('Annex 2 EHV charges'!$A$11:$A$308, MATCH(0, IF(ISBLANK('Annex 2 EHV charges'!$A$11:$A$308),1, COUNTIF(A$4:$A141, 'Annex 2 EHV charges'!$A$11:$A$308)), 0)),"")</f>
        <v>875</v>
      </c>
      <c r="B142" s="77">
        <f>IF($A142="","",VLOOKUP($A142,'Annex 2 EHV charges'!$A:$P,2,0))</f>
        <v>875</v>
      </c>
      <c r="C142" s="78" t="str">
        <f>IF($A142="","",VLOOKUP($A142,'Annex 2 EHV charges'!$A:$P,3,0))</f>
        <v>1100039667989</v>
      </c>
      <c r="D142" s="77" t="str">
        <f>IF($A142="","",VLOOKUP($A142,'Annex 2 EHV charges'!$A:$P,7,0))</f>
        <v>Caterpillar</v>
      </c>
      <c r="E142" s="82">
        <f>IFERROR(IF(VLOOKUP($A142,'Annex 2 EHV charges'!$A:$O,COLUMN(E142)+4,FALSE)=0,"",VLOOKUP($A142,'Annex 2 EHV charges'!$A:$O,COLUMN(E142)+4,FALSE)),"")</f>
        <v>3.7690000000000001</v>
      </c>
      <c r="F142" s="83">
        <f>IFERROR(IF(VLOOKUP($A142,'Annex 2 EHV charges'!$A:$O,COLUMN(F142)+4,FALSE)=0,"",VLOOKUP($A142,'Annex 2 EHV charges'!$A:$O,COLUMN(F142)+4,FALSE)),"")</f>
        <v>12644.37</v>
      </c>
      <c r="G142" s="84">
        <f>IFERROR(IF(VLOOKUP($A142,'Annex 2 EHV charges'!$A:$O,COLUMN(G142)+4,FALSE)=0,"",VLOOKUP($A142,'Annex 2 EHV charges'!$A:$O,COLUMN(G142)+4,FALSE)),"")</f>
        <v>1.95</v>
      </c>
      <c r="H142" s="84">
        <f>IFERROR(IF(VLOOKUP($A142,'Annex 2 EHV charges'!$A:$O,COLUMN(H142)+4,FALSE)=0,"",VLOOKUP($A142,'Annex 2 EHV charges'!$A:$O,COLUMN(H142)+4,FALSE)),"")</f>
        <v>1.95</v>
      </c>
    </row>
    <row r="143" spans="1:8" x14ac:dyDescent="0.2">
      <c r="A143" s="77">
        <f t="array" ref="A143">IFERROR(INDEX('Annex 2 EHV charges'!$A$11:$A$308, MATCH(0, IF(ISBLANK('Annex 2 EHV charges'!$A$11:$A$308),1, COUNTIF(A$4:$A142, 'Annex 2 EHV charges'!$A$11:$A$308)), 0)),"")</f>
        <v>876</v>
      </c>
      <c r="B143" s="77">
        <f>IF($A143="","",VLOOKUP($A143,'Annex 2 EHV charges'!$A:$P,2,0))</f>
        <v>876</v>
      </c>
      <c r="C143" s="78" t="str">
        <f>IF($A143="","",VLOOKUP($A143,'Annex 2 EHV charges'!$A:$P,3,0))</f>
        <v>1100039602323</v>
      </c>
      <c r="D143" s="77" t="str">
        <f>IF($A143="","",VLOOKUP($A143,'Annex 2 EHV charges'!$A:$P,7,0))</f>
        <v>Santander Carlton Park</v>
      </c>
      <c r="E143" s="82">
        <f>IFERROR(IF(VLOOKUP($A143,'Annex 2 EHV charges'!$A:$O,COLUMN(E143)+4,FALSE)=0,"",VLOOKUP($A143,'Annex 2 EHV charges'!$A:$O,COLUMN(E143)+4,FALSE)),"")</f>
        <v>4.2220000000000004</v>
      </c>
      <c r="F143" s="83">
        <f>IFERROR(IF(VLOOKUP($A143,'Annex 2 EHV charges'!$A:$O,COLUMN(F143)+4,FALSE)=0,"",VLOOKUP($A143,'Annex 2 EHV charges'!$A:$O,COLUMN(F143)+4,FALSE)),"")</f>
        <v>1782.13</v>
      </c>
      <c r="G143" s="84">
        <f>IFERROR(IF(VLOOKUP($A143,'Annex 2 EHV charges'!$A:$O,COLUMN(G143)+4,FALSE)=0,"",VLOOKUP($A143,'Annex 2 EHV charges'!$A:$O,COLUMN(G143)+4,FALSE)),"")</f>
        <v>1.94</v>
      </c>
      <c r="H143" s="84">
        <f>IFERROR(IF(VLOOKUP($A143,'Annex 2 EHV charges'!$A:$O,COLUMN(H143)+4,FALSE)=0,"",VLOOKUP($A143,'Annex 2 EHV charges'!$A:$O,COLUMN(H143)+4,FALSE)),"")</f>
        <v>1.94</v>
      </c>
    </row>
    <row r="144" spans="1:8" x14ac:dyDescent="0.2">
      <c r="A144" s="77">
        <f t="array" ref="A144">IFERROR(INDEX('Annex 2 EHV charges'!$A$11:$A$308, MATCH(0, IF(ISBLANK('Annex 2 EHV charges'!$A$11:$A$308),1, COUNTIF(A$4:$A143, 'Annex 2 EHV charges'!$A$11:$A$308)), 0)),"")</f>
        <v>877</v>
      </c>
      <c r="B144" s="77">
        <f>IF($A144="","",VLOOKUP($A144,'Annex 2 EHV charges'!$A:$P,2,0))</f>
        <v>877</v>
      </c>
      <c r="C144" s="78" t="str">
        <f>IF($A144="","",VLOOKUP($A144,'Annex 2 EHV charges'!$A:$P,3,0))</f>
        <v>1100039600308</v>
      </c>
      <c r="D144" s="77" t="str">
        <f>IF($A144="","",VLOOKUP($A144,'Annex 2 EHV charges'!$A:$P,7,0))</f>
        <v>Brush</v>
      </c>
      <c r="E144" s="82">
        <f>IFERROR(IF(VLOOKUP($A144,'Annex 2 EHV charges'!$A:$O,COLUMN(E144)+4,FALSE)=0,"",VLOOKUP($A144,'Annex 2 EHV charges'!$A:$O,COLUMN(E144)+4,FALSE)),"")</f>
        <v>2.141</v>
      </c>
      <c r="F144" s="83">
        <f>IFERROR(IF(VLOOKUP($A144,'Annex 2 EHV charges'!$A:$O,COLUMN(F144)+4,FALSE)=0,"",VLOOKUP($A144,'Annex 2 EHV charges'!$A:$O,COLUMN(F144)+4,FALSE)),"")</f>
        <v>9167.0300000000007</v>
      </c>
      <c r="G144" s="84">
        <f>IFERROR(IF(VLOOKUP($A144,'Annex 2 EHV charges'!$A:$O,COLUMN(G144)+4,FALSE)=0,"",VLOOKUP($A144,'Annex 2 EHV charges'!$A:$O,COLUMN(G144)+4,FALSE)),"")</f>
        <v>1.1299999999999999</v>
      </c>
      <c r="H144" s="84">
        <f>IFERROR(IF(VLOOKUP($A144,'Annex 2 EHV charges'!$A:$O,COLUMN(H144)+4,FALSE)=0,"",VLOOKUP($A144,'Annex 2 EHV charges'!$A:$O,COLUMN(H144)+4,FALSE)),"")</f>
        <v>1.1299999999999999</v>
      </c>
    </row>
    <row r="145" spans="1:8" ht="25.5" x14ac:dyDescent="0.2">
      <c r="A145" s="77">
        <f t="array" ref="A145">IFERROR(INDEX('Annex 2 EHV charges'!$A$11:$A$308, MATCH(0, IF(ISBLANK('Annex 2 EHV charges'!$A$11:$A$308),1, COUNTIF(A$4:$A144, 'Annex 2 EHV charges'!$A$11:$A$308)), 0)),"")</f>
        <v>878</v>
      </c>
      <c r="B145" s="77">
        <f>IF($A145="","",VLOOKUP($A145,'Annex 2 EHV charges'!$A:$P,2,0))</f>
        <v>878</v>
      </c>
      <c r="C145" s="78" t="str">
        <f>IF($A145="","",VLOOKUP($A145,'Annex 2 EHV charges'!$A:$P,3,0))</f>
        <v>1170000352384
1170000352409</v>
      </c>
      <c r="D145" s="77" t="str">
        <f>IF($A145="","",VLOOKUP($A145,'Annex 2 EHV charges'!$A:$P,7,0))</f>
        <v>JCB</v>
      </c>
      <c r="E145" s="82">
        <f>IFERROR(IF(VLOOKUP($A145,'Annex 2 EHV charges'!$A:$O,COLUMN(E145)+4,FALSE)=0,"",VLOOKUP($A145,'Annex 2 EHV charges'!$A:$O,COLUMN(E145)+4,FALSE)),"")</f>
        <v>1.8160000000000001</v>
      </c>
      <c r="F145" s="83">
        <f>IFERROR(IF(VLOOKUP($A145,'Annex 2 EHV charges'!$A:$O,COLUMN(F145)+4,FALSE)=0,"",VLOOKUP($A145,'Annex 2 EHV charges'!$A:$O,COLUMN(F145)+4,FALSE)),"")</f>
        <v>9167.0300000000007</v>
      </c>
      <c r="G145" s="84">
        <f>IFERROR(IF(VLOOKUP($A145,'Annex 2 EHV charges'!$A:$O,COLUMN(G145)+4,FALSE)=0,"",VLOOKUP($A145,'Annex 2 EHV charges'!$A:$O,COLUMN(G145)+4,FALSE)),"")</f>
        <v>2.27</v>
      </c>
      <c r="H145" s="84">
        <f>IFERROR(IF(VLOOKUP($A145,'Annex 2 EHV charges'!$A:$O,COLUMN(H145)+4,FALSE)=0,"",VLOOKUP($A145,'Annex 2 EHV charges'!$A:$O,COLUMN(H145)+4,FALSE)),"")</f>
        <v>2.27</v>
      </c>
    </row>
    <row r="146" spans="1:8" x14ac:dyDescent="0.2">
      <c r="A146" s="77">
        <f t="array" ref="A146">IFERROR(INDEX('Annex 2 EHV charges'!$A$11:$A$308, MATCH(0, IF(ISBLANK('Annex 2 EHV charges'!$A$11:$A$308),1, COUNTIF(A$4:$A145, 'Annex 2 EHV charges'!$A$11:$A$308)), 0)),"")</f>
        <v>879</v>
      </c>
      <c r="B146" s="77">
        <f>IF($A146="","",VLOOKUP($A146,'Annex 2 EHV charges'!$A:$P,2,0))</f>
        <v>879</v>
      </c>
      <c r="C146" s="78" t="str">
        <f>IF($A146="","",VLOOKUP($A146,'Annex 2 EHV charges'!$A:$P,3,0))</f>
        <v>1100039606197</v>
      </c>
      <c r="D146" s="77" t="str">
        <f>IF($A146="","",VLOOKUP($A146,'Annex 2 EHV charges'!$A:$P,7,0))</f>
        <v>Cast Bar UK</v>
      </c>
      <c r="E146" s="82">
        <f>IFERROR(IF(VLOOKUP($A146,'Annex 2 EHV charges'!$A:$O,COLUMN(E146)+4,FALSE)=0,"",VLOOKUP($A146,'Annex 2 EHV charges'!$A:$O,COLUMN(E146)+4,FALSE)),"")</f>
        <v>0.35799999999999998</v>
      </c>
      <c r="F146" s="83">
        <f>IFERROR(IF(VLOOKUP($A146,'Annex 2 EHV charges'!$A:$O,COLUMN(F146)+4,FALSE)=0,"",VLOOKUP($A146,'Annex 2 EHV charges'!$A:$O,COLUMN(F146)+4,FALSE)),"")</f>
        <v>9237.66</v>
      </c>
      <c r="G146" s="84">
        <f>IFERROR(IF(VLOOKUP($A146,'Annex 2 EHV charges'!$A:$O,COLUMN(G146)+4,FALSE)=0,"",VLOOKUP($A146,'Annex 2 EHV charges'!$A:$O,COLUMN(G146)+4,FALSE)),"")</f>
        <v>1.21</v>
      </c>
      <c r="H146" s="84">
        <f>IFERROR(IF(VLOOKUP($A146,'Annex 2 EHV charges'!$A:$O,COLUMN(H146)+4,FALSE)=0,"",VLOOKUP($A146,'Annex 2 EHV charges'!$A:$O,COLUMN(H146)+4,FALSE)),"")</f>
        <v>1.21</v>
      </c>
    </row>
    <row r="147" spans="1:8" x14ac:dyDescent="0.2">
      <c r="A147" s="77">
        <f t="array" ref="A147">IFERROR(INDEX('Annex 2 EHV charges'!$A$11:$A$308, MATCH(0, IF(ISBLANK('Annex 2 EHV charges'!$A$11:$A$308),1, COUNTIF(A$4:$A146, 'Annex 2 EHV charges'!$A$11:$A$308)), 0)),"")</f>
        <v>880</v>
      </c>
      <c r="B147" s="77">
        <f>IF($A147="","",VLOOKUP($A147,'Annex 2 EHV charges'!$A:$P,2,0))</f>
        <v>880</v>
      </c>
      <c r="C147" s="78" t="str">
        <f>IF($A147="","",VLOOKUP($A147,'Annex 2 EHV charges'!$A:$P,3,0))</f>
        <v>1100039668227</v>
      </c>
      <c r="D147" s="77" t="str">
        <f>IF($A147="","",VLOOKUP($A147,'Annex 2 EHV charges'!$A:$P,7,0))</f>
        <v>Bretby GP</v>
      </c>
      <c r="E147" s="82">
        <f>IFERROR(IF(VLOOKUP($A147,'Annex 2 EHV charges'!$A:$O,COLUMN(E147)+4,FALSE)=0,"",VLOOKUP($A147,'Annex 2 EHV charges'!$A:$O,COLUMN(E147)+4,FALSE)),"")</f>
        <v>0.26500000000000001</v>
      </c>
      <c r="F147" s="83">
        <f>IFERROR(IF(VLOOKUP($A147,'Annex 2 EHV charges'!$A:$O,COLUMN(F147)+4,FALSE)=0,"",VLOOKUP($A147,'Annex 2 EHV charges'!$A:$O,COLUMN(F147)+4,FALSE)),"")</f>
        <v>1711.5</v>
      </c>
      <c r="G147" s="84">
        <f>IFERROR(IF(VLOOKUP($A147,'Annex 2 EHV charges'!$A:$O,COLUMN(G147)+4,FALSE)=0,"",VLOOKUP($A147,'Annex 2 EHV charges'!$A:$O,COLUMN(G147)+4,FALSE)),"")</f>
        <v>4.7</v>
      </c>
      <c r="H147" s="84">
        <f>IFERROR(IF(VLOOKUP($A147,'Annex 2 EHV charges'!$A:$O,COLUMN(H147)+4,FALSE)=0,"",VLOOKUP($A147,'Annex 2 EHV charges'!$A:$O,COLUMN(H147)+4,FALSE)),"")</f>
        <v>4.7</v>
      </c>
    </row>
    <row r="148" spans="1:8" x14ac:dyDescent="0.2">
      <c r="A148" s="77">
        <f t="array" ref="A148">IFERROR(INDEX('Annex 2 EHV charges'!$A$11:$A$308, MATCH(0, IF(ISBLANK('Annex 2 EHV charges'!$A$11:$A$308),1, COUNTIF(A$4:$A147, 'Annex 2 EHV charges'!$A$11:$A$308)), 0)),"")</f>
        <v>881</v>
      </c>
      <c r="B148" s="77">
        <f>IF($A148="","",VLOOKUP($A148,'Annex 2 EHV charges'!$A:$P,2,0))</f>
        <v>881</v>
      </c>
      <c r="C148" s="78" t="str">
        <f>IF($A148="","",VLOOKUP($A148,'Annex 2 EHV charges'!$A:$P,3,0))</f>
        <v>1100039601028</v>
      </c>
      <c r="D148" s="77" t="str">
        <f>IF($A148="","",VLOOKUP($A148,'Annex 2 EHV charges'!$A:$P,7,0))</f>
        <v>Holwell Works</v>
      </c>
      <c r="E148" s="82" t="str">
        <f>IFERROR(IF(VLOOKUP($A148,'Annex 2 EHV charges'!$A:$O,COLUMN(E148)+4,FALSE)=0,"",VLOOKUP($A148,'Annex 2 EHV charges'!$A:$O,COLUMN(E148)+4,FALSE)),"")</f>
        <v/>
      </c>
      <c r="F148" s="83">
        <f>IFERROR(IF(VLOOKUP($A148,'Annex 2 EHV charges'!$A:$O,COLUMN(F148)+4,FALSE)=0,"",VLOOKUP($A148,'Annex 2 EHV charges'!$A:$O,COLUMN(F148)+4,FALSE)),"")</f>
        <v>9167.0300000000007</v>
      </c>
      <c r="G148" s="84">
        <f>IFERROR(IF(VLOOKUP($A148,'Annex 2 EHV charges'!$A:$O,COLUMN(G148)+4,FALSE)=0,"",VLOOKUP($A148,'Annex 2 EHV charges'!$A:$O,COLUMN(G148)+4,FALSE)),"")</f>
        <v>1.76</v>
      </c>
      <c r="H148" s="84">
        <f>IFERROR(IF(VLOOKUP($A148,'Annex 2 EHV charges'!$A:$O,COLUMN(H148)+4,FALSE)=0,"",VLOOKUP($A148,'Annex 2 EHV charges'!$A:$O,COLUMN(H148)+4,FALSE)),"")</f>
        <v>1.76</v>
      </c>
    </row>
    <row r="149" spans="1:8" x14ac:dyDescent="0.2">
      <c r="A149" s="77">
        <f t="array" ref="A149">IFERROR(INDEX('Annex 2 EHV charges'!$A$11:$A$308, MATCH(0, IF(ISBLANK('Annex 2 EHV charges'!$A$11:$A$308),1, COUNTIF(A$4:$A148, 'Annex 2 EHV charges'!$A$11:$A$308)), 0)),"")</f>
        <v>882</v>
      </c>
      <c r="B149" s="77">
        <f>IF($A149="","",VLOOKUP($A149,'Annex 2 EHV charges'!$A:$P,2,0))</f>
        <v>882</v>
      </c>
      <c r="C149" s="78" t="str">
        <f>IF($A149="","",VLOOKUP($A149,'Annex 2 EHV charges'!$A:$P,3,0))</f>
        <v>1100039601019</v>
      </c>
      <c r="D149" s="77" t="str">
        <f>IF($A149="","",VLOOKUP($A149,'Annex 2 EHV charges'!$A:$P,7,0))</f>
        <v>Pedigree Petfoods</v>
      </c>
      <c r="E149" s="82" t="str">
        <f>IFERROR(IF(VLOOKUP($A149,'Annex 2 EHV charges'!$A:$O,COLUMN(E149)+4,FALSE)=0,"",VLOOKUP($A149,'Annex 2 EHV charges'!$A:$O,COLUMN(E149)+4,FALSE)),"")</f>
        <v/>
      </c>
      <c r="F149" s="83">
        <f>IFERROR(IF(VLOOKUP($A149,'Annex 2 EHV charges'!$A:$O,COLUMN(F149)+4,FALSE)=0,"",VLOOKUP($A149,'Annex 2 EHV charges'!$A:$O,COLUMN(F149)+4,FALSE)),"")</f>
        <v>9096.4</v>
      </c>
      <c r="G149" s="84">
        <f>IFERROR(IF(VLOOKUP($A149,'Annex 2 EHV charges'!$A:$O,COLUMN(G149)+4,FALSE)=0,"",VLOOKUP($A149,'Annex 2 EHV charges'!$A:$O,COLUMN(G149)+4,FALSE)),"")</f>
        <v>1.94</v>
      </c>
      <c r="H149" s="84">
        <f>IFERROR(IF(VLOOKUP($A149,'Annex 2 EHV charges'!$A:$O,COLUMN(H149)+4,FALSE)=0,"",VLOOKUP($A149,'Annex 2 EHV charges'!$A:$O,COLUMN(H149)+4,FALSE)),"")</f>
        <v>1.94</v>
      </c>
    </row>
    <row r="150" spans="1:8" x14ac:dyDescent="0.2">
      <c r="A150" s="77">
        <f t="array" ref="A150">IFERROR(INDEX('Annex 2 EHV charges'!$A$11:$A$308, MATCH(0, IF(ISBLANK('Annex 2 EHV charges'!$A$11:$A$308),1, COUNTIF(A$4:$A149, 'Annex 2 EHV charges'!$A$11:$A$308)), 0)),"")</f>
        <v>883</v>
      </c>
      <c r="B150" s="77">
        <f>IF($A150="","",VLOOKUP($A150,'Annex 2 EHV charges'!$A:$P,2,0))</f>
        <v>883</v>
      </c>
      <c r="C150" s="78" t="str">
        <f>IF($A150="","",VLOOKUP($A150,'Annex 2 EHV charges'!$A:$P,3,0))</f>
        <v>1100039601339</v>
      </c>
      <c r="D150" s="77" t="str">
        <f>IF($A150="","",VLOOKUP($A150,'Annex 2 EHV charges'!$A:$P,7,0))</f>
        <v>Alstom Wolverton</v>
      </c>
      <c r="E150" s="82">
        <f>IFERROR(IF(VLOOKUP($A150,'Annex 2 EHV charges'!$A:$O,COLUMN(E150)+4,FALSE)=0,"",VLOOKUP($A150,'Annex 2 EHV charges'!$A:$O,COLUMN(E150)+4,FALSE)),"")</f>
        <v>0.97899999999999998</v>
      </c>
      <c r="F150" s="83">
        <f>IFERROR(IF(VLOOKUP($A150,'Annex 2 EHV charges'!$A:$O,COLUMN(F150)+4,FALSE)=0,"",VLOOKUP($A150,'Annex 2 EHV charges'!$A:$O,COLUMN(F150)+4,FALSE)),"")</f>
        <v>1782.13</v>
      </c>
      <c r="G150" s="84">
        <f>IFERROR(IF(VLOOKUP($A150,'Annex 2 EHV charges'!$A:$O,COLUMN(G150)+4,FALSE)=0,"",VLOOKUP($A150,'Annex 2 EHV charges'!$A:$O,COLUMN(G150)+4,FALSE)),"")</f>
        <v>1.73</v>
      </c>
      <c r="H150" s="84">
        <f>IFERROR(IF(VLOOKUP($A150,'Annex 2 EHV charges'!$A:$O,COLUMN(H150)+4,FALSE)=0,"",VLOOKUP($A150,'Annex 2 EHV charges'!$A:$O,COLUMN(H150)+4,FALSE)),"")</f>
        <v>1.73</v>
      </c>
    </row>
    <row r="151" spans="1:8" x14ac:dyDescent="0.2">
      <c r="A151" s="77">
        <f t="array" ref="A151">IFERROR(INDEX('Annex 2 EHV charges'!$A$11:$A$308, MATCH(0, IF(ISBLANK('Annex 2 EHV charges'!$A$11:$A$308),1, COUNTIF(A$4:$A150, 'Annex 2 EHV charges'!$A$11:$A$308)), 0)),"")</f>
        <v>884</v>
      </c>
      <c r="B151" s="77">
        <f>IF($A151="","",VLOOKUP($A151,'Annex 2 EHV charges'!$A:$P,2,0))</f>
        <v>884</v>
      </c>
      <c r="C151" s="78" t="str">
        <f>IF($A151="","",VLOOKUP($A151,'Annex 2 EHV charges'!$A:$P,3,0))</f>
        <v>1100039600567</v>
      </c>
      <c r="D151" s="77" t="str">
        <f>IF($A151="","",VLOOKUP($A151,'Annex 2 EHV charges'!$A:$P,7,0))</f>
        <v>Colworth Laboratory</v>
      </c>
      <c r="E151" s="82" t="str">
        <f>IFERROR(IF(VLOOKUP($A151,'Annex 2 EHV charges'!$A:$O,COLUMN(E151)+4,FALSE)=0,"",VLOOKUP($A151,'Annex 2 EHV charges'!$A:$O,COLUMN(E151)+4,FALSE)),"")</f>
        <v/>
      </c>
      <c r="F151" s="83">
        <f>IFERROR(IF(VLOOKUP($A151,'Annex 2 EHV charges'!$A:$O,COLUMN(F151)+4,FALSE)=0,"",VLOOKUP($A151,'Annex 2 EHV charges'!$A:$O,COLUMN(F151)+4,FALSE)),"")</f>
        <v>1782.13</v>
      </c>
      <c r="G151" s="84">
        <f>IFERROR(IF(VLOOKUP($A151,'Annex 2 EHV charges'!$A:$O,COLUMN(G151)+4,FALSE)=0,"",VLOOKUP($A151,'Annex 2 EHV charges'!$A:$O,COLUMN(G151)+4,FALSE)),"")</f>
        <v>1.78</v>
      </c>
      <c r="H151" s="84">
        <f>IFERROR(IF(VLOOKUP($A151,'Annex 2 EHV charges'!$A:$O,COLUMN(H151)+4,FALSE)=0,"",VLOOKUP($A151,'Annex 2 EHV charges'!$A:$O,COLUMN(H151)+4,FALSE)),"")</f>
        <v>1.78</v>
      </c>
    </row>
    <row r="152" spans="1:8" ht="25.5" x14ac:dyDescent="0.2">
      <c r="A152" s="77">
        <f t="array" ref="A152">IFERROR(INDEX('Annex 2 EHV charges'!$A$11:$A$308, MATCH(0, IF(ISBLANK('Annex 2 EHV charges'!$A$11:$A$308),1, COUNTIF(A$4:$A151, 'Annex 2 EHV charges'!$A$11:$A$308)), 0)),"")</f>
        <v>885</v>
      </c>
      <c r="B152" s="77">
        <f>IF($A152="","",VLOOKUP($A152,'Annex 2 EHV charges'!$A:$P,2,0))</f>
        <v>885</v>
      </c>
      <c r="C152" s="78" t="str">
        <f>IF($A152="","",VLOOKUP($A152,'Annex 2 EHV charges'!$A:$P,3,0))</f>
        <v>1100039601923
1100039601932</v>
      </c>
      <c r="D152" s="77" t="str">
        <f>IF($A152="","",VLOOKUP($A152,'Annex 2 EHV charges'!$A:$P,7,0))</f>
        <v>Boots Thane Road</v>
      </c>
      <c r="E152" s="82">
        <f>IFERROR(IF(VLOOKUP($A152,'Annex 2 EHV charges'!$A:$O,COLUMN(E152)+4,FALSE)=0,"",VLOOKUP($A152,'Annex 2 EHV charges'!$A:$O,COLUMN(E152)+4,FALSE)),"")</f>
        <v>0.83199999999999996</v>
      </c>
      <c r="F152" s="83">
        <f>IFERROR(IF(VLOOKUP($A152,'Annex 2 EHV charges'!$A:$O,COLUMN(F152)+4,FALSE)=0,"",VLOOKUP($A152,'Annex 2 EHV charges'!$A:$O,COLUMN(F152)+4,FALSE)),"")</f>
        <v>9432.66</v>
      </c>
      <c r="G152" s="84">
        <f>IFERROR(IF(VLOOKUP($A152,'Annex 2 EHV charges'!$A:$O,COLUMN(G152)+4,FALSE)=0,"",VLOOKUP($A152,'Annex 2 EHV charges'!$A:$O,COLUMN(G152)+4,FALSE)),"")</f>
        <v>0.97</v>
      </c>
      <c r="H152" s="84">
        <f>IFERROR(IF(VLOOKUP($A152,'Annex 2 EHV charges'!$A:$O,COLUMN(H152)+4,FALSE)=0,"",VLOOKUP($A152,'Annex 2 EHV charges'!$A:$O,COLUMN(H152)+4,FALSE)),"")</f>
        <v>0.97</v>
      </c>
    </row>
    <row r="153" spans="1:8" x14ac:dyDescent="0.2">
      <c r="A153" s="77">
        <f t="array" ref="A153">IFERROR(INDEX('Annex 2 EHV charges'!$A$11:$A$308, MATCH(0, IF(ISBLANK('Annex 2 EHV charges'!$A$11:$A$308),1, COUNTIF(A$4:$A152, 'Annex 2 EHV charges'!$A$11:$A$308)), 0)),"")</f>
        <v>886</v>
      </c>
      <c r="B153" s="77">
        <f>IF($A153="","",VLOOKUP($A153,'Annex 2 EHV charges'!$A:$P,2,0))</f>
        <v>886</v>
      </c>
      <c r="C153" s="78" t="str">
        <f>IF($A153="","",VLOOKUP($A153,'Annex 2 EHV charges'!$A:$P,3,0))</f>
        <v>1100039606294</v>
      </c>
      <c r="D153" s="77" t="str">
        <f>IF($A153="","",VLOOKUP($A153,'Annex 2 EHV charges'!$A:$P,7,0))</f>
        <v>QMC</v>
      </c>
      <c r="E153" s="82">
        <f>IFERROR(IF(VLOOKUP($A153,'Annex 2 EHV charges'!$A:$O,COLUMN(E153)+4,FALSE)=0,"",VLOOKUP($A153,'Annex 2 EHV charges'!$A:$O,COLUMN(E153)+4,FALSE)),"")</f>
        <v>1.1459999999999999</v>
      </c>
      <c r="F153" s="83">
        <f>IFERROR(IF(VLOOKUP($A153,'Annex 2 EHV charges'!$A:$O,COLUMN(F153)+4,FALSE)=0,"",VLOOKUP($A153,'Annex 2 EHV charges'!$A:$O,COLUMN(F153)+4,FALSE)),"")</f>
        <v>8946.15</v>
      </c>
      <c r="G153" s="84">
        <f>IFERROR(IF(VLOOKUP($A153,'Annex 2 EHV charges'!$A:$O,COLUMN(G153)+4,FALSE)=0,"",VLOOKUP($A153,'Annex 2 EHV charges'!$A:$O,COLUMN(G153)+4,FALSE)),"")</f>
        <v>1.93</v>
      </c>
      <c r="H153" s="84">
        <f>IFERROR(IF(VLOOKUP($A153,'Annex 2 EHV charges'!$A:$O,COLUMN(H153)+4,FALSE)=0,"",VLOOKUP($A153,'Annex 2 EHV charges'!$A:$O,COLUMN(H153)+4,FALSE)),"")</f>
        <v>1.93</v>
      </c>
    </row>
    <row r="154" spans="1:8" x14ac:dyDescent="0.2">
      <c r="A154" s="77">
        <f t="array" ref="A154">IFERROR(INDEX('Annex 2 EHV charges'!$A$11:$A$308, MATCH(0, IF(ISBLANK('Annex 2 EHV charges'!$A$11:$A$308),1, COUNTIF(A$4:$A153, 'Annex 2 EHV charges'!$A$11:$A$308)), 0)),"")</f>
        <v>887</v>
      </c>
      <c r="B154" s="77">
        <f>IF($A154="","",VLOOKUP($A154,'Annex 2 EHV charges'!$A:$P,2,0))</f>
        <v>887</v>
      </c>
      <c r="C154" s="78" t="str">
        <f>IF($A154="","",VLOOKUP($A154,'Annex 2 EHV charges'!$A:$P,3,0))</f>
        <v>1100039604358</v>
      </c>
      <c r="D154" s="77" t="str">
        <f>IF($A154="","",VLOOKUP($A154,'Annex 2 EHV charges'!$A:$P,7,0))</f>
        <v>British Gypsum</v>
      </c>
      <c r="E154" s="82">
        <f>IFERROR(IF(VLOOKUP($A154,'Annex 2 EHV charges'!$A:$O,COLUMN(E154)+4,FALSE)=0,"",VLOOKUP($A154,'Annex 2 EHV charges'!$A:$O,COLUMN(E154)+4,FALSE)),"")</f>
        <v>1.3440000000000001</v>
      </c>
      <c r="F154" s="83">
        <f>IFERROR(IF(VLOOKUP($A154,'Annex 2 EHV charges'!$A:$O,COLUMN(F154)+4,FALSE)=0,"",VLOOKUP($A154,'Annex 2 EHV charges'!$A:$O,COLUMN(F154)+4,FALSE)),"")</f>
        <v>12169.63</v>
      </c>
      <c r="G154" s="84">
        <f>IFERROR(IF(VLOOKUP($A154,'Annex 2 EHV charges'!$A:$O,COLUMN(G154)+4,FALSE)=0,"",VLOOKUP($A154,'Annex 2 EHV charges'!$A:$O,COLUMN(G154)+4,FALSE)),"")</f>
        <v>2.5499999999999998</v>
      </c>
      <c r="H154" s="84">
        <f>IFERROR(IF(VLOOKUP($A154,'Annex 2 EHV charges'!$A:$O,COLUMN(H154)+4,FALSE)=0,"",VLOOKUP($A154,'Annex 2 EHV charges'!$A:$O,COLUMN(H154)+4,FALSE)),"")</f>
        <v>2.5499999999999998</v>
      </c>
    </row>
    <row r="155" spans="1:8" ht="25.5" x14ac:dyDescent="0.2">
      <c r="A155" s="77">
        <f t="array" ref="A155">IFERROR(INDEX('Annex 2 EHV charges'!$A$11:$A$308, MATCH(0, IF(ISBLANK('Annex 2 EHV charges'!$A$11:$A$308),1, COUNTIF(A$4:$A154, 'Annex 2 EHV charges'!$A$11:$A$308)), 0)),"")</f>
        <v>888</v>
      </c>
      <c r="B155" s="77">
        <f>IF($A155="","",VLOOKUP($A155,'Annex 2 EHV charges'!$A:$P,2,0))</f>
        <v>888</v>
      </c>
      <c r="C155" s="78" t="str">
        <f>IF($A155="","",VLOOKUP($A155,'Annex 2 EHV charges'!$A:$P,3,0))</f>
        <v>1100039605139
1100039605148</v>
      </c>
      <c r="D155" s="77" t="str">
        <f>IF($A155="","",VLOOKUP($A155,'Annex 2 EHV charges'!$A:$P,7,0))</f>
        <v>Melbourne STW</v>
      </c>
      <c r="E155" s="82">
        <f>IFERROR(IF(VLOOKUP($A155,'Annex 2 EHV charges'!$A:$O,COLUMN(E155)+4,FALSE)=0,"",VLOOKUP($A155,'Annex 2 EHV charges'!$A:$O,COLUMN(E155)+4,FALSE)),"")</f>
        <v>1.56</v>
      </c>
      <c r="F155" s="83">
        <f>IFERROR(IF(VLOOKUP($A155,'Annex 2 EHV charges'!$A:$O,COLUMN(F155)+4,FALSE)=0,"",VLOOKUP($A155,'Annex 2 EHV charges'!$A:$O,COLUMN(F155)+4,FALSE)),"")</f>
        <v>1782.13</v>
      </c>
      <c r="G155" s="84">
        <f>IFERROR(IF(VLOOKUP($A155,'Annex 2 EHV charges'!$A:$O,COLUMN(G155)+4,FALSE)=0,"",VLOOKUP($A155,'Annex 2 EHV charges'!$A:$O,COLUMN(G155)+4,FALSE)),"")</f>
        <v>2.68</v>
      </c>
      <c r="H155" s="84">
        <f>IFERROR(IF(VLOOKUP($A155,'Annex 2 EHV charges'!$A:$O,COLUMN(H155)+4,FALSE)=0,"",VLOOKUP($A155,'Annex 2 EHV charges'!$A:$O,COLUMN(H155)+4,FALSE)),"")</f>
        <v>2.68</v>
      </c>
    </row>
    <row r="156" spans="1:8" ht="25.5" x14ac:dyDescent="0.2">
      <c r="A156" s="77">
        <f t="array" ref="A156">IFERROR(INDEX('Annex 2 EHV charges'!$A$11:$A$308, MATCH(0, IF(ISBLANK('Annex 2 EHV charges'!$A$11:$A$308),1, COUNTIF(A$4:$A155, 'Annex 2 EHV charges'!$A$11:$A$308)), 0)),"")</f>
        <v>889</v>
      </c>
      <c r="B156" s="77">
        <f>IF($A156="","",VLOOKUP($A156,'Annex 2 EHV charges'!$A:$P,2,0))</f>
        <v>889</v>
      </c>
      <c r="C156" s="78" t="str">
        <f>IF($A156="","",VLOOKUP($A156,'Annex 2 EHV charges'!$A:$P,3,0))</f>
        <v>1100039601116
1100050484817</v>
      </c>
      <c r="D156" s="77" t="str">
        <f>IF($A156="","",VLOOKUP($A156,'Annex 2 EHV charges'!$A:$P,7,0))</f>
        <v>Whetstone</v>
      </c>
      <c r="E156" s="82">
        <f>IFERROR(IF(VLOOKUP($A156,'Annex 2 EHV charges'!$A:$O,COLUMN(E156)+4,FALSE)=0,"",VLOOKUP($A156,'Annex 2 EHV charges'!$A:$O,COLUMN(E156)+4,FALSE)),"")</f>
        <v>4.4580000000000002</v>
      </c>
      <c r="F156" s="83">
        <f>IFERROR(IF(VLOOKUP($A156,'Annex 2 EHV charges'!$A:$O,COLUMN(F156)+4,FALSE)=0,"",VLOOKUP($A156,'Annex 2 EHV charges'!$A:$O,COLUMN(F156)+4,FALSE)),"")</f>
        <v>1782.13</v>
      </c>
      <c r="G156" s="84">
        <f>IFERROR(IF(VLOOKUP($A156,'Annex 2 EHV charges'!$A:$O,COLUMN(G156)+4,FALSE)=0,"",VLOOKUP($A156,'Annex 2 EHV charges'!$A:$O,COLUMN(G156)+4,FALSE)),"")</f>
        <v>3.25</v>
      </c>
      <c r="H156" s="84">
        <f>IFERROR(IF(VLOOKUP($A156,'Annex 2 EHV charges'!$A:$O,COLUMN(H156)+4,FALSE)=0,"",VLOOKUP($A156,'Annex 2 EHV charges'!$A:$O,COLUMN(H156)+4,FALSE)),"")</f>
        <v>3.25</v>
      </c>
    </row>
    <row r="157" spans="1:8" ht="25.5" x14ac:dyDescent="0.2">
      <c r="A157" s="77">
        <f t="array" ref="A157">IFERROR(INDEX('Annex 2 EHV charges'!$A$11:$A$308, MATCH(0, IF(ISBLANK('Annex 2 EHV charges'!$A$11:$A$308),1, COUNTIF(A$4:$A156, 'Annex 2 EHV charges'!$A$11:$A$308)), 0)),"")</f>
        <v>890</v>
      </c>
      <c r="B157" s="77">
        <f>IF($A157="","",VLOOKUP($A157,'Annex 2 EHV charges'!$A:$P,2,0))</f>
        <v>890</v>
      </c>
      <c r="C157" s="78" t="str">
        <f>IF($A157="","",VLOOKUP($A157,'Annex 2 EHV charges'!$A:$P,3,0))</f>
        <v>1100039603647
1100039603656</v>
      </c>
      <c r="D157" s="77" t="str">
        <f>IF($A157="","",VLOOKUP($A157,'Annex 2 EHV charges'!$A:$P,7,0))</f>
        <v>Holbrook Works</v>
      </c>
      <c r="E157" s="82">
        <f>IFERROR(IF(VLOOKUP($A157,'Annex 2 EHV charges'!$A:$O,COLUMN(E157)+4,FALSE)=0,"",VLOOKUP($A157,'Annex 2 EHV charges'!$A:$O,COLUMN(E157)+4,FALSE)),"")</f>
        <v>0.36099999999999999</v>
      </c>
      <c r="F157" s="83">
        <f>IFERROR(IF(VLOOKUP($A157,'Annex 2 EHV charges'!$A:$O,COLUMN(F157)+4,FALSE)=0,"",VLOOKUP($A157,'Annex 2 EHV charges'!$A:$O,COLUMN(F157)+4,FALSE)),"")</f>
        <v>1782.13</v>
      </c>
      <c r="G157" s="84">
        <f>IFERROR(IF(VLOOKUP($A157,'Annex 2 EHV charges'!$A:$O,COLUMN(G157)+4,FALSE)=0,"",VLOOKUP($A157,'Annex 2 EHV charges'!$A:$O,COLUMN(G157)+4,FALSE)),"")</f>
        <v>1.17</v>
      </c>
      <c r="H157" s="84">
        <f>IFERROR(IF(VLOOKUP($A157,'Annex 2 EHV charges'!$A:$O,COLUMN(H157)+4,FALSE)=0,"",VLOOKUP($A157,'Annex 2 EHV charges'!$A:$O,COLUMN(H157)+4,FALSE)),"")</f>
        <v>1.17</v>
      </c>
    </row>
    <row r="158" spans="1:8" ht="25.5" x14ac:dyDescent="0.2">
      <c r="A158" s="77">
        <f t="array" ref="A158">IFERROR(INDEX('Annex 2 EHV charges'!$A$11:$A$308, MATCH(0, IF(ISBLANK('Annex 2 EHV charges'!$A$11:$A$308),1, COUNTIF(A$4:$A157, 'Annex 2 EHV charges'!$A$11:$A$308)), 0)),"")</f>
        <v>891</v>
      </c>
      <c r="B158" s="77">
        <f>IF($A158="","",VLOOKUP($A158,'Annex 2 EHV charges'!$A:$P,2,0))</f>
        <v>891</v>
      </c>
      <c r="C158" s="78" t="str">
        <f>IF($A158="","",VLOOKUP($A158,'Annex 2 EHV charges'!$A:$P,3,0))</f>
        <v>1100050674421
1100050677575</v>
      </c>
      <c r="D158" s="77" t="str">
        <f>IF($A158="","",VLOOKUP($A158,'Annex 2 EHV charges'!$A:$P,7,0))</f>
        <v>Astrazeneca Charnwood</v>
      </c>
      <c r="E158" s="82">
        <f>IFERROR(IF(VLOOKUP($A158,'Annex 2 EHV charges'!$A:$O,COLUMN(E158)+4,FALSE)=0,"",VLOOKUP($A158,'Annex 2 EHV charges'!$A:$O,COLUMN(E158)+4,FALSE)),"")</f>
        <v>1.9630000000000001</v>
      </c>
      <c r="F158" s="83">
        <f>IFERROR(IF(VLOOKUP($A158,'Annex 2 EHV charges'!$A:$O,COLUMN(F158)+4,FALSE)=0,"",VLOOKUP($A158,'Annex 2 EHV charges'!$A:$O,COLUMN(F158)+4,FALSE)),"")</f>
        <v>13263.44</v>
      </c>
      <c r="G158" s="84">
        <f>IFERROR(IF(VLOOKUP($A158,'Annex 2 EHV charges'!$A:$O,COLUMN(G158)+4,FALSE)=0,"",VLOOKUP($A158,'Annex 2 EHV charges'!$A:$O,COLUMN(G158)+4,FALSE)),"")</f>
        <v>1.56</v>
      </c>
      <c r="H158" s="84">
        <f>IFERROR(IF(VLOOKUP($A158,'Annex 2 EHV charges'!$A:$O,COLUMN(H158)+4,FALSE)=0,"",VLOOKUP($A158,'Annex 2 EHV charges'!$A:$O,COLUMN(H158)+4,FALSE)),"")</f>
        <v>1.56</v>
      </c>
    </row>
    <row r="159" spans="1:8" ht="25.5" x14ac:dyDescent="0.2">
      <c r="A159" s="77">
        <f t="array" ref="A159">IFERROR(INDEX('Annex 2 EHV charges'!$A$11:$A$308, MATCH(0, IF(ISBLANK('Annex 2 EHV charges'!$A$11:$A$308),1, COUNTIF(A$4:$A158, 'Annex 2 EHV charges'!$A$11:$A$308)), 0)),"")</f>
        <v>892</v>
      </c>
      <c r="B159" s="77">
        <f>IF($A159="","",VLOOKUP($A159,'Annex 2 EHV charges'!$A:$P,2,0))</f>
        <v>892</v>
      </c>
      <c r="C159" s="78" t="str">
        <f>IF($A159="","",VLOOKUP($A159,'Annex 2 EHV charges'!$A:$P,3,0))</f>
        <v>1160000002893
1160000065918</v>
      </c>
      <c r="D159" s="77" t="str">
        <f>IF($A159="","",VLOOKUP($A159,'Annex 2 EHV charges'!$A:$P,7,0))</f>
        <v>B&amp;Q Manton</v>
      </c>
      <c r="E159" s="82">
        <f>IFERROR(IF(VLOOKUP($A159,'Annex 2 EHV charges'!$A:$O,COLUMN(E159)+4,FALSE)=0,"",VLOOKUP($A159,'Annex 2 EHV charges'!$A:$O,COLUMN(E159)+4,FALSE)),"")</f>
        <v>0.23400000000000001</v>
      </c>
      <c r="F159" s="83">
        <f>IFERROR(IF(VLOOKUP($A159,'Annex 2 EHV charges'!$A:$O,COLUMN(F159)+4,FALSE)=0,"",VLOOKUP($A159,'Annex 2 EHV charges'!$A:$O,COLUMN(F159)+4,FALSE)),"")</f>
        <v>1609.29</v>
      </c>
      <c r="G159" s="84">
        <f>IFERROR(IF(VLOOKUP($A159,'Annex 2 EHV charges'!$A:$O,COLUMN(G159)+4,FALSE)=0,"",VLOOKUP($A159,'Annex 2 EHV charges'!$A:$O,COLUMN(G159)+4,FALSE)),"")</f>
        <v>1.97</v>
      </c>
      <c r="H159" s="84">
        <f>IFERROR(IF(VLOOKUP($A159,'Annex 2 EHV charges'!$A:$O,COLUMN(H159)+4,FALSE)=0,"",VLOOKUP($A159,'Annex 2 EHV charges'!$A:$O,COLUMN(H159)+4,FALSE)),"")</f>
        <v>1.97</v>
      </c>
    </row>
    <row r="160" spans="1:8" ht="25.5" x14ac:dyDescent="0.2">
      <c r="A160" s="77">
        <f t="array" ref="A160">IFERROR(INDEX('Annex 2 EHV charges'!$A$11:$A$308, MATCH(0, IF(ISBLANK('Annex 2 EHV charges'!$A$11:$A$308),1, COUNTIF(A$4:$A159, 'Annex 2 EHV charges'!$A$11:$A$308)), 0)),"")</f>
        <v>893</v>
      </c>
      <c r="B160" s="77">
        <f>IF($A160="","",VLOOKUP($A160,'Annex 2 EHV charges'!$A:$P,2,0))</f>
        <v>893</v>
      </c>
      <c r="C160" s="78" t="str">
        <f>IF($A160="","",VLOOKUP($A160,'Annex 2 EHV charges'!$A:$P,3,0))</f>
        <v>1160001007100
1160001122717</v>
      </c>
      <c r="D160" s="77" t="str">
        <f>IF($A160="","",VLOOKUP($A160,'Annex 2 EHV charges'!$A:$P,7,0))</f>
        <v>Transco Churchover</v>
      </c>
      <c r="E160" s="82">
        <f>IFERROR(IF(VLOOKUP($A160,'Annex 2 EHV charges'!$A:$O,COLUMN(E160)+4,FALSE)=0,"",VLOOKUP($A160,'Annex 2 EHV charges'!$A:$O,COLUMN(E160)+4,FALSE)),"")</f>
        <v>0.40300000000000002</v>
      </c>
      <c r="F160" s="83">
        <f>IFERROR(IF(VLOOKUP($A160,'Annex 2 EHV charges'!$A:$O,COLUMN(F160)+4,FALSE)=0,"",VLOOKUP($A160,'Annex 2 EHV charges'!$A:$O,COLUMN(F160)+4,FALSE)),"")</f>
        <v>12751.89</v>
      </c>
      <c r="G160" s="84">
        <f>IFERROR(IF(VLOOKUP($A160,'Annex 2 EHV charges'!$A:$O,COLUMN(G160)+4,FALSE)=0,"",VLOOKUP($A160,'Annex 2 EHV charges'!$A:$O,COLUMN(G160)+4,FALSE)),"")</f>
        <v>0.93</v>
      </c>
      <c r="H160" s="84">
        <f>IFERROR(IF(VLOOKUP($A160,'Annex 2 EHV charges'!$A:$O,COLUMN(H160)+4,FALSE)=0,"",VLOOKUP($A160,'Annex 2 EHV charges'!$A:$O,COLUMN(H160)+4,FALSE)),"")</f>
        <v>0.93</v>
      </c>
    </row>
    <row r="161" spans="1:8" x14ac:dyDescent="0.2">
      <c r="A161" s="77">
        <f t="array" ref="A161">IFERROR(INDEX('Annex 2 EHV charges'!$A$11:$A$308, MATCH(0, IF(ISBLANK('Annex 2 EHV charges'!$A$11:$A$308),1, COUNTIF(A$4:$A160, 'Annex 2 EHV charges'!$A$11:$A$308)), 0)),"")</f>
        <v>894</v>
      </c>
      <c r="B161" s="77">
        <f>IF($A161="","",VLOOKUP($A161,'Annex 2 EHV charges'!$A:$P,2,0))</f>
        <v>894</v>
      </c>
      <c r="C161" s="78" t="str">
        <f>IF($A161="","",VLOOKUP($A161,'Annex 2 EHV charges'!$A:$P,3,0))</f>
        <v>1100039600033</v>
      </c>
      <c r="D161" s="77" t="str">
        <f>IF($A161="","",VLOOKUP($A161,'Annex 2 EHV charges'!$A:$P,7,0))</f>
        <v>Alstom Rugby</v>
      </c>
      <c r="E161" s="82">
        <f>IFERROR(IF(VLOOKUP($A161,'Annex 2 EHV charges'!$A:$O,COLUMN(E161)+4,FALSE)=0,"",VLOOKUP($A161,'Annex 2 EHV charges'!$A:$O,COLUMN(E161)+4,FALSE)),"")</f>
        <v>0.36</v>
      </c>
      <c r="F161" s="83">
        <f>IFERROR(IF(VLOOKUP($A161,'Annex 2 EHV charges'!$A:$O,COLUMN(F161)+4,FALSE)=0,"",VLOOKUP($A161,'Annex 2 EHV charges'!$A:$O,COLUMN(F161)+4,FALSE)),"")</f>
        <v>4609.7700000000004</v>
      </c>
      <c r="G161" s="84">
        <f>IFERROR(IF(VLOOKUP($A161,'Annex 2 EHV charges'!$A:$O,COLUMN(G161)+4,FALSE)=0,"",VLOOKUP($A161,'Annex 2 EHV charges'!$A:$O,COLUMN(G161)+4,FALSE)),"")</f>
        <v>1.07</v>
      </c>
      <c r="H161" s="84">
        <f>IFERROR(IF(VLOOKUP($A161,'Annex 2 EHV charges'!$A:$O,COLUMN(H161)+4,FALSE)=0,"",VLOOKUP($A161,'Annex 2 EHV charges'!$A:$O,COLUMN(H161)+4,FALSE)),"")</f>
        <v>1.07</v>
      </c>
    </row>
    <row r="162" spans="1:8" x14ac:dyDescent="0.2">
      <c r="A162" s="77">
        <f t="array" ref="A162">IFERROR(INDEX('Annex 2 EHV charges'!$A$11:$A$308, MATCH(0, IF(ISBLANK('Annex 2 EHV charges'!$A$11:$A$308),1, COUNTIF(A$4:$A161, 'Annex 2 EHV charges'!$A$11:$A$308)), 0)),"")</f>
        <v>896</v>
      </c>
      <c r="B162" s="77">
        <f>IF($A162="","",VLOOKUP($A162,'Annex 2 EHV charges'!$A:$P,2,0))</f>
        <v>896</v>
      </c>
      <c r="C162" s="78" t="str">
        <f>IF($A162="","",VLOOKUP($A162,'Annex 2 EHV charges'!$A:$P,3,0))</f>
        <v>1160001363390</v>
      </c>
      <c r="D162" s="77" t="str">
        <f>IF($A162="","",VLOOKUP($A162,'Annex 2 EHV charges'!$A:$P,7,0))</f>
        <v>Low Spinney Wind Farm</v>
      </c>
      <c r="E162" s="82" t="str">
        <f>IFERROR(IF(VLOOKUP($A162,'Annex 2 EHV charges'!$A:$O,COLUMN(E162)+4,FALSE)=0,"",VLOOKUP($A162,'Annex 2 EHV charges'!$A:$O,COLUMN(E162)+4,FALSE)),"")</f>
        <v/>
      </c>
      <c r="F162" s="83">
        <f>IFERROR(IF(VLOOKUP($A162,'Annex 2 EHV charges'!$A:$O,COLUMN(F162)+4,FALSE)=0,"",VLOOKUP($A162,'Annex 2 EHV charges'!$A:$O,COLUMN(F162)+4,FALSE)),"")</f>
        <v>118.11</v>
      </c>
      <c r="G162" s="84">
        <f>IFERROR(IF(VLOOKUP($A162,'Annex 2 EHV charges'!$A:$O,COLUMN(G162)+4,FALSE)=0,"",VLOOKUP($A162,'Annex 2 EHV charges'!$A:$O,COLUMN(G162)+4,FALSE)),"")</f>
        <v>0.94</v>
      </c>
      <c r="H162" s="84">
        <f>IFERROR(IF(VLOOKUP($A162,'Annex 2 EHV charges'!$A:$O,COLUMN(H162)+4,FALSE)=0,"",VLOOKUP($A162,'Annex 2 EHV charges'!$A:$O,COLUMN(H162)+4,FALSE)),"")</f>
        <v>0.94</v>
      </c>
    </row>
    <row r="163" spans="1:8" x14ac:dyDescent="0.2">
      <c r="A163" s="77">
        <f t="array" ref="A163">IFERROR(INDEX('Annex 2 EHV charges'!$A$11:$A$308, MATCH(0, IF(ISBLANK('Annex 2 EHV charges'!$A$11:$A$308),1, COUNTIF(A$4:$A162, 'Annex 2 EHV charges'!$A$11:$A$308)), 0)),"")</f>
        <v>897</v>
      </c>
      <c r="B163" s="77">
        <f>IF($A163="","",VLOOKUP($A163,'Annex 2 EHV charges'!$A:$P,2,0))</f>
        <v>897</v>
      </c>
      <c r="C163" s="78" t="str">
        <f>IF($A163="","",VLOOKUP($A163,'Annex 2 EHV charges'!$A:$P,3,0))</f>
        <v>1160001457392</v>
      </c>
      <c r="D163" s="77" t="str">
        <f>IF($A163="","",VLOOKUP($A163,'Annex 2 EHV charges'!$A:$P,7,0))</f>
        <v>Swinford Wind Farm</v>
      </c>
      <c r="E163" s="82" t="str">
        <f>IFERROR(IF(VLOOKUP($A163,'Annex 2 EHV charges'!$A:$O,COLUMN(E163)+4,FALSE)=0,"",VLOOKUP($A163,'Annex 2 EHV charges'!$A:$O,COLUMN(E163)+4,FALSE)),"")</f>
        <v/>
      </c>
      <c r="F163" s="83">
        <f>IFERROR(IF(VLOOKUP($A163,'Annex 2 EHV charges'!$A:$O,COLUMN(F163)+4,FALSE)=0,"",VLOOKUP($A163,'Annex 2 EHV charges'!$A:$O,COLUMN(F163)+4,FALSE)),"")</f>
        <v>1552.73</v>
      </c>
      <c r="G163" s="84">
        <f>IFERROR(IF(VLOOKUP($A163,'Annex 2 EHV charges'!$A:$O,COLUMN(G163)+4,FALSE)=0,"",VLOOKUP($A163,'Annex 2 EHV charges'!$A:$O,COLUMN(G163)+4,FALSE)),"")</f>
        <v>0.97</v>
      </c>
      <c r="H163" s="84">
        <f>IFERROR(IF(VLOOKUP($A163,'Annex 2 EHV charges'!$A:$O,COLUMN(H163)+4,FALSE)=0,"",VLOOKUP($A163,'Annex 2 EHV charges'!$A:$O,COLUMN(H163)+4,FALSE)),"")</f>
        <v>0.97</v>
      </c>
    </row>
    <row r="164" spans="1:8" x14ac:dyDescent="0.2">
      <c r="A164" s="77">
        <f t="array" ref="A164">IFERROR(INDEX('Annex 2 EHV charges'!$A$11:$A$308, MATCH(0, IF(ISBLANK('Annex 2 EHV charges'!$A$11:$A$308),1, COUNTIF(A$4:$A163, 'Annex 2 EHV charges'!$A$11:$A$308)), 0)),"")</f>
        <v>898</v>
      </c>
      <c r="B164" s="77">
        <f>IF($A164="","",VLOOKUP($A164,'Annex 2 EHV charges'!$A:$P,2,0))</f>
        <v>898</v>
      </c>
      <c r="C164" s="78" t="str">
        <f>IF($A164="","",VLOOKUP($A164,'Annex 2 EHV charges'!$A:$P,3,0))</f>
        <v>1170000117971</v>
      </c>
      <c r="D164" s="77" t="str">
        <f>IF($A164="","",VLOOKUP($A164,'Annex 2 EHV charges'!$A:$P,7,0))</f>
        <v>Yelvertoft Wind Farm</v>
      </c>
      <c r="E164" s="82" t="str">
        <f>IFERROR(IF(VLOOKUP($A164,'Annex 2 EHV charges'!$A:$O,COLUMN(E164)+4,FALSE)=0,"",VLOOKUP($A164,'Annex 2 EHV charges'!$A:$O,COLUMN(E164)+4,FALSE)),"")</f>
        <v/>
      </c>
      <c r="F164" s="83">
        <f>IFERROR(IF(VLOOKUP($A164,'Annex 2 EHV charges'!$A:$O,COLUMN(F164)+4,FALSE)=0,"",VLOOKUP($A164,'Annex 2 EHV charges'!$A:$O,COLUMN(F164)+4,FALSE)),"")</f>
        <v>1537.78</v>
      </c>
      <c r="G164" s="84">
        <f>IFERROR(IF(VLOOKUP($A164,'Annex 2 EHV charges'!$A:$O,COLUMN(G164)+4,FALSE)=0,"",VLOOKUP($A164,'Annex 2 EHV charges'!$A:$O,COLUMN(G164)+4,FALSE)),"")</f>
        <v>0.72</v>
      </c>
      <c r="H164" s="84">
        <f>IFERROR(IF(VLOOKUP($A164,'Annex 2 EHV charges'!$A:$O,COLUMN(H164)+4,FALSE)=0,"",VLOOKUP($A164,'Annex 2 EHV charges'!$A:$O,COLUMN(H164)+4,FALSE)),"")</f>
        <v>0.72</v>
      </c>
    </row>
    <row r="165" spans="1:8" x14ac:dyDescent="0.2">
      <c r="A165" s="77">
        <f t="array" ref="A165">IFERROR(INDEX('Annex 2 EHV charges'!$A$11:$A$308, MATCH(0, IF(ISBLANK('Annex 2 EHV charges'!$A$11:$A$308),1, COUNTIF(A$4:$A164, 'Annex 2 EHV charges'!$A$11:$A$308)), 0)),"")</f>
        <v>899</v>
      </c>
      <c r="B165" s="77">
        <f>IF($A165="","",VLOOKUP($A165,'Annex 2 EHV charges'!$A:$P,2,0))</f>
        <v>899</v>
      </c>
      <c r="C165" s="78" t="str">
        <f>IF($A165="","",VLOOKUP($A165,'Annex 2 EHV charges'!$A:$P,3,0))</f>
        <v xml:space="preserve"> </v>
      </c>
      <c r="D165" s="77" t="str">
        <f>IF($A165="","",VLOOKUP($A165,'Annex 2 EHV charges'!$A:$P,7,0))</f>
        <v>Maxwell House Data Centre</v>
      </c>
      <c r="E165" s="82">
        <f>IFERROR(IF(VLOOKUP($A165,'Annex 2 EHV charges'!$A:$O,COLUMN(E165)+4,FALSE)=0,"",VLOOKUP($A165,'Annex 2 EHV charges'!$A:$O,COLUMN(E165)+4,FALSE)),"")</f>
        <v>1.22</v>
      </c>
      <c r="F165" s="83">
        <f>IFERROR(IF(VLOOKUP($A165,'Annex 2 EHV charges'!$A:$O,COLUMN(F165)+4,FALSE)=0,"",VLOOKUP($A165,'Annex 2 EHV charges'!$A:$O,COLUMN(F165)+4,FALSE)),"")</f>
        <v>47421.66</v>
      </c>
      <c r="G165" s="84">
        <f>IFERROR(IF(VLOOKUP($A165,'Annex 2 EHV charges'!$A:$O,COLUMN(G165)+4,FALSE)=0,"",VLOOKUP($A165,'Annex 2 EHV charges'!$A:$O,COLUMN(G165)+4,FALSE)),"")</f>
        <v>1.24</v>
      </c>
      <c r="H165" s="84">
        <f>IFERROR(IF(VLOOKUP($A165,'Annex 2 EHV charges'!$A:$O,COLUMN(H165)+4,FALSE)=0,"",VLOOKUP($A165,'Annex 2 EHV charges'!$A:$O,COLUMN(H165)+4,FALSE)),"")</f>
        <v>1.24</v>
      </c>
    </row>
    <row r="166" spans="1:8" x14ac:dyDescent="0.2">
      <c r="A166" s="77">
        <f t="array" ref="A166">IFERROR(INDEX('Annex 2 EHV charges'!$A$11:$A$308, MATCH(0, IF(ISBLANK('Annex 2 EHV charges'!$A$11:$A$308),1, COUNTIF(A$4:$A165, 'Annex 2 EHV charges'!$A$11:$A$308)), 0)),"")</f>
        <v>902</v>
      </c>
      <c r="B166" s="77">
        <f>IF($A166="","",VLOOKUP($A166,'Annex 2 EHV charges'!$A:$P,2,0))</f>
        <v>902</v>
      </c>
      <c r="C166" s="78" t="str">
        <f>IF($A166="","",VLOOKUP($A166,'Annex 2 EHV charges'!$A:$P,3,0))</f>
        <v>1170000199789</v>
      </c>
      <c r="D166" s="77" t="str">
        <f>IF($A166="","",VLOOKUP($A166,'Annex 2 EHV charges'!$A:$P,7,0))</f>
        <v>Burton Wolds Wind Farm phase 2</v>
      </c>
      <c r="E166" s="82" t="str">
        <f>IFERROR(IF(VLOOKUP($A166,'Annex 2 EHV charges'!$A:$O,COLUMN(E166)+4,FALSE)=0,"",VLOOKUP($A166,'Annex 2 EHV charges'!$A:$O,COLUMN(E166)+4,FALSE)),"")</f>
        <v/>
      </c>
      <c r="F166" s="83">
        <f>IFERROR(IF(VLOOKUP($A166,'Annex 2 EHV charges'!$A:$O,COLUMN(F166)+4,FALSE)=0,"",VLOOKUP($A166,'Annex 2 EHV charges'!$A:$O,COLUMN(F166)+4,FALSE)),"")</f>
        <v>37.54</v>
      </c>
      <c r="G166" s="84">
        <f>IFERROR(IF(VLOOKUP($A166,'Annex 2 EHV charges'!$A:$O,COLUMN(G166)+4,FALSE)=0,"",VLOOKUP($A166,'Annex 2 EHV charges'!$A:$O,COLUMN(G166)+4,FALSE)),"")</f>
        <v>0.75</v>
      </c>
      <c r="H166" s="84">
        <f>IFERROR(IF(VLOOKUP($A166,'Annex 2 EHV charges'!$A:$O,COLUMN(H166)+4,FALSE)=0,"",VLOOKUP($A166,'Annex 2 EHV charges'!$A:$O,COLUMN(H166)+4,FALSE)),"")</f>
        <v>0.75</v>
      </c>
    </row>
    <row r="167" spans="1:8" x14ac:dyDescent="0.2">
      <c r="A167" s="77">
        <f t="array" ref="A167">IFERROR(INDEX('Annex 2 EHV charges'!$A$11:$A$308, MATCH(0, IF(ISBLANK('Annex 2 EHV charges'!$A$11:$A$308),1, COUNTIF(A$4:$A166, 'Annex 2 EHV charges'!$A$11:$A$308)), 0)),"")</f>
        <v>903</v>
      </c>
      <c r="B167" s="77">
        <f>IF($A167="","",VLOOKUP($A167,'Annex 2 EHV charges'!$A:$P,2,0))</f>
        <v>903</v>
      </c>
      <c r="C167" s="78" t="str">
        <f>IF($A167="","",VLOOKUP($A167,'Annex 2 EHV charges'!$A:$P,3,0))</f>
        <v>1170000137579</v>
      </c>
      <c r="D167" s="77" t="str">
        <f>IF($A167="","",VLOOKUP($A167,'Annex 2 EHV charges'!$A:$P,7,0))</f>
        <v>Shacks Barn PV</v>
      </c>
      <c r="E167" s="82" t="str">
        <f>IFERROR(IF(VLOOKUP($A167,'Annex 2 EHV charges'!$A:$O,COLUMN(E167)+4,FALSE)=0,"",VLOOKUP($A167,'Annex 2 EHV charges'!$A:$O,COLUMN(E167)+4,FALSE)),"")</f>
        <v/>
      </c>
      <c r="F167" s="83">
        <f>IFERROR(IF(VLOOKUP($A167,'Annex 2 EHV charges'!$A:$O,COLUMN(F167)+4,FALSE)=0,"",VLOOKUP($A167,'Annex 2 EHV charges'!$A:$O,COLUMN(F167)+4,FALSE)),"")</f>
        <v>1491.21</v>
      </c>
      <c r="G167" s="84">
        <f>IFERROR(IF(VLOOKUP($A167,'Annex 2 EHV charges'!$A:$O,COLUMN(G167)+4,FALSE)=0,"",VLOOKUP($A167,'Annex 2 EHV charges'!$A:$O,COLUMN(G167)+4,FALSE)),"")</f>
        <v>1.33</v>
      </c>
      <c r="H167" s="84">
        <f>IFERROR(IF(VLOOKUP($A167,'Annex 2 EHV charges'!$A:$O,COLUMN(H167)+4,FALSE)=0,"",VLOOKUP($A167,'Annex 2 EHV charges'!$A:$O,COLUMN(H167)+4,FALSE)),"")</f>
        <v>1.33</v>
      </c>
    </row>
    <row r="168" spans="1:8" x14ac:dyDescent="0.2">
      <c r="A168" s="77">
        <f t="array" ref="A168">IFERROR(INDEX('Annex 2 EHV charges'!$A$11:$A$308, MATCH(0, IF(ISBLANK('Annex 2 EHV charges'!$A$11:$A$308),1, COUNTIF(A$4:$A167, 'Annex 2 EHV charges'!$A$11:$A$308)), 0)),"")</f>
        <v>904</v>
      </c>
      <c r="B168" s="77">
        <f>IF($A168="","",VLOOKUP($A168,'Annex 2 EHV charges'!$A:$P,2,0))</f>
        <v>904</v>
      </c>
      <c r="C168" s="78" t="str">
        <f>IF($A168="","",VLOOKUP($A168,'Annex 2 EHV charges'!$A:$P,3,0))</f>
        <v>1160001324665</v>
      </c>
      <c r="D168" s="77" t="str">
        <f>IF($A168="","",VLOOKUP($A168,'Annex 2 EHV charges'!$A:$P,7,0))</f>
        <v>Hatton Gas Compressor</v>
      </c>
      <c r="E168" s="82" t="str">
        <f>IFERROR(IF(VLOOKUP($A168,'Annex 2 EHV charges'!$A:$O,COLUMN(E168)+4,FALSE)=0,"",VLOOKUP($A168,'Annex 2 EHV charges'!$A:$O,COLUMN(E168)+4,FALSE)),"")</f>
        <v/>
      </c>
      <c r="F168" s="83">
        <f>IFERROR(IF(VLOOKUP($A168,'Annex 2 EHV charges'!$A:$O,COLUMN(F168)+4,FALSE)=0,"",VLOOKUP($A168,'Annex 2 EHV charges'!$A:$O,COLUMN(F168)+4,FALSE)),"")</f>
        <v>63868.01</v>
      </c>
      <c r="G168" s="84">
        <f>IFERROR(IF(VLOOKUP($A168,'Annex 2 EHV charges'!$A:$O,COLUMN(G168)+4,FALSE)=0,"",VLOOKUP($A168,'Annex 2 EHV charges'!$A:$O,COLUMN(G168)+4,FALSE)),"")</f>
        <v>1.05</v>
      </c>
      <c r="H168" s="84">
        <f>IFERROR(IF(VLOOKUP($A168,'Annex 2 EHV charges'!$A:$O,COLUMN(H168)+4,FALSE)=0,"",VLOOKUP($A168,'Annex 2 EHV charges'!$A:$O,COLUMN(H168)+4,FALSE)),"")</f>
        <v>1.05</v>
      </c>
    </row>
    <row r="169" spans="1:8" x14ac:dyDescent="0.2">
      <c r="A169" s="77">
        <f t="array" ref="A169">IFERROR(INDEX('Annex 2 EHV charges'!$A$11:$A$308, MATCH(0, IF(ISBLANK('Annex 2 EHV charges'!$A$11:$A$308),1, COUNTIF(A$4:$A168, 'Annex 2 EHV charges'!$A$11:$A$308)), 0)),"")</f>
        <v>905</v>
      </c>
      <c r="B169" s="77">
        <f>IF($A169="","",VLOOKUP($A169,'Annex 2 EHV charges'!$A:$P,2,0))</f>
        <v>905</v>
      </c>
      <c r="C169" s="78" t="str">
        <f>IF($A169="","",VLOOKUP($A169,'Annex 2 EHV charges'!$A:$P,3,0))</f>
        <v>1170000112477</v>
      </c>
      <c r="D169" s="77" t="str">
        <f>IF($A169="","",VLOOKUP($A169,'Annex 2 EHV charges'!$A:$P,7,0))</f>
        <v>North Hykeham EFW</v>
      </c>
      <c r="E169" s="82" t="str">
        <f>IFERROR(IF(VLOOKUP($A169,'Annex 2 EHV charges'!$A:$O,COLUMN(E169)+4,FALSE)=0,"",VLOOKUP($A169,'Annex 2 EHV charges'!$A:$O,COLUMN(E169)+4,FALSE)),"")</f>
        <v/>
      </c>
      <c r="F169" s="83">
        <f>IFERROR(IF(VLOOKUP($A169,'Annex 2 EHV charges'!$A:$O,COLUMN(F169)+4,FALSE)=0,"",VLOOKUP($A169,'Annex 2 EHV charges'!$A:$O,COLUMN(F169)+4,FALSE)),"")</f>
        <v>26.2</v>
      </c>
      <c r="G169" s="84">
        <f>IFERROR(IF(VLOOKUP($A169,'Annex 2 EHV charges'!$A:$O,COLUMN(G169)+4,FALSE)=0,"",VLOOKUP($A169,'Annex 2 EHV charges'!$A:$O,COLUMN(G169)+4,FALSE)),"")</f>
        <v>1.57</v>
      </c>
      <c r="H169" s="84">
        <f>IFERROR(IF(VLOOKUP($A169,'Annex 2 EHV charges'!$A:$O,COLUMN(H169)+4,FALSE)=0,"",VLOOKUP($A169,'Annex 2 EHV charges'!$A:$O,COLUMN(H169)+4,FALSE)),"")</f>
        <v>1.57</v>
      </c>
    </row>
    <row r="170" spans="1:8" x14ac:dyDescent="0.2">
      <c r="A170" s="77">
        <f t="array" ref="A170">IFERROR(INDEX('Annex 2 EHV charges'!$A$11:$A$308, MATCH(0, IF(ISBLANK('Annex 2 EHV charges'!$A$11:$A$308),1, COUNTIF(A$4:$A169, 'Annex 2 EHV charges'!$A$11:$A$308)), 0)),"")</f>
        <v>906</v>
      </c>
      <c r="B170" s="77">
        <f>IF($A170="","",VLOOKUP($A170,'Annex 2 EHV charges'!$A:$P,2,0))</f>
        <v>906</v>
      </c>
      <c r="C170" s="78" t="str">
        <f>IF($A170="","",VLOOKUP($A170,'Annex 2 EHV charges'!$A:$P,3,0))</f>
        <v>1160001415347</v>
      </c>
      <c r="D170" s="77" t="str">
        <f>IF($A170="","",VLOOKUP($A170,'Annex 2 EHV charges'!$A:$P,7,0))</f>
        <v>Sleaford Renewable Energy Plant</v>
      </c>
      <c r="E170" s="82" t="str">
        <f>IFERROR(IF(VLOOKUP($A170,'Annex 2 EHV charges'!$A:$O,COLUMN(E170)+4,FALSE)=0,"",VLOOKUP($A170,'Annex 2 EHV charges'!$A:$O,COLUMN(E170)+4,FALSE)),"")</f>
        <v/>
      </c>
      <c r="F170" s="83">
        <f>IFERROR(IF(VLOOKUP($A170,'Annex 2 EHV charges'!$A:$O,COLUMN(F170)+4,FALSE)=0,"",VLOOKUP($A170,'Annex 2 EHV charges'!$A:$O,COLUMN(F170)+4,FALSE)),"")</f>
        <v>98.07</v>
      </c>
      <c r="G170" s="84">
        <f>IFERROR(IF(VLOOKUP($A170,'Annex 2 EHV charges'!$A:$O,COLUMN(G170)+4,FALSE)=0,"",VLOOKUP($A170,'Annex 2 EHV charges'!$A:$O,COLUMN(G170)+4,FALSE)),"")</f>
        <v>1.04</v>
      </c>
      <c r="H170" s="84">
        <f>IFERROR(IF(VLOOKUP($A170,'Annex 2 EHV charges'!$A:$O,COLUMN(H170)+4,FALSE)=0,"",VLOOKUP($A170,'Annex 2 EHV charges'!$A:$O,COLUMN(H170)+4,FALSE)),"")</f>
        <v>1.04</v>
      </c>
    </row>
    <row r="171" spans="1:8" x14ac:dyDescent="0.2">
      <c r="A171" s="77">
        <f t="array" ref="A171">IFERROR(INDEX('Annex 2 EHV charges'!$A$11:$A$308, MATCH(0, IF(ISBLANK('Annex 2 EHV charges'!$A$11:$A$308),1, COUNTIF(A$4:$A170, 'Annex 2 EHV charges'!$A$11:$A$308)), 0)),"")</f>
        <v>907</v>
      </c>
      <c r="B171" s="77">
        <f>IF($A171="","",VLOOKUP($A171,'Annex 2 EHV charges'!$A:$P,2,0))</f>
        <v>907</v>
      </c>
      <c r="C171" s="78" t="str">
        <f>IF($A171="","",VLOOKUP($A171,'Annex 2 EHV charges'!$A:$P,3,0))</f>
        <v>1170000059210</v>
      </c>
      <c r="D171" s="77" t="str">
        <f>IF($A171="","",VLOOKUP($A171,'Annex 2 EHV charges'!$A:$P,7,0))</f>
        <v>Bilsthorpe Wind Farm</v>
      </c>
      <c r="E171" s="82" t="str">
        <f>IFERROR(IF(VLOOKUP($A171,'Annex 2 EHV charges'!$A:$O,COLUMN(E171)+4,FALSE)=0,"",VLOOKUP($A171,'Annex 2 EHV charges'!$A:$O,COLUMN(E171)+4,FALSE)),"")</f>
        <v/>
      </c>
      <c r="F171" s="83">
        <f>IFERROR(IF(VLOOKUP($A171,'Annex 2 EHV charges'!$A:$O,COLUMN(F171)+4,FALSE)=0,"",VLOOKUP($A171,'Annex 2 EHV charges'!$A:$O,COLUMN(F171)+4,FALSE)),"")</f>
        <v>21.21</v>
      </c>
      <c r="G171" s="84">
        <f>IFERROR(IF(VLOOKUP($A171,'Annex 2 EHV charges'!$A:$O,COLUMN(G171)+4,FALSE)=0,"",VLOOKUP($A171,'Annex 2 EHV charges'!$A:$O,COLUMN(G171)+4,FALSE)),"")</f>
        <v>0.69</v>
      </c>
      <c r="H171" s="84">
        <f>IFERROR(IF(VLOOKUP($A171,'Annex 2 EHV charges'!$A:$O,COLUMN(H171)+4,FALSE)=0,"",VLOOKUP($A171,'Annex 2 EHV charges'!$A:$O,COLUMN(H171)+4,FALSE)),"")</f>
        <v>0.69</v>
      </c>
    </row>
    <row r="172" spans="1:8" x14ac:dyDescent="0.2">
      <c r="A172" s="77">
        <f t="array" ref="A172">IFERROR(INDEX('Annex 2 EHV charges'!$A$11:$A$308, MATCH(0, IF(ISBLANK('Annex 2 EHV charges'!$A$11:$A$308),1, COUNTIF(A$4:$A171, 'Annex 2 EHV charges'!$A$11:$A$308)), 0)),"")</f>
        <v>908</v>
      </c>
      <c r="B172" s="77">
        <f>IF($A172="","",VLOOKUP($A172,'Annex 2 EHV charges'!$A:$P,2,0))</f>
        <v>908</v>
      </c>
      <c r="C172" s="78" t="str">
        <f>IF($A172="","",VLOOKUP($A172,'Annex 2 EHV charges'!$A:$P,3,0))</f>
        <v>1170000117944</v>
      </c>
      <c r="D172" s="77" t="str">
        <f>IF($A172="","",VLOOKUP($A172,'Annex 2 EHV charges'!$A:$P,7,0))</f>
        <v>Old Dalby Lodge Wind Farm</v>
      </c>
      <c r="E172" s="82">
        <f>IFERROR(IF(VLOOKUP($A172,'Annex 2 EHV charges'!$A:$O,COLUMN(E172)+4,FALSE)=0,"",VLOOKUP($A172,'Annex 2 EHV charges'!$A:$O,COLUMN(E172)+4,FALSE)),"")</f>
        <v>0.48799999999999999</v>
      </c>
      <c r="F172" s="83">
        <f>IFERROR(IF(VLOOKUP($A172,'Annex 2 EHV charges'!$A:$O,COLUMN(F172)+4,FALSE)=0,"",VLOOKUP($A172,'Annex 2 EHV charges'!$A:$O,COLUMN(F172)+4,FALSE)),"")</f>
        <v>34.92</v>
      </c>
      <c r="G172" s="84">
        <f>IFERROR(IF(VLOOKUP($A172,'Annex 2 EHV charges'!$A:$O,COLUMN(G172)+4,FALSE)=0,"",VLOOKUP($A172,'Annex 2 EHV charges'!$A:$O,COLUMN(G172)+4,FALSE)),"")</f>
        <v>1.2</v>
      </c>
      <c r="H172" s="84">
        <f>IFERROR(IF(VLOOKUP($A172,'Annex 2 EHV charges'!$A:$O,COLUMN(H172)+4,FALSE)=0,"",VLOOKUP($A172,'Annex 2 EHV charges'!$A:$O,COLUMN(H172)+4,FALSE)),"")</f>
        <v>1.2</v>
      </c>
    </row>
    <row r="173" spans="1:8" x14ac:dyDescent="0.2">
      <c r="A173" s="77">
        <f t="array" ref="A173">IFERROR(INDEX('Annex 2 EHV charges'!$A$11:$A$308, MATCH(0, IF(ISBLANK('Annex 2 EHV charges'!$A$11:$A$308),1, COUNTIF(A$4:$A172, 'Annex 2 EHV charges'!$A$11:$A$308)), 0)),"")</f>
        <v>909</v>
      </c>
      <c r="B173" s="77">
        <f>IF($A173="","",VLOOKUP($A173,'Annex 2 EHV charges'!$A:$P,2,0))</f>
        <v>909</v>
      </c>
      <c r="C173" s="78" t="str">
        <f>IF($A173="","",VLOOKUP($A173,'Annex 2 EHV charges'!$A:$P,3,0))</f>
        <v>1170000146670</v>
      </c>
      <c r="D173" s="77" t="str">
        <f>IF($A173="","",VLOOKUP($A173,'Annex 2 EHV charges'!$A:$P,7,0))</f>
        <v>Willoughby STOR generation</v>
      </c>
      <c r="E173" s="82">
        <f>IFERROR(IF(VLOOKUP($A173,'Annex 2 EHV charges'!$A:$O,COLUMN(E173)+4,FALSE)=0,"",VLOOKUP($A173,'Annex 2 EHV charges'!$A:$O,COLUMN(E173)+4,FALSE)),"")</f>
        <v>0.56100000000000005</v>
      </c>
      <c r="F173" s="83">
        <f>IFERROR(IF(VLOOKUP($A173,'Annex 2 EHV charges'!$A:$O,COLUMN(F173)+4,FALSE)=0,"",VLOOKUP($A173,'Annex 2 EHV charges'!$A:$O,COLUMN(F173)+4,FALSE)),"")</f>
        <v>1480.39</v>
      </c>
      <c r="G173" s="84">
        <f>IFERROR(IF(VLOOKUP($A173,'Annex 2 EHV charges'!$A:$O,COLUMN(G173)+4,FALSE)=0,"",VLOOKUP($A173,'Annex 2 EHV charges'!$A:$O,COLUMN(G173)+4,FALSE)),"")</f>
        <v>1.2</v>
      </c>
      <c r="H173" s="84">
        <f>IFERROR(IF(VLOOKUP($A173,'Annex 2 EHV charges'!$A:$O,COLUMN(H173)+4,FALSE)=0,"",VLOOKUP($A173,'Annex 2 EHV charges'!$A:$O,COLUMN(H173)+4,FALSE)),"")</f>
        <v>1.2</v>
      </c>
    </row>
    <row r="174" spans="1:8" x14ac:dyDescent="0.2">
      <c r="A174" s="77">
        <f t="array" ref="A174">IFERROR(INDEX('Annex 2 EHV charges'!$A$11:$A$308, MATCH(0, IF(ISBLANK('Annex 2 EHV charges'!$A$11:$A$308),1, COUNTIF(A$4:$A173, 'Annex 2 EHV charges'!$A$11:$A$308)), 0)),"")</f>
        <v>910</v>
      </c>
      <c r="B174" s="77">
        <f>IF($A174="","",VLOOKUP($A174,'Annex 2 EHV charges'!$A:$P,2,0))</f>
        <v>910</v>
      </c>
      <c r="C174" s="78" t="str">
        <f>IF($A174="","",VLOOKUP($A174,'Annex 2 EHV charges'!$A:$P,3,0))</f>
        <v>1130000085288</v>
      </c>
      <c r="D174" s="77" t="str">
        <f>IF($A174="","",VLOOKUP($A174,'Annex 2 EHV charges'!$A:$P,7,0))</f>
        <v>Rolls Royce AB&amp;E 33kV</v>
      </c>
      <c r="E174" s="82">
        <f>IFERROR(IF(VLOOKUP($A174,'Annex 2 EHV charges'!$A:$O,COLUMN(E174)+4,FALSE)=0,"",VLOOKUP($A174,'Annex 2 EHV charges'!$A:$O,COLUMN(E174)+4,FALSE)),"")</f>
        <v>1.613</v>
      </c>
      <c r="F174" s="83">
        <f>IFERROR(IF(VLOOKUP($A174,'Annex 2 EHV charges'!$A:$O,COLUMN(F174)+4,FALSE)=0,"",VLOOKUP($A174,'Annex 2 EHV charges'!$A:$O,COLUMN(F174)+4,FALSE)),"")</f>
        <v>38269.440000000002</v>
      </c>
      <c r="G174" s="84">
        <f>IFERROR(IF(VLOOKUP($A174,'Annex 2 EHV charges'!$A:$O,COLUMN(G174)+4,FALSE)=0,"",VLOOKUP($A174,'Annex 2 EHV charges'!$A:$O,COLUMN(G174)+4,FALSE)),"")</f>
        <v>1.25</v>
      </c>
      <c r="H174" s="84">
        <f>IFERROR(IF(VLOOKUP($A174,'Annex 2 EHV charges'!$A:$O,COLUMN(H174)+4,FALSE)=0,"",VLOOKUP($A174,'Annex 2 EHV charges'!$A:$O,COLUMN(H174)+4,FALSE)),"")</f>
        <v>1.25</v>
      </c>
    </row>
    <row r="175" spans="1:8" x14ac:dyDescent="0.2">
      <c r="A175" s="77">
        <f t="array" ref="A175">IFERROR(INDEX('Annex 2 EHV charges'!$A$11:$A$308, MATCH(0, IF(ISBLANK('Annex 2 EHV charges'!$A$11:$A$308),1, COUNTIF(A$4:$A174, 'Annex 2 EHV charges'!$A$11:$A$308)), 0)),"")</f>
        <v>911</v>
      </c>
      <c r="B175" s="77">
        <f>IF($A175="","",VLOOKUP($A175,'Annex 2 EHV charges'!$A:$P,2,0))</f>
        <v>911</v>
      </c>
      <c r="C175" s="78" t="str">
        <f>IF($A175="","",VLOOKUP($A175,'Annex 2 EHV charges'!$A:$P,3,0))</f>
        <v>1170000110600</v>
      </c>
      <c r="D175" s="77" t="str">
        <f>IF($A175="","",VLOOKUP($A175,'Annex 2 EHV charges'!$A:$P,7,0))</f>
        <v>The Grange Wind Farm</v>
      </c>
      <c r="E175" s="82">
        <f>IFERROR(IF(VLOOKUP($A175,'Annex 2 EHV charges'!$A:$O,COLUMN(E175)+4,FALSE)=0,"",VLOOKUP($A175,'Annex 2 EHV charges'!$A:$O,COLUMN(E175)+4,FALSE)),"")</f>
        <v>0.191</v>
      </c>
      <c r="F175" s="83">
        <f>IFERROR(IF(VLOOKUP($A175,'Annex 2 EHV charges'!$A:$O,COLUMN(F175)+4,FALSE)=0,"",VLOOKUP($A175,'Annex 2 EHV charges'!$A:$O,COLUMN(F175)+4,FALSE)),"")</f>
        <v>1507.01</v>
      </c>
      <c r="G175" s="84">
        <f>IFERROR(IF(VLOOKUP($A175,'Annex 2 EHV charges'!$A:$O,COLUMN(G175)+4,FALSE)=0,"",VLOOKUP($A175,'Annex 2 EHV charges'!$A:$O,COLUMN(G175)+4,FALSE)),"")</f>
        <v>0.97</v>
      </c>
      <c r="H175" s="84">
        <f>IFERROR(IF(VLOOKUP($A175,'Annex 2 EHV charges'!$A:$O,COLUMN(H175)+4,FALSE)=0,"",VLOOKUP($A175,'Annex 2 EHV charges'!$A:$O,COLUMN(H175)+4,FALSE)),"")</f>
        <v>0.97</v>
      </c>
    </row>
    <row r="176" spans="1:8" x14ac:dyDescent="0.2">
      <c r="A176" s="77">
        <f t="array" ref="A176">IFERROR(INDEX('Annex 2 EHV charges'!$A$11:$A$308, MATCH(0, IF(ISBLANK('Annex 2 EHV charges'!$A$11:$A$308),1, COUNTIF(A$4:$A175, 'Annex 2 EHV charges'!$A$11:$A$308)), 0)),"")</f>
        <v>912</v>
      </c>
      <c r="B176" s="77">
        <f>IF($A176="","",VLOOKUP($A176,'Annex 2 EHV charges'!$A:$P,2,0))</f>
        <v>912</v>
      </c>
      <c r="C176" s="78" t="str">
        <f>IF($A176="","",VLOOKUP($A176,'Annex 2 EHV charges'!$A:$P,3,0))</f>
        <v>1170000111881</v>
      </c>
      <c r="D176" s="77" t="str">
        <f>IF($A176="","",VLOOKUP($A176,'Annex 2 EHV charges'!$A:$P,7,0))</f>
        <v>Clay Lake STOR</v>
      </c>
      <c r="E176" s="82">
        <f>IFERROR(IF(VLOOKUP($A176,'Annex 2 EHV charges'!$A:$O,COLUMN(E176)+4,FALSE)=0,"",VLOOKUP($A176,'Annex 2 EHV charges'!$A:$O,COLUMN(E176)+4,FALSE)),"")</f>
        <v>0.192</v>
      </c>
      <c r="F176" s="83">
        <f>IFERROR(IF(VLOOKUP($A176,'Annex 2 EHV charges'!$A:$O,COLUMN(F176)+4,FALSE)=0,"",VLOOKUP($A176,'Annex 2 EHV charges'!$A:$O,COLUMN(F176)+4,FALSE)),"")</f>
        <v>1481.81</v>
      </c>
      <c r="G176" s="84">
        <f>IFERROR(IF(VLOOKUP($A176,'Annex 2 EHV charges'!$A:$O,COLUMN(G176)+4,FALSE)=0,"",VLOOKUP($A176,'Annex 2 EHV charges'!$A:$O,COLUMN(G176)+4,FALSE)),"")</f>
        <v>1.21</v>
      </c>
      <c r="H176" s="84">
        <f>IFERROR(IF(VLOOKUP($A176,'Annex 2 EHV charges'!$A:$O,COLUMN(H176)+4,FALSE)=0,"",VLOOKUP($A176,'Annex 2 EHV charges'!$A:$O,COLUMN(H176)+4,FALSE)),"")</f>
        <v>1.21</v>
      </c>
    </row>
    <row r="177" spans="1:8" x14ac:dyDescent="0.2">
      <c r="A177" s="77">
        <f t="array" ref="A177">IFERROR(INDEX('Annex 2 EHV charges'!$A$11:$A$308, MATCH(0, IF(ISBLANK('Annex 2 EHV charges'!$A$11:$A$308),1, COUNTIF(A$4:$A176, 'Annex 2 EHV charges'!$A$11:$A$308)), 0)),"")</f>
        <v>913</v>
      </c>
      <c r="B177" s="77">
        <f>IF($A177="","",VLOOKUP($A177,'Annex 2 EHV charges'!$A:$P,2,0))</f>
        <v>913</v>
      </c>
      <c r="C177" s="78" t="str">
        <f>IF($A177="","",VLOOKUP($A177,'Annex 2 EHV charges'!$A:$P,3,0))</f>
        <v>1170000113443</v>
      </c>
      <c r="D177" s="77" t="str">
        <f>IF($A177="","",VLOOKUP($A177,'Annex 2 EHV charges'!$A:$P,7,0))</f>
        <v>Balderton STOR</v>
      </c>
      <c r="E177" s="82">
        <f>IFERROR(IF(VLOOKUP($A177,'Annex 2 EHV charges'!$A:$O,COLUMN(E177)+4,FALSE)=0,"",VLOOKUP($A177,'Annex 2 EHV charges'!$A:$O,COLUMN(E177)+4,FALSE)),"")</f>
        <v>5.6000000000000001E-2</v>
      </c>
      <c r="F177" s="83">
        <f>IFERROR(IF(VLOOKUP($A177,'Annex 2 EHV charges'!$A:$O,COLUMN(F177)+4,FALSE)=0,"",VLOOKUP($A177,'Annex 2 EHV charges'!$A:$O,COLUMN(F177)+4,FALSE)),"")</f>
        <v>1481.28</v>
      </c>
      <c r="G177" s="84">
        <f>IFERROR(IF(VLOOKUP($A177,'Annex 2 EHV charges'!$A:$O,COLUMN(G177)+4,FALSE)=0,"",VLOOKUP($A177,'Annex 2 EHV charges'!$A:$O,COLUMN(G177)+4,FALSE)),"")</f>
        <v>1.61</v>
      </c>
      <c r="H177" s="84">
        <f>IFERROR(IF(VLOOKUP($A177,'Annex 2 EHV charges'!$A:$O,COLUMN(H177)+4,FALSE)=0,"",VLOOKUP($A177,'Annex 2 EHV charges'!$A:$O,COLUMN(H177)+4,FALSE)),"")</f>
        <v>1.61</v>
      </c>
    </row>
    <row r="178" spans="1:8" x14ac:dyDescent="0.2">
      <c r="A178" s="77">
        <f t="array" ref="A178">IFERROR(INDEX('Annex 2 EHV charges'!$A$11:$A$308, MATCH(0, IF(ISBLANK('Annex 2 EHV charges'!$A$11:$A$308),1, COUNTIF(A$4:$A177, 'Annex 2 EHV charges'!$A$11:$A$308)), 0)),"")</f>
        <v>914</v>
      </c>
      <c r="B178" s="77">
        <f>IF($A178="","",VLOOKUP($A178,'Annex 2 EHV charges'!$A:$P,2,0))</f>
        <v>914</v>
      </c>
      <c r="C178" s="78" t="str">
        <f>IF($A178="","",VLOOKUP($A178,'Annex 2 EHV charges'!$A:$P,3,0))</f>
        <v>1170000172954</v>
      </c>
      <c r="D178" s="77" t="str">
        <f>IF($A178="","",VLOOKUP($A178,'Annex 2 EHV charges'!$A:$P,7,0))</f>
        <v>Wymeswold Solar Park</v>
      </c>
      <c r="E178" s="82">
        <f>IFERROR(IF(VLOOKUP($A178,'Annex 2 EHV charges'!$A:$O,COLUMN(E178)+4,FALSE)=0,"",VLOOKUP($A178,'Annex 2 EHV charges'!$A:$O,COLUMN(E178)+4,FALSE)),"")</f>
        <v>0.55900000000000005</v>
      </c>
      <c r="F178" s="83">
        <f>IFERROR(IF(VLOOKUP($A178,'Annex 2 EHV charges'!$A:$O,COLUMN(F178)+4,FALSE)=0,"",VLOOKUP($A178,'Annex 2 EHV charges'!$A:$O,COLUMN(F178)+4,FALSE)),"")</f>
        <v>6.59</v>
      </c>
      <c r="G178" s="84">
        <f>IFERROR(IF(VLOOKUP($A178,'Annex 2 EHV charges'!$A:$O,COLUMN(G178)+4,FALSE)=0,"",VLOOKUP($A178,'Annex 2 EHV charges'!$A:$O,COLUMN(G178)+4,FALSE)),"")</f>
        <v>3.26</v>
      </c>
      <c r="H178" s="84">
        <f>IFERROR(IF(VLOOKUP($A178,'Annex 2 EHV charges'!$A:$O,COLUMN(H178)+4,FALSE)=0,"",VLOOKUP($A178,'Annex 2 EHV charges'!$A:$O,COLUMN(H178)+4,FALSE)),"")</f>
        <v>3.26</v>
      </c>
    </row>
    <row r="179" spans="1:8" x14ac:dyDescent="0.2">
      <c r="A179" s="77">
        <f t="array" ref="A179">IFERROR(INDEX('Annex 2 EHV charges'!$A$11:$A$308, MATCH(0, IF(ISBLANK('Annex 2 EHV charges'!$A$11:$A$308),1, COUNTIF(A$4:$A178, 'Annex 2 EHV charges'!$A$11:$A$308)), 0)),"")</f>
        <v>915</v>
      </c>
      <c r="B179" s="77">
        <f>IF($A179="","",VLOOKUP($A179,'Annex 2 EHV charges'!$A:$P,2,0))</f>
        <v>915</v>
      </c>
      <c r="C179" s="78" t="str">
        <f>IF($A179="","",VLOOKUP($A179,'Annex 2 EHV charges'!$A:$P,3,0))</f>
        <v>1170000722696</v>
      </c>
      <c r="D179" s="77" t="str">
        <f>IF($A179="","",VLOOKUP($A179,'Annex 2 EHV charges'!$A:$P,7,0))</f>
        <v>French Farm Wind Farm</v>
      </c>
      <c r="E179" s="82">
        <f>IFERROR(IF(VLOOKUP($A179,'Annex 2 EHV charges'!$A:$O,COLUMN(E179)+4,FALSE)=0,"",VLOOKUP($A179,'Annex 2 EHV charges'!$A:$O,COLUMN(E179)+4,FALSE)),"")</f>
        <v>0.187</v>
      </c>
      <c r="F179" s="83">
        <f>IFERROR(IF(VLOOKUP($A179,'Annex 2 EHV charges'!$A:$O,COLUMN(F179)+4,FALSE)=0,"",VLOOKUP($A179,'Annex 2 EHV charges'!$A:$O,COLUMN(F179)+4,FALSE)),"")</f>
        <v>54.59</v>
      </c>
      <c r="G179" s="84">
        <f>IFERROR(IF(VLOOKUP($A179,'Annex 2 EHV charges'!$A:$O,COLUMN(G179)+4,FALSE)=0,"",VLOOKUP($A179,'Annex 2 EHV charges'!$A:$O,COLUMN(G179)+4,FALSE)),"")</f>
        <v>0.75</v>
      </c>
      <c r="H179" s="84">
        <f>IFERROR(IF(VLOOKUP($A179,'Annex 2 EHV charges'!$A:$O,COLUMN(H179)+4,FALSE)=0,"",VLOOKUP($A179,'Annex 2 EHV charges'!$A:$O,COLUMN(H179)+4,FALSE)),"")</f>
        <v>0.75</v>
      </c>
    </row>
    <row r="180" spans="1:8" x14ac:dyDescent="0.2">
      <c r="A180" s="77">
        <f t="array" ref="A180">IFERROR(INDEX('Annex 2 EHV charges'!$A$11:$A$308, MATCH(0, IF(ISBLANK('Annex 2 EHV charges'!$A$11:$A$308),1, COUNTIF(A$4:$A179, 'Annex 2 EHV charges'!$A$11:$A$308)), 0)),"")</f>
        <v>916</v>
      </c>
      <c r="B180" s="77">
        <f>IF($A180="","",VLOOKUP($A180,'Annex 2 EHV charges'!$A:$P,2,0))</f>
        <v>916</v>
      </c>
      <c r="C180" s="78" t="str">
        <f>IF($A180="","",VLOOKUP($A180,'Annex 2 EHV charges'!$A:$P,3,0))</f>
        <v>1170000398486</v>
      </c>
      <c r="D180" s="77" t="str">
        <f>IF($A180="","",VLOOKUP($A180,'Annex 2 EHV charges'!$A:$P,7,0))</f>
        <v>Lilbourne Wind Farm</v>
      </c>
      <c r="E180" s="82" t="str">
        <f>IFERROR(IF(VLOOKUP($A180,'Annex 2 EHV charges'!$A:$O,COLUMN(E180)+4,FALSE)=0,"",VLOOKUP($A180,'Annex 2 EHV charges'!$A:$O,COLUMN(E180)+4,FALSE)),"")</f>
        <v/>
      </c>
      <c r="F180" s="83">
        <f>IFERROR(IF(VLOOKUP($A180,'Annex 2 EHV charges'!$A:$O,COLUMN(F180)+4,FALSE)=0,"",VLOOKUP($A180,'Annex 2 EHV charges'!$A:$O,COLUMN(F180)+4,FALSE)),"")</f>
        <v>1491.94</v>
      </c>
      <c r="G180" s="84">
        <f>IFERROR(IF(VLOOKUP($A180,'Annex 2 EHV charges'!$A:$O,COLUMN(G180)+4,FALSE)=0,"",VLOOKUP($A180,'Annex 2 EHV charges'!$A:$O,COLUMN(G180)+4,FALSE)),"")</f>
        <v>0.73</v>
      </c>
      <c r="H180" s="84">
        <f>IFERROR(IF(VLOOKUP($A180,'Annex 2 EHV charges'!$A:$O,COLUMN(H180)+4,FALSE)=0,"",VLOOKUP($A180,'Annex 2 EHV charges'!$A:$O,COLUMN(H180)+4,FALSE)),"")</f>
        <v>0.73</v>
      </c>
    </row>
    <row r="181" spans="1:8" x14ac:dyDescent="0.2">
      <c r="A181" s="77">
        <f t="array" ref="A181">IFERROR(INDEX('Annex 2 EHV charges'!$A$11:$A$308, MATCH(0, IF(ISBLANK('Annex 2 EHV charges'!$A$11:$A$308),1, COUNTIF(A$4:$A180, 'Annex 2 EHV charges'!$A$11:$A$308)), 0)),"")</f>
        <v>917</v>
      </c>
      <c r="B181" s="77">
        <f>IF($A181="","",VLOOKUP($A181,'Annex 2 EHV charges'!$A:$P,2,0))</f>
        <v>917</v>
      </c>
      <c r="C181" s="78" t="str">
        <f>IF($A181="","",VLOOKUP($A181,'Annex 2 EHV charges'!$A:$P,3,0))</f>
        <v>1170000154538</v>
      </c>
      <c r="D181" s="77" t="str">
        <f>IF($A181="","",VLOOKUP($A181,'Annex 2 EHV charges'!$A:$P,7,0))</f>
        <v>Chelvaston Renewable</v>
      </c>
      <c r="E181" s="82" t="str">
        <f>IFERROR(IF(VLOOKUP($A181,'Annex 2 EHV charges'!$A:$O,COLUMN(E181)+4,FALSE)=0,"",VLOOKUP($A181,'Annex 2 EHV charges'!$A:$O,COLUMN(E181)+4,FALSE)),"")</f>
        <v/>
      </c>
      <c r="F181" s="83">
        <f>IFERROR(IF(VLOOKUP($A181,'Annex 2 EHV charges'!$A:$O,COLUMN(F181)+4,FALSE)=0,"",VLOOKUP($A181,'Annex 2 EHV charges'!$A:$O,COLUMN(F181)+4,FALSE)),"")</f>
        <v>1599.4</v>
      </c>
      <c r="G181" s="84">
        <f>IFERROR(IF(VLOOKUP($A181,'Annex 2 EHV charges'!$A:$O,COLUMN(G181)+4,FALSE)=0,"",VLOOKUP($A181,'Annex 2 EHV charges'!$A:$O,COLUMN(G181)+4,FALSE)),"")</f>
        <v>0.71</v>
      </c>
      <c r="H181" s="84">
        <f>IFERROR(IF(VLOOKUP($A181,'Annex 2 EHV charges'!$A:$O,COLUMN(H181)+4,FALSE)=0,"",VLOOKUP($A181,'Annex 2 EHV charges'!$A:$O,COLUMN(H181)+4,FALSE)),"")</f>
        <v>0.71</v>
      </c>
    </row>
    <row r="182" spans="1:8" x14ac:dyDescent="0.2">
      <c r="A182" s="77">
        <f t="array" ref="A182">IFERROR(INDEX('Annex 2 EHV charges'!$A$11:$A$308, MATCH(0, IF(ISBLANK('Annex 2 EHV charges'!$A$11:$A$308),1, COUNTIF(A$4:$A181, 'Annex 2 EHV charges'!$A$11:$A$308)), 0)),"")</f>
        <v>918</v>
      </c>
      <c r="B182" s="77">
        <f>IF($A182="","",VLOOKUP($A182,'Annex 2 EHV charges'!$A:$P,2,0))</f>
        <v>918</v>
      </c>
      <c r="C182" s="78" t="str">
        <f>IF($A182="","",VLOOKUP($A182,'Annex 2 EHV charges'!$A:$P,3,0))</f>
        <v>1170000174827</v>
      </c>
      <c r="D182" s="77" t="str">
        <f>IF($A182="","",VLOOKUP($A182,'Annex 2 EHV charges'!$A:$P,7,0))</f>
        <v>Beachampton Solar Farm</v>
      </c>
      <c r="E182" s="82" t="str">
        <f>IFERROR(IF(VLOOKUP($A182,'Annex 2 EHV charges'!$A:$O,COLUMN(E182)+4,FALSE)=0,"",VLOOKUP($A182,'Annex 2 EHV charges'!$A:$O,COLUMN(E182)+4,FALSE)),"")</f>
        <v/>
      </c>
      <c r="F182" s="83">
        <f>IFERROR(IF(VLOOKUP($A182,'Annex 2 EHV charges'!$A:$O,COLUMN(F182)+4,FALSE)=0,"",VLOOKUP($A182,'Annex 2 EHV charges'!$A:$O,COLUMN(F182)+4,FALSE)),"")</f>
        <v>20.51</v>
      </c>
      <c r="G182" s="84">
        <f>IFERROR(IF(VLOOKUP($A182,'Annex 2 EHV charges'!$A:$O,COLUMN(G182)+4,FALSE)=0,"",VLOOKUP($A182,'Annex 2 EHV charges'!$A:$O,COLUMN(G182)+4,FALSE)),"")</f>
        <v>1.82</v>
      </c>
      <c r="H182" s="84">
        <f>IFERROR(IF(VLOOKUP($A182,'Annex 2 EHV charges'!$A:$O,COLUMN(H182)+4,FALSE)=0,"",VLOOKUP($A182,'Annex 2 EHV charges'!$A:$O,COLUMN(H182)+4,FALSE)),"")</f>
        <v>1.82</v>
      </c>
    </row>
    <row r="183" spans="1:8" x14ac:dyDescent="0.2">
      <c r="A183" s="77">
        <f t="array" ref="A183">IFERROR(INDEX('Annex 2 EHV charges'!$A$11:$A$308, MATCH(0, IF(ISBLANK('Annex 2 EHV charges'!$A$11:$A$308),1, COUNTIF(A$4:$A182, 'Annex 2 EHV charges'!$A$11:$A$308)), 0)),"")</f>
        <v>919</v>
      </c>
      <c r="B183" s="77">
        <f>IF($A183="","",VLOOKUP($A183,'Annex 2 EHV charges'!$A:$P,2,0))</f>
        <v>919</v>
      </c>
      <c r="C183" s="78" t="str">
        <f>IF($A183="","",VLOOKUP($A183,'Annex 2 EHV charges'!$A:$P,3,0))</f>
        <v>1170000182961</v>
      </c>
      <c r="D183" s="77" t="str">
        <f>IF($A183="","",VLOOKUP($A183,'Annex 2 EHV charges'!$A:$P,7,0))</f>
        <v>Croft End Solar Farm</v>
      </c>
      <c r="E183" s="82" t="str">
        <f>IFERROR(IF(VLOOKUP($A183,'Annex 2 EHV charges'!$A:$O,COLUMN(E183)+4,FALSE)=0,"",VLOOKUP($A183,'Annex 2 EHV charges'!$A:$O,COLUMN(E183)+4,FALSE)),"")</f>
        <v/>
      </c>
      <c r="F183" s="83">
        <f>IFERROR(IF(VLOOKUP($A183,'Annex 2 EHV charges'!$A:$O,COLUMN(F183)+4,FALSE)=0,"",VLOOKUP($A183,'Annex 2 EHV charges'!$A:$O,COLUMN(F183)+4,FALSE)),"")</f>
        <v>2.97</v>
      </c>
      <c r="G183" s="84">
        <f>IFERROR(IF(VLOOKUP($A183,'Annex 2 EHV charges'!$A:$O,COLUMN(G183)+4,FALSE)=0,"",VLOOKUP($A183,'Annex 2 EHV charges'!$A:$O,COLUMN(G183)+4,FALSE)),"")</f>
        <v>1.86</v>
      </c>
      <c r="H183" s="84">
        <f>IFERROR(IF(VLOOKUP($A183,'Annex 2 EHV charges'!$A:$O,COLUMN(H183)+4,FALSE)=0,"",VLOOKUP($A183,'Annex 2 EHV charges'!$A:$O,COLUMN(H183)+4,FALSE)),"")</f>
        <v>1.86</v>
      </c>
    </row>
    <row r="184" spans="1:8" x14ac:dyDescent="0.2">
      <c r="A184" s="77">
        <f t="array" ref="A184">IFERROR(INDEX('Annex 2 EHV charges'!$A$11:$A$308, MATCH(0, IF(ISBLANK('Annex 2 EHV charges'!$A$11:$A$308),1, COUNTIF(A$4:$A183, 'Annex 2 EHV charges'!$A$11:$A$308)), 0)),"")</f>
        <v>920</v>
      </c>
      <c r="B184" s="77">
        <f>IF($A184="","",VLOOKUP($A184,'Annex 2 EHV charges'!$A:$P,2,0))</f>
        <v>920</v>
      </c>
      <c r="C184" s="78" t="str">
        <f>IF($A184="","",VLOOKUP($A184,'Annex 2 EHV charges'!$A:$P,3,0))</f>
        <v>1170000233552</v>
      </c>
      <c r="D184" s="77" t="str">
        <f>IF($A184="","",VLOOKUP($A184,'Annex 2 EHV charges'!$A:$P,7,0))</f>
        <v>M1 Wind farm</v>
      </c>
      <c r="E184" s="82" t="str">
        <f>IFERROR(IF(VLOOKUP($A184,'Annex 2 EHV charges'!$A:$O,COLUMN(E184)+4,FALSE)=0,"",VLOOKUP($A184,'Annex 2 EHV charges'!$A:$O,COLUMN(E184)+4,FALSE)),"")</f>
        <v/>
      </c>
      <c r="F184" s="83">
        <f>IFERROR(IF(VLOOKUP($A184,'Annex 2 EHV charges'!$A:$O,COLUMN(F184)+4,FALSE)=0,"",VLOOKUP($A184,'Annex 2 EHV charges'!$A:$O,COLUMN(F184)+4,FALSE)),"")</f>
        <v>10.71</v>
      </c>
      <c r="G184" s="84">
        <f>IFERROR(IF(VLOOKUP($A184,'Annex 2 EHV charges'!$A:$O,COLUMN(G184)+4,FALSE)=0,"",VLOOKUP($A184,'Annex 2 EHV charges'!$A:$O,COLUMN(G184)+4,FALSE)),"")</f>
        <v>0.69</v>
      </c>
      <c r="H184" s="84">
        <f>IFERROR(IF(VLOOKUP($A184,'Annex 2 EHV charges'!$A:$O,COLUMN(H184)+4,FALSE)=0,"",VLOOKUP($A184,'Annex 2 EHV charges'!$A:$O,COLUMN(H184)+4,FALSE)),"")</f>
        <v>0.69</v>
      </c>
    </row>
    <row r="185" spans="1:8" x14ac:dyDescent="0.2">
      <c r="A185" s="77">
        <f t="array" ref="A185">IFERROR(INDEX('Annex 2 EHV charges'!$A$11:$A$308, MATCH(0, IF(ISBLANK('Annex 2 EHV charges'!$A$11:$A$308),1, COUNTIF(A$4:$A184, 'Annex 2 EHV charges'!$A$11:$A$308)), 0)),"")</f>
        <v>922</v>
      </c>
      <c r="B185" s="77">
        <f>IF($A185="","",VLOOKUP($A185,'Annex 2 EHV charges'!$A:$P,2,0))</f>
        <v>922</v>
      </c>
      <c r="C185" s="78" t="str">
        <f>IF($A185="","",VLOOKUP($A185,'Annex 2 EHV charges'!$A:$P,3,0))</f>
        <v>1170000280108</v>
      </c>
      <c r="D185" s="77" t="str">
        <f>IF($A185="","",VLOOKUP($A185,'Annex 2 EHV charges'!$A:$P,7,0))</f>
        <v>Low Farm Anaerobic Dig</v>
      </c>
      <c r="E185" s="82">
        <f>IFERROR(IF(VLOOKUP($A185,'Annex 2 EHV charges'!$A:$O,COLUMN(E185)+4,FALSE)=0,"",VLOOKUP($A185,'Annex 2 EHV charges'!$A:$O,COLUMN(E185)+4,FALSE)),"")</f>
        <v>5.7000000000000002E-2</v>
      </c>
      <c r="F185" s="83">
        <f>IFERROR(IF(VLOOKUP($A185,'Annex 2 EHV charges'!$A:$O,COLUMN(F185)+4,FALSE)=0,"",VLOOKUP($A185,'Annex 2 EHV charges'!$A:$O,COLUMN(F185)+4,FALSE)),"")</f>
        <v>1501.09</v>
      </c>
      <c r="G185" s="84">
        <f>IFERROR(IF(VLOOKUP($A185,'Annex 2 EHV charges'!$A:$O,COLUMN(G185)+4,FALSE)=0,"",VLOOKUP($A185,'Annex 2 EHV charges'!$A:$O,COLUMN(G185)+4,FALSE)),"")</f>
        <v>0.91</v>
      </c>
      <c r="H185" s="84">
        <f>IFERROR(IF(VLOOKUP($A185,'Annex 2 EHV charges'!$A:$O,COLUMN(H185)+4,FALSE)=0,"",VLOOKUP($A185,'Annex 2 EHV charges'!$A:$O,COLUMN(H185)+4,FALSE)),"")</f>
        <v>0.91</v>
      </c>
    </row>
    <row r="186" spans="1:8" x14ac:dyDescent="0.2">
      <c r="A186" s="77">
        <f t="array" ref="A186">IFERROR(INDEX('Annex 2 EHV charges'!$A$11:$A$308, MATCH(0, IF(ISBLANK('Annex 2 EHV charges'!$A$11:$A$308),1, COUNTIF(A$4:$A185, 'Annex 2 EHV charges'!$A$11:$A$308)), 0)),"")</f>
        <v>923</v>
      </c>
      <c r="B186" s="77">
        <f>IF($A186="","",VLOOKUP($A186,'Annex 2 EHV charges'!$A:$P,2,0))</f>
        <v>923</v>
      </c>
      <c r="C186" s="78" t="str">
        <f>IF($A186="","",VLOOKUP($A186,'Annex 2 EHV charges'!$A:$P,3,0))</f>
        <v>1170000280960</v>
      </c>
      <c r="D186" s="77" t="str">
        <f>IF($A186="","",VLOOKUP($A186,'Annex 2 EHV charges'!$A:$P,7,0))</f>
        <v>Turweston Airfield Solar Farm</v>
      </c>
      <c r="E186" s="82" t="str">
        <f>IFERROR(IF(VLOOKUP($A186,'Annex 2 EHV charges'!$A:$O,COLUMN(E186)+4,FALSE)=0,"",VLOOKUP($A186,'Annex 2 EHV charges'!$A:$O,COLUMN(E186)+4,FALSE)),"")</f>
        <v/>
      </c>
      <c r="F186" s="83">
        <f>IFERROR(IF(VLOOKUP($A186,'Annex 2 EHV charges'!$A:$O,COLUMN(F186)+4,FALSE)=0,"",VLOOKUP($A186,'Annex 2 EHV charges'!$A:$O,COLUMN(F186)+4,FALSE)),"")</f>
        <v>1.89</v>
      </c>
      <c r="G186" s="84">
        <f>IFERROR(IF(VLOOKUP($A186,'Annex 2 EHV charges'!$A:$O,COLUMN(G186)+4,FALSE)=0,"",VLOOKUP($A186,'Annex 2 EHV charges'!$A:$O,COLUMN(G186)+4,FALSE)),"")</f>
        <v>3.12</v>
      </c>
      <c r="H186" s="84">
        <f>IFERROR(IF(VLOOKUP($A186,'Annex 2 EHV charges'!$A:$O,COLUMN(H186)+4,FALSE)=0,"",VLOOKUP($A186,'Annex 2 EHV charges'!$A:$O,COLUMN(H186)+4,FALSE)),"")</f>
        <v>3.12</v>
      </c>
    </row>
    <row r="187" spans="1:8" x14ac:dyDescent="0.2">
      <c r="A187" s="77">
        <f t="array" ref="A187">IFERROR(INDEX('Annex 2 EHV charges'!$A$11:$A$308, MATCH(0, IF(ISBLANK('Annex 2 EHV charges'!$A$11:$A$308),1, COUNTIF(A$4:$A186, 'Annex 2 EHV charges'!$A$11:$A$308)), 0)),"")</f>
        <v>924</v>
      </c>
      <c r="B187" s="77">
        <f>IF($A187="","",VLOOKUP($A187,'Annex 2 EHV charges'!$A:$P,2,0))</f>
        <v>924</v>
      </c>
      <c r="C187" s="78" t="str">
        <f>IF($A187="","",VLOOKUP($A187,'Annex 2 EHV charges'!$A:$P,3,0))</f>
        <v>1170000281175</v>
      </c>
      <c r="D187" s="77" t="str">
        <f>IF($A187="","",VLOOKUP($A187,'Annex 2 EHV charges'!$A:$P,7,0))</f>
        <v>Burton Pedwardine Solar</v>
      </c>
      <c r="E187" s="82" t="str">
        <f>IFERROR(IF(VLOOKUP($A187,'Annex 2 EHV charges'!$A:$O,COLUMN(E187)+4,FALSE)=0,"",VLOOKUP($A187,'Annex 2 EHV charges'!$A:$O,COLUMN(E187)+4,FALSE)),"")</f>
        <v/>
      </c>
      <c r="F187" s="83">
        <f>IFERROR(IF(VLOOKUP($A187,'Annex 2 EHV charges'!$A:$O,COLUMN(F187)+4,FALSE)=0,"",VLOOKUP($A187,'Annex 2 EHV charges'!$A:$O,COLUMN(F187)+4,FALSE)),"")</f>
        <v>12.92</v>
      </c>
      <c r="G187" s="84">
        <f>IFERROR(IF(VLOOKUP($A187,'Annex 2 EHV charges'!$A:$O,COLUMN(G187)+4,FALSE)=0,"",VLOOKUP($A187,'Annex 2 EHV charges'!$A:$O,COLUMN(G187)+4,FALSE)),"")</f>
        <v>1.29</v>
      </c>
      <c r="H187" s="84">
        <f>IFERROR(IF(VLOOKUP($A187,'Annex 2 EHV charges'!$A:$O,COLUMN(H187)+4,FALSE)=0,"",VLOOKUP($A187,'Annex 2 EHV charges'!$A:$O,COLUMN(H187)+4,FALSE)),"")</f>
        <v>1.29</v>
      </c>
    </row>
    <row r="188" spans="1:8" x14ac:dyDescent="0.2">
      <c r="A188" s="77">
        <f t="array" ref="A188">IFERROR(INDEX('Annex 2 EHV charges'!$A$11:$A$308, MATCH(0, IF(ISBLANK('Annex 2 EHV charges'!$A$11:$A$308),1, COUNTIF(A$4:$A187, 'Annex 2 EHV charges'!$A$11:$A$308)), 0)),"")</f>
        <v>925</v>
      </c>
      <c r="B188" s="77">
        <f>IF($A188="","",VLOOKUP($A188,'Annex 2 EHV charges'!$A:$P,2,0))</f>
        <v>925</v>
      </c>
      <c r="C188" s="78" t="str">
        <f>IF($A188="","",VLOOKUP($A188,'Annex 2 EHV charges'!$A:$P,3,0))</f>
        <v>1170000306909</v>
      </c>
      <c r="D188" s="77" t="str">
        <f>IF($A188="","",VLOOKUP($A188,'Annex 2 EHV charges'!$A:$P,7,0))</f>
        <v>Little Morton Farm Solar</v>
      </c>
      <c r="E188" s="82">
        <f>IFERROR(IF(VLOOKUP($A188,'Annex 2 EHV charges'!$A:$O,COLUMN(E188)+4,FALSE)=0,"",VLOOKUP($A188,'Annex 2 EHV charges'!$A:$O,COLUMN(E188)+4,FALSE)),"")</f>
        <v>5.5E-2</v>
      </c>
      <c r="F188" s="83">
        <f>IFERROR(IF(VLOOKUP($A188,'Annex 2 EHV charges'!$A:$O,COLUMN(F188)+4,FALSE)=0,"",VLOOKUP($A188,'Annex 2 EHV charges'!$A:$O,COLUMN(F188)+4,FALSE)),"")</f>
        <v>5.16</v>
      </c>
      <c r="G188" s="84">
        <f>IFERROR(IF(VLOOKUP($A188,'Annex 2 EHV charges'!$A:$O,COLUMN(G188)+4,FALSE)=0,"",VLOOKUP($A188,'Annex 2 EHV charges'!$A:$O,COLUMN(G188)+4,FALSE)),"")</f>
        <v>1.37</v>
      </c>
      <c r="H188" s="84">
        <f>IFERROR(IF(VLOOKUP($A188,'Annex 2 EHV charges'!$A:$O,COLUMN(H188)+4,FALSE)=0,"",VLOOKUP($A188,'Annex 2 EHV charges'!$A:$O,COLUMN(H188)+4,FALSE)),"")</f>
        <v>1.37</v>
      </c>
    </row>
    <row r="189" spans="1:8" x14ac:dyDescent="0.2">
      <c r="A189" s="77">
        <f t="array" ref="A189">IFERROR(INDEX('Annex 2 EHV charges'!$A$11:$A$308, MATCH(0, IF(ISBLANK('Annex 2 EHV charges'!$A$11:$A$308),1, COUNTIF(A$4:$A188, 'Annex 2 EHV charges'!$A$11:$A$308)), 0)),"")</f>
        <v>930</v>
      </c>
      <c r="B189" s="77">
        <f>IF($A189="","",VLOOKUP($A189,'Annex 2 EHV charges'!$A:$P,2,0))</f>
        <v>930</v>
      </c>
      <c r="C189" s="78" t="str">
        <f>IF($A189="","",VLOOKUP($A189,'Annex 2 EHV charges'!$A:$P,3,0))</f>
        <v>1170000073288</v>
      </c>
      <c r="D189" s="77" t="str">
        <f>IF($A189="","",VLOOKUP($A189,'Annex 2 EHV charges'!$A:$P,7,0))</f>
        <v>Rockingham</v>
      </c>
      <c r="E189" s="82">
        <f>IFERROR(IF(VLOOKUP($A189,'Annex 2 EHV charges'!$A:$O,COLUMN(E189)+4,FALSE)=0,"",VLOOKUP($A189,'Annex 2 EHV charges'!$A:$O,COLUMN(E189)+4,FALSE)),"")</f>
        <v>0.52100000000000002</v>
      </c>
      <c r="F189" s="83">
        <f>IFERROR(IF(VLOOKUP($A189,'Annex 2 EHV charges'!$A:$O,COLUMN(F189)+4,FALSE)=0,"",VLOOKUP($A189,'Annex 2 EHV charges'!$A:$O,COLUMN(F189)+4,FALSE)),"")</f>
        <v>21320.36</v>
      </c>
      <c r="G189" s="84">
        <f>IFERROR(IF(VLOOKUP($A189,'Annex 2 EHV charges'!$A:$O,COLUMN(G189)+4,FALSE)=0,"",VLOOKUP($A189,'Annex 2 EHV charges'!$A:$O,COLUMN(G189)+4,FALSE)),"")</f>
        <v>1.01</v>
      </c>
      <c r="H189" s="84">
        <f>IFERROR(IF(VLOOKUP($A189,'Annex 2 EHV charges'!$A:$O,COLUMN(H189)+4,FALSE)=0,"",VLOOKUP($A189,'Annex 2 EHV charges'!$A:$O,COLUMN(H189)+4,FALSE)),"")</f>
        <v>1.01</v>
      </c>
    </row>
    <row r="190" spans="1:8" ht="51" x14ac:dyDescent="0.2">
      <c r="A190" s="77">
        <f t="array" ref="A190">IFERROR(INDEX('Annex 2 EHV charges'!$A$11:$A$308, MATCH(0, IF(ISBLANK('Annex 2 EHV charges'!$A$11:$A$308),1, COUNTIF(A$4:$A189, 'Annex 2 EHV charges'!$A$11:$A$308)), 0)),"")</f>
        <v>931</v>
      </c>
      <c r="B190" s="77">
        <f>IF($A190="","",VLOOKUP($A190,'Annex 2 EHV charges'!$A:$P,2,0))</f>
        <v>931</v>
      </c>
      <c r="C190" s="78" t="str">
        <f>IF($A190="","",VLOOKUP($A190,'Annex 2 EHV charges'!$A:$P,3,0))</f>
        <v>1170000086612
1170000091783
1170000091792
1170000091808</v>
      </c>
      <c r="D190" s="77" t="str">
        <f>IF($A190="","",VLOOKUP($A190,'Annex 2 EHV charges'!$A:$P,7,0))</f>
        <v>Santander Carlton Park 132/11</v>
      </c>
      <c r="E190" s="82">
        <f>IFERROR(IF(VLOOKUP($A190,'Annex 2 EHV charges'!$A:$O,COLUMN(E190)+4,FALSE)=0,"",VLOOKUP($A190,'Annex 2 EHV charges'!$A:$O,COLUMN(E190)+4,FALSE)),"")</f>
        <v>3.2040000000000002</v>
      </c>
      <c r="F190" s="83">
        <f>IFERROR(IF(VLOOKUP($A190,'Annex 2 EHV charges'!$A:$O,COLUMN(F190)+4,FALSE)=0,"",VLOOKUP($A190,'Annex 2 EHV charges'!$A:$O,COLUMN(F190)+4,FALSE)),"")</f>
        <v>12610.63</v>
      </c>
      <c r="G190" s="84">
        <f>IFERROR(IF(VLOOKUP($A190,'Annex 2 EHV charges'!$A:$O,COLUMN(G190)+4,FALSE)=0,"",VLOOKUP($A190,'Annex 2 EHV charges'!$A:$O,COLUMN(G190)+4,FALSE)),"")</f>
        <v>1.1299999999999999</v>
      </c>
      <c r="H190" s="84">
        <f>IFERROR(IF(VLOOKUP($A190,'Annex 2 EHV charges'!$A:$O,COLUMN(H190)+4,FALSE)=0,"",VLOOKUP($A190,'Annex 2 EHV charges'!$A:$O,COLUMN(H190)+4,FALSE)),"")</f>
        <v>1.1299999999999999</v>
      </c>
    </row>
    <row r="191" spans="1:8" x14ac:dyDescent="0.2">
      <c r="A191" s="77">
        <f t="array" ref="A191">IFERROR(INDEX('Annex 2 EHV charges'!$A$11:$A$308, MATCH(0, IF(ISBLANK('Annex 2 EHV charges'!$A$11:$A$308),1, COUNTIF(A$4:$A190, 'Annex 2 EHV charges'!$A$11:$A$308)), 0)),"")</f>
        <v>932</v>
      </c>
      <c r="B191" s="77">
        <f>IF($A191="","",VLOOKUP($A191,'Annex 2 EHV charges'!$A:$P,2,0))</f>
        <v>932</v>
      </c>
      <c r="C191" s="78">
        <f>IF($A191="","",VLOOKUP($A191,'Annex 2 EHV charges'!$A:$P,3,0))</f>
        <v>1160001446600</v>
      </c>
      <c r="D191" s="77" t="str">
        <f>IF($A191="","",VLOOKUP($A191,'Annex 2 EHV charges'!$A:$P,7,0))</f>
        <v>Delphi Diesel</v>
      </c>
      <c r="E191" s="82">
        <f>IFERROR(IF(VLOOKUP($A191,'Annex 2 EHV charges'!$A:$O,COLUMN(E191)+4,FALSE)=0,"",VLOOKUP($A191,'Annex 2 EHV charges'!$A:$O,COLUMN(E191)+4,FALSE)),"")</f>
        <v>2.4359999999999999</v>
      </c>
      <c r="F191" s="83">
        <f>IFERROR(IF(VLOOKUP($A191,'Annex 2 EHV charges'!$A:$O,COLUMN(F191)+4,FALSE)=0,"",VLOOKUP($A191,'Annex 2 EHV charges'!$A:$O,COLUMN(F191)+4,FALSE)),"")</f>
        <v>1714.54</v>
      </c>
      <c r="G191" s="84">
        <f>IFERROR(IF(VLOOKUP($A191,'Annex 2 EHV charges'!$A:$O,COLUMN(G191)+4,FALSE)=0,"",VLOOKUP($A191,'Annex 2 EHV charges'!$A:$O,COLUMN(G191)+4,FALSE)),"")</f>
        <v>1.7</v>
      </c>
      <c r="H191" s="84">
        <f>IFERROR(IF(VLOOKUP($A191,'Annex 2 EHV charges'!$A:$O,COLUMN(H191)+4,FALSE)=0,"",VLOOKUP($A191,'Annex 2 EHV charges'!$A:$O,COLUMN(H191)+4,FALSE)),"")</f>
        <v>1.7</v>
      </c>
    </row>
    <row r="192" spans="1:8" x14ac:dyDescent="0.2">
      <c r="A192" s="77">
        <f t="array" ref="A192">IFERROR(INDEX('Annex 2 EHV charges'!$A$11:$A$308, MATCH(0, IF(ISBLANK('Annex 2 EHV charges'!$A$11:$A$308),1, COUNTIF(A$4:$A191, 'Annex 2 EHV charges'!$A$11:$A$308)), 0)),"")</f>
        <v>940</v>
      </c>
      <c r="B192" s="77">
        <f>IF($A192="","",VLOOKUP($A192,'Annex 2 EHV charges'!$A:$P,2,0))</f>
        <v>940</v>
      </c>
      <c r="C192" s="78" t="str">
        <f>IF($A192="","",VLOOKUP($A192,'Annex 2 EHV charges'!$A:$P,3,0))</f>
        <v>1170000306884</v>
      </c>
      <c r="D192" s="77" t="str">
        <f>IF($A192="","",VLOOKUP($A192,'Annex 2 EHV charges'!$A:$P,7,0))</f>
        <v>Lodge Farm Solar Park</v>
      </c>
      <c r="E192" s="82">
        <f>IFERROR(IF(VLOOKUP($A192,'Annex 2 EHV charges'!$A:$O,COLUMN(E192)+4,FALSE)=0,"",VLOOKUP($A192,'Annex 2 EHV charges'!$A:$O,COLUMN(E192)+4,FALSE)),"")</f>
        <v>5.5E-2</v>
      </c>
      <c r="F192" s="83">
        <f>IFERROR(IF(VLOOKUP($A192,'Annex 2 EHV charges'!$A:$O,COLUMN(F192)+4,FALSE)=0,"",VLOOKUP($A192,'Annex 2 EHV charges'!$A:$O,COLUMN(F192)+4,FALSE)),"")</f>
        <v>27.65</v>
      </c>
      <c r="G192" s="84">
        <f>IFERROR(IF(VLOOKUP($A192,'Annex 2 EHV charges'!$A:$O,COLUMN(G192)+4,FALSE)=0,"",VLOOKUP($A192,'Annex 2 EHV charges'!$A:$O,COLUMN(G192)+4,FALSE)),"")</f>
        <v>0.97</v>
      </c>
      <c r="H192" s="84">
        <f>IFERROR(IF(VLOOKUP($A192,'Annex 2 EHV charges'!$A:$O,COLUMN(H192)+4,FALSE)=0,"",VLOOKUP($A192,'Annex 2 EHV charges'!$A:$O,COLUMN(H192)+4,FALSE)),"")</f>
        <v>0.97</v>
      </c>
    </row>
    <row r="193" spans="1:8" x14ac:dyDescent="0.2">
      <c r="A193" s="77">
        <f t="array" ref="A193">IFERROR(INDEX('Annex 2 EHV charges'!$A$11:$A$308, MATCH(0, IF(ISBLANK('Annex 2 EHV charges'!$A$11:$A$308),1, COUNTIF(A$4:$A192, 'Annex 2 EHV charges'!$A$11:$A$308)), 0)),"")</f>
        <v>941</v>
      </c>
      <c r="B193" s="77">
        <f>IF($A193="","",VLOOKUP($A193,'Annex 2 EHV charges'!$A:$P,2,0))</f>
        <v>941</v>
      </c>
      <c r="C193" s="78" t="str">
        <f>IF($A193="","",VLOOKUP($A193,'Annex 2 EHV charges'!$A:$P,3,0))</f>
        <v>1170000313162</v>
      </c>
      <c r="D193" s="77" t="str">
        <f>IF($A193="","",VLOOKUP($A193,'Annex 2 EHV charges'!$A:$P,7,0))</f>
        <v>Ermine Farm PV</v>
      </c>
      <c r="E193" s="82" t="str">
        <f>IFERROR(IF(VLOOKUP($A193,'Annex 2 EHV charges'!$A:$O,COLUMN(E193)+4,FALSE)=0,"",VLOOKUP($A193,'Annex 2 EHV charges'!$A:$O,COLUMN(E193)+4,FALSE)),"")</f>
        <v/>
      </c>
      <c r="F193" s="83">
        <f>IFERROR(IF(VLOOKUP($A193,'Annex 2 EHV charges'!$A:$O,COLUMN(F193)+4,FALSE)=0,"",VLOOKUP($A193,'Annex 2 EHV charges'!$A:$O,COLUMN(F193)+4,FALSE)),"")</f>
        <v>56.4</v>
      </c>
      <c r="G193" s="84">
        <f>IFERROR(IF(VLOOKUP($A193,'Annex 2 EHV charges'!$A:$O,COLUMN(G193)+4,FALSE)=0,"",VLOOKUP($A193,'Annex 2 EHV charges'!$A:$O,COLUMN(G193)+4,FALSE)),"")</f>
        <v>1.36</v>
      </c>
      <c r="H193" s="84">
        <f>IFERROR(IF(VLOOKUP($A193,'Annex 2 EHV charges'!$A:$O,COLUMN(H193)+4,FALSE)=0,"",VLOOKUP($A193,'Annex 2 EHV charges'!$A:$O,COLUMN(H193)+4,FALSE)),"")</f>
        <v>1.36</v>
      </c>
    </row>
    <row r="194" spans="1:8" x14ac:dyDescent="0.2">
      <c r="A194" s="77">
        <f t="array" ref="A194">IFERROR(INDEX('Annex 2 EHV charges'!$A$11:$A$308, MATCH(0, IF(ISBLANK('Annex 2 EHV charges'!$A$11:$A$308),1, COUNTIF(A$4:$A193, 'Annex 2 EHV charges'!$A$11:$A$308)), 0)),"")</f>
        <v>942</v>
      </c>
      <c r="B194" s="77">
        <f>IF($A194="","",VLOOKUP($A194,'Annex 2 EHV charges'!$A:$P,2,0))</f>
        <v>942</v>
      </c>
      <c r="C194" s="78" t="str">
        <f>IF($A194="","",VLOOKUP($A194,'Annex 2 EHV charges'!$A:$P,3,0))</f>
        <v>1170000319234</v>
      </c>
      <c r="D194" s="77" t="str">
        <f>IF($A194="","",VLOOKUP($A194,'Annex 2 EHV charges'!$A:$P,7,0))</f>
        <v>Ridge Solar Park</v>
      </c>
      <c r="E194" s="82" t="str">
        <f>IFERROR(IF(VLOOKUP($A194,'Annex 2 EHV charges'!$A:$O,COLUMN(E194)+4,FALSE)=0,"",VLOOKUP($A194,'Annex 2 EHV charges'!$A:$O,COLUMN(E194)+4,FALSE)),"")</f>
        <v/>
      </c>
      <c r="F194" s="83">
        <f>IFERROR(IF(VLOOKUP($A194,'Annex 2 EHV charges'!$A:$O,COLUMN(F194)+4,FALSE)=0,"",VLOOKUP($A194,'Annex 2 EHV charges'!$A:$O,COLUMN(F194)+4,FALSE)),"")</f>
        <v>1485.41</v>
      </c>
      <c r="G194" s="84">
        <f>IFERROR(IF(VLOOKUP($A194,'Annex 2 EHV charges'!$A:$O,COLUMN(G194)+4,FALSE)=0,"",VLOOKUP($A194,'Annex 2 EHV charges'!$A:$O,COLUMN(G194)+4,FALSE)),"")</f>
        <v>1.03</v>
      </c>
      <c r="H194" s="84">
        <f>IFERROR(IF(VLOOKUP($A194,'Annex 2 EHV charges'!$A:$O,COLUMN(H194)+4,FALSE)=0,"",VLOOKUP($A194,'Annex 2 EHV charges'!$A:$O,COLUMN(H194)+4,FALSE)),"")</f>
        <v>1.03</v>
      </c>
    </row>
    <row r="195" spans="1:8" x14ac:dyDescent="0.2">
      <c r="A195" s="77">
        <f t="array" ref="A195">IFERROR(INDEX('Annex 2 EHV charges'!$A$11:$A$308, MATCH(0, IF(ISBLANK('Annex 2 EHV charges'!$A$11:$A$308),1, COUNTIF(A$4:$A194, 'Annex 2 EHV charges'!$A$11:$A$308)), 0)),"")</f>
        <v>943</v>
      </c>
      <c r="B195" s="77">
        <f>IF($A195="","",VLOOKUP($A195,'Annex 2 EHV charges'!$A:$P,2,0))</f>
        <v>943</v>
      </c>
      <c r="C195" s="78" t="str">
        <f>IF($A195="","",VLOOKUP($A195,'Annex 2 EHV charges'!$A:$P,3,0))</f>
        <v>1170000325283</v>
      </c>
      <c r="D195" s="77" t="str">
        <f>IF($A195="","",VLOOKUP($A195,'Annex 2 EHV charges'!$A:$P,7,0))</f>
        <v>Winwick Wind Farm</v>
      </c>
      <c r="E195" s="82" t="str">
        <f>IFERROR(IF(VLOOKUP($A195,'Annex 2 EHV charges'!$A:$O,COLUMN(E195)+4,FALSE)=0,"",VLOOKUP($A195,'Annex 2 EHV charges'!$A:$O,COLUMN(E195)+4,FALSE)),"")</f>
        <v/>
      </c>
      <c r="F195" s="83">
        <f>IFERROR(IF(VLOOKUP($A195,'Annex 2 EHV charges'!$A:$O,COLUMN(F195)+4,FALSE)=0,"",VLOOKUP($A195,'Annex 2 EHV charges'!$A:$O,COLUMN(F195)+4,FALSE)),"")</f>
        <v>1.87</v>
      </c>
      <c r="G195" s="84">
        <f>IFERROR(IF(VLOOKUP($A195,'Annex 2 EHV charges'!$A:$O,COLUMN(G195)+4,FALSE)=0,"",VLOOKUP($A195,'Annex 2 EHV charges'!$A:$O,COLUMN(G195)+4,FALSE)),"")</f>
        <v>0.69</v>
      </c>
      <c r="H195" s="84">
        <f>IFERROR(IF(VLOOKUP($A195,'Annex 2 EHV charges'!$A:$O,COLUMN(H195)+4,FALSE)=0,"",VLOOKUP($A195,'Annex 2 EHV charges'!$A:$O,COLUMN(H195)+4,FALSE)),"")</f>
        <v>0.69</v>
      </c>
    </row>
    <row r="196" spans="1:8" x14ac:dyDescent="0.2">
      <c r="A196" s="77">
        <f t="array" ref="A196">IFERROR(INDEX('Annex 2 EHV charges'!$A$11:$A$308, MATCH(0, IF(ISBLANK('Annex 2 EHV charges'!$A$11:$A$308),1, COUNTIF(A$4:$A195, 'Annex 2 EHV charges'!$A$11:$A$308)), 0)),"")</f>
        <v>944</v>
      </c>
      <c r="B196" s="77">
        <f>IF($A196="","",VLOOKUP($A196,'Annex 2 EHV charges'!$A:$P,2,0))</f>
        <v>944</v>
      </c>
      <c r="C196" s="78" t="str">
        <f>IF($A196="","",VLOOKUP($A196,'Annex 2 EHV charges'!$A:$P,3,0))</f>
        <v>1170000325308</v>
      </c>
      <c r="D196" s="77" t="str">
        <f>IF($A196="","",VLOOKUP($A196,'Annex 2 EHV charges'!$A:$P,7,0))</f>
        <v>Watford Lodge Wind Farm</v>
      </c>
      <c r="E196" s="82" t="str">
        <f>IFERROR(IF(VLOOKUP($A196,'Annex 2 EHV charges'!$A:$O,COLUMN(E196)+4,FALSE)=0,"",VLOOKUP($A196,'Annex 2 EHV charges'!$A:$O,COLUMN(E196)+4,FALSE)),"")</f>
        <v/>
      </c>
      <c r="F196" s="83">
        <f>IFERROR(IF(VLOOKUP($A196,'Annex 2 EHV charges'!$A:$O,COLUMN(F196)+4,FALSE)=0,"",VLOOKUP($A196,'Annex 2 EHV charges'!$A:$O,COLUMN(F196)+4,FALSE)),"")</f>
        <v>70.97</v>
      </c>
      <c r="G196" s="84">
        <f>IFERROR(IF(VLOOKUP($A196,'Annex 2 EHV charges'!$A:$O,COLUMN(G196)+4,FALSE)=0,"",VLOOKUP($A196,'Annex 2 EHV charges'!$A:$O,COLUMN(G196)+4,FALSE)),"")</f>
        <v>0.75</v>
      </c>
      <c r="H196" s="84">
        <f>IFERROR(IF(VLOOKUP($A196,'Annex 2 EHV charges'!$A:$O,COLUMN(H196)+4,FALSE)=0,"",VLOOKUP($A196,'Annex 2 EHV charges'!$A:$O,COLUMN(H196)+4,FALSE)),"")</f>
        <v>0.75</v>
      </c>
    </row>
    <row r="197" spans="1:8" x14ac:dyDescent="0.2">
      <c r="A197" s="77">
        <f t="array" ref="A197">IFERROR(INDEX('Annex 2 EHV charges'!$A$11:$A$308, MATCH(0, IF(ISBLANK('Annex 2 EHV charges'!$A$11:$A$308),1, COUNTIF(A$4:$A196, 'Annex 2 EHV charges'!$A$11:$A$308)), 0)),"")</f>
        <v>945</v>
      </c>
      <c r="B197" s="77">
        <f>IF($A197="","",VLOOKUP($A197,'Annex 2 EHV charges'!$A:$P,2,0))</f>
        <v>945</v>
      </c>
      <c r="C197" s="78" t="str">
        <f>IF($A197="","",VLOOKUP($A197,'Annex 2 EHV charges'!$A:$P,3,0))</f>
        <v>1170000326454</v>
      </c>
      <c r="D197" s="77" t="str">
        <f>IF($A197="","",VLOOKUP($A197,'Annex 2 EHV charges'!$A:$P,7,0))</f>
        <v>Leverton Solar Park</v>
      </c>
      <c r="E197" s="82">
        <f>IFERROR(IF(VLOOKUP($A197,'Annex 2 EHV charges'!$A:$O,COLUMN(E197)+4,FALSE)=0,"",VLOOKUP($A197,'Annex 2 EHV charges'!$A:$O,COLUMN(E197)+4,FALSE)),"")</f>
        <v>0.19</v>
      </c>
      <c r="F197" s="83">
        <f>IFERROR(IF(VLOOKUP($A197,'Annex 2 EHV charges'!$A:$O,COLUMN(F197)+4,FALSE)=0,"",VLOOKUP($A197,'Annex 2 EHV charges'!$A:$O,COLUMN(F197)+4,FALSE)),"")</f>
        <v>2.91</v>
      </c>
      <c r="G197" s="84">
        <f>IFERROR(IF(VLOOKUP($A197,'Annex 2 EHV charges'!$A:$O,COLUMN(G197)+4,FALSE)=0,"",VLOOKUP($A197,'Annex 2 EHV charges'!$A:$O,COLUMN(G197)+4,FALSE)),"")</f>
        <v>1.37</v>
      </c>
      <c r="H197" s="84">
        <f>IFERROR(IF(VLOOKUP($A197,'Annex 2 EHV charges'!$A:$O,COLUMN(H197)+4,FALSE)=0,"",VLOOKUP($A197,'Annex 2 EHV charges'!$A:$O,COLUMN(H197)+4,FALSE)),"")</f>
        <v>1.37</v>
      </c>
    </row>
    <row r="198" spans="1:8" x14ac:dyDescent="0.2">
      <c r="A198" s="77">
        <f t="array" ref="A198">IFERROR(INDEX('Annex 2 EHV charges'!$A$11:$A$308, MATCH(0, IF(ISBLANK('Annex 2 EHV charges'!$A$11:$A$308),1, COUNTIF(A$4:$A197, 'Annex 2 EHV charges'!$A$11:$A$308)), 0)),"")</f>
        <v>946</v>
      </c>
      <c r="B198" s="77">
        <f>IF($A198="","",VLOOKUP($A198,'Annex 2 EHV charges'!$A:$P,2,0))</f>
        <v>946</v>
      </c>
      <c r="C198" s="78" t="str">
        <f>IF($A198="","",VLOOKUP($A198,'Annex 2 EHV charges'!$A:$P,3,0))</f>
        <v>1170000337508</v>
      </c>
      <c r="D198" s="77" t="str">
        <f>IF($A198="","",VLOOKUP($A198,'Annex 2 EHV charges'!$A:$P,7,0))</f>
        <v>Burton Pedwardine Phase 2</v>
      </c>
      <c r="E198" s="82" t="str">
        <f>IFERROR(IF(VLOOKUP($A198,'Annex 2 EHV charges'!$A:$O,COLUMN(E198)+4,FALSE)=0,"",VLOOKUP($A198,'Annex 2 EHV charges'!$A:$O,COLUMN(E198)+4,FALSE)),"")</f>
        <v/>
      </c>
      <c r="F198" s="83">
        <f>IFERROR(IF(VLOOKUP($A198,'Annex 2 EHV charges'!$A:$O,COLUMN(F198)+4,FALSE)=0,"",VLOOKUP($A198,'Annex 2 EHV charges'!$A:$O,COLUMN(F198)+4,FALSE)),"")</f>
        <v>27.27</v>
      </c>
      <c r="G198" s="84">
        <f>IFERROR(IF(VLOOKUP($A198,'Annex 2 EHV charges'!$A:$O,COLUMN(G198)+4,FALSE)=0,"",VLOOKUP($A198,'Annex 2 EHV charges'!$A:$O,COLUMN(G198)+4,FALSE)),"")</f>
        <v>1.2</v>
      </c>
      <c r="H198" s="84">
        <f>IFERROR(IF(VLOOKUP($A198,'Annex 2 EHV charges'!$A:$O,COLUMN(H198)+4,FALSE)=0,"",VLOOKUP($A198,'Annex 2 EHV charges'!$A:$O,COLUMN(H198)+4,FALSE)),"")</f>
        <v>1.2</v>
      </c>
    </row>
    <row r="199" spans="1:8" x14ac:dyDescent="0.2">
      <c r="A199" s="77">
        <f t="array" ref="A199">IFERROR(INDEX('Annex 2 EHV charges'!$A$11:$A$308, MATCH(0, IF(ISBLANK('Annex 2 EHV charges'!$A$11:$A$308),1, COUNTIF(A$4:$A198, 'Annex 2 EHV charges'!$A$11:$A$308)), 0)),"")</f>
        <v>947</v>
      </c>
      <c r="B199" s="77">
        <f>IF($A199="","",VLOOKUP($A199,'Annex 2 EHV charges'!$A:$P,2,0))</f>
        <v>947</v>
      </c>
      <c r="C199" s="78" t="str">
        <f>IF($A199="","",VLOOKUP($A199,'Annex 2 EHV charges'!$A:$P,3,0))</f>
        <v>1170000369068</v>
      </c>
      <c r="D199" s="77" t="str">
        <f>IF($A199="","",VLOOKUP($A199,'Annex 2 EHV charges'!$A:$P,7,0))</f>
        <v>Hartwell Solar Farm</v>
      </c>
      <c r="E199" s="82" t="str">
        <f>IFERROR(IF(VLOOKUP($A199,'Annex 2 EHV charges'!$A:$O,COLUMN(E199)+4,FALSE)=0,"",VLOOKUP($A199,'Annex 2 EHV charges'!$A:$O,COLUMN(E199)+4,FALSE)),"")</f>
        <v/>
      </c>
      <c r="F199" s="83">
        <f>IFERROR(IF(VLOOKUP($A199,'Annex 2 EHV charges'!$A:$O,COLUMN(F199)+4,FALSE)=0,"",VLOOKUP($A199,'Annex 2 EHV charges'!$A:$O,COLUMN(F199)+4,FALSE)),"")</f>
        <v>21.87</v>
      </c>
      <c r="G199" s="84">
        <f>IFERROR(IF(VLOOKUP($A199,'Annex 2 EHV charges'!$A:$O,COLUMN(G199)+4,FALSE)=0,"",VLOOKUP($A199,'Annex 2 EHV charges'!$A:$O,COLUMN(G199)+4,FALSE)),"")</f>
        <v>1.36</v>
      </c>
      <c r="H199" s="84">
        <f>IFERROR(IF(VLOOKUP($A199,'Annex 2 EHV charges'!$A:$O,COLUMN(H199)+4,FALSE)=0,"",VLOOKUP($A199,'Annex 2 EHV charges'!$A:$O,COLUMN(H199)+4,FALSE)),"")</f>
        <v>1.36</v>
      </c>
    </row>
    <row r="200" spans="1:8" x14ac:dyDescent="0.2">
      <c r="A200" s="77">
        <f t="array" ref="A200">IFERROR(INDEX('Annex 2 EHV charges'!$A$11:$A$308, MATCH(0, IF(ISBLANK('Annex 2 EHV charges'!$A$11:$A$308),1, COUNTIF(A$4:$A199, 'Annex 2 EHV charges'!$A$11:$A$308)), 0)),"")</f>
        <v>948</v>
      </c>
      <c r="B200" s="77">
        <f>IF($A200="","",VLOOKUP($A200,'Annex 2 EHV charges'!$A:$P,2,0))</f>
        <v>948</v>
      </c>
      <c r="C200" s="78" t="str">
        <f>IF($A200="","",VLOOKUP($A200,'Annex 2 EHV charges'!$A:$P,3,0))</f>
        <v>1170000369100</v>
      </c>
      <c r="D200" s="77" t="str">
        <f>IF($A200="","",VLOOKUP($A200,'Annex 2 EHV charges'!$A:$P,7,0))</f>
        <v>Eakley Lanes Solar North</v>
      </c>
      <c r="E200" s="82" t="str">
        <f>IFERROR(IF(VLOOKUP($A200,'Annex 2 EHV charges'!$A:$O,COLUMN(E200)+4,FALSE)=0,"",VLOOKUP($A200,'Annex 2 EHV charges'!$A:$O,COLUMN(E200)+4,FALSE)),"")</f>
        <v/>
      </c>
      <c r="F200" s="83">
        <f>IFERROR(IF(VLOOKUP($A200,'Annex 2 EHV charges'!$A:$O,COLUMN(F200)+4,FALSE)=0,"",VLOOKUP($A200,'Annex 2 EHV charges'!$A:$O,COLUMN(F200)+4,FALSE)),"")</f>
        <v>31.15</v>
      </c>
      <c r="G200" s="84">
        <f>IFERROR(IF(VLOOKUP($A200,'Annex 2 EHV charges'!$A:$O,COLUMN(G200)+4,FALSE)=0,"",VLOOKUP($A200,'Annex 2 EHV charges'!$A:$O,COLUMN(G200)+4,FALSE)),"")</f>
        <v>0.85</v>
      </c>
      <c r="H200" s="84">
        <f>IFERROR(IF(VLOOKUP($A200,'Annex 2 EHV charges'!$A:$O,COLUMN(H200)+4,FALSE)=0,"",VLOOKUP($A200,'Annex 2 EHV charges'!$A:$O,COLUMN(H200)+4,FALSE)),"")</f>
        <v>0.85</v>
      </c>
    </row>
    <row r="201" spans="1:8" x14ac:dyDescent="0.2">
      <c r="A201" s="77">
        <f t="array" ref="A201">IFERROR(INDEX('Annex 2 EHV charges'!$A$11:$A$308, MATCH(0, IF(ISBLANK('Annex 2 EHV charges'!$A$11:$A$308),1, COUNTIF(A$4:$A200, 'Annex 2 EHV charges'!$A$11:$A$308)), 0)),"")</f>
        <v>949</v>
      </c>
      <c r="B201" s="77">
        <f>IF($A201="","",VLOOKUP($A201,'Annex 2 EHV charges'!$A:$P,2,0))</f>
        <v>949</v>
      </c>
      <c r="C201" s="78" t="str">
        <f>IF($A201="","",VLOOKUP($A201,'Annex 2 EHV charges'!$A:$P,3,0))</f>
        <v>1170000369129</v>
      </c>
      <c r="D201" s="77" t="str">
        <f>IF($A201="","",VLOOKUP($A201,'Annex 2 EHV charges'!$A:$P,7,0))</f>
        <v>Eakley Lanes Solar South</v>
      </c>
      <c r="E201" s="82" t="str">
        <f>IFERROR(IF(VLOOKUP($A201,'Annex 2 EHV charges'!$A:$O,COLUMN(E201)+4,FALSE)=0,"",VLOOKUP($A201,'Annex 2 EHV charges'!$A:$O,COLUMN(E201)+4,FALSE)),"")</f>
        <v/>
      </c>
      <c r="F201" s="83">
        <f>IFERROR(IF(VLOOKUP($A201,'Annex 2 EHV charges'!$A:$O,COLUMN(F201)+4,FALSE)=0,"",VLOOKUP($A201,'Annex 2 EHV charges'!$A:$O,COLUMN(F201)+4,FALSE)),"")</f>
        <v>61.53</v>
      </c>
      <c r="G201" s="84">
        <f>IFERROR(IF(VLOOKUP($A201,'Annex 2 EHV charges'!$A:$O,COLUMN(G201)+4,FALSE)=0,"",VLOOKUP($A201,'Annex 2 EHV charges'!$A:$O,COLUMN(G201)+4,FALSE)),"")</f>
        <v>0.85</v>
      </c>
      <c r="H201" s="84">
        <f>IFERROR(IF(VLOOKUP($A201,'Annex 2 EHV charges'!$A:$O,COLUMN(H201)+4,FALSE)=0,"",VLOOKUP($A201,'Annex 2 EHV charges'!$A:$O,COLUMN(H201)+4,FALSE)),"")</f>
        <v>0.85</v>
      </c>
    </row>
    <row r="202" spans="1:8" x14ac:dyDescent="0.2">
      <c r="A202" s="77">
        <f t="array" ref="A202">IFERROR(INDEX('Annex 2 EHV charges'!$A$11:$A$308, MATCH(0, IF(ISBLANK('Annex 2 EHV charges'!$A$11:$A$308),1, COUNTIF(A$4:$A201, 'Annex 2 EHV charges'!$A$11:$A$308)), 0)),"")</f>
        <v>950</v>
      </c>
      <c r="B202" s="77">
        <f>IF($A202="","",VLOOKUP($A202,'Annex 2 EHV charges'!$A:$P,2,0))</f>
        <v>950</v>
      </c>
      <c r="C202" s="78" t="str">
        <f>IF($A202="","",VLOOKUP($A202,'Annex 2 EHV charges'!$A:$P,3,0))</f>
        <v>1170000388743</v>
      </c>
      <c r="D202" s="77" t="str">
        <f>IF($A202="","",VLOOKUP($A202,'Annex 2 EHV charges'!$A:$P,7,0))</f>
        <v>Welbeck Colliery PV</v>
      </c>
      <c r="E202" s="82" t="str">
        <f>IFERROR(IF(VLOOKUP($A202,'Annex 2 EHV charges'!$A:$O,COLUMN(E202)+4,FALSE)=0,"",VLOOKUP($A202,'Annex 2 EHV charges'!$A:$O,COLUMN(E202)+4,FALSE)),"")</f>
        <v/>
      </c>
      <c r="F202" s="83">
        <f>IFERROR(IF(VLOOKUP($A202,'Annex 2 EHV charges'!$A:$O,COLUMN(F202)+4,FALSE)=0,"",VLOOKUP($A202,'Annex 2 EHV charges'!$A:$O,COLUMN(F202)+4,FALSE)),"")</f>
        <v>7.91</v>
      </c>
      <c r="G202" s="84">
        <f>IFERROR(IF(VLOOKUP($A202,'Annex 2 EHV charges'!$A:$O,COLUMN(G202)+4,FALSE)=0,"",VLOOKUP($A202,'Annex 2 EHV charges'!$A:$O,COLUMN(G202)+4,FALSE)),"")</f>
        <v>0.99</v>
      </c>
      <c r="H202" s="84">
        <f>IFERROR(IF(VLOOKUP($A202,'Annex 2 EHV charges'!$A:$O,COLUMN(H202)+4,FALSE)=0,"",VLOOKUP($A202,'Annex 2 EHV charges'!$A:$O,COLUMN(H202)+4,FALSE)),"")</f>
        <v>0.99</v>
      </c>
    </row>
    <row r="203" spans="1:8" x14ac:dyDescent="0.2">
      <c r="A203" s="77">
        <f t="array" ref="A203">IFERROR(INDEX('Annex 2 EHV charges'!$A$11:$A$308, MATCH(0, IF(ISBLANK('Annex 2 EHV charges'!$A$11:$A$308),1, COUNTIF(A$4:$A202, 'Annex 2 EHV charges'!$A$11:$A$308)), 0)),"")</f>
        <v>951</v>
      </c>
      <c r="B203" s="77">
        <f>IF($A203="","",VLOOKUP($A203,'Annex 2 EHV charges'!$A:$P,2,0))</f>
        <v>951</v>
      </c>
      <c r="C203" s="78" t="str">
        <f>IF($A203="","",VLOOKUP($A203,'Annex 2 EHV charges'!$A:$P,3,0))</f>
        <v>1170000394960</v>
      </c>
      <c r="D203" s="77" t="str">
        <f>IF($A203="","",VLOOKUP($A203,'Annex 2 EHV charges'!$A:$P,7,0))</f>
        <v>Newton Road PV</v>
      </c>
      <c r="E203" s="82" t="str">
        <f>IFERROR(IF(VLOOKUP($A203,'Annex 2 EHV charges'!$A:$O,COLUMN(E203)+4,FALSE)=0,"",VLOOKUP($A203,'Annex 2 EHV charges'!$A:$O,COLUMN(E203)+4,FALSE)),"")</f>
        <v/>
      </c>
      <c r="F203" s="83">
        <f>IFERROR(IF(VLOOKUP($A203,'Annex 2 EHV charges'!$A:$O,COLUMN(F203)+4,FALSE)=0,"",VLOOKUP($A203,'Annex 2 EHV charges'!$A:$O,COLUMN(F203)+4,FALSE)),"")</f>
        <v>1483.59</v>
      </c>
      <c r="G203" s="84">
        <f>IFERROR(IF(VLOOKUP($A203,'Annex 2 EHV charges'!$A:$O,COLUMN(G203)+4,FALSE)=0,"",VLOOKUP($A203,'Annex 2 EHV charges'!$A:$O,COLUMN(G203)+4,FALSE)),"")</f>
        <v>1.42</v>
      </c>
      <c r="H203" s="84">
        <f>IFERROR(IF(VLOOKUP($A203,'Annex 2 EHV charges'!$A:$O,COLUMN(H203)+4,FALSE)=0,"",VLOOKUP($A203,'Annex 2 EHV charges'!$A:$O,COLUMN(H203)+4,FALSE)),"")</f>
        <v>1.42</v>
      </c>
    </row>
    <row r="204" spans="1:8" x14ac:dyDescent="0.2">
      <c r="A204" s="77">
        <f t="array" ref="A204">IFERROR(INDEX('Annex 2 EHV charges'!$A$11:$A$308, MATCH(0, IF(ISBLANK('Annex 2 EHV charges'!$A$11:$A$308),1, COUNTIF(A$4:$A203, 'Annex 2 EHV charges'!$A$11:$A$308)), 0)),"")</f>
        <v>952</v>
      </c>
      <c r="B204" s="77">
        <f>IF($A204="","",VLOOKUP($A204,'Annex 2 EHV charges'!$A:$P,2,0))</f>
        <v>952</v>
      </c>
      <c r="C204" s="78" t="str">
        <f>IF($A204="","",VLOOKUP($A204,'Annex 2 EHV charges'!$A:$P,3,0))</f>
        <v>1170000395954</v>
      </c>
      <c r="D204" s="77" t="str">
        <f>IF($A204="","",VLOOKUP($A204,'Annex 2 EHV charges'!$A:$P,7,0))</f>
        <v>New Albion Wind Farm</v>
      </c>
      <c r="E204" s="82" t="str">
        <f>IFERROR(IF(VLOOKUP($A204,'Annex 2 EHV charges'!$A:$O,COLUMN(E204)+4,FALSE)=0,"",VLOOKUP($A204,'Annex 2 EHV charges'!$A:$O,COLUMN(E204)+4,FALSE)),"")</f>
        <v/>
      </c>
      <c r="F204" s="83">
        <f>IFERROR(IF(VLOOKUP($A204,'Annex 2 EHV charges'!$A:$O,COLUMN(F204)+4,FALSE)=0,"",VLOOKUP($A204,'Annex 2 EHV charges'!$A:$O,COLUMN(F204)+4,FALSE)),"")</f>
        <v>38.880000000000003</v>
      </c>
      <c r="G204" s="84">
        <f>IFERROR(IF(VLOOKUP($A204,'Annex 2 EHV charges'!$A:$O,COLUMN(G204)+4,FALSE)=0,"",VLOOKUP($A204,'Annex 2 EHV charges'!$A:$O,COLUMN(G204)+4,FALSE)),"")</f>
        <v>0.96</v>
      </c>
      <c r="H204" s="84">
        <f>IFERROR(IF(VLOOKUP($A204,'Annex 2 EHV charges'!$A:$O,COLUMN(H204)+4,FALSE)=0,"",VLOOKUP($A204,'Annex 2 EHV charges'!$A:$O,COLUMN(H204)+4,FALSE)),"")</f>
        <v>0.96</v>
      </c>
    </row>
    <row r="205" spans="1:8" x14ac:dyDescent="0.2">
      <c r="A205" s="77">
        <f t="array" ref="A205">IFERROR(INDEX('Annex 2 EHV charges'!$A$11:$A$308, MATCH(0, IF(ISBLANK('Annex 2 EHV charges'!$A$11:$A$308),1, COUNTIF(A$4:$A204, 'Annex 2 EHV charges'!$A$11:$A$308)), 0)),"")</f>
        <v>953</v>
      </c>
      <c r="B205" s="77">
        <f>IF($A205="","",VLOOKUP($A205,'Annex 2 EHV charges'!$A:$P,2,0))</f>
        <v>953</v>
      </c>
      <c r="C205" s="78" t="str">
        <f>IF($A205="","",VLOOKUP($A205,'Annex 2 EHV charges'!$A:$P,3,0))</f>
        <v>1170000400772</v>
      </c>
      <c r="D205" s="77" t="str">
        <f>IF($A205="","",VLOOKUP($A205,'Annex 2 EHV charges'!$A:$P,7,0))</f>
        <v>Moat Farm PV</v>
      </c>
      <c r="E205" s="82">
        <f>IFERROR(IF(VLOOKUP($A205,'Annex 2 EHV charges'!$A:$O,COLUMN(E205)+4,FALSE)=0,"",VLOOKUP($A205,'Annex 2 EHV charges'!$A:$O,COLUMN(E205)+4,FALSE)),"")</f>
        <v>5.5E-2</v>
      </c>
      <c r="F205" s="83">
        <f>IFERROR(IF(VLOOKUP($A205,'Annex 2 EHV charges'!$A:$O,COLUMN(F205)+4,FALSE)=0,"",VLOOKUP($A205,'Annex 2 EHV charges'!$A:$O,COLUMN(F205)+4,FALSE)),"")</f>
        <v>25.23</v>
      </c>
      <c r="G205" s="84">
        <f>IFERROR(IF(VLOOKUP($A205,'Annex 2 EHV charges'!$A:$O,COLUMN(G205)+4,FALSE)=0,"",VLOOKUP($A205,'Annex 2 EHV charges'!$A:$O,COLUMN(G205)+4,FALSE)),"")</f>
        <v>1.1599999999999999</v>
      </c>
      <c r="H205" s="84">
        <f>IFERROR(IF(VLOOKUP($A205,'Annex 2 EHV charges'!$A:$O,COLUMN(H205)+4,FALSE)=0,"",VLOOKUP($A205,'Annex 2 EHV charges'!$A:$O,COLUMN(H205)+4,FALSE)),"")</f>
        <v>1.1599999999999999</v>
      </c>
    </row>
    <row r="206" spans="1:8" x14ac:dyDescent="0.2">
      <c r="A206" s="77">
        <f t="array" ref="A206">IFERROR(INDEX('Annex 2 EHV charges'!$A$11:$A$308, MATCH(0, IF(ISBLANK('Annex 2 EHV charges'!$A$11:$A$308),1, COUNTIF(A$4:$A205, 'Annex 2 EHV charges'!$A$11:$A$308)), 0)),"")</f>
        <v>954</v>
      </c>
      <c r="B206" s="77">
        <f>IF($A206="","",VLOOKUP($A206,'Annex 2 EHV charges'!$A:$P,2,0))</f>
        <v>954</v>
      </c>
      <c r="C206" s="78" t="str">
        <f>IF($A206="","",VLOOKUP($A206,'Annex 2 EHV charges'!$A:$P,3,0))</f>
        <v>1170000407875</v>
      </c>
      <c r="D206" s="77" t="str">
        <f>IF($A206="","",VLOOKUP($A206,'Annex 2 EHV charges'!$A:$P,7,0))</f>
        <v>Bilsthorpe Solar</v>
      </c>
      <c r="E206" s="82" t="str">
        <f>IFERROR(IF(VLOOKUP($A206,'Annex 2 EHV charges'!$A:$O,COLUMN(E206)+4,FALSE)=0,"",VLOOKUP($A206,'Annex 2 EHV charges'!$A:$O,COLUMN(E206)+4,FALSE)),"")</f>
        <v/>
      </c>
      <c r="F206" s="83">
        <f>IFERROR(IF(VLOOKUP($A206,'Annex 2 EHV charges'!$A:$O,COLUMN(F206)+4,FALSE)=0,"",VLOOKUP($A206,'Annex 2 EHV charges'!$A:$O,COLUMN(F206)+4,FALSE)),"")</f>
        <v>10.53</v>
      </c>
      <c r="G206" s="84">
        <f>IFERROR(IF(VLOOKUP($A206,'Annex 2 EHV charges'!$A:$O,COLUMN(G206)+4,FALSE)=0,"",VLOOKUP($A206,'Annex 2 EHV charges'!$A:$O,COLUMN(G206)+4,FALSE)),"")</f>
        <v>1.05</v>
      </c>
      <c r="H206" s="84">
        <f>IFERROR(IF(VLOOKUP($A206,'Annex 2 EHV charges'!$A:$O,COLUMN(H206)+4,FALSE)=0,"",VLOOKUP($A206,'Annex 2 EHV charges'!$A:$O,COLUMN(H206)+4,FALSE)),"")</f>
        <v>1.05</v>
      </c>
    </row>
    <row r="207" spans="1:8" x14ac:dyDescent="0.2">
      <c r="A207" s="77">
        <f t="array" ref="A207">IFERROR(INDEX('Annex 2 EHV charges'!$A$11:$A$308, MATCH(0, IF(ISBLANK('Annex 2 EHV charges'!$A$11:$A$308),1, COUNTIF(A$4:$A206, 'Annex 2 EHV charges'!$A$11:$A$308)), 0)),"")</f>
        <v>955</v>
      </c>
      <c r="B207" s="77">
        <f>IF($A207="","",VLOOKUP($A207,'Annex 2 EHV charges'!$A:$P,2,0))</f>
        <v>955</v>
      </c>
      <c r="C207" s="78" t="str">
        <f>IF($A207="","",VLOOKUP($A207,'Annex 2 EHV charges'!$A:$P,3,0))</f>
        <v>1170000409696</v>
      </c>
      <c r="D207" s="77" t="str">
        <f>IF($A207="","",VLOOKUP($A207,'Annex 2 EHV charges'!$A:$P,7,0))</f>
        <v>Hall Farm Site PV  1</v>
      </c>
      <c r="E207" s="82">
        <f>IFERROR(IF(VLOOKUP($A207,'Annex 2 EHV charges'!$A:$O,COLUMN(E207)+4,FALSE)=0,"",VLOOKUP($A207,'Annex 2 EHV charges'!$A:$O,COLUMN(E207)+4,FALSE)),"")</f>
        <v>2.7909999999999999</v>
      </c>
      <c r="F207" s="83">
        <f>IFERROR(IF(VLOOKUP($A207,'Annex 2 EHV charges'!$A:$O,COLUMN(F207)+4,FALSE)=0,"",VLOOKUP($A207,'Annex 2 EHV charges'!$A:$O,COLUMN(F207)+4,FALSE)),"")</f>
        <v>1503.81</v>
      </c>
      <c r="G207" s="84">
        <f>IFERROR(IF(VLOOKUP($A207,'Annex 2 EHV charges'!$A:$O,COLUMN(G207)+4,FALSE)=0,"",VLOOKUP($A207,'Annex 2 EHV charges'!$A:$O,COLUMN(G207)+4,FALSE)),"")</f>
        <v>1.08</v>
      </c>
      <c r="H207" s="84">
        <f>IFERROR(IF(VLOOKUP($A207,'Annex 2 EHV charges'!$A:$O,COLUMN(H207)+4,FALSE)=0,"",VLOOKUP($A207,'Annex 2 EHV charges'!$A:$O,COLUMN(H207)+4,FALSE)),"")</f>
        <v>1.08</v>
      </c>
    </row>
    <row r="208" spans="1:8" x14ac:dyDescent="0.2">
      <c r="A208" s="77">
        <f t="array" ref="A208">IFERROR(INDEX('Annex 2 EHV charges'!$A$11:$A$308, MATCH(0, IF(ISBLANK('Annex 2 EHV charges'!$A$11:$A$308),1, COUNTIF(A$4:$A207, 'Annex 2 EHV charges'!$A$11:$A$308)), 0)),"")</f>
        <v>956</v>
      </c>
      <c r="B208" s="77">
        <f>IF($A208="","",VLOOKUP($A208,'Annex 2 EHV charges'!$A:$P,2,0))</f>
        <v>956</v>
      </c>
      <c r="C208" s="78" t="str">
        <f>IF($A208="","",VLOOKUP($A208,'Annex 2 EHV charges'!$A:$P,3,0))</f>
        <v>1170000415946</v>
      </c>
      <c r="D208" s="77" t="str">
        <f>IF($A208="","",VLOOKUP($A208,'Annex 2 EHV charges'!$A:$P,7,0))</f>
        <v>Gaultney Solar Park</v>
      </c>
      <c r="E208" s="82" t="str">
        <f>IFERROR(IF(VLOOKUP($A208,'Annex 2 EHV charges'!$A:$O,COLUMN(E208)+4,FALSE)=0,"",VLOOKUP($A208,'Annex 2 EHV charges'!$A:$O,COLUMN(E208)+4,FALSE)),"")</f>
        <v/>
      </c>
      <c r="F208" s="83">
        <f>IFERROR(IF(VLOOKUP($A208,'Annex 2 EHV charges'!$A:$O,COLUMN(F208)+4,FALSE)=0,"",VLOOKUP($A208,'Annex 2 EHV charges'!$A:$O,COLUMN(F208)+4,FALSE)),"")</f>
        <v>1.33</v>
      </c>
      <c r="G208" s="84">
        <f>IFERROR(IF(VLOOKUP($A208,'Annex 2 EHV charges'!$A:$O,COLUMN(G208)+4,FALSE)=0,"",VLOOKUP($A208,'Annex 2 EHV charges'!$A:$O,COLUMN(G208)+4,FALSE)),"")</f>
        <v>2.83</v>
      </c>
      <c r="H208" s="84">
        <f>IFERROR(IF(VLOOKUP($A208,'Annex 2 EHV charges'!$A:$O,COLUMN(H208)+4,FALSE)=0,"",VLOOKUP($A208,'Annex 2 EHV charges'!$A:$O,COLUMN(H208)+4,FALSE)),"")</f>
        <v>2.83</v>
      </c>
    </row>
    <row r="209" spans="1:8" x14ac:dyDescent="0.2">
      <c r="A209" s="77">
        <f t="array" ref="A209">IFERROR(INDEX('Annex 2 EHV charges'!$A$11:$A$308, MATCH(0, IF(ISBLANK('Annex 2 EHV charges'!$A$11:$A$308),1, COUNTIF(A$4:$A208, 'Annex 2 EHV charges'!$A$11:$A$308)), 0)),"")</f>
        <v>957</v>
      </c>
      <c r="B209" s="77">
        <f>IF($A209="","",VLOOKUP($A209,'Annex 2 EHV charges'!$A:$P,2,0))</f>
        <v>957</v>
      </c>
      <c r="C209" s="78" t="str">
        <f>IF($A209="","",VLOOKUP($A209,'Annex 2 EHV charges'!$A:$P,3,0))</f>
        <v>1170000413692</v>
      </c>
      <c r="D209" s="77" t="str">
        <f>IF($A209="","",VLOOKUP($A209,'Annex 2 EHV charges'!$A:$P,7,0))</f>
        <v>Fiskerton Solar Farm</v>
      </c>
      <c r="E209" s="82" t="str">
        <f>IFERROR(IF(VLOOKUP($A209,'Annex 2 EHV charges'!$A:$O,COLUMN(E209)+4,FALSE)=0,"",VLOOKUP($A209,'Annex 2 EHV charges'!$A:$O,COLUMN(E209)+4,FALSE)),"")</f>
        <v/>
      </c>
      <c r="F209" s="83">
        <f>IFERROR(IF(VLOOKUP($A209,'Annex 2 EHV charges'!$A:$O,COLUMN(F209)+4,FALSE)=0,"",VLOOKUP($A209,'Annex 2 EHV charges'!$A:$O,COLUMN(F209)+4,FALSE)),"")</f>
        <v>1488.52</v>
      </c>
      <c r="G209" s="84">
        <f>IFERROR(IF(VLOOKUP($A209,'Annex 2 EHV charges'!$A:$O,COLUMN(G209)+4,FALSE)=0,"",VLOOKUP($A209,'Annex 2 EHV charges'!$A:$O,COLUMN(G209)+4,FALSE)),"")</f>
        <v>2.19</v>
      </c>
      <c r="H209" s="84">
        <f>IFERROR(IF(VLOOKUP($A209,'Annex 2 EHV charges'!$A:$O,COLUMN(H209)+4,FALSE)=0,"",VLOOKUP($A209,'Annex 2 EHV charges'!$A:$O,COLUMN(H209)+4,FALSE)),"")</f>
        <v>2.19</v>
      </c>
    </row>
    <row r="210" spans="1:8" x14ac:dyDescent="0.2">
      <c r="A210" s="77">
        <f t="array" ref="A210">IFERROR(INDEX('Annex 2 EHV charges'!$A$11:$A$308, MATCH(0, IF(ISBLANK('Annex 2 EHV charges'!$A$11:$A$308),1, COUNTIF(A$4:$A209, 'Annex 2 EHV charges'!$A$11:$A$308)), 0)),"")</f>
        <v>958</v>
      </c>
      <c r="B210" s="77">
        <f>IF($A210="","",VLOOKUP($A210,'Annex 2 EHV charges'!$A:$P,2,0))</f>
        <v>958</v>
      </c>
      <c r="C210" s="78" t="str">
        <f>IF($A210="","",VLOOKUP($A210,'Annex 2 EHV charges'!$A:$P,3,0))</f>
        <v>1170000424904</v>
      </c>
      <c r="D210" s="77" t="str">
        <f>IF($A210="","",VLOOKUP($A210,'Annex 2 EHV charges'!$A:$P,7,0))</f>
        <v>Mount Mill Solar Park</v>
      </c>
      <c r="E210" s="82" t="str">
        <f>IFERROR(IF(VLOOKUP($A210,'Annex 2 EHV charges'!$A:$O,COLUMN(E210)+4,FALSE)=0,"",VLOOKUP($A210,'Annex 2 EHV charges'!$A:$O,COLUMN(E210)+4,FALSE)),"")</f>
        <v/>
      </c>
      <c r="F210" s="83">
        <f>IFERROR(IF(VLOOKUP($A210,'Annex 2 EHV charges'!$A:$O,COLUMN(F210)+4,FALSE)=0,"",VLOOKUP($A210,'Annex 2 EHV charges'!$A:$O,COLUMN(F210)+4,FALSE)),"")</f>
        <v>8.8699999999999992</v>
      </c>
      <c r="G210" s="84">
        <f>IFERROR(IF(VLOOKUP($A210,'Annex 2 EHV charges'!$A:$O,COLUMN(G210)+4,FALSE)=0,"",VLOOKUP($A210,'Annex 2 EHV charges'!$A:$O,COLUMN(G210)+4,FALSE)),"")</f>
        <v>2.27</v>
      </c>
      <c r="H210" s="84">
        <f>IFERROR(IF(VLOOKUP($A210,'Annex 2 EHV charges'!$A:$O,COLUMN(H210)+4,FALSE)=0,"",VLOOKUP($A210,'Annex 2 EHV charges'!$A:$O,COLUMN(H210)+4,FALSE)),"")</f>
        <v>2.27</v>
      </c>
    </row>
    <row r="211" spans="1:8" x14ac:dyDescent="0.2">
      <c r="A211" s="77">
        <f t="array" ref="A211">IFERROR(INDEX('Annex 2 EHV charges'!$A$11:$A$308, MATCH(0, IF(ISBLANK('Annex 2 EHV charges'!$A$11:$A$308),1, COUNTIF(A$4:$A210, 'Annex 2 EHV charges'!$A$11:$A$308)), 0)),"")</f>
        <v>959</v>
      </c>
      <c r="B211" s="77">
        <f>IF($A211="","",VLOOKUP($A211,'Annex 2 EHV charges'!$A:$P,2,0))</f>
        <v>959</v>
      </c>
      <c r="C211" s="78" t="str">
        <f>IF($A211="","",VLOOKUP($A211,'Annex 2 EHV charges'!$A:$P,3,0))</f>
        <v>1170000427170</v>
      </c>
      <c r="D211" s="77" t="str">
        <f>IF($A211="","",VLOOKUP($A211,'Annex 2 EHV charges'!$A:$P,7,0))</f>
        <v>Podington Airfield WF</v>
      </c>
      <c r="E211" s="82" t="str">
        <f>IFERROR(IF(VLOOKUP($A211,'Annex 2 EHV charges'!$A:$O,COLUMN(E211)+4,FALSE)=0,"",VLOOKUP($A211,'Annex 2 EHV charges'!$A:$O,COLUMN(E211)+4,FALSE)),"")</f>
        <v/>
      </c>
      <c r="F211" s="83">
        <f>IFERROR(IF(VLOOKUP($A211,'Annex 2 EHV charges'!$A:$O,COLUMN(F211)+4,FALSE)=0,"",VLOOKUP($A211,'Annex 2 EHV charges'!$A:$O,COLUMN(F211)+4,FALSE)),"")</f>
        <v>126.77</v>
      </c>
      <c r="G211" s="84">
        <f>IFERROR(IF(VLOOKUP($A211,'Annex 2 EHV charges'!$A:$O,COLUMN(G211)+4,FALSE)=0,"",VLOOKUP($A211,'Annex 2 EHV charges'!$A:$O,COLUMN(G211)+4,FALSE)),"")</f>
        <v>0.71</v>
      </c>
      <c r="H211" s="84">
        <f>IFERROR(IF(VLOOKUP($A211,'Annex 2 EHV charges'!$A:$O,COLUMN(H211)+4,FALSE)=0,"",VLOOKUP($A211,'Annex 2 EHV charges'!$A:$O,COLUMN(H211)+4,FALSE)),"")</f>
        <v>0.71</v>
      </c>
    </row>
    <row r="212" spans="1:8" x14ac:dyDescent="0.2">
      <c r="A212" s="77">
        <f t="array" ref="A212">IFERROR(INDEX('Annex 2 EHV charges'!$A$11:$A$308, MATCH(0, IF(ISBLANK('Annex 2 EHV charges'!$A$11:$A$308),1, COUNTIF(A$4:$A211, 'Annex 2 EHV charges'!$A$11:$A$308)), 0)),"")</f>
        <v>960</v>
      </c>
      <c r="B212" s="77">
        <f>IF($A212="","",VLOOKUP($A212,'Annex 2 EHV charges'!$A:$P,2,0))</f>
        <v>960</v>
      </c>
      <c r="C212" s="78" t="str">
        <f>IF($A212="","",VLOOKUP($A212,'Annex 2 EHV charges'!$A:$P,3,0))</f>
        <v>1170000428528</v>
      </c>
      <c r="D212" s="77" t="str">
        <f>IF($A212="","",VLOOKUP($A212,'Annex 2 EHV charges'!$A:$P,7,0))</f>
        <v>Branston South PV Farm</v>
      </c>
      <c r="E212" s="82" t="str">
        <f>IFERROR(IF(VLOOKUP($A212,'Annex 2 EHV charges'!$A:$O,COLUMN(E212)+4,FALSE)=0,"",VLOOKUP($A212,'Annex 2 EHV charges'!$A:$O,COLUMN(E212)+4,FALSE)),"")</f>
        <v/>
      </c>
      <c r="F212" s="83">
        <f>IFERROR(IF(VLOOKUP($A212,'Annex 2 EHV charges'!$A:$O,COLUMN(F212)+4,FALSE)=0,"",VLOOKUP($A212,'Annex 2 EHV charges'!$A:$O,COLUMN(F212)+4,FALSE)),"")</f>
        <v>1483.87</v>
      </c>
      <c r="G212" s="84">
        <f>IFERROR(IF(VLOOKUP($A212,'Annex 2 EHV charges'!$A:$O,COLUMN(G212)+4,FALSE)=0,"",VLOOKUP($A212,'Annex 2 EHV charges'!$A:$O,COLUMN(G212)+4,FALSE)),"")</f>
        <v>2.27</v>
      </c>
      <c r="H212" s="84">
        <f>IFERROR(IF(VLOOKUP($A212,'Annex 2 EHV charges'!$A:$O,COLUMN(H212)+4,FALSE)=0,"",VLOOKUP($A212,'Annex 2 EHV charges'!$A:$O,COLUMN(H212)+4,FALSE)),"")</f>
        <v>2.27</v>
      </c>
    </row>
    <row r="213" spans="1:8" x14ac:dyDescent="0.2">
      <c r="A213" s="77">
        <f t="array" ref="A213">IFERROR(INDEX('Annex 2 EHV charges'!$A$11:$A$308, MATCH(0, IF(ISBLANK('Annex 2 EHV charges'!$A$11:$A$308),1, COUNTIF(A$4:$A212, 'Annex 2 EHV charges'!$A$11:$A$308)), 0)),"")</f>
        <v>961</v>
      </c>
      <c r="B213" s="77">
        <f>IF($A213="","",VLOOKUP($A213,'Annex 2 EHV charges'!$A:$P,2,0))</f>
        <v>961</v>
      </c>
      <c r="C213" s="78" t="str">
        <f>IF($A213="","",VLOOKUP($A213,'Annex 2 EHV charges'!$A:$P,3,0))</f>
        <v>1170000430182</v>
      </c>
      <c r="D213" s="77" t="str">
        <f>IF($A213="","",VLOOKUP($A213,'Annex 2 EHV charges'!$A:$P,7,0))</f>
        <v>Eakring Solar Farm</v>
      </c>
      <c r="E213" s="82" t="str">
        <f>IFERROR(IF(VLOOKUP($A213,'Annex 2 EHV charges'!$A:$O,COLUMN(E213)+4,FALSE)=0,"",VLOOKUP($A213,'Annex 2 EHV charges'!$A:$O,COLUMN(E213)+4,FALSE)),"")</f>
        <v/>
      </c>
      <c r="F213" s="83">
        <f>IFERROR(IF(VLOOKUP($A213,'Annex 2 EHV charges'!$A:$O,COLUMN(F213)+4,FALSE)=0,"",VLOOKUP($A213,'Annex 2 EHV charges'!$A:$O,COLUMN(F213)+4,FALSE)),"")</f>
        <v>2.39</v>
      </c>
      <c r="G213" s="84">
        <f>IFERROR(IF(VLOOKUP($A213,'Annex 2 EHV charges'!$A:$O,COLUMN(G213)+4,FALSE)=0,"",VLOOKUP($A213,'Annex 2 EHV charges'!$A:$O,COLUMN(G213)+4,FALSE)),"")</f>
        <v>1.27</v>
      </c>
      <c r="H213" s="84">
        <f>IFERROR(IF(VLOOKUP($A213,'Annex 2 EHV charges'!$A:$O,COLUMN(H213)+4,FALSE)=0,"",VLOOKUP($A213,'Annex 2 EHV charges'!$A:$O,COLUMN(H213)+4,FALSE)),"")</f>
        <v>1.27</v>
      </c>
    </row>
    <row r="214" spans="1:8" x14ac:dyDescent="0.2">
      <c r="A214" s="77">
        <f t="array" ref="A214">IFERROR(INDEX('Annex 2 EHV charges'!$A$11:$A$308, MATCH(0, IF(ISBLANK('Annex 2 EHV charges'!$A$11:$A$308),1, COUNTIF(A$4:$A213, 'Annex 2 EHV charges'!$A$11:$A$308)), 0)),"")</f>
        <v>962</v>
      </c>
      <c r="B214" s="77">
        <f>IF($A214="","",VLOOKUP($A214,'Annex 2 EHV charges'!$A:$P,2,0))</f>
        <v>962</v>
      </c>
      <c r="C214" s="78" t="str">
        <f>IF($A214="","",VLOOKUP($A214,'Annex 2 EHV charges'!$A:$P,3,0))</f>
        <v>1170000439877</v>
      </c>
      <c r="D214" s="77" t="str">
        <f>IF($A214="","",VLOOKUP($A214,'Annex 2 EHV charges'!$A:$P,7,0))</f>
        <v>Ragdale PV Solar Park</v>
      </c>
      <c r="E214" s="82">
        <f>IFERROR(IF(VLOOKUP($A214,'Annex 2 EHV charges'!$A:$O,COLUMN(E214)+4,FALSE)=0,"",VLOOKUP($A214,'Annex 2 EHV charges'!$A:$O,COLUMN(E214)+4,FALSE)),"")</f>
        <v>0.56299999999999994</v>
      </c>
      <c r="F214" s="83">
        <f>IFERROR(IF(VLOOKUP($A214,'Annex 2 EHV charges'!$A:$O,COLUMN(F214)+4,FALSE)=0,"",VLOOKUP($A214,'Annex 2 EHV charges'!$A:$O,COLUMN(F214)+4,FALSE)),"")</f>
        <v>4.97</v>
      </c>
      <c r="G214" s="84">
        <f>IFERROR(IF(VLOOKUP($A214,'Annex 2 EHV charges'!$A:$O,COLUMN(G214)+4,FALSE)=0,"",VLOOKUP($A214,'Annex 2 EHV charges'!$A:$O,COLUMN(G214)+4,FALSE)),"")</f>
        <v>1.28</v>
      </c>
      <c r="H214" s="84">
        <f>IFERROR(IF(VLOOKUP($A214,'Annex 2 EHV charges'!$A:$O,COLUMN(H214)+4,FALSE)=0,"",VLOOKUP($A214,'Annex 2 EHV charges'!$A:$O,COLUMN(H214)+4,FALSE)),"")</f>
        <v>1.28</v>
      </c>
    </row>
    <row r="215" spans="1:8" x14ac:dyDescent="0.2">
      <c r="A215" s="77">
        <f t="array" ref="A215">IFERROR(INDEX('Annex 2 EHV charges'!$A$11:$A$308, MATCH(0, IF(ISBLANK('Annex 2 EHV charges'!$A$11:$A$308),1, COUNTIF(A$4:$A214, 'Annex 2 EHV charges'!$A$11:$A$308)), 0)),"")</f>
        <v>963</v>
      </c>
      <c r="B215" s="77">
        <f>IF($A215="","",VLOOKUP($A215,'Annex 2 EHV charges'!$A:$P,2,0))</f>
        <v>963</v>
      </c>
      <c r="C215" s="78" t="str">
        <f>IF($A215="","",VLOOKUP($A215,'Annex 2 EHV charges'!$A:$P,3,0))</f>
        <v>1170000438312</v>
      </c>
      <c r="D215" s="77" t="str">
        <f>IF($A215="","",VLOOKUP($A215,'Annex 2 EHV charges'!$A:$P,7,0))</f>
        <v>Thoresby Solar Farm</v>
      </c>
      <c r="E215" s="82" t="str">
        <f>IFERROR(IF(VLOOKUP($A215,'Annex 2 EHV charges'!$A:$O,COLUMN(E215)+4,FALSE)=0,"",VLOOKUP($A215,'Annex 2 EHV charges'!$A:$O,COLUMN(E215)+4,FALSE)),"")</f>
        <v/>
      </c>
      <c r="F215" s="83">
        <f>IFERROR(IF(VLOOKUP($A215,'Annex 2 EHV charges'!$A:$O,COLUMN(F215)+4,FALSE)=0,"",VLOOKUP($A215,'Annex 2 EHV charges'!$A:$O,COLUMN(F215)+4,FALSE)),"")</f>
        <v>8.2899999999999991</v>
      </c>
      <c r="G215" s="84">
        <f>IFERROR(IF(VLOOKUP($A215,'Annex 2 EHV charges'!$A:$O,COLUMN(G215)+4,FALSE)=0,"",VLOOKUP($A215,'Annex 2 EHV charges'!$A:$O,COLUMN(G215)+4,FALSE)),"")</f>
        <v>0.91</v>
      </c>
      <c r="H215" s="84">
        <f>IFERROR(IF(VLOOKUP($A215,'Annex 2 EHV charges'!$A:$O,COLUMN(H215)+4,FALSE)=0,"",VLOOKUP($A215,'Annex 2 EHV charges'!$A:$O,COLUMN(H215)+4,FALSE)),"")</f>
        <v>0.91</v>
      </c>
    </row>
    <row r="216" spans="1:8" x14ac:dyDescent="0.2">
      <c r="A216" s="77">
        <f t="array" ref="A216">IFERROR(INDEX('Annex 2 EHV charges'!$A$11:$A$308, MATCH(0, IF(ISBLANK('Annex 2 EHV charges'!$A$11:$A$308),1, COUNTIF(A$4:$A215, 'Annex 2 EHV charges'!$A$11:$A$308)), 0)),"")</f>
        <v>964</v>
      </c>
      <c r="B216" s="77">
        <f>IF($A216="","",VLOOKUP($A216,'Annex 2 EHV charges'!$A:$P,2,0))</f>
        <v>964</v>
      </c>
      <c r="C216" s="78" t="str">
        <f>IF($A216="","",VLOOKUP($A216,'Annex 2 EHV charges'!$A:$P,3,0))</f>
        <v>1170000437211</v>
      </c>
      <c r="D216" s="77" t="str">
        <f>IF($A216="","",VLOOKUP($A216,'Annex 2 EHV charges'!$A:$P,7,0))</f>
        <v>Welbeck Solar Farm</v>
      </c>
      <c r="E216" s="82" t="str">
        <f>IFERROR(IF(VLOOKUP($A216,'Annex 2 EHV charges'!$A:$O,COLUMN(E216)+4,FALSE)=0,"",VLOOKUP($A216,'Annex 2 EHV charges'!$A:$O,COLUMN(E216)+4,FALSE)),"")</f>
        <v/>
      </c>
      <c r="F216" s="83">
        <f>IFERROR(IF(VLOOKUP($A216,'Annex 2 EHV charges'!$A:$O,COLUMN(F216)+4,FALSE)=0,"",VLOOKUP($A216,'Annex 2 EHV charges'!$A:$O,COLUMN(F216)+4,FALSE)),"")</f>
        <v>5.79</v>
      </c>
      <c r="G216" s="84">
        <f>IFERROR(IF(VLOOKUP($A216,'Annex 2 EHV charges'!$A:$O,COLUMN(G216)+4,FALSE)=0,"",VLOOKUP($A216,'Annex 2 EHV charges'!$A:$O,COLUMN(G216)+4,FALSE)),"")</f>
        <v>1.1100000000000001</v>
      </c>
      <c r="H216" s="84">
        <f>IFERROR(IF(VLOOKUP($A216,'Annex 2 EHV charges'!$A:$O,COLUMN(H216)+4,FALSE)=0,"",VLOOKUP($A216,'Annex 2 EHV charges'!$A:$O,COLUMN(H216)+4,FALSE)),"")</f>
        <v>1.1100000000000001</v>
      </c>
    </row>
    <row r="217" spans="1:8" x14ac:dyDescent="0.2">
      <c r="A217" s="77">
        <f t="array" ref="A217">IFERROR(INDEX('Annex 2 EHV charges'!$A$11:$A$308, MATCH(0, IF(ISBLANK('Annex 2 EHV charges'!$A$11:$A$308),1, COUNTIF(A$4:$A216, 'Annex 2 EHV charges'!$A$11:$A$308)), 0)),"")</f>
        <v>965</v>
      </c>
      <c r="B217" s="77">
        <f>IF($A217="","",VLOOKUP($A217,'Annex 2 EHV charges'!$A:$P,2,0))</f>
        <v>965</v>
      </c>
      <c r="C217" s="78" t="str">
        <f>IF($A217="","",VLOOKUP($A217,'Annex 2 EHV charges'!$A:$P,3,0))</f>
        <v>1170000444690</v>
      </c>
      <c r="D217" s="77" t="str">
        <f>IF($A217="","",VLOOKUP($A217,'Annex 2 EHV charges'!$A:$P,7,0))</f>
        <v>Atherstone Solar Farm</v>
      </c>
      <c r="E217" s="82" t="str">
        <f>IFERROR(IF(VLOOKUP($A217,'Annex 2 EHV charges'!$A:$O,COLUMN(E217)+4,FALSE)=0,"",VLOOKUP($A217,'Annex 2 EHV charges'!$A:$O,COLUMN(E217)+4,FALSE)),"")</f>
        <v/>
      </c>
      <c r="F217" s="83">
        <f>IFERROR(IF(VLOOKUP($A217,'Annex 2 EHV charges'!$A:$O,COLUMN(F217)+4,FALSE)=0,"",VLOOKUP($A217,'Annex 2 EHV charges'!$A:$O,COLUMN(F217)+4,FALSE)),"")</f>
        <v>2.73</v>
      </c>
      <c r="G217" s="84">
        <f>IFERROR(IF(VLOOKUP($A217,'Annex 2 EHV charges'!$A:$O,COLUMN(G217)+4,FALSE)=0,"",VLOOKUP($A217,'Annex 2 EHV charges'!$A:$O,COLUMN(G217)+4,FALSE)),"")</f>
        <v>1.57</v>
      </c>
      <c r="H217" s="84">
        <f>IFERROR(IF(VLOOKUP($A217,'Annex 2 EHV charges'!$A:$O,COLUMN(H217)+4,FALSE)=0,"",VLOOKUP($A217,'Annex 2 EHV charges'!$A:$O,COLUMN(H217)+4,FALSE)),"")</f>
        <v>1.57</v>
      </c>
    </row>
    <row r="218" spans="1:8" x14ac:dyDescent="0.2">
      <c r="A218" s="77">
        <f t="array" ref="A218">IFERROR(INDEX('Annex 2 EHV charges'!$A$11:$A$308, MATCH(0, IF(ISBLANK('Annex 2 EHV charges'!$A$11:$A$308),1, COUNTIF(A$4:$A217, 'Annex 2 EHV charges'!$A$11:$A$308)), 0)),"")</f>
        <v>966</v>
      </c>
      <c r="B218" s="77">
        <f>IF($A218="","",VLOOKUP($A218,'Annex 2 EHV charges'!$A:$P,2,0))</f>
        <v>966</v>
      </c>
      <c r="C218" s="78" t="str">
        <f>IF($A218="","",VLOOKUP($A218,'Annex 2 EHV charges'!$A:$P,3,0))</f>
        <v>1170000445115</v>
      </c>
      <c r="D218" s="77" t="str">
        <f>IF($A218="","",VLOOKUP($A218,'Annex 2 EHV charges'!$A:$P,7,0))</f>
        <v>Babworth Estate PV Farm</v>
      </c>
      <c r="E218" s="82">
        <f>IFERROR(IF(VLOOKUP($A218,'Annex 2 EHV charges'!$A:$O,COLUMN(E218)+4,FALSE)=0,"",VLOOKUP($A218,'Annex 2 EHV charges'!$A:$O,COLUMN(E218)+4,FALSE)),"")</f>
        <v>5.5E-2</v>
      </c>
      <c r="F218" s="83">
        <f>IFERROR(IF(VLOOKUP($A218,'Annex 2 EHV charges'!$A:$O,COLUMN(F218)+4,FALSE)=0,"",VLOOKUP($A218,'Annex 2 EHV charges'!$A:$O,COLUMN(F218)+4,FALSE)),"")</f>
        <v>4.29</v>
      </c>
      <c r="G218" s="84">
        <f>IFERROR(IF(VLOOKUP($A218,'Annex 2 EHV charges'!$A:$O,COLUMN(G218)+4,FALSE)=0,"",VLOOKUP($A218,'Annex 2 EHV charges'!$A:$O,COLUMN(G218)+4,FALSE)),"")</f>
        <v>1.43</v>
      </c>
      <c r="H218" s="84">
        <f>IFERROR(IF(VLOOKUP($A218,'Annex 2 EHV charges'!$A:$O,COLUMN(H218)+4,FALSE)=0,"",VLOOKUP($A218,'Annex 2 EHV charges'!$A:$O,COLUMN(H218)+4,FALSE)),"")</f>
        <v>1.43</v>
      </c>
    </row>
    <row r="219" spans="1:8" x14ac:dyDescent="0.2">
      <c r="A219" s="77">
        <f t="array" ref="A219">IFERROR(INDEX('Annex 2 EHV charges'!$A$11:$A$308, MATCH(0, IF(ISBLANK('Annex 2 EHV charges'!$A$11:$A$308),1, COUNTIF(A$4:$A218, 'Annex 2 EHV charges'!$A$11:$A$308)), 0)),"")</f>
        <v>968</v>
      </c>
      <c r="B219" s="77">
        <f>IF($A219="","",VLOOKUP($A219,'Annex 2 EHV charges'!$A:$P,2,0))</f>
        <v>968</v>
      </c>
      <c r="C219" s="78" t="str">
        <f>IF($A219="","",VLOOKUP($A219,'Annex 2 EHV charges'!$A:$P,3,0))</f>
        <v>1170000446615</v>
      </c>
      <c r="D219" s="77" t="str">
        <f>IF($A219="","",VLOOKUP($A219,'Annex 2 EHV charges'!$A:$P,7,0))</f>
        <v>Homestead Farm Solar Park</v>
      </c>
      <c r="E219" s="82" t="str">
        <f>IFERROR(IF(VLOOKUP($A219,'Annex 2 EHV charges'!$A:$O,COLUMN(E219)+4,FALSE)=0,"",VLOOKUP($A219,'Annex 2 EHV charges'!$A:$O,COLUMN(E219)+4,FALSE)),"")</f>
        <v/>
      </c>
      <c r="F219" s="83">
        <f>IFERROR(IF(VLOOKUP($A219,'Annex 2 EHV charges'!$A:$O,COLUMN(F219)+4,FALSE)=0,"",VLOOKUP($A219,'Annex 2 EHV charges'!$A:$O,COLUMN(F219)+4,FALSE)),"")</f>
        <v>6.05</v>
      </c>
      <c r="G219" s="84">
        <f>IFERROR(IF(VLOOKUP($A219,'Annex 2 EHV charges'!$A:$O,COLUMN(G219)+4,FALSE)=0,"",VLOOKUP($A219,'Annex 2 EHV charges'!$A:$O,COLUMN(G219)+4,FALSE)),"")</f>
        <v>2.0299999999999998</v>
      </c>
      <c r="H219" s="84">
        <f>IFERROR(IF(VLOOKUP($A219,'Annex 2 EHV charges'!$A:$O,COLUMN(H219)+4,FALSE)=0,"",VLOOKUP($A219,'Annex 2 EHV charges'!$A:$O,COLUMN(H219)+4,FALSE)),"")</f>
        <v>2.0299999999999998</v>
      </c>
    </row>
    <row r="220" spans="1:8" x14ac:dyDescent="0.2">
      <c r="A220" s="77">
        <f t="array" ref="A220">IFERROR(INDEX('Annex 2 EHV charges'!$A$11:$A$308, MATCH(0, IF(ISBLANK('Annex 2 EHV charges'!$A$11:$A$308),1, COUNTIF(A$4:$A219, 'Annex 2 EHV charges'!$A$11:$A$308)), 0)),"")</f>
        <v>969</v>
      </c>
      <c r="B220" s="77">
        <f>IF($A220="","",VLOOKUP($A220,'Annex 2 EHV charges'!$A:$P,2,0))</f>
        <v>969</v>
      </c>
      <c r="C220" s="78" t="str">
        <f>IF($A220="","",VLOOKUP($A220,'Annex 2 EHV charges'!$A:$P,3,0))</f>
        <v>1170000447033</v>
      </c>
      <c r="D220" s="77" t="str">
        <f>IF($A220="","",VLOOKUP($A220,'Annex 2 EHV charges'!$A:$P,7,0))</f>
        <v>Grange Solar Farm</v>
      </c>
      <c r="E220" s="82" t="str">
        <f>IFERROR(IF(VLOOKUP($A220,'Annex 2 EHV charges'!$A:$O,COLUMN(E220)+4,FALSE)=0,"",VLOOKUP($A220,'Annex 2 EHV charges'!$A:$O,COLUMN(E220)+4,FALSE)),"")</f>
        <v/>
      </c>
      <c r="F220" s="83">
        <f>IFERROR(IF(VLOOKUP($A220,'Annex 2 EHV charges'!$A:$O,COLUMN(F220)+4,FALSE)=0,"",VLOOKUP($A220,'Annex 2 EHV charges'!$A:$O,COLUMN(F220)+4,FALSE)),"")</f>
        <v>4.12</v>
      </c>
      <c r="G220" s="84">
        <f>IFERROR(IF(VLOOKUP($A220,'Annex 2 EHV charges'!$A:$O,COLUMN(G220)+4,FALSE)=0,"",VLOOKUP($A220,'Annex 2 EHV charges'!$A:$O,COLUMN(G220)+4,FALSE)),"")</f>
        <v>1.64</v>
      </c>
      <c r="H220" s="84">
        <f>IFERROR(IF(VLOOKUP($A220,'Annex 2 EHV charges'!$A:$O,COLUMN(H220)+4,FALSE)=0,"",VLOOKUP($A220,'Annex 2 EHV charges'!$A:$O,COLUMN(H220)+4,FALSE)),"")</f>
        <v>1.64</v>
      </c>
    </row>
    <row r="221" spans="1:8" x14ac:dyDescent="0.2">
      <c r="A221" s="77">
        <f t="array" ref="A221">IFERROR(INDEX('Annex 2 EHV charges'!$A$11:$A$308, MATCH(0, IF(ISBLANK('Annex 2 EHV charges'!$A$11:$A$308),1, COUNTIF(A$4:$A220, 'Annex 2 EHV charges'!$A$11:$A$308)), 0)),"")</f>
        <v>2034</v>
      </c>
      <c r="B221" s="77">
        <f>IF($A221="","",VLOOKUP($A221,'Annex 2 EHV charges'!$A:$P,2,0))</f>
        <v>2034</v>
      </c>
      <c r="C221" s="78">
        <f>IF($A221="","",VLOOKUP($A221,'Annex 2 EHV charges'!$A:$P,3,0))</f>
        <v>2034</v>
      </c>
      <c r="D221" s="77" t="str">
        <f>IF($A221="","",VLOOKUP($A221,'Annex 2 EHV charges'!$A:$P,7,0))</f>
        <v>Grendon/Huntingdon Interconnector</v>
      </c>
      <c r="E221" s="82" t="str">
        <f>IFERROR(IF(VLOOKUP($A221,'Annex 2 EHV charges'!$A:$O,COLUMN(E221)+4,FALSE)=0,"",VLOOKUP($A221,'Annex 2 EHV charges'!$A:$O,COLUMN(E221)+4,FALSE)),"")</f>
        <v/>
      </c>
      <c r="F221" s="83">
        <f>IFERROR(IF(VLOOKUP($A221,'Annex 2 EHV charges'!$A:$O,COLUMN(F221)+4,FALSE)=0,"",VLOOKUP($A221,'Annex 2 EHV charges'!$A:$O,COLUMN(F221)+4,FALSE)),"")</f>
        <v>38183.72</v>
      </c>
      <c r="G221" s="84">
        <f>IFERROR(IF(VLOOKUP($A221,'Annex 2 EHV charges'!$A:$O,COLUMN(G221)+4,FALSE)=0,"",VLOOKUP($A221,'Annex 2 EHV charges'!$A:$O,COLUMN(G221)+4,FALSE)),"")</f>
        <v>0.66</v>
      </c>
      <c r="H221" s="84">
        <f>IFERROR(IF(VLOOKUP($A221,'Annex 2 EHV charges'!$A:$O,COLUMN(H221)+4,FALSE)=0,"",VLOOKUP($A221,'Annex 2 EHV charges'!$A:$O,COLUMN(H221)+4,FALSE)),"")</f>
        <v>0.66</v>
      </c>
    </row>
    <row r="222" spans="1:8" x14ac:dyDescent="0.2">
      <c r="A222" s="77">
        <f t="array" ref="A222">IFERROR(INDEX('Annex 2 EHV charges'!$A$11:$A$308, MATCH(0, IF(ISBLANK('Annex 2 EHV charges'!$A$11:$A$308),1, COUNTIF(A$4:$A221, 'Annex 2 EHV charges'!$A$11:$A$308)), 0)),"")</f>
        <v>7015</v>
      </c>
      <c r="B222" s="77">
        <f>IF($A222="","",VLOOKUP($A222,'Annex 2 EHV charges'!$A:$P,2,0))</f>
        <v>7015</v>
      </c>
      <c r="C222" s="78">
        <f>IF($A222="","",VLOOKUP($A222,'Annex 2 EHV charges'!$A:$P,3,0))</f>
        <v>7015</v>
      </c>
      <c r="D222" s="77" t="str">
        <f>IF($A222="","",VLOOKUP($A222,'Annex 2 EHV charges'!$A:$P,7,0))</f>
        <v>Corby Power generation</v>
      </c>
      <c r="E222" s="82" t="str">
        <f>IFERROR(IF(VLOOKUP($A222,'Annex 2 EHV charges'!$A:$O,COLUMN(E222)+4,FALSE)=0,"",VLOOKUP($A222,'Annex 2 EHV charges'!$A:$O,COLUMN(E222)+4,FALSE)),"")</f>
        <v/>
      </c>
      <c r="F222" s="83" t="str">
        <f>IFERROR(IF(VLOOKUP($A222,'Annex 2 EHV charges'!$A:$O,COLUMN(F222)+4,FALSE)=0,"",VLOOKUP($A222,'Annex 2 EHV charges'!$A:$O,COLUMN(F222)+4,FALSE)),"")</f>
        <v/>
      </c>
      <c r="G222" s="84" t="str">
        <f>IFERROR(IF(VLOOKUP($A222,'Annex 2 EHV charges'!$A:$O,COLUMN(G222)+4,FALSE)=0,"",VLOOKUP($A222,'Annex 2 EHV charges'!$A:$O,COLUMN(G222)+4,FALSE)),"")</f>
        <v/>
      </c>
      <c r="H222" s="84" t="str">
        <f>IFERROR(IF(VLOOKUP($A222,'Annex 2 EHV charges'!$A:$O,COLUMN(H222)+4,FALSE)=0,"",VLOOKUP($A222,'Annex 2 EHV charges'!$A:$O,COLUMN(H222)+4,FALSE)),"")</f>
        <v/>
      </c>
    </row>
    <row r="223" spans="1:8" x14ac:dyDescent="0.2">
      <c r="A223" s="77">
        <f t="array" ref="A223">IFERROR(INDEX('Annex 2 EHV charges'!$A$11:$A$308, MATCH(0, IF(ISBLANK('Annex 2 EHV charges'!$A$11:$A$308),1, COUNTIF(A$4:$A222, 'Annex 2 EHV charges'!$A$11:$A$308)), 0)),"")</f>
        <v>7315</v>
      </c>
      <c r="B223" s="77">
        <f>IF($A223="","",VLOOKUP($A223,'Annex 2 EHV charges'!$A:$P,2,0))</f>
        <v>7315</v>
      </c>
      <c r="C223" s="78">
        <f>IF($A223="","",VLOOKUP($A223,'Annex 2 EHV charges'!$A:$P,3,0))</f>
        <v>7315</v>
      </c>
      <c r="D223" s="77" t="str">
        <f>IF($A223="","",VLOOKUP($A223,'Annex 2 EHV charges'!$A:$P,7,0))</f>
        <v>Redfield Road 1 STOR</v>
      </c>
      <c r="E223" s="82">
        <f>IFERROR(IF(VLOOKUP($A223,'Annex 2 EHV charges'!$A:$O,COLUMN(E223)+4,FALSE)=0,"",VLOOKUP($A223,'Annex 2 EHV charges'!$A:$O,COLUMN(E223)+4,FALSE)),"")</f>
        <v>0.56499999999999995</v>
      </c>
      <c r="F223" s="83">
        <f>IFERROR(IF(VLOOKUP($A223,'Annex 2 EHV charges'!$A:$O,COLUMN(F223)+4,FALSE)=0,"",VLOOKUP($A223,'Annex 2 EHV charges'!$A:$O,COLUMN(F223)+4,FALSE)),"")</f>
        <v>15.14</v>
      </c>
      <c r="G223" s="84">
        <f>IFERROR(IF(VLOOKUP($A223,'Annex 2 EHV charges'!$A:$O,COLUMN(G223)+4,FALSE)=0,"",VLOOKUP($A223,'Annex 2 EHV charges'!$A:$O,COLUMN(G223)+4,FALSE)),"")</f>
        <v>1.34</v>
      </c>
      <c r="H223" s="84">
        <f>IFERROR(IF(VLOOKUP($A223,'Annex 2 EHV charges'!$A:$O,COLUMN(H223)+4,FALSE)=0,"",VLOOKUP($A223,'Annex 2 EHV charges'!$A:$O,COLUMN(H223)+4,FALSE)),"")</f>
        <v>1.34</v>
      </c>
    </row>
    <row r="224" spans="1:8" x14ac:dyDescent="0.2">
      <c r="A224" s="77">
        <f t="array" ref="A224">IFERROR(INDEX('Annex 2 EHV charges'!$A$11:$A$308, MATCH(0, IF(ISBLANK('Annex 2 EHV charges'!$A$11:$A$308),1, COUNTIF(A$4:$A223, 'Annex 2 EHV charges'!$A$11:$A$308)), 0)),"")</f>
        <v>7324</v>
      </c>
      <c r="B224" s="77">
        <f>IF($A224="","",VLOOKUP($A224,'Annex 2 EHV charges'!$A:$P,2,0))</f>
        <v>7324</v>
      </c>
      <c r="C224" s="78">
        <f>IF($A224="","",VLOOKUP($A224,'Annex 2 EHV charges'!$A:$P,3,0))</f>
        <v>7324</v>
      </c>
      <c r="D224" s="77" t="str">
        <f>IF($A224="","",VLOOKUP($A224,'Annex 2 EHV charges'!$A:$P,7,0))</f>
        <v>Trafalgar Pk Gas STOR</v>
      </c>
      <c r="E224" s="82">
        <f>IFERROR(IF(VLOOKUP($A224,'Annex 2 EHV charges'!$A:$O,COLUMN(E224)+4,FALSE)=0,"",VLOOKUP($A224,'Annex 2 EHV charges'!$A:$O,COLUMN(E224)+4,FALSE)),"")</f>
        <v>1.524</v>
      </c>
      <c r="F224" s="83">
        <f>IFERROR(IF(VLOOKUP($A224,'Annex 2 EHV charges'!$A:$O,COLUMN(F224)+4,FALSE)=0,"",VLOOKUP($A224,'Annex 2 EHV charges'!$A:$O,COLUMN(F224)+4,FALSE)),"")</f>
        <v>22.86</v>
      </c>
      <c r="G224" s="84">
        <f>IFERROR(IF(VLOOKUP($A224,'Annex 2 EHV charges'!$A:$O,COLUMN(G224)+4,FALSE)=0,"",VLOOKUP($A224,'Annex 2 EHV charges'!$A:$O,COLUMN(G224)+4,FALSE)),"")</f>
        <v>0.74</v>
      </c>
      <c r="H224" s="84">
        <f>IFERROR(IF(VLOOKUP($A224,'Annex 2 EHV charges'!$A:$O,COLUMN(H224)+4,FALSE)=0,"",VLOOKUP($A224,'Annex 2 EHV charges'!$A:$O,COLUMN(H224)+4,FALSE)),"")</f>
        <v>0.74</v>
      </c>
    </row>
    <row r="225" spans="1:8" x14ac:dyDescent="0.2">
      <c r="A225" s="77">
        <f t="array" ref="A225">IFERROR(INDEX('Annex 2 EHV charges'!$A$11:$A$308, MATCH(0, IF(ISBLANK('Annex 2 EHV charges'!$A$11:$A$308),1, COUNTIF(A$4:$A224, 'Annex 2 EHV charges'!$A$11:$A$308)), 0)),"")</f>
        <v>7326</v>
      </c>
      <c r="B225" s="77">
        <f>IF($A225="","",VLOOKUP($A225,'Annex 2 EHV charges'!$A:$P,2,0))</f>
        <v>7326</v>
      </c>
      <c r="C225" s="78">
        <f>IF($A225="","",VLOOKUP($A225,'Annex 2 EHV charges'!$A:$P,3,0))</f>
        <v>7326</v>
      </c>
      <c r="D225" s="77" t="str">
        <f>IF($A225="","",VLOOKUP($A225,'Annex 2 EHV charges'!$A:$P,7,0))</f>
        <v>Redfield Road B STOR</v>
      </c>
      <c r="E225" s="82">
        <f>IFERROR(IF(VLOOKUP($A225,'Annex 2 EHV charges'!$A:$O,COLUMN(E225)+4,FALSE)=0,"",VLOOKUP($A225,'Annex 2 EHV charges'!$A:$O,COLUMN(E225)+4,FALSE)),"")</f>
        <v>0.56100000000000005</v>
      </c>
      <c r="F225" s="83">
        <f>IFERROR(IF(VLOOKUP($A225,'Annex 2 EHV charges'!$A:$O,COLUMN(F225)+4,FALSE)=0,"",VLOOKUP($A225,'Annex 2 EHV charges'!$A:$O,COLUMN(F225)+4,FALSE)),"")</f>
        <v>16.149999999999999</v>
      </c>
      <c r="G225" s="84">
        <f>IFERROR(IF(VLOOKUP($A225,'Annex 2 EHV charges'!$A:$O,COLUMN(G225)+4,FALSE)=0,"",VLOOKUP($A225,'Annex 2 EHV charges'!$A:$O,COLUMN(G225)+4,FALSE)),"")</f>
        <v>1.65</v>
      </c>
      <c r="H225" s="84">
        <f>IFERROR(IF(VLOOKUP($A225,'Annex 2 EHV charges'!$A:$O,COLUMN(H225)+4,FALSE)=0,"",VLOOKUP($A225,'Annex 2 EHV charges'!$A:$O,COLUMN(H225)+4,FALSE)),"")</f>
        <v>1.65</v>
      </c>
    </row>
    <row r="226" spans="1:8" x14ac:dyDescent="0.2">
      <c r="A226" s="77">
        <f t="array" ref="A226">IFERROR(INDEX('Annex 2 EHV charges'!$A$11:$A$308, MATCH(0, IF(ISBLANK('Annex 2 EHV charges'!$A$11:$A$308),1, COUNTIF(A$4:$A225, 'Annex 2 EHV charges'!$A$11:$A$308)), 0)),"")</f>
        <v>10500</v>
      </c>
      <c r="B226" s="77">
        <f>IF($A226="","",VLOOKUP($A226,'Annex 2 EHV charges'!$A:$P,2,0))</f>
        <v>10500</v>
      </c>
      <c r="C226" s="78">
        <f>IF($A226="","",VLOOKUP($A226,'Annex 2 EHV charges'!$A:$P,3,0))</f>
        <v>10500</v>
      </c>
      <c r="D226" s="77" t="str">
        <f>IF($A226="","",VLOOKUP($A226,'Annex 2 EHV charges'!$A:$P,7,0))</f>
        <v>Watnall Brickworks</v>
      </c>
      <c r="E226" s="82" t="str">
        <f>IFERROR(IF(VLOOKUP($A226,'Annex 2 EHV charges'!$A:$O,COLUMN(E226)+4,FALSE)=0,"",VLOOKUP($A226,'Annex 2 EHV charges'!$A:$O,COLUMN(E226)+4,FALSE)),"")</f>
        <v/>
      </c>
      <c r="F226" s="83">
        <f>IFERROR(IF(VLOOKUP($A226,'Annex 2 EHV charges'!$A:$O,COLUMN(F226)+4,FALSE)=0,"",VLOOKUP($A226,'Annex 2 EHV charges'!$A:$O,COLUMN(F226)+4,FALSE)),"")</f>
        <v>1.31</v>
      </c>
      <c r="G226" s="84">
        <f>IFERROR(IF(VLOOKUP($A226,'Annex 2 EHV charges'!$A:$O,COLUMN(G226)+4,FALSE)=0,"",VLOOKUP($A226,'Annex 2 EHV charges'!$A:$O,COLUMN(G226)+4,FALSE)),"")</f>
        <v>0.73</v>
      </c>
      <c r="H226" s="84">
        <f>IFERROR(IF(VLOOKUP($A226,'Annex 2 EHV charges'!$A:$O,COLUMN(H226)+4,FALSE)=0,"",VLOOKUP($A226,'Annex 2 EHV charges'!$A:$O,COLUMN(H226)+4,FALSE)),"")</f>
        <v>0.73</v>
      </c>
    </row>
    <row r="227" spans="1:8" x14ac:dyDescent="0.2">
      <c r="A227" s="77" t="str">
        <f t="array" ref="A227">IFERROR(INDEX('Annex 2 EHV charges'!$A$11:$A$308, MATCH(0, IF(ISBLANK('Annex 2 EHV charges'!$A$11:$A$308),1, COUNTIF(A$4:$A226, 'Annex 2 EHV charges'!$A$11:$A$308)), 0)),"")</f>
        <v>New Import 1</v>
      </c>
      <c r="B227" s="77" t="str">
        <f>IF($A227="","",VLOOKUP($A227,'Annex 2 EHV charges'!$A:$P,2,0))</f>
        <v>New Import 1</v>
      </c>
      <c r="C227" s="78" t="str">
        <f>IF($A227="","",VLOOKUP($A227,'Annex 2 EHV charges'!$A:$P,3,0))</f>
        <v>New Import 1</v>
      </c>
      <c r="D227" s="77" t="str">
        <f>IF($A227="","",VLOOKUP($A227,'Annex 2 EHV charges'!$A:$P,7,0))</f>
        <v>Alfreton Solar PV</v>
      </c>
      <c r="E227" s="82" t="str">
        <f>IFERROR(IF(VLOOKUP($A227,'Annex 2 EHV charges'!$A:$O,COLUMN(E227)+4,FALSE)=0,"",VLOOKUP($A227,'Annex 2 EHV charges'!$A:$O,COLUMN(E227)+4,FALSE)),"")</f>
        <v/>
      </c>
      <c r="F227" s="83">
        <f>IFERROR(IF(VLOOKUP($A227,'Annex 2 EHV charges'!$A:$O,COLUMN(F227)+4,FALSE)=0,"",VLOOKUP($A227,'Annex 2 EHV charges'!$A:$O,COLUMN(F227)+4,FALSE)),"")</f>
        <v>7.82</v>
      </c>
      <c r="G227" s="84">
        <f>IFERROR(IF(VLOOKUP($A227,'Annex 2 EHV charges'!$A:$O,COLUMN(G227)+4,FALSE)=0,"",VLOOKUP($A227,'Annex 2 EHV charges'!$A:$O,COLUMN(G227)+4,FALSE)),"")</f>
        <v>1.6</v>
      </c>
      <c r="H227" s="84">
        <f>IFERROR(IF(VLOOKUP($A227,'Annex 2 EHV charges'!$A:$O,COLUMN(H227)+4,FALSE)=0,"",VLOOKUP($A227,'Annex 2 EHV charges'!$A:$O,COLUMN(H227)+4,FALSE)),"")</f>
        <v>1.6</v>
      </c>
    </row>
    <row r="228" spans="1:8" x14ac:dyDescent="0.2">
      <c r="A228" s="77" t="str">
        <f t="array" ref="A228">IFERROR(INDEX('Annex 2 EHV charges'!$A$11:$A$308, MATCH(0, IF(ISBLANK('Annex 2 EHV charges'!$A$11:$A$308),1, COUNTIF(A$4:$A227, 'Annex 2 EHV charges'!$A$11:$A$308)), 0)),"")</f>
        <v>New Import 2</v>
      </c>
      <c r="B228" s="77" t="str">
        <f>IF($A228="","",VLOOKUP($A228,'Annex 2 EHV charges'!$A:$P,2,0))</f>
        <v>New Import 2</v>
      </c>
      <c r="C228" s="78" t="str">
        <f>IF($A228="","",VLOOKUP($A228,'Annex 2 EHV charges'!$A:$P,3,0))</f>
        <v>New Import 2</v>
      </c>
      <c r="D228" s="77" t="str">
        <f>IF($A228="","",VLOOKUP($A228,'Annex 2 EHV charges'!$A:$P,7,0))</f>
        <v>Ansty Park ESS</v>
      </c>
      <c r="E228" s="82" t="str">
        <f>IFERROR(IF(VLOOKUP($A228,'Annex 2 EHV charges'!$A:$O,COLUMN(E228)+4,FALSE)=0,"",VLOOKUP($A228,'Annex 2 EHV charges'!$A:$O,COLUMN(E228)+4,FALSE)),"")</f>
        <v/>
      </c>
      <c r="F228" s="83">
        <f>IFERROR(IF(VLOOKUP($A228,'Annex 2 EHV charges'!$A:$O,COLUMN(F228)+4,FALSE)=0,"",VLOOKUP($A228,'Annex 2 EHV charges'!$A:$O,COLUMN(F228)+4,FALSE)),"")</f>
        <v>276.60000000000002</v>
      </c>
      <c r="G228" s="84">
        <f>IFERROR(IF(VLOOKUP($A228,'Annex 2 EHV charges'!$A:$O,COLUMN(G228)+4,FALSE)=0,"",VLOOKUP($A228,'Annex 2 EHV charges'!$A:$O,COLUMN(G228)+4,FALSE)),"")</f>
        <v>0.75</v>
      </c>
      <c r="H228" s="84">
        <f>IFERROR(IF(VLOOKUP($A228,'Annex 2 EHV charges'!$A:$O,COLUMN(H228)+4,FALSE)=0,"",VLOOKUP($A228,'Annex 2 EHV charges'!$A:$O,COLUMN(H228)+4,FALSE)),"")</f>
        <v>0.75</v>
      </c>
    </row>
    <row r="229" spans="1:8" x14ac:dyDescent="0.2">
      <c r="A229" s="77" t="str">
        <f t="array" ref="A229">IFERROR(INDEX('Annex 2 EHV charges'!$A$11:$A$308, MATCH(0, IF(ISBLANK('Annex 2 EHV charges'!$A$11:$A$308),1, COUNTIF(A$4:$A228, 'Annex 2 EHV charges'!$A$11:$A$308)), 0)),"")</f>
        <v>New Import 3</v>
      </c>
      <c r="B229" s="77" t="str">
        <f>IF($A229="","",VLOOKUP($A229,'Annex 2 EHV charges'!$A:$P,2,0))</f>
        <v>New Import 3</v>
      </c>
      <c r="C229" s="78" t="str">
        <f>IF($A229="","",VLOOKUP($A229,'Annex 2 EHV charges'!$A:$P,3,0))</f>
        <v>New Import 3</v>
      </c>
      <c r="D229" s="77" t="str">
        <f>IF($A229="","",VLOOKUP($A229,'Annex 2 EHV charges'!$A:$P,7,0))</f>
        <v>Asfordby B STOR</v>
      </c>
      <c r="E229" s="82" t="str">
        <f>IFERROR(IF(VLOOKUP($A229,'Annex 2 EHV charges'!$A:$O,COLUMN(E229)+4,FALSE)=0,"",VLOOKUP($A229,'Annex 2 EHV charges'!$A:$O,COLUMN(E229)+4,FALSE)),"")</f>
        <v/>
      </c>
      <c r="F229" s="83">
        <f>IFERROR(IF(VLOOKUP($A229,'Annex 2 EHV charges'!$A:$O,COLUMN(F229)+4,FALSE)=0,"",VLOOKUP($A229,'Annex 2 EHV charges'!$A:$O,COLUMN(F229)+4,FALSE)),"")</f>
        <v>582.47</v>
      </c>
      <c r="G229" s="84">
        <f>IFERROR(IF(VLOOKUP($A229,'Annex 2 EHV charges'!$A:$O,COLUMN(G229)+4,FALSE)=0,"",VLOOKUP($A229,'Annex 2 EHV charges'!$A:$O,COLUMN(G229)+4,FALSE)),"")</f>
        <v>1.1599999999999999</v>
      </c>
      <c r="H229" s="84">
        <f>IFERROR(IF(VLOOKUP($A229,'Annex 2 EHV charges'!$A:$O,COLUMN(H229)+4,FALSE)=0,"",VLOOKUP($A229,'Annex 2 EHV charges'!$A:$O,COLUMN(H229)+4,FALSE)),"")</f>
        <v>1.1599999999999999</v>
      </c>
    </row>
    <row r="230" spans="1:8" x14ac:dyDescent="0.2">
      <c r="A230" s="77" t="str">
        <f t="array" ref="A230">IFERROR(INDEX('Annex 2 EHV charges'!$A$11:$A$308, MATCH(0, IF(ISBLANK('Annex 2 EHV charges'!$A$11:$A$308),1, COUNTIF(A$4:$A229, 'Annex 2 EHV charges'!$A$11:$A$308)), 0)),"")</f>
        <v>New Import 4</v>
      </c>
      <c r="B230" s="77" t="str">
        <f>IF($A230="","",VLOOKUP($A230,'Annex 2 EHV charges'!$A:$P,2,0))</f>
        <v>New Import 4</v>
      </c>
      <c r="C230" s="78" t="str">
        <f>IF($A230="","",VLOOKUP($A230,'Annex 2 EHV charges'!$A:$P,3,0))</f>
        <v>New Import 4</v>
      </c>
      <c r="D230" s="77" t="str">
        <f>IF($A230="","",VLOOKUP($A230,'Annex 2 EHV charges'!$A:$P,7,0))</f>
        <v>Ashland Farm PV</v>
      </c>
      <c r="E230" s="82" t="str">
        <f>IFERROR(IF(VLOOKUP($A230,'Annex 2 EHV charges'!$A:$O,COLUMN(E230)+4,FALSE)=0,"",VLOOKUP($A230,'Annex 2 EHV charges'!$A:$O,COLUMN(E230)+4,FALSE)),"")</f>
        <v/>
      </c>
      <c r="F230" s="83">
        <f>IFERROR(IF(VLOOKUP($A230,'Annex 2 EHV charges'!$A:$O,COLUMN(F230)+4,FALSE)=0,"",VLOOKUP($A230,'Annex 2 EHV charges'!$A:$O,COLUMN(F230)+4,FALSE)),"")</f>
        <v>4.5</v>
      </c>
      <c r="G230" s="84">
        <f>IFERROR(IF(VLOOKUP($A230,'Annex 2 EHV charges'!$A:$O,COLUMN(G230)+4,FALSE)=0,"",VLOOKUP($A230,'Annex 2 EHV charges'!$A:$O,COLUMN(G230)+4,FALSE)),"")</f>
        <v>1.39</v>
      </c>
      <c r="H230" s="84">
        <f>IFERROR(IF(VLOOKUP($A230,'Annex 2 EHV charges'!$A:$O,COLUMN(H230)+4,FALSE)=0,"",VLOOKUP($A230,'Annex 2 EHV charges'!$A:$O,COLUMN(H230)+4,FALSE)),"")</f>
        <v>1.39</v>
      </c>
    </row>
    <row r="231" spans="1:8" x14ac:dyDescent="0.2">
      <c r="A231" s="77" t="str">
        <f t="array" ref="A231">IFERROR(INDEX('Annex 2 EHV charges'!$A$11:$A$308, MATCH(0, IF(ISBLANK('Annex 2 EHV charges'!$A$11:$A$308),1, COUNTIF(A$4:$A230, 'Annex 2 EHV charges'!$A$11:$A$308)), 0)),"")</f>
        <v>New Import 5</v>
      </c>
      <c r="B231" s="77" t="str">
        <f>IF($A231="","",VLOOKUP($A231,'Annex 2 EHV charges'!$A:$P,2,0))</f>
        <v>New Import 5</v>
      </c>
      <c r="C231" s="78" t="str">
        <f>IF($A231="","",VLOOKUP($A231,'Annex 2 EHV charges'!$A:$P,3,0))</f>
        <v>New Import 5</v>
      </c>
      <c r="D231" s="77" t="str">
        <f>IF($A231="","",VLOOKUP($A231,'Annex 2 EHV charges'!$A:$P,7,0))</f>
        <v>Belvoir PV</v>
      </c>
      <c r="E231" s="82" t="str">
        <f>IFERROR(IF(VLOOKUP($A231,'Annex 2 EHV charges'!$A:$O,COLUMN(E231)+4,FALSE)=0,"",VLOOKUP($A231,'Annex 2 EHV charges'!$A:$O,COLUMN(E231)+4,FALSE)),"")</f>
        <v/>
      </c>
      <c r="F231" s="83">
        <f>IFERROR(IF(VLOOKUP($A231,'Annex 2 EHV charges'!$A:$O,COLUMN(F231)+4,FALSE)=0,"",VLOOKUP($A231,'Annex 2 EHV charges'!$A:$O,COLUMN(F231)+4,FALSE)),"")</f>
        <v>4.9800000000000004</v>
      </c>
      <c r="G231" s="84">
        <f>IFERROR(IF(VLOOKUP($A231,'Annex 2 EHV charges'!$A:$O,COLUMN(G231)+4,FALSE)=0,"",VLOOKUP($A231,'Annex 2 EHV charges'!$A:$O,COLUMN(G231)+4,FALSE)),"")</f>
        <v>1.17</v>
      </c>
      <c r="H231" s="84">
        <f>IFERROR(IF(VLOOKUP($A231,'Annex 2 EHV charges'!$A:$O,COLUMN(H231)+4,FALSE)=0,"",VLOOKUP($A231,'Annex 2 EHV charges'!$A:$O,COLUMN(H231)+4,FALSE)),"")</f>
        <v>1.17</v>
      </c>
    </row>
    <row r="232" spans="1:8" x14ac:dyDescent="0.2">
      <c r="A232" s="77" t="str">
        <f t="array" ref="A232">IFERROR(INDEX('Annex 2 EHV charges'!$A$11:$A$308, MATCH(0, IF(ISBLANK('Annex 2 EHV charges'!$A$11:$A$308),1, COUNTIF(A$4:$A231, 'Annex 2 EHV charges'!$A$11:$A$308)), 0)),"")</f>
        <v>New Import 6</v>
      </c>
      <c r="B232" s="77" t="str">
        <f>IF($A232="","",VLOOKUP($A232,'Annex 2 EHV charges'!$A:$P,2,0))</f>
        <v>New Import 6</v>
      </c>
      <c r="C232" s="78" t="str">
        <f>IF($A232="","",VLOOKUP($A232,'Annex 2 EHV charges'!$A:$P,3,0))</f>
        <v>New Import 6</v>
      </c>
      <c r="D232" s="77" t="str">
        <f>IF($A232="","",VLOOKUP($A232,'Annex 2 EHV charges'!$A:$P,7,0))</f>
        <v>Boythorpe Works ESS</v>
      </c>
      <c r="E232" s="82" t="str">
        <f>IFERROR(IF(VLOOKUP($A232,'Annex 2 EHV charges'!$A:$O,COLUMN(E232)+4,FALSE)=0,"",VLOOKUP($A232,'Annex 2 EHV charges'!$A:$O,COLUMN(E232)+4,FALSE)),"")</f>
        <v/>
      </c>
      <c r="F232" s="83">
        <f>IFERROR(IF(VLOOKUP($A232,'Annex 2 EHV charges'!$A:$O,COLUMN(F232)+4,FALSE)=0,"",VLOOKUP($A232,'Annex 2 EHV charges'!$A:$O,COLUMN(F232)+4,FALSE)),"")</f>
        <v>256.68</v>
      </c>
      <c r="G232" s="84">
        <f>IFERROR(IF(VLOOKUP($A232,'Annex 2 EHV charges'!$A:$O,COLUMN(G232)+4,FALSE)=0,"",VLOOKUP($A232,'Annex 2 EHV charges'!$A:$O,COLUMN(G232)+4,FALSE)),"")</f>
        <v>1.01</v>
      </c>
      <c r="H232" s="84">
        <f>IFERROR(IF(VLOOKUP($A232,'Annex 2 EHV charges'!$A:$O,COLUMN(H232)+4,FALSE)=0,"",VLOOKUP($A232,'Annex 2 EHV charges'!$A:$O,COLUMN(H232)+4,FALSE)),"")</f>
        <v>1.01</v>
      </c>
    </row>
    <row r="233" spans="1:8" x14ac:dyDescent="0.2">
      <c r="A233" s="77" t="str">
        <f t="array" ref="A233">IFERROR(INDEX('Annex 2 EHV charges'!$A$11:$A$308, MATCH(0, IF(ISBLANK('Annex 2 EHV charges'!$A$11:$A$308),1, COUNTIF(A$4:$A232, 'Annex 2 EHV charges'!$A$11:$A$308)), 0)),"")</f>
        <v>New Import 7</v>
      </c>
      <c r="B233" s="77" t="str">
        <f>IF($A233="","",VLOOKUP($A233,'Annex 2 EHV charges'!$A:$P,2,0))</f>
        <v>New Import 7</v>
      </c>
      <c r="C233" s="78" t="str">
        <f>IF($A233="","",VLOOKUP($A233,'Annex 2 EHV charges'!$A:$P,3,0))</f>
        <v>New Import 7</v>
      </c>
      <c r="D233" s="77" t="str">
        <f>IF($A233="","",VLOOKUP($A233,'Annex 2 EHV charges'!$A:$P,7,0))</f>
        <v>Bridge Street ESS &amp; PV</v>
      </c>
      <c r="E233" s="82">
        <f>IFERROR(IF(VLOOKUP($A233,'Annex 2 EHV charges'!$A:$O,COLUMN(E233)+4,FALSE)=0,"",VLOOKUP($A233,'Annex 2 EHV charges'!$A:$O,COLUMN(E233)+4,FALSE)),"")</f>
        <v>0.30599999999999999</v>
      </c>
      <c r="F233" s="83">
        <f>IFERROR(IF(VLOOKUP($A233,'Annex 2 EHV charges'!$A:$O,COLUMN(F233)+4,FALSE)=0,"",VLOOKUP($A233,'Annex 2 EHV charges'!$A:$O,COLUMN(F233)+4,FALSE)),"")</f>
        <v>51.34</v>
      </c>
      <c r="G233" s="84">
        <f>IFERROR(IF(VLOOKUP($A233,'Annex 2 EHV charges'!$A:$O,COLUMN(G233)+4,FALSE)=0,"",VLOOKUP($A233,'Annex 2 EHV charges'!$A:$O,COLUMN(G233)+4,FALSE)),"")</f>
        <v>2.0099999999999998</v>
      </c>
      <c r="H233" s="84">
        <f>IFERROR(IF(VLOOKUP($A233,'Annex 2 EHV charges'!$A:$O,COLUMN(H233)+4,FALSE)=0,"",VLOOKUP($A233,'Annex 2 EHV charges'!$A:$O,COLUMN(H233)+4,FALSE)),"")</f>
        <v>2.0099999999999998</v>
      </c>
    </row>
    <row r="234" spans="1:8" x14ac:dyDescent="0.2">
      <c r="A234" s="77" t="str">
        <f t="array" ref="A234">IFERROR(INDEX('Annex 2 EHV charges'!$A$11:$A$308, MATCH(0, IF(ISBLANK('Annex 2 EHV charges'!$A$11:$A$308),1, COUNTIF(A$4:$A233, 'Annex 2 EHV charges'!$A$11:$A$308)), 0)),"")</f>
        <v>New Import 8</v>
      </c>
      <c r="B234" s="77" t="str">
        <f>IF($A234="","",VLOOKUP($A234,'Annex 2 EHV charges'!$A:$P,2,0))</f>
        <v>New Import 8</v>
      </c>
      <c r="C234" s="78" t="str">
        <f>IF($A234="","",VLOOKUP($A234,'Annex 2 EHV charges'!$A:$P,3,0))</f>
        <v>New Import 8</v>
      </c>
      <c r="D234" s="77" t="str">
        <f>IF($A234="","",VLOOKUP($A234,'Annex 2 EHV charges'!$A:$P,7,0))</f>
        <v>Burton Pedwardine Ph1 PV</v>
      </c>
      <c r="E234" s="82" t="str">
        <f>IFERROR(IF(VLOOKUP($A234,'Annex 2 EHV charges'!$A:$O,COLUMN(E234)+4,FALSE)=0,"",VLOOKUP($A234,'Annex 2 EHV charges'!$A:$O,COLUMN(E234)+4,FALSE)),"")</f>
        <v/>
      </c>
      <c r="F234" s="83">
        <f>IFERROR(IF(VLOOKUP($A234,'Annex 2 EHV charges'!$A:$O,COLUMN(F234)+4,FALSE)=0,"",VLOOKUP($A234,'Annex 2 EHV charges'!$A:$O,COLUMN(F234)+4,FALSE)),"")</f>
        <v>13.3</v>
      </c>
      <c r="G234" s="84">
        <f>IFERROR(IF(VLOOKUP($A234,'Annex 2 EHV charges'!$A:$O,COLUMN(G234)+4,FALSE)=0,"",VLOOKUP($A234,'Annex 2 EHV charges'!$A:$O,COLUMN(G234)+4,FALSE)),"")</f>
        <v>1.35</v>
      </c>
      <c r="H234" s="84">
        <f>IFERROR(IF(VLOOKUP($A234,'Annex 2 EHV charges'!$A:$O,COLUMN(H234)+4,FALSE)=0,"",VLOOKUP($A234,'Annex 2 EHV charges'!$A:$O,COLUMN(H234)+4,FALSE)),"")</f>
        <v>1.35</v>
      </c>
    </row>
    <row r="235" spans="1:8" x14ac:dyDescent="0.2">
      <c r="A235" s="77" t="str">
        <f t="array" ref="A235">IFERROR(INDEX('Annex 2 EHV charges'!$A$11:$A$308, MATCH(0, IF(ISBLANK('Annex 2 EHV charges'!$A$11:$A$308),1, COUNTIF(A$4:$A234, 'Annex 2 EHV charges'!$A$11:$A$308)), 0)),"")</f>
        <v>New Import 9</v>
      </c>
      <c r="B235" s="77" t="str">
        <f>IF($A235="","",VLOOKUP($A235,'Annex 2 EHV charges'!$A:$P,2,0))</f>
        <v>New Import 9</v>
      </c>
      <c r="C235" s="78" t="str">
        <f>IF($A235="","",VLOOKUP($A235,'Annex 2 EHV charges'!$A:$P,3,0))</f>
        <v>New Import 9</v>
      </c>
      <c r="D235" s="77" t="str">
        <f>IF($A235="","",VLOOKUP($A235,'Annex 2 EHV charges'!$A:$P,7,0))</f>
        <v>Clay Cross EFW</v>
      </c>
      <c r="E235" s="82">
        <f>IFERROR(IF(VLOOKUP($A235,'Annex 2 EHV charges'!$A:$O,COLUMN(E235)+4,FALSE)=0,"",VLOOKUP($A235,'Annex 2 EHV charges'!$A:$O,COLUMN(E235)+4,FALSE)),"")</f>
        <v>0.308</v>
      </c>
      <c r="F235" s="83">
        <f>IFERROR(IF(VLOOKUP($A235,'Annex 2 EHV charges'!$A:$O,COLUMN(F235)+4,FALSE)=0,"",VLOOKUP($A235,'Annex 2 EHV charges'!$A:$O,COLUMN(F235)+4,FALSE)),"")</f>
        <v>86.61</v>
      </c>
      <c r="G235" s="84">
        <f>IFERROR(IF(VLOOKUP($A235,'Annex 2 EHV charges'!$A:$O,COLUMN(G235)+4,FALSE)=0,"",VLOOKUP($A235,'Annex 2 EHV charges'!$A:$O,COLUMN(G235)+4,FALSE)),"")</f>
        <v>1.46</v>
      </c>
      <c r="H235" s="84">
        <f>IFERROR(IF(VLOOKUP($A235,'Annex 2 EHV charges'!$A:$O,COLUMN(H235)+4,FALSE)=0,"",VLOOKUP($A235,'Annex 2 EHV charges'!$A:$O,COLUMN(H235)+4,FALSE)),"")</f>
        <v>1.46</v>
      </c>
    </row>
    <row r="236" spans="1:8" x14ac:dyDescent="0.2">
      <c r="A236" s="77" t="str">
        <f t="array" ref="A236">IFERROR(INDEX('Annex 2 EHV charges'!$A$11:$A$308, MATCH(0, IF(ISBLANK('Annex 2 EHV charges'!$A$11:$A$308),1, COUNTIF(A$4:$A235, 'Annex 2 EHV charges'!$A$11:$A$308)), 0)),"")</f>
        <v>New Import 10</v>
      </c>
      <c r="B236" s="77" t="str">
        <f>IF($A236="","",VLOOKUP($A236,'Annex 2 EHV charges'!$A:$P,2,0))</f>
        <v>New Import 10</v>
      </c>
      <c r="C236" s="78" t="str">
        <f>IF($A236="","",VLOOKUP($A236,'Annex 2 EHV charges'!$A:$P,3,0))</f>
        <v>New Import 10</v>
      </c>
      <c r="D236" s="77" t="str">
        <f>IF($A236="","",VLOOKUP($A236,'Annex 2 EHV charges'!$A:$P,7,0))</f>
        <v>Coney Grey PV</v>
      </c>
      <c r="E236" s="82">
        <f>IFERROR(IF(VLOOKUP($A236,'Annex 2 EHV charges'!$A:$O,COLUMN(E236)+4,FALSE)=0,"",VLOOKUP($A236,'Annex 2 EHV charges'!$A:$O,COLUMN(E236)+4,FALSE)),"")</f>
        <v>1.518</v>
      </c>
      <c r="F236" s="83">
        <f>IFERROR(IF(VLOOKUP($A236,'Annex 2 EHV charges'!$A:$O,COLUMN(F236)+4,FALSE)=0,"",VLOOKUP($A236,'Annex 2 EHV charges'!$A:$O,COLUMN(F236)+4,FALSE)),"")</f>
        <v>4.7699999999999996</v>
      </c>
      <c r="G236" s="84">
        <f>IFERROR(IF(VLOOKUP($A236,'Annex 2 EHV charges'!$A:$O,COLUMN(G236)+4,FALSE)=0,"",VLOOKUP($A236,'Annex 2 EHV charges'!$A:$O,COLUMN(G236)+4,FALSE)),"")</f>
        <v>1.51</v>
      </c>
      <c r="H236" s="84">
        <f>IFERROR(IF(VLOOKUP($A236,'Annex 2 EHV charges'!$A:$O,COLUMN(H236)+4,FALSE)=0,"",VLOOKUP($A236,'Annex 2 EHV charges'!$A:$O,COLUMN(H236)+4,FALSE)),"")</f>
        <v>1.51</v>
      </c>
    </row>
    <row r="237" spans="1:8" x14ac:dyDescent="0.2">
      <c r="A237" s="77" t="str">
        <f t="array" ref="A237">IFERROR(INDEX('Annex 2 EHV charges'!$A$11:$A$308, MATCH(0, IF(ISBLANK('Annex 2 EHV charges'!$A$11:$A$308),1, COUNTIF(A$4:$A236, 'Annex 2 EHV charges'!$A$11:$A$308)), 0)),"")</f>
        <v>New Import 11</v>
      </c>
      <c r="B237" s="77" t="str">
        <f>IF($A237="","",VLOOKUP($A237,'Annex 2 EHV charges'!$A:$P,2,0))</f>
        <v>New Import 11</v>
      </c>
      <c r="C237" s="78" t="str">
        <f>IF($A237="","",VLOOKUP($A237,'Annex 2 EHV charges'!$A:$P,3,0))</f>
        <v>New Import 11</v>
      </c>
      <c r="D237" s="77" t="str">
        <f>IF($A237="","",VLOOKUP($A237,'Annex 2 EHV charges'!$A:$P,7,0))</f>
        <v>Decoy Farm BIO</v>
      </c>
      <c r="E237" s="82">
        <f>IFERROR(IF(VLOOKUP($A237,'Annex 2 EHV charges'!$A:$O,COLUMN(E237)+4,FALSE)=0,"",VLOOKUP($A237,'Annex 2 EHV charges'!$A:$O,COLUMN(E237)+4,FALSE)),"")</f>
        <v>0.19500000000000001</v>
      </c>
      <c r="F237" s="83">
        <f>IFERROR(IF(VLOOKUP($A237,'Annex 2 EHV charges'!$A:$O,COLUMN(F237)+4,FALSE)=0,"",VLOOKUP($A237,'Annex 2 EHV charges'!$A:$O,COLUMN(F237)+4,FALSE)),"")</f>
        <v>2.27</v>
      </c>
      <c r="G237" s="84">
        <f>IFERROR(IF(VLOOKUP($A237,'Annex 2 EHV charges'!$A:$O,COLUMN(G237)+4,FALSE)=0,"",VLOOKUP($A237,'Annex 2 EHV charges'!$A:$O,COLUMN(G237)+4,FALSE)),"")</f>
        <v>0.76</v>
      </c>
      <c r="H237" s="84">
        <f>IFERROR(IF(VLOOKUP($A237,'Annex 2 EHV charges'!$A:$O,COLUMN(H237)+4,FALSE)=0,"",VLOOKUP($A237,'Annex 2 EHV charges'!$A:$O,COLUMN(H237)+4,FALSE)),"")</f>
        <v>0.76</v>
      </c>
    </row>
    <row r="238" spans="1:8" x14ac:dyDescent="0.2">
      <c r="A238" s="77" t="str">
        <f t="array" ref="A238">IFERROR(INDEX('Annex 2 EHV charges'!$A$11:$A$308, MATCH(0, IF(ISBLANK('Annex 2 EHV charges'!$A$11:$A$308),1, COUNTIF(A$4:$A237, 'Annex 2 EHV charges'!$A$11:$A$308)), 0)),"")</f>
        <v>New Import 12</v>
      </c>
      <c r="B238" s="77" t="str">
        <f>IF($A238="","",VLOOKUP($A238,'Annex 2 EHV charges'!$A:$P,2,0))</f>
        <v>New Import 12</v>
      </c>
      <c r="C238" s="78" t="str">
        <f>IF($A238="","",VLOOKUP($A238,'Annex 2 EHV charges'!$A:$P,3,0))</f>
        <v>New Import 12</v>
      </c>
      <c r="D238" s="77" t="str">
        <f>IF($A238="","",VLOOKUP($A238,'Annex 2 EHV charges'!$A:$P,7,0))</f>
        <v>Decoy Farm Crowland WF</v>
      </c>
      <c r="E238" s="82">
        <f>IFERROR(IF(VLOOKUP($A238,'Annex 2 EHV charges'!$A:$O,COLUMN(E238)+4,FALSE)=0,"",VLOOKUP($A238,'Annex 2 EHV charges'!$A:$O,COLUMN(E238)+4,FALSE)),"")</f>
        <v>0.189</v>
      </c>
      <c r="F238" s="83">
        <f>IFERROR(IF(VLOOKUP($A238,'Annex 2 EHV charges'!$A:$O,COLUMN(F238)+4,FALSE)=0,"",VLOOKUP($A238,'Annex 2 EHV charges'!$A:$O,COLUMN(F238)+4,FALSE)),"")</f>
        <v>5.29</v>
      </c>
      <c r="G238" s="84">
        <f>IFERROR(IF(VLOOKUP($A238,'Annex 2 EHV charges'!$A:$O,COLUMN(G238)+4,FALSE)=0,"",VLOOKUP($A238,'Annex 2 EHV charges'!$A:$O,COLUMN(G238)+4,FALSE)),"")</f>
        <v>0.72</v>
      </c>
      <c r="H238" s="84">
        <f>IFERROR(IF(VLOOKUP($A238,'Annex 2 EHV charges'!$A:$O,COLUMN(H238)+4,FALSE)=0,"",VLOOKUP($A238,'Annex 2 EHV charges'!$A:$O,COLUMN(H238)+4,FALSE)),"")</f>
        <v>0.72</v>
      </c>
    </row>
    <row r="239" spans="1:8" x14ac:dyDescent="0.2">
      <c r="A239" s="77" t="str">
        <f t="array" ref="A239">IFERROR(INDEX('Annex 2 EHV charges'!$A$11:$A$308, MATCH(0, IF(ISBLANK('Annex 2 EHV charges'!$A$11:$A$308),1, COUNTIF(A$4:$A238, 'Annex 2 EHV charges'!$A$11:$A$308)), 0)),"")</f>
        <v>New Import 13</v>
      </c>
      <c r="B239" s="77" t="str">
        <f>IF($A239="","",VLOOKUP($A239,'Annex 2 EHV charges'!$A:$P,2,0))</f>
        <v>New Import 13</v>
      </c>
      <c r="C239" s="78" t="str">
        <f>IF($A239="","",VLOOKUP($A239,'Annex 2 EHV charges'!$A:$P,3,0))</f>
        <v>New Import 13</v>
      </c>
      <c r="D239" s="77" t="str">
        <f>IF($A239="","",VLOOKUP($A239,'Annex 2 EHV charges'!$A:$P,7,0))</f>
        <v>Dunsby STOR</v>
      </c>
      <c r="E239" s="82" t="str">
        <f>IFERROR(IF(VLOOKUP($A239,'Annex 2 EHV charges'!$A:$O,COLUMN(E239)+4,FALSE)=0,"",VLOOKUP($A239,'Annex 2 EHV charges'!$A:$O,COLUMN(E239)+4,FALSE)),"")</f>
        <v/>
      </c>
      <c r="F239" s="83">
        <f>IFERROR(IF(VLOOKUP($A239,'Annex 2 EHV charges'!$A:$O,COLUMN(F239)+4,FALSE)=0,"",VLOOKUP($A239,'Annex 2 EHV charges'!$A:$O,COLUMN(F239)+4,FALSE)),"")</f>
        <v>13.88</v>
      </c>
      <c r="G239" s="84">
        <f>IFERROR(IF(VLOOKUP($A239,'Annex 2 EHV charges'!$A:$O,COLUMN(G239)+4,FALSE)=0,"",VLOOKUP($A239,'Annex 2 EHV charges'!$A:$O,COLUMN(G239)+4,FALSE)),"")</f>
        <v>2.0299999999999998</v>
      </c>
      <c r="H239" s="84">
        <f>IFERROR(IF(VLOOKUP($A239,'Annex 2 EHV charges'!$A:$O,COLUMN(H239)+4,FALSE)=0,"",VLOOKUP($A239,'Annex 2 EHV charges'!$A:$O,COLUMN(H239)+4,FALSE)),"")</f>
        <v>2.0299999999999998</v>
      </c>
    </row>
    <row r="240" spans="1:8" x14ac:dyDescent="0.2">
      <c r="A240" s="77" t="str">
        <f t="array" ref="A240">IFERROR(INDEX('Annex 2 EHV charges'!$A$11:$A$308, MATCH(0, IF(ISBLANK('Annex 2 EHV charges'!$A$11:$A$308),1, COUNTIF(A$4:$A239, 'Annex 2 EHV charges'!$A$11:$A$308)), 0)),"")</f>
        <v>New Import 14</v>
      </c>
      <c r="B240" s="77" t="str">
        <f>IF($A240="","",VLOOKUP($A240,'Annex 2 EHV charges'!$A:$P,2,0))</f>
        <v>New Import 14</v>
      </c>
      <c r="C240" s="78" t="str">
        <f>IF($A240="","",VLOOKUP($A240,'Annex 2 EHV charges'!$A:$P,3,0))</f>
        <v>New Import 14</v>
      </c>
      <c r="D240" s="77" t="str">
        <f>IF($A240="","",VLOOKUP($A240,'Annex 2 EHV charges'!$A:$P,7,0))</f>
        <v>Dunsford Road (Alfreton PV)</v>
      </c>
      <c r="E240" s="82" t="str">
        <f>IFERROR(IF(VLOOKUP($A240,'Annex 2 EHV charges'!$A:$O,COLUMN(E240)+4,FALSE)=0,"",VLOOKUP($A240,'Annex 2 EHV charges'!$A:$O,COLUMN(E240)+4,FALSE)),"")</f>
        <v/>
      </c>
      <c r="F240" s="83">
        <f>IFERROR(IF(VLOOKUP($A240,'Annex 2 EHV charges'!$A:$O,COLUMN(F240)+4,FALSE)=0,"",VLOOKUP($A240,'Annex 2 EHV charges'!$A:$O,COLUMN(F240)+4,FALSE)),"")</f>
        <v>13.2</v>
      </c>
      <c r="G240" s="84">
        <f>IFERROR(IF(VLOOKUP($A240,'Annex 2 EHV charges'!$A:$O,COLUMN(G240)+4,FALSE)=0,"",VLOOKUP($A240,'Annex 2 EHV charges'!$A:$O,COLUMN(G240)+4,FALSE)),"")</f>
        <v>1.65</v>
      </c>
      <c r="H240" s="84">
        <f>IFERROR(IF(VLOOKUP($A240,'Annex 2 EHV charges'!$A:$O,COLUMN(H240)+4,FALSE)=0,"",VLOOKUP($A240,'Annex 2 EHV charges'!$A:$O,COLUMN(H240)+4,FALSE)),"")</f>
        <v>1.65</v>
      </c>
    </row>
    <row r="241" spans="1:8" x14ac:dyDescent="0.2">
      <c r="A241" s="77" t="str">
        <f t="array" ref="A241">IFERROR(INDEX('Annex 2 EHV charges'!$A$11:$A$308, MATCH(0, IF(ISBLANK('Annex 2 EHV charges'!$A$11:$A$308),1, COUNTIF(A$4:$A240, 'Annex 2 EHV charges'!$A$11:$A$308)), 0)),"")</f>
        <v>New Import 15</v>
      </c>
      <c r="B241" s="77" t="str">
        <f>IF($A241="","",VLOOKUP($A241,'Annex 2 EHV charges'!$A:$P,2,0))</f>
        <v>New Import 15</v>
      </c>
      <c r="C241" s="78" t="str">
        <f>IF($A241="","",VLOOKUP($A241,'Annex 2 EHV charges'!$A:$P,3,0))</f>
        <v>New Import 15</v>
      </c>
      <c r="D241" s="77" t="str">
        <f>IF($A241="","",VLOOKUP($A241,'Annex 2 EHV charges'!$A:$P,7,0))</f>
        <v>Eakring Road Bilsthorpe BIO</v>
      </c>
      <c r="E241" s="82" t="str">
        <f>IFERROR(IF(VLOOKUP($A241,'Annex 2 EHV charges'!$A:$O,COLUMN(E241)+4,FALSE)=0,"",VLOOKUP($A241,'Annex 2 EHV charges'!$A:$O,COLUMN(E241)+4,FALSE)),"")</f>
        <v/>
      </c>
      <c r="F241" s="83">
        <f>IFERROR(IF(VLOOKUP($A241,'Annex 2 EHV charges'!$A:$O,COLUMN(F241)+4,FALSE)=0,"",VLOOKUP($A241,'Annex 2 EHV charges'!$A:$O,COLUMN(F241)+4,FALSE)),"")</f>
        <v>672.68</v>
      </c>
      <c r="G241" s="84">
        <f>IFERROR(IF(VLOOKUP($A241,'Annex 2 EHV charges'!$A:$O,COLUMN(G241)+4,FALSE)=0,"",VLOOKUP($A241,'Annex 2 EHV charges'!$A:$O,COLUMN(G241)+4,FALSE)),"")</f>
        <v>0.76</v>
      </c>
      <c r="H241" s="84">
        <f>IFERROR(IF(VLOOKUP($A241,'Annex 2 EHV charges'!$A:$O,COLUMN(H241)+4,FALSE)=0,"",VLOOKUP($A241,'Annex 2 EHV charges'!$A:$O,COLUMN(H241)+4,FALSE)),"")</f>
        <v>0.76</v>
      </c>
    </row>
    <row r="242" spans="1:8" x14ac:dyDescent="0.2">
      <c r="A242" s="77" t="str">
        <f t="array" ref="A242">IFERROR(INDEX('Annex 2 EHV charges'!$A$11:$A$308, MATCH(0, IF(ISBLANK('Annex 2 EHV charges'!$A$11:$A$308),1, COUNTIF(A$4:$A241, 'Annex 2 EHV charges'!$A$11:$A$308)), 0)),"")</f>
        <v>New Import 16</v>
      </c>
      <c r="B242" s="77" t="str">
        <f>IF($A242="","",VLOOKUP($A242,'Annex 2 EHV charges'!$A:$P,2,0))</f>
        <v>New Import 16</v>
      </c>
      <c r="C242" s="78" t="str">
        <f>IF($A242="","",VLOOKUP($A242,'Annex 2 EHV charges'!$A:$P,3,0))</f>
        <v>New Import 16</v>
      </c>
      <c r="D242" s="77" t="str">
        <f>IF($A242="","",VLOOKUP($A242,'Annex 2 EHV charges'!$A:$P,7,0))</f>
        <v>East Wood End PV</v>
      </c>
      <c r="E242" s="82" t="str">
        <f>IFERROR(IF(VLOOKUP($A242,'Annex 2 EHV charges'!$A:$O,COLUMN(E242)+4,FALSE)=0,"",VLOOKUP($A242,'Annex 2 EHV charges'!$A:$O,COLUMN(E242)+4,FALSE)),"")</f>
        <v/>
      </c>
      <c r="F242" s="83">
        <f>IFERROR(IF(VLOOKUP($A242,'Annex 2 EHV charges'!$A:$O,COLUMN(F242)+4,FALSE)=0,"",VLOOKUP($A242,'Annex 2 EHV charges'!$A:$O,COLUMN(F242)+4,FALSE)),"")</f>
        <v>3.03</v>
      </c>
      <c r="G242" s="84">
        <f>IFERROR(IF(VLOOKUP($A242,'Annex 2 EHV charges'!$A:$O,COLUMN(G242)+4,FALSE)=0,"",VLOOKUP($A242,'Annex 2 EHV charges'!$A:$O,COLUMN(G242)+4,FALSE)),"")</f>
        <v>1.1299999999999999</v>
      </c>
      <c r="H242" s="84">
        <f>IFERROR(IF(VLOOKUP($A242,'Annex 2 EHV charges'!$A:$O,COLUMN(H242)+4,FALSE)=0,"",VLOOKUP($A242,'Annex 2 EHV charges'!$A:$O,COLUMN(H242)+4,FALSE)),"")</f>
        <v>1.1299999999999999</v>
      </c>
    </row>
    <row r="243" spans="1:8" x14ac:dyDescent="0.2">
      <c r="A243" s="77" t="str">
        <f t="array" ref="A243">IFERROR(INDEX('Annex 2 EHV charges'!$A$11:$A$308, MATCH(0, IF(ISBLANK('Annex 2 EHV charges'!$A$11:$A$308),1, COUNTIF(A$4:$A242, 'Annex 2 EHV charges'!$A$11:$A$308)), 0)),"")</f>
        <v>New Import 17</v>
      </c>
      <c r="B243" s="77" t="str">
        <f>IF($A243="","",VLOOKUP($A243,'Annex 2 EHV charges'!$A:$P,2,0))</f>
        <v>New Import 17</v>
      </c>
      <c r="C243" s="78" t="str">
        <f>IF($A243="","",VLOOKUP($A243,'Annex 2 EHV charges'!$A:$P,3,0))</f>
        <v>New Import 17</v>
      </c>
      <c r="D243" s="77" t="str">
        <f>IF($A243="","",VLOOKUP($A243,'Annex 2 EHV charges'!$A:$P,7,0))</f>
        <v>Eden Meadows ESS &amp; PV</v>
      </c>
      <c r="E243" s="82" t="str">
        <f>IFERROR(IF(VLOOKUP($A243,'Annex 2 EHV charges'!$A:$O,COLUMN(E243)+4,FALSE)=0,"",VLOOKUP($A243,'Annex 2 EHV charges'!$A:$O,COLUMN(E243)+4,FALSE)),"")</f>
        <v/>
      </c>
      <c r="F243" s="83">
        <f>IFERROR(IF(VLOOKUP($A243,'Annex 2 EHV charges'!$A:$O,COLUMN(F243)+4,FALSE)=0,"",VLOOKUP($A243,'Annex 2 EHV charges'!$A:$O,COLUMN(F243)+4,FALSE)),"")</f>
        <v>1170.4100000000001</v>
      </c>
      <c r="G243" s="84">
        <f>IFERROR(IF(VLOOKUP($A243,'Annex 2 EHV charges'!$A:$O,COLUMN(G243)+4,FALSE)=0,"",VLOOKUP($A243,'Annex 2 EHV charges'!$A:$O,COLUMN(G243)+4,FALSE)),"")</f>
        <v>1.21</v>
      </c>
      <c r="H243" s="84">
        <f>IFERROR(IF(VLOOKUP($A243,'Annex 2 EHV charges'!$A:$O,COLUMN(H243)+4,FALSE)=0,"",VLOOKUP($A243,'Annex 2 EHV charges'!$A:$O,COLUMN(H243)+4,FALSE)),"")</f>
        <v>1.21</v>
      </c>
    </row>
    <row r="244" spans="1:8" x14ac:dyDescent="0.2">
      <c r="A244" s="77" t="str">
        <f t="array" ref="A244">IFERROR(INDEX('Annex 2 EHV charges'!$A$11:$A$308, MATCH(0, IF(ISBLANK('Annex 2 EHV charges'!$A$11:$A$308),1, COUNTIF(A$4:$A243, 'Annex 2 EHV charges'!$A$11:$A$308)), 0)),"")</f>
        <v>New Import 18</v>
      </c>
      <c r="B244" s="77" t="str">
        <f>IF($A244="","",VLOOKUP($A244,'Annex 2 EHV charges'!$A:$P,2,0))</f>
        <v>New Import 18</v>
      </c>
      <c r="C244" s="78" t="str">
        <f>IF($A244="","",VLOOKUP($A244,'Annex 2 EHV charges'!$A:$P,3,0))</f>
        <v>New Import 18</v>
      </c>
      <c r="D244" s="77" t="str">
        <f>IF($A244="","",VLOOKUP($A244,'Annex 2 EHV charges'!$A:$P,7,0))</f>
        <v>Fiskerton Gas Gen</v>
      </c>
      <c r="E244" s="82" t="str">
        <f>IFERROR(IF(VLOOKUP($A244,'Annex 2 EHV charges'!$A:$O,COLUMN(E244)+4,FALSE)=0,"",VLOOKUP($A244,'Annex 2 EHV charges'!$A:$O,COLUMN(E244)+4,FALSE)),"")</f>
        <v/>
      </c>
      <c r="F244" s="83">
        <f>IFERROR(IF(VLOOKUP($A244,'Annex 2 EHV charges'!$A:$O,COLUMN(F244)+4,FALSE)=0,"",VLOOKUP($A244,'Annex 2 EHV charges'!$A:$O,COLUMN(F244)+4,FALSE)),"")</f>
        <v>24.14</v>
      </c>
      <c r="G244" s="84">
        <f>IFERROR(IF(VLOOKUP($A244,'Annex 2 EHV charges'!$A:$O,COLUMN(G244)+4,FALSE)=0,"",VLOOKUP($A244,'Annex 2 EHV charges'!$A:$O,COLUMN(G244)+4,FALSE)),"")</f>
        <v>1.81</v>
      </c>
      <c r="H244" s="84">
        <f>IFERROR(IF(VLOOKUP($A244,'Annex 2 EHV charges'!$A:$O,COLUMN(H244)+4,FALSE)=0,"",VLOOKUP($A244,'Annex 2 EHV charges'!$A:$O,COLUMN(H244)+4,FALSE)),"")</f>
        <v>1.81</v>
      </c>
    </row>
    <row r="245" spans="1:8" x14ac:dyDescent="0.2">
      <c r="A245" s="77" t="str">
        <f t="array" ref="A245">IFERROR(INDEX('Annex 2 EHV charges'!$A$11:$A$308, MATCH(0, IF(ISBLANK('Annex 2 EHV charges'!$A$11:$A$308),1, COUNTIF(A$4:$A244, 'Annex 2 EHV charges'!$A$11:$A$308)), 0)),"")</f>
        <v>New Import 19</v>
      </c>
      <c r="B245" s="77" t="str">
        <f>IF($A245="","",VLOOKUP($A245,'Annex 2 EHV charges'!$A:$P,2,0))</f>
        <v>New Import 19</v>
      </c>
      <c r="C245" s="78" t="str">
        <f>IF($A245="","",VLOOKUP($A245,'Annex 2 EHV charges'!$A:$P,3,0))</f>
        <v>New Import 19</v>
      </c>
      <c r="D245" s="77" t="str">
        <f>IF($A245="","",VLOOKUP($A245,'Annex 2 EHV charges'!$A:$P,7,0))</f>
        <v>Gonerby Moor PV</v>
      </c>
      <c r="E245" s="82" t="str">
        <f>IFERROR(IF(VLOOKUP($A245,'Annex 2 EHV charges'!$A:$O,COLUMN(E245)+4,FALSE)=0,"",VLOOKUP($A245,'Annex 2 EHV charges'!$A:$O,COLUMN(E245)+4,FALSE)),"")</f>
        <v/>
      </c>
      <c r="F245" s="83">
        <f>IFERROR(IF(VLOOKUP($A245,'Annex 2 EHV charges'!$A:$O,COLUMN(F245)+4,FALSE)=0,"",VLOOKUP($A245,'Annex 2 EHV charges'!$A:$O,COLUMN(F245)+4,FALSE)),"")</f>
        <v>6.77</v>
      </c>
      <c r="G245" s="84">
        <f>IFERROR(IF(VLOOKUP($A245,'Annex 2 EHV charges'!$A:$O,COLUMN(G245)+4,FALSE)=0,"",VLOOKUP($A245,'Annex 2 EHV charges'!$A:$O,COLUMN(G245)+4,FALSE)),"")</f>
        <v>1.17</v>
      </c>
      <c r="H245" s="84">
        <f>IFERROR(IF(VLOOKUP($A245,'Annex 2 EHV charges'!$A:$O,COLUMN(H245)+4,FALSE)=0,"",VLOOKUP($A245,'Annex 2 EHV charges'!$A:$O,COLUMN(H245)+4,FALSE)),"")</f>
        <v>1.17</v>
      </c>
    </row>
    <row r="246" spans="1:8" x14ac:dyDescent="0.2">
      <c r="A246" s="77" t="str">
        <f t="array" ref="A246">IFERROR(INDEX('Annex 2 EHV charges'!$A$11:$A$308, MATCH(0, IF(ISBLANK('Annex 2 EHV charges'!$A$11:$A$308),1, COUNTIF(A$4:$A245, 'Annex 2 EHV charges'!$A$11:$A$308)), 0)),"")</f>
        <v>New Import 20</v>
      </c>
      <c r="B246" s="77" t="str">
        <f>IF($A246="","",VLOOKUP($A246,'Annex 2 EHV charges'!$A:$P,2,0))</f>
        <v>New Import 20</v>
      </c>
      <c r="C246" s="78" t="str">
        <f>IF($A246="","",VLOOKUP($A246,'Annex 2 EHV charges'!$A:$P,3,0))</f>
        <v>New Import 20</v>
      </c>
      <c r="D246" s="77" t="str">
        <f>IF($A246="","",VLOOKUP($A246,'Annex 2 EHV charges'!$A:$P,7,0))</f>
        <v>Grantys PV</v>
      </c>
      <c r="E246" s="82" t="str">
        <f>IFERROR(IF(VLOOKUP($A246,'Annex 2 EHV charges'!$A:$O,COLUMN(E246)+4,FALSE)=0,"",VLOOKUP($A246,'Annex 2 EHV charges'!$A:$O,COLUMN(E246)+4,FALSE)),"")</f>
        <v/>
      </c>
      <c r="F246" s="83">
        <f>IFERROR(IF(VLOOKUP($A246,'Annex 2 EHV charges'!$A:$O,COLUMN(F246)+4,FALSE)=0,"",VLOOKUP($A246,'Annex 2 EHV charges'!$A:$O,COLUMN(F246)+4,FALSE)),"")</f>
        <v>100.22</v>
      </c>
      <c r="G246" s="84">
        <f>IFERROR(IF(VLOOKUP($A246,'Annex 2 EHV charges'!$A:$O,COLUMN(G246)+4,FALSE)=0,"",VLOOKUP($A246,'Annex 2 EHV charges'!$A:$O,COLUMN(G246)+4,FALSE)),"")</f>
        <v>1.72</v>
      </c>
      <c r="H246" s="84">
        <f>IFERROR(IF(VLOOKUP($A246,'Annex 2 EHV charges'!$A:$O,COLUMN(H246)+4,FALSE)=0,"",VLOOKUP($A246,'Annex 2 EHV charges'!$A:$O,COLUMN(H246)+4,FALSE)),"")</f>
        <v>1.72</v>
      </c>
    </row>
    <row r="247" spans="1:8" x14ac:dyDescent="0.2">
      <c r="A247" s="77" t="str">
        <f t="array" ref="A247">IFERROR(INDEX('Annex 2 EHV charges'!$A$11:$A$308, MATCH(0, IF(ISBLANK('Annex 2 EHV charges'!$A$11:$A$308),1, COUNTIF(A$4:$A246, 'Annex 2 EHV charges'!$A$11:$A$308)), 0)),"")</f>
        <v>New Import 21</v>
      </c>
      <c r="B247" s="77" t="str">
        <f>IF($A247="","",VLOOKUP($A247,'Annex 2 EHV charges'!$A:$P,2,0))</f>
        <v>New Import 21</v>
      </c>
      <c r="C247" s="78" t="str">
        <f>IF($A247="","",VLOOKUP($A247,'Annex 2 EHV charges'!$A:$P,3,0))</f>
        <v>New Import 21</v>
      </c>
      <c r="D247" s="77" t="str">
        <f>IF($A247="","",VLOOKUP($A247,'Annex 2 EHV charges'!$A:$P,7,0))</f>
        <v>Green Lane Phase 2 PV</v>
      </c>
      <c r="E247" s="82">
        <f>IFERROR(IF(VLOOKUP($A247,'Annex 2 EHV charges'!$A:$O,COLUMN(E247)+4,FALSE)=0,"",VLOOKUP($A247,'Annex 2 EHV charges'!$A:$O,COLUMN(E247)+4,FALSE)),"")</f>
        <v>1.7509999999999999</v>
      </c>
      <c r="F247" s="83">
        <f>IFERROR(IF(VLOOKUP($A247,'Annex 2 EHV charges'!$A:$O,COLUMN(F247)+4,FALSE)=0,"",VLOOKUP($A247,'Annex 2 EHV charges'!$A:$O,COLUMN(F247)+4,FALSE)),"")</f>
        <v>7.76</v>
      </c>
      <c r="G247" s="84">
        <f>IFERROR(IF(VLOOKUP($A247,'Annex 2 EHV charges'!$A:$O,COLUMN(G247)+4,FALSE)=0,"",VLOOKUP($A247,'Annex 2 EHV charges'!$A:$O,COLUMN(G247)+4,FALSE)),"")</f>
        <v>1.19</v>
      </c>
      <c r="H247" s="84">
        <f>IFERROR(IF(VLOOKUP($A247,'Annex 2 EHV charges'!$A:$O,COLUMN(H247)+4,FALSE)=0,"",VLOOKUP($A247,'Annex 2 EHV charges'!$A:$O,COLUMN(H247)+4,FALSE)),"")</f>
        <v>1.19</v>
      </c>
    </row>
    <row r="248" spans="1:8" x14ac:dyDescent="0.2">
      <c r="A248" s="77" t="str">
        <f t="array" ref="A248">IFERROR(INDEX('Annex 2 EHV charges'!$A$11:$A$308, MATCH(0, IF(ISBLANK('Annex 2 EHV charges'!$A$11:$A$308),1, COUNTIF(A$4:$A247, 'Annex 2 EHV charges'!$A$11:$A$308)), 0)),"")</f>
        <v>New Import 22</v>
      </c>
      <c r="B248" s="77" t="str">
        <f>IF($A248="","",VLOOKUP($A248,'Annex 2 EHV charges'!$A:$P,2,0))</f>
        <v>New Import 22</v>
      </c>
      <c r="C248" s="78" t="str">
        <f>IF($A248="","",VLOOKUP($A248,'Annex 2 EHV charges'!$A:$P,3,0))</f>
        <v>New Import 22</v>
      </c>
      <c r="D248" s="77" t="str">
        <f>IF($A248="","",VLOOKUP($A248,'Annex 2 EHV charges'!$A:$P,7,0))</f>
        <v>Halloughton Solar Farm Southwell</v>
      </c>
      <c r="E248" s="82" t="str">
        <f>IFERROR(IF(VLOOKUP($A248,'Annex 2 EHV charges'!$A:$O,COLUMN(E248)+4,FALSE)=0,"",VLOOKUP($A248,'Annex 2 EHV charges'!$A:$O,COLUMN(E248)+4,FALSE)),"")</f>
        <v/>
      </c>
      <c r="F248" s="83">
        <f>IFERROR(IF(VLOOKUP($A248,'Annex 2 EHV charges'!$A:$O,COLUMN(F248)+4,FALSE)=0,"",VLOOKUP($A248,'Annex 2 EHV charges'!$A:$O,COLUMN(F248)+4,FALSE)),"")</f>
        <v>4.9800000000000004</v>
      </c>
      <c r="G248" s="84">
        <f>IFERROR(IF(VLOOKUP($A248,'Annex 2 EHV charges'!$A:$O,COLUMN(G248)+4,FALSE)=0,"",VLOOKUP($A248,'Annex 2 EHV charges'!$A:$O,COLUMN(G248)+4,FALSE)),"")</f>
        <v>1.17</v>
      </c>
      <c r="H248" s="84">
        <f>IFERROR(IF(VLOOKUP($A248,'Annex 2 EHV charges'!$A:$O,COLUMN(H248)+4,FALSE)=0,"",VLOOKUP($A248,'Annex 2 EHV charges'!$A:$O,COLUMN(H248)+4,FALSE)),"")</f>
        <v>1.17</v>
      </c>
    </row>
    <row r="249" spans="1:8" x14ac:dyDescent="0.2">
      <c r="A249" s="77" t="str">
        <f t="array" ref="A249">IFERROR(INDEX('Annex 2 EHV charges'!$A$11:$A$308, MATCH(0, IF(ISBLANK('Annex 2 EHV charges'!$A$11:$A$308),1, COUNTIF(A$4:$A248, 'Annex 2 EHV charges'!$A$11:$A$308)), 0)),"")</f>
        <v>New Import 23</v>
      </c>
      <c r="B249" s="77" t="str">
        <f>IF($A249="","",VLOOKUP($A249,'Annex 2 EHV charges'!$A:$P,2,0))</f>
        <v>New Import 23</v>
      </c>
      <c r="C249" s="78" t="str">
        <f>IF($A249="","",VLOOKUP($A249,'Annex 2 EHV charges'!$A:$P,3,0))</f>
        <v>New Import 23</v>
      </c>
      <c r="D249" s="77" t="str">
        <f>IF($A249="","",VLOOKUP($A249,'Annex 2 EHV charges'!$A:$P,7,0))</f>
        <v>Hasland Solar Farm</v>
      </c>
      <c r="E249" s="82" t="str">
        <f>IFERROR(IF(VLOOKUP($A249,'Annex 2 EHV charges'!$A:$O,COLUMN(E249)+4,FALSE)=0,"",VLOOKUP($A249,'Annex 2 EHV charges'!$A:$O,COLUMN(E249)+4,FALSE)),"")</f>
        <v/>
      </c>
      <c r="F249" s="83">
        <f>IFERROR(IF(VLOOKUP($A249,'Annex 2 EHV charges'!$A:$O,COLUMN(F249)+4,FALSE)=0,"",VLOOKUP($A249,'Annex 2 EHV charges'!$A:$O,COLUMN(F249)+4,FALSE)),"")</f>
        <v>6.43</v>
      </c>
      <c r="G249" s="84">
        <f>IFERROR(IF(VLOOKUP($A249,'Annex 2 EHV charges'!$A:$O,COLUMN(G249)+4,FALSE)=0,"",VLOOKUP($A249,'Annex 2 EHV charges'!$A:$O,COLUMN(G249)+4,FALSE)),"")</f>
        <v>1.07</v>
      </c>
      <c r="H249" s="84">
        <f>IFERROR(IF(VLOOKUP($A249,'Annex 2 EHV charges'!$A:$O,COLUMN(H249)+4,FALSE)=0,"",VLOOKUP($A249,'Annex 2 EHV charges'!$A:$O,COLUMN(H249)+4,FALSE)),"")</f>
        <v>1.07</v>
      </c>
    </row>
    <row r="250" spans="1:8" x14ac:dyDescent="0.2">
      <c r="A250" s="77" t="str">
        <f t="array" ref="A250">IFERROR(INDEX('Annex 2 EHV charges'!$A$11:$A$308, MATCH(0, IF(ISBLANK('Annex 2 EHV charges'!$A$11:$A$308),1, COUNTIF(A$4:$A249, 'Annex 2 EHV charges'!$A$11:$A$308)), 0)),"")</f>
        <v>New Import 24</v>
      </c>
      <c r="B250" s="77" t="str">
        <f>IF($A250="","",VLOOKUP($A250,'Annex 2 EHV charges'!$A:$P,2,0))</f>
        <v>New Import 24</v>
      </c>
      <c r="C250" s="78" t="str">
        <f>IF($A250="","",VLOOKUP($A250,'Annex 2 EHV charges'!$A:$P,3,0))</f>
        <v>New Import 24</v>
      </c>
      <c r="D250" s="77" t="str">
        <f>IF($A250="","",VLOOKUP($A250,'Annex 2 EHV charges'!$A:$P,7,0))</f>
        <v>Heckington Fen WF</v>
      </c>
      <c r="E250" s="82" t="str">
        <f>IFERROR(IF(VLOOKUP($A250,'Annex 2 EHV charges'!$A:$O,COLUMN(E250)+4,FALSE)=0,"",VLOOKUP($A250,'Annex 2 EHV charges'!$A:$O,COLUMN(E250)+4,FALSE)),"")</f>
        <v/>
      </c>
      <c r="F250" s="83">
        <f>IFERROR(IF(VLOOKUP($A250,'Annex 2 EHV charges'!$A:$O,COLUMN(F250)+4,FALSE)=0,"",VLOOKUP($A250,'Annex 2 EHV charges'!$A:$O,COLUMN(F250)+4,FALSE)),"")</f>
        <v>826.48</v>
      </c>
      <c r="G250" s="84">
        <f>IFERROR(IF(VLOOKUP($A250,'Annex 2 EHV charges'!$A:$O,COLUMN(G250)+4,FALSE)=0,"",VLOOKUP($A250,'Annex 2 EHV charges'!$A:$O,COLUMN(G250)+4,FALSE)),"")</f>
        <v>0.65</v>
      </c>
      <c r="H250" s="84">
        <f>IFERROR(IF(VLOOKUP($A250,'Annex 2 EHV charges'!$A:$O,COLUMN(H250)+4,FALSE)=0,"",VLOOKUP($A250,'Annex 2 EHV charges'!$A:$O,COLUMN(H250)+4,FALSE)),"")</f>
        <v>0.65</v>
      </c>
    </row>
    <row r="251" spans="1:8" x14ac:dyDescent="0.2">
      <c r="A251" s="77" t="str">
        <f t="array" ref="A251">IFERROR(INDEX('Annex 2 EHV charges'!$A$11:$A$308, MATCH(0, IF(ISBLANK('Annex 2 EHV charges'!$A$11:$A$308),1, COUNTIF(A$4:$A250, 'Annex 2 EHV charges'!$A$11:$A$308)), 0)),"")</f>
        <v>New Import 25</v>
      </c>
      <c r="B251" s="77" t="str">
        <f>IF($A251="","",VLOOKUP($A251,'Annex 2 EHV charges'!$A:$P,2,0))</f>
        <v>New Import 25</v>
      </c>
      <c r="C251" s="78" t="str">
        <f>IF($A251="","",VLOOKUP($A251,'Annex 2 EHV charges'!$A:$P,3,0))</f>
        <v>New Import 25</v>
      </c>
      <c r="D251" s="77" t="str">
        <f>IF($A251="","",VLOOKUP($A251,'Annex 2 EHV charges'!$A:$P,7,0))</f>
        <v>Highgrounds STOR</v>
      </c>
      <c r="E251" s="82" t="str">
        <f>IFERROR(IF(VLOOKUP($A251,'Annex 2 EHV charges'!$A:$O,COLUMN(E251)+4,FALSE)=0,"",VLOOKUP($A251,'Annex 2 EHV charges'!$A:$O,COLUMN(E251)+4,FALSE)),"")</f>
        <v/>
      </c>
      <c r="F251" s="83">
        <f>IFERROR(IF(VLOOKUP($A251,'Annex 2 EHV charges'!$A:$O,COLUMN(F251)+4,FALSE)=0,"",VLOOKUP($A251,'Annex 2 EHV charges'!$A:$O,COLUMN(F251)+4,FALSE)),"")</f>
        <v>2.04</v>
      </c>
      <c r="G251" s="84">
        <f>IFERROR(IF(VLOOKUP($A251,'Annex 2 EHV charges'!$A:$O,COLUMN(G251)+4,FALSE)=0,"",VLOOKUP($A251,'Annex 2 EHV charges'!$A:$O,COLUMN(G251)+4,FALSE)),"")</f>
        <v>1.35</v>
      </c>
      <c r="H251" s="84">
        <f>IFERROR(IF(VLOOKUP($A251,'Annex 2 EHV charges'!$A:$O,COLUMN(H251)+4,FALSE)=0,"",VLOOKUP($A251,'Annex 2 EHV charges'!$A:$O,COLUMN(H251)+4,FALSE)),"")</f>
        <v>1.35</v>
      </c>
    </row>
    <row r="252" spans="1:8" x14ac:dyDescent="0.2">
      <c r="A252" s="77" t="str">
        <f t="array" ref="A252">IFERROR(INDEX('Annex 2 EHV charges'!$A$11:$A$308, MATCH(0, IF(ISBLANK('Annex 2 EHV charges'!$A$11:$A$308),1, COUNTIF(A$4:$A251, 'Annex 2 EHV charges'!$A$11:$A$308)), 0)),"")</f>
        <v>New Import 26</v>
      </c>
      <c r="B252" s="77" t="str">
        <f>IF($A252="","",VLOOKUP($A252,'Annex 2 EHV charges'!$A:$P,2,0))</f>
        <v>New Import 26</v>
      </c>
      <c r="C252" s="78" t="str">
        <f>IF($A252="","",VLOOKUP($A252,'Annex 2 EHV charges'!$A:$P,3,0))</f>
        <v>New Import 26</v>
      </c>
      <c r="D252" s="77" t="str">
        <f>IF($A252="","",VLOOKUP($A252,'Annex 2 EHV charges'!$A:$P,7,0))</f>
        <v>Horsemoor Drove Wind Farm</v>
      </c>
      <c r="E252" s="82">
        <f>IFERROR(IF(VLOOKUP($A252,'Annex 2 EHV charges'!$A:$O,COLUMN(E252)+4,FALSE)=0,"",VLOOKUP($A252,'Annex 2 EHV charges'!$A:$O,COLUMN(E252)+4,FALSE)),"")</f>
        <v>0.189</v>
      </c>
      <c r="F252" s="83">
        <f>IFERROR(IF(VLOOKUP($A252,'Annex 2 EHV charges'!$A:$O,COLUMN(F252)+4,FALSE)=0,"",VLOOKUP($A252,'Annex 2 EHV charges'!$A:$O,COLUMN(F252)+4,FALSE)),"")</f>
        <v>48.02</v>
      </c>
      <c r="G252" s="84">
        <f>IFERROR(IF(VLOOKUP($A252,'Annex 2 EHV charges'!$A:$O,COLUMN(G252)+4,FALSE)=0,"",VLOOKUP($A252,'Annex 2 EHV charges'!$A:$O,COLUMN(G252)+4,FALSE)),"")</f>
        <v>0.76</v>
      </c>
      <c r="H252" s="84">
        <f>IFERROR(IF(VLOOKUP($A252,'Annex 2 EHV charges'!$A:$O,COLUMN(H252)+4,FALSE)=0,"",VLOOKUP($A252,'Annex 2 EHV charges'!$A:$O,COLUMN(H252)+4,FALSE)),"")</f>
        <v>0.76</v>
      </c>
    </row>
    <row r="253" spans="1:8" x14ac:dyDescent="0.2">
      <c r="A253" s="77" t="str">
        <f t="array" ref="A253">IFERROR(INDEX('Annex 2 EHV charges'!$A$11:$A$308, MATCH(0, IF(ISBLANK('Annex 2 EHV charges'!$A$11:$A$308),1, COUNTIF(A$4:$A252, 'Annex 2 EHV charges'!$A$11:$A$308)), 0)),"")</f>
        <v>New Import 27</v>
      </c>
      <c r="B253" s="77" t="str">
        <f>IF($A253="","",VLOOKUP($A253,'Annex 2 EHV charges'!$A:$P,2,0))</f>
        <v>New Import 27</v>
      </c>
      <c r="C253" s="78" t="str">
        <f>IF($A253="","",VLOOKUP($A253,'Annex 2 EHV charges'!$A:$P,3,0))</f>
        <v>New Import 27</v>
      </c>
      <c r="D253" s="77" t="str">
        <f>IF($A253="","",VLOOKUP($A253,'Annex 2 EHV charges'!$A:$P,7,0))</f>
        <v>Inkersall Farm PV</v>
      </c>
      <c r="E253" s="82" t="str">
        <f>IFERROR(IF(VLOOKUP($A253,'Annex 2 EHV charges'!$A:$O,COLUMN(E253)+4,FALSE)=0,"",VLOOKUP($A253,'Annex 2 EHV charges'!$A:$O,COLUMN(E253)+4,FALSE)),"")</f>
        <v/>
      </c>
      <c r="F253" s="83">
        <f>IFERROR(IF(VLOOKUP($A253,'Annex 2 EHV charges'!$A:$O,COLUMN(F253)+4,FALSE)=0,"",VLOOKUP($A253,'Annex 2 EHV charges'!$A:$O,COLUMN(F253)+4,FALSE)),"")</f>
        <v>11.31</v>
      </c>
      <c r="G253" s="84">
        <f>IFERROR(IF(VLOOKUP($A253,'Annex 2 EHV charges'!$A:$O,COLUMN(G253)+4,FALSE)=0,"",VLOOKUP($A253,'Annex 2 EHV charges'!$A:$O,COLUMN(G253)+4,FALSE)),"")</f>
        <v>1.4</v>
      </c>
      <c r="H253" s="84">
        <f>IFERROR(IF(VLOOKUP($A253,'Annex 2 EHV charges'!$A:$O,COLUMN(H253)+4,FALSE)=0,"",VLOOKUP($A253,'Annex 2 EHV charges'!$A:$O,COLUMN(H253)+4,FALSE)),"")</f>
        <v>1.4</v>
      </c>
    </row>
    <row r="254" spans="1:8" x14ac:dyDescent="0.2">
      <c r="A254" s="77" t="str">
        <f t="array" ref="A254">IFERROR(INDEX('Annex 2 EHV charges'!$A$11:$A$308, MATCH(0, IF(ISBLANK('Annex 2 EHV charges'!$A$11:$A$308),1, COUNTIF(A$4:$A253, 'Annex 2 EHV charges'!$A$11:$A$308)), 0)),"")</f>
        <v>New Import 28</v>
      </c>
      <c r="B254" s="77" t="str">
        <f>IF($A254="","",VLOOKUP($A254,'Annex 2 EHV charges'!$A:$P,2,0))</f>
        <v>New Import 28</v>
      </c>
      <c r="C254" s="78" t="str">
        <f>IF($A254="","",VLOOKUP($A254,'Annex 2 EHV charges'!$A:$P,3,0))</f>
        <v>New Import 28</v>
      </c>
      <c r="D254" s="77" t="str">
        <f>IF($A254="","",VLOOKUP($A254,'Annex 2 EHV charges'!$A:$P,7,0))</f>
        <v>Inkersall Grange Farm Bilsthorpe PV</v>
      </c>
      <c r="E254" s="82" t="str">
        <f>IFERROR(IF(VLOOKUP($A254,'Annex 2 EHV charges'!$A:$O,COLUMN(E254)+4,FALSE)=0,"",VLOOKUP($A254,'Annex 2 EHV charges'!$A:$O,COLUMN(E254)+4,FALSE)),"")</f>
        <v/>
      </c>
      <c r="F254" s="83">
        <f>IFERROR(IF(VLOOKUP($A254,'Annex 2 EHV charges'!$A:$O,COLUMN(F254)+4,FALSE)=0,"",VLOOKUP($A254,'Annex 2 EHV charges'!$A:$O,COLUMN(F254)+4,FALSE)),"")</f>
        <v>59.32</v>
      </c>
      <c r="G254" s="84">
        <f>IFERROR(IF(VLOOKUP($A254,'Annex 2 EHV charges'!$A:$O,COLUMN(G254)+4,FALSE)=0,"",VLOOKUP($A254,'Annex 2 EHV charges'!$A:$O,COLUMN(G254)+4,FALSE)),"")</f>
        <v>1.1299999999999999</v>
      </c>
      <c r="H254" s="84">
        <f>IFERROR(IF(VLOOKUP($A254,'Annex 2 EHV charges'!$A:$O,COLUMN(H254)+4,FALSE)=0,"",VLOOKUP($A254,'Annex 2 EHV charges'!$A:$O,COLUMN(H254)+4,FALSE)),"")</f>
        <v>1.1299999999999999</v>
      </c>
    </row>
    <row r="255" spans="1:8" x14ac:dyDescent="0.2">
      <c r="A255" s="77" t="str">
        <f t="array" ref="A255">IFERROR(INDEX('Annex 2 EHV charges'!$A$11:$A$308, MATCH(0, IF(ISBLANK('Annex 2 EHV charges'!$A$11:$A$308),1, COUNTIF(A$4:$A254, 'Annex 2 EHV charges'!$A$11:$A$308)), 0)),"")</f>
        <v>New Import 29</v>
      </c>
      <c r="B255" s="77" t="str">
        <f>IF($A255="","",VLOOKUP($A255,'Annex 2 EHV charges'!$A:$P,2,0))</f>
        <v>New Import 29</v>
      </c>
      <c r="C255" s="78" t="str">
        <f>IF($A255="","",VLOOKUP($A255,'Annex 2 EHV charges'!$A:$P,3,0))</f>
        <v>New Import 29</v>
      </c>
      <c r="D255" s="77" t="str">
        <f>IF($A255="","",VLOOKUP($A255,'Annex 2 EHV charges'!$A:$P,7,0))</f>
        <v>Inkersall Road ESS &amp; PV</v>
      </c>
      <c r="E255" s="82" t="str">
        <f>IFERROR(IF(VLOOKUP($A255,'Annex 2 EHV charges'!$A:$O,COLUMN(E255)+4,FALSE)=0,"",VLOOKUP($A255,'Annex 2 EHV charges'!$A:$O,COLUMN(E255)+4,FALSE)),"")</f>
        <v/>
      </c>
      <c r="F255" s="83">
        <f>IFERROR(IF(VLOOKUP($A255,'Annex 2 EHV charges'!$A:$O,COLUMN(F255)+4,FALSE)=0,"",VLOOKUP($A255,'Annex 2 EHV charges'!$A:$O,COLUMN(F255)+4,FALSE)),"")</f>
        <v>3069.51</v>
      </c>
      <c r="G255" s="84">
        <f>IFERROR(IF(VLOOKUP($A255,'Annex 2 EHV charges'!$A:$O,COLUMN(G255)+4,FALSE)=0,"",VLOOKUP($A255,'Annex 2 EHV charges'!$A:$O,COLUMN(G255)+4,FALSE)),"")</f>
        <v>1.48</v>
      </c>
      <c r="H255" s="84">
        <f>IFERROR(IF(VLOOKUP($A255,'Annex 2 EHV charges'!$A:$O,COLUMN(H255)+4,FALSE)=0,"",VLOOKUP($A255,'Annex 2 EHV charges'!$A:$O,COLUMN(H255)+4,FALSE)),"")</f>
        <v>1.48</v>
      </c>
    </row>
    <row r="256" spans="1:8" x14ac:dyDescent="0.2">
      <c r="A256" s="77" t="str">
        <f t="array" ref="A256">IFERROR(INDEX('Annex 2 EHV charges'!$A$11:$A$308, MATCH(0, IF(ISBLANK('Annex 2 EHV charges'!$A$11:$A$308),1, COUNTIF(A$4:$A255, 'Annex 2 EHV charges'!$A$11:$A$308)), 0)),"")</f>
        <v>New Import 30</v>
      </c>
      <c r="B256" s="77" t="str">
        <f>IF($A256="","",VLOOKUP($A256,'Annex 2 EHV charges'!$A:$P,2,0))</f>
        <v>New Import 30</v>
      </c>
      <c r="C256" s="78" t="str">
        <f>IF($A256="","",VLOOKUP($A256,'Annex 2 EHV charges'!$A:$P,3,0))</f>
        <v>New Import 30</v>
      </c>
      <c r="D256" s="77" t="str">
        <f>IF($A256="","",VLOOKUP($A256,'Annex 2 EHV charges'!$A:$P,7,0))</f>
        <v>Ladywood Farm PV</v>
      </c>
      <c r="E256" s="82">
        <f>IFERROR(IF(VLOOKUP($A256,'Annex 2 EHV charges'!$A:$O,COLUMN(E256)+4,FALSE)=0,"",VLOOKUP($A256,'Annex 2 EHV charges'!$A:$O,COLUMN(E256)+4,FALSE)),"")</f>
        <v>1.518</v>
      </c>
      <c r="F256" s="83">
        <f>IFERROR(IF(VLOOKUP($A256,'Annex 2 EHV charges'!$A:$O,COLUMN(F256)+4,FALSE)=0,"",VLOOKUP($A256,'Annex 2 EHV charges'!$A:$O,COLUMN(F256)+4,FALSE)),"")</f>
        <v>1.93</v>
      </c>
      <c r="G256" s="84">
        <f>IFERROR(IF(VLOOKUP($A256,'Annex 2 EHV charges'!$A:$O,COLUMN(G256)+4,FALSE)=0,"",VLOOKUP($A256,'Annex 2 EHV charges'!$A:$O,COLUMN(G256)+4,FALSE)),"")</f>
        <v>1.19</v>
      </c>
      <c r="H256" s="84">
        <f>IFERROR(IF(VLOOKUP($A256,'Annex 2 EHV charges'!$A:$O,COLUMN(H256)+4,FALSE)=0,"",VLOOKUP($A256,'Annex 2 EHV charges'!$A:$O,COLUMN(H256)+4,FALSE)),"")</f>
        <v>1.19</v>
      </c>
    </row>
    <row r="257" spans="1:8" x14ac:dyDescent="0.2">
      <c r="A257" s="77" t="str">
        <f t="array" ref="A257">IFERROR(INDEX('Annex 2 EHV charges'!$A$11:$A$308, MATCH(0, IF(ISBLANK('Annex 2 EHV charges'!$A$11:$A$308),1, COUNTIF(A$4:$A256, 'Annex 2 EHV charges'!$A$11:$A$308)), 0)),"")</f>
        <v>New Import 31</v>
      </c>
      <c r="B257" s="77" t="str">
        <f>IF($A257="","",VLOOKUP($A257,'Annex 2 EHV charges'!$A:$P,2,0))</f>
        <v>New Import 31</v>
      </c>
      <c r="C257" s="78" t="str">
        <f>IF($A257="","",VLOOKUP($A257,'Annex 2 EHV charges'!$A:$P,3,0))</f>
        <v>New Import 31</v>
      </c>
      <c r="D257" s="77" t="str">
        <f>IF($A257="","",VLOOKUP($A257,'Annex 2 EHV charges'!$A:$P,7,0))</f>
        <v>Land at Ash Farm ESS &amp; PV</v>
      </c>
      <c r="E257" s="82" t="str">
        <f>IFERROR(IF(VLOOKUP($A257,'Annex 2 EHV charges'!$A:$O,COLUMN(E257)+4,FALSE)=0,"",VLOOKUP($A257,'Annex 2 EHV charges'!$A:$O,COLUMN(E257)+4,FALSE)),"")</f>
        <v/>
      </c>
      <c r="F257" s="83">
        <f>IFERROR(IF(VLOOKUP($A257,'Annex 2 EHV charges'!$A:$O,COLUMN(F257)+4,FALSE)=0,"",VLOOKUP($A257,'Annex 2 EHV charges'!$A:$O,COLUMN(F257)+4,FALSE)),"")</f>
        <v>866.79</v>
      </c>
      <c r="G257" s="84">
        <f>IFERROR(IF(VLOOKUP($A257,'Annex 2 EHV charges'!$A:$O,COLUMN(G257)+4,FALSE)=0,"",VLOOKUP($A257,'Annex 2 EHV charges'!$A:$O,COLUMN(G257)+4,FALSE)),"")</f>
        <v>1.21</v>
      </c>
      <c r="H257" s="84">
        <f>IFERROR(IF(VLOOKUP($A257,'Annex 2 EHV charges'!$A:$O,COLUMN(H257)+4,FALSE)=0,"",VLOOKUP($A257,'Annex 2 EHV charges'!$A:$O,COLUMN(H257)+4,FALSE)),"")</f>
        <v>1.21</v>
      </c>
    </row>
    <row r="258" spans="1:8" x14ac:dyDescent="0.2">
      <c r="A258" s="77" t="str">
        <f t="array" ref="A258">IFERROR(INDEX('Annex 2 EHV charges'!$A$11:$A$308, MATCH(0, IF(ISBLANK('Annex 2 EHV charges'!$A$11:$A$308),1, COUNTIF(A$4:$A257, 'Annex 2 EHV charges'!$A$11:$A$308)), 0)),"")</f>
        <v>New Import 32</v>
      </c>
      <c r="B258" s="77" t="str">
        <f>IF($A258="","",VLOOKUP($A258,'Annex 2 EHV charges'!$A:$P,2,0))</f>
        <v>New Import 32</v>
      </c>
      <c r="C258" s="78" t="str">
        <f>IF($A258="","",VLOOKUP($A258,'Annex 2 EHV charges'!$A:$P,3,0))</f>
        <v>New Import 32</v>
      </c>
      <c r="D258" s="77" t="str">
        <f>IF($A258="","",VLOOKUP($A258,'Annex 2 EHV charges'!$A:$P,7,0))</f>
        <v>Land at Crifton Lodge Farm Bilsthorpe PV</v>
      </c>
      <c r="E258" s="82" t="str">
        <f>IFERROR(IF(VLOOKUP($A258,'Annex 2 EHV charges'!$A:$O,COLUMN(E258)+4,FALSE)=0,"",VLOOKUP($A258,'Annex 2 EHV charges'!$A:$O,COLUMN(E258)+4,FALSE)),"")</f>
        <v/>
      </c>
      <c r="F258" s="83">
        <f>IFERROR(IF(VLOOKUP($A258,'Annex 2 EHV charges'!$A:$O,COLUMN(F258)+4,FALSE)=0,"",VLOOKUP($A258,'Annex 2 EHV charges'!$A:$O,COLUMN(F258)+4,FALSE)),"")</f>
        <v>15.02</v>
      </c>
      <c r="G258" s="84">
        <f>IFERROR(IF(VLOOKUP($A258,'Annex 2 EHV charges'!$A:$O,COLUMN(G258)+4,FALSE)=0,"",VLOOKUP($A258,'Annex 2 EHV charges'!$A:$O,COLUMN(G258)+4,FALSE)),"")</f>
        <v>1.1299999999999999</v>
      </c>
      <c r="H258" s="84">
        <f>IFERROR(IF(VLOOKUP($A258,'Annex 2 EHV charges'!$A:$O,COLUMN(H258)+4,FALSE)=0,"",VLOOKUP($A258,'Annex 2 EHV charges'!$A:$O,COLUMN(H258)+4,FALSE)),"")</f>
        <v>1.1299999999999999</v>
      </c>
    </row>
    <row r="259" spans="1:8" x14ac:dyDescent="0.2">
      <c r="A259" s="77" t="str">
        <f t="array" ref="A259">IFERROR(INDEX('Annex 2 EHV charges'!$A$11:$A$308, MATCH(0, IF(ISBLANK('Annex 2 EHV charges'!$A$11:$A$308),1, COUNTIF(A$4:$A258, 'Annex 2 EHV charges'!$A$11:$A$308)), 0)),"")</f>
        <v>New Import 33</v>
      </c>
      <c r="B259" s="77" t="str">
        <f>IF($A259="","",VLOOKUP($A259,'Annex 2 EHV charges'!$A:$P,2,0))</f>
        <v>New Import 33</v>
      </c>
      <c r="C259" s="78" t="str">
        <f>IF($A259="","",VLOOKUP($A259,'Annex 2 EHV charges'!$A:$P,3,0))</f>
        <v>New Import 33</v>
      </c>
      <c r="D259" s="77" t="str">
        <f>IF($A259="","",VLOOKUP($A259,'Annex 2 EHV charges'!$A:$P,7,0))</f>
        <v>Land at Langer Lane ESS &amp; PV</v>
      </c>
      <c r="E259" s="82" t="str">
        <f>IFERROR(IF(VLOOKUP($A259,'Annex 2 EHV charges'!$A:$O,COLUMN(E259)+4,FALSE)=0,"",VLOOKUP($A259,'Annex 2 EHV charges'!$A:$O,COLUMN(E259)+4,FALSE)),"")</f>
        <v/>
      </c>
      <c r="F259" s="83">
        <f>IFERROR(IF(VLOOKUP($A259,'Annex 2 EHV charges'!$A:$O,COLUMN(F259)+4,FALSE)=0,"",VLOOKUP($A259,'Annex 2 EHV charges'!$A:$O,COLUMN(F259)+4,FALSE)),"")</f>
        <v>304.70999999999998</v>
      </c>
      <c r="G259" s="84">
        <f>IFERROR(IF(VLOOKUP($A259,'Annex 2 EHV charges'!$A:$O,COLUMN(G259)+4,FALSE)=0,"",VLOOKUP($A259,'Annex 2 EHV charges'!$A:$O,COLUMN(G259)+4,FALSE)),"")</f>
        <v>1.44</v>
      </c>
      <c r="H259" s="84">
        <f>IFERROR(IF(VLOOKUP($A259,'Annex 2 EHV charges'!$A:$O,COLUMN(H259)+4,FALSE)=0,"",VLOOKUP($A259,'Annex 2 EHV charges'!$A:$O,COLUMN(H259)+4,FALSE)),"")</f>
        <v>1.44</v>
      </c>
    </row>
    <row r="260" spans="1:8" x14ac:dyDescent="0.2">
      <c r="A260" s="77" t="str">
        <f t="array" ref="A260">IFERROR(INDEX('Annex 2 EHV charges'!$A$11:$A$308, MATCH(0, IF(ISBLANK('Annex 2 EHV charges'!$A$11:$A$308),1, COUNTIF(A$4:$A259, 'Annex 2 EHV charges'!$A$11:$A$308)), 0)),"")</f>
        <v>New Import 34</v>
      </c>
      <c r="B260" s="77" t="str">
        <f>IF($A260="","",VLOOKUP($A260,'Annex 2 EHV charges'!$A:$P,2,0))</f>
        <v>New Import 34</v>
      </c>
      <c r="C260" s="78" t="str">
        <f>IF($A260="","",VLOOKUP($A260,'Annex 2 EHV charges'!$A:$P,3,0))</f>
        <v>New Import 34</v>
      </c>
      <c r="D260" s="77" t="str">
        <f>IF($A260="","",VLOOKUP($A260,'Annex 2 EHV charges'!$A:$P,7,0))</f>
        <v>Land at Newhall PV</v>
      </c>
      <c r="E260" s="82" t="str">
        <f>IFERROR(IF(VLOOKUP($A260,'Annex 2 EHV charges'!$A:$O,COLUMN(E260)+4,FALSE)=0,"",VLOOKUP($A260,'Annex 2 EHV charges'!$A:$O,COLUMN(E260)+4,FALSE)),"")</f>
        <v/>
      </c>
      <c r="F260" s="83">
        <f>IFERROR(IF(VLOOKUP($A260,'Annex 2 EHV charges'!$A:$O,COLUMN(F260)+4,FALSE)=0,"",VLOOKUP($A260,'Annex 2 EHV charges'!$A:$O,COLUMN(F260)+4,FALSE)),"")</f>
        <v>37.5</v>
      </c>
      <c r="G260" s="84">
        <f>IFERROR(IF(VLOOKUP($A260,'Annex 2 EHV charges'!$A:$O,COLUMN(G260)+4,FALSE)=0,"",VLOOKUP($A260,'Annex 2 EHV charges'!$A:$O,COLUMN(G260)+4,FALSE)),"")</f>
        <v>1.37</v>
      </c>
      <c r="H260" s="84">
        <f>IFERROR(IF(VLOOKUP($A260,'Annex 2 EHV charges'!$A:$O,COLUMN(H260)+4,FALSE)=0,"",VLOOKUP($A260,'Annex 2 EHV charges'!$A:$O,COLUMN(H260)+4,FALSE)),"")</f>
        <v>1.37</v>
      </c>
    </row>
    <row r="261" spans="1:8" x14ac:dyDescent="0.2">
      <c r="A261" s="77" t="str">
        <f t="array" ref="A261">IFERROR(INDEX('Annex 2 EHV charges'!$A$11:$A$308, MATCH(0, IF(ISBLANK('Annex 2 EHV charges'!$A$11:$A$308),1, COUNTIF(A$4:$A260, 'Annex 2 EHV charges'!$A$11:$A$308)), 0)),"")</f>
        <v>New Import 35</v>
      </c>
      <c r="B261" s="77" t="str">
        <f>IF($A261="","",VLOOKUP($A261,'Annex 2 EHV charges'!$A:$P,2,0))</f>
        <v>New Import 35</v>
      </c>
      <c r="C261" s="78" t="str">
        <f>IF($A261="","",VLOOKUP($A261,'Annex 2 EHV charges'!$A:$P,3,0))</f>
        <v>New Import 35</v>
      </c>
      <c r="D261" s="77" t="str">
        <f>IF($A261="","",VLOOKUP($A261,'Annex 2 EHV charges'!$A:$P,7,0))</f>
        <v>Land at Seagrave PV</v>
      </c>
      <c r="E261" s="82">
        <f>IFERROR(IF(VLOOKUP($A261,'Annex 2 EHV charges'!$A:$O,COLUMN(E261)+4,FALSE)=0,"",VLOOKUP($A261,'Annex 2 EHV charges'!$A:$O,COLUMN(E261)+4,FALSE)),"")</f>
        <v>0.55900000000000005</v>
      </c>
      <c r="F261" s="83">
        <f>IFERROR(IF(VLOOKUP($A261,'Annex 2 EHV charges'!$A:$O,COLUMN(F261)+4,FALSE)=0,"",VLOOKUP($A261,'Annex 2 EHV charges'!$A:$O,COLUMN(F261)+4,FALSE)),"")</f>
        <v>10.07</v>
      </c>
      <c r="G261" s="84">
        <f>IFERROR(IF(VLOOKUP($A261,'Annex 2 EHV charges'!$A:$O,COLUMN(G261)+4,FALSE)=0,"",VLOOKUP($A261,'Annex 2 EHV charges'!$A:$O,COLUMN(G261)+4,FALSE)),"")</f>
        <v>1.72</v>
      </c>
      <c r="H261" s="84">
        <f>IFERROR(IF(VLOOKUP($A261,'Annex 2 EHV charges'!$A:$O,COLUMN(H261)+4,FALSE)=0,"",VLOOKUP($A261,'Annex 2 EHV charges'!$A:$O,COLUMN(H261)+4,FALSE)),"")</f>
        <v>1.72</v>
      </c>
    </row>
    <row r="262" spans="1:8" x14ac:dyDescent="0.2">
      <c r="A262" s="77" t="str">
        <f t="array" ref="A262">IFERROR(INDEX('Annex 2 EHV charges'!$A$11:$A$308, MATCH(0, IF(ISBLANK('Annex 2 EHV charges'!$A$11:$A$308),1, COUNTIF(A$4:$A261, 'Annex 2 EHV charges'!$A$11:$A$308)), 0)),"")</f>
        <v>New Import 36</v>
      </c>
      <c r="B262" s="77" t="str">
        <f>IF($A262="","",VLOOKUP($A262,'Annex 2 EHV charges'!$A:$P,2,0))</f>
        <v>New Import 36</v>
      </c>
      <c r="C262" s="78" t="str">
        <f>IF($A262="","",VLOOKUP($A262,'Annex 2 EHV charges'!$A:$P,3,0))</f>
        <v>New Import 36</v>
      </c>
      <c r="D262" s="77" t="str">
        <f>IF($A262="","",VLOOKUP($A262,'Annex 2 EHV charges'!$A:$P,7,0))</f>
        <v>Laurel Close PV</v>
      </c>
      <c r="E262" s="82" t="str">
        <f>IFERROR(IF(VLOOKUP($A262,'Annex 2 EHV charges'!$A:$O,COLUMN(E262)+4,FALSE)=0,"",VLOOKUP($A262,'Annex 2 EHV charges'!$A:$O,COLUMN(E262)+4,FALSE)),"")</f>
        <v/>
      </c>
      <c r="F262" s="83">
        <f>IFERROR(IF(VLOOKUP($A262,'Annex 2 EHV charges'!$A:$O,COLUMN(F262)+4,FALSE)=0,"",VLOOKUP($A262,'Annex 2 EHV charges'!$A:$O,COLUMN(F262)+4,FALSE)),"")</f>
        <v>3.35</v>
      </c>
      <c r="G262" s="84">
        <f>IFERROR(IF(VLOOKUP($A262,'Annex 2 EHV charges'!$A:$O,COLUMN(G262)+4,FALSE)=0,"",VLOOKUP($A262,'Annex 2 EHV charges'!$A:$O,COLUMN(G262)+4,FALSE)),"")</f>
        <v>1.91</v>
      </c>
      <c r="H262" s="84">
        <f>IFERROR(IF(VLOOKUP($A262,'Annex 2 EHV charges'!$A:$O,COLUMN(H262)+4,FALSE)=0,"",VLOOKUP($A262,'Annex 2 EHV charges'!$A:$O,COLUMN(H262)+4,FALSE)),"")</f>
        <v>1.91</v>
      </c>
    </row>
    <row r="263" spans="1:8" x14ac:dyDescent="0.2">
      <c r="A263" s="77" t="str">
        <f t="array" ref="A263">IFERROR(INDEX('Annex 2 EHV charges'!$A$11:$A$308, MATCH(0, IF(ISBLANK('Annex 2 EHV charges'!$A$11:$A$308),1, COUNTIF(A$4:$A262, 'Annex 2 EHV charges'!$A$11:$A$308)), 0)),"")</f>
        <v>New Import 37</v>
      </c>
      <c r="B263" s="77" t="str">
        <f>IF($A263="","",VLOOKUP($A263,'Annex 2 EHV charges'!$A:$P,2,0))</f>
        <v>New Import 37</v>
      </c>
      <c r="C263" s="78" t="str">
        <f>IF($A263="","",VLOOKUP($A263,'Annex 2 EHV charges'!$A:$P,3,0))</f>
        <v>New Import 37</v>
      </c>
      <c r="D263" s="77" t="str">
        <f>IF($A263="","",VLOOKUP($A263,'Annex 2 EHV charges'!$A:$P,7,0))</f>
        <v>Litchlake Farm PV</v>
      </c>
      <c r="E263" s="82" t="str">
        <f>IFERROR(IF(VLOOKUP($A263,'Annex 2 EHV charges'!$A:$O,COLUMN(E263)+4,FALSE)=0,"",VLOOKUP($A263,'Annex 2 EHV charges'!$A:$O,COLUMN(E263)+4,FALSE)),"")</f>
        <v/>
      </c>
      <c r="F263" s="83">
        <f>IFERROR(IF(VLOOKUP($A263,'Annex 2 EHV charges'!$A:$O,COLUMN(F263)+4,FALSE)=0,"",VLOOKUP($A263,'Annex 2 EHV charges'!$A:$O,COLUMN(F263)+4,FALSE)),"")</f>
        <v>5.48</v>
      </c>
      <c r="G263" s="84">
        <f>IFERROR(IF(VLOOKUP($A263,'Annex 2 EHV charges'!$A:$O,COLUMN(G263)+4,FALSE)=0,"",VLOOKUP($A263,'Annex 2 EHV charges'!$A:$O,COLUMN(G263)+4,FALSE)),"")</f>
        <v>1.67</v>
      </c>
      <c r="H263" s="84">
        <f>IFERROR(IF(VLOOKUP($A263,'Annex 2 EHV charges'!$A:$O,COLUMN(H263)+4,FALSE)=0,"",VLOOKUP($A263,'Annex 2 EHV charges'!$A:$O,COLUMN(H263)+4,FALSE)),"")</f>
        <v>1.67</v>
      </c>
    </row>
    <row r="264" spans="1:8" x14ac:dyDescent="0.2">
      <c r="A264" s="77" t="str">
        <f t="array" ref="A264">IFERROR(INDEX('Annex 2 EHV charges'!$A$11:$A$308, MATCH(0, IF(ISBLANK('Annex 2 EHV charges'!$A$11:$A$308),1, COUNTIF(A$4:$A263, 'Annex 2 EHV charges'!$A$11:$A$308)), 0)),"")</f>
        <v>New Import 38</v>
      </c>
      <c r="B264" s="77" t="str">
        <f>IF($A264="","",VLOOKUP($A264,'Annex 2 EHV charges'!$A:$P,2,0))</f>
        <v>New Import 38</v>
      </c>
      <c r="C264" s="78" t="str">
        <f>IF($A264="","",VLOOKUP($A264,'Annex 2 EHV charges'!$A:$P,3,0))</f>
        <v>New Import 38</v>
      </c>
      <c r="D264" s="77" t="str">
        <f>IF($A264="","",VLOOKUP($A264,'Annex 2 EHV charges'!$A:$P,7,0))</f>
        <v>Mallows Lane ESS &amp; PV</v>
      </c>
      <c r="E264" s="82">
        <f>IFERROR(IF(VLOOKUP($A264,'Annex 2 EHV charges'!$A:$O,COLUMN(E264)+4,FALSE)=0,"",VLOOKUP($A264,'Annex 2 EHV charges'!$A:$O,COLUMN(E264)+4,FALSE)),"")</f>
        <v>0.19</v>
      </c>
      <c r="F264" s="83">
        <f>IFERROR(IF(VLOOKUP($A264,'Annex 2 EHV charges'!$A:$O,COLUMN(F264)+4,FALSE)=0,"",VLOOKUP($A264,'Annex 2 EHV charges'!$A:$O,COLUMN(F264)+4,FALSE)),"")</f>
        <v>326.55</v>
      </c>
      <c r="G264" s="84">
        <f>IFERROR(IF(VLOOKUP($A264,'Annex 2 EHV charges'!$A:$O,COLUMN(G264)+4,FALSE)=0,"",VLOOKUP($A264,'Annex 2 EHV charges'!$A:$O,COLUMN(G264)+4,FALSE)),"")</f>
        <v>0.97</v>
      </c>
      <c r="H264" s="84">
        <f>IFERROR(IF(VLOOKUP($A264,'Annex 2 EHV charges'!$A:$O,COLUMN(H264)+4,FALSE)=0,"",VLOOKUP($A264,'Annex 2 EHV charges'!$A:$O,COLUMN(H264)+4,FALSE)),"")</f>
        <v>0.97</v>
      </c>
    </row>
    <row r="265" spans="1:8" x14ac:dyDescent="0.2">
      <c r="A265" s="77" t="str">
        <f t="array" ref="A265">IFERROR(INDEX('Annex 2 EHV charges'!$A$11:$A$308, MATCH(0, IF(ISBLANK('Annex 2 EHV charges'!$A$11:$A$308),1, COUNTIF(A$4:$A264, 'Annex 2 EHV charges'!$A$11:$A$308)), 0)),"")</f>
        <v>New Import 39</v>
      </c>
      <c r="B265" s="77" t="str">
        <f>IF($A265="","",VLOOKUP($A265,'Annex 2 EHV charges'!$A:$P,2,0))</f>
        <v>New Import 39</v>
      </c>
      <c r="C265" s="78" t="str">
        <f>IF($A265="","",VLOOKUP($A265,'Annex 2 EHV charges'!$A:$P,3,0))</f>
        <v>New Import 39</v>
      </c>
      <c r="D265" s="77" t="str">
        <f>IF($A265="","",VLOOKUP($A265,'Annex 2 EHV charges'!$A:$P,7,0))</f>
        <v>Manor Farm Beachampton ESS</v>
      </c>
      <c r="E265" s="82" t="str">
        <f>IFERROR(IF(VLOOKUP($A265,'Annex 2 EHV charges'!$A:$O,COLUMN(E265)+4,FALSE)=0,"",VLOOKUP($A265,'Annex 2 EHV charges'!$A:$O,COLUMN(E265)+4,FALSE)),"")</f>
        <v/>
      </c>
      <c r="F265" s="83">
        <f>IFERROR(IF(VLOOKUP($A265,'Annex 2 EHV charges'!$A:$O,COLUMN(F265)+4,FALSE)=0,"",VLOOKUP($A265,'Annex 2 EHV charges'!$A:$O,COLUMN(F265)+4,FALSE)),"")</f>
        <v>235.02</v>
      </c>
      <c r="G265" s="84">
        <f>IFERROR(IF(VLOOKUP($A265,'Annex 2 EHV charges'!$A:$O,COLUMN(G265)+4,FALSE)=0,"",VLOOKUP($A265,'Annex 2 EHV charges'!$A:$O,COLUMN(G265)+4,FALSE)),"")</f>
        <v>1.73</v>
      </c>
      <c r="H265" s="84">
        <f>IFERROR(IF(VLOOKUP($A265,'Annex 2 EHV charges'!$A:$O,COLUMN(H265)+4,FALSE)=0,"",VLOOKUP($A265,'Annex 2 EHV charges'!$A:$O,COLUMN(H265)+4,FALSE)),"")</f>
        <v>1.73</v>
      </c>
    </row>
    <row r="266" spans="1:8" x14ac:dyDescent="0.2">
      <c r="A266" s="77" t="str">
        <f t="array" ref="A266">IFERROR(INDEX('Annex 2 EHV charges'!$A$11:$A$308, MATCH(0, IF(ISBLANK('Annex 2 EHV charges'!$A$11:$A$308),1, COUNTIF(A$4:$A265, 'Annex 2 EHV charges'!$A$11:$A$308)), 0)),"")</f>
        <v>New Import 40</v>
      </c>
      <c r="B266" s="77" t="str">
        <f>IF($A266="","",VLOOKUP($A266,'Annex 2 EHV charges'!$A:$P,2,0))</f>
        <v>New Import 40</v>
      </c>
      <c r="C266" s="78" t="str">
        <f>IF($A266="","",VLOOKUP($A266,'Annex 2 EHV charges'!$A:$P,3,0))</f>
        <v>New Import 40</v>
      </c>
      <c r="D266" s="77" t="str">
        <f>IF($A266="","",VLOOKUP($A266,'Annex 2 EHV charges'!$A:$P,7,0))</f>
        <v>Mead Phase1 PV</v>
      </c>
      <c r="E266" s="82">
        <f>IFERROR(IF(VLOOKUP($A266,'Annex 2 EHV charges'!$A:$O,COLUMN(E266)+4,FALSE)=0,"",VLOOKUP($A266,'Annex 2 EHV charges'!$A:$O,COLUMN(E266)+4,FALSE)),"")</f>
        <v>1.518</v>
      </c>
      <c r="F266" s="83">
        <f>IFERROR(IF(VLOOKUP($A266,'Annex 2 EHV charges'!$A:$O,COLUMN(F266)+4,FALSE)=0,"",VLOOKUP($A266,'Annex 2 EHV charges'!$A:$O,COLUMN(F266)+4,FALSE)),"")</f>
        <v>27.46</v>
      </c>
      <c r="G266" s="84">
        <f>IFERROR(IF(VLOOKUP($A266,'Annex 2 EHV charges'!$A:$O,COLUMN(G266)+4,FALSE)=0,"",VLOOKUP($A266,'Annex 2 EHV charges'!$A:$O,COLUMN(G266)+4,FALSE)),"")</f>
        <v>1.51</v>
      </c>
      <c r="H266" s="84">
        <f>IFERROR(IF(VLOOKUP($A266,'Annex 2 EHV charges'!$A:$O,COLUMN(H266)+4,FALSE)=0,"",VLOOKUP($A266,'Annex 2 EHV charges'!$A:$O,COLUMN(H266)+4,FALSE)),"")</f>
        <v>1.51</v>
      </c>
    </row>
    <row r="267" spans="1:8" x14ac:dyDescent="0.2">
      <c r="A267" s="77" t="str">
        <f t="array" ref="A267">IFERROR(INDEX('Annex 2 EHV charges'!$A$11:$A$308, MATCH(0, IF(ISBLANK('Annex 2 EHV charges'!$A$11:$A$308),1, COUNTIF(A$4:$A266, 'Annex 2 EHV charges'!$A$11:$A$308)), 0)),"")</f>
        <v>New Import 41</v>
      </c>
      <c r="B267" s="77" t="str">
        <f>IF($A267="","",VLOOKUP($A267,'Annex 2 EHV charges'!$A:$P,2,0))</f>
        <v>New Import 41</v>
      </c>
      <c r="C267" s="78" t="str">
        <f>IF($A267="","",VLOOKUP($A267,'Annex 2 EHV charges'!$A:$P,3,0))</f>
        <v>New Import 41</v>
      </c>
      <c r="D267" s="77" t="str">
        <f>IF($A267="","",VLOOKUP($A267,'Annex 2 EHV charges'!$A:$P,7,0))</f>
        <v>Mill Farm 2 Great Ponton PV</v>
      </c>
      <c r="E267" s="82" t="str">
        <f>IFERROR(IF(VLOOKUP($A267,'Annex 2 EHV charges'!$A:$O,COLUMN(E267)+4,FALSE)=0,"",VLOOKUP($A267,'Annex 2 EHV charges'!$A:$O,COLUMN(E267)+4,FALSE)),"")</f>
        <v/>
      </c>
      <c r="F267" s="83">
        <f>IFERROR(IF(VLOOKUP($A267,'Annex 2 EHV charges'!$A:$O,COLUMN(F267)+4,FALSE)=0,"",VLOOKUP($A267,'Annex 2 EHV charges'!$A:$O,COLUMN(F267)+4,FALSE)),"")</f>
        <v>19.62</v>
      </c>
      <c r="G267" s="84">
        <f>IFERROR(IF(VLOOKUP($A267,'Annex 2 EHV charges'!$A:$O,COLUMN(G267)+4,FALSE)=0,"",VLOOKUP($A267,'Annex 2 EHV charges'!$A:$O,COLUMN(G267)+4,FALSE)),"")</f>
        <v>1.19</v>
      </c>
      <c r="H267" s="84">
        <f>IFERROR(IF(VLOOKUP($A267,'Annex 2 EHV charges'!$A:$O,COLUMN(H267)+4,FALSE)=0,"",VLOOKUP($A267,'Annex 2 EHV charges'!$A:$O,COLUMN(H267)+4,FALSE)),"")</f>
        <v>1.19</v>
      </c>
    </row>
    <row r="268" spans="1:8" x14ac:dyDescent="0.2">
      <c r="A268" s="77" t="str">
        <f t="array" ref="A268">IFERROR(INDEX('Annex 2 EHV charges'!$A$11:$A$308, MATCH(0, IF(ISBLANK('Annex 2 EHV charges'!$A$11:$A$308),1, COUNTIF(A$4:$A267, 'Annex 2 EHV charges'!$A$11:$A$308)), 0)),"")</f>
        <v>New Import 42</v>
      </c>
      <c r="B268" s="77" t="str">
        <f>IF($A268="","",VLOOKUP($A268,'Annex 2 EHV charges'!$A:$P,2,0))</f>
        <v>New Import 42</v>
      </c>
      <c r="C268" s="78" t="str">
        <f>IF($A268="","",VLOOKUP($A268,'Annex 2 EHV charges'!$A:$P,3,0))</f>
        <v>New Import 42</v>
      </c>
      <c r="D268" s="77" t="str">
        <f>IF($A268="","",VLOOKUP($A268,'Annex 2 EHV charges'!$A:$P,7,0))</f>
        <v>Newton Wood Farm ESS</v>
      </c>
      <c r="E268" s="82" t="str">
        <f>IFERROR(IF(VLOOKUP($A268,'Annex 2 EHV charges'!$A:$O,COLUMN(E268)+4,FALSE)=0,"",VLOOKUP($A268,'Annex 2 EHV charges'!$A:$O,COLUMN(E268)+4,FALSE)),"")</f>
        <v/>
      </c>
      <c r="F268" s="83">
        <f>IFERROR(IF(VLOOKUP($A268,'Annex 2 EHV charges'!$A:$O,COLUMN(F268)+4,FALSE)=0,"",VLOOKUP($A268,'Annex 2 EHV charges'!$A:$O,COLUMN(F268)+4,FALSE)),"")</f>
        <v>499.26</v>
      </c>
      <c r="G268" s="84">
        <f>IFERROR(IF(VLOOKUP($A268,'Annex 2 EHV charges'!$A:$O,COLUMN(G268)+4,FALSE)=0,"",VLOOKUP($A268,'Annex 2 EHV charges'!$A:$O,COLUMN(G268)+4,FALSE)),"")</f>
        <v>0.91</v>
      </c>
      <c r="H268" s="84">
        <f>IFERROR(IF(VLOOKUP($A268,'Annex 2 EHV charges'!$A:$O,COLUMN(H268)+4,FALSE)=0,"",VLOOKUP($A268,'Annex 2 EHV charges'!$A:$O,COLUMN(H268)+4,FALSE)),"")</f>
        <v>0.91</v>
      </c>
    </row>
    <row r="269" spans="1:8" x14ac:dyDescent="0.2">
      <c r="A269" s="77" t="str">
        <f t="array" ref="A269">IFERROR(INDEX('Annex 2 EHV charges'!$A$11:$A$308, MATCH(0, IF(ISBLANK('Annex 2 EHV charges'!$A$11:$A$308),1, COUNTIF(A$4:$A268, 'Annex 2 EHV charges'!$A$11:$A$308)), 0)),"")</f>
        <v>New Import 43</v>
      </c>
      <c r="B269" s="77" t="str">
        <f>IF($A269="","",VLOOKUP($A269,'Annex 2 EHV charges'!$A:$P,2,0))</f>
        <v>New Import 43</v>
      </c>
      <c r="C269" s="78" t="str">
        <f>IF($A269="","",VLOOKUP($A269,'Annex 2 EHV charges'!$A:$P,3,0))</f>
        <v>New Import 43</v>
      </c>
      <c r="D269" s="77" t="str">
        <f>IF($A269="","",VLOOKUP($A269,'Annex 2 EHV charges'!$A:$P,7,0))</f>
        <v>Portway Newport P GAS</v>
      </c>
      <c r="E269" s="82" t="str">
        <f>IFERROR(IF(VLOOKUP($A269,'Annex 2 EHV charges'!$A:$O,COLUMN(E269)+4,FALSE)=0,"",VLOOKUP($A269,'Annex 2 EHV charges'!$A:$O,COLUMN(E269)+4,FALSE)),"")</f>
        <v/>
      </c>
      <c r="F269" s="83">
        <f>IFERROR(IF(VLOOKUP($A269,'Annex 2 EHV charges'!$A:$O,COLUMN(F269)+4,FALSE)=0,"",VLOOKUP($A269,'Annex 2 EHV charges'!$A:$O,COLUMN(F269)+4,FALSE)),"")</f>
        <v>44.84</v>
      </c>
      <c r="G269" s="84">
        <f>IFERROR(IF(VLOOKUP($A269,'Annex 2 EHV charges'!$A:$O,COLUMN(G269)+4,FALSE)=0,"",VLOOKUP($A269,'Annex 2 EHV charges'!$A:$O,COLUMN(G269)+4,FALSE)),"")</f>
        <v>1.78</v>
      </c>
      <c r="H269" s="84">
        <f>IFERROR(IF(VLOOKUP($A269,'Annex 2 EHV charges'!$A:$O,COLUMN(H269)+4,FALSE)=0,"",VLOOKUP($A269,'Annex 2 EHV charges'!$A:$O,COLUMN(H269)+4,FALSE)),"")</f>
        <v>1.78</v>
      </c>
    </row>
    <row r="270" spans="1:8" x14ac:dyDescent="0.2">
      <c r="A270" s="77" t="str">
        <f t="array" ref="A270">IFERROR(INDEX('Annex 2 EHV charges'!$A$11:$A$308, MATCH(0, IF(ISBLANK('Annex 2 EHV charges'!$A$11:$A$308),1, COUNTIF(A$4:$A269, 'Annex 2 EHV charges'!$A$11:$A$308)), 0)),"")</f>
        <v>New Import 44</v>
      </c>
      <c r="B270" s="77" t="str">
        <f>IF($A270="","",VLOOKUP($A270,'Annex 2 EHV charges'!$A:$P,2,0))</f>
        <v>New Import 44</v>
      </c>
      <c r="C270" s="78" t="str">
        <f>IF($A270="","",VLOOKUP($A270,'Annex 2 EHV charges'!$A:$P,3,0))</f>
        <v>New Import 44</v>
      </c>
      <c r="D270" s="77" t="str">
        <f>IF($A270="","",VLOOKUP($A270,'Annex 2 EHV charges'!$A:$P,7,0))</f>
        <v>Potash Farm A ESS</v>
      </c>
      <c r="E270" s="82" t="str">
        <f>IFERROR(IF(VLOOKUP($A270,'Annex 2 EHV charges'!$A:$O,COLUMN(E270)+4,FALSE)=0,"",VLOOKUP($A270,'Annex 2 EHV charges'!$A:$O,COLUMN(E270)+4,FALSE)),"")</f>
        <v/>
      </c>
      <c r="F270" s="83">
        <f>IFERROR(IF(VLOOKUP($A270,'Annex 2 EHV charges'!$A:$O,COLUMN(F270)+4,FALSE)=0,"",VLOOKUP($A270,'Annex 2 EHV charges'!$A:$O,COLUMN(F270)+4,FALSE)),"")</f>
        <v>675.25</v>
      </c>
      <c r="G270" s="84">
        <f>IFERROR(IF(VLOOKUP($A270,'Annex 2 EHV charges'!$A:$O,COLUMN(G270)+4,FALSE)=0,"",VLOOKUP($A270,'Annex 2 EHV charges'!$A:$O,COLUMN(G270)+4,FALSE)),"")</f>
        <v>0.74</v>
      </c>
      <c r="H270" s="84">
        <f>IFERROR(IF(VLOOKUP($A270,'Annex 2 EHV charges'!$A:$O,COLUMN(H270)+4,FALSE)=0,"",VLOOKUP($A270,'Annex 2 EHV charges'!$A:$O,COLUMN(H270)+4,FALSE)),"")</f>
        <v>0.74</v>
      </c>
    </row>
    <row r="271" spans="1:8" x14ac:dyDescent="0.2">
      <c r="A271" s="77" t="str">
        <f t="array" ref="A271">IFERROR(INDEX('Annex 2 EHV charges'!$A$11:$A$308, MATCH(0, IF(ISBLANK('Annex 2 EHV charges'!$A$11:$A$308),1, COUNTIF(A$4:$A270, 'Annex 2 EHV charges'!$A$11:$A$308)), 0)),"")</f>
        <v>New Import 45</v>
      </c>
      <c r="B271" s="77" t="str">
        <f>IF($A271="","",VLOOKUP($A271,'Annex 2 EHV charges'!$A:$P,2,0))</f>
        <v>New Import 45</v>
      </c>
      <c r="C271" s="78" t="str">
        <f>IF($A271="","",VLOOKUP($A271,'Annex 2 EHV charges'!$A:$P,3,0))</f>
        <v>New Import 45</v>
      </c>
      <c r="D271" s="77" t="str">
        <f>IF($A271="","",VLOOKUP($A271,'Annex 2 EHV charges'!$A:$P,7,0))</f>
        <v>Potash Farm B ESS</v>
      </c>
      <c r="E271" s="82" t="str">
        <f>IFERROR(IF(VLOOKUP($A271,'Annex 2 EHV charges'!$A:$O,COLUMN(E271)+4,FALSE)=0,"",VLOOKUP($A271,'Annex 2 EHV charges'!$A:$O,COLUMN(E271)+4,FALSE)),"")</f>
        <v/>
      </c>
      <c r="F271" s="83">
        <f>IFERROR(IF(VLOOKUP($A271,'Annex 2 EHV charges'!$A:$O,COLUMN(F271)+4,FALSE)=0,"",VLOOKUP($A271,'Annex 2 EHV charges'!$A:$O,COLUMN(F271)+4,FALSE)),"")</f>
        <v>534.97</v>
      </c>
      <c r="G271" s="84">
        <f>IFERROR(IF(VLOOKUP($A271,'Annex 2 EHV charges'!$A:$O,COLUMN(G271)+4,FALSE)=0,"",VLOOKUP($A271,'Annex 2 EHV charges'!$A:$O,COLUMN(G271)+4,FALSE)),"")</f>
        <v>0.74</v>
      </c>
      <c r="H271" s="84">
        <f>IFERROR(IF(VLOOKUP($A271,'Annex 2 EHV charges'!$A:$O,COLUMN(H271)+4,FALSE)=0,"",VLOOKUP($A271,'Annex 2 EHV charges'!$A:$O,COLUMN(H271)+4,FALSE)),"")</f>
        <v>0.74</v>
      </c>
    </row>
    <row r="272" spans="1:8" x14ac:dyDescent="0.2">
      <c r="A272" s="77" t="str">
        <f t="array" ref="A272">IFERROR(INDEX('Annex 2 EHV charges'!$A$11:$A$308, MATCH(0, IF(ISBLANK('Annex 2 EHV charges'!$A$11:$A$308),1, COUNTIF(A$4:$A271, 'Annex 2 EHV charges'!$A$11:$A$308)), 0)),"")</f>
        <v>New Import 46</v>
      </c>
      <c r="B272" s="77" t="str">
        <f>IF($A272="","",VLOOKUP($A272,'Annex 2 EHV charges'!$A:$P,2,0))</f>
        <v>New Import 46</v>
      </c>
      <c r="C272" s="78" t="str">
        <f>IF($A272="","",VLOOKUP($A272,'Annex 2 EHV charges'!$A:$P,3,0))</f>
        <v>New Import 46</v>
      </c>
      <c r="D272" s="77" t="str">
        <f>IF($A272="","",VLOOKUP($A272,'Annex 2 EHV charges'!$A:$P,7,0))</f>
        <v>Red House Solar Farm</v>
      </c>
      <c r="E272" s="82">
        <f>IFERROR(IF(VLOOKUP($A272,'Annex 2 EHV charges'!$A:$O,COLUMN(E272)+4,FALSE)=0,"",VLOOKUP($A272,'Annex 2 EHV charges'!$A:$O,COLUMN(E272)+4,FALSE)),"")</f>
        <v>0.23300000000000001</v>
      </c>
      <c r="F272" s="83">
        <f>IFERROR(IF(VLOOKUP($A272,'Annex 2 EHV charges'!$A:$O,COLUMN(F272)+4,FALSE)=0,"",VLOOKUP($A272,'Annex 2 EHV charges'!$A:$O,COLUMN(F272)+4,FALSE)),"")</f>
        <v>0.82</v>
      </c>
      <c r="G272" s="84">
        <f>IFERROR(IF(VLOOKUP($A272,'Annex 2 EHV charges'!$A:$O,COLUMN(G272)+4,FALSE)=0,"",VLOOKUP($A272,'Annex 2 EHV charges'!$A:$O,COLUMN(G272)+4,FALSE)),"")</f>
        <v>2.72</v>
      </c>
      <c r="H272" s="84">
        <f>IFERROR(IF(VLOOKUP($A272,'Annex 2 EHV charges'!$A:$O,COLUMN(H272)+4,FALSE)=0,"",VLOOKUP($A272,'Annex 2 EHV charges'!$A:$O,COLUMN(H272)+4,FALSE)),"")</f>
        <v>2.72</v>
      </c>
    </row>
    <row r="273" spans="1:8" x14ac:dyDescent="0.2">
      <c r="A273" s="77" t="str">
        <f t="array" ref="A273">IFERROR(INDEX('Annex 2 EHV charges'!$A$11:$A$308, MATCH(0, IF(ISBLANK('Annex 2 EHV charges'!$A$11:$A$308),1, COUNTIF(A$4:$A272, 'Annex 2 EHV charges'!$A$11:$A$308)), 0)),"")</f>
        <v>New Import 47</v>
      </c>
      <c r="B273" s="77" t="str">
        <f>IF($A273="","",VLOOKUP($A273,'Annex 2 EHV charges'!$A:$P,2,0))</f>
        <v>New Import 47</v>
      </c>
      <c r="C273" s="78" t="str">
        <f>IF($A273="","",VLOOKUP($A273,'Annex 2 EHV charges'!$A:$P,3,0))</f>
        <v>New Import 47</v>
      </c>
      <c r="D273" s="77" t="str">
        <f>IF($A273="","",VLOOKUP($A273,'Annex 2 EHV charges'!$A:$P,7,0))</f>
        <v>Retford Road Gas Gen</v>
      </c>
      <c r="E273" s="82" t="str">
        <f>IFERROR(IF(VLOOKUP($A273,'Annex 2 EHV charges'!$A:$O,COLUMN(E273)+4,FALSE)=0,"",VLOOKUP($A273,'Annex 2 EHV charges'!$A:$O,COLUMN(E273)+4,FALSE)),"")</f>
        <v/>
      </c>
      <c r="F273" s="83">
        <f>IFERROR(IF(VLOOKUP($A273,'Annex 2 EHV charges'!$A:$O,COLUMN(F273)+4,FALSE)=0,"",VLOOKUP($A273,'Annex 2 EHV charges'!$A:$O,COLUMN(F273)+4,FALSE)),"")</f>
        <v>1.02</v>
      </c>
      <c r="G273" s="84">
        <f>IFERROR(IF(VLOOKUP($A273,'Annex 2 EHV charges'!$A:$O,COLUMN(G273)+4,FALSE)=0,"",VLOOKUP($A273,'Annex 2 EHV charges'!$A:$O,COLUMN(G273)+4,FALSE)),"")</f>
        <v>1.1000000000000001</v>
      </c>
      <c r="H273" s="84">
        <f>IFERROR(IF(VLOOKUP($A273,'Annex 2 EHV charges'!$A:$O,COLUMN(H273)+4,FALSE)=0,"",VLOOKUP($A273,'Annex 2 EHV charges'!$A:$O,COLUMN(H273)+4,FALSE)),"")</f>
        <v>1.1000000000000001</v>
      </c>
    </row>
    <row r="274" spans="1:8" x14ac:dyDescent="0.2">
      <c r="A274" s="77" t="str">
        <f t="array" ref="A274">IFERROR(INDEX('Annex 2 EHV charges'!$A$11:$A$308, MATCH(0, IF(ISBLANK('Annex 2 EHV charges'!$A$11:$A$308),1, COUNTIF(A$4:$A273, 'Annex 2 EHV charges'!$A$11:$A$308)), 0)),"")</f>
        <v>New Import 48</v>
      </c>
      <c r="B274" s="77" t="str">
        <f>IF($A274="","",VLOOKUP($A274,'Annex 2 EHV charges'!$A:$P,2,0))</f>
        <v>New Import 48</v>
      </c>
      <c r="C274" s="78" t="str">
        <f>IF($A274="","",VLOOKUP($A274,'Annex 2 EHV charges'!$A:$P,3,0))</f>
        <v>New Import 48</v>
      </c>
      <c r="D274" s="77" t="str">
        <f>IF($A274="","",VLOOKUP($A274,'Annex 2 EHV charges'!$A:$P,7,0))</f>
        <v>Sheepbridge Lane ESS</v>
      </c>
      <c r="E274" s="82" t="str">
        <f>IFERROR(IF(VLOOKUP($A274,'Annex 2 EHV charges'!$A:$O,COLUMN(E274)+4,FALSE)=0,"",VLOOKUP($A274,'Annex 2 EHV charges'!$A:$O,COLUMN(E274)+4,FALSE)),"")</f>
        <v/>
      </c>
      <c r="F274" s="83">
        <f>IFERROR(IF(VLOOKUP($A274,'Annex 2 EHV charges'!$A:$O,COLUMN(F274)+4,FALSE)=0,"",VLOOKUP($A274,'Annex 2 EHV charges'!$A:$O,COLUMN(F274)+4,FALSE)),"")</f>
        <v>21.51</v>
      </c>
      <c r="G274" s="84">
        <f>IFERROR(IF(VLOOKUP($A274,'Annex 2 EHV charges'!$A:$O,COLUMN(G274)+4,FALSE)=0,"",VLOOKUP($A274,'Annex 2 EHV charges'!$A:$O,COLUMN(G274)+4,FALSE)),"")</f>
        <v>0.92</v>
      </c>
      <c r="H274" s="84">
        <f>IFERROR(IF(VLOOKUP($A274,'Annex 2 EHV charges'!$A:$O,COLUMN(H274)+4,FALSE)=0,"",VLOOKUP($A274,'Annex 2 EHV charges'!$A:$O,COLUMN(H274)+4,FALSE)),"")</f>
        <v>0.92</v>
      </c>
    </row>
    <row r="275" spans="1:8" x14ac:dyDescent="0.2">
      <c r="A275" s="77" t="str">
        <f t="array" ref="A275">IFERROR(INDEX('Annex 2 EHV charges'!$A$11:$A$308, MATCH(0, IF(ISBLANK('Annex 2 EHV charges'!$A$11:$A$308),1, COUNTIF(A$4:$A274, 'Annex 2 EHV charges'!$A$11:$A$308)), 0)),"")</f>
        <v>New Import 49</v>
      </c>
      <c r="B275" s="77" t="str">
        <f>IF($A275="","",VLOOKUP($A275,'Annex 2 EHV charges'!$A:$P,2,0))</f>
        <v>New Import 49</v>
      </c>
      <c r="C275" s="78" t="str">
        <f>IF($A275="","",VLOOKUP($A275,'Annex 2 EHV charges'!$A:$P,3,0))</f>
        <v>New Import 49</v>
      </c>
      <c r="D275" s="77" t="str">
        <f>IF($A275="","",VLOOKUP($A275,'Annex 2 EHV charges'!$A:$P,7,0))</f>
        <v>Shirebrook Wind Farm</v>
      </c>
      <c r="E275" s="82" t="str">
        <f>IFERROR(IF(VLOOKUP($A275,'Annex 2 EHV charges'!$A:$O,COLUMN(E275)+4,FALSE)=0,"",VLOOKUP($A275,'Annex 2 EHV charges'!$A:$O,COLUMN(E275)+4,FALSE)),"")</f>
        <v/>
      </c>
      <c r="F275" s="83">
        <f>IFERROR(IF(VLOOKUP($A275,'Annex 2 EHV charges'!$A:$O,COLUMN(F275)+4,FALSE)=0,"",VLOOKUP($A275,'Annex 2 EHV charges'!$A:$O,COLUMN(F275)+4,FALSE)),"")</f>
        <v>25.4</v>
      </c>
      <c r="G275" s="84">
        <f>IFERROR(IF(VLOOKUP($A275,'Annex 2 EHV charges'!$A:$O,COLUMN(G275)+4,FALSE)=0,"",VLOOKUP($A275,'Annex 2 EHV charges'!$A:$O,COLUMN(G275)+4,FALSE)),"")</f>
        <v>0.92</v>
      </c>
      <c r="H275" s="84">
        <f>IFERROR(IF(VLOOKUP($A275,'Annex 2 EHV charges'!$A:$O,COLUMN(H275)+4,FALSE)=0,"",VLOOKUP($A275,'Annex 2 EHV charges'!$A:$O,COLUMN(H275)+4,FALSE)),"")</f>
        <v>0.92</v>
      </c>
    </row>
    <row r="276" spans="1:8" x14ac:dyDescent="0.2">
      <c r="A276" s="77" t="str">
        <f t="array" ref="A276">IFERROR(INDEX('Annex 2 EHV charges'!$A$11:$A$308, MATCH(0, IF(ISBLANK('Annex 2 EHV charges'!$A$11:$A$308),1, COUNTIF(A$4:$A275, 'Annex 2 EHV charges'!$A$11:$A$308)), 0)),"")</f>
        <v>New Import 50</v>
      </c>
      <c r="B276" s="77" t="str">
        <f>IF($A276="","",VLOOKUP($A276,'Annex 2 EHV charges'!$A:$P,2,0))</f>
        <v>New Import 50</v>
      </c>
      <c r="C276" s="78" t="str">
        <f>IF($A276="","",VLOOKUP($A276,'Annex 2 EHV charges'!$A:$P,3,0))</f>
        <v>New Import 50</v>
      </c>
      <c r="D276" s="77" t="str">
        <f>IF($A276="","",VLOOKUP($A276,'Annex 2 EHV charges'!$A:$P,7,0))</f>
        <v>Shireoaks Hall Farm PV</v>
      </c>
      <c r="E276" s="82" t="str">
        <f>IFERROR(IF(VLOOKUP($A276,'Annex 2 EHV charges'!$A:$O,COLUMN(E276)+4,FALSE)=0,"",VLOOKUP($A276,'Annex 2 EHV charges'!$A:$O,COLUMN(E276)+4,FALSE)),"")</f>
        <v/>
      </c>
      <c r="F276" s="83">
        <f>IFERROR(IF(VLOOKUP($A276,'Annex 2 EHV charges'!$A:$O,COLUMN(F276)+4,FALSE)=0,"",VLOOKUP($A276,'Annex 2 EHV charges'!$A:$O,COLUMN(F276)+4,FALSE)),"")</f>
        <v>5.31</v>
      </c>
      <c r="G276" s="84">
        <f>IFERROR(IF(VLOOKUP($A276,'Annex 2 EHV charges'!$A:$O,COLUMN(G276)+4,FALSE)=0,"",VLOOKUP($A276,'Annex 2 EHV charges'!$A:$O,COLUMN(G276)+4,FALSE)),"")</f>
        <v>1.93</v>
      </c>
      <c r="H276" s="84">
        <f>IFERROR(IF(VLOOKUP($A276,'Annex 2 EHV charges'!$A:$O,COLUMN(H276)+4,FALSE)=0,"",VLOOKUP($A276,'Annex 2 EHV charges'!$A:$O,COLUMN(H276)+4,FALSE)),"")</f>
        <v>1.93</v>
      </c>
    </row>
    <row r="277" spans="1:8" x14ac:dyDescent="0.2">
      <c r="A277" s="77" t="str">
        <f t="array" ref="A277">IFERROR(INDEX('Annex 2 EHV charges'!$A$11:$A$308, MATCH(0, IF(ISBLANK('Annex 2 EHV charges'!$A$11:$A$308),1, COUNTIF(A$4:$A276, 'Annex 2 EHV charges'!$A$11:$A$308)), 0)),"")</f>
        <v>New Import 51</v>
      </c>
      <c r="B277" s="77" t="str">
        <f>IF($A277="","",VLOOKUP($A277,'Annex 2 EHV charges'!$A:$P,2,0))</f>
        <v>New Import 51</v>
      </c>
      <c r="C277" s="78" t="str">
        <f>IF($A277="","",VLOOKUP($A277,'Annex 2 EHV charges'!$A:$P,3,0))</f>
        <v>New Import 51</v>
      </c>
      <c r="D277" s="77" t="str">
        <f>IF($A277="","",VLOOKUP($A277,'Annex 2 EHV charges'!$A:$P,7,0))</f>
        <v>South Wheatley PV</v>
      </c>
      <c r="E277" s="82" t="str">
        <f>IFERROR(IF(VLOOKUP($A277,'Annex 2 EHV charges'!$A:$O,COLUMN(E277)+4,FALSE)=0,"",VLOOKUP($A277,'Annex 2 EHV charges'!$A:$O,COLUMN(E277)+4,FALSE)),"")</f>
        <v/>
      </c>
      <c r="F277" s="83">
        <f>IFERROR(IF(VLOOKUP($A277,'Annex 2 EHV charges'!$A:$O,COLUMN(F277)+4,FALSE)=0,"",VLOOKUP($A277,'Annex 2 EHV charges'!$A:$O,COLUMN(F277)+4,FALSE)),"")</f>
        <v>1.25</v>
      </c>
      <c r="G277" s="84">
        <f>IFERROR(IF(VLOOKUP($A277,'Annex 2 EHV charges'!$A:$O,COLUMN(G277)+4,FALSE)=0,"",VLOOKUP($A277,'Annex 2 EHV charges'!$A:$O,COLUMN(G277)+4,FALSE)),"")</f>
        <v>1.1299999999999999</v>
      </c>
      <c r="H277" s="84">
        <f>IFERROR(IF(VLOOKUP($A277,'Annex 2 EHV charges'!$A:$O,COLUMN(H277)+4,FALSE)=0,"",VLOOKUP($A277,'Annex 2 EHV charges'!$A:$O,COLUMN(H277)+4,FALSE)),"")</f>
        <v>1.1299999999999999</v>
      </c>
    </row>
    <row r="278" spans="1:8" x14ac:dyDescent="0.2">
      <c r="A278" s="77" t="str">
        <f t="array" ref="A278">IFERROR(INDEX('Annex 2 EHV charges'!$A$11:$A$308, MATCH(0, IF(ISBLANK('Annex 2 EHV charges'!$A$11:$A$308),1, COUNTIF(A$4:$A277, 'Annex 2 EHV charges'!$A$11:$A$308)), 0)),"")</f>
        <v>New Import 52</v>
      </c>
      <c r="B278" s="77" t="str">
        <f>IF($A278="","",VLOOKUP($A278,'Annex 2 EHV charges'!$A:$P,2,0))</f>
        <v>New Import 52</v>
      </c>
      <c r="C278" s="78" t="str">
        <f>IF($A278="","",VLOOKUP($A278,'Annex 2 EHV charges'!$A:$P,3,0))</f>
        <v>New Import 52</v>
      </c>
      <c r="D278" s="77" t="str">
        <f>IF($A278="","",VLOOKUP($A278,'Annex 2 EHV charges'!$A:$P,7,0))</f>
        <v>Spring Ridge WF</v>
      </c>
      <c r="E278" s="82" t="str">
        <f>IFERROR(IF(VLOOKUP($A278,'Annex 2 EHV charges'!$A:$O,COLUMN(E278)+4,FALSE)=0,"",VLOOKUP($A278,'Annex 2 EHV charges'!$A:$O,COLUMN(E278)+4,FALSE)),"")</f>
        <v/>
      </c>
      <c r="F278" s="83">
        <f>IFERROR(IF(VLOOKUP($A278,'Annex 2 EHV charges'!$A:$O,COLUMN(F278)+4,FALSE)=0,"",VLOOKUP($A278,'Annex 2 EHV charges'!$A:$O,COLUMN(F278)+4,FALSE)),"")</f>
        <v>136.69</v>
      </c>
      <c r="G278" s="84">
        <f>IFERROR(IF(VLOOKUP($A278,'Annex 2 EHV charges'!$A:$O,COLUMN(G278)+4,FALSE)=0,"",VLOOKUP($A278,'Annex 2 EHV charges'!$A:$O,COLUMN(G278)+4,FALSE)),"")</f>
        <v>1.2</v>
      </c>
      <c r="H278" s="84">
        <f>IFERROR(IF(VLOOKUP($A278,'Annex 2 EHV charges'!$A:$O,COLUMN(H278)+4,FALSE)=0,"",VLOOKUP($A278,'Annex 2 EHV charges'!$A:$O,COLUMN(H278)+4,FALSE)),"")</f>
        <v>1.2</v>
      </c>
    </row>
    <row r="279" spans="1:8" x14ac:dyDescent="0.2">
      <c r="A279" s="77" t="str">
        <f t="array" ref="A279">IFERROR(INDEX('Annex 2 EHV charges'!$A$11:$A$308, MATCH(0, IF(ISBLANK('Annex 2 EHV charges'!$A$11:$A$308),1, COUNTIF(A$4:$A278, 'Annex 2 EHV charges'!$A$11:$A$308)), 0)),"")</f>
        <v>New Import 53</v>
      </c>
      <c r="B279" s="77" t="str">
        <f>IF($A279="","",VLOOKUP($A279,'Annex 2 EHV charges'!$A:$P,2,0))</f>
        <v>New Import 53</v>
      </c>
      <c r="C279" s="78" t="str">
        <f>IF($A279="","",VLOOKUP($A279,'Annex 2 EHV charges'!$A:$P,3,0))</f>
        <v>New Import 53</v>
      </c>
      <c r="D279" s="77" t="str">
        <f>IF($A279="","",VLOOKUP($A279,'Annex 2 EHV charges'!$A:$P,7,0))</f>
        <v>Stoke Heights Wind Farm</v>
      </c>
      <c r="E279" s="82" t="str">
        <f>IFERROR(IF(VLOOKUP($A279,'Annex 2 EHV charges'!$A:$O,COLUMN(E279)+4,FALSE)=0,"",VLOOKUP($A279,'Annex 2 EHV charges'!$A:$O,COLUMN(E279)+4,FALSE)),"")</f>
        <v/>
      </c>
      <c r="F279" s="83">
        <f>IFERROR(IF(VLOOKUP($A279,'Annex 2 EHV charges'!$A:$O,COLUMN(F279)+4,FALSE)=0,"",VLOOKUP($A279,'Annex 2 EHV charges'!$A:$O,COLUMN(F279)+4,FALSE)),"")</f>
        <v>113.72</v>
      </c>
      <c r="G279" s="84">
        <f>IFERROR(IF(VLOOKUP($A279,'Annex 2 EHV charges'!$A:$O,COLUMN(G279)+4,FALSE)=0,"",VLOOKUP($A279,'Annex 2 EHV charges'!$A:$O,COLUMN(G279)+4,FALSE)),"")</f>
        <v>1.41</v>
      </c>
      <c r="H279" s="84">
        <f>IFERROR(IF(VLOOKUP($A279,'Annex 2 EHV charges'!$A:$O,COLUMN(H279)+4,FALSE)=0,"",VLOOKUP($A279,'Annex 2 EHV charges'!$A:$O,COLUMN(H279)+4,FALSE)),"")</f>
        <v>1.41</v>
      </c>
    </row>
    <row r="280" spans="1:8" x14ac:dyDescent="0.2">
      <c r="A280" s="77" t="str">
        <f t="array" ref="A280">IFERROR(INDEX('Annex 2 EHV charges'!$A$11:$A$308, MATCH(0, IF(ISBLANK('Annex 2 EHV charges'!$A$11:$A$308),1, COUNTIF(A$4:$A279, 'Annex 2 EHV charges'!$A$11:$A$308)), 0)),"")</f>
        <v>New Import 54</v>
      </c>
      <c r="B280" s="77" t="str">
        <f>IF($A280="","",VLOOKUP($A280,'Annex 2 EHV charges'!$A:$P,2,0))</f>
        <v>New Import 54</v>
      </c>
      <c r="C280" s="78" t="str">
        <f>IF($A280="","",VLOOKUP($A280,'Annex 2 EHV charges'!$A:$P,3,0))</f>
        <v>New Import 54</v>
      </c>
      <c r="D280" s="77" t="str">
        <f>IF($A280="","",VLOOKUP($A280,'Annex 2 EHV charges'!$A:$P,7,0))</f>
        <v>Stow Park Farm ESS &amp; PV</v>
      </c>
      <c r="E280" s="82" t="str">
        <f>IFERROR(IF(VLOOKUP($A280,'Annex 2 EHV charges'!$A:$O,COLUMN(E280)+4,FALSE)=0,"",VLOOKUP($A280,'Annex 2 EHV charges'!$A:$O,COLUMN(E280)+4,FALSE)),"")</f>
        <v/>
      </c>
      <c r="F280" s="83">
        <f>IFERROR(IF(VLOOKUP($A280,'Annex 2 EHV charges'!$A:$O,COLUMN(F280)+4,FALSE)=0,"",VLOOKUP($A280,'Annex 2 EHV charges'!$A:$O,COLUMN(F280)+4,FALSE)),"")</f>
        <v>83.6</v>
      </c>
      <c r="G280" s="84">
        <f>IFERROR(IF(VLOOKUP($A280,'Annex 2 EHV charges'!$A:$O,COLUMN(G280)+4,FALSE)=0,"",VLOOKUP($A280,'Annex 2 EHV charges'!$A:$O,COLUMN(G280)+4,FALSE)),"")</f>
        <v>0.94</v>
      </c>
      <c r="H280" s="84">
        <f>IFERROR(IF(VLOOKUP($A280,'Annex 2 EHV charges'!$A:$O,COLUMN(H280)+4,FALSE)=0,"",VLOOKUP($A280,'Annex 2 EHV charges'!$A:$O,COLUMN(H280)+4,FALSE)),"")</f>
        <v>0.94</v>
      </c>
    </row>
    <row r="281" spans="1:8" x14ac:dyDescent="0.2">
      <c r="A281" s="77" t="str">
        <f t="array" ref="A281">IFERROR(INDEX('Annex 2 EHV charges'!$A$11:$A$308, MATCH(0, IF(ISBLANK('Annex 2 EHV charges'!$A$11:$A$308),1, COUNTIF(A$4:$A280, 'Annex 2 EHV charges'!$A$11:$A$308)), 0)),"")</f>
        <v>New Import 55</v>
      </c>
      <c r="B281" s="77" t="str">
        <f>IF($A281="","",VLOOKUP($A281,'Annex 2 EHV charges'!$A:$P,2,0))</f>
        <v>New Import 55</v>
      </c>
      <c r="C281" s="78" t="str">
        <f>IF($A281="","",VLOOKUP($A281,'Annex 2 EHV charges'!$A:$P,3,0))</f>
        <v>New Import 55</v>
      </c>
      <c r="D281" s="77" t="str">
        <f>IF($A281="","",VLOOKUP($A281,'Annex 2 EHV charges'!$A:$P,7,0))</f>
        <v>Stud Farm Sutton-on-Trent PV</v>
      </c>
      <c r="E281" s="82">
        <f>IFERROR(IF(VLOOKUP($A281,'Annex 2 EHV charges'!$A:$O,COLUMN(E281)+4,FALSE)=0,"",VLOOKUP($A281,'Annex 2 EHV charges'!$A:$O,COLUMN(E281)+4,FALSE)),"")</f>
        <v>5.6000000000000001E-2</v>
      </c>
      <c r="F281" s="83">
        <f>IFERROR(IF(VLOOKUP($A281,'Annex 2 EHV charges'!$A:$O,COLUMN(F281)+4,FALSE)=0,"",VLOOKUP($A281,'Annex 2 EHV charges'!$A:$O,COLUMN(F281)+4,FALSE)),"")</f>
        <v>3.05</v>
      </c>
      <c r="G281" s="84">
        <f>IFERROR(IF(VLOOKUP($A281,'Annex 2 EHV charges'!$A:$O,COLUMN(G281)+4,FALSE)=0,"",VLOOKUP($A281,'Annex 2 EHV charges'!$A:$O,COLUMN(G281)+4,FALSE)),"")</f>
        <v>1.32</v>
      </c>
      <c r="H281" s="84">
        <f>IFERROR(IF(VLOOKUP($A281,'Annex 2 EHV charges'!$A:$O,COLUMN(H281)+4,FALSE)=0,"",VLOOKUP($A281,'Annex 2 EHV charges'!$A:$O,COLUMN(H281)+4,FALSE)),"")</f>
        <v>1.32</v>
      </c>
    </row>
    <row r="282" spans="1:8" x14ac:dyDescent="0.2">
      <c r="A282" s="77" t="str">
        <f t="array" ref="A282">IFERROR(INDEX('Annex 2 EHV charges'!$A$11:$A$308, MATCH(0, IF(ISBLANK('Annex 2 EHV charges'!$A$11:$A$308),1, COUNTIF(A$4:$A281, 'Annex 2 EHV charges'!$A$11:$A$308)), 0)),"")</f>
        <v>New Import 56</v>
      </c>
      <c r="B282" s="77" t="str">
        <f>IF($A282="","",VLOOKUP($A282,'Annex 2 EHV charges'!$A:$P,2,0))</f>
        <v>New Import 56</v>
      </c>
      <c r="C282" s="78" t="str">
        <f>IF($A282="","",VLOOKUP($A282,'Annex 2 EHV charges'!$A:$P,3,0))</f>
        <v>New Import 56</v>
      </c>
      <c r="D282" s="77" t="str">
        <f>IF($A282="","",VLOOKUP($A282,'Annex 2 EHV charges'!$A:$P,7,0))</f>
        <v>Swift Wind Farm</v>
      </c>
      <c r="E282" s="82" t="str">
        <f>IFERROR(IF(VLOOKUP($A282,'Annex 2 EHV charges'!$A:$O,COLUMN(E282)+4,FALSE)=0,"",VLOOKUP($A282,'Annex 2 EHV charges'!$A:$O,COLUMN(E282)+4,FALSE)),"")</f>
        <v/>
      </c>
      <c r="F282" s="83">
        <f>IFERROR(IF(VLOOKUP($A282,'Annex 2 EHV charges'!$A:$O,COLUMN(F282)+4,FALSE)=0,"",VLOOKUP($A282,'Annex 2 EHV charges'!$A:$O,COLUMN(F282)+4,FALSE)),"")</f>
        <v>4.13</v>
      </c>
      <c r="G282" s="84">
        <f>IFERROR(IF(VLOOKUP($A282,'Annex 2 EHV charges'!$A:$O,COLUMN(G282)+4,FALSE)=0,"",VLOOKUP($A282,'Annex 2 EHV charges'!$A:$O,COLUMN(G282)+4,FALSE)),"")</f>
        <v>0.98</v>
      </c>
      <c r="H282" s="84">
        <f>IFERROR(IF(VLOOKUP($A282,'Annex 2 EHV charges'!$A:$O,COLUMN(H282)+4,FALSE)=0,"",VLOOKUP($A282,'Annex 2 EHV charges'!$A:$O,COLUMN(H282)+4,FALSE)),"")</f>
        <v>0.98</v>
      </c>
    </row>
    <row r="283" spans="1:8" x14ac:dyDescent="0.2">
      <c r="A283" s="77" t="str">
        <f t="array" ref="A283">IFERROR(INDEX('Annex 2 EHV charges'!$A$11:$A$308, MATCH(0, IF(ISBLANK('Annex 2 EHV charges'!$A$11:$A$308),1, COUNTIF(A$4:$A282, 'Annex 2 EHV charges'!$A$11:$A$308)), 0)),"")</f>
        <v>New Import 57</v>
      </c>
      <c r="B283" s="77" t="str">
        <f>IF($A283="","",VLOOKUP($A283,'Annex 2 EHV charges'!$A:$P,2,0))</f>
        <v>New Import 57</v>
      </c>
      <c r="C283" s="78" t="str">
        <f>IF($A283="","",VLOOKUP($A283,'Annex 2 EHV charges'!$A:$P,3,0))</f>
        <v>New Import 57</v>
      </c>
      <c r="D283" s="77" t="str">
        <f>IF($A283="","",VLOOKUP($A283,'Annex 2 EHV charges'!$A:$P,7,0))</f>
        <v>Tathall End Solar Farm</v>
      </c>
      <c r="E283" s="82" t="str">
        <f>IFERROR(IF(VLOOKUP($A283,'Annex 2 EHV charges'!$A:$O,COLUMN(E283)+4,FALSE)=0,"",VLOOKUP($A283,'Annex 2 EHV charges'!$A:$O,COLUMN(E283)+4,FALSE)),"")</f>
        <v/>
      </c>
      <c r="F283" s="83">
        <f>IFERROR(IF(VLOOKUP($A283,'Annex 2 EHV charges'!$A:$O,COLUMN(F283)+4,FALSE)=0,"",VLOOKUP($A283,'Annex 2 EHV charges'!$A:$O,COLUMN(F283)+4,FALSE)),"")</f>
        <v>19.55</v>
      </c>
      <c r="G283" s="84">
        <f>IFERROR(IF(VLOOKUP($A283,'Annex 2 EHV charges'!$A:$O,COLUMN(G283)+4,FALSE)=0,"",VLOOKUP($A283,'Annex 2 EHV charges'!$A:$O,COLUMN(G283)+4,FALSE)),"")</f>
        <v>1.88</v>
      </c>
      <c r="H283" s="84">
        <f>IFERROR(IF(VLOOKUP($A283,'Annex 2 EHV charges'!$A:$O,COLUMN(H283)+4,FALSE)=0,"",VLOOKUP($A283,'Annex 2 EHV charges'!$A:$O,COLUMN(H283)+4,FALSE)),"")</f>
        <v>1.88</v>
      </c>
    </row>
    <row r="284" spans="1:8" x14ac:dyDescent="0.2">
      <c r="A284" s="77" t="str">
        <f t="array" ref="A284">IFERROR(INDEX('Annex 2 EHV charges'!$A$11:$A$308, MATCH(0, IF(ISBLANK('Annex 2 EHV charges'!$A$11:$A$308),1, COUNTIF(A$4:$A283, 'Annex 2 EHV charges'!$A$11:$A$308)), 0)),"")</f>
        <v>New Import 58</v>
      </c>
      <c r="B284" s="77" t="str">
        <f>IF($A284="","",VLOOKUP($A284,'Annex 2 EHV charges'!$A:$P,2,0))</f>
        <v>New Import 58</v>
      </c>
      <c r="C284" s="78" t="str">
        <f>IF($A284="","",VLOOKUP($A284,'Annex 2 EHV charges'!$A:$P,3,0))</f>
        <v>New Import 58</v>
      </c>
      <c r="D284" s="77" t="str">
        <f>IF($A284="","",VLOOKUP($A284,'Annex 2 EHV charges'!$A:$P,7,0))</f>
        <v>Thornton Solar Farm</v>
      </c>
      <c r="E284" s="82" t="str">
        <f>IFERROR(IF(VLOOKUP($A284,'Annex 2 EHV charges'!$A:$O,COLUMN(E284)+4,FALSE)=0,"",VLOOKUP($A284,'Annex 2 EHV charges'!$A:$O,COLUMN(E284)+4,FALSE)),"")</f>
        <v/>
      </c>
      <c r="F284" s="83">
        <f>IFERROR(IF(VLOOKUP($A284,'Annex 2 EHV charges'!$A:$O,COLUMN(F284)+4,FALSE)=0,"",VLOOKUP($A284,'Annex 2 EHV charges'!$A:$O,COLUMN(F284)+4,FALSE)),"")</f>
        <v>66.739999999999995</v>
      </c>
      <c r="G284" s="84">
        <f>IFERROR(IF(VLOOKUP($A284,'Annex 2 EHV charges'!$A:$O,COLUMN(G284)+4,FALSE)=0,"",VLOOKUP($A284,'Annex 2 EHV charges'!$A:$O,COLUMN(G284)+4,FALSE)),"")</f>
        <v>1.67</v>
      </c>
      <c r="H284" s="84">
        <f>IFERROR(IF(VLOOKUP($A284,'Annex 2 EHV charges'!$A:$O,COLUMN(H284)+4,FALSE)=0,"",VLOOKUP($A284,'Annex 2 EHV charges'!$A:$O,COLUMN(H284)+4,FALSE)),"")</f>
        <v>1.67</v>
      </c>
    </row>
    <row r="285" spans="1:8" x14ac:dyDescent="0.2">
      <c r="A285" s="77" t="str">
        <f t="array" ref="A285">IFERROR(INDEX('Annex 2 EHV charges'!$A$11:$A$308, MATCH(0, IF(ISBLANK('Annex 2 EHV charges'!$A$11:$A$308),1, COUNTIF(A$4:$A284, 'Annex 2 EHV charges'!$A$11:$A$308)), 0)),"")</f>
        <v>New Import 59</v>
      </c>
      <c r="B285" s="77" t="str">
        <f>IF($A285="","",VLOOKUP($A285,'Annex 2 EHV charges'!$A:$P,2,0))</f>
        <v>New Import 59</v>
      </c>
      <c r="C285" s="78" t="str">
        <f>IF($A285="","",VLOOKUP($A285,'Annex 2 EHV charges'!$A:$P,3,0))</f>
        <v>New Import 59</v>
      </c>
      <c r="D285" s="77" t="str">
        <f>IF($A285="","",VLOOKUP($A285,'Annex 2 EHV charges'!$A:$P,7,0))</f>
        <v>Thurlaston Estate Solar Farm</v>
      </c>
      <c r="E285" s="82" t="str">
        <f>IFERROR(IF(VLOOKUP($A285,'Annex 2 EHV charges'!$A:$O,COLUMN(E285)+4,FALSE)=0,"",VLOOKUP($A285,'Annex 2 EHV charges'!$A:$O,COLUMN(E285)+4,FALSE)),"")</f>
        <v/>
      </c>
      <c r="F285" s="83">
        <f>IFERROR(IF(VLOOKUP($A285,'Annex 2 EHV charges'!$A:$O,COLUMN(F285)+4,FALSE)=0,"",VLOOKUP($A285,'Annex 2 EHV charges'!$A:$O,COLUMN(F285)+4,FALSE)),"")</f>
        <v>1.01</v>
      </c>
      <c r="G285" s="84">
        <f>IFERROR(IF(VLOOKUP($A285,'Annex 2 EHV charges'!$A:$O,COLUMN(G285)+4,FALSE)=0,"",VLOOKUP($A285,'Annex 2 EHV charges'!$A:$O,COLUMN(G285)+4,FALSE)),"")</f>
        <v>3.39</v>
      </c>
      <c r="H285" s="84">
        <f>IFERROR(IF(VLOOKUP($A285,'Annex 2 EHV charges'!$A:$O,COLUMN(H285)+4,FALSE)=0,"",VLOOKUP($A285,'Annex 2 EHV charges'!$A:$O,COLUMN(H285)+4,FALSE)),"")</f>
        <v>3.39</v>
      </c>
    </row>
    <row r="286" spans="1:8" x14ac:dyDescent="0.2">
      <c r="A286" s="77" t="str">
        <f t="array" ref="A286">IFERROR(INDEX('Annex 2 EHV charges'!$A$11:$A$308, MATCH(0, IF(ISBLANK('Annex 2 EHV charges'!$A$11:$A$308),1, COUNTIF(A$4:$A285, 'Annex 2 EHV charges'!$A$11:$A$308)), 0)),"")</f>
        <v>New Import 60</v>
      </c>
      <c r="B286" s="77" t="str">
        <f>IF($A286="","",VLOOKUP($A286,'Annex 2 EHV charges'!$A:$P,2,0))</f>
        <v>New Import 60</v>
      </c>
      <c r="C286" s="78" t="str">
        <f>IF($A286="","",VLOOKUP($A286,'Annex 2 EHV charges'!$A:$P,3,0))</f>
        <v>New Import 60</v>
      </c>
      <c r="D286" s="77" t="str">
        <f>IF($A286="","",VLOOKUP($A286,'Annex 2 EHV charges'!$A:$P,7,0))</f>
        <v>Tiln Farm Solar Retford PV</v>
      </c>
      <c r="E286" s="82" t="str">
        <f>IFERROR(IF(VLOOKUP($A286,'Annex 2 EHV charges'!$A:$O,COLUMN(E286)+4,FALSE)=0,"",VLOOKUP($A286,'Annex 2 EHV charges'!$A:$O,COLUMN(E286)+4,FALSE)),"")</f>
        <v/>
      </c>
      <c r="F286" s="83">
        <f>IFERROR(IF(VLOOKUP($A286,'Annex 2 EHV charges'!$A:$O,COLUMN(F286)+4,FALSE)=0,"",VLOOKUP($A286,'Annex 2 EHV charges'!$A:$O,COLUMN(F286)+4,FALSE)),"")</f>
        <v>332.89</v>
      </c>
      <c r="G286" s="84">
        <f>IFERROR(IF(VLOOKUP($A286,'Annex 2 EHV charges'!$A:$O,COLUMN(G286)+4,FALSE)=0,"",VLOOKUP($A286,'Annex 2 EHV charges'!$A:$O,COLUMN(G286)+4,FALSE)),"")</f>
        <v>1.1299999999999999</v>
      </c>
      <c r="H286" s="84">
        <f>IFERROR(IF(VLOOKUP($A286,'Annex 2 EHV charges'!$A:$O,COLUMN(H286)+4,FALSE)=0,"",VLOOKUP($A286,'Annex 2 EHV charges'!$A:$O,COLUMN(H286)+4,FALSE)),"")</f>
        <v>1.1299999999999999</v>
      </c>
    </row>
    <row r="287" spans="1:8" x14ac:dyDescent="0.2">
      <c r="A287" s="77" t="str">
        <f t="array" ref="A287">IFERROR(INDEX('Annex 2 EHV charges'!$A$11:$A$308, MATCH(0, IF(ISBLANK('Annex 2 EHV charges'!$A$11:$A$308),1, COUNTIF(A$4:$A286, 'Annex 2 EHV charges'!$A$11:$A$308)), 0)),"")</f>
        <v>New Import 61</v>
      </c>
      <c r="B287" s="77" t="str">
        <f>IF($A287="","",VLOOKUP($A287,'Annex 2 EHV charges'!$A:$P,2,0))</f>
        <v>New Import 61</v>
      </c>
      <c r="C287" s="78" t="str">
        <f>IF($A287="","",VLOOKUP($A287,'Annex 2 EHV charges'!$A:$P,3,0))</f>
        <v>New Import 61</v>
      </c>
      <c r="D287" s="77" t="str">
        <f>IF($A287="","",VLOOKUP($A287,'Annex 2 EHV charges'!$A:$P,7,0))</f>
        <v>Tolldish Hall PV</v>
      </c>
      <c r="E287" s="82" t="str">
        <f>IFERROR(IF(VLOOKUP($A287,'Annex 2 EHV charges'!$A:$O,COLUMN(E287)+4,FALSE)=0,"",VLOOKUP($A287,'Annex 2 EHV charges'!$A:$O,COLUMN(E287)+4,FALSE)),"")</f>
        <v/>
      </c>
      <c r="F287" s="83">
        <f>IFERROR(IF(VLOOKUP($A287,'Annex 2 EHV charges'!$A:$O,COLUMN(F287)+4,FALSE)=0,"",VLOOKUP($A287,'Annex 2 EHV charges'!$A:$O,COLUMN(F287)+4,FALSE)),"")</f>
        <v>15.58</v>
      </c>
      <c r="G287" s="84">
        <f>IFERROR(IF(VLOOKUP($A287,'Annex 2 EHV charges'!$A:$O,COLUMN(G287)+4,FALSE)=0,"",VLOOKUP($A287,'Annex 2 EHV charges'!$A:$O,COLUMN(G287)+4,FALSE)),"")</f>
        <v>1.72</v>
      </c>
      <c r="H287" s="84">
        <f>IFERROR(IF(VLOOKUP($A287,'Annex 2 EHV charges'!$A:$O,COLUMN(H287)+4,FALSE)=0,"",VLOOKUP($A287,'Annex 2 EHV charges'!$A:$O,COLUMN(H287)+4,FALSE)),"")</f>
        <v>1.72</v>
      </c>
    </row>
    <row r="288" spans="1:8" x14ac:dyDescent="0.2">
      <c r="A288" s="77" t="str">
        <f t="array" ref="A288">IFERROR(INDEX('Annex 2 EHV charges'!$A$11:$A$308, MATCH(0, IF(ISBLANK('Annex 2 EHV charges'!$A$11:$A$308),1, COUNTIF(A$4:$A287, 'Annex 2 EHV charges'!$A$11:$A$308)), 0)),"")</f>
        <v>New Import 62</v>
      </c>
      <c r="B288" s="77" t="str">
        <f>IF($A288="","",VLOOKUP($A288,'Annex 2 EHV charges'!$A:$P,2,0))</f>
        <v>New Import 62</v>
      </c>
      <c r="C288" s="78" t="str">
        <f>IF($A288="","",VLOOKUP($A288,'Annex 2 EHV charges'!$A:$P,3,0))</f>
        <v>New Import 62</v>
      </c>
      <c r="D288" s="77" t="str">
        <f>IF($A288="","",VLOOKUP($A288,'Annex 2 EHV charges'!$A:$P,7,0))</f>
        <v>Tuckey Farm PV</v>
      </c>
      <c r="E288" s="82" t="str">
        <f>IFERROR(IF(VLOOKUP($A288,'Annex 2 EHV charges'!$A:$O,COLUMN(E288)+4,FALSE)=0,"",VLOOKUP($A288,'Annex 2 EHV charges'!$A:$O,COLUMN(E288)+4,FALSE)),"")</f>
        <v/>
      </c>
      <c r="F288" s="83">
        <f>IFERROR(IF(VLOOKUP($A288,'Annex 2 EHV charges'!$A:$O,COLUMN(F288)+4,FALSE)=0,"",VLOOKUP($A288,'Annex 2 EHV charges'!$A:$O,COLUMN(F288)+4,FALSE)),"")</f>
        <v>4.03</v>
      </c>
      <c r="G288" s="84">
        <f>IFERROR(IF(VLOOKUP($A288,'Annex 2 EHV charges'!$A:$O,COLUMN(G288)+4,FALSE)=0,"",VLOOKUP($A288,'Annex 2 EHV charges'!$A:$O,COLUMN(G288)+4,FALSE)),"")</f>
        <v>1.67</v>
      </c>
      <c r="H288" s="84">
        <f>IFERROR(IF(VLOOKUP($A288,'Annex 2 EHV charges'!$A:$O,COLUMN(H288)+4,FALSE)=0,"",VLOOKUP($A288,'Annex 2 EHV charges'!$A:$O,COLUMN(H288)+4,FALSE)),"")</f>
        <v>1.67</v>
      </c>
    </row>
    <row r="289" spans="1:8" x14ac:dyDescent="0.2">
      <c r="A289" s="77" t="str">
        <f t="array" ref="A289">IFERROR(INDEX('Annex 2 EHV charges'!$A$11:$A$308, MATCH(0, IF(ISBLANK('Annex 2 EHV charges'!$A$11:$A$308),1, COUNTIF(A$4:$A288, 'Annex 2 EHV charges'!$A$11:$A$308)), 0)),"")</f>
        <v>New Import 63</v>
      </c>
      <c r="B289" s="77" t="str">
        <f>IF($A289="","",VLOOKUP($A289,'Annex 2 EHV charges'!$A:$P,2,0))</f>
        <v>New Import 63</v>
      </c>
      <c r="C289" s="78" t="str">
        <f>IF($A289="","",VLOOKUP($A289,'Annex 2 EHV charges'!$A:$P,3,0))</f>
        <v>New Import 63</v>
      </c>
      <c r="D289" s="77" t="str">
        <f>IF($A289="","",VLOOKUP($A289,'Annex 2 EHV charges'!$A:$P,7,0))</f>
        <v>Tutbury Solar Farm</v>
      </c>
      <c r="E289" s="82" t="str">
        <f>IFERROR(IF(VLOOKUP($A289,'Annex 2 EHV charges'!$A:$O,COLUMN(E289)+4,FALSE)=0,"",VLOOKUP($A289,'Annex 2 EHV charges'!$A:$O,COLUMN(E289)+4,FALSE)),"")</f>
        <v/>
      </c>
      <c r="F289" s="83">
        <f>IFERROR(IF(VLOOKUP($A289,'Annex 2 EHV charges'!$A:$O,COLUMN(F289)+4,FALSE)=0,"",VLOOKUP($A289,'Annex 2 EHV charges'!$A:$O,COLUMN(F289)+4,FALSE)),"")</f>
        <v>46.3</v>
      </c>
      <c r="G289" s="84">
        <f>IFERROR(IF(VLOOKUP($A289,'Annex 2 EHV charges'!$A:$O,COLUMN(G289)+4,FALSE)=0,"",VLOOKUP($A289,'Annex 2 EHV charges'!$A:$O,COLUMN(G289)+4,FALSE)),"")</f>
        <v>1.37</v>
      </c>
      <c r="H289" s="84">
        <f>IFERROR(IF(VLOOKUP($A289,'Annex 2 EHV charges'!$A:$O,COLUMN(H289)+4,FALSE)=0,"",VLOOKUP($A289,'Annex 2 EHV charges'!$A:$O,COLUMN(H289)+4,FALSE)),"")</f>
        <v>1.37</v>
      </c>
    </row>
    <row r="290" spans="1:8" x14ac:dyDescent="0.2">
      <c r="A290" s="77" t="str">
        <f t="array" ref="A290">IFERROR(INDEX('Annex 2 EHV charges'!$A$11:$A$308, MATCH(0, IF(ISBLANK('Annex 2 EHV charges'!$A$11:$A$308),1, COUNTIF(A$4:$A289, 'Annex 2 EHV charges'!$A$11:$A$308)), 0)),"")</f>
        <v>New Import 64</v>
      </c>
      <c r="B290" s="77" t="str">
        <f>IF($A290="","",VLOOKUP($A290,'Annex 2 EHV charges'!$A:$P,2,0))</f>
        <v>New Import 64</v>
      </c>
      <c r="C290" s="78" t="str">
        <f>IF($A290="","",VLOOKUP($A290,'Annex 2 EHV charges'!$A:$P,3,0))</f>
        <v>New Import 64</v>
      </c>
      <c r="D290" s="77" t="str">
        <f>IF($A290="","",VLOOKUP($A290,'Annex 2 EHV charges'!$A:$P,7,0))</f>
        <v>Vauls Farm PV</v>
      </c>
      <c r="E290" s="82" t="str">
        <f>IFERROR(IF(VLOOKUP($A290,'Annex 2 EHV charges'!$A:$O,COLUMN(E290)+4,FALSE)=0,"",VLOOKUP($A290,'Annex 2 EHV charges'!$A:$O,COLUMN(E290)+4,FALSE)),"")</f>
        <v/>
      </c>
      <c r="F290" s="83">
        <f>IFERROR(IF(VLOOKUP($A290,'Annex 2 EHV charges'!$A:$O,COLUMN(F290)+4,FALSE)=0,"",VLOOKUP($A290,'Annex 2 EHV charges'!$A:$O,COLUMN(F290)+4,FALSE)),"")</f>
        <v>17.66</v>
      </c>
      <c r="G290" s="84">
        <f>IFERROR(IF(VLOOKUP($A290,'Annex 2 EHV charges'!$A:$O,COLUMN(G290)+4,FALSE)=0,"",VLOOKUP($A290,'Annex 2 EHV charges'!$A:$O,COLUMN(G290)+4,FALSE)),"")</f>
        <v>1.72</v>
      </c>
      <c r="H290" s="84">
        <f>IFERROR(IF(VLOOKUP($A290,'Annex 2 EHV charges'!$A:$O,COLUMN(H290)+4,FALSE)=0,"",VLOOKUP($A290,'Annex 2 EHV charges'!$A:$O,COLUMN(H290)+4,FALSE)),"")</f>
        <v>1.72</v>
      </c>
    </row>
    <row r="291" spans="1:8" x14ac:dyDescent="0.2">
      <c r="A291" s="77" t="str">
        <f t="array" ref="A291">IFERROR(INDEX('Annex 2 EHV charges'!$A$11:$A$308, MATCH(0, IF(ISBLANK('Annex 2 EHV charges'!$A$11:$A$308),1, COUNTIF(A$4:$A290, 'Annex 2 EHV charges'!$A$11:$A$308)), 0)),"")</f>
        <v>New Import 65</v>
      </c>
      <c r="B291" s="77" t="str">
        <f>IF($A291="","",VLOOKUP($A291,'Annex 2 EHV charges'!$A:$P,2,0))</f>
        <v>New Import 65</v>
      </c>
      <c r="C291" s="78" t="str">
        <f>IF($A291="","",VLOOKUP($A291,'Annex 2 EHV charges'!$A:$P,3,0))</f>
        <v>New Import 65</v>
      </c>
      <c r="D291" s="77" t="str">
        <f>IF($A291="","",VLOOKUP($A291,'Annex 2 EHV charges'!$A:$P,7,0))</f>
        <v>Welby Pastures PV</v>
      </c>
      <c r="E291" s="82" t="str">
        <f>IFERROR(IF(VLOOKUP($A291,'Annex 2 EHV charges'!$A:$O,COLUMN(E291)+4,FALSE)=0,"",VLOOKUP($A291,'Annex 2 EHV charges'!$A:$O,COLUMN(E291)+4,FALSE)),"")</f>
        <v/>
      </c>
      <c r="F291" s="83">
        <f>IFERROR(IF(VLOOKUP($A291,'Annex 2 EHV charges'!$A:$O,COLUMN(F291)+4,FALSE)=0,"",VLOOKUP($A291,'Annex 2 EHV charges'!$A:$O,COLUMN(F291)+4,FALSE)),"")</f>
        <v>34.9</v>
      </c>
      <c r="G291" s="84">
        <f>IFERROR(IF(VLOOKUP($A291,'Annex 2 EHV charges'!$A:$O,COLUMN(G291)+4,FALSE)=0,"",VLOOKUP($A291,'Annex 2 EHV charges'!$A:$O,COLUMN(G291)+4,FALSE)),"")</f>
        <v>1.72</v>
      </c>
      <c r="H291" s="84">
        <f>IFERROR(IF(VLOOKUP($A291,'Annex 2 EHV charges'!$A:$O,COLUMN(H291)+4,FALSE)=0,"",VLOOKUP($A291,'Annex 2 EHV charges'!$A:$O,COLUMN(H291)+4,FALSE)),"")</f>
        <v>1.72</v>
      </c>
    </row>
    <row r="292" spans="1:8" x14ac:dyDescent="0.2">
      <c r="A292" s="77" t="str">
        <f t="array" ref="A292">IFERROR(INDEX('Annex 2 EHV charges'!$A$11:$A$308, MATCH(0, IF(ISBLANK('Annex 2 EHV charges'!$A$11:$A$308),1, COUNTIF(A$4:$A291, 'Annex 2 EHV charges'!$A$11:$A$308)), 0)),"")</f>
        <v>New Import 66</v>
      </c>
      <c r="B292" s="77" t="str">
        <f>IF($A292="","",VLOOKUP($A292,'Annex 2 EHV charges'!$A:$P,2,0))</f>
        <v>New Import 66</v>
      </c>
      <c r="C292" s="78" t="str">
        <f>IF($A292="","",VLOOKUP($A292,'Annex 2 EHV charges'!$A:$P,3,0))</f>
        <v>New Import 66</v>
      </c>
      <c r="D292" s="77" t="str">
        <f>IF($A292="","",VLOOKUP($A292,'Annex 2 EHV charges'!$A:$P,7,0))</f>
        <v>Westfield House Farm PV</v>
      </c>
      <c r="E292" s="82" t="str">
        <f>IFERROR(IF(VLOOKUP($A292,'Annex 2 EHV charges'!$A:$O,COLUMN(E292)+4,FALSE)=0,"",VLOOKUP($A292,'Annex 2 EHV charges'!$A:$O,COLUMN(E292)+4,FALSE)),"")</f>
        <v/>
      </c>
      <c r="F292" s="83">
        <f>IFERROR(IF(VLOOKUP($A292,'Annex 2 EHV charges'!$A:$O,COLUMN(F292)+4,FALSE)=0,"",VLOOKUP($A292,'Annex 2 EHV charges'!$A:$O,COLUMN(F292)+4,FALSE)),"")</f>
        <v>57.6</v>
      </c>
      <c r="G292" s="84">
        <f>IFERROR(IF(VLOOKUP($A292,'Annex 2 EHV charges'!$A:$O,COLUMN(G292)+4,FALSE)=0,"",VLOOKUP($A292,'Annex 2 EHV charges'!$A:$O,COLUMN(G292)+4,FALSE)),"")</f>
        <v>1.72</v>
      </c>
      <c r="H292" s="84">
        <f>IFERROR(IF(VLOOKUP($A292,'Annex 2 EHV charges'!$A:$O,COLUMN(H292)+4,FALSE)=0,"",VLOOKUP($A292,'Annex 2 EHV charges'!$A:$O,COLUMN(H292)+4,FALSE)),"")</f>
        <v>1.72</v>
      </c>
    </row>
    <row r="293" spans="1:8" x14ac:dyDescent="0.2">
      <c r="A293" s="77" t="str">
        <f t="array" ref="A293">IFERROR(INDEX('Annex 2 EHV charges'!$A$11:$A$308, MATCH(0, IF(ISBLANK('Annex 2 EHV charges'!$A$11:$A$308),1, COUNTIF(A$4:$A292, 'Annex 2 EHV charges'!$A$11:$A$308)), 0)),"")</f>
        <v>New Import 67</v>
      </c>
      <c r="B293" s="77" t="str">
        <f>IF($A293="","",VLOOKUP($A293,'Annex 2 EHV charges'!$A:$P,2,0))</f>
        <v>New Import 67</v>
      </c>
      <c r="C293" s="78" t="str">
        <f>IF($A293="","",VLOOKUP($A293,'Annex 2 EHV charges'!$A:$P,3,0))</f>
        <v>New Import 67</v>
      </c>
      <c r="D293" s="77" t="str">
        <f>IF($A293="","",VLOOKUP($A293,'Annex 2 EHV charges'!$A:$P,7,0))</f>
        <v>Whaddon 2872</v>
      </c>
      <c r="E293" s="82" t="str">
        <f>IFERROR(IF(VLOOKUP($A293,'Annex 2 EHV charges'!$A:$O,COLUMN(E293)+4,FALSE)=0,"",VLOOKUP($A293,'Annex 2 EHV charges'!$A:$O,COLUMN(E293)+4,FALSE)),"")</f>
        <v/>
      </c>
      <c r="F293" s="83">
        <f>IFERROR(IF(VLOOKUP($A293,'Annex 2 EHV charges'!$A:$O,COLUMN(F293)+4,FALSE)=0,"",VLOOKUP($A293,'Annex 2 EHV charges'!$A:$O,COLUMN(F293)+4,FALSE)),"")</f>
        <v>1.07</v>
      </c>
      <c r="G293" s="84">
        <f>IFERROR(IF(VLOOKUP($A293,'Annex 2 EHV charges'!$A:$O,COLUMN(G293)+4,FALSE)=0,"",VLOOKUP($A293,'Annex 2 EHV charges'!$A:$O,COLUMN(G293)+4,FALSE)),"")</f>
        <v>2.04</v>
      </c>
      <c r="H293" s="84">
        <f>IFERROR(IF(VLOOKUP($A293,'Annex 2 EHV charges'!$A:$O,COLUMN(H293)+4,FALSE)=0,"",VLOOKUP($A293,'Annex 2 EHV charges'!$A:$O,COLUMN(H293)+4,FALSE)),"")</f>
        <v>2.04</v>
      </c>
    </row>
    <row r="294" spans="1:8" x14ac:dyDescent="0.2">
      <c r="A294" s="77" t="str">
        <f t="array" ref="A294">IFERROR(INDEX('Annex 2 EHV charges'!$A$11:$A$308, MATCH(0, IF(ISBLANK('Annex 2 EHV charges'!$A$11:$A$308),1, COUNTIF(A$4:$A293, 'Annex 2 EHV charges'!$A$11:$A$308)), 0)),"")</f>
        <v>New Import 68</v>
      </c>
      <c r="B294" s="77" t="str">
        <f>IF($A294="","",VLOOKUP($A294,'Annex 2 EHV charges'!$A:$P,2,0))</f>
        <v>New Import 68</v>
      </c>
      <c r="C294" s="78" t="str">
        <f>IF($A294="","",VLOOKUP($A294,'Annex 2 EHV charges'!$A:$P,3,0))</f>
        <v>New Import 68</v>
      </c>
      <c r="D294" s="77" t="str">
        <f>IF($A294="","",VLOOKUP($A294,'Annex 2 EHV charges'!$A:$P,7,0))</f>
        <v>Whaley Solar</v>
      </c>
      <c r="E294" s="82" t="str">
        <f>IFERROR(IF(VLOOKUP($A294,'Annex 2 EHV charges'!$A:$O,COLUMN(E294)+4,FALSE)=0,"",VLOOKUP($A294,'Annex 2 EHV charges'!$A:$O,COLUMN(E294)+4,FALSE)),"")</f>
        <v/>
      </c>
      <c r="F294" s="83">
        <f>IFERROR(IF(VLOOKUP($A294,'Annex 2 EHV charges'!$A:$O,COLUMN(F294)+4,FALSE)=0,"",VLOOKUP($A294,'Annex 2 EHV charges'!$A:$O,COLUMN(F294)+4,FALSE)),"")</f>
        <v>63.61</v>
      </c>
      <c r="G294" s="84">
        <f>IFERROR(IF(VLOOKUP($A294,'Annex 2 EHV charges'!$A:$O,COLUMN(G294)+4,FALSE)=0,"",VLOOKUP($A294,'Annex 2 EHV charges'!$A:$O,COLUMN(G294)+4,FALSE)),"")</f>
        <v>1.4</v>
      </c>
      <c r="H294" s="84">
        <f>IFERROR(IF(VLOOKUP($A294,'Annex 2 EHV charges'!$A:$O,COLUMN(H294)+4,FALSE)=0,"",VLOOKUP($A294,'Annex 2 EHV charges'!$A:$O,COLUMN(H294)+4,FALSE)),"")</f>
        <v>1.4</v>
      </c>
    </row>
    <row r="295" spans="1:8" x14ac:dyDescent="0.2">
      <c r="A295" s="77" t="str">
        <f t="array" ref="A295">IFERROR(INDEX('Annex 2 EHV charges'!$A$11:$A$308, MATCH(0, IF(ISBLANK('Annex 2 EHV charges'!$A$11:$A$308),1, COUNTIF(A$4:$A294, 'Annex 2 EHV charges'!$A$11:$A$308)), 0)),"")</f>
        <v>New Import 69</v>
      </c>
      <c r="B295" s="77" t="str">
        <f>IF($A295="","",VLOOKUP($A295,'Annex 2 EHV charges'!$A:$P,2,0))</f>
        <v>New Import 69</v>
      </c>
      <c r="C295" s="78" t="str">
        <f>IF($A295="","",VLOOKUP($A295,'Annex 2 EHV charges'!$A:$P,3,0))</f>
        <v>New Import 69</v>
      </c>
      <c r="D295" s="77" t="str">
        <f>IF($A295="","",VLOOKUP($A295,'Annex 2 EHV charges'!$A:$P,7,0))</f>
        <v>Whitsundoles Solar Farm</v>
      </c>
      <c r="E295" s="82" t="str">
        <f>IFERROR(IF(VLOOKUP($A295,'Annex 2 EHV charges'!$A:$O,COLUMN(E295)+4,FALSE)=0,"",VLOOKUP($A295,'Annex 2 EHV charges'!$A:$O,COLUMN(E295)+4,FALSE)),"")</f>
        <v/>
      </c>
      <c r="F295" s="83">
        <f>IFERROR(IF(VLOOKUP($A295,'Annex 2 EHV charges'!$A:$O,COLUMN(F295)+4,FALSE)=0,"",VLOOKUP($A295,'Annex 2 EHV charges'!$A:$O,COLUMN(F295)+4,FALSE)),"")</f>
        <v>21.34</v>
      </c>
      <c r="G295" s="84">
        <f>IFERROR(IF(VLOOKUP($A295,'Annex 2 EHV charges'!$A:$O,COLUMN(G295)+4,FALSE)=0,"",VLOOKUP($A295,'Annex 2 EHV charges'!$A:$O,COLUMN(G295)+4,FALSE)),"")</f>
        <v>2.04</v>
      </c>
      <c r="H295" s="84">
        <f>IFERROR(IF(VLOOKUP($A295,'Annex 2 EHV charges'!$A:$O,COLUMN(H295)+4,FALSE)=0,"",VLOOKUP($A295,'Annex 2 EHV charges'!$A:$O,COLUMN(H295)+4,FALSE)),"")</f>
        <v>2.04</v>
      </c>
    </row>
    <row r="296" spans="1:8" x14ac:dyDescent="0.2">
      <c r="A296" s="77" t="str">
        <f t="array" ref="A296">IFERROR(INDEX('Annex 2 EHV charges'!$A$11:$A$308, MATCH(0, IF(ISBLANK('Annex 2 EHV charges'!$A$11:$A$308),1, COUNTIF(A$4:$A295, 'Annex 2 EHV charges'!$A$11:$A$308)), 0)),"")</f>
        <v>New Import 70</v>
      </c>
      <c r="B296" s="77" t="str">
        <f>IF($A296="","",VLOOKUP($A296,'Annex 2 EHV charges'!$A:$P,2,0))</f>
        <v>New Import 70</v>
      </c>
      <c r="C296" s="78" t="str">
        <f>IF($A296="","",VLOOKUP($A296,'Annex 2 EHV charges'!$A:$P,3,0))</f>
        <v>New Import 70</v>
      </c>
      <c r="D296" s="77" t="str">
        <f>IF($A296="","",VLOOKUP($A296,'Annex 2 EHV charges'!$A:$P,7,0))</f>
        <v>Wide Lane Solar Farm</v>
      </c>
      <c r="E296" s="82">
        <f>IFERROR(IF(VLOOKUP($A296,'Annex 2 EHV charges'!$A:$O,COLUMN(E296)+4,FALSE)=0,"",VLOOKUP($A296,'Annex 2 EHV charges'!$A:$O,COLUMN(E296)+4,FALSE)),"")</f>
        <v>0.55900000000000005</v>
      </c>
      <c r="F296" s="83">
        <f>IFERROR(IF(VLOOKUP($A296,'Annex 2 EHV charges'!$A:$O,COLUMN(F296)+4,FALSE)=0,"",VLOOKUP($A296,'Annex 2 EHV charges'!$A:$O,COLUMN(F296)+4,FALSE)),"")</f>
        <v>4.9000000000000004</v>
      </c>
      <c r="G296" s="84">
        <f>IFERROR(IF(VLOOKUP($A296,'Annex 2 EHV charges'!$A:$O,COLUMN(G296)+4,FALSE)=0,"",VLOOKUP($A296,'Annex 2 EHV charges'!$A:$O,COLUMN(G296)+4,FALSE)),"")</f>
        <v>1.72</v>
      </c>
      <c r="H296" s="84">
        <f>IFERROR(IF(VLOOKUP($A296,'Annex 2 EHV charges'!$A:$O,COLUMN(H296)+4,FALSE)=0,"",VLOOKUP($A296,'Annex 2 EHV charges'!$A:$O,COLUMN(H296)+4,FALSE)),"")</f>
        <v>1.72</v>
      </c>
    </row>
    <row r="297" spans="1:8" x14ac:dyDescent="0.2">
      <c r="A297" s="77" t="str">
        <f t="array" ref="A297">IFERROR(INDEX('Annex 2 EHV charges'!$A$11:$A$308, MATCH(0, IF(ISBLANK('Annex 2 EHV charges'!$A$11:$A$308),1, COUNTIF(A$4:$A296, 'Annex 2 EHV charges'!$A$11:$A$308)), 0)),"")</f>
        <v>New Import 72</v>
      </c>
      <c r="B297" s="77" t="str">
        <f>IF($A297="","",VLOOKUP($A297,'Annex 2 EHV charges'!$A:$P,2,0))</f>
        <v>New Import 72</v>
      </c>
      <c r="C297" s="78" t="str">
        <f>IF($A297="","",VLOOKUP($A297,'Annex 2 EHV charges'!$A:$P,3,0))</f>
        <v>New Import 72</v>
      </c>
      <c r="D297" s="77" t="str">
        <f>IF($A297="","",VLOOKUP($A297,'Annex 2 EHV charges'!$A:$P,7,0))</f>
        <v>Wilsthorpe Farm PV</v>
      </c>
      <c r="E297" s="82">
        <f>IFERROR(IF(VLOOKUP($A297,'Annex 2 EHV charges'!$A:$O,COLUMN(E297)+4,FALSE)=0,"",VLOOKUP($A297,'Annex 2 EHV charges'!$A:$O,COLUMN(E297)+4,FALSE)),"")</f>
        <v>0.19</v>
      </c>
      <c r="F297" s="83">
        <f>IFERROR(IF(VLOOKUP($A297,'Annex 2 EHV charges'!$A:$O,COLUMN(F297)+4,FALSE)=0,"",VLOOKUP($A297,'Annex 2 EHV charges'!$A:$O,COLUMN(F297)+4,FALSE)),"")</f>
        <v>7.6</v>
      </c>
      <c r="G297" s="84">
        <f>IFERROR(IF(VLOOKUP($A297,'Annex 2 EHV charges'!$A:$O,COLUMN(G297)+4,FALSE)=0,"",VLOOKUP($A297,'Annex 2 EHV charges'!$A:$O,COLUMN(G297)+4,FALSE)),"")</f>
        <v>2.1</v>
      </c>
      <c r="H297" s="84">
        <f>IFERROR(IF(VLOOKUP($A297,'Annex 2 EHV charges'!$A:$O,COLUMN(H297)+4,FALSE)=0,"",VLOOKUP($A297,'Annex 2 EHV charges'!$A:$O,COLUMN(H297)+4,FALSE)),"")</f>
        <v>2.1</v>
      </c>
    </row>
    <row r="298" spans="1:8" x14ac:dyDescent="0.2">
      <c r="A298" s="77" t="str">
        <f t="array" ref="A298">IFERROR(INDEX('Annex 2 EHV charges'!$A$11:$A$308, MATCH(0, IF(ISBLANK('Annex 2 EHV charges'!$A$11:$A$308),1, COUNTIF(A$4:$A297, 'Annex 2 EHV charges'!$A$11:$A$308)), 0)),"")</f>
        <v>New Import 73</v>
      </c>
      <c r="B298" s="77" t="str">
        <f>IF($A298="","",VLOOKUP($A298,'Annex 2 EHV charges'!$A:$P,2,0))</f>
        <v>New Import 73</v>
      </c>
      <c r="C298" s="78" t="str">
        <f>IF($A298="","",VLOOKUP($A298,'Annex 2 EHV charges'!$A:$P,3,0))</f>
        <v>New Import 73</v>
      </c>
      <c r="D298" s="77" t="str">
        <f>IF($A298="","",VLOOKUP($A298,'Annex 2 EHV charges'!$A:$P,7,0))</f>
        <v>Winkburn Solar</v>
      </c>
      <c r="E298" s="82" t="str">
        <f>IFERROR(IF(VLOOKUP($A298,'Annex 2 EHV charges'!$A:$O,COLUMN(E298)+4,FALSE)=0,"",VLOOKUP($A298,'Annex 2 EHV charges'!$A:$O,COLUMN(E298)+4,FALSE)),"")</f>
        <v/>
      </c>
      <c r="F298" s="83">
        <f>IFERROR(IF(VLOOKUP($A298,'Annex 2 EHV charges'!$A:$O,COLUMN(F298)+4,FALSE)=0,"",VLOOKUP($A298,'Annex 2 EHV charges'!$A:$O,COLUMN(F298)+4,FALSE)),"")</f>
        <v>9.89</v>
      </c>
      <c r="G298" s="84">
        <f>IFERROR(IF(VLOOKUP($A298,'Annex 2 EHV charges'!$A:$O,COLUMN(G298)+4,FALSE)=0,"",VLOOKUP($A298,'Annex 2 EHV charges'!$A:$O,COLUMN(G298)+4,FALSE)),"")</f>
        <v>1.17</v>
      </c>
      <c r="H298" s="84">
        <f>IFERROR(IF(VLOOKUP($A298,'Annex 2 EHV charges'!$A:$O,COLUMN(H298)+4,FALSE)=0,"",VLOOKUP($A298,'Annex 2 EHV charges'!$A:$O,COLUMN(H298)+4,FALSE)),"")</f>
        <v>1.17</v>
      </c>
    </row>
    <row r="299" spans="1:8" x14ac:dyDescent="0.2">
      <c r="A299" s="77" t="str">
        <f t="array" ref="A299">IFERROR(INDEX('Annex 2 EHV charges'!$A$11:$A$308, MATCH(0, IF(ISBLANK('Annex 2 EHV charges'!$A$11:$A$308),1, COUNTIF(A$4:$A298, 'Annex 2 EHV charges'!$A$11:$A$308)), 0)),"")</f>
        <v/>
      </c>
      <c r="B299" s="77" t="str">
        <f>IF($A299="","",VLOOKUP($A299,'Annex 2 EHV charges'!$A:$P,2,0))</f>
        <v/>
      </c>
      <c r="C299" s="78" t="str">
        <f>IF($A299="","",VLOOKUP($A299,'Annex 2 EHV charges'!$A:$P,3,0))</f>
        <v/>
      </c>
      <c r="D299" s="77" t="str">
        <f>IF($A299="","",VLOOKUP($A299,'Annex 2 EHV charges'!$A:$P,7,0))</f>
        <v/>
      </c>
      <c r="E299" s="82" t="str">
        <f>IFERROR(IF(VLOOKUP($A299,'Annex 2 EHV charges'!$A:$O,COLUMN(E299)+4,FALSE)=0,"",VLOOKUP($A299,'Annex 2 EHV charges'!$A:$O,COLUMN(E299)+4,FALSE)),"")</f>
        <v/>
      </c>
      <c r="F299" s="83" t="str">
        <f>IFERROR(IF(VLOOKUP($A299,'Annex 2 EHV charges'!$A:$O,COLUMN(F299)+4,FALSE)=0,"",VLOOKUP($A299,'Annex 2 EHV charges'!$A:$O,COLUMN(F299)+4,FALSE)),"")</f>
        <v/>
      </c>
      <c r="G299" s="84" t="str">
        <f>IFERROR(IF(VLOOKUP($A299,'Annex 2 EHV charges'!$A:$O,COLUMN(G299)+4,FALSE)=0,"",VLOOKUP($A299,'Annex 2 EHV charges'!$A:$O,COLUMN(G299)+4,FALSE)),"")</f>
        <v/>
      </c>
      <c r="H299" s="84" t="str">
        <f>IFERROR(IF(VLOOKUP($A299,'Annex 2 EHV charges'!$A:$O,COLUMN(H299)+4,FALSE)=0,"",VLOOKUP($A299,'Annex 2 EHV charges'!$A:$O,COLUMN(H299)+4,FALSE)),"")</f>
        <v/>
      </c>
    </row>
  </sheetData>
  <autoFilter ref="A4:H283"/>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topLeftCell="A248" zoomScale="90" zoomScaleNormal="90" zoomScaleSheetLayoutView="100" workbookViewId="0">
      <selection activeCell="J273" sqref="J273"/>
    </sheetView>
  </sheetViews>
  <sheetFormatPr defaultRowHeight="12.75" x14ac:dyDescent="0.2"/>
  <cols>
    <col min="1" max="1" width="15.85546875" style="46" bestFit="1" customWidth="1"/>
    <col min="2" max="2" width="15" style="46" bestFit="1" customWidth="1"/>
    <col min="3" max="3" width="16.42578125" style="53" customWidth="1"/>
    <col min="4" max="4" width="50.7109375" style="53" customWidth="1"/>
    <col min="5" max="5" width="14.7109375" style="54" customWidth="1"/>
    <col min="6" max="7" width="14.7109375" style="55" customWidth="1"/>
    <col min="8" max="8" width="14.7109375" style="46" customWidth="1"/>
    <col min="9" max="9" width="15.5703125" style="46" customWidth="1"/>
    <col min="10" max="16384" width="9.140625" style="46"/>
  </cols>
  <sheetData>
    <row r="1" spans="1:15" ht="66.75" customHeight="1" x14ac:dyDescent="0.2">
      <c r="A1" s="286" t="s">
        <v>111</v>
      </c>
      <c r="B1" s="286"/>
      <c r="C1" s="286"/>
      <c r="D1" s="286"/>
      <c r="E1" s="286"/>
      <c r="F1" s="286"/>
      <c r="G1" s="286"/>
      <c r="H1" s="286"/>
    </row>
    <row r="2" spans="1:15" s="47" customFormat="1" ht="25.5" customHeight="1" x14ac:dyDescent="0.2">
      <c r="A2" s="288" t="str">
        <f>Overview!B4&amp; " - Effective from "&amp;TEXT(Overview!D4,"D MMMM YYYY")&amp;" - "&amp;Overview!E4&amp;" EDCM export charges"</f>
        <v>Western Power Distribution (East Midlands) plc  - Effective from 1 April 2023 - Final EDCM export charges</v>
      </c>
      <c r="B2" s="289"/>
      <c r="C2" s="289"/>
      <c r="D2" s="289"/>
      <c r="E2" s="289"/>
      <c r="F2" s="289"/>
      <c r="G2" s="289"/>
      <c r="H2" s="290"/>
    </row>
    <row r="3" spans="1:15" s="70" customFormat="1" ht="18" x14ac:dyDescent="0.2">
      <c r="A3" s="71"/>
      <c r="B3" s="71"/>
      <c r="C3" s="71"/>
      <c r="D3" s="72"/>
      <c r="E3" s="73"/>
      <c r="F3" s="73"/>
      <c r="G3" s="74"/>
      <c r="H3" s="74"/>
      <c r="I3" s="67"/>
      <c r="J3" s="67"/>
      <c r="K3" s="67"/>
      <c r="L3" s="67"/>
      <c r="M3" s="67"/>
      <c r="N3" s="67"/>
      <c r="O3" s="67"/>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78">
        <f t="array" ref="A5">IFERROR(INDEX('Annex 2 EHV charges'!$D$11:$D$308, MATCH(0, IF(ISBLANK('Annex 2 EHV charges'!$D$11:$D$308),1, COUNTIF(A$4:$A4, 'Annex 2 EHV charges'!$D$11:$D$308)), 0)),"")</f>
        <v>479</v>
      </c>
      <c r="B5" s="77">
        <f>IF($A5="","",VLOOKUP($A5,'Annex 2 EHV charges'!$D:$P,2,0))</f>
        <v>479</v>
      </c>
      <c r="C5" s="78" t="str">
        <f>IF($A5="","",VLOOKUP($A5,'Annex 2 EHV charges'!$D:$P,3,0))</f>
        <v>1170000982207</v>
      </c>
      <c r="D5" s="77" t="str">
        <f>IF($A5="","",VLOOKUP($A5,'Annex 2 EHV charges'!$D:$P,4,0))</f>
        <v>Lyon Road Gas Gen</v>
      </c>
      <c r="E5" s="79">
        <f>IFERROR(IF(VLOOKUP($A5,'Annex 2 EHV charges'!$D:$P,COLUMN(E5)+5,FALSE)=0,"",VLOOKUP($A5,'Annex 2 EHV charges'!$D:$P,COLUMN(E5)+5,FALSE)),"")</f>
        <v>-1.1970000000000001</v>
      </c>
      <c r="F5" s="80">
        <f>IFERROR(IF(VLOOKUP($A5,'Annex 2 EHV charges'!$D:$P,COLUMN(F5)+5,FALSE)=0,"",VLOOKUP($A5,'Annex 2 EHV charges'!$D:$P,COLUMN(F5)+5,FALSE)),"")</f>
        <v>1152.68</v>
      </c>
      <c r="G5" s="81">
        <f>IFERROR(IF(VLOOKUP($A5,'Annex 2 EHV charges'!$D:$P,COLUMN(G5)+5,FALSE)=0,"",VLOOKUP($A5,'Annex 2 EHV charges'!$D:$P,COLUMN(G5)+5,FALSE)),"")</f>
        <v>0.05</v>
      </c>
      <c r="H5" s="81">
        <f>IFERROR(IF(VLOOKUP($A5,'Annex 2 EHV charges'!$D:$P,COLUMN(H5)+5,FALSE)=0,"",VLOOKUP($A5,'Annex 2 EHV charges'!$D:$P,COLUMN(H5)+5,FALSE)),"")</f>
        <v>0.05</v>
      </c>
    </row>
    <row r="6" spans="1:15" x14ac:dyDescent="0.2">
      <c r="A6" s="78">
        <f t="array" ref="A6">IFERROR(INDEX('Annex 2 EHV charges'!$D$11:$D$308, MATCH(0, IF(ISBLANK('Annex 2 EHV charges'!$D$11:$D$308),1, COUNTIF(A$4:$A5, 'Annex 2 EHV charges'!$D$11:$D$308)), 0)),"")</f>
        <v>480</v>
      </c>
      <c r="B6" s="77">
        <f>IF($A6="","",VLOOKUP($A6,'Annex 2 EHV charges'!$D:$P,2,0))</f>
        <v>480</v>
      </c>
      <c r="C6" s="78" t="str">
        <f>IF($A6="","",VLOOKUP($A6,'Annex 2 EHV charges'!$D:$P,3,0))</f>
        <v>1170001003928</v>
      </c>
      <c r="D6" s="77" t="str">
        <f>IF($A6="","",VLOOKUP($A6,'Annex 2 EHV charges'!$D:$P,4,0))</f>
        <v>Asher Lane 33kV STOR</v>
      </c>
      <c r="E6" s="79">
        <f>IFERROR(IF(VLOOKUP($A6,'Annex 2 EHV charges'!$D:$P,COLUMN(E6)+5,FALSE)=0,"",VLOOKUP($A6,'Annex 2 EHV charges'!$D:$P,COLUMN(E6)+5,FALSE)),"")</f>
        <v>-0.64600000000000002</v>
      </c>
      <c r="F6" s="80">
        <f>IFERROR(IF(VLOOKUP($A6,'Annex 2 EHV charges'!$D:$P,COLUMN(F6)+5,FALSE)=0,"",VLOOKUP($A6,'Annex 2 EHV charges'!$D:$P,COLUMN(F6)+5,FALSE)),"")</f>
        <v>2365.3000000000002</v>
      </c>
      <c r="G6" s="81">
        <f>IFERROR(IF(VLOOKUP($A6,'Annex 2 EHV charges'!$D:$P,COLUMN(G6)+5,FALSE)=0,"",VLOOKUP($A6,'Annex 2 EHV charges'!$D:$P,COLUMN(G6)+5,FALSE)),"")</f>
        <v>0.05</v>
      </c>
      <c r="H6" s="81">
        <f>IFERROR(IF(VLOOKUP($A6,'Annex 2 EHV charges'!$D:$P,COLUMN(H6)+5,FALSE)=0,"",VLOOKUP($A6,'Annex 2 EHV charges'!$D:$P,COLUMN(H6)+5,FALSE)),"")</f>
        <v>0.05</v>
      </c>
    </row>
    <row r="7" spans="1:15" x14ac:dyDescent="0.2">
      <c r="A7" s="78">
        <f t="array" ref="A7">IFERROR(INDEX('Annex 2 EHV charges'!$D$11:$D$308, MATCH(0, IF(ISBLANK('Annex 2 EHV charges'!$D$11:$D$308),1, COUNTIF(A$4:$A6, 'Annex 2 EHV charges'!$D$11:$D$308)), 0)),"")</f>
        <v>481</v>
      </c>
      <c r="B7" s="77">
        <f>IF($A7="","",VLOOKUP($A7,'Annex 2 EHV charges'!$D:$P,2,0))</f>
        <v>481</v>
      </c>
      <c r="C7" s="78" t="str">
        <f>IF($A7="","",VLOOKUP($A7,'Annex 2 EHV charges'!$D:$P,3,0))</f>
        <v>1170001052181</v>
      </c>
      <c r="D7" s="77" t="str">
        <f>IF($A7="","",VLOOKUP($A7,'Annex 2 EHV charges'!$D:$P,4,0))</f>
        <v xml:space="preserve">Spondon Peaking STOR </v>
      </c>
      <c r="E7" s="79">
        <f>IFERROR(IF(VLOOKUP($A7,'Annex 2 EHV charges'!$D:$P,COLUMN(E7)+5,FALSE)=0,"",VLOOKUP($A7,'Annex 2 EHV charges'!$D:$P,COLUMN(E7)+5,FALSE)),"")</f>
        <v>-1.56</v>
      </c>
      <c r="F7" s="80">
        <f>IFERROR(IF(VLOOKUP($A7,'Annex 2 EHV charges'!$D:$P,COLUMN(F7)+5,FALSE)=0,"",VLOOKUP($A7,'Annex 2 EHV charges'!$D:$P,COLUMN(F7)+5,FALSE)),"")</f>
        <v>499.69</v>
      </c>
      <c r="G7" s="81">
        <f>IFERROR(IF(VLOOKUP($A7,'Annex 2 EHV charges'!$D:$P,COLUMN(G7)+5,FALSE)=0,"",VLOOKUP($A7,'Annex 2 EHV charges'!$D:$P,COLUMN(G7)+5,FALSE)),"")</f>
        <v>0.05</v>
      </c>
      <c r="H7" s="81">
        <f>IFERROR(IF(VLOOKUP($A7,'Annex 2 EHV charges'!$D:$P,COLUMN(H7)+5,FALSE)=0,"",VLOOKUP($A7,'Annex 2 EHV charges'!$D:$P,COLUMN(H7)+5,FALSE)),"")</f>
        <v>0.05</v>
      </c>
    </row>
    <row r="8" spans="1:15" x14ac:dyDescent="0.2">
      <c r="A8" s="78">
        <f t="array" ref="A8">IFERROR(INDEX('Annex 2 EHV charges'!$D$11:$D$308, MATCH(0, IF(ISBLANK('Annex 2 EHV charges'!$D$11:$D$308),1, COUNTIF(A$4:$A7, 'Annex 2 EHV charges'!$D$11:$D$308)), 0)),"")</f>
        <v>483</v>
      </c>
      <c r="B8" s="77">
        <f>IF($A8="","",VLOOKUP($A8,'Annex 2 EHV charges'!$D:$P,2,0))</f>
        <v>483</v>
      </c>
      <c r="C8" s="78" t="str">
        <f>IF($A8="","",VLOOKUP($A8,'Annex 2 EHV charges'!$D:$P,3,0))</f>
        <v>1170001154343</v>
      </c>
      <c r="D8" s="77" t="str">
        <f>IF($A8="","",VLOOKUP($A8,'Annex 2 EHV charges'!$D:$P,4,0))</f>
        <v>Churchover solar farm new</v>
      </c>
      <c r="E8" s="79" t="str">
        <f>IFERROR(IF(VLOOKUP($A8,'Annex 2 EHV charges'!$D:$P,COLUMN(E8)+5,FALSE)=0,"",VLOOKUP($A8,'Annex 2 EHV charges'!$D:$P,COLUMN(E8)+5,FALSE)),"")</f>
        <v/>
      </c>
      <c r="F8" s="80">
        <f>IFERROR(IF(VLOOKUP($A8,'Annex 2 EHV charges'!$D:$P,COLUMN(F8)+5,FALSE)=0,"",VLOOKUP($A8,'Annex 2 EHV charges'!$D:$P,COLUMN(F8)+5,FALSE)),"")</f>
        <v>1540.37</v>
      </c>
      <c r="G8" s="81">
        <f>IFERROR(IF(VLOOKUP($A8,'Annex 2 EHV charges'!$D:$P,COLUMN(G8)+5,FALSE)=0,"",VLOOKUP($A8,'Annex 2 EHV charges'!$D:$P,COLUMN(G8)+5,FALSE)),"")</f>
        <v>0.05</v>
      </c>
      <c r="H8" s="81">
        <f>IFERROR(IF(VLOOKUP($A8,'Annex 2 EHV charges'!$D:$P,COLUMN(H8)+5,FALSE)=0,"",VLOOKUP($A8,'Annex 2 EHV charges'!$D:$P,COLUMN(H8)+5,FALSE)),"")</f>
        <v>0.05</v>
      </c>
    </row>
    <row r="9" spans="1:15" x14ac:dyDescent="0.2">
      <c r="A9" s="78">
        <f t="array" ref="A9">IFERROR(INDEX('Annex 2 EHV charges'!$D$11:$D$308, MATCH(0, IF(ISBLANK('Annex 2 EHV charges'!$D$11:$D$308),1, COUNTIF(A$4:$A8, 'Annex 2 EHV charges'!$D$11:$D$308)), 0)),"")</f>
        <v>484</v>
      </c>
      <c r="B9" s="77">
        <f>IF($A9="","",VLOOKUP($A9,'Annex 2 EHV charges'!$D:$P,2,0))</f>
        <v>484</v>
      </c>
      <c r="C9" s="78" t="str">
        <f>IF($A9="","",VLOOKUP($A9,'Annex 2 EHV charges'!$D:$P,3,0))</f>
        <v>1170001200887</v>
      </c>
      <c r="D9" s="77" t="str">
        <f>IF($A9="","",VLOOKUP($A9,'Annex 2 EHV charges'!$D:$P,4,0))</f>
        <v>Hall Farm Site PV  2</v>
      </c>
      <c r="E9" s="79" t="str">
        <f>IFERROR(IF(VLOOKUP($A9,'Annex 2 EHV charges'!$D:$P,COLUMN(E9)+5,FALSE)=0,"",VLOOKUP($A9,'Annex 2 EHV charges'!$D:$P,COLUMN(E9)+5,FALSE)),"")</f>
        <v/>
      </c>
      <c r="F9" s="80">
        <f>IFERROR(IF(VLOOKUP($A9,'Annex 2 EHV charges'!$D:$P,COLUMN(F9)+5,FALSE)=0,"",VLOOKUP($A9,'Annex 2 EHV charges'!$D:$P,COLUMN(F9)+5,FALSE)),"")</f>
        <v>427.89</v>
      </c>
      <c r="G9" s="81">
        <f>IFERROR(IF(VLOOKUP($A9,'Annex 2 EHV charges'!$D:$P,COLUMN(G9)+5,FALSE)=0,"",VLOOKUP($A9,'Annex 2 EHV charges'!$D:$P,COLUMN(G9)+5,FALSE)),"")</f>
        <v>0.05</v>
      </c>
      <c r="H9" s="81">
        <f>IFERROR(IF(VLOOKUP($A9,'Annex 2 EHV charges'!$D:$P,COLUMN(H9)+5,FALSE)=0,"",VLOOKUP($A9,'Annex 2 EHV charges'!$D:$P,COLUMN(H9)+5,FALSE)),"")</f>
        <v>0.05</v>
      </c>
    </row>
    <row r="10" spans="1:15" x14ac:dyDescent="0.2">
      <c r="A10" s="78">
        <f t="array" ref="A10">IFERROR(INDEX('Annex 2 EHV charges'!$D$11:$D$308, MATCH(0, IF(ISBLANK('Annex 2 EHV charges'!$D$11:$D$308),1, COUNTIF(A$4:$A9, 'Annex 2 EHV charges'!$D$11:$D$308)), 0)),"")</f>
        <v>485</v>
      </c>
      <c r="B10" s="77">
        <f>IF($A10="","",VLOOKUP($A10,'Annex 2 EHV charges'!$D:$P,2,0))</f>
        <v>485</v>
      </c>
      <c r="C10" s="78">
        <f>IF($A10="","",VLOOKUP($A10,'Annex 2 EHV charges'!$D:$P,3,0))</f>
        <v>1170001247403</v>
      </c>
      <c r="D10" s="77" t="str">
        <f>IF($A10="","",VLOOKUP($A10,'Annex 2 EHV charges'!$D:$P,4,0))</f>
        <v>Back Lane ESS</v>
      </c>
      <c r="E10" s="79">
        <f>IFERROR(IF(VLOOKUP($A10,'Annex 2 EHV charges'!$D:$P,COLUMN(E10)+5,FALSE)=0,"",VLOOKUP($A10,'Annex 2 EHV charges'!$D:$P,COLUMN(E10)+5,FALSE)),"")</f>
        <v>-1.343</v>
      </c>
      <c r="F10" s="80">
        <f>IFERROR(IF(VLOOKUP($A10,'Annex 2 EHV charges'!$D:$P,COLUMN(F10)+5,FALSE)=0,"",VLOOKUP($A10,'Annex 2 EHV charges'!$D:$P,COLUMN(F10)+5,FALSE)),"")</f>
        <v>685.69</v>
      </c>
      <c r="G10" s="81">
        <f>IFERROR(IF(VLOOKUP($A10,'Annex 2 EHV charges'!$D:$P,COLUMN(G10)+5,FALSE)=0,"",VLOOKUP($A10,'Annex 2 EHV charges'!$D:$P,COLUMN(G10)+5,FALSE)),"")</f>
        <v>0.05</v>
      </c>
      <c r="H10" s="81">
        <f>IFERROR(IF(VLOOKUP($A10,'Annex 2 EHV charges'!$D:$P,COLUMN(H10)+5,FALSE)=0,"",VLOOKUP($A10,'Annex 2 EHV charges'!$D:$P,COLUMN(H10)+5,FALSE)),"")</f>
        <v>0.05</v>
      </c>
    </row>
    <row r="11" spans="1:15" x14ac:dyDescent="0.2">
      <c r="A11" s="78">
        <f t="array" ref="A11">IFERROR(INDEX('Annex 2 EHV charges'!$D$11:$D$308, MATCH(0, IF(ISBLANK('Annex 2 EHV charges'!$D$11:$D$308),1, COUNTIF(A$4:$A10, 'Annex 2 EHV charges'!$D$11:$D$308)), 0)),"")</f>
        <v>486</v>
      </c>
      <c r="B11" s="77">
        <f>IF($A11="","",VLOOKUP($A11,'Annex 2 EHV charges'!$D:$P,2,0))</f>
        <v>486</v>
      </c>
      <c r="C11" s="78" t="str">
        <f>IF($A11="","",VLOOKUP($A11,'Annex 2 EHV charges'!$D:$P,3,0))</f>
        <v>1170001302515</v>
      </c>
      <c r="D11" s="77" t="str">
        <f>IF($A11="","",VLOOKUP($A11,'Annex 2 EHV charges'!$D:$P,4,0))</f>
        <v>Thornton Estate, Weighbridge Road</v>
      </c>
      <c r="E11" s="79">
        <f>IFERROR(IF(VLOOKUP($A11,'Annex 2 EHV charges'!$D:$P,COLUMN(E11)+5,FALSE)=0,"",VLOOKUP($A11,'Annex 2 EHV charges'!$D:$P,COLUMN(E11)+5,FALSE)),"")</f>
        <v>-0.27300000000000002</v>
      </c>
      <c r="F11" s="80">
        <f>IFERROR(IF(VLOOKUP($A11,'Annex 2 EHV charges'!$D:$P,COLUMN(F11)+5,FALSE)=0,"",VLOOKUP($A11,'Annex 2 EHV charges'!$D:$P,COLUMN(F11)+5,FALSE)),"")</f>
        <v>895.21</v>
      </c>
      <c r="G11" s="81">
        <f>IFERROR(IF(VLOOKUP($A11,'Annex 2 EHV charges'!$D:$P,COLUMN(G11)+5,FALSE)=0,"",VLOOKUP($A11,'Annex 2 EHV charges'!$D:$P,COLUMN(G11)+5,FALSE)),"")</f>
        <v>0.05</v>
      </c>
      <c r="H11" s="81">
        <f>IFERROR(IF(VLOOKUP($A11,'Annex 2 EHV charges'!$D:$P,COLUMN(H11)+5,FALSE)=0,"",VLOOKUP($A11,'Annex 2 EHV charges'!$D:$P,COLUMN(H11)+5,FALSE)),"")</f>
        <v>0.05</v>
      </c>
    </row>
    <row r="12" spans="1:15" x14ac:dyDescent="0.2">
      <c r="A12" s="78">
        <f t="array" ref="A12">IFERROR(INDEX('Annex 2 EHV charges'!$D$11:$D$308, MATCH(0, IF(ISBLANK('Annex 2 EHV charges'!$D$11:$D$308),1, COUNTIF(A$4:$A11, 'Annex 2 EHV charges'!$D$11:$D$308)), 0)),"")</f>
        <v>487</v>
      </c>
      <c r="B12" s="77">
        <f>IF($A12="","",VLOOKUP($A12,'Annex 2 EHV charges'!$D:$P,2,0))</f>
        <v>487</v>
      </c>
      <c r="C12" s="78" t="str">
        <f>IF($A12="","",VLOOKUP($A12,'Annex 2 EHV charges'!$D:$P,3,0))</f>
        <v>1170001326311</v>
      </c>
      <c r="D12" s="77" t="str">
        <f>IF($A12="","",VLOOKUP($A12,'Annex 2 EHV charges'!$D:$P,4,0))</f>
        <v>Battery Ln Boston ESS</v>
      </c>
      <c r="E12" s="79">
        <f>IFERROR(IF(VLOOKUP($A12,'Annex 2 EHV charges'!$D:$P,COLUMN(E12)+5,FALSE)=0,"",VLOOKUP($A12,'Annex 2 EHV charges'!$D:$P,COLUMN(E12)+5,FALSE)),"")</f>
        <v>-0.19800000000000001</v>
      </c>
      <c r="F12" s="80">
        <f>IFERROR(IF(VLOOKUP($A12,'Annex 2 EHV charges'!$D:$P,COLUMN(F12)+5,FALSE)=0,"",VLOOKUP($A12,'Annex 2 EHV charges'!$D:$P,COLUMN(F12)+5,FALSE)),"")</f>
        <v>205.19</v>
      </c>
      <c r="G12" s="81">
        <f>IFERROR(IF(VLOOKUP($A12,'Annex 2 EHV charges'!$D:$P,COLUMN(G12)+5,FALSE)=0,"",VLOOKUP($A12,'Annex 2 EHV charges'!$D:$P,COLUMN(G12)+5,FALSE)),"")</f>
        <v>0.05</v>
      </c>
      <c r="H12" s="81">
        <f>IFERROR(IF(VLOOKUP($A12,'Annex 2 EHV charges'!$D:$P,COLUMN(H12)+5,FALSE)=0,"",VLOOKUP($A12,'Annex 2 EHV charges'!$D:$P,COLUMN(H12)+5,FALSE)),"")</f>
        <v>0.05</v>
      </c>
    </row>
    <row r="13" spans="1:15" x14ac:dyDescent="0.2">
      <c r="A13" s="78">
        <f t="array" ref="A13">IFERROR(INDEX('Annex 2 EHV charges'!$D$11:$D$308, MATCH(0, IF(ISBLANK('Annex 2 EHV charges'!$D$11:$D$308),1, COUNTIF(A$4:$A12, 'Annex 2 EHV charges'!$D$11:$D$308)), 0)),"")</f>
        <v>488</v>
      </c>
      <c r="B13" s="77">
        <f>IF($A13="","",VLOOKUP($A13,'Annex 2 EHV charges'!$D:$P,2,0))</f>
        <v>488</v>
      </c>
      <c r="C13" s="78">
        <f>IF($A13="","",VLOOKUP($A13,'Annex 2 EHV charges'!$D:$P,3,0))</f>
        <v>1170001342590</v>
      </c>
      <c r="D13" s="77" t="str">
        <f>IF($A13="","",VLOOKUP($A13,'Annex 2 EHV charges'!$D:$P,4,0))</f>
        <v>Willowbrook</v>
      </c>
      <c r="E13" s="79">
        <f>IFERROR(IF(VLOOKUP($A13,'Annex 2 EHV charges'!$D:$P,COLUMN(E13)+5,FALSE)=0,"",VLOOKUP($A13,'Annex 2 EHV charges'!$D:$P,COLUMN(E13)+5,FALSE)),"")</f>
        <v>-0.443</v>
      </c>
      <c r="F13" s="80">
        <f>IFERROR(IF(VLOOKUP($A13,'Annex 2 EHV charges'!$D:$P,COLUMN(F13)+5,FALSE)=0,"",VLOOKUP($A13,'Annex 2 EHV charges'!$D:$P,COLUMN(F13)+5,FALSE)),"")</f>
        <v>1086.8599999999999</v>
      </c>
      <c r="G13" s="81">
        <f>IFERROR(IF(VLOOKUP($A13,'Annex 2 EHV charges'!$D:$P,COLUMN(G13)+5,FALSE)=0,"",VLOOKUP($A13,'Annex 2 EHV charges'!$D:$P,COLUMN(G13)+5,FALSE)),"")</f>
        <v>0.05</v>
      </c>
      <c r="H13" s="81">
        <f>IFERROR(IF(VLOOKUP($A13,'Annex 2 EHV charges'!$D:$P,COLUMN(H13)+5,FALSE)=0,"",VLOOKUP($A13,'Annex 2 EHV charges'!$D:$P,COLUMN(H13)+5,FALSE)),"")</f>
        <v>0.05</v>
      </c>
    </row>
    <row r="14" spans="1:15" x14ac:dyDescent="0.2">
      <c r="A14" s="78">
        <f t="array" ref="A14">IFERROR(INDEX('Annex 2 EHV charges'!$D$11:$D$308, MATCH(0, IF(ISBLANK('Annex 2 EHV charges'!$D$11:$D$308),1, COUNTIF(A$4:$A13, 'Annex 2 EHV charges'!$D$11:$D$308)), 0)),"")</f>
        <v>490</v>
      </c>
      <c r="B14" s="77">
        <f>IF($A14="","",VLOOKUP($A14,'Annex 2 EHV charges'!$D:$P,2,0))</f>
        <v>490</v>
      </c>
      <c r="C14" s="78">
        <f>IF($A14="","",VLOOKUP($A14,'Annex 2 EHV charges'!$D:$P,3,0))</f>
        <v>1170001415733</v>
      </c>
      <c r="D14" s="77" t="str">
        <f>IF($A14="","",VLOOKUP($A14,'Annex 2 EHV charges'!$D:$P,4,0))</f>
        <v>Whitecross Lane PV Park</v>
      </c>
      <c r="E14" s="79" t="str">
        <f>IFERROR(IF(VLOOKUP($A14,'Annex 2 EHV charges'!$D:$P,COLUMN(E14)+5,FALSE)=0,"",VLOOKUP($A14,'Annex 2 EHV charges'!$D:$P,COLUMN(E14)+5,FALSE)),"")</f>
        <v/>
      </c>
      <c r="F14" s="80">
        <f>IFERROR(IF(VLOOKUP($A14,'Annex 2 EHV charges'!$D:$P,COLUMN(F14)+5,FALSE)=0,"",VLOOKUP($A14,'Annex 2 EHV charges'!$D:$P,COLUMN(F14)+5,FALSE)),"")</f>
        <v>666.27</v>
      </c>
      <c r="G14" s="81">
        <f>IFERROR(IF(VLOOKUP($A14,'Annex 2 EHV charges'!$D:$P,COLUMN(G14)+5,FALSE)=0,"",VLOOKUP($A14,'Annex 2 EHV charges'!$D:$P,COLUMN(G14)+5,FALSE)),"")</f>
        <v>0.05</v>
      </c>
      <c r="H14" s="81">
        <f>IFERROR(IF(VLOOKUP($A14,'Annex 2 EHV charges'!$D:$P,COLUMN(H14)+5,FALSE)=0,"",VLOOKUP($A14,'Annex 2 EHV charges'!$D:$P,COLUMN(H14)+5,FALSE)),"")</f>
        <v>0.05</v>
      </c>
    </row>
    <row r="15" spans="1:15" x14ac:dyDescent="0.2">
      <c r="A15" s="78">
        <f t="array" ref="A15">IFERROR(INDEX('Annex 2 EHV charges'!$D$11:$D$308, MATCH(0, IF(ISBLANK('Annex 2 EHV charges'!$D$11:$D$308),1, COUNTIF(A$4:$A14, 'Annex 2 EHV charges'!$D$11:$D$308)), 0)),"")</f>
        <v>491</v>
      </c>
      <c r="B15" s="77">
        <f>IF($A15="","",VLOOKUP($A15,'Annex 2 EHV charges'!$D:$P,2,0))</f>
        <v>491</v>
      </c>
      <c r="C15" s="78">
        <f>IF($A15="","",VLOOKUP($A15,'Annex 2 EHV charges'!$D:$P,3,0))</f>
        <v>1170001443128</v>
      </c>
      <c r="D15" s="77" t="str">
        <f>IF($A15="","",VLOOKUP($A15,'Annex 2 EHV charges'!$D:$P,4,0))</f>
        <v>Streetfield Farm Watling PV</v>
      </c>
      <c r="E15" s="79" t="str">
        <f>IFERROR(IF(VLOOKUP($A15,'Annex 2 EHV charges'!$D:$P,COLUMN(E15)+5,FALSE)=0,"",VLOOKUP($A15,'Annex 2 EHV charges'!$D:$P,COLUMN(E15)+5,FALSE)),"")</f>
        <v/>
      </c>
      <c r="F15" s="80">
        <f>IFERROR(IF(VLOOKUP($A15,'Annex 2 EHV charges'!$D:$P,COLUMN(F15)+5,FALSE)=0,"",VLOOKUP($A15,'Annex 2 EHV charges'!$D:$P,COLUMN(F15)+5,FALSE)),"")</f>
        <v>1466.88</v>
      </c>
      <c r="G15" s="81">
        <f>IFERROR(IF(VLOOKUP($A15,'Annex 2 EHV charges'!$D:$P,COLUMN(G15)+5,FALSE)=0,"",VLOOKUP($A15,'Annex 2 EHV charges'!$D:$P,COLUMN(G15)+5,FALSE)),"")</f>
        <v>0.05</v>
      </c>
      <c r="H15" s="81">
        <f>IFERROR(IF(VLOOKUP($A15,'Annex 2 EHV charges'!$D:$P,COLUMN(H15)+5,FALSE)=0,"",VLOOKUP($A15,'Annex 2 EHV charges'!$D:$P,COLUMN(H15)+5,FALSE)),"")</f>
        <v>0.05</v>
      </c>
    </row>
    <row r="16" spans="1:15" x14ac:dyDescent="0.2">
      <c r="A16" s="78">
        <f t="array" ref="A16">IFERROR(INDEX('Annex 2 EHV charges'!$D$11:$D$308, MATCH(0, IF(ISBLANK('Annex 2 EHV charges'!$D$11:$D$308),1, COUNTIF(A$4:$A15, 'Annex 2 EHV charges'!$D$11:$D$308)), 0)),"")</f>
        <v>452</v>
      </c>
      <c r="B16" s="77">
        <f>IF($A16="","",VLOOKUP($A16,'Annex 2 EHV charges'!$D:$P,2,0))</f>
        <v>452</v>
      </c>
      <c r="C16" s="78" t="str">
        <f>IF($A16="","",VLOOKUP($A16,'Annex 2 EHV charges'!$D:$P,3,0))</f>
        <v>1170001236856</v>
      </c>
      <c r="D16" s="77" t="str">
        <f>IF($A16="","",VLOOKUP($A16,'Annex 2 EHV charges'!$D:$P,4,0))</f>
        <v>Branston Potato Farm</v>
      </c>
      <c r="E16" s="79" t="str">
        <f>IFERROR(IF(VLOOKUP($A16,'Annex 2 EHV charges'!$D:$P,COLUMN(E16)+5,FALSE)=0,"",VLOOKUP($A16,'Annex 2 EHV charges'!$D:$P,COLUMN(E16)+5,FALSE)),"")</f>
        <v/>
      </c>
      <c r="F16" s="80">
        <f>IFERROR(IF(VLOOKUP($A16,'Annex 2 EHV charges'!$D:$P,COLUMN(F16)+5,FALSE)=0,"",VLOOKUP($A16,'Annex 2 EHV charges'!$D:$P,COLUMN(F16)+5,FALSE)),"")</f>
        <v>1698.22</v>
      </c>
      <c r="G16" s="81">
        <f>IFERROR(IF(VLOOKUP($A16,'Annex 2 EHV charges'!$D:$P,COLUMN(G16)+5,FALSE)=0,"",VLOOKUP($A16,'Annex 2 EHV charges'!$D:$P,COLUMN(G16)+5,FALSE)),"")</f>
        <v>0.05</v>
      </c>
      <c r="H16" s="81">
        <f>IFERROR(IF(VLOOKUP($A16,'Annex 2 EHV charges'!$D:$P,COLUMN(H16)+5,FALSE)=0,"",VLOOKUP($A16,'Annex 2 EHV charges'!$D:$P,COLUMN(H16)+5,FALSE)),"")</f>
        <v>0.05</v>
      </c>
    </row>
    <row r="17" spans="1:8" x14ac:dyDescent="0.2">
      <c r="A17" s="78">
        <f t="array" ref="A17">IFERROR(INDEX('Annex 2 EHV charges'!$D$11:$D$308, MATCH(0, IF(ISBLANK('Annex 2 EHV charges'!$D$11:$D$308),1, COUNTIF(A$4:$A16, 'Annex 2 EHV charges'!$D$11:$D$308)), 0)),"")</f>
        <v>453</v>
      </c>
      <c r="B17" s="77">
        <f>IF($A17="","",VLOOKUP($A17,'Annex 2 EHV charges'!$D:$P,2,0))</f>
        <v>453</v>
      </c>
      <c r="C17" s="78" t="str">
        <f>IF($A17="","",VLOOKUP($A17,'Annex 2 EHV charges'!$D:$P,3,0))</f>
        <v>1170001326297</v>
      </c>
      <c r="D17" s="77" t="str">
        <f>IF($A17="","",VLOOKUP($A17,'Annex 2 EHV charges'!$D:$P,4,0))</f>
        <v>Cotham Grange 132 PV</v>
      </c>
      <c r="E17" s="79" t="str">
        <f>IFERROR(IF(VLOOKUP($A17,'Annex 2 EHV charges'!$D:$P,COLUMN(E17)+5,FALSE)=0,"",VLOOKUP($A17,'Annex 2 EHV charges'!$D:$P,COLUMN(E17)+5,FALSE)),"")</f>
        <v/>
      </c>
      <c r="F17" s="80">
        <f>IFERROR(IF(VLOOKUP($A17,'Annex 2 EHV charges'!$D:$P,COLUMN(F17)+5,FALSE)=0,"",VLOOKUP($A17,'Annex 2 EHV charges'!$D:$P,COLUMN(F17)+5,FALSE)),"")</f>
        <v>2268.4699999999998</v>
      </c>
      <c r="G17" s="81">
        <f>IFERROR(IF(VLOOKUP($A17,'Annex 2 EHV charges'!$D:$P,COLUMN(G17)+5,FALSE)=0,"",VLOOKUP($A17,'Annex 2 EHV charges'!$D:$P,COLUMN(G17)+5,FALSE)),"")</f>
        <v>0.05</v>
      </c>
      <c r="H17" s="81">
        <f>IFERROR(IF(VLOOKUP($A17,'Annex 2 EHV charges'!$D:$P,COLUMN(H17)+5,FALSE)=0,"",VLOOKUP($A17,'Annex 2 EHV charges'!$D:$P,COLUMN(H17)+5,FALSE)),"")</f>
        <v>0.05</v>
      </c>
    </row>
    <row r="18" spans="1:8" x14ac:dyDescent="0.2">
      <c r="A18" s="78">
        <f t="array" ref="A18">IFERROR(INDEX('Annex 2 EHV charges'!$D$11:$D$308, MATCH(0, IF(ISBLANK('Annex 2 EHV charges'!$D$11:$D$308),1, COUNTIF(A$4:$A17, 'Annex 2 EHV charges'!$D$11:$D$308)), 0)),"")</f>
        <v>454</v>
      </c>
      <c r="B18" s="77">
        <f>IF($A18="","",VLOOKUP($A18,'Annex 2 EHV charges'!$D:$P,2,0))</f>
        <v>454</v>
      </c>
      <c r="C18" s="78">
        <f>IF($A18="","",VLOOKUP($A18,'Annex 2 EHV charges'!$D:$P,3,0))</f>
        <v>1170001439725</v>
      </c>
      <c r="D18" s="77" t="str">
        <f>IF($A18="","",VLOOKUP($A18,'Annex 2 EHV charges'!$D:$P,4,0))</f>
        <v>Newhurst ERF 132 EFW</v>
      </c>
      <c r="E18" s="79">
        <f>IFERROR(IF(VLOOKUP($A18,'Annex 2 EHV charges'!$D:$P,COLUMN(E18)+5,FALSE)=0,"",VLOOKUP($A18,'Annex 2 EHV charges'!$D:$P,COLUMN(E18)+5,FALSE)),"")</f>
        <v>-0.57099999999999995</v>
      </c>
      <c r="F18" s="80">
        <f>IFERROR(IF(VLOOKUP($A18,'Annex 2 EHV charges'!$D:$P,COLUMN(F18)+5,FALSE)=0,"",VLOOKUP($A18,'Annex 2 EHV charges'!$D:$P,COLUMN(F18)+5,FALSE)),"")</f>
        <v>4398.8</v>
      </c>
      <c r="G18" s="81">
        <f>IFERROR(IF(VLOOKUP($A18,'Annex 2 EHV charges'!$D:$P,COLUMN(G18)+5,FALSE)=0,"",VLOOKUP($A18,'Annex 2 EHV charges'!$D:$P,COLUMN(G18)+5,FALSE)),"")</f>
        <v>0.05</v>
      </c>
      <c r="H18" s="81">
        <f>IFERROR(IF(VLOOKUP($A18,'Annex 2 EHV charges'!$D:$P,COLUMN(H18)+5,FALSE)=0,"",VLOOKUP($A18,'Annex 2 EHV charges'!$D:$P,COLUMN(H18)+5,FALSE)),"")</f>
        <v>0.05</v>
      </c>
    </row>
    <row r="19" spans="1:8" x14ac:dyDescent="0.2">
      <c r="A19" s="78">
        <f t="array" ref="A19">IFERROR(INDEX('Annex 2 EHV charges'!$D$11:$D$308, MATCH(0, IF(ISBLANK('Annex 2 EHV charges'!$D$11:$D$308),1, COUNTIF(A$4:$A18, 'Annex 2 EHV charges'!$D$11:$D$308)), 0)),"")</f>
        <v>455</v>
      </c>
      <c r="B19" s="77">
        <f>IF($A19="","",VLOOKUP($A19,'Annex 2 EHV charges'!$D:$P,2,0))</f>
        <v>455</v>
      </c>
      <c r="C19" s="78">
        <f>IF($A19="","",VLOOKUP($A19,'Annex 2 EHV charges'!$D:$P,3,0))</f>
        <v>1170001495989</v>
      </c>
      <c r="D19" s="77" t="str">
        <f>IF($A19="","",VLOOKUP($A19,'Annex 2 EHV charges'!$D:$P,4,0))</f>
        <v>Grafton Underwood</v>
      </c>
      <c r="E19" s="79" t="str">
        <f>IFERROR(IF(VLOOKUP($A19,'Annex 2 EHV charges'!$D:$P,COLUMN(E19)+5,FALSE)=0,"",VLOOKUP($A19,'Annex 2 EHV charges'!$D:$P,COLUMN(E19)+5,FALSE)),"")</f>
        <v/>
      </c>
      <c r="F19" s="80">
        <f>IFERROR(IF(VLOOKUP($A19,'Annex 2 EHV charges'!$D:$P,COLUMN(F19)+5,FALSE)=0,"",VLOOKUP($A19,'Annex 2 EHV charges'!$D:$P,COLUMN(F19)+5,FALSE)),"")</f>
        <v>1171.8699999999999</v>
      </c>
      <c r="G19" s="81">
        <f>IFERROR(IF(VLOOKUP($A19,'Annex 2 EHV charges'!$D:$P,COLUMN(G19)+5,FALSE)=0,"",VLOOKUP($A19,'Annex 2 EHV charges'!$D:$P,COLUMN(G19)+5,FALSE)),"")</f>
        <v>0.05</v>
      </c>
      <c r="H19" s="81">
        <f>IFERROR(IF(VLOOKUP($A19,'Annex 2 EHV charges'!$D:$P,COLUMN(H19)+5,FALSE)=0,"",VLOOKUP($A19,'Annex 2 EHV charges'!$D:$P,COLUMN(H19)+5,FALSE)),"")</f>
        <v>0.05</v>
      </c>
    </row>
    <row r="20" spans="1:8" x14ac:dyDescent="0.2">
      <c r="A20" s="78">
        <f t="array" ref="A20">IFERROR(INDEX('Annex 2 EHV charges'!$D$11:$D$308, MATCH(0, IF(ISBLANK('Annex 2 EHV charges'!$D$11:$D$308),1, COUNTIF(A$4:$A19, 'Annex 2 EHV charges'!$D$11:$D$308)), 0)),"")</f>
        <v>367</v>
      </c>
      <c r="B20" s="77">
        <f>IF($A20="","",VLOOKUP($A20,'Annex 2 EHV charges'!$D:$P,2,0))</f>
        <v>367</v>
      </c>
      <c r="C20" s="78" t="str">
        <f>IF($A20="","",VLOOKUP($A20,'Annex 2 EHV charges'!$D:$P,3,0))</f>
        <v>1170000480699</v>
      </c>
      <c r="D20" s="77" t="str">
        <f>IF($A20="","",VLOOKUP($A20,'Annex 2 EHV charges'!$D:$P,4,0))</f>
        <v>Yew Tree Farm PV</v>
      </c>
      <c r="E20" s="79" t="str">
        <f>IFERROR(IF(VLOOKUP($A20,'Annex 2 EHV charges'!$D:$P,COLUMN(E20)+5,FALSE)=0,"",VLOOKUP($A20,'Annex 2 EHV charges'!$D:$P,COLUMN(E20)+5,FALSE)),"")</f>
        <v/>
      </c>
      <c r="F20" s="80">
        <f>IFERROR(IF(VLOOKUP($A20,'Annex 2 EHV charges'!$D:$P,COLUMN(F20)+5,FALSE)=0,"",VLOOKUP($A20,'Annex 2 EHV charges'!$D:$P,COLUMN(F20)+5,FALSE)),"")</f>
        <v>690.27</v>
      </c>
      <c r="G20" s="81">
        <f>IFERROR(IF(VLOOKUP($A20,'Annex 2 EHV charges'!$D:$P,COLUMN(G20)+5,FALSE)=0,"",VLOOKUP($A20,'Annex 2 EHV charges'!$D:$P,COLUMN(G20)+5,FALSE)),"")</f>
        <v>0.05</v>
      </c>
      <c r="H20" s="81">
        <f>IFERROR(IF(VLOOKUP($A20,'Annex 2 EHV charges'!$D:$P,COLUMN(H20)+5,FALSE)=0,"",VLOOKUP($A20,'Annex 2 EHV charges'!$D:$P,COLUMN(H20)+5,FALSE)),"")</f>
        <v>0.05</v>
      </c>
    </row>
    <row r="21" spans="1:8" x14ac:dyDescent="0.2">
      <c r="A21" s="78">
        <f t="array" ref="A21">IFERROR(INDEX('Annex 2 EHV charges'!$D$11:$D$308, MATCH(0, IF(ISBLANK('Annex 2 EHV charges'!$D$11:$D$308),1, COUNTIF(A$4:$A20, 'Annex 2 EHV charges'!$D$11:$D$308)), 0)),"")</f>
        <v>368</v>
      </c>
      <c r="B21" s="77">
        <f>IF($A21="","",VLOOKUP($A21,'Annex 2 EHV charges'!$D:$P,2,0))</f>
        <v>368</v>
      </c>
      <c r="C21" s="78" t="str">
        <f>IF($A21="","",VLOOKUP($A21,'Annex 2 EHV charges'!$D:$P,3,0))</f>
        <v>1170000487151</v>
      </c>
      <c r="D21" s="77" t="str">
        <f>IF($A21="","",VLOOKUP($A21,'Annex 2 EHV charges'!$D:$P,4,0))</f>
        <v>Cobb Farm Egmanton PV</v>
      </c>
      <c r="E21" s="79" t="str">
        <f>IFERROR(IF(VLOOKUP($A21,'Annex 2 EHV charges'!$D:$P,COLUMN(E21)+5,FALSE)=0,"",VLOOKUP($A21,'Annex 2 EHV charges'!$D:$P,COLUMN(E21)+5,FALSE)),"")</f>
        <v/>
      </c>
      <c r="F21" s="80">
        <f>IFERROR(IF(VLOOKUP($A21,'Annex 2 EHV charges'!$D:$P,COLUMN(F21)+5,FALSE)=0,"",VLOOKUP($A21,'Annex 2 EHV charges'!$D:$P,COLUMN(F21)+5,FALSE)),"")</f>
        <v>564.65</v>
      </c>
      <c r="G21" s="81">
        <f>IFERROR(IF(VLOOKUP($A21,'Annex 2 EHV charges'!$D:$P,COLUMN(G21)+5,FALSE)=0,"",VLOOKUP($A21,'Annex 2 EHV charges'!$D:$P,COLUMN(G21)+5,FALSE)),"")</f>
        <v>0.05</v>
      </c>
      <c r="H21" s="81">
        <f>IFERROR(IF(VLOOKUP($A21,'Annex 2 EHV charges'!$D:$P,COLUMN(H21)+5,FALSE)=0,"",VLOOKUP($A21,'Annex 2 EHV charges'!$D:$P,COLUMN(H21)+5,FALSE)),"")</f>
        <v>0.05</v>
      </c>
    </row>
    <row r="22" spans="1:8" x14ac:dyDescent="0.2">
      <c r="A22" s="78">
        <f t="array" ref="A22">IFERROR(INDEX('Annex 2 EHV charges'!$D$11:$D$308, MATCH(0, IF(ISBLANK('Annex 2 EHV charges'!$D$11:$D$308),1, COUNTIF(A$4:$A21, 'Annex 2 EHV charges'!$D$11:$D$308)), 0)),"")</f>
        <v>369</v>
      </c>
      <c r="B22" s="77">
        <f>IF($A22="","",VLOOKUP($A22,'Annex 2 EHV charges'!$D:$P,2,0))</f>
        <v>369</v>
      </c>
      <c r="C22" s="78" t="str">
        <f>IF($A22="","",VLOOKUP($A22,'Annex 2 EHV charges'!$D:$P,3,0))</f>
        <v>1170000530969</v>
      </c>
      <c r="D22" s="77" t="str">
        <f>IF($A22="","",VLOOKUP($A22,'Annex 2 EHV charges'!$D:$P,4,0))</f>
        <v>Kelmarsh Wind Farm</v>
      </c>
      <c r="E22" s="79" t="str">
        <f>IFERROR(IF(VLOOKUP($A22,'Annex 2 EHV charges'!$D:$P,COLUMN(E22)+5,FALSE)=0,"",VLOOKUP($A22,'Annex 2 EHV charges'!$D:$P,COLUMN(E22)+5,FALSE)),"")</f>
        <v/>
      </c>
      <c r="F22" s="80">
        <f>IFERROR(IF(VLOOKUP($A22,'Annex 2 EHV charges'!$D:$P,COLUMN(F22)+5,FALSE)=0,"",VLOOKUP($A22,'Annex 2 EHV charges'!$D:$P,COLUMN(F22)+5,FALSE)),"")</f>
        <v>7436.13</v>
      </c>
      <c r="G22" s="81">
        <f>IFERROR(IF(VLOOKUP($A22,'Annex 2 EHV charges'!$D:$P,COLUMN(G22)+5,FALSE)=0,"",VLOOKUP($A22,'Annex 2 EHV charges'!$D:$P,COLUMN(G22)+5,FALSE)),"")</f>
        <v>0.05</v>
      </c>
      <c r="H22" s="81">
        <f>IFERROR(IF(VLOOKUP($A22,'Annex 2 EHV charges'!$D:$P,COLUMN(H22)+5,FALSE)=0,"",VLOOKUP($A22,'Annex 2 EHV charges'!$D:$P,COLUMN(H22)+5,FALSE)),"")</f>
        <v>0.05</v>
      </c>
    </row>
    <row r="23" spans="1:8" x14ac:dyDescent="0.2">
      <c r="A23" s="78">
        <f t="array" ref="A23">IFERROR(INDEX('Annex 2 EHV charges'!$D$11:$D$308, MATCH(0, IF(ISBLANK('Annex 2 EHV charges'!$D$11:$D$308),1, COUNTIF(A$4:$A22, 'Annex 2 EHV charges'!$D$11:$D$308)), 0)),"")</f>
        <v>371</v>
      </c>
      <c r="B23" s="77">
        <f>IF($A23="","",VLOOKUP($A23,'Annex 2 EHV charges'!$D:$P,2,0))</f>
        <v>371</v>
      </c>
      <c r="C23" s="78" t="str">
        <f>IF($A23="","",VLOOKUP($A23,'Annex 2 EHV charges'!$D:$P,3,0))</f>
        <v>1170000549240</v>
      </c>
      <c r="D23" s="77" t="str">
        <f>IF($A23="","",VLOOKUP($A23,'Annex 2 EHV charges'!$D:$P,4,0))</f>
        <v>Copley Farm PV Claypole</v>
      </c>
      <c r="E23" s="79" t="str">
        <f>IFERROR(IF(VLOOKUP($A23,'Annex 2 EHV charges'!$D:$P,COLUMN(E23)+5,FALSE)=0,"",VLOOKUP($A23,'Annex 2 EHV charges'!$D:$P,COLUMN(E23)+5,FALSE)),"")</f>
        <v/>
      </c>
      <c r="F23" s="80">
        <f>IFERROR(IF(VLOOKUP($A23,'Annex 2 EHV charges'!$D:$P,COLUMN(F23)+5,FALSE)=0,"",VLOOKUP($A23,'Annex 2 EHV charges'!$D:$P,COLUMN(F23)+5,FALSE)),"")</f>
        <v>1083.21</v>
      </c>
      <c r="G23" s="81">
        <f>IFERROR(IF(VLOOKUP($A23,'Annex 2 EHV charges'!$D:$P,COLUMN(G23)+5,FALSE)=0,"",VLOOKUP($A23,'Annex 2 EHV charges'!$D:$P,COLUMN(G23)+5,FALSE)),"")</f>
        <v>0.05</v>
      </c>
      <c r="H23" s="81">
        <f>IFERROR(IF(VLOOKUP($A23,'Annex 2 EHV charges'!$D:$P,COLUMN(H23)+5,FALSE)=0,"",VLOOKUP($A23,'Annex 2 EHV charges'!$D:$P,COLUMN(H23)+5,FALSE)),"")</f>
        <v>0.05</v>
      </c>
    </row>
    <row r="24" spans="1:8" x14ac:dyDescent="0.2">
      <c r="A24" s="78">
        <f t="array" ref="A24">IFERROR(INDEX('Annex 2 EHV charges'!$D$11:$D$308, MATCH(0, IF(ISBLANK('Annex 2 EHV charges'!$D$11:$D$308),1, COUNTIF(A$4:$A23, 'Annex 2 EHV charges'!$D$11:$D$308)), 0)),"")</f>
        <v>372</v>
      </c>
      <c r="B24" s="77">
        <f>IF($A24="","",VLOOKUP($A24,'Annex 2 EHV charges'!$D:$P,2,0))</f>
        <v>372</v>
      </c>
      <c r="C24" s="78" t="str">
        <f>IF($A24="","",VLOOKUP($A24,'Annex 2 EHV charges'!$D:$P,3,0))</f>
        <v>1170000549278</v>
      </c>
      <c r="D24" s="77" t="str">
        <f>IF($A24="","",VLOOKUP($A24,'Annex 2 EHV charges'!$D:$P,4,0))</f>
        <v>Greatmoor EFW Calvert</v>
      </c>
      <c r="E24" s="79" t="str">
        <f>IFERROR(IF(VLOOKUP($A24,'Annex 2 EHV charges'!$D:$P,COLUMN(E24)+5,FALSE)=0,"",VLOOKUP($A24,'Annex 2 EHV charges'!$D:$P,COLUMN(E24)+5,FALSE)),"")</f>
        <v/>
      </c>
      <c r="F24" s="80">
        <f>IFERROR(IF(VLOOKUP($A24,'Annex 2 EHV charges'!$D:$P,COLUMN(F24)+5,FALSE)=0,"",VLOOKUP($A24,'Annex 2 EHV charges'!$D:$P,COLUMN(F24)+5,FALSE)),"")</f>
        <v>8421.5400000000009</v>
      </c>
      <c r="G24" s="81">
        <f>IFERROR(IF(VLOOKUP($A24,'Annex 2 EHV charges'!$D:$P,COLUMN(G24)+5,FALSE)=0,"",VLOOKUP($A24,'Annex 2 EHV charges'!$D:$P,COLUMN(G24)+5,FALSE)),"")</f>
        <v>0.05</v>
      </c>
      <c r="H24" s="81">
        <f>IFERROR(IF(VLOOKUP($A24,'Annex 2 EHV charges'!$D:$P,COLUMN(H24)+5,FALSE)=0,"",VLOOKUP($A24,'Annex 2 EHV charges'!$D:$P,COLUMN(H24)+5,FALSE)),"")</f>
        <v>0.05</v>
      </c>
    </row>
    <row r="25" spans="1:8" x14ac:dyDescent="0.2">
      <c r="A25" s="78">
        <f t="array" ref="A25">IFERROR(INDEX('Annex 2 EHV charges'!$D$11:$D$308, MATCH(0, IF(ISBLANK('Annex 2 EHV charges'!$D$11:$D$308),1, COUNTIF(A$4:$A24, 'Annex 2 EHV charges'!$D$11:$D$308)), 0)),"")</f>
        <v>373</v>
      </c>
      <c r="B25" s="77">
        <f>IF($A25="","",VLOOKUP($A25,'Annex 2 EHV charges'!$D:$P,2,0))</f>
        <v>373</v>
      </c>
      <c r="C25" s="78" t="str">
        <f>IF($A25="","",VLOOKUP($A25,'Annex 2 EHV charges'!$D:$P,3,0))</f>
        <v>1170000559860</v>
      </c>
      <c r="D25" s="77" t="str">
        <f>IF($A25="","",VLOOKUP($A25,'Annex 2 EHV charges'!$D:$P,4,0))</f>
        <v>Lodge Farm (Calow) PV</v>
      </c>
      <c r="E25" s="79" t="str">
        <f>IFERROR(IF(VLOOKUP($A25,'Annex 2 EHV charges'!$D:$P,COLUMN(E25)+5,FALSE)=0,"",VLOOKUP($A25,'Annex 2 EHV charges'!$D:$P,COLUMN(E25)+5,FALSE)),"")</f>
        <v/>
      </c>
      <c r="F25" s="80">
        <f>IFERROR(IF(VLOOKUP($A25,'Annex 2 EHV charges'!$D:$P,COLUMN(F25)+5,FALSE)=0,"",VLOOKUP($A25,'Annex 2 EHV charges'!$D:$P,COLUMN(F25)+5,FALSE)),"")</f>
        <v>419.99</v>
      </c>
      <c r="G25" s="81">
        <f>IFERROR(IF(VLOOKUP($A25,'Annex 2 EHV charges'!$D:$P,COLUMN(G25)+5,FALSE)=0,"",VLOOKUP($A25,'Annex 2 EHV charges'!$D:$P,COLUMN(G25)+5,FALSE)),"")</f>
        <v>0.05</v>
      </c>
      <c r="H25" s="81">
        <f>IFERROR(IF(VLOOKUP($A25,'Annex 2 EHV charges'!$D:$P,COLUMN(H25)+5,FALSE)=0,"",VLOOKUP($A25,'Annex 2 EHV charges'!$D:$P,COLUMN(H25)+5,FALSE)),"")</f>
        <v>0.05</v>
      </c>
    </row>
    <row r="26" spans="1:8" x14ac:dyDescent="0.2">
      <c r="A26" s="78">
        <f t="array" ref="A26">IFERROR(INDEX('Annex 2 EHV charges'!$D$11:$D$308, MATCH(0, IF(ISBLANK('Annex 2 EHV charges'!$D$11:$D$308),1, COUNTIF(A$4:$A25, 'Annex 2 EHV charges'!$D$11:$D$308)), 0)),"")</f>
        <v>374</v>
      </c>
      <c r="B26" s="77">
        <f>IF($A26="","",VLOOKUP($A26,'Annex 2 EHV charges'!$D:$P,2,0))</f>
        <v>374</v>
      </c>
      <c r="C26" s="78" t="str">
        <f>IF($A26="","",VLOOKUP($A26,'Annex 2 EHV charges'!$D:$P,3,0))</f>
        <v>1170000569850</v>
      </c>
      <c r="D26" s="77" t="str">
        <f>IF($A26="","",VLOOKUP($A26,'Annex 2 EHV charges'!$D:$P,4,0))</f>
        <v>Arkwright Solar PV</v>
      </c>
      <c r="E26" s="79" t="str">
        <f>IFERROR(IF(VLOOKUP($A26,'Annex 2 EHV charges'!$D:$P,COLUMN(E26)+5,FALSE)=0,"",VLOOKUP($A26,'Annex 2 EHV charges'!$D:$P,COLUMN(E26)+5,FALSE)),"")</f>
        <v/>
      </c>
      <c r="F26" s="80">
        <f>IFERROR(IF(VLOOKUP($A26,'Annex 2 EHV charges'!$D:$P,COLUMN(F26)+5,FALSE)=0,"",VLOOKUP($A26,'Annex 2 EHV charges'!$D:$P,COLUMN(F26)+5,FALSE)),"")</f>
        <v>1316.35</v>
      </c>
      <c r="G26" s="81">
        <f>IFERROR(IF(VLOOKUP($A26,'Annex 2 EHV charges'!$D:$P,COLUMN(G26)+5,FALSE)=0,"",VLOOKUP($A26,'Annex 2 EHV charges'!$D:$P,COLUMN(G26)+5,FALSE)),"")</f>
        <v>0.05</v>
      </c>
      <c r="H26" s="81">
        <f>IFERROR(IF(VLOOKUP($A26,'Annex 2 EHV charges'!$D:$P,COLUMN(H26)+5,FALSE)=0,"",VLOOKUP($A26,'Annex 2 EHV charges'!$D:$P,COLUMN(H26)+5,FALSE)),"")</f>
        <v>0.05</v>
      </c>
    </row>
    <row r="27" spans="1:8" x14ac:dyDescent="0.2">
      <c r="A27" s="78">
        <f t="array" ref="A27">IFERROR(INDEX('Annex 2 EHV charges'!$D$11:$D$308, MATCH(0, IF(ISBLANK('Annex 2 EHV charges'!$D$11:$D$308),1, COUNTIF(A$4:$A26, 'Annex 2 EHV charges'!$D$11:$D$308)), 0)),"")</f>
        <v>375</v>
      </c>
      <c r="B27" s="77">
        <f>IF($A27="","",VLOOKUP($A27,'Annex 2 EHV charges'!$D:$P,2,0))</f>
        <v>375</v>
      </c>
      <c r="C27" s="78" t="str">
        <f>IF($A27="","",VLOOKUP($A27,'Annex 2 EHV charges'!$D:$P,3,0))</f>
        <v>1170000579254</v>
      </c>
      <c r="D27" s="77" t="str">
        <f>IF($A27="","",VLOOKUP($A27,'Annex 2 EHV charges'!$D:$P,4,0))</f>
        <v>Langar Commercial PV</v>
      </c>
      <c r="E27" s="79" t="str">
        <f>IFERROR(IF(VLOOKUP($A27,'Annex 2 EHV charges'!$D:$P,COLUMN(E27)+5,FALSE)=0,"",VLOOKUP($A27,'Annex 2 EHV charges'!$D:$P,COLUMN(E27)+5,FALSE)),"")</f>
        <v/>
      </c>
      <c r="F27" s="80">
        <f>IFERROR(IF(VLOOKUP($A27,'Annex 2 EHV charges'!$D:$P,COLUMN(F27)+5,FALSE)=0,"",VLOOKUP($A27,'Annex 2 EHV charges'!$D:$P,COLUMN(F27)+5,FALSE)),"")</f>
        <v>221.38</v>
      </c>
      <c r="G27" s="81">
        <f>IFERROR(IF(VLOOKUP($A27,'Annex 2 EHV charges'!$D:$P,COLUMN(G27)+5,FALSE)=0,"",VLOOKUP($A27,'Annex 2 EHV charges'!$D:$P,COLUMN(G27)+5,FALSE)),"")</f>
        <v>0.05</v>
      </c>
      <c r="H27" s="81">
        <f>IFERROR(IF(VLOOKUP($A27,'Annex 2 EHV charges'!$D:$P,COLUMN(H27)+5,FALSE)=0,"",VLOOKUP($A27,'Annex 2 EHV charges'!$D:$P,COLUMN(H27)+5,FALSE)),"")</f>
        <v>0.05</v>
      </c>
    </row>
    <row r="28" spans="1:8" x14ac:dyDescent="0.2">
      <c r="A28" s="78">
        <f t="array" ref="A28">IFERROR(INDEX('Annex 2 EHV charges'!$D$11:$D$308, MATCH(0, IF(ISBLANK('Annex 2 EHV charges'!$D$11:$D$308),1, COUNTIF(A$4:$A27, 'Annex 2 EHV charges'!$D$11:$D$308)), 0)),"")</f>
        <v>417</v>
      </c>
      <c r="B28" s="77">
        <f>IF($A28="","",VLOOKUP($A28,'Annex 2 EHV charges'!$D:$P,2,0))</f>
        <v>417</v>
      </c>
      <c r="C28" s="78" t="str">
        <f>IF($A28="","",VLOOKUP($A28,'Annex 2 EHV charges'!$D:$P,3,0))</f>
        <v>1170000740808</v>
      </c>
      <c r="D28" s="77" t="str">
        <f>IF($A28="","",VLOOKUP($A28,'Annex 2 EHV charges'!$D:$P,4,0))</f>
        <v>Langar PV Community</v>
      </c>
      <c r="E28" s="79" t="str">
        <f>IFERROR(IF(VLOOKUP($A28,'Annex 2 EHV charges'!$D:$P,COLUMN(E28)+5,FALSE)=0,"",VLOOKUP($A28,'Annex 2 EHV charges'!$D:$P,COLUMN(E28)+5,FALSE)),"")</f>
        <v/>
      </c>
      <c r="F28" s="80">
        <f>IFERROR(IF(VLOOKUP($A28,'Annex 2 EHV charges'!$D:$P,COLUMN(F28)+5,FALSE)=0,"",VLOOKUP($A28,'Annex 2 EHV charges'!$D:$P,COLUMN(F28)+5,FALSE)),"")</f>
        <v>221.38</v>
      </c>
      <c r="G28" s="81">
        <f>IFERROR(IF(VLOOKUP($A28,'Annex 2 EHV charges'!$D:$P,COLUMN(G28)+5,FALSE)=0,"",VLOOKUP($A28,'Annex 2 EHV charges'!$D:$P,COLUMN(G28)+5,FALSE)),"")</f>
        <v>0.05</v>
      </c>
      <c r="H28" s="81">
        <f>IFERROR(IF(VLOOKUP($A28,'Annex 2 EHV charges'!$D:$P,COLUMN(H28)+5,FALSE)=0,"",VLOOKUP($A28,'Annex 2 EHV charges'!$D:$P,COLUMN(H28)+5,FALSE)),"")</f>
        <v>0.05</v>
      </c>
    </row>
    <row r="29" spans="1:8" x14ac:dyDescent="0.2">
      <c r="A29" s="78">
        <f t="array" ref="A29">IFERROR(INDEX('Annex 2 EHV charges'!$D$11:$D$308, MATCH(0, IF(ISBLANK('Annex 2 EHV charges'!$D$11:$D$308),1, COUNTIF(A$4:$A28, 'Annex 2 EHV charges'!$D$11:$D$308)), 0)),"")</f>
        <v>377</v>
      </c>
      <c r="B29" s="77">
        <f>IF($A29="","",VLOOKUP($A29,'Annex 2 EHV charges'!$D:$P,2,0))</f>
        <v>377</v>
      </c>
      <c r="C29" s="78" t="str">
        <f>IF($A29="","",VLOOKUP($A29,'Annex 2 EHV charges'!$D:$P,3,0))</f>
        <v>1170000579928</v>
      </c>
      <c r="D29" s="77" t="str">
        <f>IF($A29="","",VLOOKUP($A29,'Annex 2 EHV charges'!$D:$P,4,0))</f>
        <v>Averill Farm PV</v>
      </c>
      <c r="E29" s="79" t="str">
        <f>IFERROR(IF(VLOOKUP($A29,'Annex 2 EHV charges'!$D:$P,COLUMN(E29)+5,FALSE)=0,"",VLOOKUP($A29,'Annex 2 EHV charges'!$D:$P,COLUMN(E29)+5,FALSE)),"")</f>
        <v/>
      </c>
      <c r="F29" s="80">
        <f>IFERROR(IF(VLOOKUP($A29,'Annex 2 EHV charges'!$D:$P,COLUMN(F29)+5,FALSE)=0,"",VLOOKUP($A29,'Annex 2 EHV charges'!$D:$P,COLUMN(F29)+5,FALSE)),"")</f>
        <v>1288.57</v>
      </c>
      <c r="G29" s="81">
        <f>IFERROR(IF(VLOOKUP($A29,'Annex 2 EHV charges'!$D:$P,COLUMN(G29)+5,FALSE)=0,"",VLOOKUP($A29,'Annex 2 EHV charges'!$D:$P,COLUMN(G29)+5,FALSE)),"")</f>
        <v>0.05</v>
      </c>
      <c r="H29" s="81">
        <f>IFERROR(IF(VLOOKUP($A29,'Annex 2 EHV charges'!$D:$P,COLUMN(H29)+5,FALSE)=0,"",VLOOKUP($A29,'Annex 2 EHV charges'!$D:$P,COLUMN(H29)+5,FALSE)),"")</f>
        <v>0.05</v>
      </c>
    </row>
    <row r="30" spans="1:8" x14ac:dyDescent="0.2">
      <c r="A30" s="78">
        <f t="array" ref="A30">IFERROR(INDEX('Annex 2 EHV charges'!$D$11:$D$308, MATCH(0, IF(ISBLANK('Annex 2 EHV charges'!$D$11:$D$308),1, COUNTIF(A$4:$A29, 'Annex 2 EHV charges'!$D$11:$D$308)), 0)),"")</f>
        <v>378</v>
      </c>
      <c r="B30" s="77">
        <f>IF($A30="","",VLOOKUP($A30,'Annex 2 EHV charges'!$D:$P,2,0))</f>
        <v>378</v>
      </c>
      <c r="C30" s="78" t="str">
        <f>IF($A30="","",VLOOKUP($A30,'Annex 2 EHV charges'!$D:$P,3,0))</f>
        <v>1170000582708</v>
      </c>
      <c r="D30" s="77" t="str">
        <f>IF($A30="","",VLOOKUP($A30,'Annex 2 EHV charges'!$D:$P,4,0))</f>
        <v>Marchington Solar PV</v>
      </c>
      <c r="E30" s="79" t="str">
        <f>IFERROR(IF(VLOOKUP($A30,'Annex 2 EHV charges'!$D:$P,COLUMN(E30)+5,FALSE)=0,"",VLOOKUP($A30,'Annex 2 EHV charges'!$D:$P,COLUMN(E30)+5,FALSE)),"")</f>
        <v/>
      </c>
      <c r="F30" s="80">
        <f>IFERROR(IF(VLOOKUP($A30,'Annex 2 EHV charges'!$D:$P,COLUMN(F30)+5,FALSE)=0,"",VLOOKUP($A30,'Annex 2 EHV charges'!$D:$P,COLUMN(F30)+5,FALSE)),"")</f>
        <v>478.98</v>
      </c>
      <c r="G30" s="81">
        <f>IFERROR(IF(VLOOKUP($A30,'Annex 2 EHV charges'!$D:$P,COLUMN(G30)+5,FALSE)=0,"",VLOOKUP($A30,'Annex 2 EHV charges'!$D:$P,COLUMN(G30)+5,FALSE)),"")</f>
        <v>0.05</v>
      </c>
      <c r="H30" s="81">
        <f>IFERROR(IF(VLOOKUP($A30,'Annex 2 EHV charges'!$D:$P,COLUMN(H30)+5,FALSE)=0,"",VLOOKUP($A30,'Annex 2 EHV charges'!$D:$P,COLUMN(H30)+5,FALSE)),"")</f>
        <v>0.05</v>
      </c>
    </row>
    <row r="31" spans="1:8" x14ac:dyDescent="0.2">
      <c r="A31" s="78">
        <f t="array" ref="A31">IFERROR(INDEX('Annex 2 EHV charges'!$D$11:$D$308, MATCH(0, IF(ISBLANK('Annex 2 EHV charges'!$D$11:$D$308),1, COUNTIF(A$4:$A30, 'Annex 2 EHV charges'!$D$11:$D$308)), 0)),"")</f>
        <v>379</v>
      </c>
      <c r="B31" s="77">
        <f>IF($A31="","",VLOOKUP($A31,'Annex 2 EHV charges'!$D:$P,2,0))</f>
        <v>379</v>
      </c>
      <c r="C31" s="78" t="str">
        <f>IF($A31="","",VLOOKUP($A31,'Annex 2 EHV charges'!$D:$P,3,0))</f>
        <v>1170000586508</v>
      </c>
      <c r="D31" s="77" t="str">
        <f>IF($A31="","",VLOOKUP($A31,'Annex 2 EHV charges'!$D:$P,4,0))</f>
        <v>West End Fm Treswell PV</v>
      </c>
      <c r="E31" s="79" t="str">
        <f>IFERROR(IF(VLOOKUP($A31,'Annex 2 EHV charges'!$D:$P,COLUMN(E31)+5,FALSE)=0,"",VLOOKUP($A31,'Annex 2 EHV charges'!$D:$P,COLUMN(E31)+5,FALSE)),"")</f>
        <v/>
      </c>
      <c r="F31" s="80">
        <f>IFERROR(IF(VLOOKUP($A31,'Annex 2 EHV charges'!$D:$P,COLUMN(F31)+5,FALSE)=0,"",VLOOKUP($A31,'Annex 2 EHV charges'!$D:$P,COLUMN(F31)+5,FALSE)),"")</f>
        <v>478.79</v>
      </c>
      <c r="G31" s="81">
        <f>IFERROR(IF(VLOOKUP($A31,'Annex 2 EHV charges'!$D:$P,COLUMN(G31)+5,FALSE)=0,"",VLOOKUP($A31,'Annex 2 EHV charges'!$D:$P,COLUMN(G31)+5,FALSE)),"")</f>
        <v>0.05</v>
      </c>
      <c r="H31" s="81">
        <f>IFERROR(IF(VLOOKUP($A31,'Annex 2 EHV charges'!$D:$P,COLUMN(H31)+5,FALSE)=0,"",VLOOKUP($A31,'Annex 2 EHV charges'!$D:$P,COLUMN(H31)+5,FALSE)),"")</f>
        <v>0.05</v>
      </c>
    </row>
    <row r="32" spans="1:8" x14ac:dyDescent="0.2">
      <c r="A32" s="78">
        <f t="array" ref="A32">IFERROR(INDEX('Annex 2 EHV charges'!$D$11:$D$308, MATCH(0, IF(ISBLANK('Annex 2 EHV charges'!$D$11:$D$308),1, COUNTIF(A$4:$A31, 'Annex 2 EHV charges'!$D$11:$D$308)), 0)),"")</f>
        <v>380</v>
      </c>
      <c r="B32" s="77">
        <f>IF($A32="","",VLOOKUP($A32,'Annex 2 EHV charges'!$D:$P,2,0))</f>
        <v>380</v>
      </c>
      <c r="C32" s="78" t="str">
        <f>IF($A32="","",VLOOKUP($A32,'Annex 2 EHV charges'!$D:$P,3,0))</f>
        <v>1170000586614</v>
      </c>
      <c r="D32" s="77" t="str">
        <f>IF($A32="","",VLOOKUP($A32,'Annex 2 EHV charges'!$D:$P,4,0))</f>
        <v>Fields Farm Southam PV</v>
      </c>
      <c r="E32" s="79" t="str">
        <f>IFERROR(IF(VLOOKUP($A32,'Annex 2 EHV charges'!$D:$P,COLUMN(E32)+5,FALSE)=0,"",VLOOKUP($A32,'Annex 2 EHV charges'!$D:$P,COLUMN(E32)+5,FALSE)),"")</f>
        <v/>
      </c>
      <c r="F32" s="80">
        <f>IFERROR(IF(VLOOKUP($A32,'Annex 2 EHV charges'!$D:$P,COLUMN(F32)+5,FALSE)=0,"",VLOOKUP($A32,'Annex 2 EHV charges'!$D:$P,COLUMN(F32)+5,FALSE)),"")</f>
        <v>430.47</v>
      </c>
      <c r="G32" s="81">
        <f>IFERROR(IF(VLOOKUP($A32,'Annex 2 EHV charges'!$D:$P,COLUMN(G32)+5,FALSE)=0,"",VLOOKUP($A32,'Annex 2 EHV charges'!$D:$P,COLUMN(G32)+5,FALSE)),"")</f>
        <v>0.05</v>
      </c>
      <c r="H32" s="81">
        <f>IFERROR(IF(VLOOKUP($A32,'Annex 2 EHV charges'!$D:$P,COLUMN(H32)+5,FALSE)=0,"",VLOOKUP($A32,'Annex 2 EHV charges'!$D:$P,COLUMN(H32)+5,FALSE)),"")</f>
        <v>0.05</v>
      </c>
    </row>
    <row r="33" spans="1:8" x14ac:dyDescent="0.2">
      <c r="A33" s="78">
        <f t="array" ref="A33">IFERROR(INDEX('Annex 2 EHV charges'!$D$11:$D$308, MATCH(0, IF(ISBLANK('Annex 2 EHV charges'!$D$11:$D$308),1, COUNTIF(A$4:$A32, 'Annex 2 EHV charges'!$D$11:$D$308)), 0)),"")</f>
        <v>381</v>
      </c>
      <c r="B33" s="77">
        <f>IF($A33="","",VLOOKUP($A33,'Annex 2 EHV charges'!$D:$P,2,0))</f>
        <v>381</v>
      </c>
      <c r="C33" s="78" t="str">
        <f>IF($A33="","",VLOOKUP($A33,'Annex 2 EHV charges'!$D:$P,3,0))</f>
        <v>1170000587282</v>
      </c>
      <c r="D33" s="77" t="str">
        <f>IF($A33="","",VLOOKUP($A33,'Annex 2 EHV charges'!$D:$P,4,0))</f>
        <v>Canopus Farm PV</v>
      </c>
      <c r="E33" s="79" t="str">
        <f>IFERROR(IF(VLOOKUP($A33,'Annex 2 EHV charges'!$D:$P,COLUMN(E33)+5,FALSE)=0,"",VLOOKUP($A33,'Annex 2 EHV charges'!$D:$P,COLUMN(E33)+5,FALSE)),"")</f>
        <v/>
      </c>
      <c r="F33" s="80">
        <f>IFERROR(IF(VLOOKUP($A33,'Annex 2 EHV charges'!$D:$P,COLUMN(F33)+5,FALSE)=0,"",VLOOKUP($A33,'Annex 2 EHV charges'!$D:$P,COLUMN(F33)+5,FALSE)),"")</f>
        <v>441.3</v>
      </c>
      <c r="G33" s="81">
        <f>IFERROR(IF(VLOOKUP($A33,'Annex 2 EHV charges'!$D:$P,COLUMN(G33)+5,FALSE)=0,"",VLOOKUP($A33,'Annex 2 EHV charges'!$D:$P,COLUMN(G33)+5,FALSE)),"")</f>
        <v>0.05</v>
      </c>
      <c r="H33" s="81">
        <f>IFERROR(IF(VLOOKUP($A33,'Annex 2 EHV charges'!$D:$P,COLUMN(H33)+5,FALSE)=0,"",VLOOKUP($A33,'Annex 2 EHV charges'!$D:$P,COLUMN(H33)+5,FALSE)),"")</f>
        <v>0.05</v>
      </c>
    </row>
    <row r="34" spans="1:8" x14ac:dyDescent="0.2">
      <c r="A34" s="78">
        <f t="array" ref="A34">IFERROR(INDEX('Annex 2 EHV charges'!$D$11:$D$308, MATCH(0, IF(ISBLANK('Annex 2 EHV charges'!$D$11:$D$308),1, COUNTIF(A$4:$A33, 'Annex 2 EHV charges'!$D$11:$D$308)), 0)),"")</f>
        <v>382</v>
      </c>
      <c r="B34" s="77">
        <f>IF($A34="","",VLOOKUP($A34,'Annex 2 EHV charges'!$D:$P,2,0))</f>
        <v>382</v>
      </c>
      <c r="C34" s="78" t="str">
        <f>IF($A34="","",VLOOKUP($A34,'Annex 2 EHV charges'!$D:$P,3,0))</f>
        <v>1170000594270</v>
      </c>
      <c r="D34" s="77" t="str">
        <f>IF($A34="","",VLOOKUP($A34,'Annex 2 EHV charges'!$D:$P,4,0))</f>
        <v>Lindridge Farm PV</v>
      </c>
      <c r="E34" s="79" t="str">
        <f>IFERROR(IF(VLOOKUP($A34,'Annex 2 EHV charges'!$D:$P,COLUMN(E34)+5,FALSE)=0,"",VLOOKUP($A34,'Annex 2 EHV charges'!$D:$P,COLUMN(E34)+5,FALSE)),"")</f>
        <v/>
      </c>
      <c r="F34" s="80">
        <f>IFERROR(IF(VLOOKUP($A34,'Annex 2 EHV charges'!$D:$P,COLUMN(F34)+5,FALSE)=0,"",VLOOKUP($A34,'Annex 2 EHV charges'!$D:$P,COLUMN(F34)+5,FALSE)),"")</f>
        <v>969.43</v>
      </c>
      <c r="G34" s="81">
        <f>IFERROR(IF(VLOOKUP($A34,'Annex 2 EHV charges'!$D:$P,COLUMN(G34)+5,FALSE)=0,"",VLOOKUP($A34,'Annex 2 EHV charges'!$D:$P,COLUMN(G34)+5,FALSE)),"")</f>
        <v>0.05</v>
      </c>
      <c r="H34" s="81">
        <f>IFERROR(IF(VLOOKUP($A34,'Annex 2 EHV charges'!$D:$P,COLUMN(H34)+5,FALSE)=0,"",VLOOKUP($A34,'Annex 2 EHV charges'!$D:$P,COLUMN(H34)+5,FALSE)),"")</f>
        <v>0.05</v>
      </c>
    </row>
    <row r="35" spans="1:8" x14ac:dyDescent="0.2">
      <c r="A35" s="78">
        <f t="array" ref="A35">IFERROR(INDEX('Annex 2 EHV charges'!$D$11:$D$308, MATCH(0, IF(ISBLANK('Annex 2 EHV charges'!$D$11:$D$308),1, COUNTIF(A$4:$A34, 'Annex 2 EHV charges'!$D$11:$D$308)), 0)),"")</f>
        <v>383</v>
      </c>
      <c r="B35" s="77">
        <f>IF($A35="","",VLOOKUP($A35,'Annex 2 EHV charges'!$D:$P,2,0))</f>
        <v>383</v>
      </c>
      <c r="C35" s="78" t="str">
        <f>IF($A35="","",VLOOKUP($A35,'Annex 2 EHV charges'!$D:$P,3,0))</f>
        <v>1170000594173</v>
      </c>
      <c r="D35" s="77" t="str">
        <f>IF($A35="","",VLOOKUP($A35,'Annex 2 EHV charges'!$D:$P,4,0))</f>
        <v>Thornborough Grnds PV</v>
      </c>
      <c r="E35" s="79" t="str">
        <f>IFERROR(IF(VLOOKUP($A35,'Annex 2 EHV charges'!$D:$P,COLUMN(E35)+5,FALSE)=0,"",VLOOKUP($A35,'Annex 2 EHV charges'!$D:$P,COLUMN(E35)+5,FALSE)),"")</f>
        <v/>
      </c>
      <c r="F35" s="80">
        <f>IFERROR(IF(VLOOKUP($A35,'Annex 2 EHV charges'!$D:$P,COLUMN(F35)+5,FALSE)=0,"",VLOOKUP($A35,'Annex 2 EHV charges'!$D:$P,COLUMN(F35)+5,FALSE)),"")</f>
        <v>747.5</v>
      </c>
      <c r="G35" s="81">
        <f>IFERROR(IF(VLOOKUP($A35,'Annex 2 EHV charges'!$D:$P,COLUMN(G35)+5,FALSE)=0,"",VLOOKUP($A35,'Annex 2 EHV charges'!$D:$P,COLUMN(G35)+5,FALSE)),"")</f>
        <v>0.05</v>
      </c>
      <c r="H35" s="81">
        <f>IFERROR(IF(VLOOKUP($A35,'Annex 2 EHV charges'!$D:$P,COLUMN(H35)+5,FALSE)=0,"",VLOOKUP($A35,'Annex 2 EHV charges'!$D:$P,COLUMN(H35)+5,FALSE)),"")</f>
        <v>0.05</v>
      </c>
    </row>
    <row r="36" spans="1:8" x14ac:dyDescent="0.2">
      <c r="A36" s="78">
        <f t="array" ref="A36">IFERROR(INDEX('Annex 2 EHV charges'!$D$11:$D$308, MATCH(0, IF(ISBLANK('Annex 2 EHV charges'!$D$11:$D$308),1, COUNTIF(A$4:$A35, 'Annex 2 EHV charges'!$D$11:$D$308)), 0)),"")</f>
        <v>384</v>
      </c>
      <c r="B36" s="77">
        <f>IF($A36="","",VLOOKUP($A36,'Annex 2 EHV charges'!$D:$P,2,0))</f>
        <v>384</v>
      </c>
      <c r="C36" s="78" t="str">
        <f>IF($A36="","",VLOOKUP($A36,'Annex 2 EHV charges'!$D:$P,3,0))</f>
        <v>1170000592237</v>
      </c>
      <c r="D36" s="77" t="str">
        <f>IF($A36="","",VLOOKUP($A36,'Annex 2 EHV charges'!$D:$P,4,0))</f>
        <v>Wymeswold Narrow Lane PV</v>
      </c>
      <c r="E36" s="79" t="str">
        <f>IFERROR(IF(VLOOKUP($A36,'Annex 2 EHV charges'!$D:$P,COLUMN(E36)+5,FALSE)=0,"",VLOOKUP($A36,'Annex 2 EHV charges'!$D:$P,COLUMN(E36)+5,FALSE)),"")</f>
        <v/>
      </c>
      <c r="F36" s="80">
        <f>IFERROR(IF(VLOOKUP($A36,'Annex 2 EHV charges'!$D:$P,COLUMN(F36)+5,FALSE)=0,"",VLOOKUP($A36,'Annex 2 EHV charges'!$D:$P,COLUMN(F36)+5,FALSE)),"")</f>
        <v>644.66999999999996</v>
      </c>
      <c r="G36" s="81">
        <f>IFERROR(IF(VLOOKUP($A36,'Annex 2 EHV charges'!$D:$P,COLUMN(G36)+5,FALSE)=0,"",VLOOKUP($A36,'Annex 2 EHV charges'!$D:$P,COLUMN(G36)+5,FALSE)),"")</f>
        <v>0.05</v>
      </c>
      <c r="H36" s="81">
        <f>IFERROR(IF(VLOOKUP($A36,'Annex 2 EHV charges'!$D:$P,COLUMN(H36)+5,FALSE)=0,"",VLOOKUP($A36,'Annex 2 EHV charges'!$D:$P,COLUMN(H36)+5,FALSE)),"")</f>
        <v>0.05</v>
      </c>
    </row>
    <row r="37" spans="1:8" x14ac:dyDescent="0.2">
      <c r="A37" s="78">
        <f t="array" ref="A37">IFERROR(INDEX('Annex 2 EHV charges'!$D$11:$D$308, MATCH(0, IF(ISBLANK('Annex 2 EHV charges'!$D$11:$D$308),1, COUNTIF(A$4:$A36, 'Annex 2 EHV charges'!$D$11:$D$308)), 0)),"")</f>
        <v>385</v>
      </c>
      <c r="B37" s="77">
        <f>IF($A37="","",VLOOKUP($A37,'Annex 2 EHV charges'!$D:$P,2,0))</f>
        <v>385</v>
      </c>
      <c r="C37" s="78" t="str">
        <f>IF($A37="","",VLOOKUP($A37,'Annex 2 EHV charges'!$D:$P,3,0))</f>
        <v>1170000598043</v>
      </c>
      <c r="D37" s="77" t="str">
        <f>IF($A37="","",VLOOKUP($A37,'Annex 2 EHV charges'!$D:$P,4,0))</f>
        <v>Manor Farm Horton PV</v>
      </c>
      <c r="E37" s="79" t="str">
        <f>IFERROR(IF(VLOOKUP($A37,'Annex 2 EHV charges'!$D:$P,COLUMN(E37)+5,FALSE)=0,"",VLOOKUP($A37,'Annex 2 EHV charges'!$D:$P,COLUMN(E37)+5,FALSE)),"")</f>
        <v/>
      </c>
      <c r="F37" s="80">
        <f>IFERROR(IF(VLOOKUP($A37,'Annex 2 EHV charges'!$D:$P,COLUMN(F37)+5,FALSE)=0,"",VLOOKUP($A37,'Annex 2 EHV charges'!$D:$P,COLUMN(F37)+5,FALSE)),"")</f>
        <v>671.24</v>
      </c>
      <c r="G37" s="81">
        <f>IFERROR(IF(VLOOKUP($A37,'Annex 2 EHV charges'!$D:$P,COLUMN(G37)+5,FALSE)=0,"",VLOOKUP($A37,'Annex 2 EHV charges'!$D:$P,COLUMN(G37)+5,FALSE)),"")</f>
        <v>0.05</v>
      </c>
      <c r="H37" s="81">
        <f>IFERROR(IF(VLOOKUP($A37,'Annex 2 EHV charges'!$D:$P,COLUMN(H37)+5,FALSE)=0,"",VLOOKUP($A37,'Annex 2 EHV charges'!$D:$P,COLUMN(H37)+5,FALSE)),"")</f>
        <v>0.05</v>
      </c>
    </row>
    <row r="38" spans="1:8" x14ac:dyDescent="0.2">
      <c r="A38" s="78">
        <f t="array" ref="A38">IFERROR(INDEX('Annex 2 EHV charges'!$D$11:$D$308, MATCH(0, IF(ISBLANK('Annex 2 EHV charges'!$D$11:$D$308),1, COUNTIF(A$4:$A37, 'Annex 2 EHV charges'!$D$11:$D$308)), 0)),"")</f>
        <v>386</v>
      </c>
      <c r="B38" s="77">
        <f>IF($A38="","",VLOOKUP($A38,'Annex 2 EHV charges'!$D:$P,2,0))</f>
        <v>386</v>
      </c>
      <c r="C38" s="78" t="str">
        <f>IF($A38="","",VLOOKUP($A38,'Annex 2 EHV charges'!$D:$P,3,0))</f>
        <v>1170000598201</v>
      </c>
      <c r="D38" s="77" t="str">
        <f>IF($A38="","",VLOOKUP($A38,'Annex 2 EHV charges'!$D:$P,4,0))</f>
        <v>Handley Park Farm PV</v>
      </c>
      <c r="E38" s="79" t="str">
        <f>IFERROR(IF(VLOOKUP($A38,'Annex 2 EHV charges'!$D:$P,COLUMN(E38)+5,FALSE)=0,"",VLOOKUP($A38,'Annex 2 EHV charges'!$D:$P,COLUMN(E38)+5,FALSE)),"")</f>
        <v/>
      </c>
      <c r="F38" s="80">
        <f>IFERROR(IF(VLOOKUP($A38,'Annex 2 EHV charges'!$D:$P,COLUMN(F38)+5,FALSE)=0,"",VLOOKUP($A38,'Annex 2 EHV charges'!$D:$P,COLUMN(F38)+5,FALSE)),"")</f>
        <v>752.38</v>
      </c>
      <c r="G38" s="81">
        <f>IFERROR(IF(VLOOKUP($A38,'Annex 2 EHV charges'!$D:$P,COLUMN(G38)+5,FALSE)=0,"",VLOOKUP($A38,'Annex 2 EHV charges'!$D:$P,COLUMN(G38)+5,FALSE)),"")</f>
        <v>0.05</v>
      </c>
      <c r="H38" s="81">
        <f>IFERROR(IF(VLOOKUP($A38,'Annex 2 EHV charges'!$D:$P,COLUMN(H38)+5,FALSE)=0,"",VLOOKUP($A38,'Annex 2 EHV charges'!$D:$P,COLUMN(H38)+5,FALSE)),"")</f>
        <v>0.05</v>
      </c>
    </row>
    <row r="39" spans="1:8" x14ac:dyDescent="0.2">
      <c r="A39" s="78">
        <f t="array" ref="A39">IFERROR(INDEX('Annex 2 EHV charges'!$D$11:$D$308, MATCH(0, IF(ISBLANK('Annex 2 EHV charges'!$D$11:$D$308),1, COUNTIF(A$4:$A38, 'Annex 2 EHV charges'!$D$11:$D$308)), 0)),"")</f>
        <v>387</v>
      </c>
      <c r="B39" s="77">
        <f>IF($A39="","",VLOOKUP($A39,'Annex 2 EHV charges'!$D:$P,2,0))</f>
        <v>387</v>
      </c>
      <c r="C39" s="78" t="str">
        <f>IF($A39="","",VLOOKUP($A39,'Annex 2 EHV charges'!$D:$P,3,0))</f>
        <v>1170000601991</v>
      </c>
      <c r="D39" s="77" t="str">
        <f>IF($A39="","",VLOOKUP($A39,'Annex 2 EHV charges'!$D:$P,4,0))</f>
        <v>Shelton Lodge PV</v>
      </c>
      <c r="E39" s="79" t="str">
        <f>IFERROR(IF(VLOOKUP($A39,'Annex 2 EHV charges'!$D:$P,COLUMN(E39)+5,FALSE)=0,"",VLOOKUP($A39,'Annex 2 EHV charges'!$D:$P,COLUMN(E39)+5,FALSE)),"")</f>
        <v/>
      </c>
      <c r="F39" s="80">
        <f>IFERROR(IF(VLOOKUP($A39,'Annex 2 EHV charges'!$D:$P,COLUMN(F39)+5,FALSE)=0,"",VLOOKUP($A39,'Annex 2 EHV charges'!$D:$P,COLUMN(F39)+5,FALSE)),"")</f>
        <v>1803.79</v>
      </c>
      <c r="G39" s="81">
        <f>IFERROR(IF(VLOOKUP($A39,'Annex 2 EHV charges'!$D:$P,COLUMN(G39)+5,FALSE)=0,"",VLOOKUP($A39,'Annex 2 EHV charges'!$D:$P,COLUMN(G39)+5,FALSE)),"")</f>
        <v>0.05</v>
      </c>
      <c r="H39" s="81">
        <f>IFERROR(IF(VLOOKUP($A39,'Annex 2 EHV charges'!$D:$P,COLUMN(H39)+5,FALSE)=0,"",VLOOKUP($A39,'Annex 2 EHV charges'!$D:$P,COLUMN(H39)+5,FALSE)),"")</f>
        <v>0.05</v>
      </c>
    </row>
    <row r="40" spans="1:8" x14ac:dyDescent="0.2">
      <c r="A40" s="78">
        <f t="array" ref="A40">IFERROR(INDEX('Annex 2 EHV charges'!$D$11:$D$308, MATCH(0, IF(ISBLANK('Annex 2 EHV charges'!$D$11:$D$308),1, COUNTIF(A$4:$A39, 'Annex 2 EHV charges'!$D$11:$D$308)), 0)),"")</f>
        <v>388</v>
      </c>
      <c r="B40" s="77">
        <f>IF($A40="","",VLOOKUP($A40,'Annex 2 EHV charges'!$D:$P,2,0))</f>
        <v>388</v>
      </c>
      <c r="C40" s="78" t="str">
        <f>IF($A40="","",VLOOKUP($A40,'Annex 2 EHV charges'!$D:$P,3,0))</f>
        <v>1170000604050</v>
      </c>
      <c r="D40" s="77" t="str">
        <f>IF($A40="","",VLOOKUP($A40,'Annex 2 EHV charges'!$D:$P,4,0))</f>
        <v>Brafield on the Green PV</v>
      </c>
      <c r="E40" s="79" t="str">
        <f>IFERROR(IF(VLOOKUP($A40,'Annex 2 EHV charges'!$D:$P,COLUMN(E40)+5,FALSE)=0,"",VLOOKUP($A40,'Annex 2 EHV charges'!$D:$P,COLUMN(E40)+5,FALSE)),"")</f>
        <v/>
      </c>
      <c r="F40" s="80">
        <f>IFERROR(IF(VLOOKUP($A40,'Annex 2 EHV charges'!$D:$P,COLUMN(F40)+5,FALSE)=0,"",VLOOKUP($A40,'Annex 2 EHV charges'!$D:$P,COLUMN(F40)+5,FALSE)),"")</f>
        <v>1999.52</v>
      </c>
      <c r="G40" s="81">
        <f>IFERROR(IF(VLOOKUP($A40,'Annex 2 EHV charges'!$D:$P,COLUMN(G40)+5,FALSE)=0,"",VLOOKUP($A40,'Annex 2 EHV charges'!$D:$P,COLUMN(G40)+5,FALSE)),"")</f>
        <v>0.05</v>
      </c>
      <c r="H40" s="81">
        <f>IFERROR(IF(VLOOKUP($A40,'Annex 2 EHV charges'!$D:$P,COLUMN(H40)+5,FALSE)=0,"",VLOOKUP($A40,'Annex 2 EHV charges'!$D:$P,COLUMN(H40)+5,FALSE)),"")</f>
        <v>0.05</v>
      </c>
    </row>
    <row r="41" spans="1:8" x14ac:dyDescent="0.2">
      <c r="A41" s="78">
        <f t="array" ref="A41">IFERROR(INDEX('Annex 2 EHV charges'!$D$11:$D$308, MATCH(0, IF(ISBLANK('Annex 2 EHV charges'!$D$11:$D$308),1, COUNTIF(A$4:$A40, 'Annex 2 EHV charges'!$D$11:$D$308)), 0)),"")</f>
        <v>389</v>
      </c>
      <c r="B41" s="77">
        <f>IF($A41="","",VLOOKUP($A41,'Annex 2 EHV charges'!$D:$P,2,0))</f>
        <v>389</v>
      </c>
      <c r="C41" s="78" t="str">
        <f>IF($A41="","",VLOOKUP($A41,'Annex 2 EHV charges'!$D:$P,3,0))</f>
        <v>1170000605240</v>
      </c>
      <c r="D41" s="77" t="str">
        <f>IF($A41="","",VLOOKUP($A41,'Annex 2 EHV charges'!$D:$P,4,0))</f>
        <v>Sywell PV</v>
      </c>
      <c r="E41" s="79" t="str">
        <f>IFERROR(IF(VLOOKUP($A41,'Annex 2 EHV charges'!$D:$P,COLUMN(E41)+5,FALSE)=0,"",VLOOKUP($A41,'Annex 2 EHV charges'!$D:$P,COLUMN(E41)+5,FALSE)),"")</f>
        <v/>
      </c>
      <c r="F41" s="80">
        <f>IFERROR(IF(VLOOKUP($A41,'Annex 2 EHV charges'!$D:$P,COLUMN(F41)+5,FALSE)=0,"",VLOOKUP($A41,'Annex 2 EHV charges'!$D:$P,COLUMN(F41)+5,FALSE)),"")</f>
        <v>7476.8</v>
      </c>
      <c r="G41" s="81">
        <f>IFERROR(IF(VLOOKUP($A41,'Annex 2 EHV charges'!$D:$P,COLUMN(G41)+5,FALSE)=0,"",VLOOKUP($A41,'Annex 2 EHV charges'!$D:$P,COLUMN(G41)+5,FALSE)),"")</f>
        <v>0.05</v>
      </c>
      <c r="H41" s="81">
        <f>IFERROR(IF(VLOOKUP($A41,'Annex 2 EHV charges'!$D:$P,COLUMN(H41)+5,FALSE)=0,"",VLOOKUP($A41,'Annex 2 EHV charges'!$D:$P,COLUMN(H41)+5,FALSE)),"")</f>
        <v>0.05</v>
      </c>
    </row>
    <row r="42" spans="1:8" x14ac:dyDescent="0.2">
      <c r="A42" s="78">
        <f t="array" ref="A42">IFERROR(INDEX('Annex 2 EHV charges'!$D$11:$D$308, MATCH(0, IF(ISBLANK('Annex 2 EHV charges'!$D$11:$D$308),1, COUNTIF(A$4:$A41, 'Annex 2 EHV charges'!$D$11:$D$308)), 0)),"")</f>
        <v>390</v>
      </c>
      <c r="B42" s="77">
        <f>IF($A42="","",VLOOKUP($A42,'Annex 2 EHV charges'!$D:$P,2,0))</f>
        <v>390</v>
      </c>
      <c r="C42" s="78" t="str">
        <f>IF($A42="","",VLOOKUP($A42,'Annex 2 EHV charges'!$D:$P,3,0))</f>
        <v>1170000615007</v>
      </c>
      <c r="D42" s="77" t="str">
        <f>IF($A42="","",VLOOKUP($A42,'Annex 2 EHV charges'!$D:$P,4,0))</f>
        <v>Holtwood Farm PV</v>
      </c>
      <c r="E42" s="79" t="str">
        <f>IFERROR(IF(VLOOKUP($A42,'Annex 2 EHV charges'!$D:$P,COLUMN(E42)+5,FALSE)=0,"",VLOOKUP($A42,'Annex 2 EHV charges'!$D:$P,COLUMN(E42)+5,FALSE)),"")</f>
        <v/>
      </c>
      <c r="F42" s="80">
        <f>IFERROR(IF(VLOOKUP($A42,'Annex 2 EHV charges'!$D:$P,COLUMN(F42)+5,FALSE)=0,"",VLOOKUP($A42,'Annex 2 EHV charges'!$D:$P,COLUMN(F42)+5,FALSE)),"")</f>
        <v>893.75</v>
      </c>
      <c r="G42" s="81">
        <f>IFERROR(IF(VLOOKUP($A42,'Annex 2 EHV charges'!$D:$P,COLUMN(G42)+5,FALSE)=0,"",VLOOKUP($A42,'Annex 2 EHV charges'!$D:$P,COLUMN(G42)+5,FALSE)),"")</f>
        <v>0.05</v>
      </c>
      <c r="H42" s="81">
        <f>IFERROR(IF(VLOOKUP($A42,'Annex 2 EHV charges'!$D:$P,COLUMN(H42)+5,FALSE)=0,"",VLOOKUP($A42,'Annex 2 EHV charges'!$D:$P,COLUMN(H42)+5,FALSE)),"")</f>
        <v>0.05</v>
      </c>
    </row>
    <row r="43" spans="1:8" x14ac:dyDescent="0.2">
      <c r="A43" s="78">
        <f t="array" ref="A43">IFERROR(INDEX('Annex 2 EHV charges'!$D$11:$D$308, MATCH(0, IF(ISBLANK('Annex 2 EHV charges'!$D$11:$D$308),1, COUNTIF(A$4:$A42, 'Annex 2 EHV charges'!$D$11:$D$308)), 0)),"")</f>
        <v>391</v>
      </c>
      <c r="B43" s="77">
        <f>IF($A43="","",VLOOKUP($A43,'Annex 2 EHV charges'!$D:$P,2,0))</f>
        <v>391</v>
      </c>
      <c r="C43" s="78" t="str">
        <f>IF($A43="","",VLOOKUP($A43,'Annex 2 EHV charges'!$D:$P,3,0))</f>
        <v>1170000614981</v>
      </c>
      <c r="D43" s="77" t="str">
        <f>IF($A43="","",VLOOKUP($A43,'Annex 2 EHV charges'!$D:$P,4,0))</f>
        <v>Drakelow Farm PV</v>
      </c>
      <c r="E43" s="79" t="str">
        <f>IFERROR(IF(VLOOKUP($A43,'Annex 2 EHV charges'!$D:$P,COLUMN(E43)+5,FALSE)=0,"",VLOOKUP($A43,'Annex 2 EHV charges'!$D:$P,COLUMN(E43)+5,FALSE)),"")</f>
        <v/>
      </c>
      <c r="F43" s="80">
        <f>IFERROR(IF(VLOOKUP($A43,'Annex 2 EHV charges'!$D:$P,COLUMN(F43)+5,FALSE)=0,"",VLOOKUP($A43,'Annex 2 EHV charges'!$D:$P,COLUMN(F43)+5,FALSE)),"")</f>
        <v>901.24</v>
      </c>
      <c r="G43" s="81">
        <f>IFERROR(IF(VLOOKUP($A43,'Annex 2 EHV charges'!$D:$P,COLUMN(G43)+5,FALSE)=0,"",VLOOKUP($A43,'Annex 2 EHV charges'!$D:$P,COLUMN(G43)+5,FALSE)),"")</f>
        <v>0.05</v>
      </c>
      <c r="H43" s="81">
        <f>IFERROR(IF(VLOOKUP($A43,'Annex 2 EHV charges'!$D:$P,COLUMN(H43)+5,FALSE)=0,"",VLOOKUP($A43,'Annex 2 EHV charges'!$D:$P,COLUMN(H43)+5,FALSE)),"")</f>
        <v>0.05</v>
      </c>
    </row>
    <row r="44" spans="1:8" x14ac:dyDescent="0.2">
      <c r="A44" s="78">
        <f t="array" ref="A44">IFERROR(INDEX('Annex 2 EHV charges'!$D$11:$D$308, MATCH(0, IF(ISBLANK('Annex 2 EHV charges'!$D$11:$D$308),1, COUNTIF(A$4:$A43, 'Annex 2 EHV charges'!$D$11:$D$308)), 0)),"")</f>
        <v>392</v>
      </c>
      <c r="B44" s="77">
        <f>IF($A44="","",VLOOKUP($A44,'Annex 2 EHV charges'!$D:$P,2,0))</f>
        <v>392</v>
      </c>
      <c r="C44" s="78" t="str">
        <f>IF($A44="","",VLOOKUP($A44,'Annex 2 EHV charges'!$D:$P,3,0))</f>
        <v>1170000619925</v>
      </c>
      <c r="D44" s="77" t="str">
        <f>IF($A44="","",VLOOKUP($A44,'Annex 2 EHV charges'!$D:$P,4,0))</f>
        <v>Stragglethorpe Rd PV</v>
      </c>
      <c r="E44" s="79" t="str">
        <f>IFERROR(IF(VLOOKUP($A44,'Annex 2 EHV charges'!$D:$P,COLUMN(E44)+5,FALSE)=0,"",VLOOKUP($A44,'Annex 2 EHV charges'!$D:$P,COLUMN(E44)+5,FALSE)),"")</f>
        <v/>
      </c>
      <c r="F44" s="80">
        <f>IFERROR(IF(VLOOKUP($A44,'Annex 2 EHV charges'!$D:$P,COLUMN(F44)+5,FALSE)=0,"",VLOOKUP($A44,'Annex 2 EHV charges'!$D:$P,COLUMN(F44)+5,FALSE)),"")</f>
        <v>512.37</v>
      </c>
      <c r="G44" s="81">
        <f>IFERROR(IF(VLOOKUP($A44,'Annex 2 EHV charges'!$D:$P,COLUMN(G44)+5,FALSE)=0,"",VLOOKUP($A44,'Annex 2 EHV charges'!$D:$P,COLUMN(G44)+5,FALSE)),"")</f>
        <v>0.05</v>
      </c>
      <c r="H44" s="81">
        <f>IFERROR(IF(VLOOKUP($A44,'Annex 2 EHV charges'!$D:$P,COLUMN(H44)+5,FALSE)=0,"",VLOOKUP($A44,'Annex 2 EHV charges'!$D:$P,COLUMN(H44)+5,FALSE)),"")</f>
        <v>0.05</v>
      </c>
    </row>
    <row r="45" spans="1:8" x14ac:dyDescent="0.2">
      <c r="A45" s="78">
        <f t="array" ref="A45">IFERROR(INDEX('Annex 2 EHV charges'!$D$11:$D$308, MATCH(0, IF(ISBLANK('Annex 2 EHV charges'!$D$11:$D$308),1, COUNTIF(A$4:$A44, 'Annex 2 EHV charges'!$D$11:$D$308)), 0)),"")</f>
        <v>393</v>
      </c>
      <c r="B45" s="77">
        <f>IF($A45="","",VLOOKUP($A45,'Annex 2 EHV charges'!$D:$P,2,0))</f>
        <v>393</v>
      </c>
      <c r="C45" s="78" t="str">
        <f>IF($A45="","",VLOOKUP($A45,'Annex 2 EHV charges'!$D:$P,3,0))</f>
        <v>1170000627457</v>
      </c>
      <c r="D45" s="77" t="str">
        <f>IF($A45="","",VLOOKUP($A45,'Annex 2 EHV charges'!$D:$P,4,0))</f>
        <v>Oxcroft Solar Farm PV</v>
      </c>
      <c r="E45" s="79" t="str">
        <f>IFERROR(IF(VLOOKUP($A45,'Annex 2 EHV charges'!$D:$P,COLUMN(E45)+5,FALSE)=0,"",VLOOKUP($A45,'Annex 2 EHV charges'!$D:$P,COLUMN(E45)+5,FALSE)),"")</f>
        <v/>
      </c>
      <c r="F45" s="80">
        <f>IFERROR(IF(VLOOKUP($A45,'Annex 2 EHV charges'!$D:$P,COLUMN(F45)+5,FALSE)=0,"",VLOOKUP($A45,'Annex 2 EHV charges'!$D:$P,COLUMN(F45)+5,FALSE)),"")</f>
        <v>2867.95</v>
      </c>
      <c r="G45" s="81">
        <f>IFERROR(IF(VLOOKUP($A45,'Annex 2 EHV charges'!$D:$P,COLUMN(G45)+5,FALSE)=0,"",VLOOKUP($A45,'Annex 2 EHV charges'!$D:$P,COLUMN(G45)+5,FALSE)),"")</f>
        <v>0.05</v>
      </c>
      <c r="H45" s="81">
        <f>IFERROR(IF(VLOOKUP($A45,'Annex 2 EHV charges'!$D:$P,COLUMN(H45)+5,FALSE)=0,"",VLOOKUP($A45,'Annex 2 EHV charges'!$D:$P,COLUMN(H45)+5,FALSE)),"")</f>
        <v>0.05</v>
      </c>
    </row>
    <row r="46" spans="1:8" x14ac:dyDescent="0.2">
      <c r="A46" s="78">
        <f t="array" ref="A46">IFERROR(INDEX('Annex 2 EHV charges'!$D$11:$D$308, MATCH(0, IF(ISBLANK('Annex 2 EHV charges'!$D$11:$D$308),1, COUNTIF(A$4:$A45, 'Annex 2 EHV charges'!$D$11:$D$308)), 0)),"")</f>
        <v>394</v>
      </c>
      <c r="B46" s="77">
        <f>IF($A46="","",VLOOKUP($A46,'Annex 2 EHV charges'!$D:$P,2,0))</f>
        <v>394</v>
      </c>
      <c r="C46" s="78" t="str">
        <f>IF($A46="","",VLOOKUP($A46,'Annex 2 EHV charges'!$D:$P,3,0))</f>
        <v>1170000626825</v>
      </c>
      <c r="D46" s="77" t="str">
        <f>IF($A46="","",VLOOKUP($A46,'Annex 2 EHV charges'!$D:$P,4,0))</f>
        <v>Derby Waste Sinfin EFW</v>
      </c>
      <c r="E46" s="79">
        <f>IFERROR(IF(VLOOKUP($A46,'Annex 2 EHV charges'!$D:$P,COLUMN(E46)+5,FALSE)=0,"",VLOOKUP($A46,'Annex 2 EHV charges'!$D:$P,COLUMN(E46)+5,FALSE)),"")</f>
        <v>-1.56</v>
      </c>
      <c r="F46" s="80">
        <f>IFERROR(IF(VLOOKUP($A46,'Annex 2 EHV charges'!$D:$P,COLUMN(F46)+5,FALSE)=0,"",VLOOKUP($A46,'Annex 2 EHV charges'!$D:$P,COLUMN(F46)+5,FALSE)),"")</f>
        <v>1599.55</v>
      </c>
      <c r="G46" s="81">
        <f>IFERROR(IF(VLOOKUP($A46,'Annex 2 EHV charges'!$D:$P,COLUMN(G46)+5,FALSE)=0,"",VLOOKUP($A46,'Annex 2 EHV charges'!$D:$P,COLUMN(G46)+5,FALSE)),"")</f>
        <v>0.05</v>
      </c>
      <c r="H46" s="81">
        <f>IFERROR(IF(VLOOKUP($A46,'Annex 2 EHV charges'!$D:$P,COLUMN(H46)+5,FALSE)=0,"",VLOOKUP($A46,'Annex 2 EHV charges'!$D:$P,COLUMN(H46)+5,FALSE)),"")</f>
        <v>0.05</v>
      </c>
    </row>
    <row r="47" spans="1:8" x14ac:dyDescent="0.2">
      <c r="A47" s="78">
        <f t="array" ref="A47">IFERROR(INDEX('Annex 2 EHV charges'!$D$11:$D$308, MATCH(0, IF(ISBLANK('Annex 2 EHV charges'!$D$11:$D$308),1, COUNTIF(A$4:$A46, 'Annex 2 EHV charges'!$D$11:$D$308)), 0)),"")</f>
        <v>395</v>
      </c>
      <c r="B47" s="77">
        <f>IF($A47="","",VLOOKUP($A47,'Annex 2 EHV charges'!$D:$P,2,0))</f>
        <v>395</v>
      </c>
      <c r="C47" s="78" t="str">
        <f>IF($A47="","",VLOOKUP($A47,'Annex 2 EHV charges'!$D:$P,3,0))</f>
        <v>1170000625690</v>
      </c>
      <c r="D47" s="77" t="str">
        <f>IF($A47="","",VLOOKUP($A47,'Annex 2 EHV charges'!$D:$P,4,0))</f>
        <v>Littlewood Farm PV</v>
      </c>
      <c r="E47" s="79" t="str">
        <f>IFERROR(IF(VLOOKUP($A47,'Annex 2 EHV charges'!$D:$P,COLUMN(E47)+5,FALSE)=0,"",VLOOKUP($A47,'Annex 2 EHV charges'!$D:$P,COLUMN(E47)+5,FALSE)),"")</f>
        <v/>
      </c>
      <c r="F47" s="80">
        <f>IFERROR(IF(VLOOKUP($A47,'Annex 2 EHV charges'!$D:$P,COLUMN(F47)+5,FALSE)=0,"",VLOOKUP($A47,'Annex 2 EHV charges'!$D:$P,COLUMN(F47)+5,FALSE)),"")</f>
        <v>442.58</v>
      </c>
      <c r="G47" s="81">
        <f>IFERROR(IF(VLOOKUP($A47,'Annex 2 EHV charges'!$D:$P,COLUMN(G47)+5,FALSE)=0,"",VLOOKUP($A47,'Annex 2 EHV charges'!$D:$P,COLUMN(G47)+5,FALSE)),"")</f>
        <v>0.05</v>
      </c>
      <c r="H47" s="81">
        <f>IFERROR(IF(VLOOKUP($A47,'Annex 2 EHV charges'!$D:$P,COLUMN(H47)+5,FALSE)=0,"",VLOOKUP($A47,'Annex 2 EHV charges'!$D:$P,COLUMN(H47)+5,FALSE)),"")</f>
        <v>0.05</v>
      </c>
    </row>
    <row r="48" spans="1:8" x14ac:dyDescent="0.2">
      <c r="A48" s="78">
        <f t="array" ref="A48">IFERROR(INDEX('Annex 2 EHV charges'!$D$11:$D$308, MATCH(0, IF(ISBLANK('Annex 2 EHV charges'!$D$11:$D$308),1, COUNTIF(A$4:$A47, 'Annex 2 EHV charges'!$D$11:$D$308)), 0)),"")</f>
        <v>396</v>
      </c>
      <c r="B48" s="77">
        <f>IF($A48="","",VLOOKUP($A48,'Annex 2 EHV charges'!$D:$P,2,0))</f>
        <v>396</v>
      </c>
      <c r="C48" s="78" t="str">
        <f>IF($A48="","",VLOOKUP($A48,'Annex 2 EHV charges'!$D:$P,3,0))</f>
        <v>1170000630422</v>
      </c>
      <c r="D48" s="77" t="str">
        <f>IF($A48="","",VLOOKUP($A48,'Annex 2 EHV charges'!$D:$P,4,0))</f>
        <v>Twin Yards Farm PV</v>
      </c>
      <c r="E48" s="79" t="str">
        <f>IFERROR(IF(VLOOKUP($A48,'Annex 2 EHV charges'!$D:$P,COLUMN(E48)+5,FALSE)=0,"",VLOOKUP($A48,'Annex 2 EHV charges'!$D:$P,COLUMN(E48)+5,FALSE)),"")</f>
        <v/>
      </c>
      <c r="F48" s="80">
        <f>IFERROR(IF(VLOOKUP($A48,'Annex 2 EHV charges'!$D:$P,COLUMN(F48)+5,FALSE)=0,"",VLOOKUP($A48,'Annex 2 EHV charges'!$D:$P,COLUMN(F48)+5,FALSE)),"")</f>
        <v>583.03</v>
      </c>
      <c r="G48" s="81">
        <f>IFERROR(IF(VLOOKUP($A48,'Annex 2 EHV charges'!$D:$P,COLUMN(G48)+5,FALSE)=0,"",VLOOKUP($A48,'Annex 2 EHV charges'!$D:$P,COLUMN(G48)+5,FALSE)),"")</f>
        <v>0.05</v>
      </c>
      <c r="H48" s="81">
        <f>IFERROR(IF(VLOOKUP($A48,'Annex 2 EHV charges'!$D:$P,COLUMN(H48)+5,FALSE)=0,"",VLOOKUP($A48,'Annex 2 EHV charges'!$D:$P,COLUMN(H48)+5,FALSE)),"")</f>
        <v>0.05</v>
      </c>
    </row>
    <row r="49" spans="1:8" x14ac:dyDescent="0.2">
      <c r="A49" s="78">
        <f t="array" ref="A49">IFERROR(INDEX('Annex 2 EHV charges'!$D$11:$D$308, MATCH(0, IF(ISBLANK('Annex 2 EHV charges'!$D$11:$D$308),1, COUNTIF(A$4:$A48, 'Annex 2 EHV charges'!$D$11:$D$308)), 0)),"")</f>
        <v>397</v>
      </c>
      <c r="B49" s="77">
        <f>IF($A49="","",VLOOKUP($A49,'Annex 2 EHV charges'!$D:$P,2,0))</f>
        <v>397</v>
      </c>
      <c r="C49" s="78" t="str">
        <f>IF($A49="","",VLOOKUP($A49,'Annex 2 EHV charges'!$D:$P,3,0))</f>
        <v>1170000629659</v>
      </c>
      <c r="D49" s="77" t="str">
        <f>IF($A49="","",VLOOKUP($A49,'Annex 2 EHV charges'!$D:$P,4,0))</f>
        <v>Tower Hayes Farm PV</v>
      </c>
      <c r="E49" s="79" t="str">
        <f>IFERROR(IF(VLOOKUP($A49,'Annex 2 EHV charges'!$D:$P,COLUMN(E49)+5,FALSE)=0,"",VLOOKUP($A49,'Annex 2 EHV charges'!$D:$P,COLUMN(E49)+5,FALSE)),"")</f>
        <v/>
      </c>
      <c r="F49" s="80">
        <f>IFERROR(IF(VLOOKUP($A49,'Annex 2 EHV charges'!$D:$P,COLUMN(F49)+5,FALSE)=0,"",VLOOKUP($A49,'Annex 2 EHV charges'!$D:$P,COLUMN(F49)+5,FALSE)),"")</f>
        <v>758.81</v>
      </c>
      <c r="G49" s="81">
        <f>IFERROR(IF(VLOOKUP($A49,'Annex 2 EHV charges'!$D:$P,COLUMN(G49)+5,FALSE)=0,"",VLOOKUP($A49,'Annex 2 EHV charges'!$D:$P,COLUMN(G49)+5,FALSE)),"")</f>
        <v>0.05</v>
      </c>
      <c r="H49" s="81">
        <f>IFERROR(IF(VLOOKUP($A49,'Annex 2 EHV charges'!$D:$P,COLUMN(H49)+5,FALSE)=0,"",VLOOKUP($A49,'Annex 2 EHV charges'!$D:$P,COLUMN(H49)+5,FALSE)),"")</f>
        <v>0.05</v>
      </c>
    </row>
    <row r="50" spans="1:8" x14ac:dyDescent="0.2">
      <c r="A50" s="78">
        <f t="array" ref="A50">IFERROR(INDEX('Annex 2 EHV charges'!$D$11:$D$308, MATCH(0, IF(ISBLANK('Annex 2 EHV charges'!$D$11:$D$308),1, COUNTIF(A$4:$A49, 'Annex 2 EHV charges'!$D$11:$D$308)), 0)),"")</f>
        <v>398</v>
      </c>
      <c r="B50" s="77">
        <f>IF($A50="","",VLOOKUP($A50,'Annex 2 EHV charges'!$D:$P,2,0))</f>
        <v>398</v>
      </c>
      <c r="C50" s="78" t="str">
        <f>IF($A50="","",VLOOKUP($A50,'Annex 2 EHV charges'!$D:$P,3,0))</f>
        <v>1170000632615</v>
      </c>
      <c r="D50" s="77" t="str">
        <f>IF($A50="","",VLOOKUP($A50,'Annex 2 EHV charges'!$D:$P,4,0))</f>
        <v>The Breck Solar PV</v>
      </c>
      <c r="E50" s="79" t="str">
        <f>IFERROR(IF(VLOOKUP($A50,'Annex 2 EHV charges'!$D:$P,COLUMN(E50)+5,FALSE)=0,"",VLOOKUP($A50,'Annex 2 EHV charges'!$D:$P,COLUMN(E50)+5,FALSE)),"")</f>
        <v/>
      </c>
      <c r="F50" s="80">
        <f>IFERROR(IF(VLOOKUP($A50,'Annex 2 EHV charges'!$D:$P,COLUMN(F50)+5,FALSE)=0,"",VLOOKUP($A50,'Annex 2 EHV charges'!$D:$P,COLUMN(F50)+5,FALSE)),"")</f>
        <v>1305.6300000000001</v>
      </c>
      <c r="G50" s="81">
        <f>IFERROR(IF(VLOOKUP($A50,'Annex 2 EHV charges'!$D:$P,COLUMN(G50)+5,FALSE)=0,"",VLOOKUP($A50,'Annex 2 EHV charges'!$D:$P,COLUMN(G50)+5,FALSE)),"")</f>
        <v>0.05</v>
      </c>
      <c r="H50" s="81">
        <f>IFERROR(IF(VLOOKUP($A50,'Annex 2 EHV charges'!$D:$P,COLUMN(H50)+5,FALSE)=0,"",VLOOKUP($A50,'Annex 2 EHV charges'!$D:$P,COLUMN(H50)+5,FALSE)),"")</f>
        <v>0.05</v>
      </c>
    </row>
    <row r="51" spans="1:8" x14ac:dyDescent="0.2">
      <c r="A51" s="78">
        <f t="array" ref="A51">IFERROR(INDEX('Annex 2 EHV charges'!$D$11:$D$308, MATCH(0, IF(ISBLANK('Annex 2 EHV charges'!$D$11:$D$308),1, COUNTIF(A$4:$A50, 'Annex 2 EHV charges'!$D$11:$D$308)), 0)),"")</f>
        <v>399</v>
      </c>
      <c r="B51" s="77">
        <f>IF($A51="","",VLOOKUP($A51,'Annex 2 EHV charges'!$D:$P,2,0))</f>
        <v>399</v>
      </c>
      <c r="C51" s="78" t="str">
        <f>IF($A51="","",VLOOKUP($A51,'Annex 2 EHV charges'!$D:$P,3,0))</f>
        <v>1170000631435</v>
      </c>
      <c r="D51" s="77" t="str">
        <f>IF($A51="","",VLOOKUP($A51,'Annex 2 EHV charges'!$D:$P,4,0))</f>
        <v>Barnby Moor Retford PV</v>
      </c>
      <c r="E51" s="79" t="str">
        <f>IFERROR(IF(VLOOKUP($A51,'Annex 2 EHV charges'!$D:$P,COLUMN(E51)+5,FALSE)=0,"",VLOOKUP($A51,'Annex 2 EHV charges'!$D:$P,COLUMN(E51)+5,FALSE)),"")</f>
        <v/>
      </c>
      <c r="F51" s="80">
        <f>IFERROR(IF(VLOOKUP($A51,'Annex 2 EHV charges'!$D:$P,COLUMN(F51)+5,FALSE)=0,"",VLOOKUP($A51,'Annex 2 EHV charges'!$D:$P,COLUMN(F51)+5,FALSE)),"")</f>
        <v>83.62</v>
      </c>
      <c r="G51" s="81">
        <f>IFERROR(IF(VLOOKUP($A51,'Annex 2 EHV charges'!$D:$P,COLUMN(G51)+5,FALSE)=0,"",VLOOKUP($A51,'Annex 2 EHV charges'!$D:$P,COLUMN(G51)+5,FALSE)),"")</f>
        <v>0.05</v>
      </c>
      <c r="H51" s="81">
        <f>IFERROR(IF(VLOOKUP($A51,'Annex 2 EHV charges'!$D:$P,COLUMN(H51)+5,FALSE)=0,"",VLOOKUP($A51,'Annex 2 EHV charges'!$D:$P,COLUMN(H51)+5,FALSE)),"")</f>
        <v>0.05</v>
      </c>
    </row>
    <row r="52" spans="1:8" x14ac:dyDescent="0.2">
      <c r="A52" s="78">
        <f t="array" ref="A52">IFERROR(INDEX('Annex 2 EHV charges'!$D$11:$D$308, MATCH(0, IF(ISBLANK('Annex 2 EHV charges'!$D$11:$D$308),1, COUNTIF(A$4:$A51, 'Annex 2 EHV charges'!$D$11:$D$308)), 0)),"")</f>
        <v>400</v>
      </c>
      <c r="B52" s="77">
        <f>IF($A52="","",VLOOKUP($A52,'Annex 2 EHV charges'!$D:$P,2,0))</f>
        <v>400</v>
      </c>
      <c r="C52" s="78" t="str">
        <f>IF($A52="","",VLOOKUP($A52,'Annex 2 EHV charges'!$D:$P,3,0))</f>
        <v>1170000636512</v>
      </c>
      <c r="D52" s="77" t="str">
        <f>IF($A52="","",VLOOKUP($A52,'Annex 2 EHV charges'!$D:$P,4,0))</f>
        <v>Lincoln Farm PV</v>
      </c>
      <c r="E52" s="79" t="str">
        <f>IFERROR(IF(VLOOKUP($A52,'Annex 2 EHV charges'!$D:$P,COLUMN(E52)+5,FALSE)=0,"",VLOOKUP($A52,'Annex 2 EHV charges'!$D:$P,COLUMN(E52)+5,FALSE)),"")</f>
        <v/>
      </c>
      <c r="F52" s="80">
        <f>IFERROR(IF(VLOOKUP($A52,'Annex 2 EHV charges'!$D:$P,COLUMN(F52)+5,FALSE)=0,"",VLOOKUP($A52,'Annex 2 EHV charges'!$D:$P,COLUMN(F52)+5,FALSE)),"")</f>
        <v>718.06</v>
      </c>
      <c r="G52" s="81">
        <f>IFERROR(IF(VLOOKUP($A52,'Annex 2 EHV charges'!$D:$P,COLUMN(G52)+5,FALSE)=0,"",VLOOKUP($A52,'Annex 2 EHV charges'!$D:$P,COLUMN(G52)+5,FALSE)),"")</f>
        <v>0.05</v>
      </c>
      <c r="H52" s="81">
        <f>IFERROR(IF(VLOOKUP($A52,'Annex 2 EHV charges'!$D:$P,COLUMN(H52)+5,FALSE)=0,"",VLOOKUP($A52,'Annex 2 EHV charges'!$D:$P,COLUMN(H52)+5,FALSE)),"")</f>
        <v>0.05</v>
      </c>
    </row>
    <row r="53" spans="1:8" x14ac:dyDescent="0.2">
      <c r="A53" s="78">
        <f t="array" ref="A53">IFERROR(INDEX('Annex 2 EHV charges'!$D$11:$D$308, MATCH(0, IF(ISBLANK('Annex 2 EHV charges'!$D$11:$D$308),1, COUNTIF(A$4:$A52, 'Annex 2 EHV charges'!$D$11:$D$308)), 0)),"")</f>
        <v>401</v>
      </c>
      <c r="B53" s="77">
        <f>IF($A53="","",VLOOKUP($A53,'Annex 2 EHV charges'!$D:$P,2,0))</f>
        <v>401</v>
      </c>
      <c r="C53" s="78">
        <f>IF($A53="","",VLOOKUP($A53,'Annex 2 EHV charges'!$D:$P,3,0))</f>
        <v>1170000652018</v>
      </c>
      <c r="D53" s="77" t="str">
        <f>IF($A53="","",VLOOKUP($A53,'Annex 2 EHV charges'!$D:$P,4,0))</f>
        <v>Drakelow Renewable BIO</v>
      </c>
      <c r="E53" s="79">
        <f>IFERROR(IF(VLOOKUP($A53,'Annex 2 EHV charges'!$D:$P,COLUMN(E53)+5,FALSE)=0,"",VLOOKUP($A53,'Annex 2 EHV charges'!$D:$P,COLUMN(E53)+5,FALSE)),"")</f>
        <v>-0.255</v>
      </c>
      <c r="F53" s="80">
        <f>IFERROR(IF(VLOOKUP($A53,'Annex 2 EHV charges'!$D:$P,COLUMN(F53)+5,FALSE)=0,"",VLOOKUP($A53,'Annex 2 EHV charges'!$D:$P,COLUMN(F53)+5,FALSE)),"")</f>
        <v>389.33</v>
      </c>
      <c r="G53" s="81">
        <f>IFERROR(IF(VLOOKUP($A53,'Annex 2 EHV charges'!$D:$P,COLUMN(G53)+5,FALSE)=0,"",VLOOKUP($A53,'Annex 2 EHV charges'!$D:$P,COLUMN(G53)+5,FALSE)),"")</f>
        <v>0.05</v>
      </c>
      <c r="H53" s="81">
        <f>IFERROR(IF(VLOOKUP($A53,'Annex 2 EHV charges'!$D:$P,COLUMN(H53)+5,FALSE)=0,"",VLOOKUP($A53,'Annex 2 EHV charges'!$D:$P,COLUMN(H53)+5,FALSE)),"")</f>
        <v>0.05</v>
      </c>
    </row>
    <row r="54" spans="1:8" x14ac:dyDescent="0.2">
      <c r="A54" s="78">
        <f t="array" ref="A54">IFERROR(INDEX('Annex 2 EHV charges'!$D$11:$D$308, MATCH(0, IF(ISBLANK('Annex 2 EHV charges'!$D$11:$D$308),1, COUNTIF(A$4:$A53, 'Annex 2 EHV charges'!$D$11:$D$308)), 0)),"")</f>
        <v>403</v>
      </c>
      <c r="B54" s="77">
        <f>IF($A54="","",VLOOKUP($A54,'Annex 2 EHV charges'!$D:$P,2,0))</f>
        <v>403</v>
      </c>
      <c r="C54" s="78" t="str">
        <f>IF($A54="","",VLOOKUP($A54,'Annex 2 EHV charges'!$D:$P,3,0))</f>
        <v>1170000641489</v>
      </c>
      <c r="D54" s="77" t="str">
        <f>IF($A54="","",VLOOKUP($A54,'Annex 2 EHV charges'!$D:$P,4,0))</f>
        <v>Mill Fm Gt Ponton PV</v>
      </c>
      <c r="E54" s="79" t="str">
        <f>IFERROR(IF(VLOOKUP($A54,'Annex 2 EHV charges'!$D:$P,COLUMN(E54)+5,FALSE)=0,"",VLOOKUP($A54,'Annex 2 EHV charges'!$D:$P,COLUMN(E54)+5,FALSE)),"")</f>
        <v/>
      </c>
      <c r="F54" s="80">
        <f>IFERROR(IF(VLOOKUP($A54,'Annex 2 EHV charges'!$D:$P,COLUMN(F54)+5,FALSE)=0,"",VLOOKUP($A54,'Annex 2 EHV charges'!$D:$P,COLUMN(F54)+5,FALSE)),"")</f>
        <v>1874.91</v>
      </c>
      <c r="G54" s="81">
        <f>IFERROR(IF(VLOOKUP($A54,'Annex 2 EHV charges'!$D:$P,COLUMN(G54)+5,FALSE)=0,"",VLOOKUP($A54,'Annex 2 EHV charges'!$D:$P,COLUMN(G54)+5,FALSE)),"")</f>
        <v>0.05</v>
      </c>
      <c r="H54" s="81">
        <f>IFERROR(IF(VLOOKUP($A54,'Annex 2 EHV charges'!$D:$P,COLUMN(H54)+5,FALSE)=0,"",VLOOKUP($A54,'Annex 2 EHV charges'!$D:$P,COLUMN(H54)+5,FALSE)),"")</f>
        <v>0.05</v>
      </c>
    </row>
    <row r="55" spans="1:8" x14ac:dyDescent="0.2">
      <c r="A55" s="78">
        <f t="array" ref="A55">IFERROR(INDEX('Annex 2 EHV charges'!$D$11:$D$308, MATCH(0, IF(ISBLANK('Annex 2 EHV charges'!$D$11:$D$308),1, COUNTIF(A$4:$A54, 'Annex 2 EHV charges'!$D$11:$D$308)), 0)),"")</f>
        <v>370</v>
      </c>
      <c r="B55" s="77">
        <f>IF($A55="","",VLOOKUP($A55,'Annex 2 EHV charges'!$D:$P,2,0))</f>
        <v>370</v>
      </c>
      <c r="C55" s="78" t="str">
        <f>IF($A55="","",VLOOKUP($A55,'Annex 2 EHV charges'!$D:$P,3,0))</f>
        <v>1170000535113</v>
      </c>
      <c r="D55" s="77" t="str">
        <f>IF($A55="","",VLOOKUP($A55,'Annex 2 EHV charges'!$D:$P,4,0))</f>
        <v xml:space="preserve">Pebble Hall Farm AD </v>
      </c>
      <c r="E55" s="79">
        <f>IFERROR(IF(VLOOKUP($A55,'Annex 2 EHV charges'!$D:$P,COLUMN(E55)+5,FALSE)=0,"",VLOOKUP($A55,'Annex 2 EHV charges'!$D:$P,COLUMN(E55)+5,FALSE)),"")</f>
        <v>-1.3149999999999999</v>
      </c>
      <c r="F55" s="80">
        <f>IFERROR(IF(VLOOKUP($A55,'Annex 2 EHV charges'!$D:$P,COLUMN(F55)+5,FALSE)=0,"",VLOOKUP($A55,'Annex 2 EHV charges'!$D:$P,COLUMN(F55)+5,FALSE)),"")</f>
        <v>3911.66</v>
      </c>
      <c r="G55" s="81">
        <f>IFERROR(IF(VLOOKUP($A55,'Annex 2 EHV charges'!$D:$P,COLUMN(G55)+5,FALSE)=0,"",VLOOKUP($A55,'Annex 2 EHV charges'!$D:$P,COLUMN(G55)+5,FALSE)),"")</f>
        <v>0.05</v>
      </c>
      <c r="H55" s="81">
        <f>IFERROR(IF(VLOOKUP($A55,'Annex 2 EHV charges'!$D:$P,COLUMN(H55)+5,FALSE)=0,"",VLOOKUP($A55,'Annex 2 EHV charges'!$D:$P,COLUMN(H55)+5,FALSE)),"")</f>
        <v>0.05</v>
      </c>
    </row>
    <row r="56" spans="1:8" x14ac:dyDescent="0.2">
      <c r="A56" s="78">
        <f t="array" ref="A56">IFERROR(INDEX('Annex 2 EHV charges'!$D$11:$D$308, MATCH(0, IF(ISBLANK('Annex 2 EHV charges'!$D$11:$D$308),1, COUNTIF(A$4:$A55, 'Annex 2 EHV charges'!$D$11:$D$308)), 0)),"")</f>
        <v>404</v>
      </c>
      <c r="B56" s="77">
        <f>IF($A56="","",VLOOKUP($A56,'Annex 2 EHV charges'!$D:$P,2,0))</f>
        <v>404</v>
      </c>
      <c r="C56" s="78" t="str">
        <f>IF($A56="","",VLOOKUP($A56,'Annex 2 EHV charges'!$D:$P,3,0))</f>
        <v>1170000645118</v>
      </c>
      <c r="D56" s="77" t="str">
        <f>IF($A56="","",VLOOKUP($A56,'Annex 2 EHV charges'!$D:$P,4,0))</f>
        <v>Welland Bio Power Exp</v>
      </c>
      <c r="E56" s="79">
        <f>IFERROR(IF(VLOOKUP($A56,'Annex 2 EHV charges'!$D:$P,COLUMN(E56)+5,FALSE)=0,"",VLOOKUP($A56,'Annex 2 EHV charges'!$D:$P,COLUMN(E56)+5,FALSE)),"")</f>
        <v>-1.3149999999999999</v>
      </c>
      <c r="F56" s="80">
        <f>IFERROR(IF(VLOOKUP($A56,'Annex 2 EHV charges'!$D:$P,COLUMN(F56)+5,FALSE)=0,"",VLOOKUP($A56,'Annex 2 EHV charges'!$D:$P,COLUMN(F56)+5,FALSE)),"")</f>
        <v>3911.66</v>
      </c>
      <c r="G56" s="81">
        <f>IFERROR(IF(VLOOKUP($A56,'Annex 2 EHV charges'!$D:$P,COLUMN(G56)+5,FALSE)=0,"",VLOOKUP($A56,'Annex 2 EHV charges'!$D:$P,COLUMN(G56)+5,FALSE)),"")</f>
        <v>0.05</v>
      </c>
      <c r="H56" s="81">
        <f>IFERROR(IF(VLOOKUP($A56,'Annex 2 EHV charges'!$D:$P,COLUMN(H56)+5,FALSE)=0,"",VLOOKUP($A56,'Annex 2 EHV charges'!$D:$P,COLUMN(H56)+5,FALSE)),"")</f>
        <v>0.05</v>
      </c>
    </row>
    <row r="57" spans="1:8" x14ac:dyDescent="0.2">
      <c r="A57" s="78">
        <f t="array" ref="A57">IFERROR(INDEX('Annex 2 EHV charges'!$D$11:$D$308, MATCH(0, IF(ISBLANK('Annex 2 EHV charges'!$D$11:$D$308),1, COUNTIF(A$4:$A56, 'Annex 2 EHV charges'!$D$11:$D$308)), 0)),"")</f>
        <v>405</v>
      </c>
      <c r="B57" s="77">
        <f>IF($A57="","",VLOOKUP($A57,'Annex 2 EHV charges'!$D:$P,2,0))</f>
        <v>405</v>
      </c>
      <c r="C57" s="78" t="str">
        <f>IF($A57="","",VLOOKUP($A57,'Annex 2 EHV charges'!$D:$P,3,0))</f>
        <v>1170000671109</v>
      </c>
      <c r="D57" s="77" t="str">
        <f>IF($A57="","",VLOOKUP($A57,'Annex 2 EHV charges'!$D:$P,4,0))</f>
        <v>Deepdale Solar Fm PV</v>
      </c>
      <c r="E57" s="79" t="str">
        <f>IFERROR(IF(VLOOKUP($A57,'Annex 2 EHV charges'!$D:$P,COLUMN(E57)+5,FALSE)=0,"",VLOOKUP($A57,'Annex 2 EHV charges'!$D:$P,COLUMN(E57)+5,FALSE)),"")</f>
        <v/>
      </c>
      <c r="F57" s="80">
        <f>IFERROR(IF(VLOOKUP($A57,'Annex 2 EHV charges'!$D:$P,COLUMN(F57)+5,FALSE)=0,"",VLOOKUP($A57,'Annex 2 EHV charges'!$D:$P,COLUMN(F57)+5,FALSE)),"")</f>
        <v>637.85</v>
      </c>
      <c r="G57" s="81">
        <f>IFERROR(IF(VLOOKUP($A57,'Annex 2 EHV charges'!$D:$P,COLUMN(G57)+5,FALSE)=0,"",VLOOKUP($A57,'Annex 2 EHV charges'!$D:$P,COLUMN(G57)+5,FALSE)),"")</f>
        <v>0.05</v>
      </c>
      <c r="H57" s="81">
        <f>IFERROR(IF(VLOOKUP($A57,'Annex 2 EHV charges'!$D:$P,COLUMN(H57)+5,FALSE)=0,"",VLOOKUP($A57,'Annex 2 EHV charges'!$D:$P,COLUMN(H57)+5,FALSE)),"")</f>
        <v>0.05</v>
      </c>
    </row>
    <row r="58" spans="1:8" x14ac:dyDescent="0.2">
      <c r="A58" s="78">
        <f t="array" ref="A58">IFERROR(INDEX('Annex 2 EHV charges'!$D$11:$D$308, MATCH(0, IF(ISBLANK('Annex 2 EHV charges'!$D$11:$D$308),1, COUNTIF(A$4:$A57, 'Annex 2 EHV charges'!$D$11:$D$308)), 0)),"")</f>
        <v>406</v>
      </c>
      <c r="B58" s="77">
        <f>IF($A58="","",VLOOKUP($A58,'Annex 2 EHV charges'!$D:$P,2,0))</f>
        <v>406</v>
      </c>
      <c r="C58" s="78" t="str">
        <f>IF($A58="","",VLOOKUP($A58,'Annex 2 EHV charges'!$D:$P,3,0))</f>
        <v>1170000671127</v>
      </c>
      <c r="D58" s="77" t="str">
        <f>IF($A58="","",VLOOKUP($A58,'Annex 2 EHV charges'!$D:$P,4,0))</f>
        <v>Burton Wolds South WF</v>
      </c>
      <c r="E58" s="79" t="str">
        <f>IFERROR(IF(VLOOKUP($A58,'Annex 2 EHV charges'!$D:$P,COLUMN(E58)+5,FALSE)=0,"",VLOOKUP($A58,'Annex 2 EHV charges'!$D:$P,COLUMN(E58)+5,FALSE)),"")</f>
        <v/>
      </c>
      <c r="F58" s="80">
        <f>IFERROR(IF(VLOOKUP($A58,'Annex 2 EHV charges'!$D:$P,COLUMN(F58)+5,FALSE)=0,"",VLOOKUP($A58,'Annex 2 EHV charges'!$D:$P,COLUMN(F58)+5,FALSE)),"")</f>
        <v>1680.13</v>
      </c>
      <c r="G58" s="81">
        <f>IFERROR(IF(VLOOKUP($A58,'Annex 2 EHV charges'!$D:$P,COLUMN(G58)+5,FALSE)=0,"",VLOOKUP($A58,'Annex 2 EHV charges'!$D:$P,COLUMN(G58)+5,FALSE)),"")</f>
        <v>0.05</v>
      </c>
      <c r="H58" s="81">
        <f>IFERROR(IF(VLOOKUP($A58,'Annex 2 EHV charges'!$D:$P,COLUMN(H58)+5,FALSE)=0,"",VLOOKUP($A58,'Annex 2 EHV charges'!$D:$P,COLUMN(H58)+5,FALSE)),"")</f>
        <v>0.05</v>
      </c>
    </row>
    <row r="59" spans="1:8" x14ac:dyDescent="0.2">
      <c r="A59" s="78">
        <f t="array" ref="A59">IFERROR(INDEX('Annex 2 EHV charges'!$D$11:$D$308, MATCH(0, IF(ISBLANK('Annex 2 EHV charges'!$D$11:$D$308),1, COUNTIF(A$4:$A58, 'Annex 2 EHV charges'!$D$11:$D$308)), 0)),"")</f>
        <v>409</v>
      </c>
      <c r="B59" s="77">
        <f>IF($A59="","",VLOOKUP($A59,'Annex 2 EHV charges'!$D:$P,2,0))</f>
        <v>409</v>
      </c>
      <c r="C59" s="78" t="str">
        <f>IF($A59="","",VLOOKUP($A59,'Annex 2 EHV charges'!$D:$P,3,0))</f>
        <v>1170000677280</v>
      </c>
      <c r="D59" s="77" t="str">
        <f>IF($A59="","",VLOOKUP($A59,'Annex 2 EHV charges'!$D:$P,4,0))</f>
        <v>Gawcott Flds PV Commercial</v>
      </c>
      <c r="E59" s="79" t="str">
        <f>IFERROR(IF(VLOOKUP($A59,'Annex 2 EHV charges'!$D:$P,COLUMN(E59)+5,FALSE)=0,"",VLOOKUP($A59,'Annex 2 EHV charges'!$D:$P,COLUMN(E59)+5,FALSE)),"")</f>
        <v/>
      </c>
      <c r="F59" s="80">
        <f>IFERROR(IF(VLOOKUP($A59,'Annex 2 EHV charges'!$D:$P,COLUMN(F59)+5,FALSE)=0,"",VLOOKUP($A59,'Annex 2 EHV charges'!$D:$P,COLUMN(F59)+5,FALSE)),"")</f>
        <v>447.57</v>
      </c>
      <c r="G59" s="81">
        <f>IFERROR(IF(VLOOKUP($A59,'Annex 2 EHV charges'!$D:$P,COLUMN(G59)+5,FALSE)=0,"",VLOOKUP($A59,'Annex 2 EHV charges'!$D:$P,COLUMN(G59)+5,FALSE)),"")</f>
        <v>0.05</v>
      </c>
      <c r="H59" s="81">
        <f>IFERROR(IF(VLOOKUP($A59,'Annex 2 EHV charges'!$D:$P,COLUMN(H59)+5,FALSE)=0,"",VLOOKUP($A59,'Annex 2 EHV charges'!$D:$P,COLUMN(H59)+5,FALSE)),"")</f>
        <v>0.05</v>
      </c>
    </row>
    <row r="60" spans="1:8" x14ac:dyDescent="0.2">
      <c r="A60" s="78">
        <f t="array" ref="A60">IFERROR(INDEX('Annex 2 EHV charges'!$D$11:$D$308, MATCH(0, IF(ISBLANK('Annex 2 EHV charges'!$D$11:$D$308),1, COUNTIF(A$4:$A59, 'Annex 2 EHV charges'!$D$11:$D$308)), 0)),"")</f>
        <v>410</v>
      </c>
      <c r="B60" s="77">
        <f>IF($A60="","",VLOOKUP($A60,'Annex 2 EHV charges'!$D:$P,2,0))</f>
        <v>410</v>
      </c>
      <c r="C60" s="78" t="str">
        <f>IF($A60="","",VLOOKUP($A60,'Annex 2 EHV charges'!$D:$P,3,0))</f>
        <v>1170000677305</v>
      </c>
      <c r="D60" s="77" t="str">
        <f>IF($A60="","",VLOOKUP($A60,'Annex 2 EHV charges'!$D:$P,4,0))</f>
        <v>Gawcott Flds PV Community</v>
      </c>
      <c r="E60" s="79" t="str">
        <f>IFERROR(IF(VLOOKUP($A60,'Annex 2 EHV charges'!$D:$P,COLUMN(E60)+5,FALSE)=0,"",VLOOKUP($A60,'Annex 2 EHV charges'!$D:$P,COLUMN(E60)+5,FALSE)),"")</f>
        <v/>
      </c>
      <c r="F60" s="80">
        <f>IFERROR(IF(VLOOKUP($A60,'Annex 2 EHV charges'!$D:$P,COLUMN(F60)+5,FALSE)=0,"",VLOOKUP($A60,'Annex 2 EHV charges'!$D:$P,COLUMN(F60)+5,FALSE)),"")</f>
        <v>448.28</v>
      </c>
      <c r="G60" s="81">
        <f>IFERROR(IF(VLOOKUP($A60,'Annex 2 EHV charges'!$D:$P,COLUMN(G60)+5,FALSE)=0,"",VLOOKUP($A60,'Annex 2 EHV charges'!$D:$P,COLUMN(G60)+5,FALSE)),"")</f>
        <v>0.05</v>
      </c>
      <c r="H60" s="81">
        <f>IFERROR(IF(VLOOKUP($A60,'Annex 2 EHV charges'!$D:$P,COLUMN(H60)+5,FALSE)=0,"",VLOOKUP($A60,'Annex 2 EHV charges'!$D:$P,COLUMN(H60)+5,FALSE)),"")</f>
        <v>0.05</v>
      </c>
    </row>
    <row r="61" spans="1:8" x14ac:dyDescent="0.2">
      <c r="A61" s="78">
        <f t="array" ref="A61">IFERROR(INDEX('Annex 2 EHV charges'!$D$11:$D$308, MATCH(0, IF(ISBLANK('Annex 2 EHV charges'!$D$11:$D$308),1, COUNTIF(A$4:$A60, 'Annex 2 EHV charges'!$D$11:$D$308)), 0)),"")</f>
        <v>412</v>
      </c>
      <c r="B61" s="77">
        <f>IF($A61="","",VLOOKUP($A61,'Annex 2 EHV charges'!$D:$P,2,0))</f>
        <v>412</v>
      </c>
      <c r="C61" s="78" t="str">
        <f>IF($A61="","",VLOOKUP($A61,'Annex 2 EHV charges'!$D:$P,3,0))</f>
        <v>1170000722757</v>
      </c>
      <c r="D61" s="77" t="str">
        <f>IF($A61="","",VLOOKUP($A61,'Annex 2 EHV charges'!$D:$P,4,0))</f>
        <v>John Brookes Sawmill BIO</v>
      </c>
      <c r="E61" s="79">
        <f>IFERROR(IF(VLOOKUP($A61,'Annex 2 EHV charges'!$D:$P,COLUMN(E61)+5,FALSE)=0,"",VLOOKUP($A61,'Annex 2 EHV charges'!$D:$P,COLUMN(E61)+5,FALSE)),"")</f>
        <v>-1.3140000000000001</v>
      </c>
      <c r="F61" s="80">
        <f>IFERROR(IF(VLOOKUP($A61,'Annex 2 EHV charges'!$D:$P,COLUMN(F61)+5,FALSE)=0,"",VLOOKUP($A61,'Annex 2 EHV charges'!$D:$P,COLUMN(F61)+5,FALSE)),"")</f>
        <v>3748.91</v>
      </c>
      <c r="G61" s="81">
        <f>IFERROR(IF(VLOOKUP($A61,'Annex 2 EHV charges'!$D:$P,COLUMN(G61)+5,FALSE)=0,"",VLOOKUP($A61,'Annex 2 EHV charges'!$D:$P,COLUMN(G61)+5,FALSE)),"")</f>
        <v>0.05</v>
      </c>
      <c r="H61" s="81">
        <f>IFERROR(IF(VLOOKUP($A61,'Annex 2 EHV charges'!$D:$P,COLUMN(H61)+5,FALSE)=0,"",VLOOKUP($A61,'Annex 2 EHV charges'!$D:$P,COLUMN(H61)+5,FALSE)),"")</f>
        <v>0.05</v>
      </c>
    </row>
    <row r="62" spans="1:8" x14ac:dyDescent="0.2">
      <c r="A62" s="78">
        <f t="array" ref="A62">IFERROR(INDEX('Annex 2 EHV charges'!$D$11:$D$308, MATCH(0, IF(ISBLANK('Annex 2 EHV charges'!$D$11:$D$308),1, COUNTIF(A$4:$A61, 'Annex 2 EHV charges'!$D$11:$D$308)), 0)),"")</f>
        <v>413</v>
      </c>
      <c r="B62" s="77">
        <f>IF($A62="","",VLOOKUP($A62,'Annex 2 EHV charges'!$D:$P,2,0))</f>
        <v>413</v>
      </c>
      <c r="C62" s="78" t="str">
        <f>IF($A62="","",VLOOKUP($A62,'Annex 2 EHV charges'!$D:$P,3,0))</f>
        <v>1170000724008</v>
      </c>
      <c r="D62" s="77" t="str">
        <f>IF($A62="","",VLOOKUP($A62,'Annex 2 EHV charges'!$D:$P,4,0))</f>
        <v>Hawton Wind Farm WF</v>
      </c>
      <c r="E62" s="79" t="str">
        <f>IFERROR(IF(VLOOKUP($A62,'Annex 2 EHV charges'!$D:$P,COLUMN(E62)+5,FALSE)=0,"",VLOOKUP($A62,'Annex 2 EHV charges'!$D:$P,COLUMN(E62)+5,FALSE)),"")</f>
        <v/>
      </c>
      <c r="F62" s="80">
        <f>IFERROR(IF(VLOOKUP($A62,'Annex 2 EHV charges'!$D:$P,COLUMN(F62)+5,FALSE)=0,"",VLOOKUP($A62,'Annex 2 EHV charges'!$D:$P,COLUMN(F62)+5,FALSE)),"")</f>
        <v>1354.48</v>
      </c>
      <c r="G62" s="81">
        <f>IFERROR(IF(VLOOKUP($A62,'Annex 2 EHV charges'!$D:$P,COLUMN(G62)+5,FALSE)=0,"",VLOOKUP($A62,'Annex 2 EHV charges'!$D:$P,COLUMN(G62)+5,FALSE)),"")</f>
        <v>0.05</v>
      </c>
      <c r="H62" s="81">
        <f>IFERROR(IF(VLOOKUP($A62,'Annex 2 EHV charges'!$D:$P,COLUMN(H62)+5,FALSE)=0,"",VLOOKUP($A62,'Annex 2 EHV charges'!$D:$P,COLUMN(H62)+5,FALSE)),"")</f>
        <v>0.05</v>
      </c>
    </row>
    <row r="63" spans="1:8" ht="25.5" x14ac:dyDescent="0.2">
      <c r="A63" s="78">
        <f t="array" ref="A63">IFERROR(INDEX('Annex 2 EHV charges'!$D$11:$D$308, MATCH(0, IF(ISBLANK('Annex 2 EHV charges'!$D$11:$D$308),1, COUNTIF(A$4:$A62, 'Annex 2 EHV charges'!$D$11:$D$308)), 0)),"")</f>
        <v>415</v>
      </c>
      <c r="B63" s="77">
        <f>IF($A63="","",VLOOKUP($A63,'Annex 2 EHV charges'!$D:$P,2,0))</f>
        <v>415</v>
      </c>
      <c r="C63" s="78" t="str">
        <f>IF($A63="","",VLOOKUP($A63,'Annex 2 EHV charges'!$D:$P,3,0))</f>
        <v>1170000727230
1170000730001</v>
      </c>
      <c r="D63" s="77" t="str">
        <f>IF($A63="","",VLOOKUP($A63,'Annex 2 EHV charges'!$D:$P,4,0))</f>
        <v>Garnham Close STOR</v>
      </c>
      <c r="E63" s="79">
        <f>IFERROR(IF(VLOOKUP($A63,'Annex 2 EHV charges'!$D:$P,COLUMN(E63)+5,FALSE)=0,"",VLOOKUP($A63,'Annex 2 EHV charges'!$D:$P,COLUMN(E63)+5,FALSE)),"")</f>
        <v>-0.64600000000000002</v>
      </c>
      <c r="F63" s="80">
        <f>IFERROR(IF(VLOOKUP($A63,'Annex 2 EHV charges'!$D:$P,COLUMN(F63)+5,FALSE)=0,"",VLOOKUP($A63,'Annex 2 EHV charges'!$D:$P,COLUMN(F63)+5,FALSE)),"")</f>
        <v>979.62</v>
      </c>
      <c r="G63" s="81">
        <f>IFERROR(IF(VLOOKUP($A63,'Annex 2 EHV charges'!$D:$P,COLUMN(G63)+5,FALSE)=0,"",VLOOKUP($A63,'Annex 2 EHV charges'!$D:$P,COLUMN(G63)+5,FALSE)),"")</f>
        <v>0.05</v>
      </c>
      <c r="H63" s="81">
        <f>IFERROR(IF(VLOOKUP($A63,'Annex 2 EHV charges'!$D:$P,COLUMN(H63)+5,FALSE)=0,"",VLOOKUP($A63,'Annex 2 EHV charges'!$D:$P,COLUMN(H63)+5,FALSE)),"")</f>
        <v>0.05</v>
      </c>
    </row>
    <row r="64" spans="1:8" x14ac:dyDescent="0.2">
      <c r="A64" s="78">
        <f t="array" ref="A64">IFERROR(INDEX('Annex 2 EHV charges'!$D$11:$D$308, MATCH(0, IF(ISBLANK('Annex 2 EHV charges'!$D$11:$D$308),1, COUNTIF(A$4:$A63, 'Annex 2 EHV charges'!$D$11:$D$308)), 0)),"")</f>
        <v>435</v>
      </c>
      <c r="B64" s="77">
        <f>IF($A64="","",VLOOKUP($A64,'Annex 2 EHV charges'!$D:$P,2,0))</f>
        <v>435</v>
      </c>
      <c r="C64" s="78">
        <f>IF($A64="","",VLOOKUP($A64,'Annex 2 EHV charges'!$D:$P,3,0))</f>
        <v>1170000893898</v>
      </c>
      <c r="D64" s="77" t="str">
        <f>IF($A64="","",VLOOKUP($A64,'Annex 2 EHV charges'!$D:$P,4,0))</f>
        <v>RAF Cranwell High G</v>
      </c>
      <c r="E64" s="79" t="str">
        <f>IFERROR(IF(VLOOKUP($A64,'Annex 2 EHV charges'!$D:$P,COLUMN(E64)+5,FALSE)=0,"",VLOOKUP($A64,'Annex 2 EHV charges'!$D:$P,COLUMN(E64)+5,FALSE)),"")</f>
        <v/>
      </c>
      <c r="F64" s="80">
        <f>IFERROR(IF(VLOOKUP($A64,'Annex 2 EHV charges'!$D:$P,COLUMN(F64)+5,FALSE)=0,"",VLOOKUP($A64,'Annex 2 EHV charges'!$D:$P,COLUMN(F64)+5,FALSE)),"")</f>
        <v>2.52</v>
      </c>
      <c r="G64" s="81">
        <f>IFERROR(IF(VLOOKUP($A64,'Annex 2 EHV charges'!$D:$P,COLUMN(G64)+5,FALSE)=0,"",VLOOKUP($A64,'Annex 2 EHV charges'!$D:$P,COLUMN(G64)+5,FALSE)),"")</f>
        <v>0.05</v>
      </c>
      <c r="H64" s="81">
        <f>IFERROR(IF(VLOOKUP($A64,'Annex 2 EHV charges'!$D:$P,COLUMN(H64)+5,FALSE)=0,"",VLOOKUP($A64,'Annex 2 EHV charges'!$D:$P,COLUMN(H64)+5,FALSE)),"")</f>
        <v>0.05</v>
      </c>
    </row>
    <row r="65" spans="1:8" x14ac:dyDescent="0.2">
      <c r="A65" s="78">
        <f t="array" ref="A65">IFERROR(INDEX('Annex 2 EHV charges'!$D$11:$D$308, MATCH(0, IF(ISBLANK('Annex 2 EHV charges'!$D$11:$D$308),1, COUNTIF(A$4:$A64, 'Annex 2 EHV charges'!$D$11:$D$308)), 0)),"")</f>
        <v>418</v>
      </c>
      <c r="B65" s="77">
        <f>IF($A65="","",VLOOKUP($A65,'Annex 2 EHV charges'!$D:$P,2,0))</f>
        <v>418</v>
      </c>
      <c r="C65" s="78" t="str">
        <f>IF($A65="","",VLOOKUP($A65,'Annex 2 EHV charges'!$D:$P,3,0))</f>
        <v>1170000751474</v>
      </c>
      <c r="D65" s="77" t="str">
        <f>IF($A65="","",VLOOKUP($A65,'Annex 2 EHV charges'!$D:$P,4,0))</f>
        <v>Hermitage Lane STOR</v>
      </c>
      <c r="E65" s="79" t="str">
        <f>IFERROR(IF(VLOOKUP($A65,'Annex 2 EHV charges'!$D:$P,COLUMN(E65)+5,FALSE)=0,"",VLOOKUP($A65,'Annex 2 EHV charges'!$D:$P,COLUMN(E65)+5,FALSE)),"")</f>
        <v/>
      </c>
      <c r="F65" s="80">
        <f>IFERROR(IF(VLOOKUP($A65,'Annex 2 EHV charges'!$D:$P,COLUMN(F65)+5,FALSE)=0,"",VLOOKUP($A65,'Annex 2 EHV charges'!$D:$P,COLUMN(F65)+5,FALSE)),"")</f>
        <v>475.83</v>
      </c>
      <c r="G65" s="81">
        <f>IFERROR(IF(VLOOKUP($A65,'Annex 2 EHV charges'!$D:$P,COLUMN(G65)+5,FALSE)=0,"",VLOOKUP($A65,'Annex 2 EHV charges'!$D:$P,COLUMN(G65)+5,FALSE)),"")</f>
        <v>0.05</v>
      </c>
      <c r="H65" s="81">
        <f>IFERROR(IF(VLOOKUP($A65,'Annex 2 EHV charges'!$D:$P,COLUMN(H65)+5,FALSE)=0,"",VLOOKUP($A65,'Annex 2 EHV charges'!$D:$P,COLUMN(H65)+5,FALSE)),"")</f>
        <v>0.05</v>
      </c>
    </row>
    <row r="66" spans="1:8" x14ac:dyDescent="0.2">
      <c r="A66" s="78">
        <f t="array" ref="A66">IFERROR(INDEX('Annex 2 EHV charges'!$D$11:$D$308, MATCH(0, IF(ISBLANK('Annex 2 EHV charges'!$D$11:$D$308),1, COUNTIF(A$4:$A65, 'Annex 2 EHV charges'!$D$11:$D$308)), 0)),"")</f>
        <v>419</v>
      </c>
      <c r="B66" s="77">
        <f>IF($A66="","",VLOOKUP($A66,'Annex 2 EHV charges'!$D:$P,2,0))</f>
        <v>419</v>
      </c>
      <c r="C66" s="78" t="str">
        <f>IF($A66="","",VLOOKUP($A66,'Annex 2 EHV charges'!$D:$P,3,0))</f>
        <v>1170000759687</v>
      </c>
      <c r="D66" s="77" t="str">
        <f>IF($A66="","",VLOOKUP($A66,'Annex 2 EHV charges'!$D:$P,4,0))</f>
        <v>Fosse Way Radford Sem PV</v>
      </c>
      <c r="E66" s="79" t="str">
        <f>IFERROR(IF(VLOOKUP($A66,'Annex 2 EHV charges'!$D:$P,COLUMN(E66)+5,FALSE)=0,"",VLOOKUP($A66,'Annex 2 EHV charges'!$D:$P,COLUMN(E66)+5,FALSE)),"")</f>
        <v/>
      </c>
      <c r="F66" s="80">
        <f>IFERROR(IF(VLOOKUP($A66,'Annex 2 EHV charges'!$D:$P,COLUMN(F66)+5,FALSE)=0,"",VLOOKUP($A66,'Annex 2 EHV charges'!$D:$P,COLUMN(F66)+5,FALSE)),"")</f>
        <v>3389.34</v>
      </c>
      <c r="G66" s="81">
        <f>IFERROR(IF(VLOOKUP($A66,'Annex 2 EHV charges'!$D:$P,COLUMN(G66)+5,FALSE)=0,"",VLOOKUP($A66,'Annex 2 EHV charges'!$D:$P,COLUMN(G66)+5,FALSE)),"")</f>
        <v>0.05</v>
      </c>
      <c r="H66" s="81">
        <f>IFERROR(IF(VLOOKUP($A66,'Annex 2 EHV charges'!$D:$P,COLUMN(H66)+5,FALSE)=0,"",VLOOKUP($A66,'Annex 2 EHV charges'!$D:$P,COLUMN(H66)+5,FALSE)),"")</f>
        <v>0.05</v>
      </c>
    </row>
    <row r="67" spans="1:8" x14ac:dyDescent="0.2">
      <c r="A67" s="78">
        <f t="array" ref="A67">IFERROR(INDEX('Annex 2 EHV charges'!$D$11:$D$308, MATCH(0, IF(ISBLANK('Annex 2 EHV charges'!$D$11:$D$308),1, COUNTIF(A$4:$A66, 'Annex 2 EHV charges'!$D$11:$D$308)), 0)),"")</f>
        <v>420</v>
      </c>
      <c r="B67" s="77">
        <f>IF($A67="","",VLOOKUP($A67,'Annex 2 EHV charges'!$D:$P,2,0))</f>
        <v>420</v>
      </c>
      <c r="C67" s="78" t="str">
        <f>IF($A67="","",VLOOKUP($A67,'Annex 2 EHV charges'!$D:$P,3,0))</f>
        <v>1170000761659</v>
      </c>
      <c r="D67" s="77" t="str">
        <f>IF($A67="","",VLOOKUP($A67,'Annex 2 EHV charges'!$D:$P,4,0))</f>
        <v>Meadow Fm Thorpe Lang PV</v>
      </c>
      <c r="E67" s="79" t="str">
        <f>IFERROR(IF(VLOOKUP($A67,'Annex 2 EHV charges'!$D:$P,COLUMN(E67)+5,FALSE)=0,"",VLOOKUP($A67,'Annex 2 EHV charges'!$D:$P,COLUMN(E67)+5,FALSE)),"")</f>
        <v/>
      </c>
      <c r="F67" s="80">
        <f>IFERROR(IF(VLOOKUP($A67,'Annex 2 EHV charges'!$D:$P,COLUMN(F67)+5,FALSE)=0,"",VLOOKUP($A67,'Annex 2 EHV charges'!$D:$P,COLUMN(F67)+5,FALSE)),"")</f>
        <v>1815.34</v>
      </c>
      <c r="G67" s="81">
        <f>IFERROR(IF(VLOOKUP($A67,'Annex 2 EHV charges'!$D:$P,COLUMN(G67)+5,FALSE)=0,"",VLOOKUP($A67,'Annex 2 EHV charges'!$D:$P,COLUMN(G67)+5,FALSE)),"")</f>
        <v>0.05</v>
      </c>
      <c r="H67" s="81">
        <f>IFERROR(IF(VLOOKUP($A67,'Annex 2 EHV charges'!$D:$P,COLUMN(H67)+5,FALSE)=0,"",VLOOKUP($A67,'Annex 2 EHV charges'!$D:$P,COLUMN(H67)+5,FALSE)),"")</f>
        <v>0.05</v>
      </c>
    </row>
    <row r="68" spans="1:8" x14ac:dyDescent="0.2">
      <c r="A68" s="78">
        <f t="array" ref="A68">IFERROR(INDEX('Annex 2 EHV charges'!$D$11:$D$308, MATCH(0, IF(ISBLANK('Annex 2 EHV charges'!$D$11:$D$308),1, COUNTIF(A$4:$A67, 'Annex 2 EHV charges'!$D$11:$D$308)), 0)),"")</f>
        <v>421</v>
      </c>
      <c r="B68" s="77">
        <f>IF($A68="","",VLOOKUP($A68,'Annex 2 EHV charges'!$D:$P,2,0))</f>
        <v>421</v>
      </c>
      <c r="C68" s="78" t="str">
        <f>IF($A68="","",VLOOKUP($A68,'Annex 2 EHV charges'!$D:$P,3,0))</f>
        <v>1170000768566</v>
      </c>
      <c r="D68" s="77" t="str">
        <f>IF($A68="","",VLOOKUP($A68,'Annex 2 EHV charges'!$D:$P,4,0))</f>
        <v>Olney Hyde Farm PV</v>
      </c>
      <c r="E68" s="79" t="str">
        <f>IFERROR(IF(VLOOKUP($A68,'Annex 2 EHV charges'!$D:$P,COLUMN(E68)+5,FALSE)=0,"",VLOOKUP($A68,'Annex 2 EHV charges'!$D:$P,COLUMN(E68)+5,FALSE)),"")</f>
        <v/>
      </c>
      <c r="F68" s="80">
        <f>IFERROR(IF(VLOOKUP($A68,'Annex 2 EHV charges'!$D:$P,COLUMN(F68)+5,FALSE)=0,"",VLOOKUP($A68,'Annex 2 EHV charges'!$D:$P,COLUMN(F68)+5,FALSE)),"")</f>
        <v>2347.7800000000002</v>
      </c>
      <c r="G68" s="81">
        <f>IFERROR(IF(VLOOKUP($A68,'Annex 2 EHV charges'!$D:$P,COLUMN(G68)+5,FALSE)=0,"",VLOOKUP($A68,'Annex 2 EHV charges'!$D:$P,COLUMN(G68)+5,FALSE)),"")</f>
        <v>0.05</v>
      </c>
      <c r="H68" s="81">
        <f>IFERROR(IF(VLOOKUP($A68,'Annex 2 EHV charges'!$D:$P,COLUMN(H68)+5,FALSE)=0,"",VLOOKUP($A68,'Annex 2 EHV charges'!$D:$P,COLUMN(H68)+5,FALSE)),"")</f>
        <v>0.05</v>
      </c>
    </row>
    <row r="69" spans="1:8" x14ac:dyDescent="0.2">
      <c r="A69" s="78">
        <f t="array" ref="A69">IFERROR(INDEX('Annex 2 EHV charges'!$D$11:$D$308, MATCH(0, IF(ISBLANK('Annex 2 EHV charges'!$D$11:$D$308),1, COUNTIF(A$4:$A68, 'Annex 2 EHV charges'!$D$11:$D$308)), 0)),"")</f>
        <v>422</v>
      </c>
      <c r="B69" s="77">
        <f>IF($A69="","",VLOOKUP($A69,'Annex 2 EHV charges'!$D:$P,2,0))</f>
        <v>422</v>
      </c>
      <c r="C69" s="78" t="str">
        <f>IF($A69="","",VLOOKUP($A69,'Annex 2 EHV charges'!$D:$P,3,0))</f>
        <v>1170000772465</v>
      </c>
      <c r="D69" s="77" t="str">
        <f>IF($A69="","",VLOOKUP($A69,'Annex 2 EHV charges'!$D:$P,4,0))</f>
        <v>Dayfields Farm PV</v>
      </c>
      <c r="E69" s="79" t="str">
        <f>IFERROR(IF(VLOOKUP($A69,'Annex 2 EHV charges'!$D:$P,COLUMN(E69)+5,FALSE)=0,"",VLOOKUP($A69,'Annex 2 EHV charges'!$D:$P,COLUMN(E69)+5,FALSE)),"")</f>
        <v/>
      </c>
      <c r="F69" s="80">
        <f>IFERROR(IF(VLOOKUP($A69,'Annex 2 EHV charges'!$D:$P,COLUMN(F69)+5,FALSE)=0,"",VLOOKUP($A69,'Annex 2 EHV charges'!$D:$P,COLUMN(F69)+5,FALSE)),"")</f>
        <v>763.27</v>
      </c>
      <c r="G69" s="81">
        <f>IFERROR(IF(VLOOKUP($A69,'Annex 2 EHV charges'!$D:$P,COLUMN(G69)+5,FALSE)=0,"",VLOOKUP($A69,'Annex 2 EHV charges'!$D:$P,COLUMN(G69)+5,FALSE)),"")</f>
        <v>0.05</v>
      </c>
      <c r="H69" s="81">
        <f>IFERROR(IF(VLOOKUP($A69,'Annex 2 EHV charges'!$D:$P,COLUMN(H69)+5,FALSE)=0,"",VLOOKUP($A69,'Annex 2 EHV charges'!$D:$P,COLUMN(H69)+5,FALSE)),"")</f>
        <v>0.05</v>
      </c>
    </row>
    <row r="70" spans="1:8" x14ac:dyDescent="0.2">
      <c r="A70" s="78">
        <f t="array" ref="A70">IFERROR(INDEX('Annex 2 EHV charges'!$D$11:$D$308, MATCH(0, IF(ISBLANK('Annex 2 EHV charges'!$D$11:$D$308),1, COUNTIF(A$4:$A69, 'Annex 2 EHV charges'!$D$11:$D$308)), 0)),"")</f>
        <v>423</v>
      </c>
      <c r="B70" s="77">
        <f>IF($A70="","",VLOOKUP($A70,'Annex 2 EHV charges'!$D:$P,2,0))</f>
        <v>423</v>
      </c>
      <c r="C70" s="78" t="str">
        <f>IF($A70="","",VLOOKUP($A70,'Annex 2 EHV charges'!$D:$P,3,0))</f>
        <v>1170000775721</v>
      </c>
      <c r="D70" s="77" t="str">
        <f>IF($A70="","",VLOOKUP($A70,'Annex 2 EHV charges'!$D:$P,4,0))</f>
        <v>Bolsovermoor Quarry PV</v>
      </c>
      <c r="E70" s="79" t="str">
        <f>IFERROR(IF(VLOOKUP($A70,'Annex 2 EHV charges'!$D:$P,COLUMN(E70)+5,FALSE)=0,"",VLOOKUP($A70,'Annex 2 EHV charges'!$D:$P,COLUMN(E70)+5,FALSE)),"")</f>
        <v/>
      </c>
      <c r="F70" s="80">
        <f>IFERROR(IF(VLOOKUP($A70,'Annex 2 EHV charges'!$D:$P,COLUMN(F70)+5,FALSE)=0,"",VLOOKUP($A70,'Annex 2 EHV charges'!$D:$P,COLUMN(F70)+5,FALSE)),"")</f>
        <v>691.7</v>
      </c>
      <c r="G70" s="81">
        <f>IFERROR(IF(VLOOKUP($A70,'Annex 2 EHV charges'!$D:$P,COLUMN(G70)+5,FALSE)=0,"",VLOOKUP($A70,'Annex 2 EHV charges'!$D:$P,COLUMN(G70)+5,FALSE)),"")</f>
        <v>0.05</v>
      </c>
      <c r="H70" s="81">
        <f>IFERROR(IF(VLOOKUP($A70,'Annex 2 EHV charges'!$D:$P,COLUMN(H70)+5,FALSE)=0,"",VLOOKUP($A70,'Annex 2 EHV charges'!$D:$P,COLUMN(H70)+5,FALSE)),"")</f>
        <v>0.05</v>
      </c>
    </row>
    <row r="71" spans="1:8" x14ac:dyDescent="0.2">
      <c r="A71" s="78">
        <f t="array" ref="A71">IFERROR(INDEX('Annex 2 EHV charges'!$D$11:$D$308, MATCH(0, IF(ISBLANK('Annex 2 EHV charges'!$D$11:$D$308),1, COUNTIF(A$4:$A70, 'Annex 2 EHV charges'!$D$11:$D$308)), 0)),"")</f>
        <v>424</v>
      </c>
      <c r="B71" s="77">
        <f>IF($A71="","",VLOOKUP($A71,'Annex 2 EHV charges'!$D:$P,2,0))</f>
        <v>424</v>
      </c>
      <c r="C71" s="78" t="str">
        <f>IF($A71="","",VLOOKUP($A71,'Annex 2 EHV charges'!$D:$P,3,0))</f>
        <v>1170000775350</v>
      </c>
      <c r="D71" s="77" t="str">
        <f>IF($A71="","",VLOOKUP($A71,'Annex 2 EHV charges'!$D:$P,4,0))</f>
        <v>Bilsthorpe PV</v>
      </c>
      <c r="E71" s="79" t="str">
        <f>IFERROR(IF(VLOOKUP($A71,'Annex 2 EHV charges'!$D:$P,COLUMN(E71)+5,FALSE)=0,"",VLOOKUP($A71,'Annex 2 EHV charges'!$D:$P,COLUMN(E71)+5,FALSE)),"")</f>
        <v/>
      </c>
      <c r="F71" s="80">
        <f>IFERROR(IF(VLOOKUP($A71,'Annex 2 EHV charges'!$D:$P,COLUMN(F71)+5,FALSE)=0,"",VLOOKUP($A71,'Annex 2 EHV charges'!$D:$P,COLUMN(F71)+5,FALSE)),"")</f>
        <v>677.47</v>
      </c>
      <c r="G71" s="81">
        <f>IFERROR(IF(VLOOKUP($A71,'Annex 2 EHV charges'!$D:$P,COLUMN(G71)+5,FALSE)=0,"",VLOOKUP($A71,'Annex 2 EHV charges'!$D:$P,COLUMN(G71)+5,FALSE)),"")</f>
        <v>0.05</v>
      </c>
      <c r="H71" s="81">
        <f>IFERROR(IF(VLOOKUP($A71,'Annex 2 EHV charges'!$D:$P,COLUMN(H71)+5,FALSE)=0,"",VLOOKUP($A71,'Annex 2 EHV charges'!$D:$P,COLUMN(H71)+5,FALSE)),"")</f>
        <v>0.05</v>
      </c>
    </row>
    <row r="72" spans="1:8" x14ac:dyDescent="0.2">
      <c r="A72" s="78">
        <f t="array" ref="A72">IFERROR(INDEX('Annex 2 EHV charges'!$D$11:$D$308, MATCH(0, IF(ISBLANK('Annex 2 EHV charges'!$D$11:$D$308),1, COUNTIF(A$4:$A71, 'Annex 2 EHV charges'!$D$11:$D$308)), 0)),"")</f>
        <v>426</v>
      </c>
      <c r="B72" s="77">
        <f>IF($A72="","",VLOOKUP($A72,'Annex 2 EHV charges'!$D:$P,2,0))</f>
        <v>426</v>
      </c>
      <c r="C72" s="78" t="str">
        <f>IF($A72="","",VLOOKUP($A72,'Annex 2 EHV charges'!$D:$P,3,0))</f>
        <v>1170000783314</v>
      </c>
      <c r="D72" s="77" t="str">
        <f>IF($A72="","",VLOOKUP($A72,'Annex 2 EHV charges'!$D:$P,4,0))</f>
        <v>Sutton Bonnington PV</v>
      </c>
      <c r="E72" s="79" t="str">
        <f>IFERROR(IF(VLOOKUP($A72,'Annex 2 EHV charges'!$D:$P,COLUMN(E72)+5,FALSE)=0,"",VLOOKUP($A72,'Annex 2 EHV charges'!$D:$P,COLUMN(E72)+5,FALSE)),"")</f>
        <v/>
      </c>
      <c r="F72" s="80">
        <f>IFERROR(IF(VLOOKUP($A72,'Annex 2 EHV charges'!$D:$P,COLUMN(F72)+5,FALSE)=0,"",VLOOKUP($A72,'Annex 2 EHV charges'!$D:$P,COLUMN(F72)+5,FALSE)),"")</f>
        <v>441.17</v>
      </c>
      <c r="G72" s="81">
        <f>IFERROR(IF(VLOOKUP($A72,'Annex 2 EHV charges'!$D:$P,COLUMN(G72)+5,FALSE)=0,"",VLOOKUP($A72,'Annex 2 EHV charges'!$D:$P,COLUMN(G72)+5,FALSE)),"")</f>
        <v>0.05</v>
      </c>
      <c r="H72" s="81">
        <f>IFERROR(IF(VLOOKUP($A72,'Annex 2 EHV charges'!$D:$P,COLUMN(H72)+5,FALSE)=0,"",VLOOKUP($A72,'Annex 2 EHV charges'!$D:$P,COLUMN(H72)+5,FALSE)),"")</f>
        <v>0.05</v>
      </c>
    </row>
    <row r="73" spans="1:8" x14ac:dyDescent="0.2">
      <c r="A73" s="78">
        <f t="array" ref="A73">IFERROR(INDEX('Annex 2 EHV charges'!$D$11:$D$308, MATCH(0, IF(ISBLANK('Annex 2 EHV charges'!$D$11:$D$308),1, COUNTIF(A$4:$A72, 'Annex 2 EHV charges'!$D$11:$D$308)), 0)),"")</f>
        <v>428</v>
      </c>
      <c r="B73" s="77">
        <f>IF($A73="","",VLOOKUP($A73,'Annex 2 EHV charges'!$D:$P,2,0))</f>
        <v>428</v>
      </c>
      <c r="C73" s="78" t="str">
        <f>IF($A73="","",VLOOKUP($A73,'Annex 2 EHV charges'!$D:$P,3,0))</f>
        <v>1170000790250</v>
      </c>
      <c r="D73" s="77" t="str">
        <f>IF($A73="","",VLOOKUP($A73,'Annex 2 EHV charges'!$D:$P,4,0))</f>
        <v>Green Lane Marchington PV</v>
      </c>
      <c r="E73" s="79" t="str">
        <f>IFERROR(IF(VLOOKUP($A73,'Annex 2 EHV charges'!$D:$P,COLUMN(E73)+5,FALSE)=0,"",VLOOKUP($A73,'Annex 2 EHV charges'!$D:$P,COLUMN(E73)+5,FALSE)),"")</f>
        <v/>
      </c>
      <c r="F73" s="80">
        <f>IFERROR(IF(VLOOKUP($A73,'Annex 2 EHV charges'!$D:$P,COLUMN(F73)+5,FALSE)=0,"",VLOOKUP($A73,'Annex 2 EHV charges'!$D:$P,COLUMN(F73)+5,FALSE)),"")</f>
        <v>439.46</v>
      </c>
      <c r="G73" s="81">
        <f>IFERROR(IF(VLOOKUP($A73,'Annex 2 EHV charges'!$D:$P,COLUMN(G73)+5,FALSE)=0,"",VLOOKUP($A73,'Annex 2 EHV charges'!$D:$P,COLUMN(G73)+5,FALSE)),"")</f>
        <v>0.05</v>
      </c>
      <c r="H73" s="81">
        <f>IFERROR(IF(VLOOKUP($A73,'Annex 2 EHV charges'!$D:$P,COLUMN(H73)+5,FALSE)=0,"",VLOOKUP($A73,'Annex 2 EHV charges'!$D:$P,COLUMN(H73)+5,FALSE)),"")</f>
        <v>0.05</v>
      </c>
    </row>
    <row r="74" spans="1:8" x14ac:dyDescent="0.2">
      <c r="A74" s="78">
        <f t="array" ref="A74">IFERROR(INDEX('Annex 2 EHV charges'!$D$11:$D$308, MATCH(0, IF(ISBLANK('Annex 2 EHV charges'!$D$11:$D$308),1, COUNTIF(A$4:$A73, 'Annex 2 EHV charges'!$D$11:$D$308)), 0)),"")</f>
        <v>429</v>
      </c>
      <c r="B74" s="77">
        <f>IF($A74="","",VLOOKUP($A74,'Annex 2 EHV charges'!$D:$P,2,0))</f>
        <v>429</v>
      </c>
      <c r="C74" s="78" t="str">
        <f>IF($A74="","",VLOOKUP($A74,'Annex 2 EHV charges'!$D:$P,3,0))</f>
        <v>1170000807151</v>
      </c>
      <c r="D74" s="77" t="str">
        <f>IF($A74="","",VLOOKUP($A74,'Annex 2 EHV charges'!$D:$P,4,0))</f>
        <v>Baddesley Park PV</v>
      </c>
      <c r="E74" s="79" t="str">
        <f>IFERROR(IF(VLOOKUP($A74,'Annex 2 EHV charges'!$D:$P,COLUMN(E74)+5,FALSE)=0,"",VLOOKUP($A74,'Annex 2 EHV charges'!$D:$P,COLUMN(E74)+5,FALSE)),"")</f>
        <v/>
      </c>
      <c r="F74" s="80">
        <f>IFERROR(IF(VLOOKUP($A74,'Annex 2 EHV charges'!$D:$P,COLUMN(F74)+5,FALSE)=0,"",VLOOKUP($A74,'Annex 2 EHV charges'!$D:$P,COLUMN(F74)+5,FALSE)),"")</f>
        <v>95.24</v>
      </c>
      <c r="G74" s="81">
        <f>IFERROR(IF(VLOOKUP($A74,'Annex 2 EHV charges'!$D:$P,COLUMN(G74)+5,FALSE)=0,"",VLOOKUP($A74,'Annex 2 EHV charges'!$D:$P,COLUMN(G74)+5,FALSE)),"")</f>
        <v>0.05</v>
      </c>
      <c r="H74" s="81">
        <f>IFERROR(IF(VLOOKUP($A74,'Annex 2 EHV charges'!$D:$P,COLUMN(H74)+5,FALSE)=0,"",VLOOKUP($A74,'Annex 2 EHV charges'!$D:$P,COLUMN(H74)+5,FALSE)),"")</f>
        <v>0.05</v>
      </c>
    </row>
    <row r="75" spans="1:8" x14ac:dyDescent="0.2">
      <c r="A75" s="78">
        <f t="array" ref="A75">IFERROR(INDEX('Annex 2 EHV charges'!$D$11:$D$308, MATCH(0, IF(ISBLANK('Annex 2 EHV charges'!$D$11:$D$308),1, COUNTIF(A$4:$A74, 'Annex 2 EHV charges'!$D$11:$D$308)), 0)),"")</f>
        <v>430</v>
      </c>
      <c r="B75" s="77">
        <f>IF($A75="","",VLOOKUP($A75,'Annex 2 EHV charges'!$D:$P,2,0))</f>
        <v>430</v>
      </c>
      <c r="C75" s="78" t="str">
        <f>IF($A75="","",VLOOKUP($A75,'Annex 2 EHV charges'!$D:$P,3,0))</f>
        <v>1170000807170</v>
      </c>
      <c r="D75" s="77" t="str">
        <f>IF($A75="","",VLOOKUP($A75,'Annex 2 EHV charges'!$D:$P,4,0))</f>
        <v>Baddesley Pk Biomass</v>
      </c>
      <c r="E75" s="79" t="str">
        <f>IFERROR(IF(VLOOKUP($A75,'Annex 2 EHV charges'!$D:$P,COLUMN(E75)+5,FALSE)=0,"",VLOOKUP($A75,'Annex 2 EHV charges'!$D:$P,COLUMN(E75)+5,FALSE)),"")</f>
        <v/>
      </c>
      <c r="F75" s="80">
        <f>IFERROR(IF(VLOOKUP($A75,'Annex 2 EHV charges'!$D:$P,COLUMN(F75)+5,FALSE)=0,"",VLOOKUP($A75,'Annex 2 EHV charges'!$D:$P,COLUMN(F75)+5,FALSE)),"")</f>
        <v>383.73</v>
      </c>
      <c r="G75" s="81">
        <f>IFERROR(IF(VLOOKUP($A75,'Annex 2 EHV charges'!$D:$P,COLUMN(G75)+5,FALSE)=0,"",VLOOKUP($A75,'Annex 2 EHV charges'!$D:$P,COLUMN(G75)+5,FALSE)),"")</f>
        <v>0.05</v>
      </c>
      <c r="H75" s="81">
        <f>IFERROR(IF(VLOOKUP($A75,'Annex 2 EHV charges'!$D:$P,COLUMN(H75)+5,FALSE)=0,"",VLOOKUP($A75,'Annex 2 EHV charges'!$D:$P,COLUMN(H75)+5,FALSE)),"")</f>
        <v>0.05</v>
      </c>
    </row>
    <row r="76" spans="1:8" x14ac:dyDescent="0.2">
      <c r="A76" s="78">
        <f t="array" ref="A76">IFERROR(INDEX('Annex 2 EHV charges'!$D$11:$D$308, MATCH(0, IF(ISBLANK('Annex 2 EHV charges'!$D$11:$D$308),1, COUNTIF(A$4:$A75, 'Annex 2 EHV charges'!$D$11:$D$308)), 0)),"")</f>
        <v>431</v>
      </c>
      <c r="B76" s="77">
        <f>IF($A76="","",VLOOKUP($A76,'Annex 2 EHV charges'!$D:$P,2,0))</f>
        <v>431</v>
      </c>
      <c r="C76" s="78" t="str">
        <f>IF($A76="","",VLOOKUP($A76,'Annex 2 EHV charges'!$D:$P,3,0))</f>
        <v>1170000859007</v>
      </c>
      <c r="D76" s="77" t="str">
        <f>IF($A76="","",VLOOKUP($A76,'Annex 2 EHV charges'!$D:$P,4,0))</f>
        <v>Taylor Lane 33kV STOR</v>
      </c>
      <c r="E76" s="79">
        <f>IFERROR(IF(VLOOKUP($A76,'Annex 2 EHV charges'!$D:$P,COLUMN(E76)+5,FALSE)=0,"",VLOOKUP($A76,'Annex 2 EHV charges'!$D:$P,COLUMN(E76)+5,FALSE)),"")</f>
        <v>-2.004</v>
      </c>
      <c r="F76" s="80">
        <f>IFERROR(IF(VLOOKUP($A76,'Annex 2 EHV charges'!$D:$P,COLUMN(F76)+5,FALSE)=0,"",VLOOKUP($A76,'Annex 2 EHV charges'!$D:$P,COLUMN(F76)+5,FALSE)),"")</f>
        <v>542.45000000000005</v>
      </c>
      <c r="G76" s="81">
        <f>IFERROR(IF(VLOOKUP($A76,'Annex 2 EHV charges'!$D:$P,COLUMN(G76)+5,FALSE)=0,"",VLOOKUP($A76,'Annex 2 EHV charges'!$D:$P,COLUMN(G76)+5,FALSE)),"")</f>
        <v>0.05</v>
      </c>
      <c r="H76" s="81">
        <f>IFERROR(IF(VLOOKUP($A76,'Annex 2 EHV charges'!$D:$P,COLUMN(H76)+5,FALSE)=0,"",VLOOKUP($A76,'Annex 2 EHV charges'!$D:$P,COLUMN(H76)+5,FALSE)),"")</f>
        <v>0.05</v>
      </c>
    </row>
    <row r="77" spans="1:8" x14ac:dyDescent="0.2">
      <c r="A77" s="78">
        <f t="array" ref="A77">IFERROR(INDEX('Annex 2 EHV charges'!$D$11:$D$308, MATCH(0, IF(ISBLANK('Annex 2 EHV charges'!$D$11:$D$308),1, COUNTIF(A$4:$A76, 'Annex 2 EHV charges'!$D$11:$D$308)), 0)),"")</f>
        <v>432</v>
      </c>
      <c r="B77" s="77">
        <f>IF($A77="","",VLOOKUP($A77,'Annex 2 EHV charges'!$D:$P,2,0))</f>
        <v>432</v>
      </c>
      <c r="C77" s="78" t="str">
        <f>IF($A77="","",VLOOKUP($A77,'Annex 2 EHV charges'!$D:$P,3,0))</f>
        <v>1170000871324</v>
      </c>
      <c r="D77" s="77" t="str">
        <f>IF($A77="","",VLOOKUP($A77,'Annex 2 EHV charges'!$D:$P,4,0))</f>
        <v>Hill Farm ESS</v>
      </c>
      <c r="E77" s="79">
        <f>IFERROR(IF(VLOOKUP($A77,'Annex 2 EHV charges'!$D:$P,COLUMN(E77)+5,FALSE)=0,"",VLOOKUP($A77,'Annex 2 EHV charges'!$D:$P,COLUMN(E77)+5,FALSE)),"")</f>
        <v>-3.6989999999999998</v>
      </c>
      <c r="F77" s="80">
        <f>IFERROR(IF(VLOOKUP($A77,'Annex 2 EHV charges'!$D:$P,COLUMN(F77)+5,FALSE)=0,"",VLOOKUP($A77,'Annex 2 EHV charges'!$D:$P,COLUMN(F77)+5,FALSE)),"")</f>
        <v>267.66000000000003</v>
      </c>
      <c r="G77" s="81">
        <f>IFERROR(IF(VLOOKUP($A77,'Annex 2 EHV charges'!$D:$P,COLUMN(G77)+5,FALSE)=0,"",VLOOKUP($A77,'Annex 2 EHV charges'!$D:$P,COLUMN(G77)+5,FALSE)),"")</f>
        <v>0.05</v>
      </c>
      <c r="H77" s="81">
        <f>IFERROR(IF(VLOOKUP($A77,'Annex 2 EHV charges'!$D:$P,COLUMN(H77)+5,FALSE)=0,"",VLOOKUP($A77,'Annex 2 EHV charges'!$D:$P,COLUMN(H77)+5,FALSE)),"")</f>
        <v>0.05</v>
      </c>
    </row>
    <row r="78" spans="1:8" x14ac:dyDescent="0.2">
      <c r="A78" s="78">
        <f t="array" ref="A78">IFERROR(INDEX('Annex 2 EHV charges'!$D$11:$D$308, MATCH(0, IF(ISBLANK('Annex 2 EHV charges'!$D$11:$D$308),1, COUNTIF(A$4:$A77, 'Annex 2 EHV charges'!$D$11:$D$308)), 0)),"")</f>
        <v>433</v>
      </c>
      <c r="B78" s="77">
        <f>IF($A78="","",VLOOKUP($A78,'Annex 2 EHV charges'!$D:$P,2,0))</f>
        <v>433</v>
      </c>
      <c r="C78" s="78" t="str">
        <f>IF($A78="","",VLOOKUP($A78,'Annex 2 EHV charges'!$D:$P,3,0))</f>
        <v>1170000871139</v>
      </c>
      <c r="D78" s="77" t="str">
        <f>IF($A78="","",VLOOKUP($A78,'Annex 2 EHV charges'!$D:$P,4,0))</f>
        <v>Leverton ESS</v>
      </c>
      <c r="E78" s="79">
        <f>IFERROR(IF(VLOOKUP($A78,'Annex 2 EHV charges'!$D:$P,COLUMN(E78)+5,FALSE)=0,"",VLOOKUP($A78,'Annex 2 EHV charges'!$D:$P,COLUMN(E78)+5,FALSE)),"")</f>
        <v>-1.2430000000000001</v>
      </c>
      <c r="F78" s="80">
        <f>IFERROR(IF(VLOOKUP($A78,'Annex 2 EHV charges'!$D:$P,COLUMN(F78)+5,FALSE)=0,"",VLOOKUP($A78,'Annex 2 EHV charges'!$D:$P,COLUMN(F78)+5,FALSE)),"")</f>
        <v>578.47</v>
      </c>
      <c r="G78" s="81">
        <f>IFERROR(IF(VLOOKUP($A78,'Annex 2 EHV charges'!$D:$P,COLUMN(G78)+5,FALSE)=0,"",VLOOKUP($A78,'Annex 2 EHV charges'!$D:$P,COLUMN(G78)+5,FALSE)),"")</f>
        <v>0.05</v>
      </c>
      <c r="H78" s="81">
        <f>IFERROR(IF(VLOOKUP($A78,'Annex 2 EHV charges'!$D:$P,COLUMN(H78)+5,FALSE)=0,"",VLOOKUP($A78,'Annex 2 EHV charges'!$D:$P,COLUMN(H78)+5,FALSE)),"")</f>
        <v>0.05</v>
      </c>
    </row>
    <row r="79" spans="1:8" x14ac:dyDescent="0.2">
      <c r="A79" s="78">
        <f t="array" ref="A79">IFERROR(INDEX('Annex 2 EHV charges'!$D$11:$D$308, MATCH(0, IF(ISBLANK('Annex 2 EHV charges'!$D$11:$D$308),1, COUNTIF(A$4:$A78, 'Annex 2 EHV charges'!$D$11:$D$308)), 0)),"")</f>
        <v>434</v>
      </c>
      <c r="B79" s="77">
        <f>IF($A79="","",VLOOKUP($A79,'Annex 2 EHV charges'!$D:$P,2,0))</f>
        <v>434</v>
      </c>
      <c r="C79" s="78" t="str">
        <f>IF($A79="","",VLOOKUP($A79,'Annex 2 EHV charges'!$D:$P,3,0))</f>
        <v>1170000884095</v>
      </c>
      <c r="D79" s="77" t="str">
        <f>IF($A79="","",VLOOKUP($A79,'Annex 2 EHV charges'!$D:$P,4,0))</f>
        <v>Nottingham Rd STOR</v>
      </c>
      <c r="E79" s="79">
        <f>IFERROR(IF(VLOOKUP($A79,'Annex 2 EHV charges'!$D:$P,COLUMN(E79)+5,FALSE)=0,"",VLOOKUP($A79,'Annex 2 EHV charges'!$D:$P,COLUMN(E79)+5,FALSE)),"")</f>
        <v>-0.57099999999999995</v>
      </c>
      <c r="F79" s="80">
        <f>IFERROR(IF(VLOOKUP($A79,'Annex 2 EHV charges'!$D:$P,COLUMN(F79)+5,FALSE)=0,"",VLOOKUP($A79,'Annex 2 EHV charges'!$D:$P,COLUMN(F79)+5,FALSE)),"")</f>
        <v>475.83</v>
      </c>
      <c r="G79" s="81">
        <f>IFERROR(IF(VLOOKUP($A79,'Annex 2 EHV charges'!$D:$P,COLUMN(G79)+5,FALSE)=0,"",VLOOKUP($A79,'Annex 2 EHV charges'!$D:$P,COLUMN(G79)+5,FALSE)),"")</f>
        <v>0.05</v>
      </c>
      <c r="H79" s="81">
        <f>IFERROR(IF(VLOOKUP($A79,'Annex 2 EHV charges'!$D:$P,COLUMN(H79)+5,FALSE)=0,"",VLOOKUP($A79,'Annex 2 EHV charges'!$D:$P,COLUMN(H79)+5,FALSE)),"")</f>
        <v>0.05</v>
      </c>
    </row>
    <row r="80" spans="1:8" x14ac:dyDescent="0.2">
      <c r="A80" s="78">
        <f t="array" ref="A80">IFERROR(INDEX('Annex 2 EHV charges'!$D$11:$D$308, MATCH(0, IF(ISBLANK('Annex 2 EHV charges'!$D$11:$D$308),1, COUNTIF(A$4:$A79, 'Annex 2 EHV charges'!$D$11:$D$308)), 0)),"")</f>
        <v>436</v>
      </c>
      <c r="B80" s="77">
        <f>IF($A80="","",VLOOKUP($A80,'Annex 2 EHV charges'!$D:$P,2,0))</f>
        <v>436</v>
      </c>
      <c r="C80" s="78" t="str">
        <f>IF($A80="","",VLOOKUP($A80,'Annex 2 EHV charges'!$D:$P,3,0))</f>
        <v>1170000895733</v>
      </c>
      <c r="D80" s="77" t="str">
        <f>IF($A80="","",VLOOKUP($A80,'Annex 2 EHV charges'!$D:$P,4,0))</f>
        <v>Breach Farm ESS</v>
      </c>
      <c r="E80" s="79" t="str">
        <f>IFERROR(IF(VLOOKUP($A80,'Annex 2 EHV charges'!$D:$P,COLUMN(E80)+5,FALSE)=0,"",VLOOKUP($A80,'Annex 2 EHV charges'!$D:$P,COLUMN(E80)+5,FALSE)),"")</f>
        <v/>
      </c>
      <c r="F80" s="80">
        <f>IFERROR(IF(VLOOKUP($A80,'Annex 2 EHV charges'!$D:$P,COLUMN(F80)+5,FALSE)=0,"",VLOOKUP($A80,'Annex 2 EHV charges'!$D:$P,COLUMN(F80)+5,FALSE)),"")</f>
        <v>1901.22</v>
      </c>
      <c r="G80" s="81">
        <f>IFERROR(IF(VLOOKUP($A80,'Annex 2 EHV charges'!$D:$P,COLUMN(G80)+5,FALSE)=0,"",VLOOKUP($A80,'Annex 2 EHV charges'!$D:$P,COLUMN(G80)+5,FALSE)),"")</f>
        <v>0.05</v>
      </c>
      <c r="H80" s="81">
        <f>IFERROR(IF(VLOOKUP($A80,'Annex 2 EHV charges'!$D:$P,COLUMN(H80)+5,FALSE)=0,"",VLOOKUP($A80,'Annex 2 EHV charges'!$D:$P,COLUMN(H80)+5,FALSE)),"")</f>
        <v>0.05</v>
      </c>
    </row>
    <row r="81" spans="1:8" x14ac:dyDescent="0.2">
      <c r="A81" s="78">
        <f t="array" ref="A81">IFERROR(INDEX('Annex 2 EHV charges'!$D$11:$D$308, MATCH(0, IF(ISBLANK('Annex 2 EHV charges'!$D$11:$D$308),1, COUNTIF(A$4:$A80, 'Annex 2 EHV charges'!$D$11:$D$308)), 0)),"")</f>
        <v>437</v>
      </c>
      <c r="B81" s="77">
        <f>IF($A81="","",VLOOKUP($A81,'Annex 2 EHV charges'!$D:$P,2,0))</f>
        <v>437</v>
      </c>
      <c r="C81" s="78" t="str">
        <f>IF($A81="","",VLOOKUP($A81,'Annex 2 EHV charges'!$D:$P,3,0))</f>
        <v>1170000902638</v>
      </c>
      <c r="D81" s="77" t="str">
        <f>IF($A81="","",VLOOKUP($A81,'Annex 2 EHV charges'!$D:$P,4,0))</f>
        <v>Boston Biomass Gen AD</v>
      </c>
      <c r="E81" s="79">
        <f>IFERROR(IF(VLOOKUP($A81,'Annex 2 EHV charges'!$D:$P,COLUMN(E81)+5,FALSE)=0,"",VLOOKUP($A81,'Annex 2 EHV charges'!$D:$P,COLUMN(E81)+5,FALSE)),"")</f>
        <v>-0.19800000000000001</v>
      </c>
      <c r="F81" s="80">
        <f>IFERROR(IF(VLOOKUP($A81,'Annex 2 EHV charges'!$D:$P,COLUMN(F81)+5,FALSE)=0,"",VLOOKUP($A81,'Annex 2 EHV charges'!$D:$P,COLUMN(F81)+5,FALSE)),"")</f>
        <v>1570.73</v>
      </c>
      <c r="G81" s="81">
        <f>IFERROR(IF(VLOOKUP($A81,'Annex 2 EHV charges'!$D:$P,COLUMN(G81)+5,FALSE)=0,"",VLOOKUP($A81,'Annex 2 EHV charges'!$D:$P,COLUMN(G81)+5,FALSE)),"")</f>
        <v>0.05</v>
      </c>
      <c r="H81" s="81">
        <f>IFERROR(IF(VLOOKUP($A81,'Annex 2 EHV charges'!$D:$P,COLUMN(H81)+5,FALSE)=0,"",VLOOKUP($A81,'Annex 2 EHV charges'!$D:$P,COLUMN(H81)+5,FALSE)),"")</f>
        <v>0.05</v>
      </c>
    </row>
    <row r="82" spans="1:8" x14ac:dyDescent="0.2">
      <c r="A82" s="78">
        <f t="array" ref="A82">IFERROR(INDEX('Annex 2 EHV charges'!$D$11:$D$308, MATCH(0, IF(ISBLANK('Annex 2 EHV charges'!$D$11:$D$308),1, COUNTIF(A$4:$A81, 'Annex 2 EHV charges'!$D$11:$D$308)), 0)),"")</f>
        <v>438</v>
      </c>
      <c r="B82" s="77">
        <f>IF($A82="","",VLOOKUP($A82,'Annex 2 EHV charges'!$D:$P,2,0))</f>
        <v>438</v>
      </c>
      <c r="C82" s="78" t="str">
        <f>IF($A82="","",VLOOKUP($A82,'Annex 2 EHV charges'!$D:$P,3,0))</f>
        <v>1170000928974</v>
      </c>
      <c r="D82" s="77" t="str">
        <f>IF($A82="","",VLOOKUP($A82,'Annex 2 EHV charges'!$D:$P,4,0))</f>
        <v>Twin Oaks Diesel STOR</v>
      </c>
      <c r="E82" s="79">
        <f>IFERROR(IF(VLOOKUP($A82,'Annex 2 EHV charges'!$D:$P,COLUMN(E82)+5,FALSE)=0,"",VLOOKUP($A82,'Annex 2 EHV charges'!$D:$P,COLUMN(E82)+5,FALSE)),"")</f>
        <v>-1.8009999999999999</v>
      </c>
      <c r="F82" s="80">
        <f>IFERROR(IF(VLOOKUP($A82,'Annex 2 EHV charges'!$D:$P,COLUMN(F82)+5,FALSE)=0,"",VLOOKUP($A82,'Annex 2 EHV charges'!$D:$P,COLUMN(F82)+5,FALSE)),"")</f>
        <v>426.08</v>
      </c>
      <c r="G82" s="81">
        <f>IFERROR(IF(VLOOKUP($A82,'Annex 2 EHV charges'!$D:$P,COLUMN(G82)+5,FALSE)=0,"",VLOOKUP($A82,'Annex 2 EHV charges'!$D:$P,COLUMN(G82)+5,FALSE)),"")</f>
        <v>0.05</v>
      </c>
      <c r="H82" s="81">
        <f>IFERROR(IF(VLOOKUP($A82,'Annex 2 EHV charges'!$D:$P,COLUMN(H82)+5,FALSE)=0,"",VLOOKUP($A82,'Annex 2 EHV charges'!$D:$P,COLUMN(H82)+5,FALSE)),"")</f>
        <v>0.05</v>
      </c>
    </row>
    <row r="83" spans="1:8" x14ac:dyDescent="0.2">
      <c r="A83" s="78">
        <f t="array" ref="A83">IFERROR(INDEX('Annex 2 EHV charges'!$D$11:$D$308, MATCH(0, IF(ISBLANK('Annex 2 EHV charges'!$D$11:$D$308),1, COUNTIF(A$4:$A82, 'Annex 2 EHV charges'!$D$11:$D$308)), 0)),"")</f>
        <v>439</v>
      </c>
      <c r="B83" s="77">
        <f>IF($A83="","",VLOOKUP($A83,'Annex 2 EHV charges'!$D:$P,2,0))</f>
        <v>439</v>
      </c>
      <c r="C83" s="78" t="str">
        <f>IF($A83="","",VLOOKUP($A83,'Annex 2 EHV charges'!$D:$P,3,0))</f>
        <v>1170000939920</v>
      </c>
      <c r="D83" s="77" t="str">
        <f>IF($A83="","",VLOOKUP($A83,'Annex 2 EHV charges'!$D:$P,4,0))</f>
        <v>Colwick Private Rd STOR</v>
      </c>
      <c r="E83" s="79">
        <f>IFERROR(IF(VLOOKUP($A83,'Annex 2 EHV charges'!$D:$P,COLUMN(E83)+5,FALSE)=0,"",VLOOKUP($A83,'Annex 2 EHV charges'!$D:$P,COLUMN(E83)+5,FALSE)),"")</f>
        <v>-0.68200000000000005</v>
      </c>
      <c r="F83" s="80">
        <f>IFERROR(IF(VLOOKUP($A83,'Annex 2 EHV charges'!$D:$P,COLUMN(F83)+5,FALSE)=0,"",VLOOKUP($A83,'Annex 2 EHV charges'!$D:$P,COLUMN(F83)+5,FALSE)),"")</f>
        <v>579.84</v>
      </c>
      <c r="G83" s="81">
        <f>IFERROR(IF(VLOOKUP($A83,'Annex 2 EHV charges'!$D:$P,COLUMN(G83)+5,FALSE)=0,"",VLOOKUP($A83,'Annex 2 EHV charges'!$D:$P,COLUMN(G83)+5,FALSE)),"")</f>
        <v>0.05</v>
      </c>
      <c r="H83" s="81">
        <f>IFERROR(IF(VLOOKUP($A83,'Annex 2 EHV charges'!$D:$P,COLUMN(H83)+5,FALSE)=0,"",VLOOKUP($A83,'Annex 2 EHV charges'!$D:$P,COLUMN(H83)+5,FALSE)),"")</f>
        <v>0.05</v>
      </c>
    </row>
    <row r="84" spans="1:8" x14ac:dyDescent="0.2">
      <c r="A84" s="78">
        <f t="array" ref="A84">IFERROR(INDEX('Annex 2 EHV charges'!$D$11:$D$308, MATCH(0, IF(ISBLANK('Annex 2 EHV charges'!$D$11:$D$308),1, COUNTIF(A$4:$A83, 'Annex 2 EHV charges'!$D$11:$D$308)), 0)),"")</f>
        <v>440</v>
      </c>
      <c r="B84" s="77">
        <f>IF($A84="","",VLOOKUP($A84,'Annex 2 EHV charges'!$D:$P,2,0))</f>
        <v>440</v>
      </c>
      <c r="C84" s="78" t="str">
        <f>IF($A84="","",VLOOKUP($A84,'Annex 2 EHV charges'!$D:$P,3,0))</f>
        <v>1170000953553</v>
      </c>
      <c r="D84" s="77" t="str">
        <f>IF($A84="","",VLOOKUP($A84,'Annex 2 EHV charges'!$D:$P,4,0))</f>
        <v xml:space="preserve">Mill Fm Caythorpe ESS </v>
      </c>
      <c r="E84" s="79" t="str">
        <f>IFERROR(IF(VLOOKUP($A84,'Annex 2 EHV charges'!$D:$P,COLUMN(E84)+5,FALSE)=0,"",VLOOKUP($A84,'Annex 2 EHV charges'!$D:$P,COLUMN(E84)+5,FALSE)),"")</f>
        <v/>
      </c>
      <c r="F84" s="80">
        <f>IFERROR(IF(VLOOKUP($A84,'Annex 2 EHV charges'!$D:$P,COLUMN(F84)+5,FALSE)=0,"",VLOOKUP($A84,'Annex 2 EHV charges'!$D:$P,COLUMN(F84)+5,FALSE)),"")</f>
        <v>217.68</v>
      </c>
      <c r="G84" s="81">
        <f>IFERROR(IF(VLOOKUP($A84,'Annex 2 EHV charges'!$D:$P,COLUMN(G84)+5,FALSE)=0,"",VLOOKUP($A84,'Annex 2 EHV charges'!$D:$P,COLUMN(G84)+5,FALSE)),"")</f>
        <v>0.05</v>
      </c>
      <c r="H84" s="81">
        <f>IFERROR(IF(VLOOKUP($A84,'Annex 2 EHV charges'!$D:$P,COLUMN(H84)+5,FALSE)=0,"",VLOOKUP($A84,'Annex 2 EHV charges'!$D:$P,COLUMN(H84)+5,FALSE)),"")</f>
        <v>0.05</v>
      </c>
    </row>
    <row r="85" spans="1:8" x14ac:dyDescent="0.2">
      <c r="A85" s="78">
        <f t="array" ref="A85">IFERROR(INDEX('Annex 2 EHV charges'!$D$11:$D$308, MATCH(0, IF(ISBLANK('Annex 2 EHV charges'!$D$11:$D$308),1, COUNTIF(A$4:$A84, 'Annex 2 EHV charges'!$D$11:$D$308)), 0)),"")</f>
        <v>361</v>
      </c>
      <c r="B85" s="77">
        <f>IF($A85="","",VLOOKUP($A85,'Annex 2 EHV charges'!$D:$P,2,0))</f>
        <v>361</v>
      </c>
      <c r="C85" s="78" t="str">
        <f>IF($A85="","",VLOOKUP($A85,'Annex 2 EHV charges'!$D:$P,3,0))</f>
        <v>1170000895724</v>
      </c>
      <c r="D85" s="77" t="str">
        <f>IF($A85="","",VLOOKUP($A85,'Annex 2 EHV charges'!$D:$P,4,0))</f>
        <v>Breach Farm 132</v>
      </c>
      <c r="E85" s="79" t="str">
        <f>IFERROR(IF(VLOOKUP($A85,'Annex 2 EHV charges'!$D:$P,COLUMN(E85)+5,FALSE)=0,"",VLOOKUP($A85,'Annex 2 EHV charges'!$D:$P,COLUMN(E85)+5,FALSE)),"")</f>
        <v/>
      </c>
      <c r="F85" s="80">
        <f>IFERROR(IF(VLOOKUP($A85,'Annex 2 EHV charges'!$D:$P,COLUMN(F85)+5,FALSE)=0,"",VLOOKUP($A85,'Annex 2 EHV charges'!$D:$P,COLUMN(F85)+5,FALSE)),"")</f>
        <v>2460.13</v>
      </c>
      <c r="G85" s="81">
        <f>IFERROR(IF(VLOOKUP($A85,'Annex 2 EHV charges'!$D:$P,COLUMN(G85)+5,FALSE)=0,"",VLOOKUP($A85,'Annex 2 EHV charges'!$D:$P,COLUMN(G85)+5,FALSE)),"")</f>
        <v>0.05</v>
      </c>
      <c r="H85" s="81">
        <f>IFERROR(IF(VLOOKUP($A85,'Annex 2 EHV charges'!$D:$P,COLUMN(H85)+5,FALSE)=0,"",VLOOKUP($A85,'Annex 2 EHV charges'!$D:$P,COLUMN(H85)+5,FALSE)),"")</f>
        <v>0.05</v>
      </c>
    </row>
    <row r="86" spans="1:8" x14ac:dyDescent="0.2">
      <c r="A86" s="78">
        <f t="array" ref="A86">IFERROR(INDEX('Annex 2 EHV charges'!$D$11:$D$308, MATCH(0, IF(ISBLANK('Annex 2 EHV charges'!$D$11:$D$308),1, COUNTIF(A$4:$A85, 'Annex 2 EHV charges'!$D$11:$D$308)), 0)),"")</f>
        <v>705</v>
      </c>
      <c r="B86" s="77">
        <f>IF($A86="","",VLOOKUP($A86,'Annex 2 EHV charges'!$D:$P,2,0))</f>
        <v>705</v>
      </c>
      <c r="C86" s="78" t="str">
        <f>IF($A86="","",VLOOKUP($A86,'Annex 2 EHV charges'!$D:$P,3,0))</f>
        <v>1170000447725</v>
      </c>
      <c r="D86" s="77" t="str">
        <f>IF($A86="","",VLOOKUP($A86,'Annex 2 EHV charges'!$D:$P,4,0))</f>
        <v>Prestop Park Farm PV</v>
      </c>
      <c r="E86" s="79" t="str">
        <f>IFERROR(IF(VLOOKUP($A86,'Annex 2 EHV charges'!$D:$P,COLUMN(E86)+5,FALSE)=0,"",VLOOKUP($A86,'Annex 2 EHV charges'!$D:$P,COLUMN(E86)+5,FALSE)),"")</f>
        <v/>
      </c>
      <c r="F86" s="80">
        <f>IFERROR(IF(VLOOKUP($A86,'Annex 2 EHV charges'!$D:$P,COLUMN(F86)+5,FALSE)=0,"",VLOOKUP($A86,'Annex 2 EHV charges'!$D:$P,COLUMN(F86)+5,FALSE)),"")</f>
        <v>444.51</v>
      </c>
      <c r="G86" s="81">
        <f>IFERROR(IF(VLOOKUP($A86,'Annex 2 EHV charges'!$D:$P,COLUMN(G86)+5,FALSE)=0,"",VLOOKUP($A86,'Annex 2 EHV charges'!$D:$P,COLUMN(G86)+5,FALSE)),"")</f>
        <v>0.05</v>
      </c>
      <c r="H86" s="81">
        <f>IFERROR(IF(VLOOKUP($A86,'Annex 2 EHV charges'!$D:$P,COLUMN(H86)+5,FALSE)=0,"",VLOOKUP($A86,'Annex 2 EHV charges'!$D:$P,COLUMN(H86)+5,FALSE)),"")</f>
        <v>0.05</v>
      </c>
    </row>
    <row r="87" spans="1:8" x14ac:dyDescent="0.2">
      <c r="A87" s="78">
        <f t="array" ref="A87">IFERROR(INDEX('Annex 2 EHV charges'!$D$11:$D$308, MATCH(0, IF(ISBLANK('Annex 2 EHV charges'!$D$11:$D$308),1, COUNTIF(A$4:$A86, 'Annex 2 EHV charges'!$D$11:$D$308)), 0)),"")</f>
        <v>706</v>
      </c>
      <c r="B87" s="77">
        <f>IF($A87="","",VLOOKUP($A87,'Annex 2 EHV charges'!$D:$P,2,0))</f>
        <v>706</v>
      </c>
      <c r="C87" s="78" t="str">
        <f>IF($A87="","",VLOOKUP($A87,'Annex 2 EHV charges'!$D:$P,3,0))</f>
        <v>1170000447488</v>
      </c>
      <c r="D87" s="77" t="str">
        <f>IF($A87="","",VLOOKUP($A87,'Annex 2 EHV charges'!$D:$P,4,0))</f>
        <v>Smith Hall Farm Solar</v>
      </c>
      <c r="E87" s="79" t="str">
        <f>IFERROR(IF(VLOOKUP($A87,'Annex 2 EHV charges'!$D:$P,COLUMN(E87)+5,FALSE)=0,"",VLOOKUP($A87,'Annex 2 EHV charges'!$D:$P,COLUMN(E87)+5,FALSE)),"")</f>
        <v/>
      </c>
      <c r="F87" s="80">
        <f>IFERROR(IF(VLOOKUP($A87,'Annex 2 EHV charges'!$D:$P,COLUMN(F87)+5,FALSE)=0,"",VLOOKUP($A87,'Annex 2 EHV charges'!$D:$P,COLUMN(F87)+5,FALSE)),"")</f>
        <v>748.71</v>
      </c>
      <c r="G87" s="81">
        <f>IFERROR(IF(VLOOKUP($A87,'Annex 2 EHV charges'!$D:$P,COLUMN(G87)+5,FALSE)=0,"",VLOOKUP($A87,'Annex 2 EHV charges'!$D:$P,COLUMN(G87)+5,FALSE)),"")</f>
        <v>0.05</v>
      </c>
      <c r="H87" s="81">
        <f>IFERROR(IF(VLOOKUP($A87,'Annex 2 EHV charges'!$D:$P,COLUMN(H87)+5,FALSE)=0,"",VLOOKUP($A87,'Annex 2 EHV charges'!$D:$P,COLUMN(H87)+5,FALSE)),"")</f>
        <v>0.05</v>
      </c>
    </row>
    <row r="88" spans="1:8" x14ac:dyDescent="0.2">
      <c r="A88" s="78">
        <f t="array" ref="A88">IFERROR(INDEX('Annex 2 EHV charges'!$D$11:$D$308, MATCH(0, IF(ISBLANK('Annex 2 EHV charges'!$D$11:$D$308),1, COUNTIF(A$4:$A87, 'Annex 2 EHV charges'!$D$11:$D$308)), 0)),"")</f>
        <v>707</v>
      </c>
      <c r="B88" s="77">
        <f>IF($A88="","",VLOOKUP($A88,'Annex 2 EHV charges'!$D:$P,2,0))</f>
        <v>707</v>
      </c>
      <c r="C88" s="78" t="str">
        <f>IF($A88="","",VLOOKUP($A88,'Annex 2 EHV charges'!$D:$P,3,0))</f>
        <v>1170000447502</v>
      </c>
      <c r="D88" s="77" t="str">
        <f>IF($A88="","",VLOOKUP($A88,'Annex 2 EHV charges'!$D:$P,4,0))</f>
        <v>Park Farm Solar Ashby</v>
      </c>
      <c r="E88" s="79" t="str">
        <f>IFERROR(IF(VLOOKUP($A88,'Annex 2 EHV charges'!$D:$P,COLUMN(E88)+5,FALSE)=0,"",VLOOKUP($A88,'Annex 2 EHV charges'!$D:$P,COLUMN(E88)+5,FALSE)),"")</f>
        <v/>
      </c>
      <c r="F88" s="80">
        <f>IFERROR(IF(VLOOKUP($A88,'Annex 2 EHV charges'!$D:$P,COLUMN(F88)+5,FALSE)=0,"",VLOOKUP($A88,'Annex 2 EHV charges'!$D:$P,COLUMN(F88)+5,FALSE)),"")</f>
        <v>84.04</v>
      </c>
      <c r="G88" s="81">
        <f>IFERROR(IF(VLOOKUP($A88,'Annex 2 EHV charges'!$D:$P,COLUMN(G88)+5,FALSE)=0,"",VLOOKUP($A88,'Annex 2 EHV charges'!$D:$P,COLUMN(G88)+5,FALSE)),"")</f>
        <v>0.05</v>
      </c>
      <c r="H88" s="81">
        <f>IFERROR(IF(VLOOKUP($A88,'Annex 2 EHV charges'!$D:$P,COLUMN(H88)+5,FALSE)=0,"",VLOOKUP($A88,'Annex 2 EHV charges'!$D:$P,COLUMN(H88)+5,FALSE)),"")</f>
        <v>0.05</v>
      </c>
    </row>
    <row r="89" spans="1:8" x14ac:dyDescent="0.2">
      <c r="A89" s="78">
        <f t="array" ref="A89">IFERROR(INDEX('Annex 2 EHV charges'!$D$11:$D$308, MATCH(0, IF(ISBLANK('Annex 2 EHV charges'!$D$11:$D$308),1, COUNTIF(A$4:$A88, 'Annex 2 EHV charges'!$D$11:$D$308)), 0)),"")</f>
        <v>708</v>
      </c>
      <c r="B89" s="77">
        <f>IF($A89="","",VLOOKUP($A89,'Annex 2 EHV charges'!$D:$P,2,0))</f>
        <v>708</v>
      </c>
      <c r="C89" s="78" t="str">
        <f>IF($A89="","",VLOOKUP($A89,'Annex 2 EHV charges'!$D:$P,3,0))</f>
        <v>1170000451439</v>
      </c>
      <c r="D89" s="77" t="str">
        <f>IF($A89="","",VLOOKUP($A89,'Annex 2 EHV charges'!$D:$P,4,0))</f>
        <v>Aston House Solar Farm</v>
      </c>
      <c r="E89" s="79" t="str">
        <f>IFERROR(IF(VLOOKUP($A89,'Annex 2 EHV charges'!$D:$P,COLUMN(E89)+5,FALSE)=0,"",VLOOKUP($A89,'Annex 2 EHV charges'!$D:$P,COLUMN(E89)+5,FALSE)),"")</f>
        <v/>
      </c>
      <c r="F89" s="80">
        <f>IFERROR(IF(VLOOKUP($A89,'Annex 2 EHV charges'!$D:$P,COLUMN(F89)+5,FALSE)=0,"",VLOOKUP($A89,'Annex 2 EHV charges'!$D:$P,COLUMN(F89)+5,FALSE)),"")</f>
        <v>762.79</v>
      </c>
      <c r="G89" s="81">
        <f>IFERROR(IF(VLOOKUP($A89,'Annex 2 EHV charges'!$D:$P,COLUMN(G89)+5,FALSE)=0,"",VLOOKUP($A89,'Annex 2 EHV charges'!$D:$P,COLUMN(G89)+5,FALSE)),"")</f>
        <v>0.05</v>
      </c>
      <c r="H89" s="81">
        <f>IFERROR(IF(VLOOKUP($A89,'Annex 2 EHV charges'!$D:$P,COLUMN(H89)+5,FALSE)=0,"",VLOOKUP($A89,'Annex 2 EHV charges'!$D:$P,COLUMN(H89)+5,FALSE)),"")</f>
        <v>0.05</v>
      </c>
    </row>
    <row r="90" spans="1:8" x14ac:dyDescent="0.2">
      <c r="A90" s="78">
        <f t="array" ref="A90">IFERROR(INDEX('Annex 2 EHV charges'!$D$11:$D$308, MATCH(0, IF(ISBLANK('Annex 2 EHV charges'!$D$11:$D$308),1, COUNTIF(A$4:$A89, 'Annex 2 EHV charges'!$D$11:$D$308)), 0)),"")</f>
        <v>710</v>
      </c>
      <c r="B90" s="77">
        <f>IF($A90="","",VLOOKUP($A90,'Annex 2 EHV charges'!$D:$P,2,0))</f>
        <v>710</v>
      </c>
      <c r="C90" s="78" t="str">
        <f>IF($A90="","",VLOOKUP($A90,'Annex 2 EHV charges'!$D:$P,3,0))</f>
        <v>1170000457626</v>
      </c>
      <c r="D90" s="77" t="str">
        <f>IF($A90="","",VLOOKUP($A90,'Annex 2 EHV charges'!$D:$P,4,0))</f>
        <v>Elms Farm Solar Farm</v>
      </c>
      <c r="E90" s="79" t="str">
        <f>IFERROR(IF(VLOOKUP($A90,'Annex 2 EHV charges'!$D:$P,COLUMN(E90)+5,FALSE)=0,"",VLOOKUP($A90,'Annex 2 EHV charges'!$D:$P,COLUMN(E90)+5,FALSE)),"")</f>
        <v/>
      </c>
      <c r="F90" s="80">
        <f>IFERROR(IF(VLOOKUP($A90,'Annex 2 EHV charges'!$D:$P,COLUMN(F90)+5,FALSE)=0,"",VLOOKUP($A90,'Annex 2 EHV charges'!$D:$P,COLUMN(F90)+5,FALSE)),"")</f>
        <v>443.61</v>
      </c>
      <c r="G90" s="81">
        <f>IFERROR(IF(VLOOKUP($A90,'Annex 2 EHV charges'!$D:$P,COLUMN(G90)+5,FALSE)=0,"",VLOOKUP($A90,'Annex 2 EHV charges'!$D:$P,COLUMN(G90)+5,FALSE)),"")</f>
        <v>0.05</v>
      </c>
      <c r="H90" s="81">
        <f>IFERROR(IF(VLOOKUP($A90,'Annex 2 EHV charges'!$D:$P,COLUMN(H90)+5,FALSE)=0,"",VLOOKUP($A90,'Annex 2 EHV charges'!$D:$P,COLUMN(H90)+5,FALSE)),"")</f>
        <v>0.05</v>
      </c>
    </row>
    <row r="91" spans="1:8" x14ac:dyDescent="0.2">
      <c r="A91" s="78">
        <f t="array" ref="A91">IFERROR(INDEX('Annex 2 EHV charges'!$D$11:$D$308, MATCH(0, IF(ISBLANK('Annex 2 EHV charges'!$D$11:$D$308),1, COUNTIF(A$4:$A90, 'Annex 2 EHV charges'!$D$11:$D$308)), 0)),"")</f>
        <v>711</v>
      </c>
      <c r="B91" s="77">
        <f>IF($A91="","",VLOOKUP($A91,'Annex 2 EHV charges'!$D:$P,2,0))</f>
        <v>711</v>
      </c>
      <c r="C91" s="78" t="str">
        <f>IF($A91="","",VLOOKUP($A91,'Annex 2 EHV charges'!$D:$P,3,0))</f>
        <v>1170000458569</v>
      </c>
      <c r="D91" s="77" t="str">
        <f>IF($A91="","",VLOOKUP($A91,'Annex 2 EHV charges'!$D:$P,4,0))</f>
        <v>Morton Solar Farm</v>
      </c>
      <c r="E91" s="79" t="str">
        <f>IFERROR(IF(VLOOKUP($A91,'Annex 2 EHV charges'!$D:$P,COLUMN(E91)+5,FALSE)=0,"",VLOOKUP($A91,'Annex 2 EHV charges'!$D:$P,COLUMN(E91)+5,FALSE)),"")</f>
        <v/>
      </c>
      <c r="F91" s="80">
        <f>IFERROR(IF(VLOOKUP($A91,'Annex 2 EHV charges'!$D:$P,COLUMN(F91)+5,FALSE)=0,"",VLOOKUP($A91,'Annex 2 EHV charges'!$D:$P,COLUMN(F91)+5,FALSE)),"")</f>
        <v>764.11</v>
      </c>
      <c r="G91" s="81">
        <f>IFERROR(IF(VLOOKUP($A91,'Annex 2 EHV charges'!$D:$P,COLUMN(G91)+5,FALSE)=0,"",VLOOKUP($A91,'Annex 2 EHV charges'!$D:$P,COLUMN(G91)+5,FALSE)),"")</f>
        <v>0.05</v>
      </c>
      <c r="H91" s="81">
        <f>IFERROR(IF(VLOOKUP($A91,'Annex 2 EHV charges'!$D:$P,COLUMN(H91)+5,FALSE)=0,"",VLOOKUP($A91,'Annex 2 EHV charges'!$D:$P,COLUMN(H91)+5,FALSE)),"")</f>
        <v>0.05</v>
      </c>
    </row>
    <row r="92" spans="1:8" x14ac:dyDescent="0.2">
      <c r="A92" s="78">
        <f t="array" ref="A92">IFERROR(INDEX('Annex 2 EHV charges'!$D$11:$D$308, MATCH(0, IF(ISBLANK('Annex 2 EHV charges'!$D$11:$D$308),1, COUNTIF(A$4:$A91, 'Annex 2 EHV charges'!$D$11:$D$308)), 0)),"")</f>
        <v>712</v>
      </c>
      <c r="B92" s="77">
        <f>IF($A92="","",VLOOKUP($A92,'Annex 2 EHV charges'!$D:$P,2,0))</f>
        <v>712</v>
      </c>
      <c r="C92" s="78" t="str">
        <f>IF($A92="","",VLOOKUP($A92,'Annex 2 EHV charges'!$D:$P,3,0))</f>
        <v>1170000463160</v>
      </c>
      <c r="D92" s="77" t="str">
        <f>IF($A92="","",VLOOKUP($A92,'Annex 2 EHV charges'!$D:$P,4,0))</f>
        <v>Glebe Farm Podington PV</v>
      </c>
      <c r="E92" s="79" t="str">
        <f>IFERROR(IF(VLOOKUP($A92,'Annex 2 EHV charges'!$D:$P,COLUMN(E92)+5,FALSE)=0,"",VLOOKUP($A92,'Annex 2 EHV charges'!$D:$P,COLUMN(E92)+5,FALSE)),"")</f>
        <v/>
      </c>
      <c r="F92" s="80">
        <f>IFERROR(IF(VLOOKUP($A92,'Annex 2 EHV charges'!$D:$P,COLUMN(F92)+5,FALSE)=0,"",VLOOKUP($A92,'Annex 2 EHV charges'!$D:$P,COLUMN(F92)+5,FALSE)),"")</f>
        <v>6874.51</v>
      </c>
      <c r="G92" s="81">
        <f>IFERROR(IF(VLOOKUP($A92,'Annex 2 EHV charges'!$D:$P,COLUMN(G92)+5,FALSE)=0,"",VLOOKUP($A92,'Annex 2 EHV charges'!$D:$P,COLUMN(G92)+5,FALSE)),"")</f>
        <v>0.05</v>
      </c>
      <c r="H92" s="81">
        <f>IFERROR(IF(VLOOKUP($A92,'Annex 2 EHV charges'!$D:$P,COLUMN(H92)+5,FALSE)=0,"",VLOOKUP($A92,'Annex 2 EHV charges'!$D:$P,COLUMN(H92)+5,FALSE)),"")</f>
        <v>0.05</v>
      </c>
    </row>
    <row r="93" spans="1:8" x14ac:dyDescent="0.2">
      <c r="A93" s="78">
        <f t="array" ref="A93">IFERROR(INDEX('Annex 2 EHV charges'!$D$11:$D$308, MATCH(0, IF(ISBLANK('Annex 2 EHV charges'!$D$11:$D$308),1, COUNTIF(A$4:$A92, 'Annex 2 EHV charges'!$D$11:$D$308)), 0)),"")</f>
        <v>713</v>
      </c>
      <c r="B93" s="77">
        <f>IF($A93="","",VLOOKUP($A93,'Annex 2 EHV charges'!$D:$P,2,0))</f>
        <v>713</v>
      </c>
      <c r="C93" s="78" t="str">
        <f>IF($A93="","",VLOOKUP($A93,'Annex 2 EHV charges'!$D:$P,3,0))</f>
        <v>1170000468024</v>
      </c>
      <c r="D93" s="77" t="str">
        <f>IF($A93="","",VLOOKUP($A93,'Annex 2 EHV charges'!$D:$P,4,0))</f>
        <v>Rolleston Park Solar</v>
      </c>
      <c r="E93" s="79" t="str">
        <f>IFERROR(IF(VLOOKUP($A93,'Annex 2 EHV charges'!$D:$P,COLUMN(E93)+5,FALSE)=0,"",VLOOKUP($A93,'Annex 2 EHV charges'!$D:$P,COLUMN(E93)+5,FALSE)),"")</f>
        <v/>
      </c>
      <c r="F93" s="80">
        <f>IFERROR(IF(VLOOKUP($A93,'Annex 2 EHV charges'!$D:$P,COLUMN(F93)+5,FALSE)=0,"",VLOOKUP($A93,'Annex 2 EHV charges'!$D:$P,COLUMN(F93)+5,FALSE)),"")</f>
        <v>976.19</v>
      </c>
      <c r="G93" s="81">
        <f>IFERROR(IF(VLOOKUP($A93,'Annex 2 EHV charges'!$D:$P,COLUMN(G93)+5,FALSE)=0,"",VLOOKUP($A93,'Annex 2 EHV charges'!$D:$P,COLUMN(G93)+5,FALSE)),"")</f>
        <v>0.05</v>
      </c>
      <c r="H93" s="81">
        <f>IFERROR(IF(VLOOKUP($A93,'Annex 2 EHV charges'!$D:$P,COLUMN(H93)+5,FALSE)=0,"",VLOOKUP($A93,'Annex 2 EHV charges'!$D:$P,COLUMN(H93)+5,FALSE)),"")</f>
        <v>0.05</v>
      </c>
    </row>
    <row r="94" spans="1:8" x14ac:dyDescent="0.2">
      <c r="A94" s="78">
        <f t="array" ref="A94">IFERROR(INDEX('Annex 2 EHV charges'!$D$11:$D$308, MATCH(0, IF(ISBLANK('Annex 2 EHV charges'!$D$11:$D$308),1, COUNTIF(A$4:$A93, 'Annex 2 EHV charges'!$D$11:$D$308)), 0)),"")</f>
        <v>714</v>
      </c>
      <c r="B94" s="77">
        <f>IF($A94="","",VLOOKUP($A94,'Annex 2 EHV charges'!$D:$P,2,0))</f>
        <v>714</v>
      </c>
      <c r="C94" s="78" t="str">
        <f>IF($A94="","",VLOOKUP($A94,'Annex 2 EHV charges'!$D:$P,3,0))</f>
        <v>1170000467581</v>
      </c>
      <c r="D94" s="77" t="str">
        <f>IF($A94="","",VLOOKUP($A94,'Annex 2 EHV charges'!$D:$P,4,0))</f>
        <v>Nowhere Farm PV</v>
      </c>
      <c r="E94" s="79" t="str">
        <f>IFERROR(IF(VLOOKUP($A94,'Annex 2 EHV charges'!$D:$P,COLUMN(E94)+5,FALSE)=0,"",VLOOKUP($A94,'Annex 2 EHV charges'!$D:$P,COLUMN(E94)+5,FALSE)),"")</f>
        <v/>
      </c>
      <c r="F94" s="80">
        <f>IFERROR(IF(VLOOKUP($A94,'Annex 2 EHV charges'!$D:$P,COLUMN(F94)+5,FALSE)=0,"",VLOOKUP($A94,'Annex 2 EHV charges'!$D:$P,COLUMN(F94)+5,FALSE)),"")</f>
        <v>1332.58</v>
      </c>
      <c r="G94" s="81">
        <f>IFERROR(IF(VLOOKUP($A94,'Annex 2 EHV charges'!$D:$P,COLUMN(G94)+5,FALSE)=0,"",VLOOKUP($A94,'Annex 2 EHV charges'!$D:$P,COLUMN(G94)+5,FALSE)),"")</f>
        <v>0.05</v>
      </c>
      <c r="H94" s="81">
        <f>IFERROR(IF(VLOOKUP($A94,'Annex 2 EHV charges'!$D:$P,COLUMN(H94)+5,FALSE)=0,"",VLOOKUP($A94,'Annex 2 EHV charges'!$D:$P,COLUMN(H94)+5,FALSE)),"")</f>
        <v>0.05</v>
      </c>
    </row>
    <row r="95" spans="1:8" x14ac:dyDescent="0.2">
      <c r="A95" s="78">
        <f t="array" ref="A95">IFERROR(INDEX('Annex 2 EHV charges'!$D$11:$D$308, MATCH(0, IF(ISBLANK('Annex 2 EHV charges'!$D$11:$D$308),1, COUNTIF(A$4:$A94, 'Annex 2 EHV charges'!$D$11:$D$308)), 0)),"")</f>
        <v>716</v>
      </c>
      <c r="B95" s="77">
        <f>IF($A95="","",VLOOKUP($A95,'Annex 2 EHV charges'!$D:$P,2,0))</f>
        <v>716</v>
      </c>
      <c r="C95" s="78" t="str">
        <f>IF($A95="","",VLOOKUP($A95,'Annex 2 EHV charges'!$D:$P,3,0))</f>
        <v>1170000467527</v>
      </c>
      <c r="D95" s="77" t="str">
        <f>IF($A95="","",VLOOKUP($A95,'Annex 2 EHV charges'!$D:$P,4,0))</f>
        <v>Chelveston Renewable PV</v>
      </c>
      <c r="E95" s="79" t="str">
        <f>IFERROR(IF(VLOOKUP($A95,'Annex 2 EHV charges'!$D:$P,COLUMN(E95)+5,FALSE)=0,"",VLOOKUP($A95,'Annex 2 EHV charges'!$D:$P,COLUMN(E95)+5,FALSE)),"")</f>
        <v/>
      </c>
      <c r="F95" s="80">
        <f>IFERROR(IF(VLOOKUP($A95,'Annex 2 EHV charges'!$D:$P,COLUMN(F95)+5,FALSE)=0,"",VLOOKUP($A95,'Annex 2 EHV charges'!$D:$P,COLUMN(F95)+5,FALSE)),"")</f>
        <v>3419.53</v>
      </c>
      <c r="G95" s="81">
        <f>IFERROR(IF(VLOOKUP($A95,'Annex 2 EHV charges'!$D:$P,COLUMN(G95)+5,FALSE)=0,"",VLOOKUP($A95,'Annex 2 EHV charges'!$D:$P,COLUMN(G95)+5,FALSE)),"")</f>
        <v>0.05</v>
      </c>
      <c r="H95" s="81">
        <f>IFERROR(IF(VLOOKUP($A95,'Annex 2 EHV charges'!$D:$P,COLUMN(H95)+5,FALSE)=0,"",VLOOKUP($A95,'Annex 2 EHV charges'!$D:$P,COLUMN(H95)+5,FALSE)),"")</f>
        <v>0.05</v>
      </c>
    </row>
    <row r="96" spans="1:8" x14ac:dyDescent="0.2">
      <c r="A96" s="78">
        <f t="array" ref="A96">IFERROR(INDEX('Annex 2 EHV charges'!$D$11:$D$308, MATCH(0, IF(ISBLANK('Annex 2 EHV charges'!$D$11:$D$308),1, COUNTIF(A$4:$A95, 'Annex 2 EHV charges'!$D$11:$D$308)), 0)),"")</f>
        <v>717</v>
      </c>
      <c r="B96" s="77">
        <f>IF($A96="","",VLOOKUP($A96,'Annex 2 EHV charges'!$D:$P,2,0))</f>
        <v>717</v>
      </c>
      <c r="C96" s="78" t="str">
        <f>IF($A96="","",VLOOKUP($A96,'Annex 2 EHV charges'!$D:$P,3,0))</f>
        <v>1170000474107</v>
      </c>
      <c r="D96" s="77" t="str">
        <f>IF($A96="","",VLOOKUP($A96,'Annex 2 EHV charges'!$D:$P,4,0))</f>
        <v>Horsemoor Drove Solar</v>
      </c>
      <c r="E96" s="79" t="str">
        <f>IFERROR(IF(VLOOKUP($A96,'Annex 2 EHV charges'!$D:$P,COLUMN(E96)+5,FALSE)=0,"",VLOOKUP($A96,'Annex 2 EHV charges'!$D:$P,COLUMN(E96)+5,FALSE)),"")</f>
        <v/>
      </c>
      <c r="F96" s="80">
        <f>IFERROR(IF(VLOOKUP($A96,'Annex 2 EHV charges'!$D:$P,COLUMN(F96)+5,FALSE)=0,"",VLOOKUP($A96,'Annex 2 EHV charges'!$D:$P,COLUMN(F96)+5,FALSE)),"")</f>
        <v>4383.1400000000003</v>
      </c>
      <c r="G96" s="81">
        <f>IFERROR(IF(VLOOKUP($A96,'Annex 2 EHV charges'!$D:$P,COLUMN(G96)+5,FALSE)=0,"",VLOOKUP($A96,'Annex 2 EHV charges'!$D:$P,COLUMN(G96)+5,FALSE)),"")</f>
        <v>0.05</v>
      </c>
      <c r="H96" s="81">
        <f>IFERROR(IF(VLOOKUP($A96,'Annex 2 EHV charges'!$D:$P,COLUMN(H96)+5,FALSE)=0,"",VLOOKUP($A96,'Annex 2 EHV charges'!$D:$P,COLUMN(H96)+5,FALSE)),"")</f>
        <v>0.05</v>
      </c>
    </row>
    <row r="97" spans="1:8" x14ac:dyDescent="0.2">
      <c r="A97" s="78">
        <f t="array" ref="A97">IFERROR(INDEX('Annex 2 EHV charges'!$D$11:$D$308, MATCH(0, IF(ISBLANK('Annex 2 EHV charges'!$D$11:$D$308),1, COUNTIF(A$4:$A96, 'Annex 2 EHV charges'!$D$11:$D$308)), 0)),"")</f>
        <v>718</v>
      </c>
      <c r="B97" s="77">
        <f>IF($A97="","",VLOOKUP($A97,'Annex 2 EHV charges'!$D:$P,2,0))</f>
        <v>718</v>
      </c>
      <c r="C97" s="78" t="str">
        <f>IF($A97="","",VLOOKUP($A97,'Annex 2 EHV charges'!$D:$P,3,0))</f>
        <v>1170000474445</v>
      </c>
      <c r="D97" s="77" t="str">
        <f>IF($A97="","",VLOOKUP($A97,'Annex 2 EHV charges'!$D:$P,4,0))</f>
        <v>Decoy Farm Crowland PV</v>
      </c>
      <c r="E97" s="79" t="str">
        <f>IFERROR(IF(VLOOKUP($A97,'Annex 2 EHV charges'!$D:$P,COLUMN(E97)+5,FALSE)=0,"",VLOOKUP($A97,'Annex 2 EHV charges'!$D:$P,COLUMN(E97)+5,FALSE)),"")</f>
        <v/>
      </c>
      <c r="F97" s="80">
        <f>IFERROR(IF(VLOOKUP($A97,'Annex 2 EHV charges'!$D:$P,COLUMN(F97)+5,FALSE)=0,"",VLOOKUP($A97,'Annex 2 EHV charges'!$D:$P,COLUMN(F97)+5,FALSE)),"")</f>
        <v>400.83</v>
      </c>
      <c r="G97" s="81">
        <f>IFERROR(IF(VLOOKUP($A97,'Annex 2 EHV charges'!$D:$P,COLUMN(G97)+5,FALSE)=0,"",VLOOKUP($A97,'Annex 2 EHV charges'!$D:$P,COLUMN(G97)+5,FALSE)),"")</f>
        <v>0.05</v>
      </c>
      <c r="H97" s="81">
        <f>IFERROR(IF(VLOOKUP($A97,'Annex 2 EHV charges'!$D:$P,COLUMN(H97)+5,FALSE)=0,"",VLOOKUP($A97,'Annex 2 EHV charges'!$D:$P,COLUMN(H97)+5,FALSE)),"")</f>
        <v>0.05</v>
      </c>
    </row>
    <row r="98" spans="1:8" x14ac:dyDescent="0.2">
      <c r="A98" s="78">
        <f t="array" ref="A98">IFERROR(INDEX('Annex 2 EHV charges'!$D$11:$D$308, MATCH(0, IF(ISBLANK('Annex 2 EHV charges'!$D$11:$D$308),1, COUNTIF(A$4:$A97, 'Annex 2 EHV charges'!$D$11:$D$308)), 0)),"")</f>
        <v>719</v>
      </c>
      <c r="B98" s="77">
        <f>IF($A98="","",VLOOKUP($A98,'Annex 2 EHV charges'!$D:$P,2,0))</f>
        <v>719</v>
      </c>
      <c r="C98" s="78">
        <f>IF($A98="","",VLOOKUP($A98,'Annex 2 EHV charges'!$D:$P,3,0))</f>
        <v>1170000474427</v>
      </c>
      <c r="D98" s="77" t="str">
        <f>IF($A98="","",VLOOKUP($A98,'Annex 2 EHV charges'!$D:$P,4,0))</f>
        <v>Decoy Farm Crowland Bio</v>
      </c>
      <c r="E98" s="79">
        <f>IFERROR(IF(VLOOKUP($A98,'Annex 2 EHV charges'!$D:$P,COLUMN(E98)+5,FALSE)=0,"",VLOOKUP($A98,'Annex 2 EHV charges'!$D:$P,COLUMN(E98)+5,FALSE)),"")</f>
        <v>-0.19800000000000001</v>
      </c>
      <c r="F98" s="80">
        <f>IFERROR(IF(VLOOKUP($A98,'Annex 2 EHV charges'!$D:$P,COLUMN(F98)+5,FALSE)=0,"",VLOOKUP($A98,'Annex 2 EHV charges'!$D:$P,COLUMN(F98)+5,FALSE)),"")</f>
        <v>404.31</v>
      </c>
      <c r="G98" s="81">
        <f>IFERROR(IF(VLOOKUP($A98,'Annex 2 EHV charges'!$D:$P,COLUMN(G98)+5,FALSE)=0,"",VLOOKUP($A98,'Annex 2 EHV charges'!$D:$P,COLUMN(G98)+5,FALSE)),"")</f>
        <v>0.05</v>
      </c>
      <c r="H98" s="81">
        <f>IFERROR(IF(VLOOKUP($A98,'Annex 2 EHV charges'!$D:$P,COLUMN(H98)+5,FALSE)=0,"",VLOOKUP($A98,'Annex 2 EHV charges'!$D:$P,COLUMN(H98)+5,FALSE)),"")</f>
        <v>0.05</v>
      </c>
    </row>
    <row r="99" spans="1:8" x14ac:dyDescent="0.2">
      <c r="A99" s="78">
        <f t="array" ref="A99">IFERROR(INDEX('Annex 2 EHV charges'!$D$11:$D$308, MATCH(0, IF(ISBLANK('Annex 2 EHV charges'!$D$11:$D$308),1, COUNTIF(A$4:$A98, 'Annex 2 EHV charges'!$D$11:$D$308)), 0)),"")</f>
        <v>720</v>
      </c>
      <c r="B99" s="77">
        <f>IF($A99="","",VLOOKUP($A99,'Annex 2 EHV charges'!$D:$P,2,0))</f>
        <v>720</v>
      </c>
      <c r="C99" s="78" t="str">
        <f>IF($A99="","",VLOOKUP($A99,'Annex 2 EHV charges'!$D:$P,3,0))</f>
        <v>1170000474409</v>
      </c>
      <c r="D99" s="77" t="str">
        <f>IF($A99="","",VLOOKUP($A99,'Annex 2 EHV charges'!$D:$P,4,0))</f>
        <v>Decoy Farm Crowland AD</v>
      </c>
      <c r="E99" s="79">
        <f>IFERROR(IF(VLOOKUP($A99,'Annex 2 EHV charges'!$D:$P,COLUMN(E99)+5,FALSE)=0,"",VLOOKUP($A99,'Annex 2 EHV charges'!$D:$P,COLUMN(E99)+5,FALSE)),"")</f>
        <v>-0.19800000000000001</v>
      </c>
      <c r="F99" s="80">
        <f>IFERROR(IF(VLOOKUP($A99,'Annex 2 EHV charges'!$D:$P,COLUMN(F99)+5,FALSE)=0,"",VLOOKUP($A99,'Annex 2 EHV charges'!$D:$P,COLUMN(F99)+5,FALSE)),"")</f>
        <v>384.72</v>
      </c>
      <c r="G99" s="81">
        <f>IFERROR(IF(VLOOKUP($A99,'Annex 2 EHV charges'!$D:$P,COLUMN(G99)+5,FALSE)=0,"",VLOOKUP($A99,'Annex 2 EHV charges'!$D:$P,COLUMN(G99)+5,FALSE)),"")</f>
        <v>0.05</v>
      </c>
      <c r="H99" s="81">
        <f>IFERROR(IF(VLOOKUP($A99,'Annex 2 EHV charges'!$D:$P,COLUMN(H99)+5,FALSE)=0,"",VLOOKUP($A99,'Annex 2 EHV charges'!$D:$P,COLUMN(H99)+5,FALSE)),"")</f>
        <v>0.05</v>
      </c>
    </row>
    <row r="100" spans="1:8" x14ac:dyDescent="0.2">
      <c r="A100" s="78">
        <f t="array" ref="A100">IFERROR(INDEX('Annex 2 EHV charges'!$D$11:$D$308, MATCH(0, IF(ISBLANK('Annex 2 EHV charges'!$D$11:$D$308),1, COUNTIF(A$4:$A99, 'Annex 2 EHV charges'!$D$11:$D$308)), 0)),"")</f>
        <v>600</v>
      </c>
      <c r="B100" s="77">
        <f>IF($A100="","",VLOOKUP($A100,'Annex 2 EHV charges'!$D:$P,2,0))</f>
        <v>600</v>
      </c>
      <c r="C100" s="78" t="str">
        <f>IF($A100="","",VLOOKUP($A100,'Annex 2 EHV charges'!$D:$P,3,0))</f>
        <v xml:space="preserve"> </v>
      </c>
      <c r="D100" s="77" t="str">
        <f>IF($A100="","",VLOOKUP($A100,'Annex 2 EHV charges'!$D:$P,4,0))</f>
        <v>Network Rail Bytham</v>
      </c>
      <c r="E100" s="79" t="str">
        <f>IFERROR(IF(VLOOKUP($A100,'Annex 2 EHV charges'!$D:$P,COLUMN(E100)+5,FALSE)=0,"",VLOOKUP($A100,'Annex 2 EHV charges'!$D:$P,COLUMN(E100)+5,FALSE)),"")</f>
        <v/>
      </c>
      <c r="F100" s="80" t="str">
        <f>IFERROR(IF(VLOOKUP($A100,'Annex 2 EHV charges'!$D:$P,COLUMN(F100)+5,FALSE)=0,"",VLOOKUP($A100,'Annex 2 EHV charges'!$D:$P,COLUMN(F100)+5,FALSE)),"")</f>
        <v/>
      </c>
      <c r="G100" s="81" t="str">
        <f>IFERROR(IF(VLOOKUP($A100,'Annex 2 EHV charges'!$D:$P,COLUMN(G100)+5,FALSE)=0,"",VLOOKUP($A100,'Annex 2 EHV charges'!$D:$P,COLUMN(G100)+5,FALSE)),"")</f>
        <v/>
      </c>
      <c r="H100" s="81" t="str">
        <f>IFERROR(IF(VLOOKUP($A100,'Annex 2 EHV charges'!$D:$P,COLUMN(H100)+5,FALSE)=0,"",VLOOKUP($A100,'Annex 2 EHV charges'!$D:$P,COLUMN(H100)+5,FALSE)),"")</f>
        <v/>
      </c>
    </row>
    <row r="101" spans="1:8" x14ac:dyDescent="0.2">
      <c r="A101" s="78">
        <f t="array" ref="A101">IFERROR(INDEX('Annex 2 EHV charges'!$D$11:$D$308, MATCH(0, IF(ISBLANK('Annex 2 EHV charges'!$D$11:$D$308),1, COUNTIF(A$4:$A100, 'Annex 2 EHV charges'!$D$11:$D$308)), 0)),"")</f>
        <v>601</v>
      </c>
      <c r="B101" s="77">
        <f>IF($A101="","",VLOOKUP($A101,'Annex 2 EHV charges'!$D:$P,2,0))</f>
        <v>601</v>
      </c>
      <c r="C101" s="78" t="str">
        <f>IF($A101="","",VLOOKUP($A101,'Annex 2 EHV charges'!$D:$P,3,0))</f>
        <v>1100050641453</v>
      </c>
      <c r="D101" s="77" t="str">
        <f>IF($A101="","",VLOOKUP($A101,'Annex 2 EHV charges'!$D:$P,4,0))</f>
        <v>Network Rail Grantham</v>
      </c>
      <c r="E101" s="79" t="str">
        <f>IFERROR(IF(VLOOKUP($A101,'Annex 2 EHV charges'!$D:$P,COLUMN(E101)+5,FALSE)=0,"",VLOOKUP($A101,'Annex 2 EHV charges'!$D:$P,COLUMN(E101)+5,FALSE)),"")</f>
        <v/>
      </c>
      <c r="F101" s="80" t="str">
        <f>IFERROR(IF(VLOOKUP($A101,'Annex 2 EHV charges'!$D:$P,COLUMN(F101)+5,FALSE)=0,"",VLOOKUP($A101,'Annex 2 EHV charges'!$D:$P,COLUMN(F101)+5,FALSE)),"")</f>
        <v/>
      </c>
      <c r="G101" s="81" t="str">
        <f>IFERROR(IF(VLOOKUP($A101,'Annex 2 EHV charges'!$D:$P,COLUMN(G101)+5,FALSE)=0,"",VLOOKUP($A101,'Annex 2 EHV charges'!$D:$P,COLUMN(G101)+5,FALSE)),"")</f>
        <v/>
      </c>
      <c r="H101" s="81" t="str">
        <f>IFERROR(IF(VLOOKUP($A101,'Annex 2 EHV charges'!$D:$P,COLUMN(H101)+5,FALSE)=0,"",VLOOKUP($A101,'Annex 2 EHV charges'!$D:$P,COLUMN(H101)+5,FALSE)),"")</f>
        <v/>
      </c>
    </row>
    <row r="102" spans="1:8" x14ac:dyDescent="0.2">
      <c r="A102" s="78">
        <f t="array" ref="A102">IFERROR(INDEX('Annex 2 EHV charges'!$D$11:$D$308, MATCH(0, IF(ISBLANK('Annex 2 EHV charges'!$D$11:$D$308),1, COUNTIF(A$4:$A101, 'Annex 2 EHV charges'!$D$11:$D$308)), 0)),"")</f>
        <v>602</v>
      </c>
      <c r="B102" s="77">
        <f>IF($A102="","",VLOOKUP($A102,'Annex 2 EHV charges'!$D:$P,2,0))</f>
        <v>602</v>
      </c>
      <c r="C102" s="78" t="str">
        <f>IF($A102="","",VLOOKUP($A102,'Annex 2 EHV charges'!$D:$P,3,0))</f>
        <v>1100050106971</v>
      </c>
      <c r="D102" s="77" t="str">
        <f>IF($A102="","",VLOOKUP($A102,'Annex 2 EHV charges'!$D:$P,4,0))</f>
        <v>Network Rail Staythorpe</v>
      </c>
      <c r="E102" s="79" t="str">
        <f>IFERROR(IF(VLOOKUP($A102,'Annex 2 EHV charges'!$D:$P,COLUMN(E102)+5,FALSE)=0,"",VLOOKUP($A102,'Annex 2 EHV charges'!$D:$P,COLUMN(E102)+5,FALSE)),"")</f>
        <v/>
      </c>
      <c r="F102" s="80" t="str">
        <f>IFERROR(IF(VLOOKUP($A102,'Annex 2 EHV charges'!$D:$P,COLUMN(F102)+5,FALSE)=0,"",VLOOKUP($A102,'Annex 2 EHV charges'!$D:$P,COLUMN(F102)+5,FALSE)),"")</f>
        <v/>
      </c>
      <c r="G102" s="81" t="str">
        <f>IFERROR(IF(VLOOKUP($A102,'Annex 2 EHV charges'!$D:$P,COLUMN(G102)+5,FALSE)=0,"",VLOOKUP($A102,'Annex 2 EHV charges'!$D:$P,COLUMN(G102)+5,FALSE)),"")</f>
        <v/>
      </c>
      <c r="H102" s="81" t="str">
        <f>IFERROR(IF(VLOOKUP($A102,'Annex 2 EHV charges'!$D:$P,COLUMN(H102)+5,FALSE)=0,"",VLOOKUP($A102,'Annex 2 EHV charges'!$D:$P,COLUMN(H102)+5,FALSE)),"")</f>
        <v/>
      </c>
    </row>
    <row r="103" spans="1:8" x14ac:dyDescent="0.2">
      <c r="A103" s="78">
        <f t="array" ref="A103">IFERROR(INDEX('Annex 2 EHV charges'!$D$11:$D$308, MATCH(0, IF(ISBLANK('Annex 2 EHV charges'!$D$11:$D$308),1, COUNTIF(A$4:$A102, 'Annex 2 EHV charges'!$D$11:$D$308)), 0)),"")</f>
        <v>603</v>
      </c>
      <c r="B103" s="77">
        <f>IF($A103="","",VLOOKUP($A103,'Annex 2 EHV charges'!$D:$P,2,0))</f>
        <v>603</v>
      </c>
      <c r="C103" s="78" t="str">
        <f>IF($A103="","",VLOOKUP($A103,'Annex 2 EHV charges'!$D:$P,3,0))</f>
        <v>1100050314637</v>
      </c>
      <c r="D103" s="77" t="str">
        <f>IF($A103="","",VLOOKUP($A103,'Annex 2 EHV charges'!$D:$P,4,0))</f>
        <v>Network Rail Retford</v>
      </c>
      <c r="E103" s="79" t="str">
        <f>IFERROR(IF(VLOOKUP($A103,'Annex 2 EHV charges'!$D:$P,COLUMN(E103)+5,FALSE)=0,"",VLOOKUP($A103,'Annex 2 EHV charges'!$D:$P,COLUMN(E103)+5,FALSE)),"")</f>
        <v/>
      </c>
      <c r="F103" s="80" t="str">
        <f>IFERROR(IF(VLOOKUP($A103,'Annex 2 EHV charges'!$D:$P,COLUMN(F103)+5,FALSE)=0,"",VLOOKUP($A103,'Annex 2 EHV charges'!$D:$P,COLUMN(F103)+5,FALSE)),"")</f>
        <v/>
      </c>
      <c r="G103" s="81" t="str">
        <f>IFERROR(IF(VLOOKUP($A103,'Annex 2 EHV charges'!$D:$P,COLUMN(G103)+5,FALSE)=0,"",VLOOKUP($A103,'Annex 2 EHV charges'!$D:$P,COLUMN(G103)+5,FALSE)),"")</f>
        <v/>
      </c>
      <c r="H103" s="81" t="str">
        <f>IFERROR(IF(VLOOKUP($A103,'Annex 2 EHV charges'!$D:$P,COLUMN(H103)+5,FALSE)=0,"",VLOOKUP($A103,'Annex 2 EHV charges'!$D:$P,COLUMN(H103)+5,FALSE)),"")</f>
        <v/>
      </c>
    </row>
    <row r="104" spans="1:8" x14ac:dyDescent="0.2">
      <c r="A104" s="78">
        <f t="array" ref="A104">IFERROR(INDEX('Annex 2 EHV charges'!$D$11:$D$308, MATCH(0, IF(ISBLANK('Annex 2 EHV charges'!$D$11:$D$308),1, COUNTIF(A$4:$A103, 'Annex 2 EHV charges'!$D$11:$D$308)), 0)),"")</f>
        <v>684</v>
      </c>
      <c r="B104" s="77">
        <f>IF($A104="","",VLOOKUP($A104,'Annex 2 EHV charges'!$D:$P,2,0))</f>
        <v>684</v>
      </c>
      <c r="C104" s="78">
        <f>IF($A104="","",VLOOKUP($A104,'Annex 2 EHV charges'!$D:$P,3,0))</f>
        <v>1170000817034</v>
      </c>
      <c r="D104" s="77" t="str">
        <f>IF($A104="","",VLOOKUP($A104,'Annex 2 EHV charges'!$D:$P,4,0))</f>
        <v>University of Warwick</v>
      </c>
      <c r="E104" s="79">
        <f>IFERROR(IF(VLOOKUP($A104,'Annex 2 EHV charges'!$D:$P,COLUMN(E104)+5,FALSE)=0,"",VLOOKUP($A104,'Annex 2 EHV charges'!$D:$P,COLUMN(E104)+5,FALSE)),"")</f>
        <v>-0.24</v>
      </c>
      <c r="F104" s="80">
        <f>IFERROR(IF(VLOOKUP($A104,'Annex 2 EHV charges'!$D:$P,COLUMN(F104)+5,FALSE)=0,"",VLOOKUP($A104,'Annex 2 EHV charges'!$D:$P,COLUMN(F104)+5,FALSE)),"")</f>
        <v>146.69</v>
      </c>
      <c r="G104" s="81">
        <f>IFERROR(IF(VLOOKUP($A104,'Annex 2 EHV charges'!$D:$P,COLUMN(G104)+5,FALSE)=0,"",VLOOKUP($A104,'Annex 2 EHV charges'!$D:$P,COLUMN(G104)+5,FALSE)),"")</f>
        <v>0.05</v>
      </c>
      <c r="H104" s="81">
        <f>IFERROR(IF(VLOOKUP($A104,'Annex 2 EHV charges'!$D:$P,COLUMN(H104)+5,FALSE)=0,"",VLOOKUP($A104,'Annex 2 EHV charges'!$D:$P,COLUMN(H104)+5,FALSE)),"")</f>
        <v>0.05</v>
      </c>
    </row>
    <row r="105" spans="1:8" x14ac:dyDescent="0.2">
      <c r="A105" s="78">
        <f t="array" ref="A105">IFERROR(INDEX('Annex 2 EHV charges'!$D$11:$D$308, MATCH(0, IF(ISBLANK('Annex 2 EHV charges'!$D$11:$D$308),1, COUNTIF(A$4:$A104, 'Annex 2 EHV charges'!$D$11:$D$308)), 0)),"")</f>
        <v>416</v>
      </c>
      <c r="B105" s="77">
        <f>IF($A105="","",VLOOKUP($A105,'Annex 2 EHV charges'!$D:$P,2,0))</f>
        <v>416</v>
      </c>
      <c r="C105" s="78">
        <f>IF($A105="","",VLOOKUP($A105,'Annex 2 EHV charges'!$D:$P,3,0))</f>
        <v>1170000730127</v>
      </c>
      <c r="D105" s="77" t="str">
        <f>IF($A105="","",VLOOKUP($A105,'Annex 2 EHV charges'!$D:$P,4,0))</f>
        <v>Bombardier</v>
      </c>
      <c r="E105" s="79" t="str">
        <f>IFERROR(IF(VLOOKUP($A105,'Annex 2 EHV charges'!$D:$P,COLUMN(E105)+5,FALSE)=0,"",VLOOKUP($A105,'Annex 2 EHV charges'!$D:$P,COLUMN(E105)+5,FALSE)),"")</f>
        <v/>
      </c>
      <c r="F105" s="80">
        <f>IFERROR(IF(VLOOKUP($A105,'Annex 2 EHV charges'!$D:$P,COLUMN(F105)+5,FALSE)=0,"",VLOOKUP($A105,'Annex 2 EHV charges'!$D:$P,COLUMN(F105)+5,FALSE)),"")</f>
        <v>334.23</v>
      </c>
      <c r="G105" s="81">
        <f>IFERROR(IF(VLOOKUP($A105,'Annex 2 EHV charges'!$D:$P,COLUMN(G105)+5,FALSE)=0,"",VLOOKUP($A105,'Annex 2 EHV charges'!$D:$P,COLUMN(G105)+5,FALSE)),"")</f>
        <v>0.05</v>
      </c>
      <c r="H105" s="81">
        <f>IFERROR(IF(VLOOKUP($A105,'Annex 2 EHV charges'!$D:$P,COLUMN(H105)+5,FALSE)=0,"",VLOOKUP($A105,'Annex 2 EHV charges'!$D:$P,COLUMN(H105)+5,FALSE)),"")</f>
        <v>0.05</v>
      </c>
    </row>
    <row r="106" spans="1:8" x14ac:dyDescent="0.2">
      <c r="A106" s="78">
        <f t="array" ref="A106">IFERROR(INDEX('Annex 2 EHV charges'!$D$11:$D$308, MATCH(0, IF(ISBLANK('Annex 2 EHV charges'!$D$11:$D$308),1, COUNTIF(A$4:$A105, 'Annex 2 EHV charges'!$D$11:$D$308)), 0)),"")</f>
        <v>7043</v>
      </c>
      <c r="B106" s="77">
        <f>IF($A106="","",VLOOKUP($A106,'Annex 2 EHV charges'!$D:$P,2,0))</f>
        <v>7043</v>
      </c>
      <c r="C106" s="78">
        <f>IF($A106="","",VLOOKUP($A106,'Annex 2 EHV charges'!$D:$P,3,0))</f>
        <v>7043</v>
      </c>
      <c r="D106" s="77" t="str">
        <f>IF($A106="","",VLOOKUP($A106,'Annex 2 EHV charges'!$D:$P,4,0))</f>
        <v>Derwent</v>
      </c>
      <c r="E106" s="79" t="str">
        <f>IFERROR(IF(VLOOKUP($A106,'Annex 2 EHV charges'!$D:$P,COLUMN(E106)+5,FALSE)=0,"",VLOOKUP($A106,'Annex 2 EHV charges'!$D:$P,COLUMN(E106)+5,FALSE)),"")</f>
        <v/>
      </c>
      <c r="F106" s="80" t="str">
        <f>IFERROR(IF(VLOOKUP($A106,'Annex 2 EHV charges'!$D:$P,COLUMN(F106)+5,FALSE)=0,"",VLOOKUP($A106,'Annex 2 EHV charges'!$D:$P,COLUMN(F106)+5,FALSE)),"")</f>
        <v/>
      </c>
      <c r="G106" s="81" t="str">
        <f>IFERROR(IF(VLOOKUP($A106,'Annex 2 EHV charges'!$D:$P,COLUMN(G106)+5,FALSE)=0,"",VLOOKUP($A106,'Annex 2 EHV charges'!$D:$P,COLUMN(G106)+5,FALSE)),"")</f>
        <v/>
      </c>
      <c r="H106" s="81" t="str">
        <f>IFERROR(IF(VLOOKUP($A106,'Annex 2 EHV charges'!$D:$P,COLUMN(H106)+5,FALSE)=0,"",VLOOKUP($A106,'Annex 2 EHV charges'!$D:$P,COLUMN(H106)+5,FALSE)),"")</f>
        <v/>
      </c>
    </row>
    <row r="107" spans="1:8" x14ac:dyDescent="0.2">
      <c r="A107" s="78">
        <f t="array" ref="A107">IFERROR(INDEX('Annex 2 EHV charges'!$D$11:$D$308, MATCH(0, IF(ISBLANK('Annex 2 EHV charges'!$D$11:$D$308),1, COUNTIF(A$4:$A106, 'Annex 2 EHV charges'!$D$11:$D$308)), 0)),"")</f>
        <v>610</v>
      </c>
      <c r="B107" s="77">
        <f>IF($A107="","",VLOOKUP($A107,'Annex 2 EHV charges'!$D:$P,2,0))</f>
        <v>610</v>
      </c>
      <c r="C107" s="78" t="str">
        <f>IF($A107="","",VLOOKUP($A107,'Annex 2 EHV charges'!$D:$P,3,0))</f>
        <v>1100050222428</v>
      </c>
      <c r="D107" s="77" t="str">
        <f>IF($A107="","",VLOOKUP($A107,'Annex 2 EHV charges'!$D:$P,4,0))</f>
        <v>Derby Co-Generation</v>
      </c>
      <c r="E107" s="79" t="str">
        <f>IFERROR(IF(VLOOKUP($A107,'Annex 2 EHV charges'!$D:$P,COLUMN(E107)+5,FALSE)=0,"",VLOOKUP($A107,'Annex 2 EHV charges'!$D:$P,COLUMN(E107)+5,FALSE)),"")</f>
        <v/>
      </c>
      <c r="F107" s="80" t="str">
        <f>IFERROR(IF(VLOOKUP($A107,'Annex 2 EHV charges'!$D:$P,COLUMN(F107)+5,FALSE)=0,"",VLOOKUP($A107,'Annex 2 EHV charges'!$D:$P,COLUMN(F107)+5,FALSE)),"")</f>
        <v/>
      </c>
      <c r="G107" s="81" t="str">
        <f>IFERROR(IF(VLOOKUP($A107,'Annex 2 EHV charges'!$D:$P,COLUMN(G107)+5,FALSE)=0,"",VLOOKUP($A107,'Annex 2 EHV charges'!$D:$P,COLUMN(G107)+5,FALSE)),"")</f>
        <v/>
      </c>
      <c r="H107" s="81" t="str">
        <f>IFERROR(IF(VLOOKUP($A107,'Annex 2 EHV charges'!$D:$P,COLUMN(H107)+5,FALSE)=0,"",VLOOKUP($A107,'Annex 2 EHV charges'!$D:$P,COLUMN(H107)+5,FALSE)),"")</f>
        <v/>
      </c>
    </row>
    <row r="108" spans="1:8" x14ac:dyDescent="0.2">
      <c r="A108" s="78">
        <f t="array" ref="A108">IFERROR(INDEX('Annex 2 EHV charges'!$D$11:$D$308, MATCH(0, IF(ISBLANK('Annex 2 EHV charges'!$D$11:$D$308),1, COUNTIF(A$4:$A107, 'Annex 2 EHV charges'!$D$11:$D$308)), 0)),"")</f>
        <v>609</v>
      </c>
      <c r="B108" s="77">
        <f>IF($A108="","",VLOOKUP($A108,'Annex 2 EHV charges'!$D:$P,2,0))</f>
        <v>609</v>
      </c>
      <c r="C108" s="78" t="str">
        <f>IF($A108="","",VLOOKUP($A108,'Annex 2 EHV charges'!$D:$P,3,0))</f>
        <v>1100050222552</v>
      </c>
      <c r="D108" s="77" t="str">
        <f>IF($A108="","",VLOOKUP($A108,'Annex 2 EHV charges'!$D:$P,4,0))</f>
        <v>ABR Foods</v>
      </c>
      <c r="E108" s="79" t="str">
        <f>IFERROR(IF(VLOOKUP($A108,'Annex 2 EHV charges'!$D:$P,COLUMN(E108)+5,FALSE)=0,"",VLOOKUP($A108,'Annex 2 EHV charges'!$D:$P,COLUMN(E108)+5,FALSE)),"")</f>
        <v/>
      </c>
      <c r="F108" s="80" t="str">
        <f>IFERROR(IF(VLOOKUP($A108,'Annex 2 EHV charges'!$D:$P,COLUMN(F108)+5,FALSE)=0,"",VLOOKUP($A108,'Annex 2 EHV charges'!$D:$P,COLUMN(F108)+5,FALSE)),"")</f>
        <v/>
      </c>
      <c r="G108" s="81" t="str">
        <f>IFERROR(IF(VLOOKUP($A108,'Annex 2 EHV charges'!$D:$P,COLUMN(G108)+5,FALSE)=0,"",VLOOKUP($A108,'Annex 2 EHV charges'!$D:$P,COLUMN(G108)+5,FALSE)),"")</f>
        <v/>
      </c>
      <c r="H108" s="81" t="str">
        <f>IFERROR(IF(VLOOKUP($A108,'Annex 2 EHV charges'!$D:$P,COLUMN(H108)+5,FALSE)=0,"",VLOOKUP($A108,'Annex 2 EHV charges'!$D:$P,COLUMN(H108)+5,FALSE)),"")</f>
        <v/>
      </c>
    </row>
    <row r="109" spans="1:8" x14ac:dyDescent="0.2">
      <c r="A109" s="78">
        <f t="array" ref="A109">IFERROR(INDEX('Annex 2 EHV charges'!$D$11:$D$308, MATCH(0, IF(ISBLANK('Annex 2 EHV charges'!$D$11:$D$308),1, COUNTIF(A$4:$A108, 'Annex 2 EHV charges'!$D$11:$D$308)), 0)),"")</f>
        <v>635</v>
      </c>
      <c r="B109" s="77">
        <f>IF($A109="","",VLOOKUP($A109,'Annex 2 EHV charges'!$D:$P,2,0))</f>
        <v>635</v>
      </c>
      <c r="C109" s="78" t="str">
        <f>IF($A109="","",VLOOKUP($A109,'Annex 2 EHV charges'!$D:$P,3,0))</f>
        <v>1160001236229</v>
      </c>
      <c r="D109" s="77" t="str">
        <f>IF($A109="","",VLOOKUP($A109,'Annex 2 EHV charges'!$D:$P,4,0))</f>
        <v>Petsoe Wind Farm</v>
      </c>
      <c r="E109" s="79" t="str">
        <f>IFERROR(IF(VLOOKUP($A109,'Annex 2 EHV charges'!$D:$P,COLUMN(E109)+5,FALSE)=0,"",VLOOKUP($A109,'Annex 2 EHV charges'!$D:$P,COLUMN(E109)+5,FALSE)),"")</f>
        <v/>
      </c>
      <c r="F109" s="80">
        <f>IFERROR(IF(VLOOKUP($A109,'Annex 2 EHV charges'!$D:$P,COLUMN(F109)+5,FALSE)=0,"",VLOOKUP($A109,'Annex 2 EHV charges'!$D:$P,COLUMN(F109)+5,FALSE)),"")</f>
        <v>1329.3</v>
      </c>
      <c r="G109" s="81">
        <f>IFERROR(IF(VLOOKUP($A109,'Annex 2 EHV charges'!$D:$P,COLUMN(G109)+5,FALSE)=0,"",VLOOKUP($A109,'Annex 2 EHV charges'!$D:$P,COLUMN(G109)+5,FALSE)),"")</f>
        <v>0.05</v>
      </c>
      <c r="H109" s="81">
        <f>IFERROR(IF(VLOOKUP($A109,'Annex 2 EHV charges'!$D:$P,COLUMN(H109)+5,FALSE)=0,"",VLOOKUP($A109,'Annex 2 EHV charges'!$D:$P,COLUMN(H109)+5,FALSE)),"")</f>
        <v>0.05</v>
      </c>
    </row>
    <row r="110" spans="1:8" x14ac:dyDescent="0.2">
      <c r="A110" s="78">
        <f t="array" ref="A110">IFERROR(INDEX('Annex 2 EHV charges'!$D$11:$D$308, MATCH(0, IF(ISBLANK('Annex 2 EHV charges'!$D$11:$D$308),1, COUNTIF(A$4:$A109, 'Annex 2 EHV charges'!$D$11:$D$308)), 0)),"")</f>
        <v>700</v>
      </c>
      <c r="B110" s="77">
        <f>IF($A110="","",VLOOKUP($A110,'Annex 2 EHV charges'!$D:$P,2,0))</f>
        <v>700</v>
      </c>
      <c r="C110" s="78" t="str">
        <f>IF($A110="","",VLOOKUP($A110,'Annex 2 EHV charges'!$D:$P,3,0))</f>
        <v>1170000330966</v>
      </c>
      <c r="D110" s="77" t="str">
        <f>IF($A110="","",VLOOKUP($A110,'Annex 2 EHV charges'!$D:$P,4,0))</f>
        <v>Castle Cement</v>
      </c>
      <c r="E110" s="79" t="str">
        <f>IFERROR(IF(VLOOKUP($A110,'Annex 2 EHV charges'!$D:$P,COLUMN(E110)+5,FALSE)=0,"",VLOOKUP($A110,'Annex 2 EHV charges'!$D:$P,COLUMN(E110)+5,FALSE)),"")</f>
        <v/>
      </c>
      <c r="F110" s="80">
        <f>IFERROR(IF(VLOOKUP($A110,'Annex 2 EHV charges'!$D:$P,COLUMN(F110)+5,FALSE)=0,"",VLOOKUP($A110,'Annex 2 EHV charges'!$D:$P,COLUMN(F110)+5,FALSE)),"")</f>
        <v>147.94999999999999</v>
      </c>
      <c r="G110" s="81">
        <f>IFERROR(IF(VLOOKUP($A110,'Annex 2 EHV charges'!$D:$P,COLUMN(G110)+5,FALSE)=0,"",VLOOKUP($A110,'Annex 2 EHV charges'!$D:$P,COLUMN(G110)+5,FALSE)),"")</f>
        <v>0.05</v>
      </c>
      <c r="H110" s="81">
        <f>IFERROR(IF(VLOOKUP($A110,'Annex 2 EHV charges'!$D:$P,COLUMN(H110)+5,FALSE)=0,"",VLOOKUP($A110,'Annex 2 EHV charges'!$D:$P,COLUMN(H110)+5,FALSE)),"")</f>
        <v>0.05</v>
      </c>
    </row>
    <row r="111" spans="1:8" x14ac:dyDescent="0.2">
      <c r="A111" s="78">
        <f t="array" ref="A111">IFERROR(INDEX('Annex 2 EHV charges'!$D$11:$D$308, MATCH(0, IF(ISBLANK('Annex 2 EHV charges'!$D$11:$D$308),1, COUNTIF(A$4:$A110, 'Annex 2 EHV charges'!$D$11:$D$308)), 0)),"")</f>
        <v>632</v>
      </c>
      <c r="B111" s="77">
        <f>IF($A111="","",VLOOKUP($A111,'Annex 2 EHV charges'!$D:$P,2,0))</f>
        <v>632</v>
      </c>
      <c r="C111" s="78" t="str">
        <f>IF($A111="","",VLOOKUP($A111,'Annex 2 EHV charges'!$D:$P,3,0))</f>
        <v>1100050222604</v>
      </c>
      <c r="D111" s="77" t="str">
        <f>IF($A111="","",VLOOKUP($A111,'Annex 2 EHV charges'!$D:$P,4,0))</f>
        <v>Coventry &amp; Solihull Waste</v>
      </c>
      <c r="E111" s="79" t="str">
        <f>IFERROR(IF(VLOOKUP($A111,'Annex 2 EHV charges'!$D:$P,COLUMN(E111)+5,FALSE)=0,"",VLOOKUP($A111,'Annex 2 EHV charges'!$D:$P,COLUMN(E111)+5,FALSE)),"")</f>
        <v/>
      </c>
      <c r="F111" s="80" t="str">
        <f>IFERROR(IF(VLOOKUP($A111,'Annex 2 EHV charges'!$D:$P,COLUMN(F111)+5,FALSE)=0,"",VLOOKUP($A111,'Annex 2 EHV charges'!$D:$P,COLUMN(F111)+5,FALSE)),"")</f>
        <v/>
      </c>
      <c r="G111" s="81" t="str">
        <f>IFERROR(IF(VLOOKUP($A111,'Annex 2 EHV charges'!$D:$P,COLUMN(G111)+5,FALSE)=0,"",VLOOKUP($A111,'Annex 2 EHV charges'!$D:$P,COLUMN(G111)+5,FALSE)),"")</f>
        <v/>
      </c>
      <c r="H111" s="81" t="str">
        <f>IFERROR(IF(VLOOKUP($A111,'Annex 2 EHV charges'!$D:$P,COLUMN(H111)+5,FALSE)=0,"",VLOOKUP($A111,'Annex 2 EHV charges'!$D:$P,COLUMN(H111)+5,FALSE)),"")</f>
        <v/>
      </c>
    </row>
    <row r="112" spans="1:8" x14ac:dyDescent="0.2">
      <c r="A112" s="78">
        <f t="array" ref="A112">IFERROR(INDEX('Annex 2 EHV charges'!$D$11:$D$308, MATCH(0, IF(ISBLANK('Annex 2 EHV charges'!$D$11:$D$308),1, COUNTIF(A$4:$A111, 'Annex 2 EHV charges'!$D$11:$D$308)), 0)),"")</f>
        <v>611</v>
      </c>
      <c r="B112" s="77">
        <f>IF($A112="","",VLOOKUP($A112,'Annex 2 EHV charges'!$D:$P,2,0))</f>
        <v>611</v>
      </c>
      <c r="C112" s="78" t="str">
        <f>IF($A112="","",VLOOKUP($A112,'Annex 2 EHV charges'!$D:$P,3,0))</f>
        <v>1170000014584</v>
      </c>
      <c r="D112" s="77" t="str">
        <f>IF($A112="","",VLOOKUP($A112,'Annex 2 EHV charges'!$D:$P,4,0))</f>
        <v>Bentinck Generation</v>
      </c>
      <c r="E112" s="79" t="str">
        <f>IFERROR(IF(VLOOKUP($A112,'Annex 2 EHV charges'!$D:$P,COLUMN(E112)+5,FALSE)=0,"",VLOOKUP($A112,'Annex 2 EHV charges'!$D:$P,COLUMN(E112)+5,FALSE)),"")</f>
        <v/>
      </c>
      <c r="F112" s="80">
        <f>IFERROR(IF(VLOOKUP($A112,'Annex 2 EHV charges'!$D:$P,COLUMN(F112)+5,FALSE)=0,"",VLOOKUP($A112,'Annex 2 EHV charges'!$D:$P,COLUMN(F112)+5,FALSE)),"")</f>
        <v>314.01</v>
      </c>
      <c r="G112" s="81">
        <f>IFERROR(IF(VLOOKUP($A112,'Annex 2 EHV charges'!$D:$P,COLUMN(G112)+5,FALSE)=0,"",VLOOKUP($A112,'Annex 2 EHV charges'!$D:$P,COLUMN(G112)+5,FALSE)),"")</f>
        <v>0.05</v>
      </c>
      <c r="H112" s="81">
        <f>IFERROR(IF(VLOOKUP($A112,'Annex 2 EHV charges'!$D:$P,COLUMN(H112)+5,FALSE)=0,"",VLOOKUP($A112,'Annex 2 EHV charges'!$D:$P,COLUMN(H112)+5,FALSE)),"")</f>
        <v>0.05</v>
      </c>
    </row>
    <row r="113" spans="1:8" x14ac:dyDescent="0.2">
      <c r="A113" s="78">
        <f t="array" ref="A113">IFERROR(INDEX('Annex 2 EHV charges'!$D$11:$D$308, MATCH(0, IF(ISBLANK('Annex 2 EHV charges'!$D$11:$D$308),1, COUNTIF(A$4:$A112, 'Annex 2 EHV charges'!$D$11:$D$308)), 0)),"")</f>
        <v>640</v>
      </c>
      <c r="B113" s="77">
        <f>IF($A113="","",VLOOKUP($A113,'Annex 2 EHV charges'!$D:$P,2,0))</f>
        <v>640</v>
      </c>
      <c r="C113" s="78" t="str">
        <f>IF($A113="","",VLOOKUP($A113,'Annex 2 EHV charges'!$D:$P,3,0))</f>
        <v>1160001479030</v>
      </c>
      <c r="D113" s="77" t="str">
        <f>IF($A113="","",VLOOKUP($A113,'Annex 2 EHV charges'!$D:$P,4,0))</f>
        <v>Asfordby 132kV</v>
      </c>
      <c r="E113" s="79">
        <f>IFERROR(IF(VLOOKUP($A113,'Annex 2 EHV charges'!$D:$P,COLUMN(E113)+5,FALSE)=0,"",VLOOKUP($A113,'Annex 2 EHV charges'!$D:$P,COLUMN(E113)+5,FALSE)),"")</f>
        <v>-0.04</v>
      </c>
      <c r="F113" s="80">
        <f>IFERROR(IF(VLOOKUP($A113,'Annex 2 EHV charges'!$D:$P,COLUMN(F113)+5,FALSE)=0,"",VLOOKUP($A113,'Annex 2 EHV charges'!$D:$P,COLUMN(F113)+5,FALSE)),"")</f>
        <v>7198.44</v>
      </c>
      <c r="G113" s="81">
        <f>IFERROR(IF(VLOOKUP($A113,'Annex 2 EHV charges'!$D:$P,COLUMN(G113)+5,FALSE)=0,"",VLOOKUP($A113,'Annex 2 EHV charges'!$D:$P,COLUMN(G113)+5,FALSE)),"")</f>
        <v>0.05</v>
      </c>
      <c r="H113" s="81">
        <f>IFERROR(IF(VLOOKUP($A113,'Annex 2 EHV charges'!$D:$P,COLUMN(H113)+5,FALSE)=0,"",VLOOKUP($A113,'Annex 2 EHV charges'!$D:$P,COLUMN(H113)+5,FALSE)),"")</f>
        <v>0.05</v>
      </c>
    </row>
    <row r="114" spans="1:8" x14ac:dyDescent="0.2">
      <c r="A114" s="78">
        <f t="array" ref="A114">IFERROR(INDEX('Annex 2 EHV charges'!$D$11:$D$308, MATCH(0, IF(ISBLANK('Annex 2 EHV charges'!$D$11:$D$308),1, COUNTIF(A$4:$A113, 'Annex 2 EHV charges'!$D$11:$D$308)), 0)),"")</f>
        <v>612</v>
      </c>
      <c r="B114" s="77">
        <f>IF($A114="","",VLOOKUP($A114,'Annex 2 EHV charges'!$D:$P,2,0))</f>
        <v>612</v>
      </c>
      <c r="C114" s="78" t="str">
        <f>IF($A114="","",VLOOKUP($A114,'Annex 2 EHV charges'!$D:$P,3,0))</f>
        <v>1100770095541</v>
      </c>
      <c r="D114" s="77" t="str">
        <f>IF($A114="","",VLOOKUP($A114,'Annex 2 EHV charges'!$D:$P,4,0))</f>
        <v>Calvert Landfill EFW</v>
      </c>
      <c r="E114" s="79" t="str">
        <f>IFERROR(IF(VLOOKUP($A114,'Annex 2 EHV charges'!$D:$P,COLUMN(E114)+5,FALSE)=0,"",VLOOKUP($A114,'Annex 2 EHV charges'!$D:$P,COLUMN(E114)+5,FALSE)),"")</f>
        <v/>
      </c>
      <c r="F114" s="80" t="str">
        <f>IFERROR(IF(VLOOKUP($A114,'Annex 2 EHV charges'!$D:$P,COLUMN(F114)+5,FALSE)=0,"",VLOOKUP($A114,'Annex 2 EHV charges'!$D:$P,COLUMN(F114)+5,FALSE)),"")</f>
        <v/>
      </c>
      <c r="G114" s="81" t="str">
        <f>IFERROR(IF(VLOOKUP($A114,'Annex 2 EHV charges'!$D:$P,COLUMN(G114)+5,FALSE)=0,"",VLOOKUP($A114,'Annex 2 EHV charges'!$D:$P,COLUMN(G114)+5,FALSE)),"")</f>
        <v/>
      </c>
      <c r="H114" s="81" t="str">
        <f>IFERROR(IF(VLOOKUP($A114,'Annex 2 EHV charges'!$D:$P,COLUMN(H114)+5,FALSE)=0,"",VLOOKUP($A114,'Annex 2 EHV charges'!$D:$P,COLUMN(H114)+5,FALSE)),"")</f>
        <v/>
      </c>
    </row>
    <row r="115" spans="1:8" x14ac:dyDescent="0.2">
      <c r="A115" s="78">
        <f t="array" ref="A115">IFERROR(INDEX('Annex 2 EHV charges'!$D$11:$D$308, MATCH(0, IF(ISBLANK('Annex 2 EHV charges'!$D$11:$D$308),1, COUNTIF(A$4:$A114, 'Annex 2 EHV charges'!$D$11:$D$308)), 0)),"")</f>
        <v>613</v>
      </c>
      <c r="B115" s="77">
        <f>IF($A115="","",VLOOKUP($A115,'Annex 2 EHV charges'!$D:$P,2,0))</f>
        <v>613</v>
      </c>
      <c r="C115" s="78" t="str">
        <f>IF($A115="","",VLOOKUP($A115,'Annex 2 EHV charges'!$D:$P,3,0))</f>
        <v>1100770104693</v>
      </c>
      <c r="D115" s="77" t="str">
        <f>IF($A115="","",VLOOKUP($A115,'Annex 2 EHV charges'!$D:$P,4,0))</f>
        <v>Weldon Landfill</v>
      </c>
      <c r="E115" s="79" t="str">
        <f>IFERROR(IF(VLOOKUP($A115,'Annex 2 EHV charges'!$D:$P,COLUMN(E115)+5,FALSE)=0,"",VLOOKUP($A115,'Annex 2 EHV charges'!$D:$P,COLUMN(E115)+5,FALSE)),"")</f>
        <v/>
      </c>
      <c r="F115" s="80" t="str">
        <f>IFERROR(IF(VLOOKUP($A115,'Annex 2 EHV charges'!$D:$P,COLUMN(F115)+5,FALSE)=0,"",VLOOKUP($A115,'Annex 2 EHV charges'!$D:$P,COLUMN(F115)+5,FALSE)),"")</f>
        <v/>
      </c>
      <c r="G115" s="81" t="str">
        <f>IFERROR(IF(VLOOKUP($A115,'Annex 2 EHV charges'!$D:$P,COLUMN(G115)+5,FALSE)=0,"",VLOOKUP($A115,'Annex 2 EHV charges'!$D:$P,COLUMN(G115)+5,FALSE)),"")</f>
        <v/>
      </c>
      <c r="H115" s="81" t="str">
        <f>IFERROR(IF(VLOOKUP($A115,'Annex 2 EHV charges'!$D:$P,COLUMN(H115)+5,FALSE)=0,"",VLOOKUP($A115,'Annex 2 EHV charges'!$D:$P,COLUMN(H115)+5,FALSE)),"")</f>
        <v/>
      </c>
    </row>
    <row r="116" spans="1:8" x14ac:dyDescent="0.2">
      <c r="A116" s="78">
        <f t="array" ref="A116">IFERROR(INDEX('Annex 2 EHV charges'!$D$11:$D$308, MATCH(0, IF(ISBLANK('Annex 2 EHV charges'!$D$11:$D$308),1, COUNTIF(A$4:$A115, 'Annex 2 EHV charges'!$D$11:$D$308)), 0)),"")</f>
        <v>614</v>
      </c>
      <c r="B116" s="77">
        <f>IF($A116="","",VLOOKUP($A116,'Annex 2 EHV charges'!$D:$P,2,0))</f>
        <v>614</v>
      </c>
      <c r="C116" s="78" t="str">
        <f>IF($A116="","",VLOOKUP($A116,'Annex 2 EHV charges'!$D:$P,3,0))</f>
        <v>1100770099927</v>
      </c>
      <c r="D116" s="77" t="str">
        <f>IF($A116="","",VLOOKUP($A116,'Annex 2 EHV charges'!$D:$P,4,0))</f>
        <v>Goosy Lodge Power</v>
      </c>
      <c r="E116" s="79" t="str">
        <f>IFERROR(IF(VLOOKUP($A116,'Annex 2 EHV charges'!$D:$P,COLUMN(E116)+5,FALSE)=0,"",VLOOKUP($A116,'Annex 2 EHV charges'!$D:$P,COLUMN(E116)+5,FALSE)),"")</f>
        <v/>
      </c>
      <c r="F116" s="80" t="str">
        <f>IFERROR(IF(VLOOKUP($A116,'Annex 2 EHV charges'!$D:$P,COLUMN(F116)+5,FALSE)=0,"",VLOOKUP($A116,'Annex 2 EHV charges'!$D:$P,COLUMN(F116)+5,FALSE)),"")</f>
        <v/>
      </c>
      <c r="G116" s="81" t="str">
        <f>IFERROR(IF(VLOOKUP($A116,'Annex 2 EHV charges'!$D:$P,COLUMN(G116)+5,FALSE)=0,"",VLOOKUP($A116,'Annex 2 EHV charges'!$D:$P,COLUMN(G116)+5,FALSE)),"")</f>
        <v/>
      </c>
      <c r="H116" s="81" t="str">
        <f>IFERROR(IF(VLOOKUP($A116,'Annex 2 EHV charges'!$D:$P,COLUMN(H116)+5,FALSE)=0,"",VLOOKUP($A116,'Annex 2 EHV charges'!$D:$P,COLUMN(H116)+5,FALSE)),"")</f>
        <v/>
      </c>
    </row>
    <row r="117" spans="1:8" x14ac:dyDescent="0.2">
      <c r="A117" s="78">
        <f t="array" ref="A117">IFERROR(INDEX('Annex 2 EHV charges'!$D$11:$D$308, MATCH(0, IF(ISBLANK('Annex 2 EHV charges'!$D$11:$D$308),1, COUNTIF(A$4:$A116, 'Annex 2 EHV charges'!$D$11:$D$308)), 0)),"")</f>
        <v>615</v>
      </c>
      <c r="B117" s="77">
        <f>IF($A117="","",VLOOKUP($A117,'Annex 2 EHV charges'!$D:$P,2,0))</f>
        <v>615</v>
      </c>
      <c r="C117" s="78" t="str">
        <f>IF($A117="","",VLOOKUP($A117,'Annex 2 EHV charges'!$D:$P,3,0))</f>
        <v>1160000226336</v>
      </c>
      <c r="D117" s="77" t="str">
        <f>IF($A117="","",VLOOKUP($A117,'Annex 2 EHV charges'!$D:$P,4,0))</f>
        <v>Burton Wolds Wind Farm</v>
      </c>
      <c r="E117" s="79" t="str">
        <f>IFERROR(IF(VLOOKUP($A117,'Annex 2 EHV charges'!$D:$P,COLUMN(E117)+5,FALSE)=0,"",VLOOKUP($A117,'Annex 2 EHV charges'!$D:$P,COLUMN(E117)+5,FALSE)),"")</f>
        <v/>
      </c>
      <c r="F117" s="80" t="str">
        <f>IFERROR(IF(VLOOKUP($A117,'Annex 2 EHV charges'!$D:$P,COLUMN(F117)+5,FALSE)=0,"",VLOOKUP($A117,'Annex 2 EHV charges'!$D:$P,COLUMN(F117)+5,FALSE)),"")</f>
        <v/>
      </c>
      <c r="G117" s="81" t="str">
        <f>IFERROR(IF(VLOOKUP($A117,'Annex 2 EHV charges'!$D:$P,COLUMN(G117)+5,FALSE)=0,"",VLOOKUP($A117,'Annex 2 EHV charges'!$D:$P,COLUMN(G117)+5,FALSE)),"")</f>
        <v/>
      </c>
      <c r="H117" s="81" t="str">
        <f>IFERROR(IF(VLOOKUP($A117,'Annex 2 EHV charges'!$D:$P,COLUMN(H117)+5,FALSE)=0,"",VLOOKUP($A117,'Annex 2 EHV charges'!$D:$P,COLUMN(H117)+5,FALSE)),"")</f>
        <v/>
      </c>
    </row>
    <row r="118" spans="1:8" x14ac:dyDescent="0.2">
      <c r="A118" s="78">
        <f t="array" ref="A118">IFERROR(INDEX('Annex 2 EHV charges'!$D$11:$D$308, MATCH(0, IF(ISBLANK('Annex 2 EHV charges'!$D$11:$D$308),1, COUNTIF(A$4:$A117, 'Annex 2 EHV charges'!$D$11:$D$308)), 0)),"")</f>
        <v>616</v>
      </c>
      <c r="B118" s="77">
        <f>IF($A118="","",VLOOKUP($A118,'Annex 2 EHV charges'!$D:$P,2,0))</f>
        <v>616</v>
      </c>
      <c r="C118" s="78" t="str">
        <f>IF($A118="","",VLOOKUP($A118,'Annex 2 EHV charges'!$D:$P,3,0))</f>
        <v xml:space="preserve"> </v>
      </c>
      <c r="D118" s="77" t="str">
        <f>IF($A118="","",VLOOKUP($A118,'Annex 2 EHV charges'!$D:$P,4,0))</f>
        <v>Network Rail Bretton</v>
      </c>
      <c r="E118" s="79" t="str">
        <f>IFERROR(IF(VLOOKUP($A118,'Annex 2 EHV charges'!$D:$P,COLUMN(E118)+5,FALSE)=0,"",VLOOKUP($A118,'Annex 2 EHV charges'!$D:$P,COLUMN(E118)+5,FALSE)),"")</f>
        <v/>
      </c>
      <c r="F118" s="80" t="str">
        <f>IFERROR(IF(VLOOKUP($A118,'Annex 2 EHV charges'!$D:$P,COLUMN(F118)+5,FALSE)=0,"",VLOOKUP($A118,'Annex 2 EHV charges'!$D:$P,COLUMN(F118)+5,FALSE)),"")</f>
        <v/>
      </c>
      <c r="G118" s="81" t="str">
        <f>IFERROR(IF(VLOOKUP($A118,'Annex 2 EHV charges'!$D:$P,COLUMN(G118)+5,FALSE)=0,"",VLOOKUP($A118,'Annex 2 EHV charges'!$D:$P,COLUMN(G118)+5,FALSE)),"")</f>
        <v/>
      </c>
      <c r="H118" s="81" t="str">
        <f>IFERROR(IF(VLOOKUP($A118,'Annex 2 EHV charges'!$D:$P,COLUMN(H118)+5,FALSE)=0,"",VLOOKUP($A118,'Annex 2 EHV charges'!$D:$P,COLUMN(H118)+5,FALSE)),"")</f>
        <v/>
      </c>
    </row>
    <row r="119" spans="1:8" x14ac:dyDescent="0.2">
      <c r="A119" s="78">
        <f t="array" ref="A119">IFERROR(INDEX('Annex 2 EHV charges'!$D$11:$D$308, MATCH(0, IF(ISBLANK('Annex 2 EHV charges'!$D$11:$D$308),1, COUNTIF(A$4:$A118, 'Annex 2 EHV charges'!$D$11:$D$308)), 0)),"")</f>
        <v>617</v>
      </c>
      <c r="B119" s="77">
        <f>IF($A119="","",VLOOKUP($A119,'Annex 2 EHV charges'!$D:$P,2,0))</f>
        <v>617</v>
      </c>
      <c r="C119" s="78" t="str">
        <f>IF($A119="","",VLOOKUP($A119,'Annex 2 EHV charges'!$D:$P,3,0))</f>
        <v>1100770683377</v>
      </c>
      <c r="D119" s="77" t="str">
        <f>IF($A119="","",VLOOKUP($A119,'Annex 2 EHV charges'!$D:$P,4,0))</f>
        <v>Bambers Farm Wind Farm</v>
      </c>
      <c r="E119" s="79" t="str">
        <f>IFERROR(IF(VLOOKUP($A119,'Annex 2 EHV charges'!$D:$P,COLUMN(E119)+5,FALSE)=0,"",VLOOKUP($A119,'Annex 2 EHV charges'!$D:$P,COLUMN(E119)+5,FALSE)),"")</f>
        <v/>
      </c>
      <c r="F119" s="80" t="str">
        <f>IFERROR(IF(VLOOKUP($A119,'Annex 2 EHV charges'!$D:$P,COLUMN(F119)+5,FALSE)=0,"",VLOOKUP($A119,'Annex 2 EHV charges'!$D:$P,COLUMN(F119)+5,FALSE)),"")</f>
        <v/>
      </c>
      <c r="G119" s="81" t="str">
        <f>IFERROR(IF(VLOOKUP($A119,'Annex 2 EHV charges'!$D:$P,COLUMN(G119)+5,FALSE)=0,"",VLOOKUP($A119,'Annex 2 EHV charges'!$D:$P,COLUMN(G119)+5,FALSE)),"")</f>
        <v/>
      </c>
      <c r="H119" s="81" t="str">
        <f>IFERROR(IF(VLOOKUP($A119,'Annex 2 EHV charges'!$D:$P,COLUMN(H119)+5,FALSE)=0,"",VLOOKUP($A119,'Annex 2 EHV charges'!$D:$P,COLUMN(H119)+5,FALSE)),"")</f>
        <v/>
      </c>
    </row>
    <row r="120" spans="1:8" x14ac:dyDescent="0.2">
      <c r="A120" s="78">
        <f t="array" ref="A120">IFERROR(INDEX('Annex 2 EHV charges'!$D$11:$D$308, MATCH(0, IF(ISBLANK('Annex 2 EHV charges'!$D$11:$D$308),1, COUNTIF(A$4:$A119, 'Annex 2 EHV charges'!$D$11:$D$308)), 0)),"")</f>
        <v>618</v>
      </c>
      <c r="B120" s="77">
        <f>IF($A120="","",VLOOKUP($A120,'Annex 2 EHV charges'!$D:$P,2,0))</f>
        <v>618</v>
      </c>
      <c r="C120" s="78" t="str">
        <f>IF($A120="","",VLOOKUP($A120,'Annex 2 EHV charges'!$D:$P,3,0))</f>
        <v>1160000213610</v>
      </c>
      <c r="D120" s="77" t="str">
        <f>IF($A120="","",VLOOKUP($A120,'Annex 2 EHV charges'!$D:$P,4,0))</f>
        <v>Vine House Wind Farm</v>
      </c>
      <c r="E120" s="79" t="str">
        <f>IFERROR(IF(VLOOKUP($A120,'Annex 2 EHV charges'!$D:$P,COLUMN(E120)+5,FALSE)=0,"",VLOOKUP($A120,'Annex 2 EHV charges'!$D:$P,COLUMN(E120)+5,FALSE)),"")</f>
        <v/>
      </c>
      <c r="F120" s="80" t="str">
        <f>IFERROR(IF(VLOOKUP($A120,'Annex 2 EHV charges'!$D:$P,COLUMN(F120)+5,FALSE)=0,"",VLOOKUP($A120,'Annex 2 EHV charges'!$D:$P,COLUMN(F120)+5,FALSE)),"")</f>
        <v/>
      </c>
      <c r="G120" s="81" t="str">
        <f>IFERROR(IF(VLOOKUP($A120,'Annex 2 EHV charges'!$D:$P,COLUMN(G120)+5,FALSE)=0,"",VLOOKUP($A120,'Annex 2 EHV charges'!$D:$P,COLUMN(G120)+5,FALSE)),"")</f>
        <v/>
      </c>
      <c r="H120" s="81" t="str">
        <f>IFERROR(IF(VLOOKUP($A120,'Annex 2 EHV charges'!$D:$P,COLUMN(H120)+5,FALSE)=0,"",VLOOKUP($A120,'Annex 2 EHV charges'!$D:$P,COLUMN(H120)+5,FALSE)),"")</f>
        <v/>
      </c>
    </row>
    <row r="121" spans="1:8" x14ac:dyDescent="0.2">
      <c r="A121" s="78">
        <f t="array" ref="A121">IFERROR(INDEX('Annex 2 EHV charges'!$D$11:$D$308, MATCH(0, IF(ISBLANK('Annex 2 EHV charges'!$D$11:$D$308),1, COUNTIF(A$4:$A120, 'Annex 2 EHV charges'!$D$11:$D$308)), 0)),"")</f>
        <v>619</v>
      </c>
      <c r="B121" s="77">
        <f>IF($A121="","",VLOOKUP($A121,'Annex 2 EHV charges'!$D:$P,2,0))</f>
        <v>619</v>
      </c>
      <c r="C121" s="78" t="str">
        <f>IF($A121="","",VLOOKUP($A121,'Annex 2 EHV charges'!$D:$P,3,0))</f>
        <v>1160000154160</v>
      </c>
      <c r="D121" s="77" t="str">
        <f>IF($A121="","",VLOOKUP($A121,'Annex 2 EHV charges'!$D:$P,4,0))</f>
        <v>Red House Wind Farm</v>
      </c>
      <c r="E121" s="79" t="str">
        <f>IFERROR(IF(VLOOKUP($A121,'Annex 2 EHV charges'!$D:$P,COLUMN(E121)+5,FALSE)=0,"",VLOOKUP($A121,'Annex 2 EHV charges'!$D:$P,COLUMN(E121)+5,FALSE)),"")</f>
        <v/>
      </c>
      <c r="F121" s="80" t="str">
        <f>IFERROR(IF(VLOOKUP($A121,'Annex 2 EHV charges'!$D:$P,COLUMN(F121)+5,FALSE)=0,"",VLOOKUP($A121,'Annex 2 EHV charges'!$D:$P,COLUMN(F121)+5,FALSE)),"")</f>
        <v/>
      </c>
      <c r="G121" s="81" t="str">
        <f>IFERROR(IF(VLOOKUP($A121,'Annex 2 EHV charges'!$D:$P,COLUMN(G121)+5,FALSE)=0,"",VLOOKUP($A121,'Annex 2 EHV charges'!$D:$P,COLUMN(G121)+5,FALSE)),"")</f>
        <v/>
      </c>
      <c r="H121" s="81" t="str">
        <f>IFERROR(IF(VLOOKUP($A121,'Annex 2 EHV charges'!$D:$P,COLUMN(H121)+5,FALSE)=0,"",VLOOKUP($A121,'Annex 2 EHV charges'!$D:$P,COLUMN(H121)+5,FALSE)),"")</f>
        <v/>
      </c>
    </row>
    <row r="122" spans="1:8" x14ac:dyDescent="0.2">
      <c r="A122" s="78">
        <f t="array" ref="A122">IFERROR(INDEX('Annex 2 EHV charges'!$D$11:$D$308, MATCH(0, IF(ISBLANK('Annex 2 EHV charges'!$D$11:$D$308),1, COUNTIF(A$4:$A121, 'Annex 2 EHV charges'!$D$11:$D$308)), 0)),"")</f>
        <v>620</v>
      </c>
      <c r="B122" s="77">
        <f>IF($A122="","",VLOOKUP($A122,'Annex 2 EHV charges'!$D:$P,2,0))</f>
        <v>620</v>
      </c>
      <c r="C122" s="78" t="str">
        <f>IF($A122="","",VLOOKUP($A122,'Annex 2 EHV charges'!$D:$P,3,0))</f>
        <v>1160000186560</v>
      </c>
      <c r="D122" s="77" t="str">
        <f>IF($A122="","",VLOOKUP($A122,'Annex 2 EHV charges'!$D:$P,4,0))</f>
        <v>Daneshill Landfill</v>
      </c>
      <c r="E122" s="79" t="str">
        <f>IFERROR(IF(VLOOKUP($A122,'Annex 2 EHV charges'!$D:$P,COLUMN(E122)+5,FALSE)=0,"",VLOOKUP($A122,'Annex 2 EHV charges'!$D:$P,COLUMN(E122)+5,FALSE)),"")</f>
        <v/>
      </c>
      <c r="F122" s="80" t="str">
        <f>IFERROR(IF(VLOOKUP($A122,'Annex 2 EHV charges'!$D:$P,COLUMN(F122)+5,FALSE)=0,"",VLOOKUP($A122,'Annex 2 EHV charges'!$D:$P,COLUMN(F122)+5,FALSE)),"")</f>
        <v/>
      </c>
      <c r="G122" s="81" t="str">
        <f>IFERROR(IF(VLOOKUP($A122,'Annex 2 EHV charges'!$D:$P,COLUMN(G122)+5,FALSE)=0,"",VLOOKUP($A122,'Annex 2 EHV charges'!$D:$P,COLUMN(G122)+5,FALSE)),"")</f>
        <v/>
      </c>
      <c r="H122" s="81" t="str">
        <f>IFERROR(IF(VLOOKUP($A122,'Annex 2 EHV charges'!$D:$P,COLUMN(H122)+5,FALSE)=0,"",VLOOKUP($A122,'Annex 2 EHV charges'!$D:$P,COLUMN(H122)+5,FALSE)),"")</f>
        <v/>
      </c>
    </row>
    <row r="123" spans="1:8" ht="25.5" x14ac:dyDescent="0.2">
      <c r="A123" s="78">
        <f t="array" ref="A123">IFERROR(INDEX('Annex 2 EHV charges'!$D$11:$D$308, MATCH(0, IF(ISBLANK('Annex 2 EHV charges'!$D$11:$D$308),1, COUNTIF(A$4:$A122, 'Annex 2 EHV charges'!$D$11:$D$308)), 0)),"")</f>
        <v>621</v>
      </c>
      <c r="B123" s="77">
        <f>IF($A123="","",VLOOKUP($A123,'Annex 2 EHV charges'!$D:$P,2,0))</f>
        <v>621</v>
      </c>
      <c r="C123" s="78" t="str">
        <f>IF($A123="","",VLOOKUP($A123,'Annex 2 EHV charges'!$D:$P,3,0))</f>
        <v>1130000079897
1160000745066</v>
      </c>
      <c r="D123" s="77" t="str">
        <f>IF($A123="","",VLOOKUP($A123,'Annex 2 EHV charges'!$D:$P,4,0))</f>
        <v>Newton Longville Landfill</v>
      </c>
      <c r="E123" s="79">
        <f>IFERROR(IF(VLOOKUP($A123,'Annex 2 EHV charges'!$D:$P,COLUMN(E123)+5,FALSE)=0,"",VLOOKUP($A123,'Annex 2 EHV charges'!$D:$P,COLUMN(E123)+5,FALSE)),"")</f>
        <v>-0.82599999999999996</v>
      </c>
      <c r="F123" s="80">
        <f>IFERROR(IF(VLOOKUP($A123,'Annex 2 EHV charges'!$D:$P,COLUMN(F123)+5,FALSE)=0,"",VLOOKUP($A123,'Annex 2 EHV charges'!$D:$P,COLUMN(F123)+5,FALSE)),"")</f>
        <v>2243.73</v>
      </c>
      <c r="G123" s="81">
        <f>IFERROR(IF(VLOOKUP($A123,'Annex 2 EHV charges'!$D:$P,COLUMN(G123)+5,FALSE)=0,"",VLOOKUP($A123,'Annex 2 EHV charges'!$D:$P,COLUMN(G123)+5,FALSE)),"")</f>
        <v>0.05</v>
      </c>
      <c r="H123" s="81">
        <f>IFERROR(IF(VLOOKUP($A123,'Annex 2 EHV charges'!$D:$P,COLUMN(H123)+5,FALSE)=0,"",VLOOKUP($A123,'Annex 2 EHV charges'!$D:$P,COLUMN(H123)+5,FALSE)),"")</f>
        <v>0.05</v>
      </c>
    </row>
    <row r="124" spans="1:8" x14ac:dyDescent="0.2">
      <c r="A124" s="78">
        <f t="array" ref="A124">IFERROR(INDEX('Annex 2 EHV charges'!$D$11:$D$308, MATCH(0, IF(ISBLANK('Annex 2 EHV charges'!$D$11:$D$308),1, COUNTIF(A$4:$A123, 'Annex 2 EHV charges'!$D$11:$D$308)), 0)),"")</f>
        <v>622</v>
      </c>
      <c r="B124" s="77">
        <f>IF($A124="","",VLOOKUP($A124,'Annex 2 EHV charges'!$D:$P,2,0))</f>
        <v>622</v>
      </c>
      <c r="C124" s="78" t="str">
        <f>IF($A124="","",VLOOKUP($A124,'Annex 2 EHV charges'!$D:$P,3,0))</f>
        <v>1160000909840</v>
      </c>
      <c r="D124" s="77" t="str">
        <f>IF($A124="","",VLOOKUP($A124,'Annex 2 EHV charges'!$D:$P,4,0))</f>
        <v>Hollies Wind Farm</v>
      </c>
      <c r="E124" s="79" t="str">
        <f>IFERROR(IF(VLOOKUP($A124,'Annex 2 EHV charges'!$D:$P,COLUMN(E124)+5,FALSE)=0,"",VLOOKUP($A124,'Annex 2 EHV charges'!$D:$P,COLUMN(E124)+5,FALSE)),"")</f>
        <v/>
      </c>
      <c r="F124" s="80">
        <f>IFERROR(IF(VLOOKUP($A124,'Annex 2 EHV charges'!$D:$P,COLUMN(F124)+5,FALSE)=0,"",VLOOKUP($A124,'Annex 2 EHV charges'!$D:$P,COLUMN(F124)+5,FALSE)),"")</f>
        <v>417.63</v>
      </c>
      <c r="G124" s="81">
        <f>IFERROR(IF(VLOOKUP($A124,'Annex 2 EHV charges'!$D:$P,COLUMN(G124)+5,FALSE)=0,"",VLOOKUP($A124,'Annex 2 EHV charges'!$D:$P,COLUMN(G124)+5,FALSE)),"")</f>
        <v>0.05</v>
      </c>
      <c r="H124" s="81">
        <f>IFERROR(IF(VLOOKUP($A124,'Annex 2 EHV charges'!$D:$P,COLUMN(H124)+5,FALSE)=0,"",VLOOKUP($A124,'Annex 2 EHV charges'!$D:$P,COLUMN(H124)+5,FALSE)),"")</f>
        <v>0.05</v>
      </c>
    </row>
    <row r="125" spans="1:8" x14ac:dyDescent="0.2">
      <c r="A125" s="78">
        <f t="array" ref="A125">IFERROR(INDEX('Annex 2 EHV charges'!$D$11:$D$308, MATCH(0, IF(ISBLANK('Annex 2 EHV charges'!$D$11:$D$308),1, COUNTIF(A$4:$A124, 'Annex 2 EHV charges'!$D$11:$D$308)), 0)),"")</f>
        <v>629</v>
      </c>
      <c r="B125" s="77">
        <f>IF($A125="","",VLOOKUP($A125,'Annex 2 EHV charges'!$D:$P,2,0))</f>
        <v>629</v>
      </c>
      <c r="C125" s="78" t="str">
        <f>IF($A125="","",VLOOKUP($A125,'Annex 2 EHV charges'!$D:$P,3,0))</f>
        <v>1130000044013</v>
      </c>
      <c r="D125" s="77" t="str">
        <f>IF($A125="","",VLOOKUP($A125,'Annex 2 EHV charges'!$D:$P,4,0))</f>
        <v>Lynn Wind Farm</v>
      </c>
      <c r="E125" s="79" t="str">
        <f>IFERROR(IF(VLOOKUP($A125,'Annex 2 EHV charges'!$D:$P,COLUMN(E125)+5,FALSE)=0,"",VLOOKUP($A125,'Annex 2 EHV charges'!$D:$P,COLUMN(E125)+5,FALSE)),"")</f>
        <v/>
      </c>
      <c r="F125" s="80" t="str">
        <f>IFERROR(IF(VLOOKUP($A125,'Annex 2 EHV charges'!$D:$P,COLUMN(F125)+5,FALSE)=0,"",VLOOKUP($A125,'Annex 2 EHV charges'!$D:$P,COLUMN(F125)+5,FALSE)),"")</f>
        <v/>
      </c>
      <c r="G125" s="81" t="str">
        <f>IFERROR(IF(VLOOKUP($A125,'Annex 2 EHV charges'!$D:$P,COLUMN(G125)+5,FALSE)=0,"",VLOOKUP($A125,'Annex 2 EHV charges'!$D:$P,COLUMN(G125)+5,FALSE)),"")</f>
        <v/>
      </c>
      <c r="H125" s="81" t="str">
        <f>IFERROR(IF(VLOOKUP($A125,'Annex 2 EHV charges'!$D:$P,COLUMN(H125)+5,FALSE)=0,"",VLOOKUP($A125,'Annex 2 EHV charges'!$D:$P,COLUMN(H125)+5,FALSE)),"")</f>
        <v/>
      </c>
    </row>
    <row r="126" spans="1:8" x14ac:dyDescent="0.2">
      <c r="A126" s="78">
        <f t="array" ref="A126">IFERROR(INDEX('Annex 2 EHV charges'!$D$11:$D$308, MATCH(0, IF(ISBLANK('Annex 2 EHV charges'!$D$11:$D$308),1, COUNTIF(A$4:$A125, 'Annex 2 EHV charges'!$D$11:$D$308)), 0)),"")</f>
        <v>630</v>
      </c>
      <c r="B126" s="77">
        <f>IF($A126="","",VLOOKUP($A126,'Annex 2 EHV charges'!$D:$P,2,0))</f>
        <v>630</v>
      </c>
      <c r="C126" s="78" t="str">
        <f>IF($A126="","",VLOOKUP($A126,'Annex 2 EHV charges'!$D:$P,3,0))</f>
        <v>1130000044031</v>
      </c>
      <c r="D126" s="77" t="str">
        <f>IF($A126="","",VLOOKUP($A126,'Annex 2 EHV charges'!$D:$P,4,0))</f>
        <v>Inner Dowsing Wind Farm</v>
      </c>
      <c r="E126" s="79" t="str">
        <f>IFERROR(IF(VLOOKUP($A126,'Annex 2 EHV charges'!$D:$P,COLUMN(E126)+5,FALSE)=0,"",VLOOKUP($A126,'Annex 2 EHV charges'!$D:$P,COLUMN(E126)+5,FALSE)),"")</f>
        <v/>
      </c>
      <c r="F126" s="80" t="str">
        <f>IFERROR(IF(VLOOKUP($A126,'Annex 2 EHV charges'!$D:$P,COLUMN(F126)+5,FALSE)=0,"",VLOOKUP($A126,'Annex 2 EHV charges'!$D:$P,COLUMN(F126)+5,FALSE)),"")</f>
        <v/>
      </c>
      <c r="G126" s="81" t="str">
        <f>IFERROR(IF(VLOOKUP($A126,'Annex 2 EHV charges'!$D:$P,COLUMN(G126)+5,FALSE)=0,"",VLOOKUP($A126,'Annex 2 EHV charges'!$D:$P,COLUMN(G126)+5,FALSE)),"")</f>
        <v/>
      </c>
      <c r="H126" s="81" t="str">
        <f>IFERROR(IF(VLOOKUP($A126,'Annex 2 EHV charges'!$D:$P,COLUMN(H126)+5,FALSE)=0,"",VLOOKUP($A126,'Annex 2 EHV charges'!$D:$P,COLUMN(H126)+5,FALSE)),"")</f>
        <v/>
      </c>
    </row>
    <row r="127" spans="1:8" x14ac:dyDescent="0.2">
      <c r="A127" s="78">
        <f t="array" ref="A127">IFERROR(INDEX('Annex 2 EHV charges'!$D$11:$D$308, MATCH(0, IF(ISBLANK('Annex 2 EHV charges'!$D$11:$D$308),1, COUNTIF(A$4:$A126, 'Annex 2 EHV charges'!$D$11:$D$308)), 0)),"")</f>
        <v>631</v>
      </c>
      <c r="B127" s="77">
        <f>IF($A127="","",VLOOKUP($A127,'Annex 2 EHV charges'!$D:$P,2,0))</f>
        <v>631</v>
      </c>
      <c r="C127" s="78" t="str">
        <f>IF($A127="","",VLOOKUP($A127,'Annex 2 EHV charges'!$D:$P,3,0))</f>
        <v>1160000999046</v>
      </c>
      <c r="D127" s="77" t="str">
        <f>IF($A127="","",VLOOKUP($A127,'Annex 2 EHV charges'!$D:$P,4,0))</f>
        <v>Bicker Fen Wind Farm</v>
      </c>
      <c r="E127" s="79" t="str">
        <f>IFERROR(IF(VLOOKUP($A127,'Annex 2 EHV charges'!$D:$P,COLUMN(E127)+5,FALSE)=0,"",VLOOKUP($A127,'Annex 2 EHV charges'!$D:$P,COLUMN(E127)+5,FALSE)),"")</f>
        <v/>
      </c>
      <c r="F127" s="80">
        <f>IFERROR(IF(VLOOKUP($A127,'Annex 2 EHV charges'!$D:$P,COLUMN(F127)+5,FALSE)=0,"",VLOOKUP($A127,'Annex 2 EHV charges'!$D:$P,COLUMN(F127)+5,FALSE)),"")</f>
        <v>2455.9</v>
      </c>
      <c r="G127" s="81">
        <f>IFERROR(IF(VLOOKUP($A127,'Annex 2 EHV charges'!$D:$P,COLUMN(G127)+5,FALSE)=0,"",VLOOKUP($A127,'Annex 2 EHV charges'!$D:$P,COLUMN(G127)+5,FALSE)),"")</f>
        <v>0.05</v>
      </c>
      <c r="H127" s="81">
        <f>IFERROR(IF(VLOOKUP($A127,'Annex 2 EHV charges'!$D:$P,COLUMN(H127)+5,FALSE)=0,"",VLOOKUP($A127,'Annex 2 EHV charges'!$D:$P,COLUMN(H127)+5,FALSE)),"")</f>
        <v>0.05</v>
      </c>
    </row>
    <row r="128" spans="1:8" x14ac:dyDescent="0.2">
      <c r="A128" s="78">
        <f t="array" ref="A128">IFERROR(INDEX('Annex 2 EHV charges'!$D$11:$D$308, MATCH(0, IF(ISBLANK('Annex 2 EHV charges'!$D$11:$D$308),1, COUNTIF(A$4:$A127, 'Annex 2 EHV charges'!$D$11:$D$308)), 0)),"")</f>
        <v>634</v>
      </c>
      <c r="B128" s="77">
        <f>IF($A128="","",VLOOKUP($A128,'Annex 2 EHV charges'!$D:$P,2,0))</f>
        <v>634</v>
      </c>
      <c r="C128" s="78" t="str">
        <f>IF($A128="","",VLOOKUP($A128,'Annex 2 EHV charges'!$D:$P,3,0))</f>
        <v>1100050222473</v>
      </c>
      <c r="D128" s="77" t="str">
        <f>IF($A128="","",VLOOKUP($A128,'Annex 2 EHV charges'!$D:$P,4,0))</f>
        <v>London Road Heat Station</v>
      </c>
      <c r="E128" s="79">
        <f>IFERROR(IF(VLOOKUP($A128,'Annex 2 EHV charges'!$D:$P,COLUMN(E128)+5,FALSE)=0,"",VLOOKUP($A128,'Annex 2 EHV charges'!$D:$P,COLUMN(E128)+5,FALSE)),"")</f>
        <v>-1.3580000000000001</v>
      </c>
      <c r="F128" s="80">
        <f>IFERROR(IF(VLOOKUP($A128,'Annex 2 EHV charges'!$D:$P,COLUMN(F128)+5,FALSE)=0,"",VLOOKUP($A128,'Annex 2 EHV charges'!$D:$P,COLUMN(F128)+5,FALSE)),"")</f>
        <v>545.09</v>
      </c>
      <c r="G128" s="81">
        <f>IFERROR(IF(VLOOKUP($A128,'Annex 2 EHV charges'!$D:$P,COLUMN(G128)+5,FALSE)=0,"",VLOOKUP($A128,'Annex 2 EHV charges'!$D:$P,COLUMN(G128)+5,FALSE)),"")</f>
        <v>0.05</v>
      </c>
      <c r="H128" s="81">
        <f>IFERROR(IF(VLOOKUP($A128,'Annex 2 EHV charges'!$D:$P,COLUMN(H128)+5,FALSE)=0,"",VLOOKUP($A128,'Annex 2 EHV charges'!$D:$P,COLUMN(H128)+5,FALSE)),"")</f>
        <v>0.05</v>
      </c>
    </row>
    <row r="129" spans="1:8" x14ac:dyDescent="0.2">
      <c r="A129" s="78">
        <f t="array" ref="A129">IFERROR(INDEX('Annex 2 EHV charges'!$D$11:$D$308, MATCH(0, IF(ISBLANK('Annex 2 EHV charges'!$D$11:$D$308),1, COUNTIF(A$4:$A128, 'Annex 2 EHV charges'!$D$11:$D$308)), 0)),"")</f>
        <v>633</v>
      </c>
      <c r="B129" s="77">
        <f>IF($A129="","",VLOOKUP($A129,'Annex 2 EHV charges'!$D:$P,2,0))</f>
        <v>633</v>
      </c>
      <c r="C129" s="78" t="str">
        <f>IF($A129="","",VLOOKUP($A129,'Annex 2 EHV charges'!$D:$P,3,0))</f>
        <v>1160001253321</v>
      </c>
      <c r="D129" s="77" t="str">
        <f>IF($A129="","",VLOOKUP($A129,'Annex 2 EHV charges'!$D:$P,4,0))</f>
        <v>Lindhurst Wind Farm</v>
      </c>
      <c r="E129" s="79" t="str">
        <f>IFERROR(IF(VLOOKUP($A129,'Annex 2 EHV charges'!$D:$P,COLUMN(E129)+5,FALSE)=0,"",VLOOKUP($A129,'Annex 2 EHV charges'!$D:$P,COLUMN(E129)+5,FALSE)),"")</f>
        <v/>
      </c>
      <c r="F129" s="80">
        <f>IFERROR(IF(VLOOKUP($A129,'Annex 2 EHV charges'!$D:$P,COLUMN(F129)+5,FALSE)=0,"",VLOOKUP($A129,'Annex 2 EHV charges'!$D:$P,COLUMN(F129)+5,FALSE)),"")</f>
        <v>3671.24</v>
      </c>
      <c r="G129" s="81">
        <f>IFERROR(IF(VLOOKUP($A129,'Annex 2 EHV charges'!$D:$P,COLUMN(G129)+5,FALSE)=0,"",VLOOKUP($A129,'Annex 2 EHV charges'!$D:$P,COLUMN(G129)+5,FALSE)),"")</f>
        <v>0.05</v>
      </c>
      <c r="H129" s="81">
        <f>IFERROR(IF(VLOOKUP($A129,'Annex 2 EHV charges'!$D:$P,COLUMN(H129)+5,FALSE)=0,"",VLOOKUP($A129,'Annex 2 EHV charges'!$D:$P,COLUMN(H129)+5,FALSE)),"")</f>
        <v>0.05</v>
      </c>
    </row>
    <row r="130" spans="1:8" x14ac:dyDescent="0.2">
      <c r="A130" s="78">
        <f t="array" ref="A130">IFERROR(INDEX('Annex 2 EHV charges'!$D$11:$D$308, MATCH(0, IF(ISBLANK('Annex 2 EHV charges'!$D$11:$D$308),1, COUNTIF(A$4:$A129, 'Annex 2 EHV charges'!$D$11:$D$308)), 0)),"")</f>
        <v>636</v>
      </c>
      <c r="B130" s="77">
        <f>IF($A130="","",VLOOKUP($A130,'Annex 2 EHV charges'!$D:$P,2,0))</f>
        <v>636</v>
      </c>
      <c r="C130" s="78" t="str">
        <f>IF($A130="","",VLOOKUP($A130,'Annex 2 EHV charges'!$D:$P,3,0))</f>
        <v>1100050222464</v>
      </c>
      <c r="D130" s="77" t="str">
        <f>IF($A130="","",VLOOKUP($A130,'Annex 2 EHV charges'!$D:$P,4,0))</f>
        <v>Boots Thane Road</v>
      </c>
      <c r="E130" s="79" t="str">
        <f>IFERROR(IF(VLOOKUP($A130,'Annex 2 EHV charges'!$D:$P,COLUMN(E130)+5,FALSE)=0,"",VLOOKUP($A130,'Annex 2 EHV charges'!$D:$P,COLUMN(E130)+5,FALSE)),"")</f>
        <v/>
      </c>
      <c r="F130" s="80" t="str">
        <f>IFERROR(IF(VLOOKUP($A130,'Annex 2 EHV charges'!$D:$P,COLUMN(F130)+5,FALSE)=0,"",VLOOKUP($A130,'Annex 2 EHV charges'!$D:$P,COLUMN(F130)+5,FALSE)),"")</f>
        <v/>
      </c>
      <c r="G130" s="81" t="str">
        <f>IFERROR(IF(VLOOKUP($A130,'Annex 2 EHV charges'!$D:$P,COLUMN(G130)+5,FALSE)=0,"",VLOOKUP($A130,'Annex 2 EHV charges'!$D:$P,COLUMN(G130)+5,FALSE)),"")</f>
        <v/>
      </c>
      <c r="H130" s="81" t="str">
        <f>IFERROR(IF(VLOOKUP($A130,'Annex 2 EHV charges'!$D:$P,COLUMN(H130)+5,FALSE)=0,"",VLOOKUP($A130,'Annex 2 EHV charges'!$D:$P,COLUMN(H130)+5,FALSE)),"")</f>
        <v/>
      </c>
    </row>
    <row r="131" spans="1:8" x14ac:dyDescent="0.2">
      <c r="A131" s="78">
        <f t="array" ref="A131">IFERROR(INDEX('Annex 2 EHV charges'!$D$11:$D$308, MATCH(0, IF(ISBLANK('Annex 2 EHV charges'!$D$11:$D$308),1, COUNTIF(A$4:$A130, 'Annex 2 EHV charges'!$D$11:$D$308)), 0)),"")</f>
        <v>608</v>
      </c>
      <c r="B131" s="77">
        <f>IF($A131="","",VLOOKUP($A131,'Annex 2 EHV charges'!$D:$P,2,0))</f>
        <v>608</v>
      </c>
      <c r="C131" s="78" t="str">
        <f>IF($A131="","",VLOOKUP($A131,'Annex 2 EHV charges'!$D:$P,3,0))</f>
        <v>1100050222446</v>
      </c>
      <c r="D131" s="77" t="str">
        <f>IF($A131="","",VLOOKUP($A131,'Annex 2 EHV charges'!$D:$P,4,0))</f>
        <v>QMC</v>
      </c>
      <c r="E131" s="79" t="str">
        <f>IFERROR(IF(VLOOKUP($A131,'Annex 2 EHV charges'!$D:$P,COLUMN(E131)+5,FALSE)=0,"",VLOOKUP($A131,'Annex 2 EHV charges'!$D:$P,COLUMN(E131)+5,FALSE)),"")</f>
        <v/>
      </c>
      <c r="F131" s="80" t="str">
        <f>IFERROR(IF(VLOOKUP($A131,'Annex 2 EHV charges'!$D:$P,COLUMN(F131)+5,FALSE)=0,"",VLOOKUP($A131,'Annex 2 EHV charges'!$D:$P,COLUMN(F131)+5,FALSE)),"")</f>
        <v/>
      </c>
      <c r="G131" s="81" t="str">
        <f>IFERROR(IF(VLOOKUP($A131,'Annex 2 EHV charges'!$D:$P,COLUMN(G131)+5,FALSE)=0,"",VLOOKUP($A131,'Annex 2 EHV charges'!$D:$P,COLUMN(G131)+5,FALSE)),"")</f>
        <v/>
      </c>
      <c r="H131" s="81" t="str">
        <f>IFERROR(IF(VLOOKUP($A131,'Annex 2 EHV charges'!$D:$P,COLUMN(H131)+5,FALSE)=0,"",VLOOKUP($A131,'Annex 2 EHV charges'!$D:$P,COLUMN(H131)+5,FALSE)),"")</f>
        <v/>
      </c>
    </row>
    <row r="132" spans="1:8" x14ac:dyDescent="0.2">
      <c r="A132" s="78">
        <f t="array" ref="A132">IFERROR(INDEX('Annex 2 EHV charges'!$D$11:$D$308, MATCH(0, IF(ISBLANK('Annex 2 EHV charges'!$D$11:$D$308),1, COUNTIF(A$4:$A131, 'Annex 2 EHV charges'!$D$11:$D$308)), 0)),"")</f>
        <v>637</v>
      </c>
      <c r="B132" s="77">
        <f>IF($A132="","",VLOOKUP($A132,'Annex 2 EHV charges'!$D:$P,2,0))</f>
        <v>637</v>
      </c>
      <c r="C132" s="78" t="str">
        <f>IF($A132="","",VLOOKUP($A132,'Annex 2 EHV charges'!$D:$P,3,0))</f>
        <v>1160001059394</v>
      </c>
      <c r="D132" s="77" t="str">
        <f>IF($A132="","",VLOOKUP($A132,'Annex 2 EHV charges'!$D:$P,4,0))</f>
        <v>B&amp;Q Manton</v>
      </c>
      <c r="E132" s="79" t="str">
        <f>IFERROR(IF(VLOOKUP($A132,'Annex 2 EHV charges'!$D:$P,COLUMN(E132)+5,FALSE)=0,"",VLOOKUP($A132,'Annex 2 EHV charges'!$D:$P,COLUMN(E132)+5,FALSE)),"")</f>
        <v/>
      </c>
      <c r="F132" s="80">
        <f>IFERROR(IF(VLOOKUP($A132,'Annex 2 EHV charges'!$D:$P,COLUMN(F132)+5,FALSE)=0,"",VLOOKUP($A132,'Annex 2 EHV charges'!$D:$P,COLUMN(F132)+5,FALSE)),"")</f>
        <v>172.84</v>
      </c>
      <c r="G132" s="81">
        <f>IFERROR(IF(VLOOKUP($A132,'Annex 2 EHV charges'!$D:$P,COLUMN(G132)+5,FALSE)=0,"",VLOOKUP($A132,'Annex 2 EHV charges'!$D:$P,COLUMN(G132)+5,FALSE)),"")</f>
        <v>0.05</v>
      </c>
      <c r="H132" s="81">
        <f>IFERROR(IF(VLOOKUP($A132,'Annex 2 EHV charges'!$D:$P,COLUMN(H132)+5,FALSE)=0,"",VLOOKUP($A132,'Annex 2 EHV charges'!$D:$P,COLUMN(H132)+5,FALSE)),"")</f>
        <v>0.05</v>
      </c>
    </row>
    <row r="133" spans="1:8" x14ac:dyDescent="0.2">
      <c r="A133" s="78">
        <f t="array" ref="A133">IFERROR(INDEX('Annex 2 EHV charges'!$D$11:$D$308, MATCH(0, IF(ISBLANK('Annex 2 EHV charges'!$D$11:$D$308),1, COUNTIF(A$4:$A132, 'Annex 2 EHV charges'!$D$11:$D$308)), 0)),"")</f>
        <v>638</v>
      </c>
      <c r="B133" s="77">
        <f>IF($A133="","",VLOOKUP($A133,'Annex 2 EHV charges'!$D:$P,2,0))</f>
        <v>638</v>
      </c>
      <c r="C133" s="78" t="str">
        <f>IF($A133="","",VLOOKUP($A133,'Annex 2 EHV charges'!$D:$P,3,0))</f>
        <v>1160001363380</v>
      </c>
      <c r="D133" s="77" t="str">
        <f>IF($A133="","",VLOOKUP($A133,'Annex 2 EHV charges'!$D:$P,4,0))</f>
        <v>Low Spinney Wind Farm</v>
      </c>
      <c r="E133" s="79" t="str">
        <f>IFERROR(IF(VLOOKUP($A133,'Annex 2 EHV charges'!$D:$P,COLUMN(E133)+5,FALSE)=0,"",VLOOKUP($A133,'Annex 2 EHV charges'!$D:$P,COLUMN(E133)+5,FALSE)),"")</f>
        <v/>
      </c>
      <c r="F133" s="80">
        <f>IFERROR(IF(VLOOKUP($A133,'Annex 2 EHV charges'!$D:$P,COLUMN(F133)+5,FALSE)=0,"",VLOOKUP($A133,'Annex 2 EHV charges'!$D:$P,COLUMN(F133)+5,FALSE)),"")</f>
        <v>3873.85</v>
      </c>
      <c r="G133" s="81">
        <f>IFERROR(IF(VLOOKUP($A133,'Annex 2 EHV charges'!$D:$P,COLUMN(G133)+5,FALSE)=0,"",VLOOKUP($A133,'Annex 2 EHV charges'!$D:$P,COLUMN(G133)+5,FALSE)),"")</f>
        <v>0.05</v>
      </c>
      <c r="H133" s="81">
        <f>IFERROR(IF(VLOOKUP($A133,'Annex 2 EHV charges'!$D:$P,COLUMN(H133)+5,FALSE)=0,"",VLOOKUP($A133,'Annex 2 EHV charges'!$D:$P,COLUMN(H133)+5,FALSE)),"")</f>
        <v>0.05</v>
      </c>
    </row>
    <row r="134" spans="1:8" x14ac:dyDescent="0.2">
      <c r="A134" s="78">
        <f t="array" ref="A134">IFERROR(INDEX('Annex 2 EHV charges'!$D$11:$D$308, MATCH(0, IF(ISBLANK('Annex 2 EHV charges'!$D$11:$D$308),1, COUNTIF(A$4:$A133, 'Annex 2 EHV charges'!$D$11:$D$308)), 0)),"")</f>
        <v>639</v>
      </c>
      <c r="B134" s="77">
        <f>IF($A134="","",VLOOKUP($A134,'Annex 2 EHV charges'!$D:$P,2,0))</f>
        <v>639</v>
      </c>
      <c r="C134" s="78" t="str">
        <f>IF($A134="","",VLOOKUP($A134,'Annex 2 EHV charges'!$D:$P,3,0))</f>
        <v>1160001457408</v>
      </c>
      <c r="D134" s="77" t="str">
        <f>IF($A134="","",VLOOKUP($A134,'Annex 2 EHV charges'!$D:$P,4,0))</f>
        <v>Swinford Wind Farm</v>
      </c>
      <c r="E134" s="79" t="str">
        <f>IFERROR(IF(VLOOKUP($A134,'Annex 2 EHV charges'!$D:$P,COLUMN(E134)+5,FALSE)=0,"",VLOOKUP($A134,'Annex 2 EHV charges'!$D:$P,COLUMN(E134)+5,FALSE)),"")</f>
        <v/>
      </c>
      <c r="F134" s="80">
        <f>IFERROR(IF(VLOOKUP($A134,'Annex 2 EHV charges'!$D:$P,COLUMN(F134)+5,FALSE)=0,"",VLOOKUP($A134,'Annex 2 EHV charges'!$D:$P,COLUMN(F134)+5,FALSE)),"")</f>
        <v>3349.01</v>
      </c>
      <c r="G134" s="81">
        <f>IFERROR(IF(VLOOKUP($A134,'Annex 2 EHV charges'!$D:$P,COLUMN(G134)+5,FALSE)=0,"",VLOOKUP($A134,'Annex 2 EHV charges'!$D:$P,COLUMN(G134)+5,FALSE)),"")</f>
        <v>0.05</v>
      </c>
      <c r="H134" s="81">
        <f>IFERROR(IF(VLOOKUP($A134,'Annex 2 EHV charges'!$D:$P,COLUMN(H134)+5,FALSE)=0,"",VLOOKUP($A134,'Annex 2 EHV charges'!$D:$P,COLUMN(H134)+5,FALSE)),"")</f>
        <v>0.05</v>
      </c>
    </row>
    <row r="135" spans="1:8" x14ac:dyDescent="0.2">
      <c r="A135" s="78">
        <f t="array" ref="A135">IFERROR(INDEX('Annex 2 EHV charges'!$D$11:$D$308, MATCH(0, IF(ISBLANK('Annex 2 EHV charges'!$D$11:$D$308),1, COUNTIF(A$4:$A134, 'Annex 2 EHV charges'!$D$11:$D$308)), 0)),"")</f>
        <v>641</v>
      </c>
      <c r="B135" s="77">
        <f>IF($A135="","",VLOOKUP($A135,'Annex 2 EHV charges'!$D:$P,2,0))</f>
        <v>641</v>
      </c>
      <c r="C135" s="78" t="str">
        <f>IF($A135="","",VLOOKUP($A135,'Annex 2 EHV charges'!$D:$P,3,0))</f>
        <v>1170000117980</v>
      </c>
      <c r="D135" s="77" t="str">
        <f>IF($A135="","",VLOOKUP($A135,'Annex 2 EHV charges'!$D:$P,4,0))</f>
        <v>Yelvertoft Wind Farm</v>
      </c>
      <c r="E135" s="79" t="str">
        <f>IFERROR(IF(VLOOKUP($A135,'Annex 2 EHV charges'!$D:$P,COLUMN(E135)+5,FALSE)=0,"",VLOOKUP($A135,'Annex 2 EHV charges'!$D:$P,COLUMN(E135)+5,FALSE)),"")</f>
        <v/>
      </c>
      <c r="F135" s="80">
        <f>IFERROR(IF(VLOOKUP($A135,'Annex 2 EHV charges'!$D:$P,COLUMN(F135)+5,FALSE)=0,"",VLOOKUP($A135,'Annex 2 EHV charges'!$D:$P,COLUMN(F135)+5,FALSE)),"")</f>
        <v>3177.32</v>
      </c>
      <c r="G135" s="81">
        <f>IFERROR(IF(VLOOKUP($A135,'Annex 2 EHV charges'!$D:$P,COLUMN(G135)+5,FALSE)=0,"",VLOOKUP($A135,'Annex 2 EHV charges'!$D:$P,COLUMN(G135)+5,FALSE)),"")</f>
        <v>0.05</v>
      </c>
      <c r="H135" s="81">
        <f>IFERROR(IF(VLOOKUP($A135,'Annex 2 EHV charges'!$D:$P,COLUMN(H135)+5,FALSE)=0,"",VLOOKUP($A135,'Annex 2 EHV charges'!$D:$P,COLUMN(H135)+5,FALSE)),"")</f>
        <v>0.05</v>
      </c>
    </row>
    <row r="136" spans="1:8" x14ac:dyDescent="0.2">
      <c r="A136" s="78">
        <f t="array" ref="A136">IFERROR(INDEX('Annex 2 EHV charges'!$D$11:$D$308, MATCH(0, IF(ISBLANK('Annex 2 EHV charges'!$D$11:$D$308),1, COUNTIF(A$4:$A135, 'Annex 2 EHV charges'!$D$11:$D$308)), 0)),"")</f>
        <v>650</v>
      </c>
      <c r="B136" s="77">
        <f>IF($A136="","",VLOOKUP($A136,'Annex 2 EHV charges'!$D:$P,2,0))</f>
        <v>650</v>
      </c>
      <c r="C136" s="78" t="str">
        <f>IF($A136="","",VLOOKUP($A136,'Annex 2 EHV charges'!$D:$P,3,0))</f>
        <v>1170000199798</v>
      </c>
      <c r="D136" s="77" t="str">
        <f>IF($A136="","",VLOOKUP($A136,'Annex 2 EHV charges'!$D:$P,4,0))</f>
        <v>Burton Wolds Wind Farm phase 2</v>
      </c>
      <c r="E136" s="79" t="str">
        <f>IFERROR(IF(VLOOKUP($A136,'Annex 2 EHV charges'!$D:$P,COLUMN(E136)+5,FALSE)=0,"",VLOOKUP($A136,'Annex 2 EHV charges'!$D:$P,COLUMN(E136)+5,FALSE)),"")</f>
        <v/>
      </c>
      <c r="F136" s="80">
        <f>IFERROR(IF(VLOOKUP($A136,'Annex 2 EHV charges'!$D:$P,COLUMN(F136)+5,FALSE)=0,"",VLOOKUP($A136,'Annex 2 EHV charges'!$D:$P,COLUMN(F136)+5,FALSE)),"")</f>
        <v>2702.78</v>
      </c>
      <c r="G136" s="81">
        <f>IFERROR(IF(VLOOKUP($A136,'Annex 2 EHV charges'!$D:$P,COLUMN(G136)+5,FALSE)=0,"",VLOOKUP($A136,'Annex 2 EHV charges'!$D:$P,COLUMN(G136)+5,FALSE)),"")</f>
        <v>0.05</v>
      </c>
      <c r="H136" s="81">
        <f>IFERROR(IF(VLOOKUP($A136,'Annex 2 EHV charges'!$D:$P,COLUMN(H136)+5,FALSE)=0,"",VLOOKUP($A136,'Annex 2 EHV charges'!$D:$P,COLUMN(H136)+5,FALSE)),"")</f>
        <v>0.05</v>
      </c>
    </row>
    <row r="137" spans="1:8" x14ac:dyDescent="0.2">
      <c r="A137" s="78">
        <f t="array" ref="A137">IFERROR(INDEX('Annex 2 EHV charges'!$D$11:$D$308, MATCH(0, IF(ISBLANK('Annex 2 EHV charges'!$D$11:$D$308),1, COUNTIF(A$4:$A136, 'Annex 2 EHV charges'!$D$11:$D$308)), 0)),"")</f>
        <v>651</v>
      </c>
      <c r="B137" s="77">
        <f>IF($A137="","",VLOOKUP($A137,'Annex 2 EHV charges'!$D:$P,2,0))</f>
        <v>651</v>
      </c>
      <c r="C137" s="78" t="str">
        <f>IF($A137="","",VLOOKUP($A137,'Annex 2 EHV charges'!$D:$P,3,0))</f>
        <v>1170000137588</v>
      </c>
      <c r="D137" s="77" t="str">
        <f>IF($A137="","",VLOOKUP($A137,'Annex 2 EHV charges'!$D:$P,4,0))</f>
        <v>Shacks Barn PV</v>
      </c>
      <c r="E137" s="79" t="str">
        <f>IFERROR(IF(VLOOKUP($A137,'Annex 2 EHV charges'!$D:$P,COLUMN(E137)+5,FALSE)=0,"",VLOOKUP($A137,'Annex 2 EHV charges'!$D:$P,COLUMN(E137)+5,FALSE)),"")</f>
        <v/>
      </c>
      <c r="F137" s="80">
        <f>IFERROR(IF(VLOOKUP($A137,'Annex 2 EHV charges'!$D:$P,COLUMN(F137)+5,FALSE)=0,"",VLOOKUP($A137,'Annex 2 EHV charges'!$D:$P,COLUMN(F137)+5,FALSE)),"")</f>
        <v>577.35</v>
      </c>
      <c r="G137" s="81">
        <f>IFERROR(IF(VLOOKUP($A137,'Annex 2 EHV charges'!$D:$P,COLUMN(G137)+5,FALSE)=0,"",VLOOKUP($A137,'Annex 2 EHV charges'!$D:$P,COLUMN(G137)+5,FALSE)),"")</f>
        <v>0.05</v>
      </c>
      <c r="H137" s="81">
        <f>IFERROR(IF(VLOOKUP($A137,'Annex 2 EHV charges'!$D:$P,COLUMN(H137)+5,FALSE)=0,"",VLOOKUP($A137,'Annex 2 EHV charges'!$D:$P,COLUMN(H137)+5,FALSE)),"")</f>
        <v>0.05</v>
      </c>
    </row>
    <row r="138" spans="1:8" x14ac:dyDescent="0.2">
      <c r="A138" s="78">
        <f t="array" ref="A138">IFERROR(INDEX('Annex 2 EHV charges'!$D$11:$D$308, MATCH(0, IF(ISBLANK('Annex 2 EHV charges'!$D$11:$D$308),1, COUNTIF(A$4:$A137, 'Annex 2 EHV charges'!$D$11:$D$308)), 0)),"")</f>
        <v>642</v>
      </c>
      <c r="B138" s="77">
        <f>IF($A138="","",VLOOKUP($A138,'Annex 2 EHV charges'!$D:$P,2,0))</f>
        <v>642</v>
      </c>
      <c r="C138" s="78" t="str">
        <f>IF($A138="","",VLOOKUP($A138,'Annex 2 EHV charges'!$D:$P,3,0))</f>
        <v>1170000112486</v>
      </c>
      <c r="D138" s="77" t="str">
        <f>IF($A138="","",VLOOKUP($A138,'Annex 2 EHV charges'!$D:$P,4,0))</f>
        <v>North Hykeham EFW</v>
      </c>
      <c r="E138" s="79">
        <f>IFERROR(IF(VLOOKUP($A138,'Annex 2 EHV charges'!$D:$P,COLUMN(E138)+5,FALSE)=0,"",VLOOKUP($A138,'Annex 2 EHV charges'!$D:$P,COLUMN(E138)+5,FALSE)),"")</f>
        <v>-1.2430000000000001</v>
      </c>
      <c r="F138" s="80">
        <f>IFERROR(IF(VLOOKUP($A138,'Annex 2 EHV charges'!$D:$P,COLUMN(F138)+5,FALSE)=0,"",VLOOKUP($A138,'Annex 2 EHV charges'!$D:$P,COLUMN(F138)+5,FALSE)),"")</f>
        <v>137.28</v>
      </c>
      <c r="G138" s="81">
        <f>IFERROR(IF(VLOOKUP($A138,'Annex 2 EHV charges'!$D:$P,COLUMN(G138)+5,FALSE)=0,"",VLOOKUP($A138,'Annex 2 EHV charges'!$D:$P,COLUMN(G138)+5,FALSE)),"")</f>
        <v>0.05</v>
      </c>
      <c r="H138" s="81">
        <f>IFERROR(IF(VLOOKUP($A138,'Annex 2 EHV charges'!$D:$P,COLUMN(H138)+5,FALSE)=0,"",VLOOKUP($A138,'Annex 2 EHV charges'!$D:$P,COLUMN(H138)+5,FALSE)),"")</f>
        <v>0.05</v>
      </c>
    </row>
    <row r="139" spans="1:8" x14ac:dyDescent="0.2">
      <c r="A139" s="78">
        <f t="array" ref="A139">IFERROR(INDEX('Annex 2 EHV charges'!$D$11:$D$308, MATCH(0, IF(ISBLANK('Annex 2 EHV charges'!$D$11:$D$308),1, COUNTIF(A$4:$A138, 'Annex 2 EHV charges'!$D$11:$D$308)), 0)),"")</f>
        <v>643</v>
      </c>
      <c r="B139" s="77">
        <f>IF($A139="","",VLOOKUP($A139,'Annex 2 EHV charges'!$D:$P,2,0))</f>
        <v>643</v>
      </c>
      <c r="C139" s="78" t="str">
        <f>IF($A139="","",VLOOKUP($A139,'Annex 2 EHV charges'!$D:$P,3,0))</f>
        <v>1160001415356</v>
      </c>
      <c r="D139" s="77" t="str">
        <f>IF($A139="","",VLOOKUP($A139,'Annex 2 EHV charges'!$D:$P,4,0))</f>
        <v>Sleaford Renewable Energy Plant</v>
      </c>
      <c r="E139" s="79">
        <f>IFERROR(IF(VLOOKUP($A139,'Annex 2 EHV charges'!$D:$P,COLUMN(E139)+5,FALSE)=0,"",VLOOKUP($A139,'Annex 2 EHV charges'!$D:$P,COLUMN(E139)+5,FALSE)),"")</f>
        <v>-0.19800000000000001</v>
      </c>
      <c r="F139" s="80">
        <f>IFERROR(IF(VLOOKUP($A139,'Annex 2 EHV charges'!$D:$P,COLUMN(F139)+5,FALSE)=0,"",VLOOKUP($A139,'Annex 2 EHV charges'!$D:$P,COLUMN(F139)+5,FALSE)),"")</f>
        <v>1471.01</v>
      </c>
      <c r="G139" s="81">
        <f>IFERROR(IF(VLOOKUP($A139,'Annex 2 EHV charges'!$D:$P,COLUMN(G139)+5,FALSE)=0,"",VLOOKUP($A139,'Annex 2 EHV charges'!$D:$P,COLUMN(G139)+5,FALSE)),"")</f>
        <v>0.05</v>
      </c>
      <c r="H139" s="81">
        <f>IFERROR(IF(VLOOKUP($A139,'Annex 2 EHV charges'!$D:$P,COLUMN(H139)+5,FALSE)=0,"",VLOOKUP($A139,'Annex 2 EHV charges'!$D:$P,COLUMN(H139)+5,FALSE)),"")</f>
        <v>0.05</v>
      </c>
    </row>
    <row r="140" spans="1:8" x14ac:dyDescent="0.2">
      <c r="A140" s="78">
        <f t="array" ref="A140">IFERROR(INDEX('Annex 2 EHV charges'!$D$11:$D$308, MATCH(0, IF(ISBLANK('Annex 2 EHV charges'!$D$11:$D$308),1, COUNTIF(A$4:$A139, 'Annex 2 EHV charges'!$D$11:$D$308)), 0)),"")</f>
        <v>644</v>
      </c>
      <c r="B140" s="77">
        <f>IF($A140="","",VLOOKUP($A140,'Annex 2 EHV charges'!$D:$P,2,0))</f>
        <v>644</v>
      </c>
      <c r="C140" s="78" t="str">
        <f>IF($A140="","",VLOOKUP($A140,'Annex 2 EHV charges'!$D:$P,3,0))</f>
        <v>1170000059186</v>
      </c>
      <c r="D140" s="77" t="str">
        <f>IF($A140="","",VLOOKUP($A140,'Annex 2 EHV charges'!$D:$P,4,0))</f>
        <v>Bilsthorpe Wind Farm</v>
      </c>
      <c r="E140" s="79" t="str">
        <f>IFERROR(IF(VLOOKUP($A140,'Annex 2 EHV charges'!$D:$P,COLUMN(E140)+5,FALSE)=0,"",VLOOKUP($A140,'Annex 2 EHV charges'!$D:$P,COLUMN(E140)+5,FALSE)),"")</f>
        <v/>
      </c>
      <c r="F140" s="80">
        <f>IFERROR(IF(VLOOKUP($A140,'Annex 2 EHV charges'!$D:$P,COLUMN(F140)+5,FALSE)=0,"",VLOOKUP($A140,'Annex 2 EHV charges'!$D:$P,COLUMN(F140)+5,FALSE)),"")</f>
        <v>447.96</v>
      </c>
      <c r="G140" s="81">
        <f>IFERROR(IF(VLOOKUP($A140,'Annex 2 EHV charges'!$D:$P,COLUMN(G140)+5,FALSE)=0,"",VLOOKUP($A140,'Annex 2 EHV charges'!$D:$P,COLUMN(G140)+5,FALSE)),"")</f>
        <v>0.05</v>
      </c>
      <c r="H140" s="81">
        <f>IFERROR(IF(VLOOKUP($A140,'Annex 2 EHV charges'!$D:$P,COLUMN(H140)+5,FALSE)=0,"",VLOOKUP($A140,'Annex 2 EHV charges'!$D:$P,COLUMN(H140)+5,FALSE)),"")</f>
        <v>0.05</v>
      </c>
    </row>
    <row r="141" spans="1:8" x14ac:dyDescent="0.2">
      <c r="A141" s="78">
        <f t="array" ref="A141">IFERROR(INDEX('Annex 2 EHV charges'!$D$11:$D$308, MATCH(0, IF(ISBLANK('Annex 2 EHV charges'!$D$11:$D$308),1, COUNTIF(A$4:$A140, 'Annex 2 EHV charges'!$D$11:$D$308)), 0)),"")</f>
        <v>645</v>
      </c>
      <c r="B141" s="77">
        <f>IF($A141="","",VLOOKUP($A141,'Annex 2 EHV charges'!$D:$P,2,0))</f>
        <v>645</v>
      </c>
      <c r="C141" s="78" t="str">
        <f>IF($A141="","",VLOOKUP($A141,'Annex 2 EHV charges'!$D:$P,3,0))</f>
        <v>1170000117953</v>
      </c>
      <c r="D141" s="77" t="str">
        <f>IF($A141="","",VLOOKUP($A141,'Annex 2 EHV charges'!$D:$P,4,0))</f>
        <v>Old Dalby Lodge Wind Farm</v>
      </c>
      <c r="E141" s="79" t="str">
        <f>IFERROR(IF(VLOOKUP($A141,'Annex 2 EHV charges'!$D:$P,COLUMN(E141)+5,FALSE)=0,"",VLOOKUP($A141,'Annex 2 EHV charges'!$D:$P,COLUMN(E141)+5,FALSE)),"")</f>
        <v/>
      </c>
      <c r="F141" s="80">
        <f>IFERROR(IF(VLOOKUP($A141,'Annex 2 EHV charges'!$D:$P,COLUMN(F141)+5,FALSE)=0,"",VLOOKUP($A141,'Annex 2 EHV charges'!$D:$P,COLUMN(F141)+5,FALSE)),"")</f>
        <v>534.23</v>
      </c>
      <c r="G141" s="81">
        <f>IFERROR(IF(VLOOKUP($A141,'Annex 2 EHV charges'!$D:$P,COLUMN(G141)+5,FALSE)=0,"",VLOOKUP($A141,'Annex 2 EHV charges'!$D:$P,COLUMN(G141)+5,FALSE)),"")</f>
        <v>0.05</v>
      </c>
      <c r="H141" s="81">
        <f>IFERROR(IF(VLOOKUP($A141,'Annex 2 EHV charges'!$D:$P,COLUMN(H141)+5,FALSE)=0,"",VLOOKUP($A141,'Annex 2 EHV charges'!$D:$P,COLUMN(H141)+5,FALSE)),"")</f>
        <v>0.05</v>
      </c>
    </row>
    <row r="142" spans="1:8" x14ac:dyDescent="0.2">
      <c r="A142" s="78">
        <f t="array" ref="A142">IFERROR(INDEX('Annex 2 EHV charges'!$D$11:$D$308, MATCH(0, IF(ISBLANK('Annex 2 EHV charges'!$D$11:$D$308),1, COUNTIF(A$4:$A141, 'Annex 2 EHV charges'!$D$11:$D$308)), 0)),"")</f>
        <v>652</v>
      </c>
      <c r="B142" s="77">
        <f>IF($A142="","",VLOOKUP($A142,'Annex 2 EHV charges'!$D:$P,2,0))</f>
        <v>652</v>
      </c>
      <c r="C142" s="78" t="str">
        <f>IF($A142="","",VLOOKUP($A142,'Annex 2 EHV charges'!$D:$P,3,0))</f>
        <v>1170000146680</v>
      </c>
      <c r="D142" s="77" t="str">
        <f>IF($A142="","",VLOOKUP($A142,'Annex 2 EHV charges'!$D:$P,4,0))</f>
        <v>Willoughby STOR generation</v>
      </c>
      <c r="E142" s="79">
        <f>IFERROR(IF(VLOOKUP($A142,'Annex 2 EHV charges'!$D:$P,COLUMN(E142)+5,FALSE)=0,"",VLOOKUP($A142,'Annex 2 EHV charges'!$D:$P,COLUMN(E142)+5,FALSE)),"")</f>
        <v>-1.3140000000000001</v>
      </c>
      <c r="F142" s="80">
        <f>IFERROR(IF(VLOOKUP($A142,'Annex 2 EHV charges'!$D:$P,COLUMN(F142)+5,FALSE)=0,"",VLOOKUP($A142,'Annex 2 EHV charges'!$D:$P,COLUMN(F142)+5,FALSE)),"")</f>
        <v>192.11</v>
      </c>
      <c r="G142" s="81">
        <f>IFERROR(IF(VLOOKUP($A142,'Annex 2 EHV charges'!$D:$P,COLUMN(G142)+5,FALSE)=0,"",VLOOKUP($A142,'Annex 2 EHV charges'!$D:$P,COLUMN(G142)+5,FALSE)),"")</f>
        <v>0.05</v>
      </c>
      <c r="H142" s="81">
        <f>IFERROR(IF(VLOOKUP($A142,'Annex 2 EHV charges'!$D:$P,COLUMN(H142)+5,FALSE)=0,"",VLOOKUP($A142,'Annex 2 EHV charges'!$D:$P,COLUMN(H142)+5,FALSE)),"")</f>
        <v>0.05</v>
      </c>
    </row>
    <row r="143" spans="1:8" x14ac:dyDescent="0.2">
      <c r="A143" s="78">
        <f t="array" ref="A143">IFERROR(INDEX('Annex 2 EHV charges'!$D$11:$D$308, MATCH(0, IF(ISBLANK('Annex 2 EHV charges'!$D$11:$D$308),1, COUNTIF(A$4:$A142, 'Annex 2 EHV charges'!$D$11:$D$308)), 0)),"")</f>
        <v>647</v>
      </c>
      <c r="B143" s="77">
        <f>IF($A143="","",VLOOKUP($A143,'Annex 2 EHV charges'!$D:$P,2,0))</f>
        <v>647</v>
      </c>
      <c r="C143" s="78" t="str">
        <f>IF($A143="","",VLOOKUP($A143,'Annex 2 EHV charges'!$D:$P,3,0))</f>
        <v>1170000110610</v>
      </c>
      <c r="D143" s="77" t="str">
        <f>IF($A143="","",VLOOKUP($A143,'Annex 2 EHV charges'!$D:$P,4,0))</f>
        <v>The Grange Wind Farm</v>
      </c>
      <c r="E143" s="79" t="str">
        <f>IFERROR(IF(VLOOKUP($A143,'Annex 2 EHV charges'!$D:$P,COLUMN(E143)+5,FALSE)=0,"",VLOOKUP($A143,'Annex 2 EHV charges'!$D:$P,COLUMN(E143)+5,FALSE)),"")</f>
        <v/>
      </c>
      <c r="F143" s="80">
        <f>IFERROR(IF(VLOOKUP($A143,'Annex 2 EHV charges'!$D:$P,COLUMN(F143)+5,FALSE)=0,"",VLOOKUP($A143,'Annex 2 EHV charges'!$D:$P,COLUMN(F143)+5,FALSE)),"")</f>
        <v>3829.45</v>
      </c>
      <c r="G143" s="81">
        <f>IFERROR(IF(VLOOKUP($A143,'Annex 2 EHV charges'!$D:$P,COLUMN(G143)+5,FALSE)=0,"",VLOOKUP($A143,'Annex 2 EHV charges'!$D:$P,COLUMN(G143)+5,FALSE)),"")</f>
        <v>0.05</v>
      </c>
      <c r="H143" s="81">
        <f>IFERROR(IF(VLOOKUP($A143,'Annex 2 EHV charges'!$D:$P,COLUMN(H143)+5,FALSE)=0,"",VLOOKUP($A143,'Annex 2 EHV charges'!$D:$P,COLUMN(H143)+5,FALSE)),"")</f>
        <v>0.05</v>
      </c>
    </row>
    <row r="144" spans="1:8" x14ac:dyDescent="0.2">
      <c r="A144" s="78">
        <f t="array" ref="A144">IFERROR(INDEX('Annex 2 EHV charges'!$D$11:$D$308, MATCH(0, IF(ISBLANK('Annex 2 EHV charges'!$D$11:$D$308),1, COUNTIF(A$4:$A143, 'Annex 2 EHV charges'!$D$11:$D$308)), 0)),"")</f>
        <v>648</v>
      </c>
      <c r="B144" s="77">
        <f>IF($A144="","",VLOOKUP($A144,'Annex 2 EHV charges'!$D:$P,2,0))</f>
        <v>648</v>
      </c>
      <c r="C144" s="78" t="str">
        <f>IF($A144="","",VLOOKUP($A144,'Annex 2 EHV charges'!$D:$P,3,0))</f>
        <v>1170000111890</v>
      </c>
      <c r="D144" s="77" t="str">
        <f>IF($A144="","",VLOOKUP($A144,'Annex 2 EHV charges'!$D:$P,4,0))</f>
        <v>Clay Lake STOR</v>
      </c>
      <c r="E144" s="79">
        <f>IFERROR(IF(VLOOKUP($A144,'Annex 2 EHV charges'!$D:$P,COLUMN(E144)+5,FALSE)=0,"",VLOOKUP($A144,'Annex 2 EHV charges'!$D:$P,COLUMN(E144)+5,FALSE)),"")</f>
        <v>-0.19800000000000001</v>
      </c>
      <c r="F144" s="80">
        <f>IFERROR(IF(VLOOKUP($A144,'Annex 2 EHV charges'!$D:$P,COLUMN(F144)+5,FALSE)=0,"",VLOOKUP($A144,'Annex 2 EHV charges'!$D:$P,COLUMN(F144)+5,FALSE)),"")</f>
        <v>161.32</v>
      </c>
      <c r="G144" s="81">
        <f>IFERROR(IF(VLOOKUP($A144,'Annex 2 EHV charges'!$D:$P,COLUMN(G144)+5,FALSE)=0,"",VLOOKUP($A144,'Annex 2 EHV charges'!$D:$P,COLUMN(G144)+5,FALSE)),"")</f>
        <v>0.05</v>
      </c>
      <c r="H144" s="81">
        <f>IFERROR(IF(VLOOKUP($A144,'Annex 2 EHV charges'!$D:$P,COLUMN(H144)+5,FALSE)=0,"",VLOOKUP($A144,'Annex 2 EHV charges'!$D:$P,COLUMN(H144)+5,FALSE)),"")</f>
        <v>0.05</v>
      </c>
    </row>
    <row r="145" spans="1:8" x14ac:dyDescent="0.2">
      <c r="A145" s="78">
        <f t="array" ref="A145">IFERROR(INDEX('Annex 2 EHV charges'!$D$11:$D$308, MATCH(0, IF(ISBLANK('Annex 2 EHV charges'!$D$11:$D$308),1, COUNTIF(A$4:$A144, 'Annex 2 EHV charges'!$D$11:$D$308)), 0)),"")</f>
        <v>649</v>
      </c>
      <c r="B145" s="77">
        <f>IF($A145="","",VLOOKUP($A145,'Annex 2 EHV charges'!$D:$P,2,0))</f>
        <v>649</v>
      </c>
      <c r="C145" s="78" t="str">
        <f>IF($A145="","",VLOOKUP($A145,'Annex 2 EHV charges'!$D:$P,3,0))</f>
        <v>1170000113452</v>
      </c>
      <c r="D145" s="77" t="str">
        <f>IF($A145="","",VLOOKUP($A145,'Annex 2 EHV charges'!$D:$P,4,0))</f>
        <v>Balderton STOR</v>
      </c>
      <c r="E145" s="79">
        <f>IFERROR(IF(VLOOKUP($A145,'Annex 2 EHV charges'!$D:$P,COLUMN(E145)+5,FALSE)=0,"",VLOOKUP($A145,'Annex 2 EHV charges'!$D:$P,COLUMN(E145)+5,FALSE)),"")</f>
        <v>-0.23100000000000001</v>
      </c>
      <c r="F145" s="80">
        <f>IFERROR(IF(VLOOKUP($A145,'Annex 2 EHV charges'!$D:$P,COLUMN(F145)+5,FALSE)=0,"",VLOOKUP($A145,'Annex 2 EHV charges'!$D:$P,COLUMN(F145)+5,FALSE)),"")</f>
        <v>161.86000000000001</v>
      </c>
      <c r="G145" s="81">
        <f>IFERROR(IF(VLOOKUP($A145,'Annex 2 EHV charges'!$D:$P,COLUMN(G145)+5,FALSE)=0,"",VLOOKUP($A145,'Annex 2 EHV charges'!$D:$P,COLUMN(G145)+5,FALSE)),"")</f>
        <v>0.05</v>
      </c>
      <c r="H145" s="81">
        <f>IFERROR(IF(VLOOKUP($A145,'Annex 2 EHV charges'!$D:$P,COLUMN(H145)+5,FALSE)=0,"",VLOOKUP($A145,'Annex 2 EHV charges'!$D:$P,COLUMN(H145)+5,FALSE)),"")</f>
        <v>0.05</v>
      </c>
    </row>
    <row r="146" spans="1:8" x14ac:dyDescent="0.2">
      <c r="A146" s="78">
        <f t="array" ref="A146">IFERROR(INDEX('Annex 2 EHV charges'!$D$11:$D$308, MATCH(0, IF(ISBLANK('Annex 2 EHV charges'!$D$11:$D$308),1, COUNTIF(A$4:$A145, 'Annex 2 EHV charges'!$D$11:$D$308)), 0)),"")</f>
        <v>653</v>
      </c>
      <c r="B146" s="77">
        <f>IF($A146="","",VLOOKUP($A146,'Annex 2 EHV charges'!$D:$P,2,0))</f>
        <v>653</v>
      </c>
      <c r="C146" s="78" t="str">
        <f>IF($A146="","",VLOOKUP($A146,'Annex 2 EHV charges'!$D:$P,3,0))</f>
        <v>1170000172963</v>
      </c>
      <c r="D146" s="77" t="str">
        <f>IF($A146="","",VLOOKUP($A146,'Annex 2 EHV charges'!$D:$P,4,0))</f>
        <v>Wymeswold Solar Park</v>
      </c>
      <c r="E146" s="79" t="str">
        <f>IFERROR(IF(VLOOKUP($A146,'Annex 2 EHV charges'!$D:$P,COLUMN(E146)+5,FALSE)=0,"",VLOOKUP($A146,'Annex 2 EHV charges'!$D:$P,COLUMN(E146)+5,FALSE)),"")</f>
        <v/>
      </c>
      <c r="F146" s="80">
        <f>IFERROR(IF(VLOOKUP($A146,'Annex 2 EHV charges'!$D:$P,COLUMN(F146)+5,FALSE)=0,"",VLOOKUP($A146,'Annex 2 EHV charges'!$D:$P,COLUMN(F146)+5,FALSE)),"")</f>
        <v>3292.67</v>
      </c>
      <c r="G146" s="81">
        <f>IFERROR(IF(VLOOKUP($A146,'Annex 2 EHV charges'!$D:$P,COLUMN(G146)+5,FALSE)=0,"",VLOOKUP($A146,'Annex 2 EHV charges'!$D:$P,COLUMN(G146)+5,FALSE)),"")</f>
        <v>0.05</v>
      </c>
      <c r="H146" s="81">
        <f>IFERROR(IF(VLOOKUP($A146,'Annex 2 EHV charges'!$D:$P,COLUMN(H146)+5,FALSE)=0,"",VLOOKUP($A146,'Annex 2 EHV charges'!$D:$P,COLUMN(H146)+5,FALSE)),"")</f>
        <v>0.05</v>
      </c>
    </row>
    <row r="147" spans="1:8" x14ac:dyDescent="0.2">
      <c r="A147" s="78">
        <f t="array" ref="A147">IFERROR(INDEX('Annex 2 EHV charges'!$D$11:$D$308, MATCH(0, IF(ISBLANK('Annex 2 EHV charges'!$D$11:$D$308),1, COUNTIF(A$4:$A146, 'Annex 2 EHV charges'!$D$11:$D$308)), 0)),"")</f>
        <v>654</v>
      </c>
      <c r="B147" s="77">
        <f>IF($A147="","",VLOOKUP($A147,'Annex 2 EHV charges'!$D:$P,2,0))</f>
        <v>654</v>
      </c>
      <c r="C147" s="78" t="str">
        <f>IF($A147="","",VLOOKUP($A147,'Annex 2 EHV charges'!$D:$P,3,0))</f>
        <v>1170000722701</v>
      </c>
      <c r="D147" s="77" t="str">
        <f>IF($A147="","",VLOOKUP($A147,'Annex 2 EHV charges'!$D:$P,4,0))</f>
        <v>French Farm Wind Farm</v>
      </c>
      <c r="E147" s="79" t="str">
        <f>IFERROR(IF(VLOOKUP($A147,'Annex 2 EHV charges'!$D:$P,COLUMN(E147)+5,FALSE)=0,"",VLOOKUP($A147,'Annex 2 EHV charges'!$D:$P,COLUMN(E147)+5,FALSE)),"")</f>
        <v/>
      </c>
      <c r="F147" s="80">
        <f>IFERROR(IF(VLOOKUP($A147,'Annex 2 EHV charges'!$D:$P,COLUMN(F147)+5,FALSE)=0,"",VLOOKUP($A147,'Annex 2 EHV charges'!$D:$P,COLUMN(F147)+5,FALSE)),"")</f>
        <v>3056.86</v>
      </c>
      <c r="G147" s="81">
        <f>IFERROR(IF(VLOOKUP($A147,'Annex 2 EHV charges'!$D:$P,COLUMN(G147)+5,FALSE)=0,"",VLOOKUP($A147,'Annex 2 EHV charges'!$D:$P,COLUMN(G147)+5,FALSE)),"")</f>
        <v>0.05</v>
      </c>
      <c r="H147" s="81">
        <f>IFERROR(IF(VLOOKUP($A147,'Annex 2 EHV charges'!$D:$P,COLUMN(H147)+5,FALSE)=0,"",VLOOKUP($A147,'Annex 2 EHV charges'!$D:$P,COLUMN(H147)+5,FALSE)),"")</f>
        <v>0.05</v>
      </c>
    </row>
    <row r="148" spans="1:8" x14ac:dyDescent="0.2">
      <c r="A148" s="78">
        <f t="array" ref="A148">IFERROR(INDEX('Annex 2 EHV charges'!$D$11:$D$308, MATCH(0, IF(ISBLANK('Annex 2 EHV charges'!$D$11:$D$308),1, COUNTIF(A$4:$A147, 'Annex 2 EHV charges'!$D$11:$D$308)), 0)),"")</f>
        <v>646</v>
      </c>
      <c r="B148" s="77">
        <f>IF($A148="","",VLOOKUP($A148,'Annex 2 EHV charges'!$D:$P,2,0))</f>
        <v>646</v>
      </c>
      <c r="C148" s="78" t="str">
        <f>IF($A148="","",VLOOKUP($A148,'Annex 2 EHV charges'!$D:$P,3,0))</f>
        <v>1170000398495</v>
      </c>
      <c r="D148" s="77" t="str">
        <f>IF($A148="","",VLOOKUP($A148,'Annex 2 EHV charges'!$D:$P,4,0))</f>
        <v>Lilbourne Wind Farm</v>
      </c>
      <c r="E148" s="79" t="str">
        <f>IFERROR(IF(VLOOKUP($A148,'Annex 2 EHV charges'!$D:$P,COLUMN(E148)+5,FALSE)=0,"",VLOOKUP($A148,'Annex 2 EHV charges'!$D:$P,COLUMN(E148)+5,FALSE)),"")</f>
        <v/>
      </c>
      <c r="F148" s="80">
        <f>IFERROR(IF(VLOOKUP($A148,'Annex 2 EHV charges'!$D:$P,COLUMN(F148)+5,FALSE)=0,"",VLOOKUP($A148,'Annex 2 EHV charges'!$D:$P,COLUMN(F148)+5,FALSE)),"")</f>
        <v>982.3</v>
      </c>
      <c r="G148" s="81">
        <f>IFERROR(IF(VLOOKUP($A148,'Annex 2 EHV charges'!$D:$P,COLUMN(G148)+5,FALSE)=0,"",VLOOKUP($A148,'Annex 2 EHV charges'!$D:$P,COLUMN(G148)+5,FALSE)),"")</f>
        <v>0.05</v>
      </c>
      <c r="H148" s="81">
        <f>IFERROR(IF(VLOOKUP($A148,'Annex 2 EHV charges'!$D:$P,COLUMN(H148)+5,FALSE)=0,"",VLOOKUP($A148,'Annex 2 EHV charges'!$D:$P,COLUMN(H148)+5,FALSE)),"")</f>
        <v>0.05</v>
      </c>
    </row>
    <row r="149" spans="1:8" x14ac:dyDescent="0.2">
      <c r="A149" s="78">
        <f t="array" ref="A149">IFERROR(INDEX('Annex 2 EHV charges'!$D$11:$D$308, MATCH(0, IF(ISBLANK('Annex 2 EHV charges'!$D$11:$D$308),1, COUNTIF(A$4:$A148, 'Annex 2 EHV charges'!$D$11:$D$308)), 0)),"")</f>
        <v>655</v>
      </c>
      <c r="B149" s="77">
        <f>IF($A149="","",VLOOKUP($A149,'Annex 2 EHV charges'!$D:$P,2,0))</f>
        <v>655</v>
      </c>
      <c r="C149" s="78" t="str">
        <f>IF($A149="","",VLOOKUP($A149,'Annex 2 EHV charges'!$D:$P,3,0))</f>
        <v>1170000154547</v>
      </c>
      <c r="D149" s="77" t="str">
        <f>IF($A149="","",VLOOKUP($A149,'Annex 2 EHV charges'!$D:$P,4,0))</f>
        <v>Chelvaston Renewable</v>
      </c>
      <c r="E149" s="79" t="str">
        <f>IFERROR(IF(VLOOKUP($A149,'Annex 2 EHV charges'!$D:$P,COLUMN(E149)+5,FALSE)=0,"",VLOOKUP($A149,'Annex 2 EHV charges'!$D:$P,COLUMN(E149)+5,FALSE)),"")</f>
        <v/>
      </c>
      <c r="F149" s="80">
        <f>IFERROR(IF(VLOOKUP($A149,'Annex 2 EHV charges'!$D:$P,COLUMN(F149)+5,FALSE)=0,"",VLOOKUP($A149,'Annex 2 EHV charges'!$D:$P,COLUMN(F149)+5,FALSE)),"")</f>
        <v>3903.35</v>
      </c>
      <c r="G149" s="81">
        <f>IFERROR(IF(VLOOKUP($A149,'Annex 2 EHV charges'!$D:$P,COLUMN(G149)+5,FALSE)=0,"",VLOOKUP($A149,'Annex 2 EHV charges'!$D:$P,COLUMN(G149)+5,FALSE)),"")</f>
        <v>0.05</v>
      </c>
      <c r="H149" s="81">
        <f>IFERROR(IF(VLOOKUP($A149,'Annex 2 EHV charges'!$D:$P,COLUMN(H149)+5,FALSE)=0,"",VLOOKUP($A149,'Annex 2 EHV charges'!$D:$P,COLUMN(H149)+5,FALSE)),"")</f>
        <v>0.05</v>
      </c>
    </row>
    <row r="150" spans="1:8" x14ac:dyDescent="0.2">
      <c r="A150" s="78">
        <f t="array" ref="A150">IFERROR(INDEX('Annex 2 EHV charges'!$D$11:$D$308, MATCH(0, IF(ISBLANK('Annex 2 EHV charges'!$D$11:$D$308),1, COUNTIF(A$4:$A149, 'Annex 2 EHV charges'!$D$11:$D$308)), 0)),"")</f>
        <v>656</v>
      </c>
      <c r="B150" s="77">
        <f>IF($A150="","",VLOOKUP($A150,'Annex 2 EHV charges'!$D:$P,2,0))</f>
        <v>656</v>
      </c>
      <c r="C150" s="78" t="str">
        <f>IF($A150="","",VLOOKUP($A150,'Annex 2 EHV charges'!$D:$P,3,0))</f>
        <v>1170000174836</v>
      </c>
      <c r="D150" s="77" t="str">
        <f>IF($A150="","",VLOOKUP($A150,'Annex 2 EHV charges'!$D:$P,4,0))</f>
        <v>Beachampton Solar Farm</v>
      </c>
      <c r="E150" s="79" t="str">
        <f>IFERROR(IF(VLOOKUP($A150,'Annex 2 EHV charges'!$D:$P,COLUMN(E150)+5,FALSE)=0,"",VLOOKUP($A150,'Annex 2 EHV charges'!$D:$P,COLUMN(E150)+5,FALSE)),"")</f>
        <v/>
      </c>
      <c r="F150" s="80">
        <f>IFERROR(IF(VLOOKUP($A150,'Annex 2 EHV charges'!$D:$P,COLUMN(F150)+5,FALSE)=0,"",VLOOKUP($A150,'Annex 2 EHV charges'!$D:$P,COLUMN(F150)+5,FALSE)),"")</f>
        <v>615.24</v>
      </c>
      <c r="G150" s="81">
        <f>IFERROR(IF(VLOOKUP($A150,'Annex 2 EHV charges'!$D:$P,COLUMN(G150)+5,FALSE)=0,"",VLOOKUP($A150,'Annex 2 EHV charges'!$D:$P,COLUMN(G150)+5,FALSE)),"")</f>
        <v>0.05</v>
      </c>
      <c r="H150" s="81">
        <f>IFERROR(IF(VLOOKUP($A150,'Annex 2 EHV charges'!$D:$P,COLUMN(H150)+5,FALSE)=0,"",VLOOKUP($A150,'Annex 2 EHV charges'!$D:$P,COLUMN(H150)+5,FALSE)),"")</f>
        <v>0.05</v>
      </c>
    </row>
    <row r="151" spans="1:8" x14ac:dyDescent="0.2">
      <c r="A151" s="78">
        <f t="array" ref="A151">IFERROR(INDEX('Annex 2 EHV charges'!$D$11:$D$308, MATCH(0, IF(ISBLANK('Annex 2 EHV charges'!$D$11:$D$308),1, COUNTIF(A$4:$A150, 'Annex 2 EHV charges'!$D$11:$D$308)), 0)),"")</f>
        <v>657</v>
      </c>
      <c r="B151" s="77">
        <f>IF($A151="","",VLOOKUP($A151,'Annex 2 EHV charges'!$D:$P,2,0))</f>
        <v>657</v>
      </c>
      <c r="C151" s="78" t="str">
        <f>IF($A151="","",VLOOKUP($A151,'Annex 2 EHV charges'!$D:$P,3,0))</f>
        <v>1170000182970</v>
      </c>
      <c r="D151" s="77" t="str">
        <f>IF($A151="","",VLOOKUP($A151,'Annex 2 EHV charges'!$D:$P,4,0))</f>
        <v>Croft End Solar Farm</v>
      </c>
      <c r="E151" s="79" t="str">
        <f>IFERROR(IF(VLOOKUP($A151,'Annex 2 EHV charges'!$D:$P,COLUMN(E151)+5,FALSE)=0,"",VLOOKUP($A151,'Annex 2 EHV charges'!$D:$P,COLUMN(E151)+5,FALSE)),"")</f>
        <v/>
      </c>
      <c r="F151" s="80">
        <f>IFERROR(IF(VLOOKUP($A151,'Annex 2 EHV charges'!$D:$P,COLUMN(F151)+5,FALSE)=0,"",VLOOKUP($A151,'Annex 2 EHV charges'!$D:$P,COLUMN(F151)+5,FALSE)),"")</f>
        <v>743.03</v>
      </c>
      <c r="G151" s="81">
        <f>IFERROR(IF(VLOOKUP($A151,'Annex 2 EHV charges'!$D:$P,COLUMN(G151)+5,FALSE)=0,"",VLOOKUP($A151,'Annex 2 EHV charges'!$D:$P,COLUMN(G151)+5,FALSE)),"")</f>
        <v>0.05</v>
      </c>
      <c r="H151" s="81">
        <f>IFERROR(IF(VLOOKUP($A151,'Annex 2 EHV charges'!$D:$P,COLUMN(H151)+5,FALSE)=0,"",VLOOKUP($A151,'Annex 2 EHV charges'!$D:$P,COLUMN(H151)+5,FALSE)),"")</f>
        <v>0.05</v>
      </c>
    </row>
    <row r="152" spans="1:8" x14ac:dyDescent="0.2">
      <c r="A152" s="78">
        <f t="array" ref="A152">IFERROR(INDEX('Annex 2 EHV charges'!$D$11:$D$308, MATCH(0, IF(ISBLANK('Annex 2 EHV charges'!$D$11:$D$308),1, COUNTIF(A$4:$A151, 'Annex 2 EHV charges'!$D$11:$D$308)), 0)),"")</f>
        <v>658</v>
      </c>
      <c r="B152" s="77">
        <f>IF($A152="","",VLOOKUP($A152,'Annex 2 EHV charges'!$D:$P,2,0))</f>
        <v>658</v>
      </c>
      <c r="C152" s="78" t="str">
        <f>IF($A152="","",VLOOKUP($A152,'Annex 2 EHV charges'!$D:$P,3,0))</f>
        <v>1170000233570</v>
      </c>
      <c r="D152" s="77" t="str">
        <f>IF($A152="","",VLOOKUP($A152,'Annex 2 EHV charges'!$D:$P,4,0))</f>
        <v>M1 Wind farm</v>
      </c>
      <c r="E152" s="79" t="str">
        <f>IFERROR(IF(VLOOKUP($A152,'Annex 2 EHV charges'!$D:$P,COLUMN(E152)+5,FALSE)=0,"",VLOOKUP($A152,'Annex 2 EHV charges'!$D:$P,COLUMN(E152)+5,FALSE)),"")</f>
        <v/>
      </c>
      <c r="F152" s="80">
        <f>IFERROR(IF(VLOOKUP($A152,'Annex 2 EHV charges'!$D:$P,COLUMN(F152)+5,FALSE)=0,"",VLOOKUP($A152,'Annex 2 EHV charges'!$D:$P,COLUMN(F152)+5,FALSE)),"")</f>
        <v>399.66</v>
      </c>
      <c r="G152" s="81">
        <f>IFERROR(IF(VLOOKUP($A152,'Annex 2 EHV charges'!$D:$P,COLUMN(G152)+5,FALSE)=0,"",VLOOKUP($A152,'Annex 2 EHV charges'!$D:$P,COLUMN(G152)+5,FALSE)),"")</f>
        <v>0.05</v>
      </c>
      <c r="H152" s="81">
        <f>IFERROR(IF(VLOOKUP($A152,'Annex 2 EHV charges'!$D:$P,COLUMN(H152)+5,FALSE)=0,"",VLOOKUP($A152,'Annex 2 EHV charges'!$D:$P,COLUMN(H152)+5,FALSE)),"")</f>
        <v>0.05</v>
      </c>
    </row>
    <row r="153" spans="1:8" x14ac:dyDescent="0.2">
      <c r="A153" s="78">
        <f t="array" ref="A153">IFERROR(INDEX('Annex 2 EHV charges'!$D$11:$D$308, MATCH(0, IF(ISBLANK('Annex 2 EHV charges'!$D$11:$D$308),1, COUNTIF(A$4:$A152, 'Annex 2 EHV charges'!$D$11:$D$308)), 0)),"")</f>
        <v>660</v>
      </c>
      <c r="B153" s="77">
        <f>IF($A153="","",VLOOKUP($A153,'Annex 2 EHV charges'!$D:$P,2,0))</f>
        <v>660</v>
      </c>
      <c r="C153" s="78" t="str">
        <f>IF($A153="","",VLOOKUP($A153,'Annex 2 EHV charges'!$D:$P,3,0))</f>
        <v>1170000280117</v>
      </c>
      <c r="D153" s="77" t="str">
        <f>IF($A153="","",VLOOKUP($A153,'Annex 2 EHV charges'!$D:$P,4,0))</f>
        <v>Low Farm Anaerobic Dig</v>
      </c>
      <c r="E153" s="79">
        <f>IFERROR(IF(VLOOKUP($A153,'Annex 2 EHV charges'!$D:$P,COLUMN(E153)+5,FALSE)=0,"",VLOOKUP($A153,'Annex 2 EHV charges'!$D:$P,COLUMN(E153)+5,FALSE)),"")</f>
        <v>-0.39600000000000002</v>
      </c>
      <c r="F153" s="80">
        <f>IFERROR(IF(VLOOKUP($A153,'Annex 2 EHV charges'!$D:$P,COLUMN(F153)+5,FALSE)=0,"",VLOOKUP($A153,'Annex 2 EHV charges'!$D:$P,COLUMN(F153)+5,FALSE)),"")</f>
        <v>64.290000000000006</v>
      </c>
      <c r="G153" s="81">
        <f>IFERROR(IF(VLOOKUP($A153,'Annex 2 EHV charges'!$D:$P,COLUMN(G153)+5,FALSE)=0,"",VLOOKUP($A153,'Annex 2 EHV charges'!$D:$P,COLUMN(G153)+5,FALSE)),"")</f>
        <v>0.05</v>
      </c>
      <c r="H153" s="81">
        <f>IFERROR(IF(VLOOKUP($A153,'Annex 2 EHV charges'!$D:$P,COLUMN(H153)+5,FALSE)=0,"",VLOOKUP($A153,'Annex 2 EHV charges'!$D:$P,COLUMN(H153)+5,FALSE)),"")</f>
        <v>0.05</v>
      </c>
    </row>
    <row r="154" spans="1:8" x14ac:dyDescent="0.2">
      <c r="A154" s="78">
        <f t="array" ref="A154">IFERROR(INDEX('Annex 2 EHV charges'!$D$11:$D$308, MATCH(0, IF(ISBLANK('Annex 2 EHV charges'!$D$11:$D$308),1, COUNTIF(A$4:$A153, 'Annex 2 EHV charges'!$D$11:$D$308)), 0)),"")</f>
        <v>691</v>
      </c>
      <c r="B154" s="77">
        <f>IF($A154="","",VLOOKUP($A154,'Annex 2 EHV charges'!$D:$P,2,0))</f>
        <v>691</v>
      </c>
      <c r="C154" s="78" t="str">
        <f>IF($A154="","",VLOOKUP($A154,'Annex 2 EHV charges'!$D:$P,3,0))</f>
        <v>1170000280970</v>
      </c>
      <c r="D154" s="77" t="str">
        <f>IF($A154="","",VLOOKUP($A154,'Annex 2 EHV charges'!$D:$P,4,0))</f>
        <v>Turweston Airfield Solar Farm</v>
      </c>
      <c r="E154" s="79" t="str">
        <f>IFERROR(IF(VLOOKUP($A154,'Annex 2 EHV charges'!$D:$P,COLUMN(E154)+5,FALSE)=0,"",VLOOKUP($A154,'Annex 2 EHV charges'!$D:$P,COLUMN(E154)+5,FALSE)),"")</f>
        <v/>
      </c>
      <c r="F154" s="80">
        <f>IFERROR(IF(VLOOKUP($A154,'Annex 2 EHV charges'!$D:$P,COLUMN(F154)+5,FALSE)=0,"",VLOOKUP($A154,'Annex 2 EHV charges'!$D:$P,COLUMN(F154)+5,FALSE)),"")</f>
        <v>487.04</v>
      </c>
      <c r="G154" s="81">
        <f>IFERROR(IF(VLOOKUP($A154,'Annex 2 EHV charges'!$D:$P,COLUMN(G154)+5,FALSE)=0,"",VLOOKUP($A154,'Annex 2 EHV charges'!$D:$P,COLUMN(G154)+5,FALSE)),"")</f>
        <v>0.05</v>
      </c>
      <c r="H154" s="81">
        <f>IFERROR(IF(VLOOKUP($A154,'Annex 2 EHV charges'!$D:$P,COLUMN(H154)+5,FALSE)=0,"",VLOOKUP($A154,'Annex 2 EHV charges'!$D:$P,COLUMN(H154)+5,FALSE)),"")</f>
        <v>0.05</v>
      </c>
    </row>
    <row r="155" spans="1:8" x14ac:dyDescent="0.2">
      <c r="A155" s="78">
        <f t="array" ref="A155">IFERROR(INDEX('Annex 2 EHV charges'!$D$11:$D$308, MATCH(0, IF(ISBLANK('Annex 2 EHV charges'!$D$11:$D$308),1, COUNTIF(A$4:$A154, 'Annex 2 EHV charges'!$D$11:$D$308)), 0)),"")</f>
        <v>692</v>
      </c>
      <c r="B155" s="77">
        <f>IF($A155="","",VLOOKUP($A155,'Annex 2 EHV charges'!$D:$P,2,0))</f>
        <v>692</v>
      </c>
      <c r="C155" s="78" t="str">
        <f>IF($A155="","",VLOOKUP($A155,'Annex 2 EHV charges'!$D:$P,3,0))</f>
        <v>1170000281193</v>
      </c>
      <c r="D155" s="77" t="str">
        <f>IF($A155="","",VLOOKUP($A155,'Annex 2 EHV charges'!$D:$P,4,0))</f>
        <v>Burton Pedwardine Solar</v>
      </c>
      <c r="E155" s="79" t="str">
        <f>IFERROR(IF(VLOOKUP($A155,'Annex 2 EHV charges'!$D:$P,COLUMN(E155)+5,FALSE)=0,"",VLOOKUP($A155,'Annex 2 EHV charges'!$D:$P,COLUMN(E155)+5,FALSE)),"")</f>
        <v/>
      </c>
      <c r="F155" s="80">
        <f>IFERROR(IF(VLOOKUP($A155,'Annex 2 EHV charges'!$D:$P,COLUMN(F155)+5,FALSE)=0,"",VLOOKUP($A155,'Annex 2 EHV charges'!$D:$P,COLUMN(F155)+5,FALSE)),"")</f>
        <v>968.75</v>
      </c>
      <c r="G155" s="81">
        <f>IFERROR(IF(VLOOKUP($A155,'Annex 2 EHV charges'!$D:$P,COLUMN(G155)+5,FALSE)=0,"",VLOOKUP($A155,'Annex 2 EHV charges'!$D:$P,COLUMN(G155)+5,FALSE)),"")</f>
        <v>0.05</v>
      </c>
      <c r="H155" s="81">
        <f>IFERROR(IF(VLOOKUP($A155,'Annex 2 EHV charges'!$D:$P,COLUMN(H155)+5,FALSE)=0,"",VLOOKUP($A155,'Annex 2 EHV charges'!$D:$P,COLUMN(H155)+5,FALSE)),"")</f>
        <v>0.05</v>
      </c>
    </row>
    <row r="156" spans="1:8" x14ac:dyDescent="0.2">
      <c r="A156" s="78">
        <f t="array" ref="A156">IFERROR(INDEX('Annex 2 EHV charges'!$D$11:$D$308, MATCH(0, IF(ISBLANK('Annex 2 EHV charges'!$D$11:$D$308),1, COUNTIF(A$4:$A155, 'Annex 2 EHV charges'!$D$11:$D$308)), 0)),"")</f>
        <v>693</v>
      </c>
      <c r="B156" s="77">
        <f>IF($A156="","",VLOOKUP($A156,'Annex 2 EHV charges'!$D:$P,2,0))</f>
        <v>693</v>
      </c>
      <c r="C156" s="78" t="str">
        <f>IF($A156="","",VLOOKUP($A156,'Annex 2 EHV charges'!$D:$P,3,0))</f>
        <v>1170000306918</v>
      </c>
      <c r="D156" s="77" t="str">
        <f>IF($A156="","",VLOOKUP($A156,'Annex 2 EHV charges'!$D:$P,4,0))</f>
        <v>Little Morton Farm Solar</v>
      </c>
      <c r="E156" s="79" t="str">
        <f>IFERROR(IF(VLOOKUP($A156,'Annex 2 EHV charges'!$D:$P,COLUMN(E156)+5,FALSE)=0,"",VLOOKUP($A156,'Annex 2 EHV charges'!$D:$P,COLUMN(E156)+5,FALSE)),"")</f>
        <v/>
      </c>
      <c r="F156" s="80">
        <f>IFERROR(IF(VLOOKUP($A156,'Annex 2 EHV charges'!$D:$P,COLUMN(F156)+5,FALSE)=0,"",VLOOKUP($A156,'Annex 2 EHV charges'!$D:$P,COLUMN(F156)+5,FALSE)),"")</f>
        <v>619.44000000000005</v>
      </c>
      <c r="G156" s="81">
        <f>IFERROR(IF(VLOOKUP($A156,'Annex 2 EHV charges'!$D:$P,COLUMN(G156)+5,FALSE)=0,"",VLOOKUP($A156,'Annex 2 EHV charges'!$D:$P,COLUMN(G156)+5,FALSE)),"")</f>
        <v>0.05</v>
      </c>
      <c r="H156" s="81">
        <f>IFERROR(IF(VLOOKUP($A156,'Annex 2 EHV charges'!$D:$P,COLUMN(H156)+5,FALSE)=0,"",VLOOKUP($A156,'Annex 2 EHV charges'!$D:$P,COLUMN(H156)+5,FALSE)),"")</f>
        <v>0.05</v>
      </c>
    </row>
    <row r="157" spans="1:8" x14ac:dyDescent="0.2">
      <c r="A157" s="78">
        <f t="array" ref="A157">IFERROR(INDEX('Annex 2 EHV charges'!$D$11:$D$308, MATCH(0, IF(ISBLANK('Annex 2 EHV charges'!$D$11:$D$308),1, COUNTIF(A$4:$A156, 'Annex 2 EHV charges'!$D$11:$D$308)), 0)),"")</f>
        <v>694</v>
      </c>
      <c r="B157" s="77">
        <f>IF($A157="","",VLOOKUP($A157,'Annex 2 EHV charges'!$D:$P,2,0))</f>
        <v>694</v>
      </c>
      <c r="C157" s="78" t="str">
        <f>IF($A157="","",VLOOKUP($A157,'Annex 2 EHV charges'!$D:$P,3,0))</f>
        <v>1170000306893</v>
      </c>
      <c r="D157" s="77" t="str">
        <f>IF($A157="","",VLOOKUP($A157,'Annex 2 EHV charges'!$D:$P,4,0))</f>
        <v>Lodge Farm Solar Park</v>
      </c>
      <c r="E157" s="79" t="str">
        <f>IFERROR(IF(VLOOKUP($A157,'Annex 2 EHV charges'!$D:$P,COLUMN(E157)+5,FALSE)=0,"",VLOOKUP($A157,'Annex 2 EHV charges'!$D:$P,COLUMN(E157)+5,FALSE)),"")</f>
        <v/>
      </c>
      <c r="F157" s="80">
        <f>IFERROR(IF(VLOOKUP($A157,'Annex 2 EHV charges'!$D:$P,COLUMN(F157)+5,FALSE)=0,"",VLOOKUP($A157,'Annex 2 EHV charges'!$D:$P,COLUMN(F157)+5,FALSE)),"")</f>
        <v>1382.49</v>
      </c>
      <c r="G157" s="81">
        <f>IFERROR(IF(VLOOKUP($A157,'Annex 2 EHV charges'!$D:$P,COLUMN(G157)+5,FALSE)=0,"",VLOOKUP($A157,'Annex 2 EHV charges'!$D:$P,COLUMN(G157)+5,FALSE)),"")</f>
        <v>0.05</v>
      </c>
      <c r="H157" s="81">
        <f>IFERROR(IF(VLOOKUP($A157,'Annex 2 EHV charges'!$D:$P,COLUMN(H157)+5,FALSE)=0,"",VLOOKUP($A157,'Annex 2 EHV charges'!$D:$P,COLUMN(H157)+5,FALSE)),"")</f>
        <v>0.05</v>
      </c>
    </row>
    <row r="158" spans="1:8" x14ac:dyDescent="0.2">
      <c r="A158" s="78">
        <f t="array" ref="A158">IFERROR(INDEX('Annex 2 EHV charges'!$D$11:$D$308, MATCH(0, IF(ISBLANK('Annex 2 EHV charges'!$D$11:$D$308),1, COUNTIF(A$4:$A157, 'Annex 2 EHV charges'!$D$11:$D$308)), 0)),"")</f>
        <v>695</v>
      </c>
      <c r="B158" s="77">
        <f>IF($A158="","",VLOOKUP($A158,'Annex 2 EHV charges'!$D:$P,2,0))</f>
        <v>695</v>
      </c>
      <c r="C158" s="78" t="str">
        <f>IF($A158="","",VLOOKUP($A158,'Annex 2 EHV charges'!$D:$P,3,0))</f>
        <v>1170000313171</v>
      </c>
      <c r="D158" s="77" t="str">
        <f>IF($A158="","",VLOOKUP($A158,'Annex 2 EHV charges'!$D:$P,4,0))</f>
        <v>Ermine Farm PV</v>
      </c>
      <c r="E158" s="79" t="str">
        <f>IFERROR(IF(VLOOKUP($A158,'Annex 2 EHV charges'!$D:$P,COLUMN(E158)+5,FALSE)=0,"",VLOOKUP($A158,'Annex 2 EHV charges'!$D:$P,COLUMN(E158)+5,FALSE)),"")</f>
        <v/>
      </c>
      <c r="F158" s="80">
        <f>IFERROR(IF(VLOOKUP($A158,'Annex 2 EHV charges'!$D:$P,COLUMN(F158)+5,FALSE)=0,"",VLOOKUP($A158,'Annex 2 EHV charges'!$D:$P,COLUMN(F158)+5,FALSE)),"")</f>
        <v>7613.52</v>
      </c>
      <c r="G158" s="81">
        <f>IFERROR(IF(VLOOKUP($A158,'Annex 2 EHV charges'!$D:$P,COLUMN(G158)+5,FALSE)=0,"",VLOOKUP($A158,'Annex 2 EHV charges'!$D:$P,COLUMN(G158)+5,FALSE)),"")</f>
        <v>0.05</v>
      </c>
      <c r="H158" s="81">
        <f>IFERROR(IF(VLOOKUP($A158,'Annex 2 EHV charges'!$D:$P,COLUMN(H158)+5,FALSE)=0,"",VLOOKUP($A158,'Annex 2 EHV charges'!$D:$P,COLUMN(H158)+5,FALSE)),"")</f>
        <v>0.05</v>
      </c>
    </row>
    <row r="159" spans="1:8" x14ac:dyDescent="0.2">
      <c r="A159" s="78">
        <f t="array" ref="A159">IFERROR(INDEX('Annex 2 EHV charges'!$D$11:$D$308, MATCH(0, IF(ISBLANK('Annex 2 EHV charges'!$D$11:$D$308),1, COUNTIF(A$4:$A158, 'Annex 2 EHV charges'!$D$11:$D$308)), 0)),"")</f>
        <v>696</v>
      </c>
      <c r="B159" s="77">
        <f>IF($A159="","",VLOOKUP($A159,'Annex 2 EHV charges'!$D:$P,2,0))</f>
        <v>696</v>
      </c>
      <c r="C159" s="78" t="str">
        <f>IF($A159="","",VLOOKUP($A159,'Annex 2 EHV charges'!$D:$P,3,0))</f>
        <v>1170000319243</v>
      </c>
      <c r="D159" s="77" t="str">
        <f>IF($A159="","",VLOOKUP($A159,'Annex 2 EHV charges'!$D:$P,4,0))</f>
        <v>Ridge Solar Park</v>
      </c>
      <c r="E159" s="79" t="str">
        <f>IFERROR(IF(VLOOKUP($A159,'Annex 2 EHV charges'!$D:$P,COLUMN(E159)+5,FALSE)=0,"",VLOOKUP($A159,'Annex 2 EHV charges'!$D:$P,COLUMN(E159)+5,FALSE)),"")</f>
        <v/>
      </c>
      <c r="F159" s="80">
        <f>IFERROR(IF(VLOOKUP($A159,'Annex 2 EHV charges'!$D:$P,COLUMN(F159)+5,FALSE)=0,"",VLOOKUP($A159,'Annex 2 EHV charges'!$D:$P,COLUMN(F159)+5,FALSE)),"")</f>
        <v>574.54999999999995</v>
      </c>
      <c r="G159" s="81">
        <f>IFERROR(IF(VLOOKUP($A159,'Annex 2 EHV charges'!$D:$P,COLUMN(G159)+5,FALSE)=0,"",VLOOKUP($A159,'Annex 2 EHV charges'!$D:$P,COLUMN(G159)+5,FALSE)),"")</f>
        <v>0.05</v>
      </c>
      <c r="H159" s="81">
        <f>IFERROR(IF(VLOOKUP($A159,'Annex 2 EHV charges'!$D:$P,COLUMN(H159)+5,FALSE)=0,"",VLOOKUP($A159,'Annex 2 EHV charges'!$D:$P,COLUMN(H159)+5,FALSE)),"")</f>
        <v>0.05</v>
      </c>
    </row>
    <row r="160" spans="1:8" x14ac:dyDescent="0.2">
      <c r="A160" s="78">
        <f t="array" ref="A160">IFERROR(INDEX('Annex 2 EHV charges'!$D$11:$D$308, MATCH(0, IF(ISBLANK('Annex 2 EHV charges'!$D$11:$D$308),1, COUNTIF(A$4:$A159, 'Annex 2 EHV charges'!$D$11:$D$308)), 0)),"")</f>
        <v>697</v>
      </c>
      <c r="B160" s="77">
        <f>IF($A160="","",VLOOKUP($A160,'Annex 2 EHV charges'!$D:$P,2,0))</f>
        <v>697</v>
      </c>
      <c r="C160" s="78" t="str">
        <f>IF($A160="","",VLOOKUP($A160,'Annex 2 EHV charges'!$D:$P,3,0))</f>
        <v>1170000325292</v>
      </c>
      <c r="D160" s="77" t="str">
        <f>IF($A160="","",VLOOKUP($A160,'Annex 2 EHV charges'!$D:$P,4,0))</f>
        <v>Winwick Wind Farm</v>
      </c>
      <c r="E160" s="79" t="str">
        <f>IFERROR(IF(VLOOKUP($A160,'Annex 2 EHV charges'!$D:$P,COLUMN(E160)+5,FALSE)=0,"",VLOOKUP($A160,'Annex 2 EHV charges'!$D:$P,COLUMN(E160)+5,FALSE)),"")</f>
        <v/>
      </c>
      <c r="F160" s="80">
        <f>IFERROR(IF(VLOOKUP($A160,'Annex 2 EHV charges'!$D:$P,COLUMN(F160)+5,FALSE)=0,"",VLOOKUP($A160,'Annex 2 EHV charges'!$D:$P,COLUMN(F160)+5,FALSE)),"")</f>
        <v>83.84</v>
      </c>
      <c r="G160" s="81">
        <f>IFERROR(IF(VLOOKUP($A160,'Annex 2 EHV charges'!$D:$P,COLUMN(G160)+5,FALSE)=0,"",VLOOKUP($A160,'Annex 2 EHV charges'!$D:$P,COLUMN(G160)+5,FALSE)),"")</f>
        <v>0.05</v>
      </c>
      <c r="H160" s="81">
        <f>IFERROR(IF(VLOOKUP($A160,'Annex 2 EHV charges'!$D:$P,COLUMN(H160)+5,FALSE)=0,"",VLOOKUP($A160,'Annex 2 EHV charges'!$D:$P,COLUMN(H160)+5,FALSE)),"")</f>
        <v>0.05</v>
      </c>
    </row>
    <row r="161" spans="1:8" x14ac:dyDescent="0.2">
      <c r="A161" s="78">
        <f t="array" ref="A161">IFERROR(INDEX('Annex 2 EHV charges'!$D$11:$D$308, MATCH(0, IF(ISBLANK('Annex 2 EHV charges'!$D$11:$D$308),1, COUNTIF(A$4:$A160, 'Annex 2 EHV charges'!$D$11:$D$308)), 0)),"")</f>
        <v>698</v>
      </c>
      <c r="B161" s="77">
        <f>IF($A161="","",VLOOKUP($A161,'Annex 2 EHV charges'!$D:$P,2,0))</f>
        <v>698</v>
      </c>
      <c r="C161" s="78" t="str">
        <f>IF($A161="","",VLOOKUP($A161,'Annex 2 EHV charges'!$D:$P,3,0))</f>
        <v>1170000325317</v>
      </c>
      <c r="D161" s="77" t="str">
        <f>IF($A161="","",VLOOKUP($A161,'Annex 2 EHV charges'!$D:$P,4,0))</f>
        <v>Watford Lodge Wind Farm</v>
      </c>
      <c r="E161" s="79" t="str">
        <f>IFERROR(IF(VLOOKUP($A161,'Annex 2 EHV charges'!$D:$P,COLUMN(E161)+5,FALSE)=0,"",VLOOKUP($A161,'Annex 2 EHV charges'!$D:$P,COLUMN(E161)+5,FALSE)),"")</f>
        <v/>
      </c>
      <c r="F161" s="80">
        <f>IFERROR(IF(VLOOKUP($A161,'Annex 2 EHV charges'!$D:$P,COLUMN(F161)+5,FALSE)=0,"",VLOOKUP($A161,'Annex 2 EHV charges'!$D:$P,COLUMN(F161)+5,FALSE)),"")</f>
        <v>4156.8900000000003</v>
      </c>
      <c r="G161" s="81">
        <f>IFERROR(IF(VLOOKUP($A161,'Annex 2 EHV charges'!$D:$P,COLUMN(G161)+5,FALSE)=0,"",VLOOKUP($A161,'Annex 2 EHV charges'!$D:$P,COLUMN(G161)+5,FALSE)),"")</f>
        <v>0.05</v>
      </c>
      <c r="H161" s="81">
        <f>IFERROR(IF(VLOOKUP($A161,'Annex 2 EHV charges'!$D:$P,COLUMN(H161)+5,FALSE)=0,"",VLOOKUP($A161,'Annex 2 EHV charges'!$D:$P,COLUMN(H161)+5,FALSE)),"")</f>
        <v>0.05</v>
      </c>
    </row>
    <row r="162" spans="1:8" x14ac:dyDescent="0.2">
      <c r="A162" s="78">
        <f t="array" ref="A162">IFERROR(INDEX('Annex 2 EHV charges'!$D$11:$D$308, MATCH(0, IF(ISBLANK('Annex 2 EHV charges'!$D$11:$D$308),1, COUNTIF(A$4:$A161, 'Annex 2 EHV charges'!$D$11:$D$308)), 0)),"")</f>
        <v>699</v>
      </c>
      <c r="B162" s="77">
        <f>IF($A162="","",VLOOKUP($A162,'Annex 2 EHV charges'!$D:$P,2,0))</f>
        <v>699</v>
      </c>
      <c r="C162" s="78" t="str">
        <f>IF($A162="","",VLOOKUP($A162,'Annex 2 EHV charges'!$D:$P,3,0))</f>
        <v>1170000326463</v>
      </c>
      <c r="D162" s="77" t="str">
        <f>IF($A162="","",VLOOKUP($A162,'Annex 2 EHV charges'!$D:$P,4,0))</f>
        <v>Leverton Solar Park</v>
      </c>
      <c r="E162" s="79" t="str">
        <f>IFERROR(IF(VLOOKUP($A162,'Annex 2 EHV charges'!$D:$P,COLUMN(E162)+5,FALSE)=0,"",VLOOKUP($A162,'Annex 2 EHV charges'!$D:$P,COLUMN(E162)+5,FALSE)),"")</f>
        <v/>
      </c>
      <c r="F162" s="80">
        <f>IFERROR(IF(VLOOKUP($A162,'Annex 2 EHV charges'!$D:$P,COLUMN(F162)+5,FALSE)=0,"",VLOOKUP($A162,'Annex 2 EHV charges'!$D:$P,COLUMN(F162)+5,FALSE)),"")</f>
        <v>436.03</v>
      </c>
      <c r="G162" s="81">
        <f>IFERROR(IF(VLOOKUP($A162,'Annex 2 EHV charges'!$D:$P,COLUMN(G162)+5,FALSE)=0,"",VLOOKUP($A162,'Annex 2 EHV charges'!$D:$P,COLUMN(G162)+5,FALSE)),"")</f>
        <v>0.05</v>
      </c>
      <c r="H162" s="81">
        <f>IFERROR(IF(VLOOKUP($A162,'Annex 2 EHV charges'!$D:$P,COLUMN(H162)+5,FALSE)=0,"",VLOOKUP($A162,'Annex 2 EHV charges'!$D:$P,COLUMN(H162)+5,FALSE)),"")</f>
        <v>0.05</v>
      </c>
    </row>
    <row r="163" spans="1:8" x14ac:dyDescent="0.2">
      <c r="A163" s="78">
        <f t="array" ref="A163">IFERROR(INDEX('Annex 2 EHV charges'!$D$11:$D$308, MATCH(0, IF(ISBLANK('Annex 2 EHV charges'!$D$11:$D$308),1, COUNTIF(A$4:$A162, 'Annex 2 EHV charges'!$D$11:$D$308)), 0)),"")</f>
        <v>701</v>
      </c>
      <c r="B163" s="77">
        <f>IF($A163="","",VLOOKUP($A163,'Annex 2 EHV charges'!$D:$P,2,0))</f>
        <v>701</v>
      </c>
      <c r="C163" s="78" t="str">
        <f>IF($A163="","",VLOOKUP($A163,'Annex 2 EHV charges'!$D:$P,3,0))</f>
        <v>1170000337517</v>
      </c>
      <c r="D163" s="77" t="str">
        <f>IF($A163="","",VLOOKUP($A163,'Annex 2 EHV charges'!$D:$P,4,0))</f>
        <v>Burton Pedwardine Phase 2</v>
      </c>
      <c r="E163" s="79" t="str">
        <f>IFERROR(IF(VLOOKUP($A163,'Annex 2 EHV charges'!$D:$P,COLUMN(E163)+5,FALSE)=0,"",VLOOKUP($A163,'Annex 2 EHV charges'!$D:$P,COLUMN(E163)+5,FALSE)),"")</f>
        <v/>
      </c>
      <c r="F163" s="80">
        <f>IFERROR(IF(VLOOKUP($A163,'Annex 2 EHV charges'!$D:$P,COLUMN(F163)+5,FALSE)=0,"",VLOOKUP($A163,'Annex 2 EHV charges'!$D:$P,COLUMN(F163)+5,FALSE)),"")</f>
        <v>954.4</v>
      </c>
      <c r="G163" s="81">
        <f>IFERROR(IF(VLOOKUP($A163,'Annex 2 EHV charges'!$D:$P,COLUMN(G163)+5,FALSE)=0,"",VLOOKUP($A163,'Annex 2 EHV charges'!$D:$P,COLUMN(G163)+5,FALSE)),"")</f>
        <v>0.05</v>
      </c>
      <c r="H163" s="81">
        <f>IFERROR(IF(VLOOKUP($A163,'Annex 2 EHV charges'!$D:$P,COLUMN(H163)+5,FALSE)=0,"",VLOOKUP($A163,'Annex 2 EHV charges'!$D:$P,COLUMN(H163)+5,FALSE)),"")</f>
        <v>0.05</v>
      </c>
    </row>
    <row r="164" spans="1:8" x14ac:dyDescent="0.2">
      <c r="A164" s="78">
        <f t="array" ref="A164">IFERROR(INDEX('Annex 2 EHV charges'!$D$11:$D$308, MATCH(0, IF(ISBLANK('Annex 2 EHV charges'!$D$11:$D$308),1, COUNTIF(A$4:$A163, 'Annex 2 EHV charges'!$D$11:$D$308)), 0)),"")</f>
        <v>702</v>
      </c>
      <c r="B164" s="77">
        <f>IF($A164="","",VLOOKUP($A164,'Annex 2 EHV charges'!$D:$P,2,0))</f>
        <v>702</v>
      </c>
      <c r="C164" s="78" t="str">
        <f>IF($A164="","",VLOOKUP($A164,'Annex 2 EHV charges'!$D:$P,3,0))</f>
        <v>1170000369086</v>
      </c>
      <c r="D164" s="77" t="str">
        <f>IF($A164="","",VLOOKUP($A164,'Annex 2 EHV charges'!$D:$P,4,0))</f>
        <v>Hartwell Solar Farm</v>
      </c>
      <c r="E164" s="79" t="str">
        <f>IFERROR(IF(VLOOKUP($A164,'Annex 2 EHV charges'!$D:$P,COLUMN(E164)+5,FALSE)=0,"",VLOOKUP($A164,'Annex 2 EHV charges'!$D:$P,COLUMN(E164)+5,FALSE)),"")</f>
        <v/>
      </c>
      <c r="F164" s="80">
        <f>IFERROR(IF(VLOOKUP($A164,'Annex 2 EHV charges'!$D:$P,COLUMN(F164)+5,FALSE)=0,"",VLOOKUP($A164,'Annex 2 EHV charges'!$D:$P,COLUMN(F164)+5,FALSE)),"")</f>
        <v>3280.68</v>
      </c>
      <c r="G164" s="81">
        <f>IFERROR(IF(VLOOKUP($A164,'Annex 2 EHV charges'!$D:$P,COLUMN(G164)+5,FALSE)=0,"",VLOOKUP($A164,'Annex 2 EHV charges'!$D:$P,COLUMN(G164)+5,FALSE)),"")</f>
        <v>0.05</v>
      </c>
      <c r="H164" s="81">
        <f>IFERROR(IF(VLOOKUP($A164,'Annex 2 EHV charges'!$D:$P,COLUMN(H164)+5,FALSE)=0,"",VLOOKUP($A164,'Annex 2 EHV charges'!$D:$P,COLUMN(H164)+5,FALSE)),"")</f>
        <v>0.05</v>
      </c>
    </row>
    <row r="165" spans="1:8" x14ac:dyDescent="0.2">
      <c r="A165" s="78">
        <f t="array" ref="A165">IFERROR(INDEX('Annex 2 EHV charges'!$D$11:$D$308, MATCH(0, IF(ISBLANK('Annex 2 EHV charges'!$D$11:$D$308),1, COUNTIF(A$4:$A164, 'Annex 2 EHV charges'!$D$11:$D$308)), 0)),"")</f>
        <v>703</v>
      </c>
      <c r="B165" s="77">
        <f>IF($A165="","",VLOOKUP($A165,'Annex 2 EHV charges'!$D:$P,2,0))</f>
        <v>703</v>
      </c>
      <c r="C165" s="78" t="str">
        <f>IF($A165="","",VLOOKUP($A165,'Annex 2 EHV charges'!$D:$P,3,0))</f>
        <v>1170000369110</v>
      </c>
      <c r="D165" s="77" t="str">
        <f>IF($A165="","",VLOOKUP($A165,'Annex 2 EHV charges'!$D:$P,4,0))</f>
        <v>Eakley Lanes Solar North</v>
      </c>
      <c r="E165" s="79" t="str">
        <f>IFERROR(IF(VLOOKUP($A165,'Annex 2 EHV charges'!$D:$P,COLUMN(E165)+5,FALSE)=0,"",VLOOKUP($A165,'Annex 2 EHV charges'!$D:$P,COLUMN(E165)+5,FALSE)),"")</f>
        <v/>
      </c>
      <c r="F165" s="80">
        <f>IFERROR(IF(VLOOKUP($A165,'Annex 2 EHV charges'!$D:$P,COLUMN(F165)+5,FALSE)=0,"",VLOOKUP($A165,'Annex 2 EHV charges'!$D:$P,COLUMN(F165)+5,FALSE)),"")</f>
        <v>1557.52</v>
      </c>
      <c r="G165" s="81">
        <f>IFERROR(IF(VLOOKUP($A165,'Annex 2 EHV charges'!$D:$P,COLUMN(G165)+5,FALSE)=0,"",VLOOKUP($A165,'Annex 2 EHV charges'!$D:$P,COLUMN(G165)+5,FALSE)),"")</f>
        <v>0.05</v>
      </c>
      <c r="H165" s="81">
        <f>IFERROR(IF(VLOOKUP($A165,'Annex 2 EHV charges'!$D:$P,COLUMN(H165)+5,FALSE)=0,"",VLOOKUP($A165,'Annex 2 EHV charges'!$D:$P,COLUMN(H165)+5,FALSE)),"")</f>
        <v>0.05</v>
      </c>
    </row>
    <row r="166" spans="1:8" x14ac:dyDescent="0.2">
      <c r="A166" s="78">
        <f t="array" ref="A166">IFERROR(INDEX('Annex 2 EHV charges'!$D$11:$D$308, MATCH(0, IF(ISBLANK('Annex 2 EHV charges'!$D$11:$D$308),1, COUNTIF(A$4:$A165, 'Annex 2 EHV charges'!$D$11:$D$308)), 0)),"")</f>
        <v>704</v>
      </c>
      <c r="B166" s="77">
        <f>IF($A166="","",VLOOKUP($A166,'Annex 2 EHV charges'!$D:$P,2,0))</f>
        <v>704</v>
      </c>
      <c r="C166" s="78" t="str">
        <f>IF($A166="","",VLOOKUP($A166,'Annex 2 EHV charges'!$D:$P,3,0))</f>
        <v>1170000369147</v>
      </c>
      <c r="D166" s="77" t="str">
        <f>IF($A166="","",VLOOKUP($A166,'Annex 2 EHV charges'!$D:$P,4,0))</f>
        <v>Eakley Lanes Solar South</v>
      </c>
      <c r="E166" s="79" t="str">
        <f>IFERROR(IF(VLOOKUP($A166,'Annex 2 EHV charges'!$D:$P,COLUMN(E166)+5,FALSE)=0,"",VLOOKUP($A166,'Annex 2 EHV charges'!$D:$P,COLUMN(E166)+5,FALSE)),"")</f>
        <v/>
      </c>
      <c r="F166" s="80">
        <f>IFERROR(IF(VLOOKUP($A166,'Annex 2 EHV charges'!$D:$P,COLUMN(F166)+5,FALSE)=0,"",VLOOKUP($A166,'Annex 2 EHV charges'!$D:$P,COLUMN(F166)+5,FALSE)),"")</f>
        <v>384.55</v>
      </c>
      <c r="G166" s="81">
        <f>IFERROR(IF(VLOOKUP($A166,'Annex 2 EHV charges'!$D:$P,COLUMN(G166)+5,FALSE)=0,"",VLOOKUP($A166,'Annex 2 EHV charges'!$D:$P,COLUMN(G166)+5,FALSE)),"")</f>
        <v>0.05</v>
      </c>
      <c r="H166" s="81">
        <f>IFERROR(IF(VLOOKUP($A166,'Annex 2 EHV charges'!$D:$P,COLUMN(H166)+5,FALSE)=0,"",VLOOKUP($A166,'Annex 2 EHV charges'!$D:$P,COLUMN(H166)+5,FALSE)),"")</f>
        <v>0.05</v>
      </c>
    </row>
    <row r="167" spans="1:8" x14ac:dyDescent="0.2">
      <c r="A167" s="78">
        <f t="array" ref="A167">IFERROR(INDEX('Annex 2 EHV charges'!$D$11:$D$308, MATCH(0, IF(ISBLANK('Annex 2 EHV charges'!$D$11:$D$308),1, COUNTIF(A$4:$A166, 'Annex 2 EHV charges'!$D$11:$D$308)), 0)),"")</f>
        <v>661</v>
      </c>
      <c r="B167" s="77">
        <f>IF($A167="","",VLOOKUP($A167,'Annex 2 EHV charges'!$D:$P,2,0))</f>
        <v>661</v>
      </c>
      <c r="C167" s="78" t="str">
        <f>IF($A167="","",VLOOKUP($A167,'Annex 2 EHV charges'!$D:$P,3,0))</f>
        <v>1170000388752</v>
      </c>
      <c r="D167" s="77" t="str">
        <f>IF($A167="","",VLOOKUP($A167,'Annex 2 EHV charges'!$D:$P,4,0))</f>
        <v>Welbeck Colliery PV</v>
      </c>
      <c r="E167" s="79" t="str">
        <f>IFERROR(IF(VLOOKUP($A167,'Annex 2 EHV charges'!$D:$P,COLUMN(E167)+5,FALSE)=0,"",VLOOKUP($A167,'Annex 2 EHV charges'!$D:$P,COLUMN(E167)+5,FALSE)),"")</f>
        <v/>
      </c>
      <c r="F167" s="80">
        <f>IFERROR(IF(VLOOKUP($A167,'Annex 2 EHV charges'!$D:$P,COLUMN(F167)+5,FALSE)=0,"",VLOOKUP($A167,'Annex 2 EHV charges'!$D:$P,COLUMN(F167)+5,FALSE)),"")</f>
        <v>759.52</v>
      </c>
      <c r="G167" s="81">
        <f>IFERROR(IF(VLOOKUP($A167,'Annex 2 EHV charges'!$D:$P,COLUMN(G167)+5,FALSE)=0,"",VLOOKUP($A167,'Annex 2 EHV charges'!$D:$P,COLUMN(G167)+5,FALSE)),"")</f>
        <v>0.05</v>
      </c>
      <c r="H167" s="81">
        <f>IFERROR(IF(VLOOKUP($A167,'Annex 2 EHV charges'!$D:$P,COLUMN(H167)+5,FALSE)=0,"",VLOOKUP($A167,'Annex 2 EHV charges'!$D:$P,COLUMN(H167)+5,FALSE)),"")</f>
        <v>0.05</v>
      </c>
    </row>
    <row r="168" spans="1:8" x14ac:dyDescent="0.2">
      <c r="A168" s="78">
        <f t="array" ref="A168">IFERROR(INDEX('Annex 2 EHV charges'!$D$11:$D$308, MATCH(0, IF(ISBLANK('Annex 2 EHV charges'!$D$11:$D$308),1, COUNTIF(A$4:$A167, 'Annex 2 EHV charges'!$D$11:$D$308)), 0)),"")</f>
        <v>662</v>
      </c>
      <c r="B168" s="77">
        <f>IF($A168="","",VLOOKUP($A168,'Annex 2 EHV charges'!$D:$P,2,0))</f>
        <v>662</v>
      </c>
      <c r="C168" s="78" t="str">
        <f>IF($A168="","",VLOOKUP($A168,'Annex 2 EHV charges'!$D:$P,3,0))</f>
        <v>1170000394979</v>
      </c>
      <c r="D168" s="77" t="str">
        <f>IF($A168="","",VLOOKUP($A168,'Annex 2 EHV charges'!$D:$P,4,0))</f>
        <v>Newton Road PV</v>
      </c>
      <c r="E168" s="79" t="str">
        <f>IFERROR(IF(VLOOKUP($A168,'Annex 2 EHV charges'!$D:$P,COLUMN(E168)+5,FALSE)=0,"",VLOOKUP($A168,'Annex 2 EHV charges'!$D:$P,COLUMN(E168)+5,FALSE)),"")</f>
        <v/>
      </c>
      <c r="F168" s="80">
        <f>IFERROR(IF(VLOOKUP($A168,'Annex 2 EHV charges'!$D:$P,COLUMN(F168)+5,FALSE)=0,"",VLOOKUP($A168,'Annex 2 EHV charges'!$D:$P,COLUMN(F168)+5,FALSE)),"")</f>
        <v>587.91999999999996</v>
      </c>
      <c r="G168" s="81">
        <f>IFERROR(IF(VLOOKUP($A168,'Annex 2 EHV charges'!$D:$P,COLUMN(G168)+5,FALSE)=0,"",VLOOKUP($A168,'Annex 2 EHV charges'!$D:$P,COLUMN(G168)+5,FALSE)),"")</f>
        <v>0.05</v>
      </c>
      <c r="H168" s="81">
        <f>IFERROR(IF(VLOOKUP($A168,'Annex 2 EHV charges'!$D:$P,COLUMN(H168)+5,FALSE)=0,"",VLOOKUP($A168,'Annex 2 EHV charges'!$D:$P,COLUMN(H168)+5,FALSE)),"")</f>
        <v>0.05</v>
      </c>
    </row>
    <row r="169" spans="1:8" x14ac:dyDescent="0.2">
      <c r="A169" s="78">
        <f t="array" ref="A169">IFERROR(INDEX('Annex 2 EHV charges'!$D$11:$D$308, MATCH(0, IF(ISBLANK('Annex 2 EHV charges'!$D$11:$D$308),1, COUNTIF(A$4:$A168, 'Annex 2 EHV charges'!$D$11:$D$308)), 0)),"")</f>
        <v>663</v>
      </c>
      <c r="B169" s="77">
        <f>IF($A169="","",VLOOKUP($A169,'Annex 2 EHV charges'!$D:$P,2,0))</f>
        <v>663</v>
      </c>
      <c r="C169" s="78" t="str">
        <f>IF($A169="","",VLOOKUP($A169,'Annex 2 EHV charges'!$D:$P,3,0))</f>
        <v>1170000395963</v>
      </c>
      <c r="D169" s="77" t="str">
        <f>IF($A169="","",VLOOKUP($A169,'Annex 2 EHV charges'!$D:$P,4,0))</f>
        <v>New Albion Wind Farm</v>
      </c>
      <c r="E169" s="79" t="str">
        <f>IFERROR(IF(VLOOKUP($A169,'Annex 2 EHV charges'!$D:$P,COLUMN(E169)+5,FALSE)=0,"",VLOOKUP($A169,'Annex 2 EHV charges'!$D:$P,COLUMN(E169)+5,FALSE)),"")</f>
        <v/>
      </c>
      <c r="F169" s="80">
        <f>IFERROR(IF(VLOOKUP($A169,'Annex 2 EHV charges'!$D:$P,COLUMN(F169)+5,FALSE)=0,"",VLOOKUP($A169,'Annex 2 EHV charges'!$D:$P,COLUMN(F169)+5,FALSE)),"")</f>
        <v>3477.91</v>
      </c>
      <c r="G169" s="81">
        <f>IFERROR(IF(VLOOKUP($A169,'Annex 2 EHV charges'!$D:$P,COLUMN(G169)+5,FALSE)=0,"",VLOOKUP($A169,'Annex 2 EHV charges'!$D:$P,COLUMN(G169)+5,FALSE)),"")</f>
        <v>0.05</v>
      </c>
      <c r="H169" s="81">
        <f>IFERROR(IF(VLOOKUP($A169,'Annex 2 EHV charges'!$D:$P,COLUMN(H169)+5,FALSE)=0,"",VLOOKUP($A169,'Annex 2 EHV charges'!$D:$P,COLUMN(H169)+5,FALSE)),"")</f>
        <v>0.05</v>
      </c>
    </row>
    <row r="170" spans="1:8" x14ac:dyDescent="0.2">
      <c r="A170" s="78">
        <f t="array" ref="A170">IFERROR(INDEX('Annex 2 EHV charges'!$D$11:$D$308, MATCH(0, IF(ISBLANK('Annex 2 EHV charges'!$D$11:$D$308),1, COUNTIF(A$4:$A169, 'Annex 2 EHV charges'!$D$11:$D$308)), 0)),"")</f>
        <v>664</v>
      </c>
      <c r="B170" s="77">
        <f>IF($A170="","",VLOOKUP($A170,'Annex 2 EHV charges'!$D:$P,2,0))</f>
        <v>664</v>
      </c>
      <c r="C170" s="78" t="str">
        <f>IF($A170="","",VLOOKUP($A170,'Annex 2 EHV charges'!$D:$P,3,0))</f>
        <v>1170000400781</v>
      </c>
      <c r="D170" s="77" t="str">
        <f>IF($A170="","",VLOOKUP($A170,'Annex 2 EHV charges'!$D:$P,4,0))</f>
        <v>Moat Farm PV</v>
      </c>
      <c r="E170" s="79" t="str">
        <f>IFERROR(IF(VLOOKUP($A170,'Annex 2 EHV charges'!$D:$P,COLUMN(E170)+5,FALSE)=0,"",VLOOKUP($A170,'Annex 2 EHV charges'!$D:$P,COLUMN(E170)+5,FALSE)),"")</f>
        <v/>
      </c>
      <c r="F170" s="80">
        <f>IFERROR(IF(VLOOKUP($A170,'Annex 2 EHV charges'!$D:$P,COLUMN(F170)+5,FALSE)=0,"",VLOOKUP($A170,'Annex 2 EHV charges'!$D:$P,COLUMN(F170)+5,FALSE)),"")</f>
        <v>1345.63</v>
      </c>
      <c r="G170" s="81">
        <f>IFERROR(IF(VLOOKUP($A170,'Annex 2 EHV charges'!$D:$P,COLUMN(G170)+5,FALSE)=0,"",VLOOKUP($A170,'Annex 2 EHV charges'!$D:$P,COLUMN(G170)+5,FALSE)),"")</f>
        <v>0.05</v>
      </c>
      <c r="H170" s="81">
        <f>IFERROR(IF(VLOOKUP($A170,'Annex 2 EHV charges'!$D:$P,COLUMN(H170)+5,FALSE)=0,"",VLOOKUP($A170,'Annex 2 EHV charges'!$D:$P,COLUMN(H170)+5,FALSE)),"")</f>
        <v>0.05</v>
      </c>
    </row>
    <row r="171" spans="1:8" x14ac:dyDescent="0.2">
      <c r="A171" s="78">
        <f t="array" ref="A171">IFERROR(INDEX('Annex 2 EHV charges'!$D$11:$D$308, MATCH(0, IF(ISBLANK('Annex 2 EHV charges'!$D$11:$D$308),1, COUNTIF(A$4:$A170, 'Annex 2 EHV charges'!$D$11:$D$308)), 0)),"")</f>
        <v>665</v>
      </c>
      <c r="B171" s="77">
        <f>IF($A171="","",VLOOKUP($A171,'Annex 2 EHV charges'!$D:$P,2,0))</f>
        <v>665</v>
      </c>
      <c r="C171" s="78" t="str">
        <f>IF($A171="","",VLOOKUP($A171,'Annex 2 EHV charges'!$D:$P,3,0))</f>
        <v>1170000407884</v>
      </c>
      <c r="D171" s="77" t="str">
        <f>IF($A171="","",VLOOKUP($A171,'Annex 2 EHV charges'!$D:$P,4,0))</f>
        <v>Bilsthorpe Solar</v>
      </c>
      <c r="E171" s="79" t="str">
        <f>IFERROR(IF(VLOOKUP($A171,'Annex 2 EHV charges'!$D:$P,COLUMN(E171)+5,FALSE)=0,"",VLOOKUP($A171,'Annex 2 EHV charges'!$D:$P,COLUMN(E171)+5,FALSE)),"")</f>
        <v/>
      </c>
      <c r="F171" s="80">
        <f>IFERROR(IF(VLOOKUP($A171,'Annex 2 EHV charges'!$D:$P,COLUMN(F171)+5,FALSE)=0,"",VLOOKUP($A171,'Annex 2 EHV charges'!$D:$P,COLUMN(F171)+5,FALSE)),"")</f>
        <v>1010.42</v>
      </c>
      <c r="G171" s="81">
        <f>IFERROR(IF(VLOOKUP($A171,'Annex 2 EHV charges'!$D:$P,COLUMN(G171)+5,FALSE)=0,"",VLOOKUP($A171,'Annex 2 EHV charges'!$D:$P,COLUMN(G171)+5,FALSE)),"")</f>
        <v>0.05</v>
      </c>
      <c r="H171" s="81">
        <f>IFERROR(IF(VLOOKUP($A171,'Annex 2 EHV charges'!$D:$P,COLUMN(H171)+5,FALSE)=0,"",VLOOKUP($A171,'Annex 2 EHV charges'!$D:$P,COLUMN(H171)+5,FALSE)),"")</f>
        <v>0.05</v>
      </c>
    </row>
    <row r="172" spans="1:8" x14ac:dyDescent="0.2">
      <c r="A172" s="78">
        <f t="array" ref="A172">IFERROR(INDEX('Annex 2 EHV charges'!$D$11:$D$308, MATCH(0, IF(ISBLANK('Annex 2 EHV charges'!$D$11:$D$308),1, COUNTIF(A$4:$A171, 'Annex 2 EHV charges'!$D$11:$D$308)), 0)),"")</f>
        <v>666</v>
      </c>
      <c r="B172" s="77">
        <f>IF($A172="","",VLOOKUP($A172,'Annex 2 EHV charges'!$D:$P,2,0))</f>
        <v>666</v>
      </c>
      <c r="C172" s="78" t="str">
        <f>IF($A172="","",VLOOKUP($A172,'Annex 2 EHV charges'!$D:$P,3,0))</f>
        <v>1170000409701</v>
      </c>
      <c r="D172" s="77" t="str">
        <f>IF($A172="","",VLOOKUP($A172,'Annex 2 EHV charges'!$D:$P,4,0))</f>
        <v>Hall Farm Site PV  1</v>
      </c>
      <c r="E172" s="79" t="str">
        <f>IFERROR(IF(VLOOKUP($A172,'Annex 2 EHV charges'!$D:$P,COLUMN(E172)+5,FALSE)=0,"",VLOOKUP($A172,'Annex 2 EHV charges'!$D:$P,COLUMN(E172)+5,FALSE)),"")</f>
        <v/>
      </c>
      <c r="F172" s="80">
        <f>IFERROR(IF(VLOOKUP($A172,'Annex 2 EHV charges'!$D:$P,COLUMN(F172)+5,FALSE)=0,"",VLOOKUP($A172,'Annex 2 EHV charges'!$D:$P,COLUMN(F172)+5,FALSE)),"")</f>
        <v>427.98</v>
      </c>
      <c r="G172" s="81">
        <f>IFERROR(IF(VLOOKUP($A172,'Annex 2 EHV charges'!$D:$P,COLUMN(G172)+5,FALSE)=0,"",VLOOKUP($A172,'Annex 2 EHV charges'!$D:$P,COLUMN(G172)+5,FALSE)),"")</f>
        <v>0.05</v>
      </c>
      <c r="H172" s="81">
        <f>IFERROR(IF(VLOOKUP($A172,'Annex 2 EHV charges'!$D:$P,COLUMN(H172)+5,FALSE)=0,"",VLOOKUP($A172,'Annex 2 EHV charges'!$D:$P,COLUMN(H172)+5,FALSE)),"")</f>
        <v>0.05</v>
      </c>
    </row>
    <row r="173" spans="1:8" x14ac:dyDescent="0.2">
      <c r="A173" s="78">
        <f t="array" ref="A173">IFERROR(INDEX('Annex 2 EHV charges'!$D$11:$D$308, MATCH(0, IF(ISBLANK('Annex 2 EHV charges'!$D$11:$D$308),1, COUNTIF(A$4:$A172, 'Annex 2 EHV charges'!$D$11:$D$308)), 0)),"")</f>
        <v>667</v>
      </c>
      <c r="B173" s="77">
        <f>IF($A173="","",VLOOKUP($A173,'Annex 2 EHV charges'!$D:$P,2,0))</f>
        <v>667</v>
      </c>
      <c r="C173" s="78" t="str">
        <f>IF($A173="","",VLOOKUP($A173,'Annex 2 EHV charges'!$D:$P,3,0))</f>
        <v>1170000415955</v>
      </c>
      <c r="D173" s="77" t="str">
        <f>IF($A173="","",VLOOKUP($A173,'Annex 2 EHV charges'!$D:$P,4,0))</f>
        <v>Gaultney Solar Park</v>
      </c>
      <c r="E173" s="79" t="str">
        <f>IFERROR(IF(VLOOKUP($A173,'Annex 2 EHV charges'!$D:$P,COLUMN(E173)+5,FALSE)=0,"",VLOOKUP($A173,'Annex 2 EHV charges'!$D:$P,COLUMN(E173)+5,FALSE)),"")</f>
        <v/>
      </c>
      <c r="F173" s="80">
        <f>IFERROR(IF(VLOOKUP($A173,'Annex 2 EHV charges'!$D:$P,COLUMN(F173)+5,FALSE)=0,"",VLOOKUP($A173,'Annex 2 EHV charges'!$D:$P,COLUMN(F173)+5,FALSE)),"")</f>
        <v>480.45</v>
      </c>
      <c r="G173" s="81">
        <f>IFERROR(IF(VLOOKUP($A173,'Annex 2 EHV charges'!$D:$P,COLUMN(G173)+5,FALSE)=0,"",VLOOKUP($A173,'Annex 2 EHV charges'!$D:$P,COLUMN(G173)+5,FALSE)),"")</f>
        <v>0.05</v>
      </c>
      <c r="H173" s="81">
        <f>IFERROR(IF(VLOOKUP($A173,'Annex 2 EHV charges'!$D:$P,COLUMN(H173)+5,FALSE)=0,"",VLOOKUP($A173,'Annex 2 EHV charges'!$D:$P,COLUMN(H173)+5,FALSE)),"")</f>
        <v>0.05</v>
      </c>
    </row>
    <row r="174" spans="1:8" x14ac:dyDescent="0.2">
      <c r="A174" s="78">
        <f t="array" ref="A174">IFERROR(INDEX('Annex 2 EHV charges'!$D$11:$D$308, MATCH(0, IF(ISBLANK('Annex 2 EHV charges'!$D$11:$D$308),1, COUNTIF(A$4:$A173, 'Annex 2 EHV charges'!$D$11:$D$308)), 0)),"")</f>
        <v>668</v>
      </c>
      <c r="B174" s="77">
        <f>IF($A174="","",VLOOKUP($A174,'Annex 2 EHV charges'!$D:$P,2,0))</f>
        <v>668</v>
      </c>
      <c r="C174" s="78" t="str">
        <f>IF($A174="","",VLOOKUP($A174,'Annex 2 EHV charges'!$D:$P,3,0))</f>
        <v>1170000413708</v>
      </c>
      <c r="D174" s="77" t="str">
        <f>IF($A174="","",VLOOKUP($A174,'Annex 2 EHV charges'!$D:$P,4,0))</f>
        <v>Fiskerton Solar Farm</v>
      </c>
      <c r="E174" s="79" t="str">
        <f>IFERROR(IF(VLOOKUP($A174,'Annex 2 EHV charges'!$D:$P,COLUMN(E174)+5,FALSE)=0,"",VLOOKUP($A174,'Annex 2 EHV charges'!$D:$P,COLUMN(E174)+5,FALSE)),"")</f>
        <v/>
      </c>
      <c r="F174" s="80">
        <f>IFERROR(IF(VLOOKUP($A174,'Annex 2 EHV charges'!$D:$P,COLUMN(F174)+5,FALSE)=0,"",VLOOKUP($A174,'Annex 2 EHV charges'!$D:$P,COLUMN(F174)+5,FALSE)),"")</f>
        <v>2658.13</v>
      </c>
      <c r="G174" s="81">
        <f>IFERROR(IF(VLOOKUP($A174,'Annex 2 EHV charges'!$D:$P,COLUMN(G174)+5,FALSE)=0,"",VLOOKUP($A174,'Annex 2 EHV charges'!$D:$P,COLUMN(G174)+5,FALSE)),"")</f>
        <v>0.05</v>
      </c>
      <c r="H174" s="81">
        <f>IFERROR(IF(VLOOKUP($A174,'Annex 2 EHV charges'!$D:$P,COLUMN(H174)+5,FALSE)=0,"",VLOOKUP($A174,'Annex 2 EHV charges'!$D:$P,COLUMN(H174)+5,FALSE)),"")</f>
        <v>0.05</v>
      </c>
    </row>
    <row r="175" spans="1:8" x14ac:dyDescent="0.2">
      <c r="A175" s="78">
        <f t="array" ref="A175">IFERROR(INDEX('Annex 2 EHV charges'!$D$11:$D$308, MATCH(0, IF(ISBLANK('Annex 2 EHV charges'!$D$11:$D$308),1, COUNTIF(A$4:$A174, 'Annex 2 EHV charges'!$D$11:$D$308)), 0)),"")</f>
        <v>669</v>
      </c>
      <c r="B175" s="77">
        <f>IF($A175="","",VLOOKUP($A175,'Annex 2 EHV charges'!$D:$P,2,0))</f>
        <v>669</v>
      </c>
      <c r="C175" s="78" t="str">
        <f>IF($A175="","",VLOOKUP($A175,'Annex 2 EHV charges'!$D:$P,3,0))</f>
        <v>1170000424913</v>
      </c>
      <c r="D175" s="77" t="str">
        <f>IF($A175="","",VLOOKUP($A175,'Annex 2 EHV charges'!$D:$P,4,0))</f>
        <v>Mount Mill Solar Park</v>
      </c>
      <c r="E175" s="79" t="str">
        <f>IFERROR(IF(VLOOKUP($A175,'Annex 2 EHV charges'!$D:$P,COLUMN(E175)+5,FALSE)=0,"",VLOOKUP($A175,'Annex 2 EHV charges'!$D:$P,COLUMN(E175)+5,FALSE)),"")</f>
        <v/>
      </c>
      <c r="F175" s="80">
        <f>IFERROR(IF(VLOOKUP($A175,'Annex 2 EHV charges'!$D:$P,COLUMN(F175)+5,FALSE)=0,"",VLOOKUP($A175,'Annex 2 EHV charges'!$D:$P,COLUMN(F175)+5,FALSE)),"")</f>
        <v>904.34</v>
      </c>
      <c r="G175" s="81">
        <f>IFERROR(IF(VLOOKUP($A175,'Annex 2 EHV charges'!$D:$P,COLUMN(G175)+5,FALSE)=0,"",VLOOKUP($A175,'Annex 2 EHV charges'!$D:$P,COLUMN(G175)+5,FALSE)),"")</f>
        <v>0.05</v>
      </c>
      <c r="H175" s="81">
        <f>IFERROR(IF(VLOOKUP($A175,'Annex 2 EHV charges'!$D:$P,COLUMN(H175)+5,FALSE)=0,"",VLOOKUP($A175,'Annex 2 EHV charges'!$D:$P,COLUMN(H175)+5,FALSE)),"")</f>
        <v>0.05</v>
      </c>
    </row>
    <row r="176" spans="1:8" x14ac:dyDescent="0.2">
      <c r="A176" s="78">
        <f t="array" ref="A176">IFERROR(INDEX('Annex 2 EHV charges'!$D$11:$D$308, MATCH(0, IF(ISBLANK('Annex 2 EHV charges'!$D$11:$D$308),1, COUNTIF(A$4:$A175, 'Annex 2 EHV charges'!$D$11:$D$308)), 0)),"")</f>
        <v>670</v>
      </c>
      <c r="B176" s="77">
        <f>IF($A176="","",VLOOKUP($A176,'Annex 2 EHV charges'!$D:$P,2,0))</f>
        <v>670</v>
      </c>
      <c r="C176" s="78" t="str">
        <f>IF($A176="","",VLOOKUP($A176,'Annex 2 EHV charges'!$D:$P,3,0))</f>
        <v>1170000427180</v>
      </c>
      <c r="D176" s="77" t="str">
        <f>IF($A176="","",VLOOKUP($A176,'Annex 2 EHV charges'!$D:$P,4,0))</f>
        <v>Podington Airfield WF</v>
      </c>
      <c r="E176" s="79" t="str">
        <f>IFERROR(IF(VLOOKUP($A176,'Annex 2 EHV charges'!$D:$P,COLUMN(E176)+5,FALSE)=0,"",VLOOKUP($A176,'Annex 2 EHV charges'!$D:$P,COLUMN(E176)+5,FALSE)),"")</f>
        <v/>
      </c>
      <c r="F176" s="80">
        <f>IFERROR(IF(VLOOKUP($A176,'Annex 2 EHV charges'!$D:$P,COLUMN(F176)+5,FALSE)=0,"",VLOOKUP($A176,'Annex 2 EHV charges'!$D:$P,COLUMN(F176)+5,FALSE)),"")</f>
        <v>5704.82</v>
      </c>
      <c r="G176" s="81">
        <f>IFERROR(IF(VLOOKUP($A176,'Annex 2 EHV charges'!$D:$P,COLUMN(G176)+5,FALSE)=0,"",VLOOKUP($A176,'Annex 2 EHV charges'!$D:$P,COLUMN(G176)+5,FALSE)),"")</f>
        <v>0.05</v>
      </c>
      <c r="H176" s="81">
        <f>IFERROR(IF(VLOOKUP($A176,'Annex 2 EHV charges'!$D:$P,COLUMN(H176)+5,FALSE)=0,"",VLOOKUP($A176,'Annex 2 EHV charges'!$D:$P,COLUMN(H176)+5,FALSE)),"")</f>
        <v>0.05</v>
      </c>
    </row>
    <row r="177" spans="1:8" x14ac:dyDescent="0.2">
      <c r="A177" s="78">
        <f t="array" ref="A177">IFERROR(INDEX('Annex 2 EHV charges'!$D$11:$D$308, MATCH(0, IF(ISBLANK('Annex 2 EHV charges'!$D$11:$D$308),1, COUNTIF(A$4:$A176, 'Annex 2 EHV charges'!$D$11:$D$308)), 0)),"")</f>
        <v>671</v>
      </c>
      <c r="B177" s="77">
        <f>IF($A177="","",VLOOKUP($A177,'Annex 2 EHV charges'!$D:$P,2,0))</f>
        <v>671</v>
      </c>
      <c r="C177" s="78" t="str">
        <f>IF($A177="","",VLOOKUP($A177,'Annex 2 EHV charges'!$D:$P,3,0))</f>
        <v>1170000428537</v>
      </c>
      <c r="D177" s="77" t="str">
        <f>IF($A177="","",VLOOKUP($A177,'Annex 2 EHV charges'!$D:$P,4,0))</f>
        <v>Branston South PV Farm</v>
      </c>
      <c r="E177" s="79" t="str">
        <f>IFERROR(IF(VLOOKUP($A177,'Annex 2 EHV charges'!$D:$P,COLUMN(E177)+5,FALSE)=0,"",VLOOKUP($A177,'Annex 2 EHV charges'!$D:$P,COLUMN(E177)+5,FALSE)),"")</f>
        <v/>
      </c>
      <c r="F177" s="80">
        <f>IFERROR(IF(VLOOKUP($A177,'Annex 2 EHV charges'!$D:$P,COLUMN(F177)+5,FALSE)=0,"",VLOOKUP($A177,'Annex 2 EHV charges'!$D:$P,COLUMN(F177)+5,FALSE)),"")</f>
        <v>1263.0999999999999</v>
      </c>
      <c r="G177" s="81">
        <f>IFERROR(IF(VLOOKUP($A177,'Annex 2 EHV charges'!$D:$P,COLUMN(G177)+5,FALSE)=0,"",VLOOKUP($A177,'Annex 2 EHV charges'!$D:$P,COLUMN(G177)+5,FALSE)),"")</f>
        <v>0.05</v>
      </c>
      <c r="H177" s="81">
        <f>IFERROR(IF(VLOOKUP($A177,'Annex 2 EHV charges'!$D:$P,COLUMN(H177)+5,FALSE)=0,"",VLOOKUP($A177,'Annex 2 EHV charges'!$D:$P,COLUMN(H177)+5,FALSE)),"")</f>
        <v>0.05</v>
      </c>
    </row>
    <row r="178" spans="1:8" x14ac:dyDescent="0.2">
      <c r="A178" s="78">
        <f t="array" ref="A178">IFERROR(INDEX('Annex 2 EHV charges'!$D$11:$D$308, MATCH(0, IF(ISBLANK('Annex 2 EHV charges'!$D$11:$D$308),1, COUNTIF(A$4:$A177, 'Annex 2 EHV charges'!$D$11:$D$308)), 0)),"")</f>
        <v>672</v>
      </c>
      <c r="B178" s="77">
        <f>IF($A178="","",VLOOKUP($A178,'Annex 2 EHV charges'!$D:$P,2,0))</f>
        <v>672</v>
      </c>
      <c r="C178" s="78" t="str">
        <f>IF($A178="","",VLOOKUP($A178,'Annex 2 EHV charges'!$D:$P,3,0))</f>
        <v>1170000430191</v>
      </c>
      <c r="D178" s="77" t="str">
        <f>IF($A178="","",VLOOKUP($A178,'Annex 2 EHV charges'!$D:$P,4,0))</f>
        <v>Eakring Solar Farm</v>
      </c>
      <c r="E178" s="79" t="str">
        <f>IFERROR(IF(VLOOKUP($A178,'Annex 2 EHV charges'!$D:$P,COLUMN(E178)+5,FALSE)=0,"",VLOOKUP($A178,'Annex 2 EHV charges'!$D:$P,COLUMN(E178)+5,FALSE)),"")</f>
        <v/>
      </c>
      <c r="F178" s="80">
        <f>IFERROR(IF(VLOOKUP($A178,'Annex 2 EHV charges'!$D:$P,COLUMN(F178)+5,FALSE)=0,"",VLOOKUP($A178,'Annex 2 EHV charges'!$D:$P,COLUMN(F178)+5,FALSE)),"")</f>
        <v>477.96</v>
      </c>
      <c r="G178" s="81">
        <f>IFERROR(IF(VLOOKUP($A178,'Annex 2 EHV charges'!$D:$P,COLUMN(G178)+5,FALSE)=0,"",VLOOKUP($A178,'Annex 2 EHV charges'!$D:$P,COLUMN(G178)+5,FALSE)),"")</f>
        <v>0.05</v>
      </c>
      <c r="H178" s="81">
        <f>IFERROR(IF(VLOOKUP($A178,'Annex 2 EHV charges'!$D:$P,COLUMN(H178)+5,FALSE)=0,"",VLOOKUP($A178,'Annex 2 EHV charges'!$D:$P,COLUMN(H178)+5,FALSE)),"")</f>
        <v>0.05</v>
      </c>
    </row>
    <row r="179" spans="1:8" x14ac:dyDescent="0.2">
      <c r="A179" s="78">
        <f t="array" ref="A179">IFERROR(INDEX('Annex 2 EHV charges'!$D$11:$D$308, MATCH(0, IF(ISBLANK('Annex 2 EHV charges'!$D$11:$D$308),1, COUNTIF(A$4:$A178, 'Annex 2 EHV charges'!$D$11:$D$308)), 0)),"")</f>
        <v>673</v>
      </c>
      <c r="B179" s="77">
        <f>IF($A179="","",VLOOKUP($A179,'Annex 2 EHV charges'!$D:$P,2,0))</f>
        <v>673</v>
      </c>
      <c r="C179" s="78" t="str">
        <f>IF($A179="","",VLOOKUP($A179,'Annex 2 EHV charges'!$D:$P,3,0))</f>
        <v>1170000439886</v>
      </c>
      <c r="D179" s="77" t="str">
        <f>IF($A179="","",VLOOKUP($A179,'Annex 2 EHV charges'!$D:$P,4,0))</f>
        <v>Ragdale PV Solar Park</v>
      </c>
      <c r="E179" s="79" t="str">
        <f>IFERROR(IF(VLOOKUP($A179,'Annex 2 EHV charges'!$D:$P,COLUMN(E179)+5,FALSE)=0,"",VLOOKUP($A179,'Annex 2 EHV charges'!$D:$P,COLUMN(E179)+5,FALSE)),"")</f>
        <v/>
      </c>
      <c r="F179" s="80">
        <f>IFERROR(IF(VLOOKUP($A179,'Annex 2 EHV charges'!$D:$P,COLUMN(F179)+5,FALSE)=0,"",VLOOKUP($A179,'Annex 2 EHV charges'!$D:$P,COLUMN(F179)+5,FALSE)),"")</f>
        <v>80.75</v>
      </c>
      <c r="G179" s="81">
        <f>IFERROR(IF(VLOOKUP($A179,'Annex 2 EHV charges'!$D:$P,COLUMN(G179)+5,FALSE)=0,"",VLOOKUP($A179,'Annex 2 EHV charges'!$D:$P,COLUMN(G179)+5,FALSE)),"")</f>
        <v>0.05</v>
      </c>
      <c r="H179" s="81">
        <f>IFERROR(IF(VLOOKUP($A179,'Annex 2 EHV charges'!$D:$P,COLUMN(H179)+5,FALSE)=0,"",VLOOKUP($A179,'Annex 2 EHV charges'!$D:$P,COLUMN(H179)+5,FALSE)),"")</f>
        <v>0.05</v>
      </c>
    </row>
    <row r="180" spans="1:8" x14ac:dyDescent="0.2">
      <c r="A180" s="78">
        <f t="array" ref="A180">IFERROR(INDEX('Annex 2 EHV charges'!$D$11:$D$308, MATCH(0, IF(ISBLANK('Annex 2 EHV charges'!$D$11:$D$308),1, COUNTIF(A$4:$A179, 'Annex 2 EHV charges'!$D$11:$D$308)), 0)),"")</f>
        <v>674</v>
      </c>
      <c r="B180" s="77">
        <f>IF($A180="","",VLOOKUP($A180,'Annex 2 EHV charges'!$D:$P,2,0))</f>
        <v>674</v>
      </c>
      <c r="C180" s="78" t="str">
        <f>IF($A180="","",VLOOKUP($A180,'Annex 2 EHV charges'!$D:$P,3,0))</f>
        <v>1170000438321</v>
      </c>
      <c r="D180" s="77" t="str">
        <f>IF($A180="","",VLOOKUP($A180,'Annex 2 EHV charges'!$D:$P,4,0))</f>
        <v>Thoresby Solar Farm</v>
      </c>
      <c r="E180" s="79" t="str">
        <f>IFERROR(IF(VLOOKUP($A180,'Annex 2 EHV charges'!$D:$P,COLUMN(E180)+5,FALSE)=0,"",VLOOKUP($A180,'Annex 2 EHV charges'!$D:$P,COLUMN(E180)+5,FALSE)),"")</f>
        <v/>
      </c>
      <c r="F180" s="80">
        <f>IFERROR(IF(VLOOKUP($A180,'Annex 2 EHV charges'!$D:$P,COLUMN(F180)+5,FALSE)=0,"",VLOOKUP($A180,'Annex 2 EHV charges'!$D:$P,COLUMN(F180)+5,FALSE)),"")</f>
        <v>829.12</v>
      </c>
      <c r="G180" s="81">
        <f>IFERROR(IF(VLOOKUP($A180,'Annex 2 EHV charges'!$D:$P,COLUMN(G180)+5,FALSE)=0,"",VLOOKUP($A180,'Annex 2 EHV charges'!$D:$P,COLUMN(G180)+5,FALSE)),"")</f>
        <v>0.05</v>
      </c>
      <c r="H180" s="81">
        <f>IFERROR(IF(VLOOKUP($A180,'Annex 2 EHV charges'!$D:$P,COLUMN(H180)+5,FALSE)=0,"",VLOOKUP($A180,'Annex 2 EHV charges'!$D:$P,COLUMN(H180)+5,FALSE)),"")</f>
        <v>0.05</v>
      </c>
    </row>
    <row r="181" spans="1:8" x14ac:dyDescent="0.2">
      <c r="A181" s="78">
        <f t="array" ref="A181">IFERROR(INDEX('Annex 2 EHV charges'!$D$11:$D$308, MATCH(0, IF(ISBLANK('Annex 2 EHV charges'!$D$11:$D$308),1, COUNTIF(A$4:$A180, 'Annex 2 EHV charges'!$D$11:$D$308)), 0)),"")</f>
        <v>675</v>
      </c>
      <c r="B181" s="77">
        <f>IF($A181="","",VLOOKUP($A181,'Annex 2 EHV charges'!$D:$P,2,0))</f>
        <v>675</v>
      </c>
      <c r="C181" s="78" t="str">
        <f>IF($A181="","",VLOOKUP($A181,'Annex 2 EHV charges'!$D:$P,3,0))</f>
        <v>1170000437220</v>
      </c>
      <c r="D181" s="77" t="str">
        <f>IF($A181="","",VLOOKUP($A181,'Annex 2 EHV charges'!$D:$P,4,0))</f>
        <v>Welbeck Solar Farm</v>
      </c>
      <c r="E181" s="79" t="str">
        <f>IFERROR(IF(VLOOKUP($A181,'Annex 2 EHV charges'!$D:$P,COLUMN(E181)+5,FALSE)=0,"",VLOOKUP($A181,'Annex 2 EHV charges'!$D:$P,COLUMN(E181)+5,FALSE)),"")</f>
        <v/>
      </c>
      <c r="F181" s="80">
        <f>IFERROR(IF(VLOOKUP($A181,'Annex 2 EHV charges'!$D:$P,COLUMN(F181)+5,FALSE)=0,"",VLOOKUP($A181,'Annex 2 EHV charges'!$D:$P,COLUMN(F181)+5,FALSE)),"")</f>
        <v>761.64</v>
      </c>
      <c r="G181" s="81">
        <f>IFERROR(IF(VLOOKUP($A181,'Annex 2 EHV charges'!$D:$P,COLUMN(G181)+5,FALSE)=0,"",VLOOKUP($A181,'Annex 2 EHV charges'!$D:$P,COLUMN(G181)+5,FALSE)),"")</f>
        <v>0.05</v>
      </c>
      <c r="H181" s="81">
        <f>IFERROR(IF(VLOOKUP($A181,'Annex 2 EHV charges'!$D:$P,COLUMN(H181)+5,FALSE)=0,"",VLOOKUP($A181,'Annex 2 EHV charges'!$D:$P,COLUMN(H181)+5,FALSE)),"")</f>
        <v>0.05</v>
      </c>
    </row>
    <row r="182" spans="1:8" x14ac:dyDescent="0.2">
      <c r="A182" s="78">
        <f t="array" ref="A182">IFERROR(INDEX('Annex 2 EHV charges'!$D$11:$D$308, MATCH(0, IF(ISBLANK('Annex 2 EHV charges'!$D$11:$D$308),1, COUNTIF(A$4:$A181, 'Annex 2 EHV charges'!$D$11:$D$308)), 0)),"")</f>
        <v>676</v>
      </c>
      <c r="B182" s="77">
        <f>IF($A182="","",VLOOKUP($A182,'Annex 2 EHV charges'!$D:$P,2,0))</f>
        <v>676</v>
      </c>
      <c r="C182" s="78" t="str">
        <f>IF($A182="","",VLOOKUP($A182,'Annex 2 EHV charges'!$D:$P,3,0))</f>
        <v>1170000444681</v>
      </c>
      <c r="D182" s="77" t="str">
        <f>IF($A182="","",VLOOKUP($A182,'Annex 2 EHV charges'!$D:$P,4,0))</f>
        <v>Atherstone Solar Farm</v>
      </c>
      <c r="E182" s="79" t="str">
        <f>IFERROR(IF(VLOOKUP($A182,'Annex 2 EHV charges'!$D:$P,COLUMN(E182)+5,FALSE)=0,"",VLOOKUP($A182,'Annex 2 EHV charges'!$D:$P,COLUMN(E182)+5,FALSE)),"")</f>
        <v/>
      </c>
      <c r="F182" s="80">
        <f>IFERROR(IF(VLOOKUP($A182,'Annex 2 EHV charges'!$D:$P,COLUMN(F182)+5,FALSE)=0,"",VLOOKUP($A182,'Annex 2 EHV charges'!$D:$P,COLUMN(F182)+5,FALSE)),"")</f>
        <v>764.7</v>
      </c>
      <c r="G182" s="81">
        <f>IFERROR(IF(VLOOKUP($A182,'Annex 2 EHV charges'!$D:$P,COLUMN(G182)+5,FALSE)=0,"",VLOOKUP($A182,'Annex 2 EHV charges'!$D:$P,COLUMN(G182)+5,FALSE)),"")</f>
        <v>0.05</v>
      </c>
      <c r="H182" s="81">
        <f>IFERROR(IF(VLOOKUP($A182,'Annex 2 EHV charges'!$D:$P,COLUMN(H182)+5,FALSE)=0,"",VLOOKUP($A182,'Annex 2 EHV charges'!$D:$P,COLUMN(H182)+5,FALSE)),"")</f>
        <v>0.05</v>
      </c>
    </row>
    <row r="183" spans="1:8" x14ac:dyDescent="0.2">
      <c r="A183" s="78">
        <f t="array" ref="A183">IFERROR(INDEX('Annex 2 EHV charges'!$D$11:$D$308, MATCH(0, IF(ISBLANK('Annex 2 EHV charges'!$D$11:$D$308),1, COUNTIF(A$4:$A182, 'Annex 2 EHV charges'!$D$11:$D$308)), 0)),"")</f>
        <v>677</v>
      </c>
      <c r="B183" s="77">
        <f>IF($A183="","",VLOOKUP($A183,'Annex 2 EHV charges'!$D:$P,2,0))</f>
        <v>677</v>
      </c>
      <c r="C183" s="78" t="str">
        <f>IF($A183="","",VLOOKUP($A183,'Annex 2 EHV charges'!$D:$P,3,0))</f>
        <v>1170000445133</v>
      </c>
      <c r="D183" s="77" t="str">
        <f>IF($A183="","",VLOOKUP($A183,'Annex 2 EHV charges'!$D:$P,4,0))</f>
        <v>Babworth Estate PV Farm</v>
      </c>
      <c r="E183" s="79" t="str">
        <f>IFERROR(IF(VLOOKUP($A183,'Annex 2 EHV charges'!$D:$P,COLUMN(E183)+5,FALSE)=0,"",VLOOKUP($A183,'Annex 2 EHV charges'!$D:$P,COLUMN(E183)+5,FALSE)),"")</f>
        <v/>
      </c>
      <c r="F183" s="80">
        <f>IFERROR(IF(VLOOKUP($A183,'Annex 2 EHV charges'!$D:$P,COLUMN(F183)+5,FALSE)=0,"",VLOOKUP($A183,'Annex 2 EHV charges'!$D:$P,COLUMN(F183)+5,FALSE)),"")</f>
        <v>686.73</v>
      </c>
      <c r="G183" s="81">
        <f>IFERROR(IF(VLOOKUP($A183,'Annex 2 EHV charges'!$D:$P,COLUMN(G183)+5,FALSE)=0,"",VLOOKUP($A183,'Annex 2 EHV charges'!$D:$P,COLUMN(G183)+5,FALSE)),"")</f>
        <v>0.05</v>
      </c>
      <c r="H183" s="81">
        <f>IFERROR(IF(VLOOKUP($A183,'Annex 2 EHV charges'!$D:$P,COLUMN(H183)+5,FALSE)=0,"",VLOOKUP($A183,'Annex 2 EHV charges'!$D:$P,COLUMN(H183)+5,FALSE)),"")</f>
        <v>0.05</v>
      </c>
    </row>
    <row r="184" spans="1:8" x14ac:dyDescent="0.2">
      <c r="A184" s="78">
        <f t="array" ref="A184">IFERROR(INDEX('Annex 2 EHV charges'!$D$11:$D$308, MATCH(0, IF(ISBLANK('Annex 2 EHV charges'!$D$11:$D$308),1, COUNTIF(A$4:$A183, 'Annex 2 EHV charges'!$D$11:$D$308)), 0)),"")</f>
        <v>679</v>
      </c>
      <c r="B184" s="77">
        <f>IF($A184="","",VLOOKUP($A184,'Annex 2 EHV charges'!$D:$P,2,0))</f>
        <v>679</v>
      </c>
      <c r="C184" s="78" t="str">
        <f>IF($A184="","",VLOOKUP($A184,'Annex 2 EHV charges'!$D:$P,3,0))</f>
        <v>1170000446606</v>
      </c>
      <c r="D184" s="77" t="str">
        <f>IF($A184="","",VLOOKUP($A184,'Annex 2 EHV charges'!$D:$P,4,0))</f>
        <v>Homestead Farm Solar Park</v>
      </c>
      <c r="E184" s="79" t="str">
        <f>IFERROR(IF(VLOOKUP($A184,'Annex 2 EHV charges'!$D:$P,COLUMN(E184)+5,FALSE)=0,"",VLOOKUP($A184,'Annex 2 EHV charges'!$D:$P,COLUMN(E184)+5,FALSE)),"")</f>
        <v/>
      </c>
      <c r="F184" s="80">
        <f>IFERROR(IF(VLOOKUP($A184,'Annex 2 EHV charges'!$D:$P,COLUMN(F184)+5,FALSE)=0,"",VLOOKUP($A184,'Annex 2 EHV charges'!$D:$P,COLUMN(F184)+5,FALSE)),"")</f>
        <v>907.16</v>
      </c>
      <c r="G184" s="81">
        <f>IFERROR(IF(VLOOKUP($A184,'Annex 2 EHV charges'!$D:$P,COLUMN(G184)+5,FALSE)=0,"",VLOOKUP($A184,'Annex 2 EHV charges'!$D:$P,COLUMN(G184)+5,FALSE)),"")</f>
        <v>0.05</v>
      </c>
      <c r="H184" s="81">
        <f>IFERROR(IF(VLOOKUP($A184,'Annex 2 EHV charges'!$D:$P,COLUMN(H184)+5,FALSE)=0,"",VLOOKUP($A184,'Annex 2 EHV charges'!$D:$P,COLUMN(H184)+5,FALSE)),"")</f>
        <v>0.05</v>
      </c>
    </row>
    <row r="185" spans="1:8" x14ac:dyDescent="0.2">
      <c r="A185" s="78">
        <f t="array" ref="A185">IFERROR(INDEX('Annex 2 EHV charges'!$D$11:$D$308, MATCH(0, IF(ISBLANK('Annex 2 EHV charges'!$D$11:$D$308),1, COUNTIF(A$4:$A184, 'Annex 2 EHV charges'!$D$11:$D$308)), 0)),"")</f>
        <v>680</v>
      </c>
      <c r="B185" s="77">
        <f>IF($A185="","",VLOOKUP($A185,'Annex 2 EHV charges'!$D:$P,2,0))</f>
        <v>680</v>
      </c>
      <c r="C185" s="78" t="str">
        <f>IF($A185="","",VLOOKUP($A185,'Annex 2 EHV charges'!$D:$P,3,0))</f>
        <v>1170000447042</v>
      </c>
      <c r="D185" s="77" t="str">
        <f>IF($A185="","",VLOOKUP($A185,'Annex 2 EHV charges'!$D:$P,4,0))</f>
        <v>Grange Solar Farm</v>
      </c>
      <c r="E185" s="79" t="str">
        <f>IFERROR(IF(VLOOKUP($A185,'Annex 2 EHV charges'!$D:$P,COLUMN(E185)+5,FALSE)=0,"",VLOOKUP($A185,'Annex 2 EHV charges'!$D:$P,COLUMN(E185)+5,FALSE)),"")</f>
        <v/>
      </c>
      <c r="F185" s="80">
        <f>IFERROR(IF(VLOOKUP($A185,'Annex 2 EHV charges'!$D:$P,COLUMN(F185)+5,FALSE)=0,"",VLOOKUP($A185,'Annex 2 EHV charges'!$D:$P,COLUMN(F185)+5,FALSE)),"")</f>
        <v>441.95</v>
      </c>
      <c r="G185" s="81">
        <f>IFERROR(IF(VLOOKUP($A185,'Annex 2 EHV charges'!$D:$P,COLUMN(G185)+5,FALSE)=0,"",VLOOKUP($A185,'Annex 2 EHV charges'!$D:$P,COLUMN(G185)+5,FALSE)),"")</f>
        <v>0.05</v>
      </c>
      <c r="H185" s="81">
        <f>IFERROR(IF(VLOOKUP($A185,'Annex 2 EHV charges'!$D:$P,COLUMN(H185)+5,FALSE)=0,"",VLOOKUP($A185,'Annex 2 EHV charges'!$D:$P,COLUMN(H185)+5,FALSE)),"")</f>
        <v>0.05</v>
      </c>
    </row>
    <row r="186" spans="1:8" x14ac:dyDescent="0.2">
      <c r="A186" s="78">
        <f t="array" ref="A186">IFERROR(INDEX('Annex 2 EHV charges'!$D$11:$D$308, MATCH(0, IF(ISBLANK('Annex 2 EHV charges'!$D$11:$D$308),1, COUNTIF(A$4:$A185, 'Annex 2 EHV charges'!$D$11:$D$308)), 0)),"")</f>
        <v>2034</v>
      </c>
      <c r="B186" s="77">
        <f>IF($A186="","",VLOOKUP($A186,'Annex 2 EHV charges'!$D:$P,2,0))</f>
        <v>2034</v>
      </c>
      <c r="C186" s="78">
        <f>IF($A186="","",VLOOKUP($A186,'Annex 2 EHV charges'!$D:$P,3,0))</f>
        <v>2034</v>
      </c>
      <c r="D186" s="77" t="str">
        <f>IF($A186="","",VLOOKUP($A186,'Annex 2 EHV charges'!$D:$P,4,0))</f>
        <v>Grendon/Huntingdon Interconnector</v>
      </c>
      <c r="E186" s="79" t="str">
        <f>IFERROR(IF(VLOOKUP($A186,'Annex 2 EHV charges'!$D:$P,COLUMN(E186)+5,FALSE)=0,"",VLOOKUP($A186,'Annex 2 EHV charges'!$D:$P,COLUMN(E186)+5,FALSE)),"")</f>
        <v/>
      </c>
      <c r="F186" s="80" t="str">
        <f>IFERROR(IF(VLOOKUP($A186,'Annex 2 EHV charges'!$D:$P,COLUMN(F186)+5,FALSE)=0,"",VLOOKUP($A186,'Annex 2 EHV charges'!$D:$P,COLUMN(F186)+5,FALSE)),"")</f>
        <v/>
      </c>
      <c r="G186" s="81" t="str">
        <f>IFERROR(IF(VLOOKUP($A186,'Annex 2 EHV charges'!$D:$P,COLUMN(G186)+5,FALSE)=0,"",VLOOKUP($A186,'Annex 2 EHV charges'!$D:$P,COLUMN(G186)+5,FALSE)),"")</f>
        <v/>
      </c>
      <c r="H186" s="81" t="str">
        <f>IFERROR(IF(VLOOKUP($A186,'Annex 2 EHV charges'!$D:$P,COLUMN(H186)+5,FALSE)=0,"",VLOOKUP($A186,'Annex 2 EHV charges'!$D:$P,COLUMN(H186)+5,FALSE)),"")</f>
        <v/>
      </c>
    </row>
    <row r="187" spans="1:8" x14ac:dyDescent="0.2">
      <c r="A187" s="78">
        <f t="array" ref="A187">IFERROR(INDEX('Annex 2 EHV charges'!$D$11:$D$308, MATCH(0, IF(ISBLANK('Annex 2 EHV charges'!$D$11:$D$308),1, COUNTIF(A$4:$A186, 'Annex 2 EHV charges'!$D$11:$D$308)), 0)),"")</f>
        <v>7015</v>
      </c>
      <c r="B187" s="77">
        <f>IF($A187="","",VLOOKUP($A187,'Annex 2 EHV charges'!$D:$P,2,0))</f>
        <v>7015</v>
      </c>
      <c r="C187" s="78">
        <f>IF($A187="","",VLOOKUP($A187,'Annex 2 EHV charges'!$D:$P,3,0))</f>
        <v>7015</v>
      </c>
      <c r="D187" s="77" t="str">
        <f>IF($A187="","",VLOOKUP($A187,'Annex 2 EHV charges'!$D:$P,4,0))</f>
        <v>Corby Power generation</v>
      </c>
      <c r="E187" s="79" t="str">
        <f>IFERROR(IF(VLOOKUP($A187,'Annex 2 EHV charges'!$D:$P,COLUMN(E187)+5,FALSE)=0,"",VLOOKUP($A187,'Annex 2 EHV charges'!$D:$P,COLUMN(E187)+5,FALSE)),"")</f>
        <v/>
      </c>
      <c r="F187" s="80">
        <f>IFERROR(IF(VLOOKUP($A187,'Annex 2 EHV charges'!$D:$P,COLUMN(F187)+5,FALSE)=0,"",VLOOKUP($A187,'Annex 2 EHV charges'!$D:$P,COLUMN(F187)+5,FALSE)),"")</f>
        <v>457.51</v>
      </c>
      <c r="G187" s="81">
        <f>IFERROR(IF(VLOOKUP($A187,'Annex 2 EHV charges'!$D:$P,COLUMN(G187)+5,FALSE)=0,"",VLOOKUP($A187,'Annex 2 EHV charges'!$D:$P,COLUMN(G187)+5,FALSE)),"")</f>
        <v>0.05</v>
      </c>
      <c r="H187" s="81">
        <f>IFERROR(IF(VLOOKUP($A187,'Annex 2 EHV charges'!$D:$P,COLUMN(H187)+5,FALSE)=0,"",VLOOKUP($A187,'Annex 2 EHV charges'!$D:$P,COLUMN(H187)+5,FALSE)),"")</f>
        <v>0.05</v>
      </c>
    </row>
    <row r="188" spans="1:8" x14ac:dyDescent="0.2">
      <c r="A188" s="78">
        <f t="array" ref="A188">IFERROR(INDEX('Annex 2 EHV charges'!$D$11:$D$308, MATCH(0, IF(ISBLANK('Annex 2 EHV charges'!$D$11:$D$308),1, COUNTIF(A$4:$A187, 'Annex 2 EHV charges'!$D$11:$D$308)), 0)),"")</f>
        <v>7316</v>
      </c>
      <c r="B188" s="77">
        <f>IF($A188="","",VLOOKUP($A188,'Annex 2 EHV charges'!$D:$P,2,0))</f>
        <v>7316</v>
      </c>
      <c r="C188" s="78">
        <f>IF($A188="","",VLOOKUP($A188,'Annex 2 EHV charges'!$D:$P,3,0))</f>
        <v>7316</v>
      </c>
      <c r="D188" s="77" t="str">
        <f>IF($A188="","",VLOOKUP($A188,'Annex 2 EHV charges'!$D:$P,4,0))</f>
        <v>Redfield Road 1 STOR</v>
      </c>
      <c r="E188" s="79">
        <f>IFERROR(IF(VLOOKUP($A188,'Annex 2 EHV charges'!$D:$P,COLUMN(E188)+5,FALSE)=0,"",VLOOKUP($A188,'Annex 2 EHV charges'!$D:$P,COLUMN(E188)+5,FALSE)),"")</f>
        <v>-1.3580000000000001</v>
      </c>
      <c r="F188" s="80">
        <f>IFERROR(IF(VLOOKUP($A188,'Annex 2 EHV charges'!$D:$P,COLUMN(F188)+5,FALSE)=0,"",VLOOKUP($A188,'Annex 2 EHV charges'!$D:$P,COLUMN(F188)+5,FALSE)),"")</f>
        <v>395.23</v>
      </c>
      <c r="G188" s="81">
        <f>IFERROR(IF(VLOOKUP($A188,'Annex 2 EHV charges'!$D:$P,COLUMN(G188)+5,FALSE)=0,"",VLOOKUP($A188,'Annex 2 EHV charges'!$D:$P,COLUMN(G188)+5,FALSE)),"")</f>
        <v>0.05</v>
      </c>
      <c r="H188" s="81">
        <f>IFERROR(IF(VLOOKUP($A188,'Annex 2 EHV charges'!$D:$P,COLUMN(H188)+5,FALSE)=0,"",VLOOKUP($A188,'Annex 2 EHV charges'!$D:$P,COLUMN(H188)+5,FALSE)),"")</f>
        <v>0.05</v>
      </c>
    </row>
    <row r="189" spans="1:8" x14ac:dyDescent="0.2">
      <c r="A189" s="78">
        <f t="array" ref="A189">IFERROR(INDEX('Annex 2 EHV charges'!$D$11:$D$308, MATCH(0, IF(ISBLANK('Annex 2 EHV charges'!$D$11:$D$308),1, COUNTIF(A$4:$A188, 'Annex 2 EHV charges'!$D$11:$D$308)), 0)),"")</f>
        <v>7325</v>
      </c>
      <c r="B189" s="77">
        <f>IF($A189="","",VLOOKUP($A189,'Annex 2 EHV charges'!$D:$P,2,0))</f>
        <v>7325</v>
      </c>
      <c r="C189" s="78">
        <f>IF($A189="","",VLOOKUP($A189,'Annex 2 EHV charges'!$D:$P,3,0))</f>
        <v>7325</v>
      </c>
      <c r="D189" s="77" t="str">
        <f>IF($A189="","",VLOOKUP($A189,'Annex 2 EHV charges'!$D:$P,4,0))</f>
        <v>Trafalgar Pk Gas STOR</v>
      </c>
      <c r="E189" s="79">
        <f>IFERROR(IF(VLOOKUP($A189,'Annex 2 EHV charges'!$D:$P,COLUMN(E189)+5,FALSE)=0,"",VLOOKUP($A189,'Annex 2 EHV charges'!$D:$P,COLUMN(E189)+5,FALSE)),"")</f>
        <v>-1.56</v>
      </c>
      <c r="F189" s="80">
        <f>IFERROR(IF(VLOOKUP($A189,'Annex 2 EHV charges'!$D:$P,COLUMN(F189)+5,FALSE)=0,"",VLOOKUP($A189,'Annex 2 EHV charges'!$D:$P,COLUMN(F189)+5,FALSE)),"")</f>
        <v>530.34</v>
      </c>
      <c r="G189" s="81">
        <f>IFERROR(IF(VLOOKUP($A189,'Annex 2 EHV charges'!$D:$P,COLUMN(G189)+5,FALSE)=0,"",VLOOKUP($A189,'Annex 2 EHV charges'!$D:$P,COLUMN(G189)+5,FALSE)),"")</f>
        <v>0.05</v>
      </c>
      <c r="H189" s="81">
        <f>IFERROR(IF(VLOOKUP($A189,'Annex 2 EHV charges'!$D:$P,COLUMN(H189)+5,FALSE)=0,"",VLOOKUP($A189,'Annex 2 EHV charges'!$D:$P,COLUMN(H189)+5,FALSE)),"")</f>
        <v>0.05</v>
      </c>
    </row>
    <row r="190" spans="1:8" x14ac:dyDescent="0.2">
      <c r="A190" s="78">
        <f t="array" ref="A190">IFERROR(INDEX('Annex 2 EHV charges'!$D$11:$D$308, MATCH(0, IF(ISBLANK('Annex 2 EHV charges'!$D$11:$D$308),1, COUNTIF(A$4:$A189, 'Annex 2 EHV charges'!$D$11:$D$308)), 0)),"")</f>
        <v>7327</v>
      </c>
      <c r="B190" s="77">
        <f>IF($A190="","",VLOOKUP($A190,'Annex 2 EHV charges'!$D:$P,2,0))</f>
        <v>7327</v>
      </c>
      <c r="C190" s="78">
        <f>IF($A190="","",VLOOKUP($A190,'Annex 2 EHV charges'!$D:$P,3,0))</f>
        <v>7327</v>
      </c>
      <c r="D190" s="77" t="str">
        <f>IF($A190="","",VLOOKUP($A190,'Annex 2 EHV charges'!$D:$P,4,0))</f>
        <v>Redfield Road B STOR</v>
      </c>
      <c r="E190" s="79">
        <f>IFERROR(IF(VLOOKUP($A190,'Annex 2 EHV charges'!$D:$P,COLUMN(E190)+5,FALSE)=0,"",VLOOKUP($A190,'Annex 2 EHV charges'!$D:$P,COLUMN(E190)+5,FALSE)),"")</f>
        <v>-1.3580000000000001</v>
      </c>
      <c r="F190" s="80">
        <f>IFERROR(IF(VLOOKUP($A190,'Annex 2 EHV charges'!$D:$P,COLUMN(F190)+5,FALSE)=0,"",VLOOKUP($A190,'Annex 2 EHV charges'!$D:$P,COLUMN(F190)+5,FALSE)),"")</f>
        <v>1685.98</v>
      </c>
      <c r="G190" s="81">
        <f>IFERROR(IF(VLOOKUP($A190,'Annex 2 EHV charges'!$D:$P,COLUMN(G190)+5,FALSE)=0,"",VLOOKUP($A190,'Annex 2 EHV charges'!$D:$P,COLUMN(G190)+5,FALSE)),"")</f>
        <v>0.05</v>
      </c>
      <c r="H190" s="81">
        <f>IFERROR(IF(VLOOKUP($A190,'Annex 2 EHV charges'!$D:$P,COLUMN(H190)+5,FALSE)=0,"",VLOOKUP($A190,'Annex 2 EHV charges'!$D:$P,COLUMN(H190)+5,FALSE)),"")</f>
        <v>0.05</v>
      </c>
    </row>
    <row r="191" spans="1:8" x14ac:dyDescent="0.2">
      <c r="A191" s="78">
        <f t="array" ref="A191">IFERROR(INDEX('Annex 2 EHV charges'!$D$11:$D$308, MATCH(0, IF(ISBLANK('Annex 2 EHV charges'!$D$11:$D$308),1, COUNTIF(A$4:$A190, 'Annex 2 EHV charges'!$D$11:$D$308)), 0)),"")</f>
        <v>10501</v>
      </c>
      <c r="B191" s="77">
        <f>IF($A191="","",VLOOKUP($A191,'Annex 2 EHV charges'!$D:$P,2,0))</f>
        <v>10501</v>
      </c>
      <c r="C191" s="78">
        <f>IF($A191="","",VLOOKUP($A191,'Annex 2 EHV charges'!$D:$P,3,0))</f>
        <v>10501</v>
      </c>
      <c r="D191" s="77" t="str">
        <f>IF($A191="","",VLOOKUP($A191,'Annex 2 EHV charges'!$D:$P,4,0))</f>
        <v>Watnall Brickworks</v>
      </c>
      <c r="E191" s="79" t="str">
        <f>IFERROR(IF(VLOOKUP($A191,'Annex 2 EHV charges'!$D:$P,COLUMN(E191)+5,FALSE)=0,"",VLOOKUP($A191,'Annex 2 EHV charges'!$D:$P,COLUMN(E191)+5,FALSE)),"")</f>
        <v/>
      </c>
      <c r="F191" s="80">
        <f>IFERROR(IF(VLOOKUP($A191,'Annex 2 EHV charges'!$D:$P,COLUMN(F191)+5,FALSE)=0,"",VLOOKUP($A191,'Annex 2 EHV charges'!$D:$P,COLUMN(F191)+5,FALSE)),"")</f>
        <v>444.77</v>
      </c>
      <c r="G191" s="81">
        <f>IFERROR(IF(VLOOKUP($A191,'Annex 2 EHV charges'!$D:$P,COLUMN(G191)+5,FALSE)=0,"",VLOOKUP($A191,'Annex 2 EHV charges'!$D:$P,COLUMN(G191)+5,FALSE)),"")</f>
        <v>0.05</v>
      </c>
      <c r="H191" s="81">
        <f>IFERROR(IF(VLOOKUP($A191,'Annex 2 EHV charges'!$D:$P,COLUMN(H191)+5,FALSE)=0,"",VLOOKUP($A191,'Annex 2 EHV charges'!$D:$P,COLUMN(H191)+5,FALSE)),"")</f>
        <v>0.05</v>
      </c>
    </row>
    <row r="192" spans="1:8" x14ac:dyDescent="0.2">
      <c r="A192" s="78" t="str">
        <f t="array" ref="A192">IFERROR(INDEX('Annex 2 EHV charges'!$D$11:$D$308, MATCH(0, IF(ISBLANK('Annex 2 EHV charges'!$D$11:$D$308),1, COUNTIF(A$4:$A191, 'Annex 2 EHV charges'!$D$11:$D$308)), 0)),"")</f>
        <v>New Export 1</v>
      </c>
      <c r="B192" s="77" t="str">
        <f>IF($A192="","",VLOOKUP($A192,'Annex 2 EHV charges'!$D:$P,2,0))</f>
        <v>New Export 1</v>
      </c>
      <c r="C192" s="78" t="str">
        <f>IF($A192="","",VLOOKUP($A192,'Annex 2 EHV charges'!$D:$P,3,0))</f>
        <v>New Export 1</v>
      </c>
      <c r="D192" s="77" t="str">
        <f>IF($A192="","",VLOOKUP($A192,'Annex 2 EHV charges'!$D:$P,4,0))</f>
        <v>Alfreton Solar PV</v>
      </c>
      <c r="E192" s="79" t="str">
        <f>IFERROR(IF(VLOOKUP($A192,'Annex 2 EHV charges'!$D:$P,COLUMN(E192)+5,FALSE)=0,"",VLOOKUP($A192,'Annex 2 EHV charges'!$D:$P,COLUMN(E192)+5,FALSE)),"")</f>
        <v/>
      </c>
      <c r="F192" s="80">
        <f>IFERROR(IF(VLOOKUP($A192,'Annex 2 EHV charges'!$D:$P,COLUMN(F192)+5,FALSE)=0,"",VLOOKUP($A192,'Annex 2 EHV charges'!$D:$P,COLUMN(F192)+5,FALSE)),"")</f>
        <v>2970.12</v>
      </c>
      <c r="G192" s="81">
        <f>IFERROR(IF(VLOOKUP($A192,'Annex 2 EHV charges'!$D:$P,COLUMN(G192)+5,FALSE)=0,"",VLOOKUP($A192,'Annex 2 EHV charges'!$D:$P,COLUMN(G192)+5,FALSE)),"")</f>
        <v>0.05</v>
      </c>
      <c r="H192" s="81">
        <f>IFERROR(IF(VLOOKUP($A192,'Annex 2 EHV charges'!$D:$P,COLUMN(H192)+5,FALSE)=0,"",VLOOKUP($A192,'Annex 2 EHV charges'!$D:$P,COLUMN(H192)+5,FALSE)),"")</f>
        <v>0.05</v>
      </c>
    </row>
    <row r="193" spans="1:8" x14ac:dyDescent="0.2">
      <c r="A193" s="78" t="str">
        <f t="array" ref="A193">IFERROR(INDEX('Annex 2 EHV charges'!$D$11:$D$308, MATCH(0, IF(ISBLANK('Annex 2 EHV charges'!$D$11:$D$308),1, COUNTIF(A$4:$A192, 'Annex 2 EHV charges'!$D$11:$D$308)), 0)),"")</f>
        <v>New Export 2</v>
      </c>
      <c r="B193" s="77" t="str">
        <f>IF($A193="","",VLOOKUP($A193,'Annex 2 EHV charges'!$D:$P,2,0))</f>
        <v>New Export 2</v>
      </c>
      <c r="C193" s="78" t="str">
        <f>IF($A193="","",VLOOKUP($A193,'Annex 2 EHV charges'!$D:$P,3,0))</f>
        <v>New Export 2</v>
      </c>
      <c r="D193" s="77" t="str">
        <f>IF($A193="","",VLOOKUP($A193,'Annex 2 EHV charges'!$D:$P,4,0))</f>
        <v>Ansty Park ESS</v>
      </c>
      <c r="E193" s="79" t="str">
        <f>IFERROR(IF(VLOOKUP($A193,'Annex 2 EHV charges'!$D:$P,COLUMN(E193)+5,FALSE)=0,"",VLOOKUP($A193,'Annex 2 EHV charges'!$D:$P,COLUMN(E193)+5,FALSE)),"")</f>
        <v/>
      </c>
      <c r="F193" s="80">
        <f>IFERROR(IF(VLOOKUP($A193,'Annex 2 EHV charges'!$D:$P,COLUMN(F193)+5,FALSE)=0,"",VLOOKUP($A193,'Annex 2 EHV charges'!$D:$P,COLUMN(F193)+5,FALSE)),"")</f>
        <v>276.60000000000002</v>
      </c>
      <c r="G193" s="81">
        <f>IFERROR(IF(VLOOKUP($A193,'Annex 2 EHV charges'!$D:$P,COLUMN(G193)+5,FALSE)=0,"",VLOOKUP($A193,'Annex 2 EHV charges'!$D:$P,COLUMN(G193)+5,FALSE)),"")</f>
        <v>0.05</v>
      </c>
      <c r="H193" s="81">
        <f>IFERROR(IF(VLOOKUP($A193,'Annex 2 EHV charges'!$D:$P,COLUMN(H193)+5,FALSE)=0,"",VLOOKUP($A193,'Annex 2 EHV charges'!$D:$P,COLUMN(H193)+5,FALSE)),"")</f>
        <v>0.05</v>
      </c>
    </row>
    <row r="194" spans="1:8" x14ac:dyDescent="0.2">
      <c r="A194" s="78" t="str">
        <f t="array" ref="A194">IFERROR(INDEX('Annex 2 EHV charges'!$D$11:$D$308, MATCH(0, IF(ISBLANK('Annex 2 EHV charges'!$D$11:$D$308),1, COUNTIF(A$4:$A193, 'Annex 2 EHV charges'!$D$11:$D$308)), 0)),"")</f>
        <v>New Export 3</v>
      </c>
      <c r="B194" s="77" t="str">
        <f>IF($A194="","",VLOOKUP($A194,'Annex 2 EHV charges'!$D:$P,2,0))</f>
        <v>New Export 3</v>
      </c>
      <c r="C194" s="78" t="str">
        <f>IF($A194="","",VLOOKUP($A194,'Annex 2 EHV charges'!$D:$P,3,0))</f>
        <v>New Export 3</v>
      </c>
      <c r="D194" s="77" t="str">
        <f>IF($A194="","",VLOOKUP($A194,'Annex 2 EHV charges'!$D:$P,4,0))</f>
        <v>Asfordby B STOR</v>
      </c>
      <c r="E194" s="79">
        <f>IFERROR(IF(VLOOKUP($A194,'Annex 2 EHV charges'!$D:$P,COLUMN(E194)+5,FALSE)=0,"",VLOOKUP($A194,'Annex 2 EHV charges'!$D:$P,COLUMN(E194)+5,FALSE)),"")</f>
        <v>-5.7000000000000002E-2</v>
      </c>
      <c r="F194" s="80">
        <f>IFERROR(IF(VLOOKUP($A194,'Annex 2 EHV charges'!$D:$P,COLUMN(F194)+5,FALSE)=0,"",VLOOKUP($A194,'Annex 2 EHV charges'!$D:$P,COLUMN(F194)+5,FALSE)),"")</f>
        <v>416.05</v>
      </c>
      <c r="G194" s="81">
        <f>IFERROR(IF(VLOOKUP($A194,'Annex 2 EHV charges'!$D:$P,COLUMN(G194)+5,FALSE)=0,"",VLOOKUP($A194,'Annex 2 EHV charges'!$D:$P,COLUMN(G194)+5,FALSE)),"")</f>
        <v>0.05</v>
      </c>
      <c r="H194" s="81">
        <f>IFERROR(IF(VLOOKUP($A194,'Annex 2 EHV charges'!$D:$P,COLUMN(H194)+5,FALSE)=0,"",VLOOKUP($A194,'Annex 2 EHV charges'!$D:$P,COLUMN(H194)+5,FALSE)),"")</f>
        <v>0.05</v>
      </c>
    </row>
    <row r="195" spans="1:8" x14ac:dyDescent="0.2">
      <c r="A195" s="78" t="str">
        <f t="array" ref="A195">IFERROR(INDEX('Annex 2 EHV charges'!$D$11:$D$308, MATCH(0, IF(ISBLANK('Annex 2 EHV charges'!$D$11:$D$308),1, COUNTIF(A$4:$A194, 'Annex 2 EHV charges'!$D$11:$D$308)), 0)),"")</f>
        <v>New Export 4</v>
      </c>
      <c r="B195" s="77" t="str">
        <f>IF($A195="","",VLOOKUP($A195,'Annex 2 EHV charges'!$D:$P,2,0))</f>
        <v>New Export 4</v>
      </c>
      <c r="C195" s="78" t="str">
        <f>IF($A195="","",VLOOKUP($A195,'Annex 2 EHV charges'!$D:$P,3,0))</f>
        <v>New Export 4</v>
      </c>
      <c r="D195" s="77" t="str">
        <f>IF($A195="","",VLOOKUP($A195,'Annex 2 EHV charges'!$D:$P,4,0))</f>
        <v>Ashland Farm PV</v>
      </c>
      <c r="E195" s="79" t="str">
        <f>IFERROR(IF(VLOOKUP($A195,'Annex 2 EHV charges'!$D:$P,COLUMN(E195)+5,FALSE)=0,"",VLOOKUP($A195,'Annex 2 EHV charges'!$D:$P,COLUMN(E195)+5,FALSE)),"")</f>
        <v/>
      </c>
      <c r="F195" s="80">
        <f>IFERROR(IF(VLOOKUP($A195,'Annex 2 EHV charges'!$D:$P,COLUMN(F195)+5,FALSE)=0,"",VLOOKUP($A195,'Annex 2 EHV charges'!$D:$P,COLUMN(F195)+5,FALSE)),"")</f>
        <v>899.67</v>
      </c>
      <c r="G195" s="81">
        <f>IFERROR(IF(VLOOKUP($A195,'Annex 2 EHV charges'!$D:$P,COLUMN(G195)+5,FALSE)=0,"",VLOOKUP($A195,'Annex 2 EHV charges'!$D:$P,COLUMN(G195)+5,FALSE)),"")</f>
        <v>0.05</v>
      </c>
      <c r="H195" s="81">
        <f>IFERROR(IF(VLOOKUP($A195,'Annex 2 EHV charges'!$D:$P,COLUMN(H195)+5,FALSE)=0,"",VLOOKUP($A195,'Annex 2 EHV charges'!$D:$P,COLUMN(H195)+5,FALSE)),"")</f>
        <v>0.05</v>
      </c>
    </row>
    <row r="196" spans="1:8" x14ac:dyDescent="0.2">
      <c r="A196" s="78" t="str">
        <f t="array" ref="A196">IFERROR(INDEX('Annex 2 EHV charges'!$D$11:$D$308, MATCH(0, IF(ISBLANK('Annex 2 EHV charges'!$D$11:$D$308),1, COUNTIF(A$4:$A195, 'Annex 2 EHV charges'!$D$11:$D$308)), 0)),"")</f>
        <v>New Export 5</v>
      </c>
      <c r="B196" s="77" t="str">
        <f>IF($A196="","",VLOOKUP($A196,'Annex 2 EHV charges'!$D:$P,2,0))</f>
        <v>New Export 5</v>
      </c>
      <c r="C196" s="78" t="str">
        <f>IF($A196="","",VLOOKUP($A196,'Annex 2 EHV charges'!$D:$P,3,0))</f>
        <v>New Export 5</v>
      </c>
      <c r="D196" s="77" t="str">
        <f>IF($A196="","",VLOOKUP($A196,'Annex 2 EHV charges'!$D:$P,4,0))</f>
        <v>Belvoir PV</v>
      </c>
      <c r="E196" s="79" t="str">
        <f>IFERROR(IF(VLOOKUP($A196,'Annex 2 EHV charges'!$D:$P,COLUMN(E196)+5,FALSE)=0,"",VLOOKUP($A196,'Annex 2 EHV charges'!$D:$P,COLUMN(E196)+5,FALSE)),"")</f>
        <v/>
      </c>
      <c r="F196" s="80">
        <f>IFERROR(IF(VLOOKUP($A196,'Annex 2 EHV charges'!$D:$P,COLUMN(F196)+5,FALSE)=0,"",VLOOKUP($A196,'Annex 2 EHV charges'!$D:$P,COLUMN(F196)+5,FALSE)),"")</f>
        <v>993.55</v>
      </c>
      <c r="G196" s="81">
        <f>IFERROR(IF(VLOOKUP($A196,'Annex 2 EHV charges'!$D:$P,COLUMN(G196)+5,FALSE)=0,"",VLOOKUP($A196,'Annex 2 EHV charges'!$D:$P,COLUMN(G196)+5,FALSE)),"")</f>
        <v>0.05</v>
      </c>
      <c r="H196" s="81">
        <f>IFERROR(IF(VLOOKUP($A196,'Annex 2 EHV charges'!$D:$P,COLUMN(H196)+5,FALSE)=0,"",VLOOKUP($A196,'Annex 2 EHV charges'!$D:$P,COLUMN(H196)+5,FALSE)),"")</f>
        <v>0.05</v>
      </c>
    </row>
    <row r="197" spans="1:8" x14ac:dyDescent="0.2">
      <c r="A197" s="78" t="str">
        <f t="array" ref="A197">IFERROR(INDEX('Annex 2 EHV charges'!$D$11:$D$308, MATCH(0, IF(ISBLANK('Annex 2 EHV charges'!$D$11:$D$308),1, COUNTIF(A$4:$A196, 'Annex 2 EHV charges'!$D$11:$D$308)), 0)),"")</f>
        <v>New Export 6</v>
      </c>
      <c r="B197" s="77" t="str">
        <f>IF($A197="","",VLOOKUP($A197,'Annex 2 EHV charges'!$D:$P,2,0))</f>
        <v>New Export 6</v>
      </c>
      <c r="C197" s="78" t="str">
        <f>IF($A197="","",VLOOKUP($A197,'Annex 2 EHV charges'!$D:$P,3,0))</f>
        <v>New Export 6</v>
      </c>
      <c r="D197" s="77" t="str">
        <f>IF($A197="","",VLOOKUP($A197,'Annex 2 EHV charges'!$D:$P,4,0))</f>
        <v>Boythorpe Works ESS</v>
      </c>
      <c r="E197" s="79">
        <f>IFERROR(IF(VLOOKUP($A197,'Annex 2 EHV charges'!$D:$P,COLUMN(E197)+5,FALSE)=0,"",VLOOKUP($A197,'Annex 2 EHV charges'!$D:$P,COLUMN(E197)+5,FALSE)),"")</f>
        <v>-0.23300000000000001</v>
      </c>
      <c r="F197" s="80">
        <f>IFERROR(IF(VLOOKUP($A197,'Annex 2 EHV charges'!$D:$P,COLUMN(F197)+5,FALSE)=0,"",VLOOKUP($A197,'Annex 2 EHV charges'!$D:$P,COLUMN(F197)+5,FALSE)),"")</f>
        <v>301.98</v>
      </c>
      <c r="G197" s="81">
        <f>IFERROR(IF(VLOOKUP($A197,'Annex 2 EHV charges'!$D:$P,COLUMN(G197)+5,FALSE)=0,"",VLOOKUP($A197,'Annex 2 EHV charges'!$D:$P,COLUMN(G197)+5,FALSE)),"")</f>
        <v>0.05</v>
      </c>
      <c r="H197" s="81">
        <f>IFERROR(IF(VLOOKUP($A197,'Annex 2 EHV charges'!$D:$P,COLUMN(H197)+5,FALSE)=0,"",VLOOKUP($A197,'Annex 2 EHV charges'!$D:$P,COLUMN(H197)+5,FALSE)),"")</f>
        <v>0.05</v>
      </c>
    </row>
    <row r="198" spans="1:8" x14ac:dyDescent="0.2">
      <c r="A198" s="78" t="str">
        <f t="array" ref="A198">IFERROR(INDEX('Annex 2 EHV charges'!$D$11:$D$308, MATCH(0, IF(ISBLANK('Annex 2 EHV charges'!$D$11:$D$308),1, COUNTIF(A$4:$A197, 'Annex 2 EHV charges'!$D$11:$D$308)), 0)),"")</f>
        <v>New Export 7</v>
      </c>
      <c r="B198" s="77" t="str">
        <f>IF($A198="","",VLOOKUP($A198,'Annex 2 EHV charges'!$D:$P,2,0))</f>
        <v>New Export 7</v>
      </c>
      <c r="C198" s="78" t="str">
        <f>IF($A198="","",VLOOKUP($A198,'Annex 2 EHV charges'!$D:$P,3,0))</f>
        <v>New Export 7</v>
      </c>
      <c r="D198" s="77" t="str">
        <f>IF($A198="","",VLOOKUP($A198,'Annex 2 EHV charges'!$D:$P,4,0))</f>
        <v>Bridge Street ESS &amp; PV</v>
      </c>
      <c r="E198" s="79">
        <f>IFERROR(IF(VLOOKUP($A198,'Annex 2 EHV charges'!$D:$P,COLUMN(E198)+5,FALSE)=0,"",VLOOKUP($A198,'Annex 2 EHV charges'!$D:$P,COLUMN(E198)+5,FALSE)),"")</f>
        <v>-1.343</v>
      </c>
      <c r="F198" s="80">
        <f>IFERROR(IF(VLOOKUP($A198,'Annex 2 EHV charges'!$D:$P,COLUMN(F198)+5,FALSE)=0,"",VLOOKUP($A198,'Annex 2 EHV charges'!$D:$P,COLUMN(F198)+5,FALSE)),"")</f>
        <v>431.28</v>
      </c>
      <c r="G198" s="81">
        <f>IFERROR(IF(VLOOKUP($A198,'Annex 2 EHV charges'!$D:$P,COLUMN(G198)+5,FALSE)=0,"",VLOOKUP($A198,'Annex 2 EHV charges'!$D:$P,COLUMN(G198)+5,FALSE)),"")</f>
        <v>0.05</v>
      </c>
      <c r="H198" s="81">
        <f>IFERROR(IF(VLOOKUP($A198,'Annex 2 EHV charges'!$D:$P,COLUMN(H198)+5,FALSE)=0,"",VLOOKUP($A198,'Annex 2 EHV charges'!$D:$P,COLUMN(H198)+5,FALSE)),"")</f>
        <v>0.05</v>
      </c>
    </row>
    <row r="199" spans="1:8" x14ac:dyDescent="0.2">
      <c r="A199" s="78" t="str">
        <f t="array" ref="A199">IFERROR(INDEX('Annex 2 EHV charges'!$D$11:$D$308, MATCH(0, IF(ISBLANK('Annex 2 EHV charges'!$D$11:$D$308),1, COUNTIF(A$4:$A198, 'Annex 2 EHV charges'!$D$11:$D$308)), 0)),"")</f>
        <v>New Export 8</v>
      </c>
      <c r="B199" s="77" t="str">
        <f>IF($A199="","",VLOOKUP($A199,'Annex 2 EHV charges'!$D:$P,2,0))</f>
        <v>New Export 8</v>
      </c>
      <c r="C199" s="78" t="str">
        <f>IF($A199="","",VLOOKUP($A199,'Annex 2 EHV charges'!$D:$P,3,0))</f>
        <v>New Export 8</v>
      </c>
      <c r="D199" s="77" t="str">
        <f>IF($A199="","",VLOOKUP($A199,'Annex 2 EHV charges'!$D:$P,4,0))</f>
        <v>Burton Pedwardine Ph1 PV</v>
      </c>
      <c r="E199" s="79" t="str">
        <f>IFERROR(IF(VLOOKUP($A199,'Annex 2 EHV charges'!$D:$P,COLUMN(E199)+5,FALSE)=0,"",VLOOKUP($A199,'Annex 2 EHV charges'!$D:$P,COLUMN(E199)+5,FALSE)),"")</f>
        <v/>
      </c>
      <c r="F199" s="80">
        <f>IFERROR(IF(VLOOKUP($A199,'Annex 2 EHV charges'!$D:$P,COLUMN(F199)+5,FALSE)=0,"",VLOOKUP($A199,'Annex 2 EHV charges'!$D:$P,COLUMN(F199)+5,FALSE)),"")</f>
        <v>968.37</v>
      </c>
      <c r="G199" s="81">
        <f>IFERROR(IF(VLOOKUP($A199,'Annex 2 EHV charges'!$D:$P,COLUMN(G199)+5,FALSE)=0,"",VLOOKUP($A199,'Annex 2 EHV charges'!$D:$P,COLUMN(G199)+5,FALSE)),"")</f>
        <v>0.05</v>
      </c>
      <c r="H199" s="81">
        <f>IFERROR(IF(VLOOKUP($A199,'Annex 2 EHV charges'!$D:$P,COLUMN(H199)+5,FALSE)=0,"",VLOOKUP($A199,'Annex 2 EHV charges'!$D:$P,COLUMN(H199)+5,FALSE)),"")</f>
        <v>0.05</v>
      </c>
    </row>
    <row r="200" spans="1:8" x14ac:dyDescent="0.2">
      <c r="A200" s="78" t="str">
        <f t="array" ref="A200">IFERROR(INDEX('Annex 2 EHV charges'!$D$11:$D$308, MATCH(0, IF(ISBLANK('Annex 2 EHV charges'!$D$11:$D$308),1, COUNTIF(A$4:$A199, 'Annex 2 EHV charges'!$D$11:$D$308)), 0)),"")</f>
        <v>New Export 9</v>
      </c>
      <c r="B200" s="77" t="str">
        <f>IF($A200="","",VLOOKUP($A200,'Annex 2 EHV charges'!$D:$P,2,0))</f>
        <v>New Export 9</v>
      </c>
      <c r="C200" s="78" t="str">
        <f>IF($A200="","",VLOOKUP($A200,'Annex 2 EHV charges'!$D:$P,3,0))</f>
        <v>New Export 9</v>
      </c>
      <c r="D200" s="77" t="str">
        <f>IF($A200="","",VLOOKUP($A200,'Annex 2 EHV charges'!$D:$P,4,0))</f>
        <v>Clay Cross EFW</v>
      </c>
      <c r="E200" s="79">
        <f>IFERROR(IF(VLOOKUP($A200,'Annex 2 EHV charges'!$D:$P,COLUMN(E200)+5,FALSE)=0,"",VLOOKUP($A200,'Annex 2 EHV charges'!$D:$P,COLUMN(E200)+5,FALSE)),"")</f>
        <v>-1.343</v>
      </c>
      <c r="F200" s="80">
        <f>IFERROR(IF(VLOOKUP($A200,'Annex 2 EHV charges'!$D:$P,COLUMN(F200)+5,FALSE)=0,"",VLOOKUP($A200,'Annex 2 EHV charges'!$D:$P,COLUMN(F200)+5,FALSE)),"")</f>
        <v>1385.8</v>
      </c>
      <c r="G200" s="81">
        <f>IFERROR(IF(VLOOKUP($A200,'Annex 2 EHV charges'!$D:$P,COLUMN(G200)+5,FALSE)=0,"",VLOOKUP($A200,'Annex 2 EHV charges'!$D:$P,COLUMN(G200)+5,FALSE)),"")</f>
        <v>0.05</v>
      </c>
      <c r="H200" s="81">
        <f>IFERROR(IF(VLOOKUP($A200,'Annex 2 EHV charges'!$D:$P,COLUMN(H200)+5,FALSE)=0,"",VLOOKUP($A200,'Annex 2 EHV charges'!$D:$P,COLUMN(H200)+5,FALSE)),"")</f>
        <v>0.05</v>
      </c>
    </row>
    <row r="201" spans="1:8" x14ac:dyDescent="0.2">
      <c r="A201" s="78" t="str">
        <f t="array" ref="A201">IFERROR(INDEX('Annex 2 EHV charges'!$D$11:$D$308, MATCH(0, IF(ISBLANK('Annex 2 EHV charges'!$D$11:$D$308),1, COUNTIF(A$4:$A200, 'Annex 2 EHV charges'!$D$11:$D$308)), 0)),"")</f>
        <v>New Export 10</v>
      </c>
      <c r="B201" s="77" t="str">
        <f>IF($A201="","",VLOOKUP($A201,'Annex 2 EHV charges'!$D:$P,2,0))</f>
        <v>New Export 10</v>
      </c>
      <c r="C201" s="78" t="str">
        <f>IF($A201="","",VLOOKUP($A201,'Annex 2 EHV charges'!$D:$P,3,0))</f>
        <v>New Export 10</v>
      </c>
      <c r="D201" s="77" t="str">
        <f>IF($A201="","",VLOOKUP($A201,'Annex 2 EHV charges'!$D:$P,4,0))</f>
        <v>Coney Grey PV</v>
      </c>
      <c r="E201" s="79" t="str">
        <f>IFERROR(IF(VLOOKUP($A201,'Annex 2 EHV charges'!$D:$P,COLUMN(E201)+5,FALSE)=0,"",VLOOKUP($A201,'Annex 2 EHV charges'!$D:$P,COLUMN(E201)+5,FALSE)),"")</f>
        <v/>
      </c>
      <c r="F201" s="80">
        <f>IFERROR(IF(VLOOKUP($A201,'Annex 2 EHV charges'!$D:$P,COLUMN(F201)+5,FALSE)=0,"",VLOOKUP($A201,'Annex 2 EHV charges'!$D:$P,COLUMN(F201)+5,FALSE)),"")</f>
        <v>477.01</v>
      </c>
      <c r="G201" s="81">
        <f>IFERROR(IF(VLOOKUP($A201,'Annex 2 EHV charges'!$D:$P,COLUMN(G201)+5,FALSE)=0,"",VLOOKUP($A201,'Annex 2 EHV charges'!$D:$P,COLUMN(G201)+5,FALSE)),"")</f>
        <v>0.05</v>
      </c>
      <c r="H201" s="81">
        <f>IFERROR(IF(VLOOKUP($A201,'Annex 2 EHV charges'!$D:$P,COLUMN(H201)+5,FALSE)=0,"",VLOOKUP($A201,'Annex 2 EHV charges'!$D:$P,COLUMN(H201)+5,FALSE)),"")</f>
        <v>0.05</v>
      </c>
    </row>
    <row r="202" spans="1:8" x14ac:dyDescent="0.2">
      <c r="A202" s="78" t="str">
        <f t="array" ref="A202">IFERROR(INDEX('Annex 2 EHV charges'!$D$11:$D$308, MATCH(0, IF(ISBLANK('Annex 2 EHV charges'!$D$11:$D$308),1, COUNTIF(A$4:$A201, 'Annex 2 EHV charges'!$D$11:$D$308)), 0)),"")</f>
        <v>New Export 11</v>
      </c>
      <c r="B202" s="77" t="str">
        <f>IF($A202="","",VLOOKUP($A202,'Annex 2 EHV charges'!$D:$P,2,0))</f>
        <v>New Export 11</v>
      </c>
      <c r="C202" s="78" t="str">
        <f>IF($A202="","",VLOOKUP($A202,'Annex 2 EHV charges'!$D:$P,3,0))</f>
        <v>New Export 11</v>
      </c>
      <c r="D202" s="77" t="str">
        <f>IF($A202="","",VLOOKUP($A202,'Annex 2 EHV charges'!$D:$P,4,0))</f>
        <v>Decoy Farm BIO</v>
      </c>
      <c r="E202" s="79">
        <f>IFERROR(IF(VLOOKUP($A202,'Annex 2 EHV charges'!$D:$P,COLUMN(E202)+5,FALSE)=0,"",VLOOKUP($A202,'Annex 2 EHV charges'!$D:$P,COLUMN(E202)+5,FALSE)),"")</f>
        <v>-0.19800000000000001</v>
      </c>
      <c r="F202" s="80">
        <f>IFERROR(IF(VLOOKUP($A202,'Annex 2 EHV charges'!$D:$P,COLUMN(F202)+5,FALSE)=0,"",VLOOKUP($A202,'Annex 2 EHV charges'!$D:$P,COLUMN(F202)+5,FALSE)),"")</f>
        <v>408.1</v>
      </c>
      <c r="G202" s="81">
        <f>IFERROR(IF(VLOOKUP($A202,'Annex 2 EHV charges'!$D:$P,COLUMN(G202)+5,FALSE)=0,"",VLOOKUP($A202,'Annex 2 EHV charges'!$D:$P,COLUMN(G202)+5,FALSE)),"")</f>
        <v>0.05</v>
      </c>
      <c r="H202" s="81">
        <f>IFERROR(IF(VLOOKUP($A202,'Annex 2 EHV charges'!$D:$P,COLUMN(H202)+5,FALSE)=0,"",VLOOKUP($A202,'Annex 2 EHV charges'!$D:$P,COLUMN(H202)+5,FALSE)),"")</f>
        <v>0.05</v>
      </c>
    </row>
    <row r="203" spans="1:8" x14ac:dyDescent="0.2">
      <c r="A203" s="78" t="str">
        <f t="array" ref="A203">IFERROR(INDEX('Annex 2 EHV charges'!$D$11:$D$308, MATCH(0, IF(ISBLANK('Annex 2 EHV charges'!$D$11:$D$308),1, COUNTIF(A$4:$A202, 'Annex 2 EHV charges'!$D$11:$D$308)), 0)),"")</f>
        <v>New Export 12</v>
      </c>
      <c r="B203" s="77" t="str">
        <f>IF($A203="","",VLOOKUP($A203,'Annex 2 EHV charges'!$D:$P,2,0))</f>
        <v>New Export 12</v>
      </c>
      <c r="C203" s="78" t="str">
        <f>IF($A203="","",VLOOKUP($A203,'Annex 2 EHV charges'!$D:$P,3,0))</f>
        <v>New Export 12</v>
      </c>
      <c r="D203" s="77" t="str">
        <f>IF($A203="","",VLOOKUP($A203,'Annex 2 EHV charges'!$D:$P,4,0))</f>
        <v>Decoy Farm Crowland WF</v>
      </c>
      <c r="E203" s="79" t="str">
        <f>IFERROR(IF(VLOOKUP($A203,'Annex 2 EHV charges'!$D:$P,COLUMN(E203)+5,FALSE)=0,"",VLOOKUP($A203,'Annex 2 EHV charges'!$D:$P,COLUMN(E203)+5,FALSE)),"")</f>
        <v/>
      </c>
      <c r="F203" s="80">
        <f>IFERROR(IF(VLOOKUP($A203,'Annex 2 EHV charges'!$D:$P,COLUMN(F203)+5,FALSE)=0,"",VLOOKUP($A203,'Annex 2 EHV charges'!$D:$P,COLUMN(F203)+5,FALSE)),"")</f>
        <v>476.49</v>
      </c>
      <c r="G203" s="81">
        <f>IFERROR(IF(VLOOKUP($A203,'Annex 2 EHV charges'!$D:$P,COLUMN(G203)+5,FALSE)=0,"",VLOOKUP($A203,'Annex 2 EHV charges'!$D:$P,COLUMN(G203)+5,FALSE)),"")</f>
        <v>0.05</v>
      </c>
      <c r="H203" s="81">
        <f>IFERROR(IF(VLOOKUP($A203,'Annex 2 EHV charges'!$D:$P,COLUMN(H203)+5,FALSE)=0,"",VLOOKUP($A203,'Annex 2 EHV charges'!$D:$P,COLUMN(H203)+5,FALSE)),"")</f>
        <v>0.05</v>
      </c>
    </row>
    <row r="204" spans="1:8" x14ac:dyDescent="0.2">
      <c r="A204" s="78" t="str">
        <f t="array" ref="A204">IFERROR(INDEX('Annex 2 EHV charges'!$D$11:$D$308, MATCH(0, IF(ISBLANK('Annex 2 EHV charges'!$D$11:$D$308),1, COUNTIF(A$4:$A203, 'Annex 2 EHV charges'!$D$11:$D$308)), 0)),"")</f>
        <v>New Export 13</v>
      </c>
      <c r="B204" s="77" t="str">
        <f>IF($A204="","",VLOOKUP($A204,'Annex 2 EHV charges'!$D:$P,2,0))</f>
        <v>New Export 13</v>
      </c>
      <c r="C204" s="78" t="str">
        <f>IF($A204="","",VLOOKUP($A204,'Annex 2 EHV charges'!$D:$P,3,0))</f>
        <v>New Export 13</v>
      </c>
      <c r="D204" s="77" t="str">
        <f>IF($A204="","",VLOOKUP($A204,'Annex 2 EHV charges'!$D:$P,4,0))</f>
        <v>Dunsby STOR</v>
      </c>
      <c r="E204" s="79">
        <f>IFERROR(IF(VLOOKUP($A204,'Annex 2 EHV charges'!$D:$P,COLUMN(E204)+5,FALSE)=0,"",VLOOKUP($A204,'Annex 2 EHV charges'!$D:$P,COLUMN(E204)+5,FALSE)),"")</f>
        <v>-1.1970000000000001</v>
      </c>
      <c r="F204" s="80">
        <f>IFERROR(IF(VLOOKUP($A204,'Annex 2 EHV charges'!$D:$P,COLUMN(F204)+5,FALSE)=0,"",VLOOKUP($A204,'Annex 2 EHV charges'!$D:$P,COLUMN(F204)+5,FALSE)),"")</f>
        <v>610.73</v>
      </c>
      <c r="G204" s="81">
        <f>IFERROR(IF(VLOOKUP($A204,'Annex 2 EHV charges'!$D:$P,COLUMN(G204)+5,FALSE)=0,"",VLOOKUP($A204,'Annex 2 EHV charges'!$D:$P,COLUMN(G204)+5,FALSE)),"")</f>
        <v>0.05</v>
      </c>
      <c r="H204" s="81">
        <f>IFERROR(IF(VLOOKUP($A204,'Annex 2 EHV charges'!$D:$P,COLUMN(H204)+5,FALSE)=0,"",VLOOKUP($A204,'Annex 2 EHV charges'!$D:$P,COLUMN(H204)+5,FALSE)),"")</f>
        <v>0.05</v>
      </c>
    </row>
    <row r="205" spans="1:8" x14ac:dyDescent="0.2">
      <c r="A205" s="78" t="str">
        <f t="array" ref="A205">IFERROR(INDEX('Annex 2 EHV charges'!$D$11:$D$308, MATCH(0, IF(ISBLANK('Annex 2 EHV charges'!$D$11:$D$308),1, COUNTIF(A$4:$A204, 'Annex 2 EHV charges'!$D$11:$D$308)), 0)),"")</f>
        <v>New Export 14</v>
      </c>
      <c r="B205" s="77" t="str">
        <f>IF($A205="","",VLOOKUP($A205,'Annex 2 EHV charges'!$D:$P,2,0))</f>
        <v>New Export 14</v>
      </c>
      <c r="C205" s="78" t="str">
        <f>IF($A205="","",VLOOKUP($A205,'Annex 2 EHV charges'!$D:$P,3,0))</f>
        <v>New Export 14</v>
      </c>
      <c r="D205" s="77" t="str">
        <f>IF($A205="","",VLOOKUP($A205,'Annex 2 EHV charges'!$D:$P,4,0))</f>
        <v>Dunsford Road (Alfreton PV)</v>
      </c>
      <c r="E205" s="79" t="str">
        <f>IFERROR(IF(VLOOKUP($A205,'Annex 2 EHV charges'!$D:$P,COLUMN(E205)+5,FALSE)=0,"",VLOOKUP($A205,'Annex 2 EHV charges'!$D:$P,COLUMN(E205)+5,FALSE)),"")</f>
        <v/>
      </c>
      <c r="F205" s="80">
        <f>IFERROR(IF(VLOOKUP($A205,'Annex 2 EHV charges'!$D:$P,COLUMN(F205)+5,FALSE)=0,"",VLOOKUP($A205,'Annex 2 EHV charges'!$D:$P,COLUMN(F205)+5,FALSE)),"")</f>
        <v>1312.2</v>
      </c>
      <c r="G205" s="81">
        <f>IFERROR(IF(VLOOKUP($A205,'Annex 2 EHV charges'!$D:$P,COLUMN(G205)+5,FALSE)=0,"",VLOOKUP($A205,'Annex 2 EHV charges'!$D:$P,COLUMN(G205)+5,FALSE)),"")</f>
        <v>0.05</v>
      </c>
      <c r="H205" s="81">
        <f>IFERROR(IF(VLOOKUP($A205,'Annex 2 EHV charges'!$D:$P,COLUMN(H205)+5,FALSE)=0,"",VLOOKUP($A205,'Annex 2 EHV charges'!$D:$P,COLUMN(H205)+5,FALSE)),"")</f>
        <v>0.05</v>
      </c>
    </row>
    <row r="206" spans="1:8" x14ac:dyDescent="0.2">
      <c r="A206" s="78" t="str">
        <f t="array" ref="A206">IFERROR(INDEX('Annex 2 EHV charges'!$D$11:$D$308, MATCH(0, IF(ISBLANK('Annex 2 EHV charges'!$D$11:$D$308),1, COUNTIF(A$4:$A205, 'Annex 2 EHV charges'!$D$11:$D$308)), 0)),"")</f>
        <v>New Export 15</v>
      </c>
      <c r="B206" s="77" t="str">
        <f>IF($A206="","",VLOOKUP($A206,'Annex 2 EHV charges'!$D:$P,2,0))</f>
        <v>New Export 15</v>
      </c>
      <c r="C206" s="78" t="str">
        <f>IF($A206="","",VLOOKUP($A206,'Annex 2 EHV charges'!$D:$P,3,0))</f>
        <v>New Export 15</v>
      </c>
      <c r="D206" s="77" t="str">
        <f>IF($A206="","",VLOOKUP($A206,'Annex 2 EHV charges'!$D:$P,4,0))</f>
        <v>Eakring Road Bilsthorpe BIO</v>
      </c>
      <c r="E206" s="79" t="str">
        <f>IFERROR(IF(VLOOKUP($A206,'Annex 2 EHV charges'!$D:$P,COLUMN(E206)+5,FALSE)=0,"",VLOOKUP($A206,'Annex 2 EHV charges'!$D:$P,COLUMN(E206)+5,FALSE)),"")</f>
        <v/>
      </c>
      <c r="F206" s="80">
        <f>IFERROR(IF(VLOOKUP($A206,'Annex 2 EHV charges'!$D:$P,COLUMN(F206)+5,FALSE)=0,"",VLOOKUP($A206,'Annex 2 EHV charges'!$D:$P,COLUMN(F206)+5,FALSE)),"")</f>
        <v>7735.83</v>
      </c>
      <c r="G206" s="81">
        <f>IFERROR(IF(VLOOKUP($A206,'Annex 2 EHV charges'!$D:$P,COLUMN(G206)+5,FALSE)=0,"",VLOOKUP($A206,'Annex 2 EHV charges'!$D:$P,COLUMN(G206)+5,FALSE)),"")</f>
        <v>0.05</v>
      </c>
      <c r="H206" s="81">
        <f>IFERROR(IF(VLOOKUP($A206,'Annex 2 EHV charges'!$D:$P,COLUMN(H206)+5,FALSE)=0,"",VLOOKUP($A206,'Annex 2 EHV charges'!$D:$P,COLUMN(H206)+5,FALSE)),"")</f>
        <v>0.05</v>
      </c>
    </row>
    <row r="207" spans="1:8" x14ac:dyDescent="0.2">
      <c r="A207" s="78" t="str">
        <f t="array" ref="A207">IFERROR(INDEX('Annex 2 EHV charges'!$D$11:$D$308, MATCH(0, IF(ISBLANK('Annex 2 EHV charges'!$D$11:$D$308),1, COUNTIF(A$4:$A206, 'Annex 2 EHV charges'!$D$11:$D$308)), 0)),"")</f>
        <v>New Export 16</v>
      </c>
      <c r="B207" s="77" t="str">
        <f>IF($A207="","",VLOOKUP($A207,'Annex 2 EHV charges'!$D:$P,2,0))</f>
        <v>New Export 16</v>
      </c>
      <c r="C207" s="78" t="str">
        <f>IF($A207="","",VLOOKUP($A207,'Annex 2 EHV charges'!$D:$P,3,0))</f>
        <v>New Export 16</v>
      </c>
      <c r="D207" s="77" t="str">
        <f>IF($A207="","",VLOOKUP($A207,'Annex 2 EHV charges'!$D:$P,4,0))</f>
        <v>East Wood End PV</v>
      </c>
      <c r="E207" s="79" t="str">
        <f>IFERROR(IF(VLOOKUP($A207,'Annex 2 EHV charges'!$D:$P,COLUMN(E207)+5,FALSE)=0,"",VLOOKUP($A207,'Annex 2 EHV charges'!$D:$P,COLUMN(E207)+5,FALSE)),"")</f>
        <v/>
      </c>
      <c r="F207" s="80">
        <f>IFERROR(IF(VLOOKUP($A207,'Annex 2 EHV charges'!$D:$P,COLUMN(F207)+5,FALSE)=0,"",VLOOKUP($A207,'Annex 2 EHV charges'!$D:$P,COLUMN(F207)+5,FALSE)),"")</f>
        <v>1347.46</v>
      </c>
      <c r="G207" s="81">
        <f>IFERROR(IF(VLOOKUP($A207,'Annex 2 EHV charges'!$D:$P,COLUMN(G207)+5,FALSE)=0,"",VLOOKUP($A207,'Annex 2 EHV charges'!$D:$P,COLUMN(G207)+5,FALSE)),"")</f>
        <v>0.05</v>
      </c>
      <c r="H207" s="81">
        <f>IFERROR(IF(VLOOKUP($A207,'Annex 2 EHV charges'!$D:$P,COLUMN(H207)+5,FALSE)=0,"",VLOOKUP($A207,'Annex 2 EHV charges'!$D:$P,COLUMN(H207)+5,FALSE)),"")</f>
        <v>0.05</v>
      </c>
    </row>
    <row r="208" spans="1:8" x14ac:dyDescent="0.2">
      <c r="A208" s="78" t="str">
        <f t="array" ref="A208">IFERROR(INDEX('Annex 2 EHV charges'!$D$11:$D$308, MATCH(0, IF(ISBLANK('Annex 2 EHV charges'!$D$11:$D$308),1, COUNTIF(A$4:$A207, 'Annex 2 EHV charges'!$D$11:$D$308)), 0)),"")</f>
        <v>New Export 17</v>
      </c>
      <c r="B208" s="77" t="str">
        <f>IF($A208="","",VLOOKUP($A208,'Annex 2 EHV charges'!$D:$P,2,0))</f>
        <v>New Export 17</v>
      </c>
      <c r="C208" s="78" t="str">
        <f>IF($A208="","",VLOOKUP($A208,'Annex 2 EHV charges'!$D:$P,3,0))</f>
        <v>New Export 17</v>
      </c>
      <c r="D208" s="77" t="str">
        <f>IF($A208="","",VLOOKUP($A208,'Annex 2 EHV charges'!$D:$P,4,0))</f>
        <v>Eden Meadows ESS &amp; PV</v>
      </c>
      <c r="E208" s="79" t="str">
        <f>IFERROR(IF(VLOOKUP($A208,'Annex 2 EHV charges'!$D:$P,COLUMN(E208)+5,FALSE)=0,"",VLOOKUP($A208,'Annex 2 EHV charges'!$D:$P,COLUMN(E208)+5,FALSE)),"")</f>
        <v/>
      </c>
      <c r="F208" s="80">
        <f>IFERROR(IF(VLOOKUP($A208,'Annex 2 EHV charges'!$D:$P,COLUMN(F208)+5,FALSE)=0,"",VLOOKUP($A208,'Annex 2 EHV charges'!$D:$P,COLUMN(F208)+5,FALSE)),"")</f>
        <v>1170.4100000000001</v>
      </c>
      <c r="G208" s="81">
        <f>IFERROR(IF(VLOOKUP($A208,'Annex 2 EHV charges'!$D:$P,COLUMN(G208)+5,FALSE)=0,"",VLOOKUP($A208,'Annex 2 EHV charges'!$D:$P,COLUMN(G208)+5,FALSE)),"")</f>
        <v>0.05</v>
      </c>
      <c r="H208" s="81">
        <f>IFERROR(IF(VLOOKUP($A208,'Annex 2 EHV charges'!$D:$P,COLUMN(H208)+5,FALSE)=0,"",VLOOKUP($A208,'Annex 2 EHV charges'!$D:$P,COLUMN(H208)+5,FALSE)),"")</f>
        <v>0.05</v>
      </c>
    </row>
    <row r="209" spans="1:8" x14ac:dyDescent="0.2">
      <c r="A209" s="78" t="str">
        <f t="array" ref="A209">IFERROR(INDEX('Annex 2 EHV charges'!$D$11:$D$308, MATCH(0, IF(ISBLANK('Annex 2 EHV charges'!$D$11:$D$308),1, COUNTIF(A$4:$A208, 'Annex 2 EHV charges'!$D$11:$D$308)), 0)),"")</f>
        <v>New Export 18</v>
      </c>
      <c r="B209" s="77" t="str">
        <f>IF($A209="","",VLOOKUP($A209,'Annex 2 EHV charges'!$D:$P,2,0))</f>
        <v>New Export 18</v>
      </c>
      <c r="C209" s="78" t="str">
        <f>IF($A209="","",VLOOKUP($A209,'Annex 2 EHV charges'!$D:$P,3,0))</f>
        <v>New Export 18</v>
      </c>
      <c r="D209" s="77" t="str">
        <f>IF($A209="","",VLOOKUP($A209,'Annex 2 EHV charges'!$D:$P,4,0))</f>
        <v>Fiskerton Gas Gen</v>
      </c>
      <c r="E209" s="79">
        <f>IFERROR(IF(VLOOKUP($A209,'Annex 2 EHV charges'!$D:$P,COLUMN(E209)+5,FALSE)=0,"",VLOOKUP($A209,'Annex 2 EHV charges'!$D:$P,COLUMN(E209)+5,FALSE)),"")</f>
        <v>-1.2430000000000001</v>
      </c>
      <c r="F209" s="80">
        <f>IFERROR(IF(VLOOKUP($A209,'Annex 2 EHV charges'!$D:$P,COLUMN(F209)+5,FALSE)=0,"",VLOOKUP($A209,'Annex 2 EHV charges'!$D:$P,COLUMN(F209)+5,FALSE)),"")</f>
        <v>386.23</v>
      </c>
      <c r="G209" s="81">
        <f>IFERROR(IF(VLOOKUP($A209,'Annex 2 EHV charges'!$D:$P,COLUMN(G209)+5,FALSE)=0,"",VLOOKUP($A209,'Annex 2 EHV charges'!$D:$P,COLUMN(G209)+5,FALSE)),"")</f>
        <v>0.05</v>
      </c>
      <c r="H209" s="81">
        <f>IFERROR(IF(VLOOKUP($A209,'Annex 2 EHV charges'!$D:$P,COLUMN(H209)+5,FALSE)=0,"",VLOOKUP($A209,'Annex 2 EHV charges'!$D:$P,COLUMN(H209)+5,FALSE)),"")</f>
        <v>0.05</v>
      </c>
    </row>
    <row r="210" spans="1:8" x14ac:dyDescent="0.2">
      <c r="A210" s="78" t="str">
        <f t="array" ref="A210">IFERROR(INDEX('Annex 2 EHV charges'!$D$11:$D$308, MATCH(0, IF(ISBLANK('Annex 2 EHV charges'!$D$11:$D$308),1, COUNTIF(A$4:$A209, 'Annex 2 EHV charges'!$D$11:$D$308)), 0)),"")</f>
        <v>New Export 19</v>
      </c>
      <c r="B210" s="77" t="str">
        <f>IF($A210="","",VLOOKUP($A210,'Annex 2 EHV charges'!$D:$P,2,0))</f>
        <v>New Export 19</v>
      </c>
      <c r="C210" s="78" t="str">
        <f>IF($A210="","",VLOOKUP($A210,'Annex 2 EHV charges'!$D:$P,3,0))</f>
        <v>New Export 19</v>
      </c>
      <c r="D210" s="77" t="str">
        <f>IF($A210="","",VLOOKUP($A210,'Annex 2 EHV charges'!$D:$P,4,0))</f>
        <v>Gonerby Moor PV</v>
      </c>
      <c r="E210" s="79" t="str">
        <f>IFERROR(IF(VLOOKUP($A210,'Annex 2 EHV charges'!$D:$P,COLUMN(E210)+5,FALSE)=0,"",VLOOKUP($A210,'Annex 2 EHV charges'!$D:$P,COLUMN(E210)+5,FALSE)),"")</f>
        <v/>
      </c>
      <c r="F210" s="80">
        <f>IFERROR(IF(VLOOKUP($A210,'Annex 2 EHV charges'!$D:$P,COLUMN(F210)+5,FALSE)=0,"",VLOOKUP($A210,'Annex 2 EHV charges'!$D:$P,COLUMN(F210)+5,FALSE)),"")</f>
        <v>1354.28</v>
      </c>
      <c r="G210" s="81">
        <f>IFERROR(IF(VLOOKUP($A210,'Annex 2 EHV charges'!$D:$P,COLUMN(G210)+5,FALSE)=0,"",VLOOKUP($A210,'Annex 2 EHV charges'!$D:$P,COLUMN(G210)+5,FALSE)),"")</f>
        <v>0.05</v>
      </c>
      <c r="H210" s="81">
        <f>IFERROR(IF(VLOOKUP($A210,'Annex 2 EHV charges'!$D:$P,COLUMN(H210)+5,FALSE)=0,"",VLOOKUP($A210,'Annex 2 EHV charges'!$D:$P,COLUMN(H210)+5,FALSE)),"")</f>
        <v>0.05</v>
      </c>
    </row>
    <row r="211" spans="1:8" x14ac:dyDescent="0.2">
      <c r="A211" s="78" t="str">
        <f t="array" ref="A211">IFERROR(INDEX('Annex 2 EHV charges'!$D$11:$D$308, MATCH(0, IF(ISBLANK('Annex 2 EHV charges'!$D$11:$D$308),1, COUNTIF(A$4:$A210, 'Annex 2 EHV charges'!$D$11:$D$308)), 0)),"")</f>
        <v>New Export 20</v>
      </c>
      <c r="B211" s="77" t="str">
        <f>IF($A211="","",VLOOKUP($A211,'Annex 2 EHV charges'!$D:$P,2,0))</f>
        <v>New Export 20</v>
      </c>
      <c r="C211" s="78" t="str">
        <f>IF($A211="","",VLOOKUP($A211,'Annex 2 EHV charges'!$D:$P,3,0))</f>
        <v>New Export 20</v>
      </c>
      <c r="D211" s="77" t="str">
        <f>IF($A211="","",VLOOKUP($A211,'Annex 2 EHV charges'!$D:$P,4,0))</f>
        <v>Grantys PV</v>
      </c>
      <c r="E211" s="79" t="str">
        <f>IFERROR(IF(VLOOKUP($A211,'Annex 2 EHV charges'!$D:$P,COLUMN(E211)+5,FALSE)=0,"",VLOOKUP($A211,'Annex 2 EHV charges'!$D:$P,COLUMN(E211)+5,FALSE)),"")</f>
        <v/>
      </c>
      <c r="F211" s="80">
        <f>IFERROR(IF(VLOOKUP($A211,'Annex 2 EHV charges'!$D:$P,COLUMN(F211)+5,FALSE)=0,"",VLOOKUP($A211,'Annex 2 EHV charges'!$D:$P,COLUMN(F211)+5,FALSE)),"")</f>
        <v>6013.01</v>
      </c>
      <c r="G211" s="81">
        <f>IFERROR(IF(VLOOKUP($A211,'Annex 2 EHV charges'!$D:$P,COLUMN(G211)+5,FALSE)=0,"",VLOOKUP($A211,'Annex 2 EHV charges'!$D:$P,COLUMN(G211)+5,FALSE)),"")</f>
        <v>0.05</v>
      </c>
      <c r="H211" s="81">
        <f>IFERROR(IF(VLOOKUP($A211,'Annex 2 EHV charges'!$D:$P,COLUMN(H211)+5,FALSE)=0,"",VLOOKUP($A211,'Annex 2 EHV charges'!$D:$P,COLUMN(H211)+5,FALSE)),"")</f>
        <v>0.05</v>
      </c>
    </row>
    <row r="212" spans="1:8" x14ac:dyDescent="0.2">
      <c r="A212" s="78" t="str">
        <f t="array" ref="A212">IFERROR(INDEX('Annex 2 EHV charges'!$D$11:$D$308, MATCH(0, IF(ISBLANK('Annex 2 EHV charges'!$D$11:$D$308),1, COUNTIF(A$4:$A211, 'Annex 2 EHV charges'!$D$11:$D$308)), 0)),"")</f>
        <v>New Export 21</v>
      </c>
      <c r="B212" s="77" t="str">
        <f>IF($A212="","",VLOOKUP($A212,'Annex 2 EHV charges'!$D:$P,2,0))</f>
        <v>New Export 21</v>
      </c>
      <c r="C212" s="78" t="str">
        <f>IF($A212="","",VLOOKUP($A212,'Annex 2 EHV charges'!$D:$P,3,0))</f>
        <v>New Export 21</v>
      </c>
      <c r="D212" s="77" t="str">
        <f>IF($A212="","",VLOOKUP($A212,'Annex 2 EHV charges'!$D:$P,4,0))</f>
        <v>Green Lane Phase 2 PV</v>
      </c>
      <c r="E212" s="79" t="str">
        <f>IFERROR(IF(VLOOKUP($A212,'Annex 2 EHV charges'!$D:$P,COLUMN(E212)+5,FALSE)=0,"",VLOOKUP($A212,'Annex 2 EHV charges'!$D:$P,COLUMN(E212)+5,FALSE)),"")</f>
        <v/>
      </c>
      <c r="F212" s="80">
        <f>IFERROR(IF(VLOOKUP($A212,'Annex 2 EHV charges'!$D:$P,COLUMN(F212)+5,FALSE)=0,"",VLOOKUP($A212,'Annex 2 EHV charges'!$D:$P,COLUMN(F212)+5,FALSE)),"")</f>
        <v>474.03</v>
      </c>
      <c r="G212" s="81">
        <f>IFERROR(IF(VLOOKUP($A212,'Annex 2 EHV charges'!$D:$P,COLUMN(G212)+5,FALSE)=0,"",VLOOKUP($A212,'Annex 2 EHV charges'!$D:$P,COLUMN(G212)+5,FALSE)),"")</f>
        <v>0.05</v>
      </c>
      <c r="H212" s="81">
        <f>IFERROR(IF(VLOOKUP($A212,'Annex 2 EHV charges'!$D:$P,COLUMN(H212)+5,FALSE)=0,"",VLOOKUP($A212,'Annex 2 EHV charges'!$D:$P,COLUMN(H212)+5,FALSE)),"")</f>
        <v>0.05</v>
      </c>
    </row>
    <row r="213" spans="1:8" x14ac:dyDescent="0.2">
      <c r="A213" s="78" t="str">
        <f t="array" ref="A213">IFERROR(INDEX('Annex 2 EHV charges'!$D$11:$D$308, MATCH(0, IF(ISBLANK('Annex 2 EHV charges'!$D$11:$D$308),1, COUNTIF(A$4:$A212, 'Annex 2 EHV charges'!$D$11:$D$308)), 0)),"")</f>
        <v>New Export 22</v>
      </c>
      <c r="B213" s="77" t="str">
        <f>IF($A213="","",VLOOKUP($A213,'Annex 2 EHV charges'!$D:$P,2,0))</f>
        <v>New Export 22</v>
      </c>
      <c r="C213" s="78" t="str">
        <f>IF($A213="","",VLOOKUP($A213,'Annex 2 EHV charges'!$D:$P,3,0))</f>
        <v>New Export 22</v>
      </c>
      <c r="D213" s="77" t="str">
        <f>IF($A213="","",VLOOKUP($A213,'Annex 2 EHV charges'!$D:$P,4,0))</f>
        <v>Halloughton Solar Farm Southwell</v>
      </c>
      <c r="E213" s="79" t="str">
        <f>IFERROR(IF(VLOOKUP($A213,'Annex 2 EHV charges'!$D:$P,COLUMN(E213)+5,FALSE)=0,"",VLOOKUP($A213,'Annex 2 EHV charges'!$D:$P,COLUMN(E213)+5,FALSE)),"")</f>
        <v/>
      </c>
      <c r="F213" s="80">
        <f>IFERROR(IF(VLOOKUP($A213,'Annex 2 EHV charges'!$D:$P,COLUMN(F213)+5,FALSE)=0,"",VLOOKUP($A213,'Annex 2 EHV charges'!$D:$P,COLUMN(F213)+5,FALSE)),"")</f>
        <v>993.55</v>
      </c>
      <c r="G213" s="81">
        <f>IFERROR(IF(VLOOKUP($A213,'Annex 2 EHV charges'!$D:$P,COLUMN(G213)+5,FALSE)=0,"",VLOOKUP($A213,'Annex 2 EHV charges'!$D:$P,COLUMN(G213)+5,FALSE)),"")</f>
        <v>0.05</v>
      </c>
      <c r="H213" s="81">
        <f>IFERROR(IF(VLOOKUP($A213,'Annex 2 EHV charges'!$D:$P,COLUMN(H213)+5,FALSE)=0,"",VLOOKUP($A213,'Annex 2 EHV charges'!$D:$P,COLUMN(H213)+5,FALSE)),"")</f>
        <v>0.05</v>
      </c>
    </row>
    <row r="214" spans="1:8" x14ac:dyDescent="0.2">
      <c r="A214" s="78" t="str">
        <f t="array" ref="A214">IFERROR(INDEX('Annex 2 EHV charges'!$D$11:$D$308, MATCH(0, IF(ISBLANK('Annex 2 EHV charges'!$D$11:$D$308),1, COUNTIF(A$4:$A213, 'Annex 2 EHV charges'!$D$11:$D$308)), 0)),"")</f>
        <v>New Export 23</v>
      </c>
      <c r="B214" s="77" t="str">
        <f>IF($A214="","",VLOOKUP($A214,'Annex 2 EHV charges'!$D:$P,2,0))</f>
        <v>New Export 23</v>
      </c>
      <c r="C214" s="78" t="str">
        <f>IF($A214="","",VLOOKUP($A214,'Annex 2 EHV charges'!$D:$P,3,0))</f>
        <v>New Export 23</v>
      </c>
      <c r="D214" s="77" t="str">
        <f>IF($A214="","",VLOOKUP($A214,'Annex 2 EHV charges'!$D:$P,4,0))</f>
        <v>Hasland Solar Farm</v>
      </c>
      <c r="E214" s="79" t="str">
        <f>IFERROR(IF(VLOOKUP($A214,'Annex 2 EHV charges'!$D:$P,COLUMN(E214)+5,FALSE)=0,"",VLOOKUP($A214,'Annex 2 EHV charges'!$D:$P,COLUMN(E214)+5,FALSE)),"")</f>
        <v/>
      </c>
      <c r="F214" s="80">
        <f>IFERROR(IF(VLOOKUP($A214,'Annex 2 EHV charges'!$D:$P,COLUMN(F214)+5,FALSE)=0,"",VLOOKUP($A214,'Annex 2 EHV charges'!$D:$P,COLUMN(F214)+5,FALSE)),"")</f>
        <v>3279.52</v>
      </c>
      <c r="G214" s="81">
        <f>IFERROR(IF(VLOOKUP($A214,'Annex 2 EHV charges'!$D:$P,COLUMN(G214)+5,FALSE)=0,"",VLOOKUP($A214,'Annex 2 EHV charges'!$D:$P,COLUMN(G214)+5,FALSE)),"")</f>
        <v>0.05</v>
      </c>
      <c r="H214" s="81">
        <f>IFERROR(IF(VLOOKUP($A214,'Annex 2 EHV charges'!$D:$P,COLUMN(H214)+5,FALSE)=0,"",VLOOKUP($A214,'Annex 2 EHV charges'!$D:$P,COLUMN(H214)+5,FALSE)),"")</f>
        <v>0.05</v>
      </c>
    </row>
    <row r="215" spans="1:8" x14ac:dyDescent="0.2">
      <c r="A215" s="78" t="str">
        <f t="array" ref="A215">IFERROR(INDEX('Annex 2 EHV charges'!$D$11:$D$308, MATCH(0, IF(ISBLANK('Annex 2 EHV charges'!$D$11:$D$308),1, COUNTIF(A$4:$A214, 'Annex 2 EHV charges'!$D$11:$D$308)), 0)),"")</f>
        <v>New Export 24</v>
      </c>
      <c r="B215" s="77" t="str">
        <f>IF($A215="","",VLOOKUP($A215,'Annex 2 EHV charges'!$D:$P,2,0))</f>
        <v>New Export 24</v>
      </c>
      <c r="C215" s="78" t="str">
        <f>IF($A215="","",VLOOKUP($A215,'Annex 2 EHV charges'!$D:$P,3,0))</f>
        <v>New Export 24</v>
      </c>
      <c r="D215" s="77" t="str">
        <f>IF($A215="","",VLOOKUP($A215,'Annex 2 EHV charges'!$D:$P,4,0))</f>
        <v>Heckington Fen WF</v>
      </c>
      <c r="E215" s="79" t="str">
        <f>IFERROR(IF(VLOOKUP($A215,'Annex 2 EHV charges'!$D:$P,COLUMN(E215)+5,FALSE)=0,"",VLOOKUP($A215,'Annex 2 EHV charges'!$D:$P,COLUMN(E215)+5,FALSE)),"")</f>
        <v/>
      </c>
      <c r="F215" s="80">
        <f>IFERROR(IF(VLOOKUP($A215,'Annex 2 EHV charges'!$D:$P,COLUMN(F215)+5,FALSE)=0,"",VLOOKUP($A215,'Annex 2 EHV charges'!$D:$P,COLUMN(F215)+5,FALSE)),"")</f>
        <v>34199.360000000001</v>
      </c>
      <c r="G215" s="81">
        <f>IFERROR(IF(VLOOKUP($A215,'Annex 2 EHV charges'!$D:$P,COLUMN(G215)+5,FALSE)=0,"",VLOOKUP($A215,'Annex 2 EHV charges'!$D:$P,COLUMN(G215)+5,FALSE)),"")</f>
        <v>0.05</v>
      </c>
      <c r="H215" s="81">
        <f>IFERROR(IF(VLOOKUP($A215,'Annex 2 EHV charges'!$D:$P,COLUMN(H215)+5,FALSE)=0,"",VLOOKUP($A215,'Annex 2 EHV charges'!$D:$P,COLUMN(H215)+5,FALSE)),"")</f>
        <v>0.05</v>
      </c>
    </row>
    <row r="216" spans="1:8" x14ac:dyDescent="0.2">
      <c r="A216" s="78" t="str">
        <f t="array" ref="A216">IFERROR(INDEX('Annex 2 EHV charges'!$D$11:$D$308, MATCH(0, IF(ISBLANK('Annex 2 EHV charges'!$D$11:$D$308),1, COUNTIF(A$4:$A215, 'Annex 2 EHV charges'!$D$11:$D$308)), 0)),"")</f>
        <v>New Export 25</v>
      </c>
      <c r="B216" s="77" t="str">
        <f>IF($A216="","",VLOOKUP($A216,'Annex 2 EHV charges'!$D:$P,2,0))</f>
        <v>New Export 25</v>
      </c>
      <c r="C216" s="78" t="str">
        <f>IF($A216="","",VLOOKUP($A216,'Annex 2 EHV charges'!$D:$P,3,0))</f>
        <v>New Export 25</v>
      </c>
      <c r="D216" s="77" t="str">
        <f>IF($A216="","",VLOOKUP($A216,'Annex 2 EHV charges'!$D:$P,4,0))</f>
        <v>Highgrounds STOR</v>
      </c>
      <c r="E216" s="79">
        <f>IFERROR(IF(VLOOKUP($A216,'Annex 2 EHV charges'!$D:$P,COLUMN(E216)+5,FALSE)=0,"",VLOOKUP($A216,'Annex 2 EHV charges'!$D:$P,COLUMN(E216)+5,FALSE)),"")</f>
        <v>-0.23799999999999999</v>
      </c>
      <c r="F216" s="80">
        <f>IFERROR(IF(VLOOKUP($A216,'Annex 2 EHV charges'!$D:$P,COLUMN(F216)+5,FALSE)=0,"",VLOOKUP($A216,'Annex 2 EHV charges'!$D:$P,COLUMN(F216)+5,FALSE)),"")</f>
        <v>408.33</v>
      </c>
      <c r="G216" s="81">
        <f>IFERROR(IF(VLOOKUP($A216,'Annex 2 EHV charges'!$D:$P,COLUMN(G216)+5,FALSE)=0,"",VLOOKUP($A216,'Annex 2 EHV charges'!$D:$P,COLUMN(G216)+5,FALSE)),"")</f>
        <v>0.05</v>
      </c>
      <c r="H216" s="81">
        <f>IFERROR(IF(VLOOKUP($A216,'Annex 2 EHV charges'!$D:$P,COLUMN(H216)+5,FALSE)=0,"",VLOOKUP($A216,'Annex 2 EHV charges'!$D:$P,COLUMN(H216)+5,FALSE)),"")</f>
        <v>0.05</v>
      </c>
    </row>
    <row r="217" spans="1:8" x14ac:dyDescent="0.2">
      <c r="A217" s="78" t="str">
        <f t="array" ref="A217">IFERROR(INDEX('Annex 2 EHV charges'!$D$11:$D$308, MATCH(0, IF(ISBLANK('Annex 2 EHV charges'!$D$11:$D$308),1, COUNTIF(A$4:$A216, 'Annex 2 EHV charges'!$D$11:$D$308)), 0)),"")</f>
        <v>New Export 26</v>
      </c>
      <c r="B217" s="77" t="str">
        <f>IF($A217="","",VLOOKUP($A217,'Annex 2 EHV charges'!$D:$P,2,0))</f>
        <v>New Export 26</v>
      </c>
      <c r="C217" s="78" t="str">
        <f>IF($A217="","",VLOOKUP($A217,'Annex 2 EHV charges'!$D:$P,3,0))</f>
        <v>New Export 26</v>
      </c>
      <c r="D217" s="77" t="str">
        <f>IF($A217="","",VLOOKUP($A217,'Annex 2 EHV charges'!$D:$P,4,0))</f>
        <v>Horsemoor Drove Wind Farm</v>
      </c>
      <c r="E217" s="79" t="str">
        <f>IFERROR(IF(VLOOKUP($A217,'Annex 2 EHV charges'!$D:$P,COLUMN(E217)+5,FALSE)=0,"",VLOOKUP($A217,'Annex 2 EHV charges'!$D:$P,COLUMN(E217)+5,FALSE)),"")</f>
        <v/>
      </c>
      <c r="F217" s="80">
        <f>IFERROR(IF(VLOOKUP($A217,'Annex 2 EHV charges'!$D:$P,COLUMN(F217)+5,FALSE)=0,"",VLOOKUP($A217,'Annex 2 EHV charges'!$D:$P,COLUMN(F217)+5,FALSE)),"")</f>
        <v>2400.89</v>
      </c>
      <c r="G217" s="81">
        <f>IFERROR(IF(VLOOKUP($A217,'Annex 2 EHV charges'!$D:$P,COLUMN(G217)+5,FALSE)=0,"",VLOOKUP($A217,'Annex 2 EHV charges'!$D:$P,COLUMN(G217)+5,FALSE)),"")</f>
        <v>0.05</v>
      </c>
      <c r="H217" s="81">
        <f>IFERROR(IF(VLOOKUP($A217,'Annex 2 EHV charges'!$D:$P,COLUMN(H217)+5,FALSE)=0,"",VLOOKUP($A217,'Annex 2 EHV charges'!$D:$P,COLUMN(H217)+5,FALSE)),"")</f>
        <v>0.05</v>
      </c>
    </row>
    <row r="218" spans="1:8" x14ac:dyDescent="0.2">
      <c r="A218" s="78" t="str">
        <f t="array" ref="A218">IFERROR(INDEX('Annex 2 EHV charges'!$D$11:$D$308, MATCH(0, IF(ISBLANK('Annex 2 EHV charges'!$D$11:$D$308),1, COUNTIF(A$4:$A217, 'Annex 2 EHV charges'!$D$11:$D$308)), 0)),"")</f>
        <v>New Export 27</v>
      </c>
      <c r="B218" s="77" t="str">
        <f>IF($A218="","",VLOOKUP($A218,'Annex 2 EHV charges'!$D:$P,2,0))</f>
        <v>New Export 27</v>
      </c>
      <c r="C218" s="78" t="str">
        <f>IF($A218="","",VLOOKUP($A218,'Annex 2 EHV charges'!$D:$P,3,0))</f>
        <v>New Export 27</v>
      </c>
      <c r="D218" s="77" t="str">
        <f>IF($A218="","",VLOOKUP($A218,'Annex 2 EHV charges'!$D:$P,4,0))</f>
        <v>Inkersall Farm PV</v>
      </c>
      <c r="E218" s="79" t="str">
        <f>IFERROR(IF(VLOOKUP($A218,'Annex 2 EHV charges'!$D:$P,COLUMN(E218)+5,FALSE)=0,"",VLOOKUP($A218,'Annex 2 EHV charges'!$D:$P,COLUMN(E218)+5,FALSE)),"")</f>
        <v/>
      </c>
      <c r="F218" s="80">
        <f>IFERROR(IF(VLOOKUP($A218,'Annex 2 EHV charges'!$D:$P,COLUMN(F218)+5,FALSE)=0,"",VLOOKUP($A218,'Annex 2 EHV charges'!$D:$P,COLUMN(F218)+5,FALSE)),"")</f>
        <v>4522.3599999999997</v>
      </c>
      <c r="G218" s="81">
        <f>IFERROR(IF(VLOOKUP($A218,'Annex 2 EHV charges'!$D:$P,COLUMN(G218)+5,FALSE)=0,"",VLOOKUP($A218,'Annex 2 EHV charges'!$D:$P,COLUMN(G218)+5,FALSE)),"")</f>
        <v>0.05</v>
      </c>
      <c r="H218" s="81">
        <f>IFERROR(IF(VLOOKUP($A218,'Annex 2 EHV charges'!$D:$P,COLUMN(H218)+5,FALSE)=0,"",VLOOKUP($A218,'Annex 2 EHV charges'!$D:$P,COLUMN(H218)+5,FALSE)),"")</f>
        <v>0.05</v>
      </c>
    </row>
    <row r="219" spans="1:8" x14ac:dyDescent="0.2">
      <c r="A219" s="78" t="str">
        <f t="array" ref="A219">IFERROR(INDEX('Annex 2 EHV charges'!$D$11:$D$308, MATCH(0, IF(ISBLANK('Annex 2 EHV charges'!$D$11:$D$308),1, COUNTIF(A$4:$A218, 'Annex 2 EHV charges'!$D$11:$D$308)), 0)),"")</f>
        <v>New Export 28</v>
      </c>
      <c r="B219" s="77" t="str">
        <f>IF($A219="","",VLOOKUP($A219,'Annex 2 EHV charges'!$D:$P,2,0))</f>
        <v>New Export 28</v>
      </c>
      <c r="C219" s="78" t="str">
        <f>IF($A219="","",VLOOKUP($A219,'Annex 2 EHV charges'!$D:$P,3,0))</f>
        <v>New Export 28</v>
      </c>
      <c r="D219" s="77" t="str">
        <f>IF($A219="","",VLOOKUP($A219,'Annex 2 EHV charges'!$D:$P,4,0))</f>
        <v>Inkersall Grange Farm Bilsthorpe PV</v>
      </c>
      <c r="E219" s="79" t="str">
        <f>IFERROR(IF(VLOOKUP($A219,'Annex 2 EHV charges'!$D:$P,COLUMN(E219)+5,FALSE)=0,"",VLOOKUP($A219,'Annex 2 EHV charges'!$D:$P,COLUMN(E219)+5,FALSE)),"")</f>
        <v/>
      </c>
      <c r="F219" s="80">
        <f>IFERROR(IF(VLOOKUP($A219,'Annex 2 EHV charges'!$D:$P,COLUMN(F219)+5,FALSE)=0,"",VLOOKUP($A219,'Annex 2 EHV charges'!$D:$P,COLUMN(F219)+5,FALSE)),"")</f>
        <v>2960.3</v>
      </c>
      <c r="G219" s="81">
        <f>IFERROR(IF(VLOOKUP($A219,'Annex 2 EHV charges'!$D:$P,COLUMN(G219)+5,FALSE)=0,"",VLOOKUP($A219,'Annex 2 EHV charges'!$D:$P,COLUMN(G219)+5,FALSE)),"")</f>
        <v>0.05</v>
      </c>
      <c r="H219" s="81">
        <f>IFERROR(IF(VLOOKUP($A219,'Annex 2 EHV charges'!$D:$P,COLUMN(H219)+5,FALSE)=0,"",VLOOKUP($A219,'Annex 2 EHV charges'!$D:$P,COLUMN(H219)+5,FALSE)),"")</f>
        <v>0.05</v>
      </c>
    </row>
    <row r="220" spans="1:8" x14ac:dyDescent="0.2">
      <c r="A220" s="78" t="str">
        <f t="array" ref="A220">IFERROR(INDEX('Annex 2 EHV charges'!$D$11:$D$308, MATCH(0, IF(ISBLANK('Annex 2 EHV charges'!$D$11:$D$308),1, COUNTIF(A$4:$A219, 'Annex 2 EHV charges'!$D$11:$D$308)), 0)),"")</f>
        <v>New Export 29</v>
      </c>
      <c r="B220" s="77" t="str">
        <f>IF($A220="","",VLOOKUP($A220,'Annex 2 EHV charges'!$D:$P,2,0))</f>
        <v>New Export 29</v>
      </c>
      <c r="C220" s="78" t="str">
        <f>IF($A220="","",VLOOKUP($A220,'Annex 2 EHV charges'!$D:$P,3,0))</f>
        <v>New Export 29</v>
      </c>
      <c r="D220" s="77" t="str">
        <f>IF($A220="","",VLOOKUP($A220,'Annex 2 EHV charges'!$D:$P,4,0))</f>
        <v>Inkersall Road ESS &amp; PV</v>
      </c>
      <c r="E220" s="79">
        <f>IFERROR(IF(VLOOKUP($A220,'Annex 2 EHV charges'!$D:$P,COLUMN(E220)+5,FALSE)=0,"",VLOOKUP($A220,'Annex 2 EHV charges'!$D:$P,COLUMN(E220)+5,FALSE)),"")</f>
        <v>-0.28599999999999998</v>
      </c>
      <c r="F220" s="80">
        <f>IFERROR(IF(VLOOKUP($A220,'Annex 2 EHV charges'!$D:$P,COLUMN(F220)+5,FALSE)=0,"",VLOOKUP($A220,'Annex 2 EHV charges'!$D:$P,COLUMN(F220)+5,FALSE)),"")</f>
        <v>1534.75</v>
      </c>
      <c r="G220" s="81">
        <f>IFERROR(IF(VLOOKUP($A220,'Annex 2 EHV charges'!$D:$P,COLUMN(G220)+5,FALSE)=0,"",VLOOKUP($A220,'Annex 2 EHV charges'!$D:$P,COLUMN(G220)+5,FALSE)),"")</f>
        <v>0.05</v>
      </c>
      <c r="H220" s="81">
        <f>IFERROR(IF(VLOOKUP($A220,'Annex 2 EHV charges'!$D:$P,COLUMN(H220)+5,FALSE)=0,"",VLOOKUP($A220,'Annex 2 EHV charges'!$D:$P,COLUMN(H220)+5,FALSE)),"")</f>
        <v>0.05</v>
      </c>
    </row>
    <row r="221" spans="1:8" x14ac:dyDescent="0.2">
      <c r="A221" s="78" t="str">
        <f t="array" ref="A221">IFERROR(INDEX('Annex 2 EHV charges'!$D$11:$D$308, MATCH(0, IF(ISBLANK('Annex 2 EHV charges'!$D$11:$D$308),1, COUNTIF(A$4:$A220, 'Annex 2 EHV charges'!$D$11:$D$308)), 0)),"")</f>
        <v>New Export 30</v>
      </c>
      <c r="B221" s="77" t="str">
        <f>IF($A221="","",VLOOKUP($A221,'Annex 2 EHV charges'!$D:$P,2,0))</f>
        <v>New Export 30</v>
      </c>
      <c r="C221" s="78" t="str">
        <f>IF($A221="","",VLOOKUP($A221,'Annex 2 EHV charges'!$D:$P,3,0))</f>
        <v>New Export 30</v>
      </c>
      <c r="D221" s="77" t="str">
        <f>IF($A221="","",VLOOKUP($A221,'Annex 2 EHV charges'!$D:$P,4,0))</f>
        <v>Ladywood Farm PV</v>
      </c>
      <c r="E221" s="79" t="str">
        <f>IFERROR(IF(VLOOKUP($A221,'Annex 2 EHV charges'!$D:$P,COLUMN(E221)+5,FALSE)=0,"",VLOOKUP($A221,'Annex 2 EHV charges'!$D:$P,COLUMN(E221)+5,FALSE)),"")</f>
        <v/>
      </c>
      <c r="F221" s="80">
        <f>IFERROR(IF(VLOOKUP($A221,'Annex 2 EHV charges'!$D:$P,COLUMN(F221)+5,FALSE)=0,"",VLOOKUP($A221,'Annex 2 EHV charges'!$D:$P,COLUMN(F221)+5,FALSE)),"")</f>
        <v>444.15</v>
      </c>
      <c r="G221" s="81">
        <f>IFERROR(IF(VLOOKUP($A221,'Annex 2 EHV charges'!$D:$P,COLUMN(G221)+5,FALSE)=0,"",VLOOKUP($A221,'Annex 2 EHV charges'!$D:$P,COLUMN(G221)+5,FALSE)),"")</f>
        <v>0.05</v>
      </c>
      <c r="H221" s="81">
        <f>IFERROR(IF(VLOOKUP($A221,'Annex 2 EHV charges'!$D:$P,COLUMN(H221)+5,FALSE)=0,"",VLOOKUP($A221,'Annex 2 EHV charges'!$D:$P,COLUMN(H221)+5,FALSE)),"")</f>
        <v>0.05</v>
      </c>
    </row>
    <row r="222" spans="1:8" x14ac:dyDescent="0.2">
      <c r="A222" s="78" t="str">
        <f t="array" ref="A222">IFERROR(INDEX('Annex 2 EHV charges'!$D$11:$D$308, MATCH(0, IF(ISBLANK('Annex 2 EHV charges'!$D$11:$D$308),1, COUNTIF(A$4:$A221, 'Annex 2 EHV charges'!$D$11:$D$308)), 0)),"")</f>
        <v>New Export 31</v>
      </c>
      <c r="B222" s="77" t="str">
        <f>IF($A222="","",VLOOKUP($A222,'Annex 2 EHV charges'!$D:$P,2,0))</f>
        <v>New Export 31</v>
      </c>
      <c r="C222" s="78" t="str">
        <f>IF($A222="","",VLOOKUP($A222,'Annex 2 EHV charges'!$D:$P,3,0))</f>
        <v>New Export 31</v>
      </c>
      <c r="D222" s="77" t="str">
        <f>IF($A222="","",VLOOKUP($A222,'Annex 2 EHV charges'!$D:$P,4,0))</f>
        <v>Land at Ash Farm ESS &amp; PV</v>
      </c>
      <c r="E222" s="79" t="str">
        <f>IFERROR(IF(VLOOKUP($A222,'Annex 2 EHV charges'!$D:$P,COLUMN(E222)+5,FALSE)=0,"",VLOOKUP($A222,'Annex 2 EHV charges'!$D:$P,COLUMN(E222)+5,FALSE)),"")</f>
        <v/>
      </c>
      <c r="F222" s="80">
        <f>IFERROR(IF(VLOOKUP($A222,'Annex 2 EHV charges'!$D:$P,COLUMN(F222)+5,FALSE)=0,"",VLOOKUP($A222,'Annex 2 EHV charges'!$D:$P,COLUMN(F222)+5,FALSE)),"")</f>
        <v>3033.77</v>
      </c>
      <c r="G222" s="81">
        <f>IFERROR(IF(VLOOKUP($A222,'Annex 2 EHV charges'!$D:$P,COLUMN(G222)+5,FALSE)=0,"",VLOOKUP($A222,'Annex 2 EHV charges'!$D:$P,COLUMN(G222)+5,FALSE)),"")</f>
        <v>0.05</v>
      </c>
      <c r="H222" s="81">
        <f>IFERROR(IF(VLOOKUP($A222,'Annex 2 EHV charges'!$D:$P,COLUMN(H222)+5,FALSE)=0,"",VLOOKUP($A222,'Annex 2 EHV charges'!$D:$P,COLUMN(H222)+5,FALSE)),"")</f>
        <v>0.05</v>
      </c>
    </row>
    <row r="223" spans="1:8" x14ac:dyDescent="0.2">
      <c r="A223" s="78" t="str">
        <f t="array" ref="A223">IFERROR(INDEX('Annex 2 EHV charges'!$D$11:$D$308, MATCH(0, IF(ISBLANK('Annex 2 EHV charges'!$D$11:$D$308),1, COUNTIF(A$4:$A222, 'Annex 2 EHV charges'!$D$11:$D$308)), 0)),"")</f>
        <v>New Export 32</v>
      </c>
      <c r="B223" s="77" t="str">
        <f>IF($A223="","",VLOOKUP($A223,'Annex 2 EHV charges'!$D:$P,2,0))</f>
        <v>New Export 32</v>
      </c>
      <c r="C223" s="78" t="str">
        <f>IF($A223="","",VLOOKUP($A223,'Annex 2 EHV charges'!$D:$P,3,0))</f>
        <v>New Export 32</v>
      </c>
      <c r="D223" s="77" t="str">
        <f>IF($A223="","",VLOOKUP($A223,'Annex 2 EHV charges'!$D:$P,4,0))</f>
        <v>Land at Crifton Lodge Farm Bilsthorpe PV</v>
      </c>
      <c r="E223" s="79" t="str">
        <f>IFERROR(IF(VLOOKUP($A223,'Annex 2 EHV charges'!$D:$P,COLUMN(E223)+5,FALSE)=0,"",VLOOKUP($A223,'Annex 2 EHV charges'!$D:$P,COLUMN(E223)+5,FALSE)),"")</f>
        <v/>
      </c>
      <c r="F223" s="80">
        <f>IFERROR(IF(VLOOKUP($A223,'Annex 2 EHV charges'!$D:$P,COLUMN(F223)+5,FALSE)=0,"",VLOOKUP($A223,'Annex 2 EHV charges'!$D:$P,COLUMN(F223)+5,FALSE)),"")</f>
        <v>3004.6</v>
      </c>
      <c r="G223" s="81">
        <f>IFERROR(IF(VLOOKUP($A223,'Annex 2 EHV charges'!$D:$P,COLUMN(G223)+5,FALSE)=0,"",VLOOKUP($A223,'Annex 2 EHV charges'!$D:$P,COLUMN(G223)+5,FALSE)),"")</f>
        <v>0.05</v>
      </c>
      <c r="H223" s="81">
        <f>IFERROR(IF(VLOOKUP($A223,'Annex 2 EHV charges'!$D:$P,COLUMN(H223)+5,FALSE)=0,"",VLOOKUP($A223,'Annex 2 EHV charges'!$D:$P,COLUMN(H223)+5,FALSE)),"")</f>
        <v>0.05</v>
      </c>
    </row>
    <row r="224" spans="1:8" x14ac:dyDescent="0.2">
      <c r="A224" s="78" t="str">
        <f t="array" ref="A224">IFERROR(INDEX('Annex 2 EHV charges'!$D$11:$D$308, MATCH(0, IF(ISBLANK('Annex 2 EHV charges'!$D$11:$D$308),1, COUNTIF(A$4:$A223, 'Annex 2 EHV charges'!$D$11:$D$308)), 0)),"")</f>
        <v>New Export 33</v>
      </c>
      <c r="B224" s="77" t="str">
        <f>IF($A224="","",VLOOKUP($A224,'Annex 2 EHV charges'!$D:$P,2,0))</f>
        <v>New Export 33</v>
      </c>
      <c r="C224" s="78" t="str">
        <f>IF($A224="","",VLOOKUP($A224,'Annex 2 EHV charges'!$D:$P,3,0))</f>
        <v>New Export 33</v>
      </c>
      <c r="D224" s="77" t="str">
        <f>IF($A224="","",VLOOKUP($A224,'Annex 2 EHV charges'!$D:$P,4,0))</f>
        <v>Land at Langer Lane ESS &amp; PV</v>
      </c>
      <c r="E224" s="79">
        <f>IFERROR(IF(VLOOKUP($A224,'Annex 2 EHV charges'!$D:$P,COLUMN(E224)+5,FALSE)=0,"",VLOOKUP($A224,'Annex 2 EHV charges'!$D:$P,COLUMN(E224)+5,FALSE)),"")</f>
        <v>-0.23300000000000001</v>
      </c>
      <c r="F224" s="80">
        <f>IFERROR(IF(VLOOKUP($A224,'Annex 2 EHV charges'!$D:$P,COLUMN(F224)+5,FALSE)=0,"",VLOOKUP($A224,'Annex 2 EHV charges'!$D:$P,COLUMN(F224)+5,FALSE)),"")</f>
        <v>2287.6</v>
      </c>
      <c r="G224" s="81">
        <f>IFERROR(IF(VLOOKUP($A224,'Annex 2 EHV charges'!$D:$P,COLUMN(G224)+5,FALSE)=0,"",VLOOKUP($A224,'Annex 2 EHV charges'!$D:$P,COLUMN(G224)+5,FALSE)),"")</f>
        <v>0.05</v>
      </c>
      <c r="H224" s="81">
        <f>IFERROR(IF(VLOOKUP($A224,'Annex 2 EHV charges'!$D:$P,COLUMN(H224)+5,FALSE)=0,"",VLOOKUP($A224,'Annex 2 EHV charges'!$D:$P,COLUMN(H224)+5,FALSE)),"")</f>
        <v>0.05</v>
      </c>
    </row>
    <row r="225" spans="1:8" x14ac:dyDescent="0.2">
      <c r="A225" s="78" t="str">
        <f t="array" ref="A225">IFERROR(INDEX('Annex 2 EHV charges'!$D$11:$D$308, MATCH(0, IF(ISBLANK('Annex 2 EHV charges'!$D$11:$D$308),1, COUNTIF(A$4:$A224, 'Annex 2 EHV charges'!$D$11:$D$308)), 0)),"")</f>
        <v>New Export 34</v>
      </c>
      <c r="B225" s="77" t="str">
        <f>IF($A225="","",VLOOKUP($A225,'Annex 2 EHV charges'!$D:$P,2,0))</f>
        <v>New Export 34</v>
      </c>
      <c r="C225" s="78" t="str">
        <f>IF($A225="","",VLOOKUP($A225,'Annex 2 EHV charges'!$D:$P,3,0))</f>
        <v>New Export 34</v>
      </c>
      <c r="D225" s="77" t="str">
        <f>IF($A225="","",VLOOKUP($A225,'Annex 2 EHV charges'!$D:$P,4,0))</f>
        <v>Land at Newhall PV</v>
      </c>
      <c r="E225" s="79" t="str">
        <f>IFERROR(IF(VLOOKUP($A225,'Annex 2 EHV charges'!$D:$P,COLUMN(E225)+5,FALSE)=0,"",VLOOKUP($A225,'Annex 2 EHV charges'!$D:$P,COLUMN(E225)+5,FALSE)),"")</f>
        <v/>
      </c>
      <c r="F225" s="80">
        <f>IFERROR(IF(VLOOKUP($A225,'Annex 2 EHV charges'!$D:$P,COLUMN(F225)+5,FALSE)=0,"",VLOOKUP($A225,'Annex 2 EHV charges'!$D:$P,COLUMN(F225)+5,FALSE)),"")</f>
        <v>2979.41</v>
      </c>
      <c r="G225" s="81">
        <f>IFERROR(IF(VLOOKUP($A225,'Annex 2 EHV charges'!$D:$P,COLUMN(G225)+5,FALSE)=0,"",VLOOKUP($A225,'Annex 2 EHV charges'!$D:$P,COLUMN(G225)+5,FALSE)),"")</f>
        <v>0.05</v>
      </c>
      <c r="H225" s="81">
        <f>IFERROR(IF(VLOOKUP($A225,'Annex 2 EHV charges'!$D:$P,COLUMN(H225)+5,FALSE)=0,"",VLOOKUP($A225,'Annex 2 EHV charges'!$D:$P,COLUMN(H225)+5,FALSE)),"")</f>
        <v>0.05</v>
      </c>
    </row>
    <row r="226" spans="1:8" x14ac:dyDescent="0.2">
      <c r="A226" s="78" t="str">
        <f t="array" ref="A226">IFERROR(INDEX('Annex 2 EHV charges'!$D$11:$D$308, MATCH(0, IF(ISBLANK('Annex 2 EHV charges'!$D$11:$D$308),1, COUNTIF(A$4:$A225, 'Annex 2 EHV charges'!$D$11:$D$308)), 0)),"")</f>
        <v>New Export 35</v>
      </c>
      <c r="B226" s="77" t="str">
        <f>IF($A226="","",VLOOKUP($A226,'Annex 2 EHV charges'!$D:$P,2,0))</f>
        <v>New Export 35</v>
      </c>
      <c r="C226" s="78" t="str">
        <f>IF($A226="","",VLOOKUP($A226,'Annex 2 EHV charges'!$D:$P,3,0))</f>
        <v>New Export 35</v>
      </c>
      <c r="D226" s="77" t="str">
        <f>IF($A226="","",VLOOKUP($A226,'Annex 2 EHV charges'!$D:$P,4,0))</f>
        <v>Land at Seagrave PV</v>
      </c>
      <c r="E226" s="79" t="str">
        <f>IFERROR(IF(VLOOKUP($A226,'Annex 2 EHV charges'!$D:$P,COLUMN(E226)+5,FALSE)=0,"",VLOOKUP($A226,'Annex 2 EHV charges'!$D:$P,COLUMN(E226)+5,FALSE)),"")</f>
        <v/>
      </c>
      <c r="F226" s="80">
        <f>IFERROR(IF(VLOOKUP($A226,'Annex 2 EHV charges'!$D:$P,COLUMN(F226)+5,FALSE)=0,"",VLOOKUP($A226,'Annex 2 EHV charges'!$D:$P,COLUMN(F226)+5,FALSE)),"")</f>
        <v>1007.3</v>
      </c>
      <c r="G226" s="81">
        <f>IFERROR(IF(VLOOKUP($A226,'Annex 2 EHV charges'!$D:$P,COLUMN(G226)+5,FALSE)=0,"",VLOOKUP($A226,'Annex 2 EHV charges'!$D:$P,COLUMN(G226)+5,FALSE)),"")</f>
        <v>0.05</v>
      </c>
      <c r="H226" s="81">
        <f>IFERROR(IF(VLOOKUP($A226,'Annex 2 EHV charges'!$D:$P,COLUMN(H226)+5,FALSE)=0,"",VLOOKUP($A226,'Annex 2 EHV charges'!$D:$P,COLUMN(H226)+5,FALSE)),"")</f>
        <v>0.05</v>
      </c>
    </row>
    <row r="227" spans="1:8" x14ac:dyDescent="0.2">
      <c r="A227" s="78" t="str">
        <f t="array" ref="A227">IFERROR(INDEX('Annex 2 EHV charges'!$D$11:$D$308, MATCH(0, IF(ISBLANK('Annex 2 EHV charges'!$D$11:$D$308),1, COUNTIF(A$4:$A226, 'Annex 2 EHV charges'!$D$11:$D$308)), 0)),"")</f>
        <v>New Export 36</v>
      </c>
      <c r="B227" s="77" t="str">
        <f>IF($A227="","",VLOOKUP($A227,'Annex 2 EHV charges'!$D:$P,2,0))</f>
        <v>New Export 36</v>
      </c>
      <c r="C227" s="78" t="str">
        <f>IF($A227="","",VLOOKUP($A227,'Annex 2 EHV charges'!$D:$P,3,0))</f>
        <v>New Export 36</v>
      </c>
      <c r="D227" s="77" t="str">
        <f>IF($A227="","",VLOOKUP($A227,'Annex 2 EHV charges'!$D:$P,4,0))</f>
        <v>Laurel Close PV</v>
      </c>
      <c r="E227" s="79" t="str">
        <f>IFERROR(IF(VLOOKUP($A227,'Annex 2 EHV charges'!$D:$P,COLUMN(E227)+5,FALSE)=0,"",VLOOKUP($A227,'Annex 2 EHV charges'!$D:$P,COLUMN(E227)+5,FALSE)),"")</f>
        <v/>
      </c>
      <c r="F227" s="80">
        <f>IFERROR(IF(VLOOKUP($A227,'Annex 2 EHV charges'!$D:$P,COLUMN(F227)+5,FALSE)=0,"",VLOOKUP($A227,'Annex 2 EHV charges'!$D:$P,COLUMN(F227)+5,FALSE)),"")</f>
        <v>670.57</v>
      </c>
      <c r="G227" s="81">
        <f>IFERROR(IF(VLOOKUP($A227,'Annex 2 EHV charges'!$D:$P,COLUMN(G227)+5,FALSE)=0,"",VLOOKUP($A227,'Annex 2 EHV charges'!$D:$P,COLUMN(G227)+5,FALSE)),"")</f>
        <v>0.05</v>
      </c>
      <c r="H227" s="81">
        <f>IFERROR(IF(VLOOKUP($A227,'Annex 2 EHV charges'!$D:$P,COLUMN(H227)+5,FALSE)=0,"",VLOOKUP($A227,'Annex 2 EHV charges'!$D:$P,COLUMN(H227)+5,FALSE)),"")</f>
        <v>0.05</v>
      </c>
    </row>
    <row r="228" spans="1:8" x14ac:dyDescent="0.2">
      <c r="A228" s="78" t="str">
        <f t="array" ref="A228">IFERROR(INDEX('Annex 2 EHV charges'!$D$11:$D$308, MATCH(0, IF(ISBLANK('Annex 2 EHV charges'!$D$11:$D$308),1, COUNTIF(A$4:$A227, 'Annex 2 EHV charges'!$D$11:$D$308)), 0)),"")</f>
        <v>New Export 37</v>
      </c>
      <c r="B228" s="77" t="str">
        <f>IF($A228="","",VLOOKUP($A228,'Annex 2 EHV charges'!$D:$P,2,0))</f>
        <v>New Export 37</v>
      </c>
      <c r="C228" s="78" t="str">
        <f>IF($A228="","",VLOOKUP($A228,'Annex 2 EHV charges'!$D:$P,3,0))</f>
        <v>New Export 37</v>
      </c>
      <c r="D228" s="77" t="str">
        <f>IF($A228="","",VLOOKUP($A228,'Annex 2 EHV charges'!$D:$P,4,0))</f>
        <v>Litchlake Farm PV</v>
      </c>
      <c r="E228" s="79" t="str">
        <f>IFERROR(IF(VLOOKUP($A228,'Annex 2 EHV charges'!$D:$P,COLUMN(E228)+5,FALSE)=0,"",VLOOKUP($A228,'Annex 2 EHV charges'!$D:$P,COLUMN(E228)+5,FALSE)),"")</f>
        <v/>
      </c>
      <c r="F228" s="80">
        <f>IFERROR(IF(VLOOKUP($A228,'Annex 2 EHV charges'!$D:$P,COLUMN(F228)+5,FALSE)=0,"",VLOOKUP($A228,'Annex 2 EHV charges'!$D:$P,COLUMN(F228)+5,FALSE)),"")</f>
        <v>547.72</v>
      </c>
      <c r="G228" s="81">
        <f>IFERROR(IF(VLOOKUP($A228,'Annex 2 EHV charges'!$D:$P,COLUMN(G228)+5,FALSE)=0,"",VLOOKUP($A228,'Annex 2 EHV charges'!$D:$P,COLUMN(G228)+5,FALSE)),"")</f>
        <v>0.05</v>
      </c>
      <c r="H228" s="81">
        <f>IFERROR(IF(VLOOKUP($A228,'Annex 2 EHV charges'!$D:$P,COLUMN(H228)+5,FALSE)=0,"",VLOOKUP($A228,'Annex 2 EHV charges'!$D:$P,COLUMN(H228)+5,FALSE)),"")</f>
        <v>0.05</v>
      </c>
    </row>
    <row r="229" spans="1:8" x14ac:dyDescent="0.2">
      <c r="A229" s="78" t="str">
        <f t="array" ref="A229">IFERROR(INDEX('Annex 2 EHV charges'!$D$11:$D$308, MATCH(0, IF(ISBLANK('Annex 2 EHV charges'!$D$11:$D$308),1, COUNTIF(A$4:$A228, 'Annex 2 EHV charges'!$D$11:$D$308)), 0)),"")</f>
        <v>New Export 38</v>
      </c>
      <c r="B229" s="77" t="str">
        <f>IF($A229="","",VLOOKUP($A229,'Annex 2 EHV charges'!$D:$P,2,0))</f>
        <v>New Export 38</v>
      </c>
      <c r="C229" s="78" t="str">
        <f>IF($A229="","",VLOOKUP($A229,'Annex 2 EHV charges'!$D:$P,3,0))</f>
        <v>New Export 38</v>
      </c>
      <c r="D229" s="77" t="str">
        <f>IF($A229="","",VLOOKUP($A229,'Annex 2 EHV charges'!$D:$P,4,0))</f>
        <v>Mallows Lane ESS &amp; PV</v>
      </c>
      <c r="E229" s="79">
        <f>IFERROR(IF(VLOOKUP($A229,'Annex 2 EHV charges'!$D:$P,COLUMN(E229)+5,FALSE)=0,"",VLOOKUP($A229,'Annex 2 EHV charges'!$D:$P,COLUMN(E229)+5,FALSE)),"")</f>
        <v>-0.19800000000000001</v>
      </c>
      <c r="F229" s="80">
        <f>IFERROR(IF(VLOOKUP($A229,'Annex 2 EHV charges'!$D:$P,COLUMN(F229)+5,FALSE)=0,"",VLOOKUP($A229,'Annex 2 EHV charges'!$D:$P,COLUMN(F229)+5,FALSE)),"")</f>
        <v>653.1</v>
      </c>
      <c r="G229" s="81">
        <f>IFERROR(IF(VLOOKUP($A229,'Annex 2 EHV charges'!$D:$P,COLUMN(G229)+5,FALSE)=0,"",VLOOKUP($A229,'Annex 2 EHV charges'!$D:$P,COLUMN(G229)+5,FALSE)),"")</f>
        <v>0.05</v>
      </c>
      <c r="H229" s="81">
        <f>IFERROR(IF(VLOOKUP($A229,'Annex 2 EHV charges'!$D:$P,COLUMN(H229)+5,FALSE)=0,"",VLOOKUP($A229,'Annex 2 EHV charges'!$D:$P,COLUMN(H229)+5,FALSE)),"")</f>
        <v>0.05</v>
      </c>
    </row>
    <row r="230" spans="1:8" x14ac:dyDescent="0.2">
      <c r="A230" s="78" t="str">
        <f t="array" ref="A230">IFERROR(INDEX('Annex 2 EHV charges'!$D$11:$D$308, MATCH(0, IF(ISBLANK('Annex 2 EHV charges'!$D$11:$D$308),1, COUNTIF(A$4:$A229, 'Annex 2 EHV charges'!$D$11:$D$308)), 0)),"")</f>
        <v>New Export 39</v>
      </c>
      <c r="B230" s="77" t="str">
        <f>IF($A230="","",VLOOKUP($A230,'Annex 2 EHV charges'!$D:$P,2,0))</f>
        <v>New Export 39</v>
      </c>
      <c r="C230" s="78" t="str">
        <f>IF($A230="","",VLOOKUP($A230,'Annex 2 EHV charges'!$D:$P,3,0))</f>
        <v>New Export 39</v>
      </c>
      <c r="D230" s="77" t="str">
        <f>IF($A230="","",VLOOKUP($A230,'Annex 2 EHV charges'!$D:$P,4,0))</f>
        <v>Manor Farm Beachampton ESS</v>
      </c>
      <c r="E230" s="79">
        <f>IFERROR(IF(VLOOKUP($A230,'Annex 2 EHV charges'!$D:$P,COLUMN(E230)+5,FALSE)=0,"",VLOOKUP($A230,'Annex 2 EHV charges'!$D:$P,COLUMN(E230)+5,FALSE)),"")</f>
        <v>-1.37</v>
      </c>
      <c r="F230" s="80">
        <f>IFERROR(IF(VLOOKUP($A230,'Annex 2 EHV charges'!$D:$P,COLUMN(F230)+5,FALSE)=0,"",VLOOKUP($A230,'Annex 2 EHV charges'!$D:$P,COLUMN(F230)+5,FALSE)),"")</f>
        <v>246.77</v>
      </c>
      <c r="G230" s="81">
        <f>IFERROR(IF(VLOOKUP($A230,'Annex 2 EHV charges'!$D:$P,COLUMN(G230)+5,FALSE)=0,"",VLOOKUP($A230,'Annex 2 EHV charges'!$D:$P,COLUMN(G230)+5,FALSE)),"")</f>
        <v>0.05</v>
      </c>
      <c r="H230" s="81">
        <f>IFERROR(IF(VLOOKUP($A230,'Annex 2 EHV charges'!$D:$P,COLUMN(H230)+5,FALSE)=0,"",VLOOKUP($A230,'Annex 2 EHV charges'!$D:$P,COLUMN(H230)+5,FALSE)),"")</f>
        <v>0.05</v>
      </c>
    </row>
    <row r="231" spans="1:8" x14ac:dyDescent="0.2">
      <c r="A231" s="78" t="str">
        <f t="array" ref="A231">IFERROR(INDEX('Annex 2 EHV charges'!$D$11:$D$308, MATCH(0, IF(ISBLANK('Annex 2 EHV charges'!$D$11:$D$308),1, COUNTIF(A$4:$A230, 'Annex 2 EHV charges'!$D$11:$D$308)), 0)),"")</f>
        <v>New Export 40</v>
      </c>
      <c r="B231" s="77" t="str">
        <f>IF($A231="","",VLOOKUP($A231,'Annex 2 EHV charges'!$D:$P,2,0))</f>
        <v>New Export 40</v>
      </c>
      <c r="C231" s="78" t="str">
        <f>IF($A231="","",VLOOKUP($A231,'Annex 2 EHV charges'!$D:$P,3,0))</f>
        <v>New Export 40</v>
      </c>
      <c r="D231" s="77" t="str">
        <f>IF($A231="","",VLOOKUP($A231,'Annex 2 EHV charges'!$D:$P,4,0))</f>
        <v>Mead Phase1 PV</v>
      </c>
      <c r="E231" s="79" t="str">
        <f>IFERROR(IF(VLOOKUP($A231,'Annex 2 EHV charges'!$D:$P,COLUMN(E231)+5,FALSE)=0,"",VLOOKUP($A231,'Annex 2 EHV charges'!$D:$P,COLUMN(E231)+5,FALSE)),"")</f>
        <v/>
      </c>
      <c r="F231" s="80">
        <f>IFERROR(IF(VLOOKUP($A231,'Annex 2 EHV charges'!$D:$P,COLUMN(F231)+5,FALSE)=0,"",VLOOKUP($A231,'Annex 2 EHV charges'!$D:$P,COLUMN(F231)+5,FALSE)),"")</f>
        <v>686.41</v>
      </c>
      <c r="G231" s="81">
        <f>IFERROR(IF(VLOOKUP($A231,'Annex 2 EHV charges'!$D:$P,COLUMN(G231)+5,FALSE)=0,"",VLOOKUP($A231,'Annex 2 EHV charges'!$D:$P,COLUMN(G231)+5,FALSE)),"")</f>
        <v>0.05</v>
      </c>
      <c r="H231" s="81">
        <f>IFERROR(IF(VLOOKUP($A231,'Annex 2 EHV charges'!$D:$P,COLUMN(H231)+5,FALSE)=0,"",VLOOKUP($A231,'Annex 2 EHV charges'!$D:$P,COLUMN(H231)+5,FALSE)),"")</f>
        <v>0.05</v>
      </c>
    </row>
    <row r="232" spans="1:8" x14ac:dyDescent="0.2">
      <c r="A232" s="78" t="str">
        <f t="array" ref="A232">IFERROR(INDEX('Annex 2 EHV charges'!$D$11:$D$308, MATCH(0, IF(ISBLANK('Annex 2 EHV charges'!$D$11:$D$308),1, COUNTIF(A$4:$A231, 'Annex 2 EHV charges'!$D$11:$D$308)), 0)),"")</f>
        <v>New Export 41</v>
      </c>
      <c r="B232" s="77" t="str">
        <f>IF($A232="","",VLOOKUP($A232,'Annex 2 EHV charges'!$D:$P,2,0))</f>
        <v>New Export 41</v>
      </c>
      <c r="C232" s="78" t="str">
        <f>IF($A232="","",VLOOKUP($A232,'Annex 2 EHV charges'!$D:$P,3,0))</f>
        <v>New Export 41</v>
      </c>
      <c r="D232" s="77" t="str">
        <f>IF($A232="","",VLOOKUP($A232,'Annex 2 EHV charges'!$D:$P,4,0))</f>
        <v>Mill Farm 2 Great Ponton PV</v>
      </c>
      <c r="E232" s="79" t="str">
        <f>IFERROR(IF(VLOOKUP($A232,'Annex 2 EHV charges'!$D:$P,COLUMN(E232)+5,FALSE)=0,"",VLOOKUP($A232,'Annex 2 EHV charges'!$D:$P,COLUMN(E232)+5,FALSE)),"")</f>
        <v/>
      </c>
      <c r="F232" s="80">
        <f>IFERROR(IF(VLOOKUP($A232,'Annex 2 EHV charges'!$D:$P,COLUMN(F232)+5,FALSE)=0,"",VLOOKUP($A232,'Annex 2 EHV charges'!$D:$P,COLUMN(F232)+5,FALSE)),"")</f>
        <v>1961.82</v>
      </c>
      <c r="G232" s="81">
        <f>IFERROR(IF(VLOOKUP($A232,'Annex 2 EHV charges'!$D:$P,COLUMN(G232)+5,FALSE)=0,"",VLOOKUP($A232,'Annex 2 EHV charges'!$D:$P,COLUMN(G232)+5,FALSE)),"")</f>
        <v>0.05</v>
      </c>
      <c r="H232" s="81">
        <f>IFERROR(IF(VLOOKUP($A232,'Annex 2 EHV charges'!$D:$P,COLUMN(H232)+5,FALSE)=0,"",VLOOKUP($A232,'Annex 2 EHV charges'!$D:$P,COLUMN(H232)+5,FALSE)),"")</f>
        <v>0.05</v>
      </c>
    </row>
    <row r="233" spans="1:8" x14ac:dyDescent="0.2">
      <c r="A233" s="78" t="str">
        <f t="array" ref="A233">IFERROR(INDEX('Annex 2 EHV charges'!$D$11:$D$308, MATCH(0, IF(ISBLANK('Annex 2 EHV charges'!$D$11:$D$308),1, COUNTIF(A$4:$A232, 'Annex 2 EHV charges'!$D$11:$D$308)), 0)),"")</f>
        <v>New Export 42</v>
      </c>
      <c r="B233" s="77" t="str">
        <f>IF($A233="","",VLOOKUP($A233,'Annex 2 EHV charges'!$D:$P,2,0))</f>
        <v>New Export 42</v>
      </c>
      <c r="C233" s="78" t="str">
        <f>IF($A233="","",VLOOKUP($A233,'Annex 2 EHV charges'!$D:$P,3,0))</f>
        <v>New Export 42</v>
      </c>
      <c r="D233" s="77" t="str">
        <f>IF($A233="","",VLOOKUP($A233,'Annex 2 EHV charges'!$D:$P,4,0))</f>
        <v>Newton Wood Farm ESS</v>
      </c>
      <c r="E233" s="79">
        <f>IFERROR(IF(VLOOKUP($A233,'Annex 2 EHV charges'!$D:$P,COLUMN(E233)+5,FALSE)=0,"",VLOOKUP($A233,'Annex 2 EHV charges'!$D:$P,COLUMN(E233)+5,FALSE)),"")</f>
        <v>-0.23300000000000001</v>
      </c>
      <c r="F233" s="80">
        <f>IFERROR(IF(VLOOKUP($A233,'Annex 2 EHV charges'!$D:$P,COLUMN(F233)+5,FALSE)=0,"",VLOOKUP($A233,'Annex 2 EHV charges'!$D:$P,COLUMN(F233)+5,FALSE)),"")</f>
        <v>499.26</v>
      </c>
      <c r="G233" s="81">
        <f>IFERROR(IF(VLOOKUP($A233,'Annex 2 EHV charges'!$D:$P,COLUMN(G233)+5,FALSE)=0,"",VLOOKUP($A233,'Annex 2 EHV charges'!$D:$P,COLUMN(G233)+5,FALSE)),"")</f>
        <v>0.05</v>
      </c>
      <c r="H233" s="81">
        <f>IFERROR(IF(VLOOKUP($A233,'Annex 2 EHV charges'!$D:$P,COLUMN(H233)+5,FALSE)=0,"",VLOOKUP($A233,'Annex 2 EHV charges'!$D:$P,COLUMN(H233)+5,FALSE)),"")</f>
        <v>0.05</v>
      </c>
    </row>
    <row r="234" spans="1:8" x14ac:dyDescent="0.2">
      <c r="A234" s="78" t="str">
        <f t="array" ref="A234">IFERROR(INDEX('Annex 2 EHV charges'!$D$11:$D$308, MATCH(0, IF(ISBLANK('Annex 2 EHV charges'!$D$11:$D$308),1, COUNTIF(A$4:$A233, 'Annex 2 EHV charges'!$D$11:$D$308)), 0)),"")</f>
        <v>New Export 43</v>
      </c>
      <c r="B234" s="77" t="str">
        <f>IF($A234="","",VLOOKUP($A234,'Annex 2 EHV charges'!$D:$P,2,0))</f>
        <v>New Export 43</v>
      </c>
      <c r="C234" s="78" t="str">
        <f>IF($A234="","",VLOOKUP($A234,'Annex 2 EHV charges'!$D:$P,3,0))</f>
        <v>New Export 43</v>
      </c>
      <c r="D234" s="77" t="str">
        <f>IF($A234="","",VLOOKUP($A234,'Annex 2 EHV charges'!$D:$P,4,0))</f>
        <v>Portway Newport P GAS</v>
      </c>
      <c r="E234" s="79">
        <f>IFERROR(IF(VLOOKUP($A234,'Annex 2 EHV charges'!$D:$P,COLUMN(E234)+5,FALSE)=0,"",VLOOKUP($A234,'Annex 2 EHV charges'!$D:$P,COLUMN(E234)+5,FALSE)),"")</f>
        <v>-1.1970000000000001</v>
      </c>
      <c r="F234" s="80">
        <f>IFERROR(IF(VLOOKUP($A234,'Annex 2 EHV charges'!$D:$P,COLUMN(F234)+5,FALSE)=0,"",VLOOKUP($A234,'Annex 2 EHV charges'!$D:$P,COLUMN(F234)+5,FALSE)),"")</f>
        <v>1793.77</v>
      </c>
      <c r="G234" s="81">
        <f>IFERROR(IF(VLOOKUP($A234,'Annex 2 EHV charges'!$D:$P,COLUMN(G234)+5,FALSE)=0,"",VLOOKUP($A234,'Annex 2 EHV charges'!$D:$P,COLUMN(G234)+5,FALSE)),"")</f>
        <v>0.05</v>
      </c>
      <c r="H234" s="81">
        <f>IFERROR(IF(VLOOKUP($A234,'Annex 2 EHV charges'!$D:$P,COLUMN(H234)+5,FALSE)=0,"",VLOOKUP($A234,'Annex 2 EHV charges'!$D:$P,COLUMN(H234)+5,FALSE)),"")</f>
        <v>0.05</v>
      </c>
    </row>
    <row r="235" spans="1:8" x14ac:dyDescent="0.2">
      <c r="A235" s="78" t="str">
        <f t="array" ref="A235">IFERROR(INDEX('Annex 2 EHV charges'!$D$11:$D$308, MATCH(0, IF(ISBLANK('Annex 2 EHV charges'!$D$11:$D$308),1, COUNTIF(A$4:$A234, 'Annex 2 EHV charges'!$D$11:$D$308)), 0)),"")</f>
        <v>New Export 44</v>
      </c>
      <c r="B235" s="77" t="str">
        <f>IF($A235="","",VLOOKUP($A235,'Annex 2 EHV charges'!$D:$P,2,0))</f>
        <v>New Export 44</v>
      </c>
      <c r="C235" s="78" t="str">
        <f>IF($A235="","",VLOOKUP($A235,'Annex 2 EHV charges'!$D:$P,3,0))</f>
        <v>New Export 44</v>
      </c>
      <c r="D235" s="77" t="str">
        <f>IF($A235="","",VLOOKUP($A235,'Annex 2 EHV charges'!$D:$P,4,0))</f>
        <v>Potash Farm A ESS</v>
      </c>
      <c r="E235" s="79" t="str">
        <f>IFERROR(IF(VLOOKUP($A235,'Annex 2 EHV charges'!$D:$P,COLUMN(E235)+5,FALSE)=0,"",VLOOKUP($A235,'Annex 2 EHV charges'!$D:$P,COLUMN(E235)+5,FALSE)),"")</f>
        <v/>
      </c>
      <c r="F235" s="80">
        <f>IFERROR(IF(VLOOKUP($A235,'Annex 2 EHV charges'!$D:$P,COLUMN(F235)+5,FALSE)=0,"",VLOOKUP($A235,'Annex 2 EHV charges'!$D:$P,COLUMN(F235)+5,FALSE)),"")</f>
        <v>675.25</v>
      </c>
      <c r="G235" s="81">
        <f>IFERROR(IF(VLOOKUP($A235,'Annex 2 EHV charges'!$D:$P,COLUMN(G235)+5,FALSE)=0,"",VLOOKUP($A235,'Annex 2 EHV charges'!$D:$P,COLUMN(G235)+5,FALSE)),"")</f>
        <v>0.05</v>
      </c>
      <c r="H235" s="81">
        <f>IFERROR(IF(VLOOKUP($A235,'Annex 2 EHV charges'!$D:$P,COLUMN(H235)+5,FALSE)=0,"",VLOOKUP($A235,'Annex 2 EHV charges'!$D:$P,COLUMN(H235)+5,FALSE)),"")</f>
        <v>0.05</v>
      </c>
    </row>
    <row r="236" spans="1:8" x14ac:dyDescent="0.2">
      <c r="A236" s="78" t="str">
        <f t="array" ref="A236">IFERROR(INDEX('Annex 2 EHV charges'!$D$11:$D$308, MATCH(0, IF(ISBLANK('Annex 2 EHV charges'!$D$11:$D$308),1, COUNTIF(A$4:$A235, 'Annex 2 EHV charges'!$D$11:$D$308)), 0)),"")</f>
        <v>New Export 45</v>
      </c>
      <c r="B236" s="77" t="str">
        <f>IF($A236="","",VLOOKUP($A236,'Annex 2 EHV charges'!$D:$P,2,0))</f>
        <v>New Export 45</v>
      </c>
      <c r="C236" s="78" t="str">
        <f>IF($A236="","",VLOOKUP($A236,'Annex 2 EHV charges'!$D:$P,3,0))</f>
        <v>New Export 45</v>
      </c>
      <c r="D236" s="77" t="str">
        <f>IF($A236="","",VLOOKUP($A236,'Annex 2 EHV charges'!$D:$P,4,0))</f>
        <v>Potash Farm B ESS</v>
      </c>
      <c r="E236" s="79" t="str">
        <f>IFERROR(IF(VLOOKUP($A236,'Annex 2 EHV charges'!$D:$P,COLUMN(E236)+5,FALSE)=0,"",VLOOKUP($A236,'Annex 2 EHV charges'!$D:$P,COLUMN(E236)+5,FALSE)),"")</f>
        <v/>
      </c>
      <c r="F236" s="80">
        <f>IFERROR(IF(VLOOKUP($A236,'Annex 2 EHV charges'!$D:$P,COLUMN(F236)+5,FALSE)=0,"",VLOOKUP($A236,'Annex 2 EHV charges'!$D:$P,COLUMN(F236)+5,FALSE)),"")</f>
        <v>534.97</v>
      </c>
      <c r="G236" s="81">
        <f>IFERROR(IF(VLOOKUP($A236,'Annex 2 EHV charges'!$D:$P,COLUMN(G236)+5,FALSE)=0,"",VLOOKUP($A236,'Annex 2 EHV charges'!$D:$P,COLUMN(G236)+5,FALSE)),"")</f>
        <v>0.05</v>
      </c>
      <c r="H236" s="81">
        <f>IFERROR(IF(VLOOKUP($A236,'Annex 2 EHV charges'!$D:$P,COLUMN(H236)+5,FALSE)=0,"",VLOOKUP($A236,'Annex 2 EHV charges'!$D:$P,COLUMN(H236)+5,FALSE)),"")</f>
        <v>0.05</v>
      </c>
    </row>
    <row r="237" spans="1:8" x14ac:dyDescent="0.2">
      <c r="A237" s="78" t="str">
        <f t="array" ref="A237">IFERROR(INDEX('Annex 2 EHV charges'!$D$11:$D$308, MATCH(0, IF(ISBLANK('Annex 2 EHV charges'!$D$11:$D$308),1, COUNTIF(A$4:$A236, 'Annex 2 EHV charges'!$D$11:$D$308)), 0)),"")</f>
        <v>New Export 46</v>
      </c>
      <c r="B237" s="77" t="str">
        <f>IF($A237="","",VLOOKUP($A237,'Annex 2 EHV charges'!$D:$P,2,0))</f>
        <v>New Export 46</v>
      </c>
      <c r="C237" s="78" t="str">
        <f>IF($A237="","",VLOOKUP($A237,'Annex 2 EHV charges'!$D:$P,3,0))</f>
        <v>New Export 46</v>
      </c>
      <c r="D237" s="77" t="str">
        <f>IF($A237="","",VLOOKUP($A237,'Annex 2 EHV charges'!$D:$P,4,0))</f>
        <v>Red House Solar Farm</v>
      </c>
      <c r="E237" s="79" t="str">
        <f>IFERROR(IF(VLOOKUP($A237,'Annex 2 EHV charges'!$D:$P,COLUMN(E237)+5,FALSE)=0,"",VLOOKUP($A237,'Annex 2 EHV charges'!$D:$P,COLUMN(E237)+5,FALSE)),"")</f>
        <v/>
      </c>
      <c r="F237" s="80">
        <f>IFERROR(IF(VLOOKUP($A237,'Annex 2 EHV charges'!$D:$P,COLUMN(F237)+5,FALSE)=0,"",VLOOKUP($A237,'Annex 2 EHV charges'!$D:$P,COLUMN(F237)+5,FALSE)),"")</f>
        <v>409.55</v>
      </c>
      <c r="G237" s="81">
        <f>IFERROR(IF(VLOOKUP($A237,'Annex 2 EHV charges'!$D:$P,COLUMN(G237)+5,FALSE)=0,"",VLOOKUP($A237,'Annex 2 EHV charges'!$D:$P,COLUMN(G237)+5,FALSE)),"")</f>
        <v>0.05</v>
      </c>
      <c r="H237" s="81">
        <f>IFERROR(IF(VLOOKUP($A237,'Annex 2 EHV charges'!$D:$P,COLUMN(H237)+5,FALSE)=0,"",VLOOKUP($A237,'Annex 2 EHV charges'!$D:$P,COLUMN(H237)+5,FALSE)),"")</f>
        <v>0.05</v>
      </c>
    </row>
    <row r="238" spans="1:8" x14ac:dyDescent="0.2">
      <c r="A238" s="78" t="str">
        <f t="array" ref="A238">IFERROR(INDEX('Annex 2 EHV charges'!$D$11:$D$308, MATCH(0, IF(ISBLANK('Annex 2 EHV charges'!$D$11:$D$308),1, COUNTIF(A$4:$A237, 'Annex 2 EHV charges'!$D$11:$D$308)), 0)),"")</f>
        <v>New Export 47</v>
      </c>
      <c r="B238" s="77" t="str">
        <f>IF($A238="","",VLOOKUP($A238,'Annex 2 EHV charges'!$D:$P,2,0))</f>
        <v>New Export 47</v>
      </c>
      <c r="C238" s="78" t="str">
        <f>IF($A238="","",VLOOKUP($A238,'Annex 2 EHV charges'!$D:$P,3,0))</f>
        <v>New Export 47</v>
      </c>
      <c r="D238" s="77" t="str">
        <f>IF($A238="","",VLOOKUP($A238,'Annex 2 EHV charges'!$D:$P,4,0))</f>
        <v>Retford Road Gas Gen</v>
      </c>
      <c r="E238" s="79">
        <f>IFERROR(IF(VLOOKUP($A238,'Annex 2 EHV charges'!$D:$P,COLUMN(E238)+5,FALSE)=0,"",VLOOKUP($A238,'Annex 2 EHV charges'!$D:$P,COLUMN(E238)+5,FALSE)),"")</f>
        <v>-0.23799999999999999</v>
      </c>
      <c r="F238" s="80">
        <f>IFERROR(IF(VLOOKUP($A238,'Annex 2 EHV charges'!$D:$P,COLUMN(F238)+5,FALSE)=0,"",VLOOKUP($A238,'Annex 2 EHV charges'!$D:$P,COLUMN(F238)+5,FALSE)),"")</f>
        <v>409.35</v>
      </c>
      <c r="G238" s="81">
        <f>IFERROR(IF(VLOOKUP($A238,'Annex 2 EHV charges'!$D:$P,COLUMN(G238)+5,FALSE)=0,"",VLOOKUP($A238,'Annex 2 EHV charges'!$D:$P,COLUMN(G238)+5,FALSE)),"")</f>
        <v>0.05</v>
      </c>
      <c r="H238" s="81">
        <f>IFERROR(IF(VLOOKUP($A238,'Annex 2 EHV charges'!$D:$P,COLUMN(H238)+5,FALSE)=0,"",VLOOKUP($A238,'Annex 2 EHV charges'!$D:$P,COLUMN(H238)+5,FALSE)),"")</f>
        <v>0.05</v>
      </c>
    </row>
    <row r="239" spans="1:8" x14ac:dyDescent="0.2">
      <c r="A239" s="78" t="str">
        <f t="array" ref="A239">IFERROR(INDEX('Annex 2 EHV charges'!$D$11:$D$308, MATCH(0, IF(ISBLANK('Annex 2 EHV charges'!$D$11:$D$308),1, COUNTIF(A$4:$A238, 'Annex 2 EHV charges'!$D$11:$D$308)), 0)),"")</f>
        <v>New Export 48</v>
      </c>
      <c r="B239" s="77" t="str">
        <f>IF($A239="","",VLOOKUP($A239,'Annex 2 EHV charges'!$D:$P,2,0))</f>
        <v>New Export 48</v>
      </c>
      <c r="C239" s="78" t="str">
        <f>IF($A239="","",VLOOKUP($A239,'Annex 2 EHV charges'!$D:$P,3,0))</f>
        <v>New Export 48</v>
      </c>
      <c r="D239" s="77" t="str">
        <f>IF($A239="","",VLOOKUP($A239,'Annex 2 EHV charges'!$D:$P,4,0))</f>
        <v>Sheepbridge Lane ESS</v>
      </c>
      <c r="E239" s="79">
        <f>IFERROR(IF(VLOOKUP($A239,'Annex 2 EHV charges'!$D:$P,COLUMN(E239)+5,FALSE)=0,"",VLOOKUP($A239,'Annex 2 EHV charges'!$D:$P,COLUMN(E239)+5,FALSE)),"")</f>
        <v>-0.23300000000000001</v>
      </c>
      <c r="F239" s="80">
        <f>IFERROR(IF(VLOOKUP($A239,'Annex 2 EHV charges'!$D:$P,COLUMN(F239)+5,FALSE)=0,"",VLOOKUP($A239,'Annex 2 EHV charges'!$D:$P,COLUMN(F239)+5,FALSE)),"")</f>
        <v>1075.47</v>
      </c>
      <c r="G239" s="81">
        <f>IFERROR(IF(VLOOKUP($A239,'Annex 2 EHV charges'!$D:$P,COLUMN(G239)+5,FALSE)=0,"",VLOOKUP($A239,'Annex 2 EHV charges'!$D:$P,COLUMN(G239)+5,FALSE)),"")</f>
        <v>0.05</v>
      </c>
      <c r="H239" s="81">
        <f>IFERROR(IF(VLOOKUP($A239,'Annex 2 EHV charges'!$D:$P,COLUMN(H239)+5,FALSE)=0,"",VLOOKUP($A239,'Annex 2 EHV charges'!$D:$P,COLUMN(H239)+5,FALSE)),"")</f>
        <v>0.05</v>
      </c>
    </row>
    <row r="240" spans="1:8" x14ac:dyDescent="0.2">
      <c r="A240" s="78" t="str">
        <f t="array" ref="A240">IFERROR(INDEX('Annex 2 EHV charges'!$D$11:$D$308, MATCH(0, IF(ISBLANK('Annex 2 EHV charges'!$D$11:$D$308),1, COUNTIF(A$4:$A239, 'Annex 2 EHV charges'!$D$11:$D$308)), 0)),"")</f>
        <v>New Export 49</v>
      </c>
      <c r="B240" s="77" t="str">
        <f>IF($A240="","",VLOOKUP($A240,'Annex 2 EHV charges'!$D:$P,2,0))</f>
        <v>New Export 49</v>
      </c>
      <c r="C240" s="78" t="str">
        <f>IF($A240="","",VLOOKUP($A240,'Annex 2 EHV charges'!$D:$P,3,0))</f>
        <v>New Export 49</v>
      </c>
      <c r="D240" s="77" t="str">
        <f>IF($A240="","",VLOOKUP($A240,'Annex 2 EHV charges'!$D:$P,4,0))</f>
        <v>Shirebrook Wind Farm</v>
      </c>
      <c r="E240" s="79" t="str">
        <f>IFERROR(IF(VLOOKUP($A240,'Annex 2 EHV charges'!$D:$P,COLUMN(E240)+5,FALSE)=0,"",VLOOKUP($A240,'Annex 2 EHV charges'!$D:$P,COLUMN(E240)+5,FALSE)),"")</f>
        <v/>
      </c>
      <c r="F240" s="80">
        <f>IFERROR(IF(VLOOKUP($A240,'Annex 2 EHV charges'!$D:$P,COLUMN(F240)+5,FALSE)=0,"",VLOOKUP($A240,'Annex 2 EHV charges'!$D:$P,COLUMN(F240)+5,FALSE)),"")</f>
        <v>1269.77</v>
      </c>
      <c r="G240" s="81">
        <f>IFERROR(IF(VLOOKUP($A240,'Annex 2 EHV charges'!$D:$P,COLUMN(G240)+5,FALSE)=0,"",VLOOKUP($A240,'Annex 2 EHV charges'!$D:$P,COLUMN(G240)+5,FALSE)),"")</f>
        <v>0.05</v>
      </c>
      <c r="H240" s="81">
        <f>IFERROR(IF(VLOOKUP($A240,'Annex 2 EHV charges'!$D:$P,COLUMN(H240)+5,FALSE)=0,"",VLOOKUP($A240,'Annex 2 EHV charges'!$D:$P,COLUMN(H240)+5,FALSE)),"")</f>
        <v>0.05</v>
      </c>
    </row>
    <row r="241" spans="1:8" x14ac:dyDescent="0.2">
      <c r="A241" s="78" t="str">
        <f t="array" ref="A241">IFERROR(INDEX('Annex 2 EHV charges'!$D$11:$D$308, MATCH(0, IF(ISBLANK('Annex 2 EHV charges'!$D$11:$D$308),1, COUNTIF(A$4:$A240, 'Annex 2 EHV charges'!$D$11:$D$308)), 0)),"")</f>
        <v>New Export 50</v>
      </c>
      <c r="B241" s="77" t="str">
        <f>IF($A241="","",VLOOKUP($A241,'Annex 2 EHV charges'!$D:$P,2,0))</f>
        <v>New Export 50</v>
      </c>
      <c r="C241" s="78" t="str">
        <f>IF($A241="","",VLOOKUP($A241,'Annex 2 EHV charges'!$D:$P,3,0))</f>
        <v>New Export 50</v>
      </c>
      <c r="D241" s="77" t="str">
        <f>IF($A241="","",VLOOKUP($A241,'Annex 2 EHV charges'!$D:$P,4,0))</f>
        <v>Shireoaks Hall Farm PV</v>
      </c>
      <c r="E241" s="79" t="str">
        <f>IFERROR(IF(VLOOKUP($A241,'Annex 2 EHV charges'!$D:$P,COLUMN(E241)+5,FALSE)=0,"",VLOOKUP($A241,'Annex 2 EHV charges'!$D:$P,COLUMN(E241)+5,FALSE)),"")</f>
        <v/>
      </c>
      <c r="F241" s="80">
        <f>IFERROR(IF(VLOOKUP($A241,'Annex 2 EHV charges'!$D:$P,COLUMN(F241)+5,FALSE)=0,"",VLOOKUP($A241,'Annex 2 EHV charges'!$D:$P,COLUMN(F241)+5,FALSE)),"")</f>
        <v>530.54</v>
      </c>
      <c r="G241" s="81">
        <f>IFERROR(IF(VLOOKUP($A241,'Annex 2 EHV charges'!$D:$P,COLUMN(G241)+5,FALSE)=0,"",VLOOKUP($A241,'Annex 2 EHV charges'!$D:$P,COLUMN(G241)+5,FALSE)),"")</f>
        <v>0.05</v>
      </c>
      <c r="H241" s="81">
        <f>IFERROR(IF(VLOOKUP($A241,'Annex 2 EHV charges'!$D:$P,COLUMN(H241)+5,FALSE)=0,"",VLOOKUP($A241,'Annex 2 EHV charges'!$D:$P,COLUMN(H241)+5,FALSE)),"")</f>
        <v>0.05</v>
      </c>
    </row>
    <row r="242" spans="1:8" x14ac:dyDescent="0.2">
      <c r="A242" s="78" t="str">
        <f t="array" ref="A242">IFERROR(INDEX('Annex 2 EHV charges'!$D$11:$D$308, MATCH(0, IF(ISBLANK('Annex 2 EHV charges'!$D$11:$D$308),1, COUNTIF(A$4:$A241, 'Annex 2 EHV charges'!$D$11:$D$308)), 0)),"")</f>
        <v>New Export 51</v>
      </c>
      <c r="B242" s="77" t="str">
        <f>IF($A242="","",VLOOKUP($A242,'Annex 2 EHV charges'!$D:$P,2,0))</f>
        <v>New Export 51</v>
      </c>
      <c r="C242" s="78" t="str">
        <f>IF($A242="","",VLOOKUP($A242,'Annex 2 EHV charges'!$D:$P,3,0))</f>
        <v>New Export 51</v>
      </c>
      <c r="D242" s="77" t="str">
        <f>IF($A242="","",VLOOKUP($A242,'Annex 2 EHV charges'!$D:$P,4,0))</f>
        <v>South Wheatley PV</v>
      </c>
      <c r="E242" s="79" t="str">
        <f>IFERROR(IF(VLOOKUP($A242,'Annex 2 EHV charges'!$D:$P,COLUMN(E242)+5,FALSE)=0,"",VLOOKUP($A242,'Annex 2 EHV charges'!$D:$P,COLUMN(E242)+5,FALSE)),"")</f>
        <v/>
      </c>
      <c r="F242" s="80">
        <f>IFERROR(IF(VLOOKUP($A242,'Annex 2 EHV charges'!$D:$P,COLUMN(F242)+5,FALSE)=0,"",VLOOKUP($A242,'Annex 2 EHV charges'!$D:$P,COLUMN(F242)+5,FALSE)),"")</f>
        <v>997.28</v>
      </c>
      <c r="G242" s="81">
        <f>IFERROR(IF(VLOOKUP($A242,'Annex 2 EHV charges'!$D:$P,COLUMN(G242)+5,FALSE)=0,"",VLOOKUP($A242,'Annex 2 EHV charges'!$D:$P,COLUMN(G242)+5,FALSE)),"")</f>
        <v>0.05</v>
      </c>
      <c r="H242" s="81">
        <f>IFERROR(IF(VLOOKUP($A242,'Annex 2 EHV charges'!$D:$P,COLUMN(H242)+5,FALSE)=0,"",VLOOKUP($A242,'Annex 2 EHV charges'!$D:$P,COLUMN(H242)+5,FALSE)),"")</f>
        <v>0.05</v>
      </c>
    </row>
    <row r="243" spans="1:8" x14ac:dyDescent="0.2">
      <c r="A243" s="78" t="str">
        <f t="array" ref="A243">IFERROR(INDEX('Annex 2 EHV charges'!$D$11:$D$308, MATCH(0, IF(ISBLANK('Annex 2 EHV charges'!$D$11:$D$308),1, COUNTIF(A$4:$A242, 'Annex 2 EHV charges'!$D$11:$D$308)), 0)),"")</f>
        <v>New Export 52</v>
      </c>
      <c r="B243" s="77" t="str">
        <f>IF($A243="","",VLOOKUP($A243,'Annex 2 EHV charges'!$D:$P,2,0))</f>
        <v>New Export 52</v>
      </c>
      <c r="C243" s="78" t="str">
        <f>IF($A243="","",VLOOKUP($A243,'Annex 2 EHV charges'!$D:$P,3,0))</f>
        <v>New Export 52</v>
      </c>
      <c r="D243" s="77" t="str">
        <f>IF($A243="","",VLOOKUP($A243,'Annex 2 EHV charges'!$D:$P,4,0))</f>
        <v>Spring Ridge WF</v>
      </c>
      <c r="E243" s="79" t="str">
        <f>IFERROR(IF(VLOOKUP($A243,'Annex 2 EHV charges'!$D:$P,COLUMN(E243)+5,FALSE)=0,"",VLOOKUP($A243,'Annex 2 EHV charges'!$D:$P,COLUMN(E243)+5,FALSE)),"")</f>
        <v/>
      </c>
      <c r="F243" s="80">
        <f>IFERROR(IF(VLOOKUP($A243,'Annex 2 EHV charges'!$D:$P,COLUMN(F243)+5,FALSE)=0,"",VLOOKUP($A243,'Annex 2 EHV charges'!$D:$P,COLUMN(F243)+5,FALSE)),"")</f>
        <v>3417.13</v>
      </c>
      <c r="G243" s="81">
        <f>IFERROR(IF(VLOOKUP($A243,'Annex 2 EHV charges'!$D:$P,COLUMN(G243)+5,FALSE)=0,"",VLOOKUP($A243,'Annex 2 EHV charges'!$D:$P,COLUMN(G243)+5,FALSE)),"")</f>
        <v>0.05</v>
      </c>
      <c r="H243" s="81">
        <f>IFERROR(IF(VLOOKUP($A243,'Annex 2 EHV charges'!$D:$P,COLUMN(H243)+5,FALSE)=0,"",VLOOKUP($A243,'Annex 2 EHV charges'!$D:$P,COLUMN(H243)+5,FALSE)),"")</f>
        <v>0.05</v>
      </c>
    </row>
    <row r="244" spans="1:8" x14ac:dyDescent="0.2">
      <c r="A244" s="78" t="str">
        <f t="array" ref="A244">IFERROR(INDEX('Annex 2 EHV charges'!$D$11:$D$308, MATCH(0, IF(ISBLANK('Annex 2 EHV charges'!$D$11:$D$308),1, COUNTIF(A$4:$A243, 'Annex 2 EHV charges'!$D$11:$D$308)), 0)),"")</f>
        <v>New Export 53</v>
      </c>
      <c r="B244" s="77" t="str">
        <f>IF($A244="","",VLOOKUP($A244,'Annex 2 EHV charges'!$D:$P,2,0))</f>
        <v>New Export 53</v>
      </c>
      <c r="C244" s="78" t="str">
        <f>IF($A244="","",VLOOKUP($A244,'Annex 2 EHV charges'!$D:$P,3,0))</f>
        <v>New Export 53</v>
      </c>
      <c r="D244" s="77" t="str">
        <f>IF($A244="","",VLOOKUP($A244,'Annex 2 EHV charges'!$D:$P,4,0))</f>
        <v>Stoke Heights Wind Farm</v>
      </c>
      <c r="E244" s="79" t="str">
        <f>IFERROR(IF(VLOOKUP($A244,'Annex 2 EHV charges'!$D:$P,COLUMN(E244)+5,FALSE)=0,"",VLOOKUP($A244,'Annex 2 EHV charges'!$D:$P,COLUMN(E244)+5,FALSE)),"")</f>
        <v/>
      </c>
      <c r="F244" s="80">
        <f>IFERROR(IF(VLOOKUP($A244,'Annex 2 EHV charges'!$D:$P,COLUMN(F244)+5,FALSE)=0,"",VLOOKUP($A244,'Annex 2 EHV charges'!$D:$P,COLUMN(F244)+5,FALSE)),"")</f>
        <v>10898.28</v>
      </c>
      <c r="G244" s="81">
        <f>IFERROR(IF(VLOOKUP($A244,'Annex 2 EHV charges'!$D:$P,COLUMN(G244)+5,FALSE)=0,"",VLOOKUP($A244,'Annex 2 EHV charges'!$D:$P,COLUMN(G244)+5,FALSE)),"")</f>
        <v>0.05</v>
      </c>
      <c r="H244" s="81">
        <f>IFERROR(IF(VLOOKUP($A244,'Annex 2 EHV charges'!$D:$P,COLUMN(H244)+5,FALSE)=0,"",VLOOKUP($A244,'Annex 2 EHV charges'!$D:$P,COLUMN(H244)+5,FALSE)),"")</f>
        <v>0.05</v>
      </c>
    </row>
    <row r="245" spans="1:8" x14ac:dyDescent="0.2">
      <c r="A245" s="78" t="str">
        <f t="array" ref="A245">IFERROR(INDEX('Annex 2 EHV charges'!$D$11:$D$308, MATCH(0, IF(ISBLANK('Annex 2 EHV charges'!$D$11:$D$308),1, COUNTIF(A$4:$A244, 'Annex 2 EHV charges'!$D$11:$D$308)), 0)),"")</f>
        <v>New Export 54</v>
      </c>
      <c r="B245" s="77" t="str">
        <f>IF($A245="","",VLOOKUP($A245,'Annex 2 EHV charges'!$D:$P,2,0))</f>
        <v>New Export 54</v>
      </c>
      <c r="C245" s="78" t="str">
        <f>IF($A245="","",VLOOKUP($A245,'Annex 2 EHV charges'!$D:$P,3,0))</f>
        <v>New Export 54</v>
      </c>
      <c r="D245" s="77" t="str">
        <f>IF($A245="","",VLOOKUP($A245,'Annex 2 EHV charges'!$D:$P,4,0))</f>
        <v>Stow Park Farm ESS &amp; PV</v>
      </c>
      <c r="E245" s="79" t="str">
        <f>IFERROR(IF(VLOOKUP($A245,'Annex 2 EHV charges'!$D:$P,COLUMN(E245)+5,FALSE)=0,"",VLOOKUP($A245,'Annex 2 EHV charges'!$D:$P,COLUMN(E245)+5,FALSE)),"")</f>
        <v/>
      </c>
      <c r="F245" s="80">
        <f>IFERROR(IF(VLOOKUP($A245,'Annex 2 EHV charges'!$D:$P,COLUMN(F245)+5,FALSE)=0,"",VLOOKUP($A245,'Annex 2 EHV charges'!$D:$P,COLUMN(F245)+5,FALSE)),"")</f>
        <v>5852.3</v>
      </c>
      <c r="G245" s="81">
        <f>IFERROR(IF(VLOOKUP($A245,'Annex 2 EHV charges'!$D:$P,COLUMN(G245)+5,FALSE)=0,"",VLOOKUP($A245,'Annex 2 EHV charges'!$D:$P,COLUMN(G245)+5,FALSE)),"")</f>
        <v>0.05</v>
      </c>
      <c r="H245" s="81">
        <f>IFERROR(IF(VLOOKUP($A245,'Annex 2 EHV charges'!$D:$P,COLUMN(H245)+5,FALSE)=0,"",VLOOKUP($A245,'Annex 2 EHV charges'!$D:$P,COLUMN(H245)+5,FALSE)),"")</f>
        <v>0.05</v>
      </c>
    </row>
    <row r="246" spans="1:8" x14ac:dyDescent="0.2">
      <c r="A246" s="78" t="str">
        <f t="array" ref="A246">IFERROR(INDEX('Annex 2 EHV charges'!$D$11:$D$308, MATCH(0, IF(ISBLANK('Annex 2 EHV charges'!$D$11:$D$308),1, COUNTIF(A$4:$A245, 'Annex 2 EHV charges'!$D$11:$D$308)), 0)),"")</f>
        <v>New Export 55</v>
      </c>
      <c r="B246" s="77" t="str">
        <f>IF($A246="","",VLOOKUP($A246,'Annex 2 EHV charges'!$D:$P,2,0))</f>
        <v>New Export 55</v>
      </c>
      <c r="C246" s="78" t="str">
        <f>IF($A246="","",VLOOKUP($A246,'Annex 2 EHV charges'!$D:$P,3,0))</f>
        <v>New Export 55</v>
      </c>
      <c r="D246" s="77" t="str">
        <f>IF($A246="","",VLOOKUP($A246,'Annex 2 EHV charges'!$D:$P,4,0))</f>
        <v>Stud Farm Sutton-on-Trent PV</v>
      </c>
      <c r="E246" s="79" t="str">
        <f>IFERROR(IF(VLOOKUP($A246,'Annex 2 EHV charges'!$D:$P,COLUMN(E246)+5,FALSE)=0,"",VLOOKUP($A246,'Annex 2 EHV charges'!$D:$P,COLUMN(E246)+5,FALSE)),"")</f>
        <v/>
      </c>
      <c r="F246" s="80">
        <f>IFERROR(IF(VLOOKUP($A246,'Annex 2 EHV charges'!$D:$P,COLUMN(F246)+5,FALSE)=0,"",VLOOKUP($A246,'Annex 2 EHV charges'!$D:$P,COLUMN(F246)+5,FALSE)),"")</f>
        <v>407.32</v>
      </c>
      <c r="G246" s="81">
        <f>IFERROR(IF(VLOOKUP($A246,'Annex 2 EHV charges'!$D:$P,COLUMN(G246)+5,FALSE)=0,"",VLOOKUP($A246,'Annex 2 EHV charges'!$D:$P,COLUMN(G246)+5,FALSE)),"")</f>
        <v>0.05</v>
      </c>
      <c r="H246" s="81">
        <f>IFERROR(IF(VLOOKUP($A246,'Annex 2 EHV charges'!$D:$P,COLUMN(H246)+5,FALSE)=0,"",VLOOKUP($A246,'Annex 2 EHV charges'!$D:$P,COLUMN(H246)+5,FALSE)),"")</f>
        <v>0.05</v>
      </c>
    </row>
    <row r="247" spans="1:8" x14ac:dyDescent="0.2">
      <c r="A247" s="78" t="str">
        <f t="array" ref="A247">IFERROR(INDEX('Annex 2 EHV charges'!$D$11:$D$308, MATCH(0, IF(ISBLANK('Annex 2 EHV charges'!$D$11:$D$308),1, COUNTIF(A$4:$A246, 'Annex 2 EHV charges'!$D$11:$D$308)), 0)),"")</f>
        <v>New Export 56</v>
      </c>
      <c r="B247" s="77" t="str">
        <f>IF($A247="","",VLOOKUP($A247,'Annex 2 EHV charges'!$D:$P,2,0))</f>
        <v>New Export 56</v>
      </c>
      <c r="C247" s="78" t="str">
        <f>IF($A247="","",VLOOKUP($A247,'Annex 2 EHV charges'!$D:$P,3,0))</f>
        <v>New Export 56</v>
      </c>
      <c r="D247" s="77" t="str">
        <f>IF($A247="","",VLOOKUP($A247,'Annex 2 EHV charges'!$D:$P,4,0))</f>
        <v>Swift Wind Farm</v>
      </c>
      <c r="E247" s="79" t="str">
        <f>IFERROR(IF(VLOOKUP($A247,'Annex 2 EHV charges'!$D:$P,COLUMN(E247)+5,FALSE)=0,"",VLOOKUP($A247,'Annex 2 EHV charges'!$D:$P,COLUMN(E247)+5,FALSE)),"")</f>
        <v/>
      </c>
      <c r="F247" s="80">
        <f>IFERROR(IF(VLOOKUP($A247,'Annex 2 EHV charges'!$D:$P,COLUMN(F247)+5,FALSE)=0,"",VLOOKUP($A247,'Annex 2 EHV charges'!$D:$P,COLUMN(F247)+5,FALSE)),"")</f>
        <v>763.3</v>
      </c>
      <c r="G247" s="81">
        <f>IFERROR(IF(VLOOKUP($A247,'Annex 2 EHV charges'!$D:$P,COLUMN(G247)+5,FALSE)=0,"",VLOOKUP($A247,'Annex 2 EHV charges'!$D:$P,COLUMN(G247)+5,FALSE)),"")</f>
        <v>0.05</v>
      </c>
      <c r="H247" s="81">
        <f>IFERROR(IF(VLOOKUP($A247,'Annex 2 EHV charges'!$D:$P,COLUMN(H247)+5,FALSE)=0,"",VLOOKUP($A247,'Annex 2 EHV charges'!$D:$P,COLUMN(H247)+5,FALSE)),"")</f>
        <v>0.05</v>
      </c>
    </row>
    <row r="248" spans="1:8" x14ac:dyDescent="0.2">
      <c r="A248" s="78" t="str">
        <f t="array" ref="A248">IFERROR(INDEX('Annex 2 EHV charges'!$D$11:$D$308, MATCH(0, IF(ISBLANK('Annex 2 EHV charges'!$D$11:$D$308),1, COUNTIF(A$4:$A247, 'Annex 2 EHV charges'!$D$11:$D$308)), 0)),"")</f>
        <v>New Export 57</v>
      </c>
      <c r="B248" s="77" t="str">
        <f>IF($A248="","",VLOOKUP($A248,'Annex 2 EHV charges'!$D:$P,2,0))</f>
        <v>New Export 57</v>
      </c>
      <c r="C248" s="78" t="str">
        <f>IF($A248="","",VLOOKUP($A248,'Annex 2 EHV charges'!$D:$P,3,0))</f>
        <v>New Export 57</v>
      </c>
      <c r="D248" s="77" t="str">
        <f>IF($A248="","",VLOOKUP($A248,'Annex 2 EHV charges'!$D:$P,4,0))</f>
        <v>Tathall End Solar Farm</v>
      </c>
      <c r="E248" s="79" t="str">
        <f>IFERROR(IF(VLOOKUP($A248,'Annex 2 EHV charges'!$D:$P,COLUMN(E248)+5,FALSE)=0,"",VLOOKUP($A248,'Annex 2 EHV charges'!$D:$P,COLUMN(E248)+5,FALSE)),"")</f>
        <v/>
      </c>
      <c r="F248" s="80">
        <f>IFERROR(IF(VLOOKUP($A248,'Annex 2 EHV charges'!$D:$P,COLUMN(F248)+5,FALSE)=0,"",VLOOKUP($A248,'Annex 2 EHV charges'!$D:$P,COLUMN(F248)+5,FALSE)),"")</f>
        <v>2346.04</v>
      </c>
      <c r="G248" s="81">
        <f>IFERROR(IF(VLOOKUP($A248,'Annex 2 EHV charges'!$D:$P,COLUMN(G248)+5,FALSE)=0,"",VLOOKUP($A248,'Annex 2 EHV charges'!$D:$P,COLUMN(G248)+5,FALSE)),"")</f>
        <v>0.05</v>
      </c>
      <c r="H248" s="81">
        <f>IFERROR(IF(VLOOKUP($A248,'Annex 2 EHV charges'!$D:$P,COLUMN(H248)+5,FALSE)=0,"",VLOOKUP($A248,'Annex 2 EHV charges'!$D:$P,COLUMN(H248)+5,FALSE)),"")</f>
        <v>0.05</v>
      </c>
    </row>
    <row r="249" spans="1:8" x14ac:dyDescent="0.2">
      <c r="A249" s="78" t="str">
        <f t="array" ref="A249">IFERROR(INDEX('Annex 2 EHV charges'!$D$11:$D$308, MATCH(0, IF(ISBLANK('Annex 2 EHV charges'!$D$11:$D$308),1, COUNTIF(A$4:$A248, 'Annex 2 EHV charges'!$D$11:$D$308)), 0)),"")</f>
        <v>New Export 58</v>
      </c>
      <c r="B249" s="77" t="str">
        <f>IF($A249="","",VLOOKUP($A249,'Annex 2 EHV charges'!$D:$P,2,0))</f>
        <v>New Export 58</v>
      </c>
      <c r="C249" s="78" t="str">
        <f>IF($A249="","",VLOOKUP($A249,'Annex 2 EHV charges'!$D:$P,3,0))</f>
        <v>New Export 58</v>
      </c>
      <c r="D249" s="77" t="str">
        <f>IF($A249="","",VLOOKUP($A249,'Annex 2 EHV charges'!$D:$P,4,0))</f>
        <v>Thornton Solar Farm</v>
      </c>
      <c r="E249" s="79" t="str">
        <f>IFERROR(IF(VLOOKUP($A249,'Annex 2 EHV charges'!$D:$P,COLUMN(E249)+5,FALSE)=0,"",VLOOKUP($A249,'Annex 2 EHV charges'!$D:$P,COLUMN(E249)+5,FALSE)),"")</f>
        <v/>
      </c>
      <c r="F249" s="80">
        <f>IFERROR(IF(VLOOKUP($A249,'Annex 2 EHV charges'!$D:$P,COLUMN(F249)+5,FALSE)=0,"",VLOOKUP($A249,'Annex 2 EHV charges'!$D:$P,COLUMN(F249)+5,FALSE)),"")</f>
        <v>2669.78</v>
      </c>
      <c r="G249" s="81">
        <f>IFERROR(IF(VLOOKUP($A249,'Annex 2 EHV charges'!$D:$P,COLUMN(G249)+5,FALSE)=0,"",VLOOKUP($A249,'Annex 2 EHV charges'!$D:$P,COLUMN(G249)+5,FALSE)),"")</f>
        <v>0.05</v>
      </c>
      <c r="H249" s="81">
        <f>IFERROR(IF(VLOOKUP($A249,'Annex 2 EHV charges'!$D:$P,COLUMN(H249)+5,FALSE)=0,"",VLOOKUP($A249,'Annex 2 EHV charges'!$D:$P,COLUMN(H249)+5,FALSE)),"")</f>
        <v>0.05</v>
      </c>
    </row>
    <row r="250" spans="1:8" x14ac:dyDescent="0.2">
      <c r="A250" s="78" t="str">
        <f t="array" ref="A250">IFERROR(INDEX('Annex 2 EHV charges'!$D$11:$D$308, MATCH(0, IF(ISBLANK('Annex 2 EHV charges'!$D$11:$D$308),1, COUNTIF(A$4:$A249, 'Annex 2 EHV charges'!$D$11:$D$308)), 0)),"")</f>
        <v>New Export 59</v>
      </c>
      <c r="B250" s="77" t="str">
        <f>IF($A250="","",VLOOKUP($A250,'Annex 2 EHV charges'!$D:$P,2,0))</f>
        <v>New Export 59</v>
      </c>
      <c r="C250" s="78" t="str">
        <f>IF($A250="","",VLOOKUP($A250,'Annex 2 EHV charges'!$D:$P,3,0))</f>
        <v>New Export 59</v>
      </c>
      <c r="D250" s="77" t="str">
        <f>IF($A250="","",VLOOKUP($A250,'Annex 2 EHV charges'!$D:$P,4,0))</f>
        <v>Thurlaston Estate Solar Farm</v>
      </c>
      <c r="E250" s="79" t="str">
        <f>IFERROR(IF(VLOOKUP($A250,'Annex 2 EHV charges'!$D:$P,COLUMN(E250)+5,FALSE)=0,"",VLOOKUP($A250,'Annex 2 EHV charges'!$D:$P,COLUMN(E250)+5,FALSE)),"")</f>
        <v/>
      </c>
      <c r="F250" s="80">
        <f>IFERROR(IF(VLOOKUP($A250,'Annex 2 EHV charges'!$D:$P,COLUMN(F250)+5,FALSE)=0,"",VLOOKUP($A250,'Annex 2 EHV charges'!$D:$P,COLUMN(F250)+5,FALSE)),"")</f>
        <v>562.05999999999995</v>
      </c>
      <c r="G250" s="81">
        <f>IFERROR(IF(VLOOKUP($A250,'Annex 2 EHV charges'!$D:$P,COLUMN(G250)+5,FALSE)=0,"",VLOOKUP($A250,'Annex 2 EHV charges'!$D:$P,COLUMN(G250)+5,FALSE)),"")</f>
        <v>0.05</v>
      </c>
      <c r="H250" s="81">
        <f>IFERROR(IF(VLOOKUP($A250,'Annex 2 EHV charges'!$D:$P,COLUMN(H250)+5,FALSE)=0,"",VLOOKUP($A250,'Annex 2 EHV charges'!$D:$P,COLUMN(H250)+5,FALSE)),"")</f>
        <v>0.05</v>
      </c>
    </row>
    <row r="251" spans="1:8" x14ac:dyDescent="0.2">
      <c r="A251" s="78" t="str">
        <f t="array" ref="A251">IFERROR(INDEX('Annex 2 EHV charges'!$D$11:$D$308, MATCH(0, IF(ISBLANK('Annex 2 EHV charges'!$D$11:$D$308),1, COUNTIF(A$4:$A250, 'Annex 2 EHV charges'!$D$11:$D$308)), 0)),"")</f>
        <v>New Export 60</v>
      </c>
      <c r="B251" s="77" t="str">
        <f>IF($A251="","",VLOOKUP($A251,'Annex 2 EHV charges'!$D:$P,2,0))</f>
        <v>New Export 60</v>
      </c>
      <c r="C251" s="78" t="str">
        <f>IF($A251="","",VLOOKUP($A251,'Annex 2 EHV charges'!$D:$P,3,0))</f>
        <v>New Export 60</v>
      </c>
      <c r="D251" s="77" t="str">
        <f>IF($A251="","",VLOOKUP($A251,'Annex 2 EHV charges'!$D:$P,4,0))</f>
        <v>Tiln Farm Solar Retford PV</v>
      </c>
      <c r="E251" s="79" t="str">
        <f>IFERROR(IF(VLOOKUP($A251,'Annex 2 EHV charges'!$D:$P,COLUMN(E251)+5,FALSE)=0,"",VLOOKUP($A251,'Annex 2 EHV charges'!$D:$P,COLUMN(E251)+5,FALSE)),"")</f>
        <v/>
      </c>
      <c r="F251" s="80">
        <f>IFERROR(IF(VLOOKUP($A251,'Annex 2 EHV charges'!$D:$P,COLUMN(F251)+5,FALSE)=0,"",VLOOKUP($A251,'Annex 2 EHV charges'!$D:$P,COLUMN(F251)+5,FALSE)),"")</f>
        <v>665.64</v>
      </c>
      <c r="G251" s="81">
        <f>IFERROR(IF(VLOOKUP($A251,'Annex 2 EHV charges'!$D:$P,COLUMN(G251)+5,FALSE)=0,"",VLOOKUP($A251,'Annex 2 EHV charges'!$D:$P,COLUMN(G251)+5,FALSE)),"")</f>
        <v>0.05</v>
      </c>
      <c r="H251" s="81">
        <f>IFERROR(IF(VLOOKUP($A251,'Annex 2 EHV charges'!$D:$P,COLUMN(H251)+5,FALSE)=0,"",VLOOKUP($A251,'Annex 2 EHV charges'!$D:$P,COLUMN(H251)+5,FALSE)),"")</f>
        <v>0.05</v>
      </c>
    </row>
    <row r="252" spans="1:8" x14ac:dyDescent="0.2">
      <c r="A252" s="78" t="str">
        <f t="array" ref="A252">IFERROR(INDEX('Annex 2 EHV charges'!$D$11:$D$308, MATCH(0, IF(ISBLANK('Annex 2 EHV charges'!$D$11:$D$308),1, COUNTIF(A$4:$A251, 'Annex 2 EHV charges'!$D$11:$D$308)), 0)),"")</f>
        <v>New Export 61</v>
      </c>
      <c r="B252" s="77" t="str">
        <f>IF($A252="","",VLOOKUP($A252,'Annex 2 EHV charges'!$D:$P,2,0))</f>
        <v>New Export 61</v>
      </c>
      <c r="C252" s="78" t="str">
        <f>IF($A252="","",VLOOKUP($A252,'Annex 2 EHV charges'!$D:$P,3,0))</f>
        <v>New Export 61</v>
      </c>
      <c r="D252" s="77" t="str">
        <f>IF($A252="","",VLOOKUP($A252,'Annex 2 EHV charges'!$D:$P,4,0))</f>
        <v>Tolldish Hall PV</v>
      </c>
      <c r="E252" s="79" t="str">
        <f>IFERROR(IF(VLOOKUP($A252,'Annex 2 EHV charges'!$D:$P,COLUMN(E252)+5,FALSE)=0,"",VLOOKUP($A252,'Annex 2 EHV charges'!$D:$P,COLUMN(E252)+5,FALSE)),"")</f>
        <v/>
      </c>
      <c r="F252" s="80">
        <f>IFERROR(IF(VLOOKUP($A252,'Annex 2 EHV charges'!$D:$P,COLUMN(F252)+5,FALSE)=0,"",VLOOKUP($A252,'Annex 2 EHV charges'!$D:$P,COLUMN(F252)+5,FALSE)),"")</f>
        <v>1948</v>
      </c>
      <c r="G252" s="81">
        <f>IFERROR(IF(VLOOKUP($A252,'Annex 2 EHV charges'!$D:$P,COLUMN(G252)+5,FALSE)=0,"",VLOOKUP($A252,'Annex 2 EHV charges'!$D:$P,COLUMN(G252)+5,FALSE)),"")</f>
        <v>0.05</v>
      </c>
      <c r="H252" s="81">
        <f>IFERROR(IF(VLOOKUP($A252,'Annex 2 EHV charges'!$D:$P,COLUMN(H252)+5,FALSE)=0,"",VLOOKUP($A252,'Annex 2 EHV charges'!$D:$P,COLUMN(H252)+5,FALSE)),"")</f>
        <v>0.05</v>
      </c>
    </row>
    <row r="253" spans="1:8" x14ac:dyDescent="0.2">
      <c r="A253" s="78" t="str">
        <f t="array" ref="A253">IFERROR(INDEX('Annex 2 EHV charges'!$D$11:$D$308, MATCH(0, IF(ISBLANK('Annex 2 EHV charges'!$D$11:$D$308),1, COUNTIF(A$4:$A252, 'Annex 2 EHV charges'!$D$11:$D$308)), 0)),"")</f>
        <v>New Export 62</v>
      </c>
      <c r="B253" s="77" t="str">
        <f>IF($A253="","",VLOOKUP($A253,'Annex 2 EHV charges'!$D:$P,2,0))</f>
        <v>New Export 62</v>
      </c>
      <c r="C253" s="78" t="str">
        <f>IF($A253="","",VLOOKUP($A253,'Annex 2 EHV charges'!$D:$P,3,0))</f>
        <v>New Export 62</v>
      </c>
      <c r="D253" s="77" t="str">
        <f>IF($A253="","",VLOOKUP($A253,'Annex 2 EHV charges'!$D:$P,4,0))</f>
        <v>Tuckey Farm PV</v>
      </c>
      <c r="E253" s="79" t="str">
        <f>IFERROR(IF(VLOOKUP($A253,'Annex 2 EHV charges'!$D:$P,COLUMN(E253)+5,FALSE)=0,"",VLOOKUP($A253,'Annex 2 EHV charges'!$D:$P,COLUMN(E253)+5,FALSE)),"")</f>
        <v/>
      </c>
      <c r="F253" s="80">
        <f>IFERROR(IF(VLOOKUP($A253,'Annex 2 EHV charges'!$D:$P,COLUMN(F253)+5,FALSE)=0,"",VLOOKUP($A253,'Annex 2 EHV charges'!$D:$P,COLUMN(F253)+5,FALSE)),"")</f>
        <v>1120.46</v>
      </c>
      <c r="G253" s="81">
        <f>IFERROR(IF(VLOOKUP($A253,'Annex 2 EHV charges'!$D:$P,COLUMN(G253)+5,FALSE)=0,"",VLOOKUP($A253,'Annex 2 EHV charges'!$D:$P,COLUMN(G253)+5,FALSE)),"")</f>
        <v>0.05</v>
      </c>
      <c r="H253" s="81">
        <f>IFERROR(IF(VLOOKUP($A253,'Annex 2 EHV charges'!$D:$P,COLUMN(H253)+5,FALSE)=0,"",VLOOKUP($A253,'Annex 2 EHV charges'!$D:$P,COLUMN(H253)+5,FALSE)),"")</f>
        <v>0.05</v>
      </c>
    </row>
    <row r="254" spans="1:8" x14ac:dyDescent="0.2">
      <c r="A254" s="78" t="str">
        <f t="array" ref="A254">IFERROR(INDEX('Annex 2 EHV charges'!$D$11:$D$308, MATCH(0, IF(ISBLANK('Annex 2 EHV charges'!$D$11:$D$308),1, COUNTIF(A$4:$A253, 'Annex 2 EHV charges'!$D$11:$D$308)), 0)),"")</f>
        <v>New Export 63</v>
      </c>
      <c r="B254" s="77" t="str">
        <f>IF($A254="","",VLOOKUP($A254,'Annex 2 EHV charges'!$D:$P,2,0))</f>
        <v>New Export 63</v>
      </c>
      <c r="C254" s="78" t="str">
        <f>IF($A254="","",VLOOKUP($A254,'Annex 2 EHV charges'!$D:$P,3,0))</f>
        <v>New Export 63</v>
      </c>
      <c r="D254" s="77" t="str">
        <f>IF($A254="","",VLOOKUP($A254,'Annex 2 EHV charges'!$D:$P,4,0))</f>
        <v>Tutbury Solar Farm</v>
      </c>
      <c r="E254" s="79" t="str">
        <f>IFERROR(IF(VLOOKUP($A254,'Annex 2 EHV charges'!$D:$P,COLUMN(E254)+5,FALSE)=0,"",VLOOKUP($A254,'Annex 2 EHV charges'!$D:$P,COLUMN(E254)+5,FALSE)),"")</f>
        <v/>
      </c>
      <c r="F254" s="80">
        <f>IFERROR(IF(VLOOKUP($A254,'Annex 2 EHV charges'!$D:$P,COLUMN(F254)+5,FALSE)=0,"",VLOOKUP($A254,'Annex 2 EHV charges'!$D:$P,COLUMN(F254)+5,FALSE)),"")</f>
        <v>935.37</v>
      </c>
      <c r="G254" s="81">
        <f>IFERROR(IF(VLOOKUP($A254,'Annex 2 EHV charges'!$D:$P,COLUMN(G254)+5,FALSE)=0,"",VLOOKUP($A254,'Annex 2 EHV charges'!$D:$P,COLUMN(G254)+5,FALSE)),"")</f>
        <v>0.05</v>
      </c>
      <c r="H254" s="81">
        <f>IFERROR(IF(VLOOKUP($A254,'Annex 2 EHV charges'!$D:$P,COLUMN(H254)+5,FALSE)=0,"",VLOOKUP($A254,'Annex 2 EHV charges'!$D:$P,COLUMN(H254)+5,FALSE)),"")</f>
        <v>0.05</v>
      </c>
    </row>
    <row r="255" spans="1:8" x14ac:dyDescent="0.2">
      <c r="A255" s="78" t="str">
        <f t="array" ref="A255">IFERROR(INDEX('Annex 2 EHV charges'!$D$11:$D$308, MATCH(0, IF(ISBLANK('Annex 2 EHV charges'!$D$11:$D$308),1, COUNTIF(A$4:$A254, 'Annex 2 EHV charges'!$D$11:$D$308)), 0)),"")</f>
        <v>New Export 64</v>
      </c>
      <c r="B255" s="77" t="str">
        <f>IF($A255="","",VLOOKUP($A255,'Annex 2 EHV charges'!$D:$P,2,0))</f>
        <v>New Export 64</v>
      </c>
      <c r="C255" s="78" t="str">
        <f>IF($A255="","",VLOOKUP($A255,'Annex 2 EHV charges'!$D:$P,3,0))</f>
        <v>New Export 64</v>
      </c>
      <c r="D255" s="77" t="str">
        <f>IF($A255="","",VLOOKUP($A255,'Annex 2 EHV charges'!$D:$P,4,0))</f>
        <v>Vauls Farm PV</v>
      </c>
      <c r="E255" s="79" t="str">
        <f>IFERROR(IF(VLOOKUP($A255,'Annex 2 EHV charges'!$D:$P,COLUMN(E255)+5,FALSE)=0,"",VLOOKUP($A255,'Annex 2 EHV charges'!$D:$P,COLUMN(E255)+5,FALSE)),"")</f>
        <v/>
      </c>
      <c r="F255" s="80">
        <f>IFERROR(IF(VLOOKUP($A255,'Annex 2 EHV charges'!$D:$P,COLUMN(F255)+5,FALSE)=0,"",VLOOKUP($A255,'Annex 2 EHV charges'!$D:$P,COLUMN(F255)+5,FALSE)),"")</f>
        <v>2826.14</v>
      </c>
      <c r="G255" s="81">
        <f>IFERROR(IF(VLOOKUP($A255,'Annex 2 EHV charges'!$D:$P,COLUMN(G255)+5,FALSE)=0,"",VLOOKUP($A255,'Annex 2 EHV charges'!$D:$P,COLUMN(G255)+5,FALSE)),"")</f>
        <v>0.05</v>
      </c>
      <c r="H255" s="81">
        <f>IFERROR(IF(VLOOKUP($A255,'Annex 2 EHV charges'!$D:$P,COLUMN(H255)+5,FALSE)=0,"",VLOOKUP($A255,'Annex 2 EHV charges'!$D:$P,COLUMN(H255)+5,FALSE)),"")</f>
        <v>0.05</v>
      </c>
    </row>
    <row r="256" spans="1:8" x14ac:dyDescent="0.2">
      <c r="A256" s="78" t="str">
        <f t="array" ref="A256">IFERROR(INDEX('Annex 2 EHV charges'!$D$11:$D$308, MATCH(0, IF(ISBLANK('Annex 2 EHV charges'!$D$11:$D$308),1, COUNTIF(A$4:$A255, 'Annex 2 EHV charges'!$D$11:$D$308)), 0)),"")</f>
        <v>New Export 65</v>
      </c>
      <c r="B256" s="77" t="str">
        <f>IF($A256="","",VLOOKUP($A256,'Annex 2 EHV charges'!$D:$P,2,0))</f>
        <v>New Export 65</v>
      </c>
      <c r="C256" s="78" t="str">
        <f>IF($A256="","",VLOOKUP($A256,'Annex 2 EHV charges'!$D:$P,3,0))</f>
        <v>New Export 65</v>
      </c>
      <c r="D256" s="77" t="str">
        <f>IF($A256="","",VLOOKUP($A256,'Annex 2 EHV charges'!$D:$P,4,0))</f>
        <v>Welby Pastures PV</v>
      </c>
      <c r="E256" s="79" t="str">
        <f>IFERROR(IF(VLOOKUP($A256,'Annex 2 EHV charges'!$D:$P,COLUMN(E256)+5,FALSE)=0,"",VLOOKUP($A256,'Annex 2 EHV charges'!$D:$P,COLUMN(E256)+5,FALSE)),"")</f>
        <v/>
      </c>
      <c r="F256" s="80">
        <f>IFERROR(IF(VLOOKUP($A256,'Annex 2 EHV charges'!$D:$P,COLUMN(F256)+5,FALSE)=0,"",VLOOKUP($A256,'Annex 2 EHV charges'!$D:$P,COLUMN(F256)+5,FALSE)),"")</f>
        <v>4653.1899999999996</v>
      </c>
      <c r="G256" s="81">
        <f>IFERROR(IF(VLOOKUP($A256,'Annex 2 EHV charges'!$D:$P,COLUMN(G256)+5,FALSE)=0,"",VLOOKUP($A256,'Annex 2 EHV charges'!$D:$P,COLUMN(G256)+5,FALSE)),"")</f>
        <v>0.05</v>
      </c>
      <c r="H256" s="81">
        <f>IFERROR(IF(VLOOKUP($A256,'Annex 2 EHV charges'!$D:$P,COLUMN(H256)+5,FALSE)=0,"",VLOOKUP($A256,'Annex 2 EHV charges'!$D:$P,COLUMN(H256)+5,FALSE)),"")</f>
        <v>0.05</v>
      </c>
    </row>
    <row r="257" spans="1:8" x14ac:dyDescent="0.2">
      <c r="A257" s="78" t="str">
        <f t="array" ref="A257">IFERROR(INDEX('Annex 2 EHV charges'!$D$11:$D$308, MATCH(0, IF(ISBLANK('Annex 2 EHV charges'!$D$11:$D$308),1, COUNTIF(A$4:$A256, 'Annex 2 EHV charges'!$D$11:$D$308)), 0)),"")</f>
        <v>New Export 66</v>
      </c>
      <c r="B257" s="77" t="str">
        <f>IF($A257="","",VLOOKUP($A257,'Annex 2 EHV charges'!$D:$P,2,0))</f>
        <v>New Export 66</v>
      </c>
      <c r="C257" s="78" t="str">
        <f>IF($A257="","",VLOOKUP($A257,'Annex 2 EHV charges'!$D:$P,3,0))</f>
        <v>New Export 66</v>
      </c>
      <c r="D257" s="77" t="str">
        <f>IF($A257="","",VLOOKUP($A257,'Annex 2 EHV charges'!$D:$P,4,0))</f>
        <v>Westfield House Farm PV</v>
      </c>
      <c r="E257" s="79" t="str">
        <f>IFERROR(IF(VLOOKUP($A257,'Annex 2 EHV charges'!$D:$P,COLUMN(E257)+5,FALSE)=0,"",VLOOKUP($A257,'Annex 2 EHV charges'!$D:$P,COLUMN(E257)+5,FALSE)),"")</f>
        <v/>
      </c>
      <c r="F257" s="80">
        <f>IFERROR(IF(VLOOKUP($A257,'Annex 2 EHV charges'!$D:$P,COLUMN(F257)+5,FALSE)=0,"",VLOOKUP($A257,'Annex 2 EHV charges'!$D:$P,COLUMN(F257)+5,FALSE)),"")</f>
        <v>2304.06</v>
      </c>
      <c r="G257" s="81">
        <f>IFERROR(IF(VLOOKUP($A257,'Annex 2 EHV charges'!$D:$P,COLUMN(G257)+5,FALSE)=0,"",VLOOKUP($A257,'Annex 2 EHV charges'!$D:$P,COLUMN(G257)+5,FALSE)),"")</f>
        <v>0.05</v>
      </c>
      <c r="H257" s="81">
        <f>IFERROR(IF(VLOOKUP($A257,'Annex 2 EHV charges'!$D:$P,COLUMN(H257)+5,FALSE)=0,"",VLOOKUP($A257,'Annex 2 EHV charges'!$D:$P,COLUMN(H257)+5,FALSE)),"")</f>
        <v>0.05</v>
      </c>
    </row>
    <row r="258" spans="1:8" x14ac:dyDescent="0.2">
      <c r="A258" s="78" t="str">
        <f t="array" ref="A258">IFERROR(INDEX('Annex 2 EHV charges'!$D$11:$D$308, MATCH(0, IF(ISBLANK('Annex 2 EHV charges'!$D$11:$D$308),1, COUNTIF(A$4:$A257, 'Annex 2 EHV charges'!$D$11:$D$308)), 0)),"")</f>
        <v>New Export 67</v>
      </c>
      <c r="B258" s="77" t="str">
        <f>IF($A258="","",VLOOKUP($A258,'Annex 2 EHV charges'!$D:$P,2,0))</f>
        <v>New Export 67</v>
      </c>
      <c r="C258" s="78" t="str">
        <f>IF($A258="","",VLOOKUP($A258,'Annex 2 EHV charges'!$D:$P,3,0))</f>
        <v>New Export 67</v>
      </c>
      <c r="D258" s="77" t="str">
        <f>IF($A258="","",VLOOKUP($A258,'Annex 2 EHV charges'!$D:$P,4,0))</f>
        <v>Whaddon 2872</v>
      </c>
      <c r="E258" s="79" t="str">
        <f>IFERROR(IF(VLOOKUP($A258,'Annex 2 EHV charges'!$D:$P,COLUMN(E258)+5,FALSE)=0,"",VLOOKUP($A258,'Annex 2 EHV charges'!$D:$P,COLUMN(E258)+5,FALSE)),"")</f>
        <v/>
      </c>
      <c r="F258" s="80">
        <f>IFERROR(IF(VLOOKUP($A258,'Annex 2 EHV charges'!$D:$P,COLUMN(F258)+5,FALSE)=0,"",VLOOKUP($A258,'Annex 2 EHV charges'!$D:$P,COLUMN(F258)+5,FALSE)),"")</f>
        <v>428.16</v>
      </c>
      <c r="G258" s="81">
        <f>IFERROR(IF(VLOOKUP($A258,'Annex 2 EHV charges'!$D:$P,COLUMN(G258)+5,FALSE)=0,"",VLOOKUP($A258,'Annex 2 EHV charges'!$D:$P,COLUMN(G258)+5,FALSE)),"")</f>
        <v>0.05</v>
      </c>
      <c r="H258" s="81">
        <f>IFERROR(IF(VLOOKUP($A258,'Annex 2 EHV charges'!$D:$P,COLUMN(H258)+5,FALSE)=0,"",VLOOKUP($A258,'Annex 2 EHV charges'!$D:$P,COLUMN(H258)+5,FALSE)),"")</f>
        <v>0.05</v>
      </c>
    </row>
    <row r="259" spans="1:8" x14ac:dyDescent="0.2">
      <c r="A259" s="78" t="str">
        <f t="array" ref="A259">IFERROR(INDEX('Annex 2 EHV charges'!$D$11:$D$308, MATCH(0, IF(ISBLANK('Annex 2 EHV charges'!$D$11:$D$308),1, COUNTIF(A$4:$A258, 'Annex 2 EHV charges'!$D$11:$D$308)), 0)),"")</f>
        <v>New Export 68</v>
      </c>
      <c r="B259" s="77" t="str">
        <f>IF($A259="","",VLOOKUP($A259,'Annex 2 EHV charges'!$D:$P,2,0))</f>
        <v>New Export 68</v>
      </c>
      <c r="C259" s="78" t="str">
        <f>IF($A259="","",VLOOKUP($A259,'Annex 2 EHV charges'!$D:$P,3,0))</f>
        <v>New Export 68</v>
      </c>
      <c r="D259" s="77" t="str">
        <f>IF($A259="","",VLOOKUP($A259,'Annex 2 EHV charges'!$D:$P,4,0))</f>
        <v>Whaley Solar</v>
      </c>
      <c r="E259" s="79" t="str">
        <f>IFERROR(IF(VLOOKUP($A259,'Annex 2 EHV charges'!$D:$P,COLUMN(E259)+5,FALSE)=0,"",VLOOKUP($A259,'Annex 2 EHV charges'!$D:$P,COLUMN(E259)+5,FALSE)),"")</f>
        <v/>
      </c>
      <c r="F259" s="80">
        <f>IFERROR(IF(VLOOKUP($A259,'Annex 2 EHV charges'!$D:$P,COLUMN(F259)+5,FALSE)=0,"",VLOOKUP($A259,'Annex 2 EHV charges'!$D:$P,COLUMN(F259)+5,FALSE)),"")</f>
        <v>4056.85</v>
      </c>
      <c r="G259" s="81">
        <f>IFERROR(IF(VLOOKUP($A259,'Annex 2 EHV charges'!$D:$P,COLUMN(G259)+5,FALSE)=0,"",VLOOKUP($A259,'Annex 2 EHV charges'!$D:$P,COLUMN(G259)+5,FALSE)),"")</f>
        <v>0.05</v>
      </c>
      <c r="H259" s="81">
        <f>IFERROR(IF(VLOOKUP($A259,'Annex 2 EHV charges'!$D:$P,COLUMN(H259)+5,FALSE)=0,"",VLOOKUP($A259,'Annex 2 EHV charges'!$D:$P,COLUMN(H259)+5,FALSE)),"")</f>
        <v>0.05</v>
      </c>
    </row>
    <row r="260" spans="1:8" x14ac:dyDescent="0.2">
      <c r="A260" s="78" t="str">
        <f t="array" ref="A260">IFERROR(INDEX('Annex 2 EHV charges'!$D$11:$D$308, MATCH(0, IF(ISBLANK('Annex 2 EHV charges'!$D$11:$D$308),1, COUNTIF(A$4:$A259, 'Annex 2 EHV charges'!$D$11:$D$308)), 0)),"")</f>
        <v>New Export 69</v>
      </c>
      <c r="B260" s="77" t="str">
        <f>IF($A260="","",VLOOKUP($A260,'Annex 2 EHV charges'!$D:$P,2,0))</f>
        <v>New Export 69</v>
      </c>
      <c r="C260" s="78" t="str">
        <f>IF($A260="","",VLOOKUP($A260,'Annex 2 EHV charges'!$D:$P,3,0))</f>
        <v>New Export 69</v>
      </c>
      <c r="D260" s="77" t="str">
        <f>IF($A260="","",VLOOKUP($A260,'Annex 2 EHV charges'!$D:$P,4,0))</f>
        <v>Whitsundoles Solar Farm</v>
      </c>
      <c r="E260" s="79" t="str">
        <f>IFERROR(IF(VLOOKUP($A260,'Annex 2 EHV charges'!$D:$P,COLUMN(E260)+5,FALSE)=0,"",VLOOKUP($A260,'Annex 2 EHV charges'!$D:$P,COLUMN(E260)+5,FALSE)),"")</f>
        <v/>
      </c>
      <c r="F260" s="80">
        <f>IFERROR(IF(VLOOKUP($A260,'Annex 2 EHV charges'!$D:$P,COLUMN(F260)+5,FALSE)=0,"",VLOOKUP($A260,'Annex 2 EHV charges'!$D:$P,COLUMN(F260)+5,FALSE)),"")</f>
        <v>3200.67</v>
      </c>
      <c r="G260" s="81">
        <f>IFERROR(IF(VLOOKUP($A260,'Annex 2 EHV charges'!$D:$P,COLUMN(G260)+5,FALSE)=0,"",VLOOKUP($A260,'Annex 2 EHV charges'!$D:$P,COLUMN(G260)+5,FALSE)),"")</f>
        <v>0.05</v>
      </c>
      <c r="H260" s="81">
        <f>IFERROR(IF(VLOOKUP($A260,'Annex 2 EHV charges'!$D:$P,COLUMN(H260)+5,FALSE)=0,"",VLOOKUP($A260,'Annex 2 EHV charges'!$D:$P,COLUMN(H260)+5,FALSE)),"")</f>
        <v>0.05</v>
      </c>
    </row>
    <row r="261" spans="1:8" x14ac:dyDescent="0.2">
      <c r="A261" s="78" t="str">
        <f t="array" ref="A261">IFERROR(INDEX('Annex 2 EHV charges'!$D$11:$D$308, MATCH(0, IF(ISBLANK('Annex 2 EHV charges'!$D$11:$D$308),1, COUNTIF(A$4:$A260, 'Annex 2 EHV charges'!$D$11:$D$308)), 0)),"")</f>
        <v>New Export 70</v>
      </c>
      <c r="B261" s="77" t="str">
        <f>IF($A261="","",VLOOKUP($A261,'Annex 2 EHV charges'!$D:$P,2,0))</f>
        <v>New Export 70</v>
      </c>
      <c r="C261" s="78" t="str">
        <f>IF($A261="","",VLOOKUP($A261,'Annex 2 EHV charges'!$D:$P,3,0))</f>
        <v>New Export 70</v>
      </c>
      <c r="D261" s="77" t="str">
        <f>IF($A261="","",VLOOKUP($A261,'Annex 2 EHV charges'!$D:$P,4,0))</f>
        <v>Wide Lane Solar Farm</v>
      </c>
      <c r="E261" s="79" t="str">
        <f>IFERROR(IF(VLOOKUP($A261,'Annex 2 EHV charges'!$D:$P,COLUMN(E261)+5,FALSE)=0,"",VLOOKUP($A261,'Annex 2 EHV charges'!$D:$P,COLUMN(E261)+5,FALSE)),"")</f>
        <v/>
      </c>
      <c r="F261" s="80">
        <f>IFERROR(IF(VLOOKUP($A261,'Annex 2 EHV charges'!$D:$P,COLUMN(F261)+5,FALSE)=0,"",VLOOKUP($A261,'Annex 2 EHV charges'!$D:$P,COLUMN(F261)+5,FALSE)),"")</f>
        <v>441.17</v>
      </c>
      <c r="G261" s="81">
        <f>IFERROR(IF(VLOOKUP($A261,'Annex 2 EHV charges'!$D:$P,COLUMN(G261)+5,FALSE)=0,"",VLOOKUP($A261,'Annex 2 EHV charges'!$D:$P,COLUMN(G261)+5,FALSE)),"")</f>
        <v>0.05</v>
      </c>
      <c r="H261" s="81">
        <f>IFERROR(IF(VLOOKUP($A261,'Annex 2 EHV charges'!$D:$P,COLUMN(H261)+5,FALSE)=0,"",VLOOKUP($A261,'Annex 2 EHV charges'!$D:$P,COLUMN(H261)+5,FALSE)),"")</f>
        <v>0.05</v>
      </c>
    </row>
    <row r="262" spans="1:8" x14ac:dyDescent="0.2">
      <c r="A262" s="78" t="str">
        <f t="array" ref="A262">IFERROR(INDEX('Annex 2 EHV charges'!$D$11:$D$308, MATCH(0, IF(ISBLANK('Annex 2 EHV charges'!$D$11:$D$308),1, COUNTIF(A$4:$A261, 'Annex 2 EHV charges'!$D$11:$D$308)), 0)),"")</f>
        <v>New Export 72</v>
      </c>
      <c r="B262" s="77" t="str">
        <f>IF($A262="","",VLOOKUP($A262,'Annex 2 EHV charges'!$D:$P,2,0))</f>
        <v>New Export 72</v>
      </c>
      <c r="C262" s="78" t="str">
        <f>IF($A262="","",VLOOKUP($A262,'Annex 2 EHV charges'!$D:$P,3,0))</f>
        <v>New Export 72</v>
      </c>
      <c r="D262" s="77" t="str">
        <f>IF($A262="","",VLOOKUP($A262,'Annex 2 EHV charges'!$D:$P,4,0))</f>
        <v>Wilsthorpe Farm PV</v>
      </c>
      <c r="E262" s="79" t="str">
        <f>IFERROR(IF(VLOOKUP($A262,'Annex 2 EHV charges'!$D:$P,COLUMN(E262)+5,FALSE)=0,"",VLOOKUP($A262,'Annex 2 EHV charges'!$D:$P,COLUMN(E262)+5,FALSE)),"")</f>
        <v/>
      </c>
      <c r="F262" s="80">
        <f>IFERROR(IF(VLOOKUP($A262,'Annex 2 EHV charges'!$D:$P,COLUMN(F262)+5,FALSE)=0,"",VLOOKUP($A262,'Annex 2 EHV charges'!$D:$P,COLUMN(F262)+5,FALSE)),"")</f>
        <v>759.83</v>
      </c>
      <c r="G262" s="81">
        <f>IFERROR(IF(VLOOKUP($A262,'Annex 2 EHV charges'!$D:$P,COLUMN(G262)+5,FALSE)=0,"",VLOOKUP($A262,'Annex 2 EHV charges'!$D:$P,COLUMN(G262)+5,FALSE)),"")</f>
        <v>0.05</v>
      </c>
      <c r="H262" s="81">
        <f>IFERROR(IF(VLOOKUP($A262,'Annex 2 EHV charges'!$D:$P,COLUMN(H262)+5,FALSE)=0,"",VLOOKUP($A262,'Annex 2 EHV charges'!$D:$P,COLUMN(H262)+5,FALSE)),"")</f>
        <v>0.05</v>
      </c>
    </row>
    <row r="263" spans="1:8" x14ac:dyDescent="0.2">
      <c r="A263" s="78" t="str">
        <f t="array" ref="A263">IFERROR(INDEX('Annex 2 EHV charges'!$D$11:$D$308, MATCH(0, IF(ISBLANK('Annex 2 EHV charges'!$D$11:$D$308),1, COUNTIF(A$4:$A262, 'Annex 2 EHV charges'!$D$11:$D$308)), 0)),"")</f>
        <v>New Export 73</v>
      </c>
      <c r="B263" s="77" t="str">
        <f>IF($A263="","",VLOOKUP($A263,'Annex 2 EHV charges'!$D:$P,2,0))</f>
        <v>New Export 73</v>
      </c>
      <c r="C263" s="78" t="str">
        <f>IF($A263="","",VLOOKUP($A263,'Annex 2 EHV charges'!$D:$P,3,0))</f>
        <v>New Export 73</v>
      </c>
      <c r="D263" s="77" t="str">
        <f>IF($A263="","",VLOOKUP($A263,'Annex 2 EHV charges'!$D:$P,4,0))</f>
        <v>Winkburn Solar</v>
      </c>
      <c r="E263" s="79" t="str">
        <f>IFERROR(IF(VLOOKUP($A263,'Annex 2 EHV charges'!$D:$P,COLUMN(E263)+5,FALSE)=0,"",VLOOKUP($A263,'Annex 2 EHV charges'!$D:$P,COLUMN(E263)+5,FALSE)),"")</f>
        <v/>
      </c>
      <c r="F263" s="80">
        <f>IFERROR(IF(VLOOKUP($A263,'Annex 2 EHV charges'!$D:$P,COLUMN(F263)+5,FALSE)=0,"",VLOOKUP($A263,'Annex 2 EHV charges'!$D:$P,COLUMN(F263)+5,FALSE)),"")</f>
        <v>988.64</v>
      </c>
      <c r="G263" s="81">
        <f>IFERROR(IF(VLOOKUP($A263,'Annex 2 EHV charges'!$D:$P,COLUMN(G263)+5,FALSE)=0,"",VLOOKUP($A263,'Annex 2 EHV charges'!$D:$P,COLUMN(G263)+5,FALSE)),"")</f>
        <v>0.05</v>
      </c>
      <c r="H263" s="81">
        <f>IFERROR(IF(VLOOKUP($A263,'Annex 2 EHV charges'!$D:$P,COLUMN(H263)+5,FALSE)=0,"",VLOOKUP($A263,'Annex 2 EHV charges'!$D:$P,COLUMN(H263)+5,FALSE)),"")</f>
        <v>0.05</v>
      </c>
    </row>
    <row r="264" spans="1:8" x14ac:dyDescent="0.2">
      <c r="A264" s="78" t="str">
        <f t="array" ref="A264">IFERROR(INDEX('Annex 2 EHV charges'!$D$11:$D$308, MATCH(0, IF(ISBLANK('Annex 2 EHV charges'!$D$11:$D$308),1, COUNTIF(A$4:$A263, 'Annex 2 EHV charges'!$D$11:$D$308)), 0)),"")</f>
        <v/>
      </c>
      <c r="B264" s="77" t="str">
        <f>IF($A264="","",VLOOKUP($A264,'Annex 2 EHV charges'!$D:$P,2,0))</f>
        <v/>
      </c>
      <c r="C264" s="78" t="str">
        <f>IF($A264="","",VLOOKUP($A264,'Annex 2 EHV charges'!$D:$P,3,0))</f>
        <v/>
      </c>
      <c r="D264" s="77" t="str">
        <f>IF($A264="","",VLOOKUP($A264,'Annex 2 EHV charges'!$D:$P,4,0))</f>
        <v/>
      </c>
      <c r="E264" s="79" t="str">
        <f>IFERROR(IF(VLOOKUP($A264,'Annex 2 EHV charges'!$D:$P,COLUMN(E264)+5,FALSE)=0,"",VLOOKUP($A264,'Annex 2 EHV charges'!$D:$P,COLUMN(E264)+5,FALSE)),"")</f>
        <v/>
      </c>
      <c r="F264" s="80" t="str">
        <f>IFERROR(IF(VLOOKUP($A264,'Annex 2 EHV charges'!$D:$P,COLUMN(F264)+5,FALSE)=0,"",VLOOKUP($A264,'Annex 2 EHV charges'!$D:$P,COLUMN(F264)+5,FALSE)),"")</f>
        <v/>
      </c>
      <c r="G264" s="81" t="str">
        <f>IFERROR(IF(VLOOKUP($A264,'Annex 2 EHV charges'!$D:$P,COLUMN(G264)+5,FALSE)=0,"",VLOOKUP($A264,'Annex 2 EHV charges'!$D:$P,COLUMN(G264)+5,FALSE)),"")</f>
        <v/>
      </c>
      <c r="H264" s="81" t="str">
        <f>IFERROR(IF(VLOOKUP($A264,'Annex 2 EHV charges'!$D:$P,COLUMN(H264)+5,FALSE)=0,"",VLOOKUP($A264,'Annex 2 EHV charges'!$D:$P,COLUMN(H264)+5,FALSE)),"")</f>
        <v/>
      </c>
    </row>
    <row r="265" spans="1:8" x14ac:dyDescent="0.2">
      <c r="A265" s="78" t="str">
        <f t="array" ref="A265">IFERROR(INDEX('Annex 2 EHV charges'!$D$11:$D$308, MATCH(0, IF(ISBLANK('Annex 2 EHV charges'!$D$11:$D$308),1, COUNTIF(A$4:$A264, 'Annex 2 EHV charges'!$D$11:$D$308)), 0)),"")</f>
        <v/>
      </c>
      <c r="B265" s="77" t="str">
        <f>IF($A265="","",VLOOKUP($A265,'Annex 2 EHV charges'!$D:$P,2,0))</f>
        <v/>
      </c>
      <c r="C265" s="78" t="str">
        <f>IF($A265="","",VLOOKUP($A265,'Annex 2 EHV charges'!$D:$P,3,0))</f>
        <v/>
      </c>
      <c r="D265" s="77" t="str">
        <f>IF($A265="","",VLOOKUP($A265,'Annex 2 EHV charges'!$D:$P,4,0))</f>
        <v/>
      </c>
      <c r="E265" s="79" t="str">
        <f>IFERROR(IF(VLOOKUP($A265,'Annex 2 EHV charges'!$D:$P,COLUMN(E265)+5,FALSE)=0,"",VLOOKUP($A265,'Annex 2 EHV charges'!$D:$P,COLUMN(E265)+5,FALSE)),"")</f>
        <v/>
      </c>
      <c r="F265" s="80" t="str">
        <f>IFERROR(IF(VLOOKUP($A265,'Annex 2 EHV charges'!$D:$P,COLUMN(F265)+5,FALSE)=0,"",VLOOKUP($A265,'Annex 2 EHV charges'!$D:$P,COLUMN(F265)+5,FALSE)),"")</f>
        <v/>
      </c>
      <c r="G265" s="81" t="str">
        <f>IFERROR(IF(VLOOKUP($A265,'Annex 2 EHV charges'!$D:$P,COLUMN(G265)+5,FALSE)=0,"",VLOOKUP($A265,'Annex 2 EHV charges'!$D:$P,COLUMN(G265)+5,FALSE)),"")</f>
        <v/>
      </c>
      <c r="H265" s="81" t="str">
        <f>IFERROR(IF(VLOOKUP($A265,'Annex 2 EHV charges'!$D:$P,COLUMN(H265)+5,FALSE)=0,"",VLOOKUP($A265,'Annex 2 EHV charges'!$D:$P,COLUMN(H265)+5,FALSE)),"")</f>
        <v/>
      </c>
    </row>
    <row r="266" spans="1:8" x14ac:dyDescent="0.2">
      <c r="A266" s="78" t="str">
        <f t="array" ref="A266">IFERROR(INDEX('Annex 2 EHV charges'!$D$11:$D$308, MATCH(0, IF(ISBLANK('Annex 2 EHV charges'!$D$11:$D$308),1, COUNTIF(A$4:$A265, 'Annex 2 EHV charges'!$D$11:$D$308)), 0)),"")</f>
        <v/>
      </c>
      <c r="B266" s="77" t="str">
        <f>IF($A266="","",VLOOKUP($A266,'Annex 2 EHV charges'!$D:$P,2,0))</f>
        <v/>
      </c>
      <c r="C266" s="78" t="str">
        <f>IF($A266="","",VLOOKUP($A266,'Annex 2 EHV charges'!$D:$P,3,0))</f>
        <v/>
      </c>
      <c r="D266" s="77" t="str">
        <f>IF($A266="","",VLOOKUP($A266,'Annex 2 EHV charges'!$D:$P,4,0))</f>
        <v/>
      </c>
      <c r="E266" s="79" t="str">
        <f>IFERROR(IF(VLOOKUP($A266,'Annex 2 EHV charges'!$D:$P,COLUMN(E266)+5,FALSE)=0,"",VLOOKUP($A266,'Annex 2 EHV charges'!$D:$P,COLUMN(E266)+5,FALSE)),"")</f>
        <v/>
      </c>
      <c r="F266" s="80" t="str">
        <f>IFERROR(IF(VLOOKUP($A266,'Annex 2 EHV charges'!$D:$P,COLUMN(F266)+5,FALSE)=0,"",VLOOKUP($A266,'Annex 2 EHV charges'!$D:$P,COLUMN(F266)+5,FALSE)),"")</f>
        <v/>
      </c>
      <c r="G266" s="81" t="str">
        <f>IFERROR(IF(VLOOKUP($A266,'Annex 2 EHV charges'!$D:$P,COLUMN(G266)+5,FALSE)=0,"",VLOOKUP($A266,'Annex 2 EHV charges'!$D:$P,COLUMN(G266)+5,FALSE)),"")</f>
        <v/>
      </c>
      <c r="H266" s="81" t="str">
        <f>IFERROR(IF(VLOOKUP($A266,'Annex 2 EHV charges'!$D:$P,COLUMN(H266)+5,FALSE)=0,"",VLOOKUP($A266,'Annex 2 EHV charges'!$D:$P,COLUMN(H266)+5,FALSE)),"")</f>
        <v/>
      </c>
    </row>
    <row r="267" spans="1:8" x14ac:dyDescent="0.2">
      <c r="A267" s="78" t="str">
        <f t="array" ref="A267">IFERROR(INDEX('Annex 2 EHV charges'!$D$11:$D$308, MATCH(0, IF(ISBLANK('Annex 2 EHV charges'!$D$11:$D$308),1, COUNTIF(A$4:$A266, 'Annex 2 EHV charges'!$D$11:$D$308)), 0)),"")</f>
        <v/>
      </c>
      <c r="B267" s="77" t="str">
        <f>IF($A267="","",VLOOKUP($A267,'Annex 2 EHV charges'!$D:$P,2,0))</f>
        <v/>
      </c>
      <c r="C267" s="78" t="str">
        <f>IF($A267="","",VLOOKUP($A267,'Annex 2 EHV charges'!$D:$P,3,0))</f>
        <v/>
      </c>
      <c r="D267" s="77" t="str">
        <f>IF($A267="","",VLOOKUP($A267,'Annex 2 EHV charges'!$D:$P,4,0))</f>
        <v/>
      </c>
      <c r="E267" s="79" t="str">
        <f>IFERROR(IF(VLOOKUP($A267,'Annex 2 EHV charges'!$D:$P,COLUMN(E267)+5,FALSE)=0,"",VLOOKUP($A267,'Annex 2 EHV charges'!$D:$P,COLUMN(E267)+5,FALSE)),"")</f>
        <v/>
      </c>
      <c r="F267" s="80" t="str">
        <f>IFERROR(IF(VLOOKUP($A267,'Annex 2 EHV charges'!$D:$P,COLUMN(F267)+5,FALSE)=0,"",VLOOKUP($A267,'Annex 2 EHV charges'!$D:$P,COLUMN(F267)+5,FALSE)),"")</f>
        <v/>
      </c>
      <c r="G267" s="81" t="str">
        <f>IFERROR(IF(VLOOKUP($A267,'Annex 2 EHV charges'!$D:$P,COLUMN(G267)+5,FALSE)=0,"",VLOOKUP($A267,'Annex 2 EHV charges'!$D:$P,COLUMN(G267)+5,FALSE)),"")</f>
        <v/>
      </c>
      <c r="H267" s="81" t="str">
        <f>IFERROR(IF(VLOOKUP($A267,'Annex 2 EHV charges'!$D:$P,COLUMN(H267)+5,FALSE)=0,"",VLOOKUP($A267,'Annex 2 EHV charges'!$D:$P,COLUMN(H267)+5,FALSE)),"")</f>
        <v/>
      </c>
    </row>
    <row r="268" spans="1:8" x14ac:dyDescent="0.2">
      <c r="A268" s="78" t="str">
        <f t="array" ref="A268">IFERROR(INDEX('Annex 2 EHV charges'!$D$11:$D$308, MATCH(0, IF(ISBLANK('Annex 2 EHV charges'!$D$11:$D$308),1, COUNTIF(A$4:$A267, 'Annex 2 EHV charges'!$D$11:$D$308)), 0)),"")</f>
        <v/>
      </c>
      <c r="B268" s="77" t="str">
        <f>IF($A268="","",VLOOKUP($A268,'Annex 2 EHV charges'!$D:$P,2,0))</f>
        <v/>
      </c>
      <c r="C268" s="78" t="str">
        <f>IF($A268="","",VLOOKUP($A268,'Annex 2 EHV charges'!$D:$P,3,0))</f>
        <v/>
      </c>
      <c r="D268" s="77" t="str">
        <f>IF($A268="","",VLOOKUP($A268,'Annex 2 EHV charges'!$D:$P,4,0))</f>
        <v/>
      </c>
      <c r="E268" s="79" t="str">
        <f>IFERROR(IF(VLOOKUP($A268,'Annex 2 EHV charges'!$D:$P,COLUMN(E268)+5,FALSE)=0,"",VLOOKUP($A268,'Annex 2 EHV charges'!$D:$P,COLUMN(E268)+5,FALSE)),"")</f>
        <v/>
      </c>
      <c r="F268" s="80" t="str">
        <f>IFERROR(IF(VLOOKUP($A268,'Annex 2 EHV charges'!$D:$P,COLUMN(F268)+5,FALSE)=0,"",VLOOKUP($A268,'Annex 2 EHV charges'!$D:$P,COLUMN(F268)+5,FALSE)),"")</f>
        <v/>
      </c>
      <c r="G268" s="81" t="str">
        <f>IFERROR(IF(VLOOKUP($A268,'Annex 2 EHV charges'!$D:$P,COLUMN(G268)+5,FALSE)=0,"",VLOOKUP($A268,'Annex 2 EHV charges'!$D:$P,COLUMN(G268)+5,FALSE)),"")</f>
        <v/>
      </c>
      <c r="H268" s="81" t="str">
        <f>IFERROR(IF(VLOOKUP($A268,'Annex 2 EHV charges'!$D:$P,COLUMN(H268)+5,FALSE)=0,"",VLOOKUP($A268,'Annex 2 EHV charges'!$D:$P,COLUMN(H268)+5,FALSE)),"")</f>
        <v/>
      </c>
    </row>
    <row r="269" spans="1:8" x14ac:dyDescent="0.2">
      <c r="A269" s="78" t="str">
        <f t="array" ref="A269">IFERROR(INDEX('Annex 2 EHV charges'!$D$11:$D$308, MATCH(0, IF(ISBLANK('Annex 2 EHV charges'!$D$11:$D$308),1, COUNTIF(A$4:$A268, 'Annex 2 EHV charges'!$D$11:$D$308)), 0)),"")</f>
        <v/>
      </c>
      <c r="B269" s="77" t="str">
        <f>IF($A269="","",VLOOKUP($A269,'Annex 2 EHV charges'!$D:$P,2,0))</f>
        <v/>
      </c>
      <c r="C269" s="78" t="str">
        <f>IF($A269="","",VLOOKUP($A269,'Annex 2 EHV charges'!$D:$P,3,0))</f>
        <v/>
      </c>
      <c r="D269" s="77" t="str">
        <f>IF($A269="","",VLOOKUP($A269,'Annex 2 EHV charges'!$D:$P,4,0))</f>
        <v/>
      </c>
      <c r="E269" s="79" t="str">
        <f>IFERROR(IF(VLOOKUP($A269,'Annex 2 EHV charges'!$D:$P,COLUMN(E269)+5,FALSE)=0,"",VLOOKUP($A269,'Annex 2 EHV charges'!$D:$P,COLUMN(E269)+5,FALSE)),"")</f>
        <v/>
      </c>
      <c r="F269" s="80" t="str">
        <f>IFERROR(IF(VLOOKUP($A269,'Annex 2 EHV charges'!$D:$P,COLUMN(F269)+5,FALSE)=0,"",VLOOKUP($A269,'Annex 2 EHV charges'!$D:$P,COLUMN(F269)+5,FALSE)),"")</f>
        <v/>
      </c>
      <c r="G269" s="81" t="str">
        <f>IFERROR(IF(VLOOKUP($A269,'Annex 2 EHV charges'!$D:$P,COLUMN(G269)+5,FALSE)=0,"",VLOOKUP($A269,'Annex 2 EHV charges'!$D:$P,COLUMN(G269)+5,FALSE)),"")</f>
        <v/>
      </c>
      <c r="H269" s="81" t="str">
        <f>IFERROR(IF(VLOOKUP($A269,'Annex 2 EHV charges'!$D:$P,COLUMN(H269)+5,FALSE)=0,"",VLOOKUP($A269,'Annex 2 EHV charges'!$D:$P,COLUMN(H269)+5,FALSE)),"")</f>
        <v/>
      </c>
    </row>
    <row r="270" spans="1:8" x14ac:dyDescent="0.2">
      <c r="A270" s="78" t="str">
        <f t="array" ref="A270">IFERROR(INDEX('Annex 2 EHV charges'!$D$11:$D$308, MATCH(0, IF(ISBLANK('Annex 2 EHV charges'!$D$11:$D$308),1, COUNTIF(A$4:$A269, 'Annex 2 EHV charges'!$D$11:$D$308)), 0)),"")</f>
        <v/>
      </c>
      <c r="B270" s="77" t="str">
        <f>IF($A270="","",VLOOKUP($A270,'Annex 2 EHV charges'!$D:$P,2,0))</f>
        <v/>
      </c>
      <c r="C270" s="78" t="str">
        <f>IF($A270="","",VLOOKUP($A270,'Annex 2 EHV charges'!$D:$P,3,0))</f>
        <v/>
      </c>
      <c r="D270" s="77" t="str">
        <f>IF($A270="","",VLOOKUP($A270,'Annex 2 EHV charges'!$D:$P,4,0))</f>
        <v/>
      </c>
      <c r="E270" s="79" t="str">
        <f>IFERROR(IF(VLOOKUP($A270,'Annex 2 EHV charges'!$D:$P,COLUMN(E270)+5,FALSE)=0,"",VLOOKUP($A270,'Annex 2 EHV charges'!$D:$P,COLUMN(E270)+5,FALSE)),"")</f>
        <v/>
      </c>
      <c r="F270" s="80" t="str">
        <f>IFERROR(IF(VLOOKUP($A270,'Annex 2 EHV charges'!$D:$P,COLUMN(F270)+5,FALSE)=0,"",VLOOKUP($A270,'Annex 2 EHV charges'!$D:$P,COLUMN(F270)+5,FALSE)),"")</f>
        <v/>
      </c>
      <c r="G270" s="81" t="str">
        <f>IFERROR(IF(VLOOKUP($A270,'Annex 2 EHV charges'!$D:$P,COLUMN(G270)+5,FALSE)=0,"",VLOOKUP($A270,'Annex 2 EHV charges'!$D:$P,COLUMN(G270)+5,FALSE)),"")</f>
        <v/>
      </c>
      <c r="H270" s="81" t="str">
        <f>IFERROR(IF(VLOOKUP($A270,'Annex 2 EHV charges'!$D:$P,COLUMN(H270)+5,FALSE)=0,"",VLOOKUP($A270,'Annex 2 EHV charges'!$D:$P,COLUMN(H270)+5,FALSE)),"")</f>
        <v/>
      </c>
    </row>
    <row r="271" spans="1:8" x14ac:dyDescent="0.2">
      <c r="A271" s="78" t="str">
        <f t="array" ref="A271">IFERROR(INDEX('Annex 2 EHV charges'!$D$11:$D$308, MATCH(0, IF(ISBLANK('Annex 2 EHV charges'!$D$11:$D$308),1, COUNTIF(A$4:$A270, 'Annex 2 EHV charges'!$D$11:$D$308)), 0)),"")</f>
        <v/>
      </c>
      <c r="B271" s="77" t="str">
        <f>IF($A271="","",VLOOKUP($A271,'Annex 2 EHV charges'!$D:$P,2,0))</f>
        <v/>
      </c>
      <c r="C271" s="78" t="str">
        <f>IF($A271="","",VLOOKUP($A271,'Annex 2 EHV charges'!$D:$P,3,0))</f>
        <v/>
      </c>
      <c r="D271" s="77" t="str">
        <f>IF($A271="","",VLOOKUP($A271,'Annex 2 EHV charges'!$D:$P,4,0))</f>
        <v/>
      </c>
      <c r="E271" s="79" t="str">
        <f>IFERROR(IF(VLOOKUP($A271,'Annex 2 EHV charges'!$D:$P,COLUMN(E271)+5,FALSE)=0,"",VLOOKUP($A271,'Annex 2 EHV charges'!$D:$P,COLUMN(E271)+5,FALSE)),"")</f>
        <v/>
      </c>
      <c r="F271" s="80" t="str">
        <f>IFERROR(IF(VLOOKUP($A271,'Annex 2 EHV charges'!$D:$P,COLUMN(F271)+5,FALSE)=0,"",VLOOKUP($A271,'Annex 2 EHV charges'!$D:$P,COLUMN(F271)+5,FALSE)),"")</f>
        <v/>
      </c>
      <c r="G271" s="81" t="str">
        <f>IFERROR(IF(VLOOKUP($A271,'Annex 2 EHV charges'!$D:$P,COLUMN(G271)+5,FALSE)=0,"",VLOOKUP($A271,'Annex 2 EHV charges'!$D:$P,COLUMN(G271)+5,FALSE)),"")</f>
        <v/>
      </c>
      <c r="H271" s="81" t="str">
        <f>IFERROR(IF(VLOOKUP($A271,'Annex 2 EHV charges'!$D:$P,COLUMN(H271)+5,FALSE)=0,"",VLOOKUP($A271,'Annex 2 EHV charges'!$D:$P,COLUMN(H271)+5,FALSE)),"")</f>
        <v/>
      </c>
    </row>
    <row r="272" spans="1:8" x14ac:dyDescent="0.2">
      <c r="A272" s="78" t="str">
        <f t="array" ref="A272">IFERROR(INDEX('Annex 2 EHV charges'!$D$11:$D$308, MATCH(0, IF(ISBLANK('Annex 2 EHV charges'!$D$11:$D$308),1, COUNTIF(A$4:$A271, 'Annex 2 EHV charges'!$D$11:$D$308)), 0)),"")</f>
        <v/>
      </c>
      <c r="B272" s="77" t="str">
        <f>IF($A272="","",VLOOKUP($A272,'Annex 2 EHV charges'!$D:$P,2,0))</f>
        <v/>
      </c>
      <c r="C272" s="78" t="str">
        <f>IF($A272="","",VLOOKUP($A272,'Annex 2 EHV charges'!$D:$P,3,0))</f>
        <v/>
      </c>
      <c r="D272" s="77" t="str">
        <f>IF($A272="","",VLOOKUP($A272,'Annex 2 EHV charges'!$D:$P,4,0))</f>
        <v/>
      </c>
      <c r="E272" s="79" t="str">
        <f>IFERROR(IF(VLOOKUP($A272,'Annex 2 EHV charges'!$D:$P,COLUMN(E272)+5,FALSE)=0,"",VLOOKUP($A272,'Annex 2 EHV charges'!$D:$P,COLUMN(E272)+5,FALSE)),"")</f>
        <v/>
      </c>
      <c r="F272" s="80" t="str">
        <f>IFERROR(IF(VLOOKUP($A272,'Annex 2 EHV charges'!$D:$P,COLUMN(F272)+5,FALSE)=0,"",VLOOKUP($A272,'Annex 2 EHV charges'!$D:$P,COLUMN(F272)+5,FALSE)),"")</f>
        <v/>
      </c>
      <c r="G272" s="81" t="str">
        <f>IFERROR(IF(VLOOKUP($A272,'Annex 2 EHV charges'!$D:$P,COLUMN(G272)+5,FALSE)=0,"",VLOOKUP($A272,'Annex 2 EHV charges'!$D:$P,COLUMN(G272)+5,FALSE)),"")</f>
        <v/>
      </c>
      <c r="H272" s="81" t="str">
        <f>IFERROR(IF(VLOOKUP($A272,'Annex 2 EHV charges'!$D:$P,COLUMN(H272)+5,FALSE)=0,"",VLOOKUP($A272,'Annex 2 EHV charges'!$D:$P,COLUMN(H272)+5,FALSE)),"")</f>
        <v/>
      </c>
    </row>
    <row r="273" spans="1:8" x14ac:dyDescent="0.2">
      <c r="A273" s="78" t="str">
        <f t="array" ref="A273">IFERROR(INDEX('Annex 2 EHV charges'!$D$11:$D$308, MATCH(0, IF(ISBLANK('Annex 2 EHV charges'!$D$11:$D$308),1, COUNTIF(A$4:$A272, 'Annex 2 EHV charges'!$D$11:$D$308)), 0)),"")</f>
        <v/>
      </c>
      <c r="B273" s="77" t="str">
        <f>IF($A273="","",VLOOKUP($A273,'Annex 2 EHV charges'!$D:$P,2,0))</f>
        <v/>
      </c>
      <c r="C273" s="78" t="str">
        <f>IF($A273="","",VLOOKUP($A273,'Annex 2 EHV charges'!$D:$P,3,0))</f>
        <v/>
      </c>
      <c r="D273" s="77" t="str">
        <f>IF($A273="","",VLOOKUP($A273,'Annex 2 EHV charges'!$D:$P,4,0))</f>
        <v/>
      </c>
      <c r="E273" s="79" t="str">
        <f>IFERROR(IF(VLOOKUP($A273,'Annex 2 EHV charges'!$D:$P,COLUMN(E273)+5,FALSE)=0,"",VLOOKUP($A273,'Annex 2 EHV charges'!$D:$P,COLUMN(E273)+5,FALSE)),"")</f>
        <v/>
      </c>
      <c r="F273" s="80" t="str">
        <f>IFERROR(IF(VLOOKUP($A273,'Annex 2 EHV charges'!$D:$P,COLUMN(F273)+5,FALSE)=0,"",VLOOKUP($A273,'Annex 2 EHV charges'!$D:$P,COLUMN(F273)+5,FALSE)),"")</f>
        <v/>
      </c>
      <c r="G273" s="81" t="str">
        <f>IFERROR(IF(VLOOKUP($A273,'Annex 2 EHV charges'!$D:$P,COLUMN(G273)+5,FALSE)=0,"",VLOOKUP($A273,'Annex 2 EHV charges'!$D:$P,COLUMN(G273)+5,FALSE)),"")</f>
        <v/>
      </c>
      <c r="H273" s="81" t="str">
        <f>IFERROR(IF(VLOOKUP($A273,'Annex 2 EHV charges'!$D:$P,COLUMN(H273)+5,FALSE)=0,"",VLOOKUP($A273,'Annex 2 EHV charges'!$D:$P,COLUMN(H273)+5,FALSE)),"")</f>
        <v/>
      </c>
    </row>
    <row r="274" spans="1:8" x14ac:dyDescent="0.2">
      <c r="A274" s="78" t="str">
        <f t="array" ref="A274">IFERROR(INDEX('Annex 2 EHV charges'!$D$11:$D$308, MATCH(0, IF(ISBLANK('Annex 2 EHV charges'!$D$11:$D$308),1, COUNTIF(A$4:$A273, 'Annex 2 EHV charges'!$D$11:$D$308)), 0)),"")</f>
        <v/>
      </c>
      <c r="B274" s="77" t="str">
        <f>IF($A274="","",VLOOKUP($A274,'Annex 2 EHV charges'!$D:$P,2,0))</f>
        <v/>
      </c>
      <c r="C274" s="78" t="str">
        <f>IF($A274="","",VLOOKUP($A274,'Annex 2 EHV charges'!$D:$P,3,0))</f>
        <v/>
      </c>
      <c r="D274" s="77" t="str">
        <f>IF($A274="","",VLOOKUP($A274,'Annex 2 EHV charges'!$D:$P,4,0))</f>
        <v/>
      </c>
      <c r="E274" s="79" t="str">
        <f>IFERROR(IF(VLOOKUP($A274,'Annex 2 EHV charges'!$D:$P,COLUMN(E274)+5,FALSE)=0,"",VLOOKUP($A274,'Annex 2 EHV charges'!$D:$P,COLUMN(E274)+5,FALSE)),"")</f>
        <v/>
      </c>
      <c r="F274" s="80" t="str">
        <f>IFERROR(IF(VLOOKUP($A274,'Annex 2 EHV charges'!$D:$P,COLUMN(F274)+5,FALSE)=0,"",VLOOKUP($A274,'Annex 2 EHV charges'!$D:$P,COLUMN(F274)+5,FALSE)),"")</f>
        <v/>
      </c>
      <c r="G274" s="81" t="str">
        <f>IFERROR(IF(VLOOKUP($A274,'Annex 2 EHV charges'!$D:$P,COLUMN(G274)+5,FALSE)=0,"",VLOOKUP($A274,'Annex 2 EHV charges'!$D:$P,COLUMN(G274)+5,FALSE)),"")</f>
        <v/>
      </c>
      <c r="H274" s="81" t="str">
        <f>IFERROR(IF(VLOOKUP($A274,'Annex 2 EHV charges'!$D:$P,COLUMN(H274)+5,FALSE)=0,"",VLOOKUP($A274,'Annex 2 EHV charges'!$D:$P,COLUMN(H274)+5,FALSE)),"")</f>
        <v/>
      </c>
    </row>
    <row r="275" spans="1:8" x14ac:dyDescent="0.2">
      <c r="A275" s="78" t="str">
        <f t="array" ref="A275">IFERROR(INDEX('Annex 2 EHV charges'!$D$11:$D$308, MATCH(0, IF(ISBLANK('Annex 2 EHV charges'!$D$11:$D$308),1, COUNTIF(A$4:$A274, 'Annex 2 EHV charges'!$D$11:$D$308)), 0)),"")</f>
        <v/>
      </c>
      <c r="B275" s="77" t="str">
        <f>IF($A275="","",VLOOKUP($A275,'Annex 2 EHV charges'!$D:$P,2,0))</f>
        <v/>
      </c>
      <c r="C275" s="78" t="str">
        <f>IF($A275="","",VLOOKUP($A275,'Annex 2 EHV charges'!$D:$P,3,0))</f>
        <v/>
      </c>
      <c r="D275" s="77" t="str">
        <f>IF($A275="","",VLOOKUP($A275,'Annex 2 EHV charges'!$D:$P,4,0))</f>
        <v/>
      </c>
      <c r="E275" s="79" t="str">
        <f>IFERROR(IF(VLOOKUP($A275,'Annex 2 EHV charges'!$D:$P,COLUMN(E275)+5,FALSE)=0,"",VLOOKUP($A275,'Annex 2 EHV charges'!$D:$P,COLUMN(E275)+5,FALSE)),"")</f>
        <v/>
      </c>
      <c r="F275" s="80" t="str">
        <f>IFERROR(IF(VLOOKUP($A275,'Annex 2 EHV charges'!$D:$P,COLUMN(F275)+5,FALSE)=0,"",VLOOKUP($A275,'Annex 2 EHV charges'!$D:$P,COLUMN(F275)+5,FALSE)),"")</f>
        <v/>
      </c>
      <c r="G275" s="81" t="str">
        <f>IFERROR(IF(VLOOKUP($A275,'Annex 2 EHV charges'!$D:$P,COLUMN(G275)+5,FALSE)=0,"",VLOOKUP($A275,'Annex 2 EHV charges'!$D:$P,COLUMN(G275)+5,FALSE)),"")</f>
        <v/>
      </c>
      <c r="H275" s="81" t="str">
        <f>IFERROR(IF(VLOOKUP($A275,'Annex 2 EHV charges'!$D:$P,COLUMN(H275)+5,FALSE)=0,"",VLOOKUP($A275,'Annex 2 EHV charges'!$D:$P,COLUMN(H275)+5,FALSE)),"")</f>
        <v/>
      </c>
    </row>
    <row r="276" spans="1:8" x14ac:dyDescent="0.2">
      <c r="A276" s="78" t="str">
        <f t="array" ref="A276">IFERROR(INDEX('Annex 2 EHV charges'!$D$11:$D$308, MATCH(0, IF(ISBLANK('Annex 2 EHV charges'!$D$11:$D$308),1, COUNTIF(A$4:$A275, 'Annex 2 EHV charges'!$D$11:$D$308)), 0)),"")</f>
        <v/>
      </c>
      <c r="B276" s="77" t="str">
        <f>IF($A276="","",VLOOKUP($A276,'Annex 2 EHV charges'!$D:$P,2,0))</f>
        <v/>
      </c>
      <c r="C276" s="78" t="str">
        <f>IF($A276="","",VLOOKUP($A276,'Annex 2 EHV charges'!$D:$P,3,0))</f>
        <v/>
      </c>
      <c r="D276" s="77" t="str">
        <f>IF($A276="","",VLOOKUP($A276,'Annex 2 EHV charges'!$D:$P,4,0))</f>
        <v/>
      </c>
      <c r="E276" s="79" t="str">
        <f>IFERROR(IF(VLOOKUP($A276,'Annex 2 EHV charges'!$D:$P,COLUMN(E276)+5,FALSE)=0,"",VLOOKUP($A276,'Annex 2 EHV charges'!$D:$P,COLUMN(E276)+5,FALSE)),"")</f>
        <v/>
      </c>
      <c r="F276" s="80" t="str">
        <f>IFERROR(IF(VLOOKUP($A276,'Annex 2 EHV charges'!$D:$P,COLUMN(F276)+5,FALSE)=0,"",VLOOKUP($A276,'Annex 2 EHV charges'!$D:$P,COLUMN(F276)+5,FALSE)),"")</f>
        <v/>
      </c>
      <c r="G276" s="81" t="str">
        <f>IFERROR(IF(VLOOKUP($A276,'Annex 2 EHV charges'!$D:$P,COLUMN(G276)+5,FALSE)=0,"",VLOOKUP($A276,'Annex 2 EHV charges'!$D:$P,COLUMN(G276)+5,FALSE)),"")</f>
        <v/>
      </c>
      <c r="H276" s="81" t="str">
        <f>IFERROR(IF(VLOOKUP($A276,'Annex 2 EHV charges'!$D:$P,COLUMN(H276)+5,FALSE)=0,"",VLOOKUP($A276,'Annex 2 EHV charges'!$D:$P,COLUMN(H276)+5,FALSE)),"")</f>
        <v/>
      </c>
    </row>
    <row r="277" spans="1:8" x14ac:dyDescent="0.2">
      <c r="A277" s="78" t="str">
        <f t="array" ref="A277">IFERROR(INDEX('Annex 2 EHV charges'!$D$11:$D$308, MATCH(0, IF(ISBLANK('Annex 2 EHV charges'!$D$11:$D$308),1, COUNTIF(A$4:$A276, 'Annex 2 EHV charges'!$D$11:$D$308)), 0)),"")</f>
        <v/>
      </c>
      <c r="B277" s="77" t="str">
        <f>IF($A277="","",VLOOKUP($A277,'Annex 2 EHV charges'!$D:$P,2,0))</f>
        <v/>
      </c>
      <c r="C277" s="78" t="str">
        <f>IF($A277="","",VLOOKUP($A277,'Annex 2 EHV charges'!$D:$P,3,0))</f>
        <v/>
      </c>
      <c r="D277" s="77" t="str">
        <f>IF($A277="","",VLOOKUP($A277,'Annex 2 EHV charges'!$D:$P,4,0))</f>
        <v/>
      </c>
      <c r="E277" s="79" t="str">
        <f>IFERROR(IF(VLOOKUP($A277,'Annex 2 EHV charges'!$D:$P,COLUMN(E277)+5,FALSE)=0,"",VLOOKUP($A277,'Annex 2 EHV charges'!$D:$P,COLUMN(E277)+5,FALSE)),"")</f>
        <v/>
      </c>
      <c r="F277" s="80" t="str">
        <f>IFERROR(IF(VLOOKUP($A277,'Annex 2 EHV charges'!$D:$P,COLUMN(F277)+5,FALSE)=0,"",VLOOKUP($A277,'Annex 2 EHV charges'!$D:$P,COLUMN(F277)+5,FALSE)),"")</f>
        <v/>
      </c>
      <c r="G277" s="81" t="str">
        <f>IFERROR(IF(VLOOKUP($A277,'Annex 2 EHV charges'!$D:$P,COLUMN(G277)+5,FALSE)=0,"",VLOOKUP($A277,'Annex 2 EHV charges'!$D:$P,COLUMN(G277)+5,FALSE)),"")</f>
        <v/>
      </c>
      <c r="H277" s="81" t="str">
        <f>IFERROR(IF(VLOOKUP($A277,'Annex 2 EHV charges'!$D:$P,COLUMN(H277)+5,FALSE)=0,"",VLOOKUP($A277,'Annex 2 EHV charges'!$D:$P,COLUMN(H277)+5,FALSE)),"")</f>
        <v/>
      </c>
    </row>
    <row r="278" spans="1:8" x14ac:dyDescent="0.2">
      <c r="A278" s="78" t="str">
        <f t="array" ref="A278">IFERROR(INDEX('Annex 2 EHV charges'!$D$11:$D$308, MATCH(0, IF(ISBLANK('Annex 2 EHV charges'!$D$11:$D$308),1, COUNTIF(A$4:$A277, 'Annex 2 EHV charges'!$D$11:$D$308)), 0)),"")</f>
        <v/>
      </c>
      <c r="B278" s="77" t="str">
        <f>IF($A278="","",VLOOKUP($A278,'Annex 2 EHV charges'!$D:$P,2,0))</f>
        <v/>
      </c>
      <c r="C278" s="78" t="str">
        <f>IF($A278="","",VLOOKUP($A278,'Annex 2 EHV charges'!$D:$P,3,0))</f>
        <v/>
      </c>
      <c r="D278" s="77" t="str">
        <f>IF($A278="","",VLOOKUP($A278,'Annex 2 EHV charges'!$D:$P,4,0))</f>
        <v/>
      </c>
      <c r="E278" s="79" t="str">
        <f>IFERROR(IF(VLOOKUP($A278,'Annex 2 EHV charges'!$D:$P,COLUMN(E278)+5,FALSE)=0,"",VLOOKUP($A278,'Annex 2 EHV charges'!$D:$P,COLUMN(E278)+5,FALSE)),"")</f>
        <v/>
      </c>
      <c r="F278" s="80" t="str">
        <f>IFERROR(IF(VLOOKUP($A278,'Annex 2 EHV charges'!$D:$P,COLUMN(F278)+5,FALSE)=0,"",VLOOKUP($A278,'Annex 2 EHV charges'!$D:$P,COLUMN(F278)+5,FALSE)),"")</f>
        <v/>
      </c>
      <c r="G278" s="81" t="str">
        <f>IFERROR(IF(VLOOKUP($A278,'Annex 2 EHV charges'!$D:$P,COLUMN(G278)+5,FALSE)=0,"",VLOOKUP($A278,'Annex 2 EHV charges'!$D:$P,COLUMN(G278)+5,FALSE)),"")</f>
        <v/>
      </c>
      <c r="H278" s="81" t="str">
        <f>IFERROR(IF(VLOOKUP($A278,'Annex 2 EHV charges'!$D:$P,COLUMN(H278)+5,FALSE)=0,"",VLOOKUP($A278,'Annex 2 EHV charges'!$D:$P,COLUMN(H278)+5,FALSE)),"")</f>
        <v/>
      </c>
    </row>
    <row r="279" spans="1:8" x14ac:dyDescent="0.2">
      <c r="A279" s="78" t="str">
        <f t="array" ref="A279">IFERROR(INDEX('Annex 2 EHV charges'!$D$11:$D$308, MATCH(0, IF(ISBLANK('Annex 2 EHV charges'!$D$11:$D$308),1, COUNTIF(A$4:$A278, 'Annex 2 EHV charges'!$D$11:$D$308)), 0)),"")</f>
        <v/>
      </c>
      <c r="B279" s="77" t="str">
        <f>IF($A279="","",VLOOKUP($A279,'Annex 2 EHV charges'!$D:$P,2,0))</f>
        <v/>
      </c>
      <c r="C279" s="78" t="str">
        <f>IF($A279="","",VLOOKUP($A279,'Annex 2 EHV charges'!$D:$P,3,0))</f>
        <v/>
      </c>
      <c r="D279" s="77" t="str">
        <f>IF($A279="","",VLOOKUP($A279,'Annex 2 EHV charges'!$D:$P,4,0))</f>
        <v/>
      </c>
      <c r="E279" s="79" t="str">
        <f>IFERROR(IF(VLOOKUP($A279,'Annex 2 EHV charges'!$D:$P,COLUMN(E279)+5,FALSE)=0,"",VLOOKUP($A279,'Annex 2 EHV charges'!$D:$P,COLUMN(E279)+5,FALSE)),"")</f>
        <v/>
      </c>
      <c r="F279" s="80" t="str">
        <f>IFERROR(IF(VLOOKUP($A279,'Annex 2 EHV charges'!$D:$P,COLUMN(F279)+5,FALSE)=0,"",VLOOKUP($A279,'Annex 2 EHV charges'!$D:$P,COLUMN(F279)+5,FALSE)),"")</f>
        <v/>
      </c>
      <c r="G279" s="81" t="str">
        <f>IFERROR(IF(VLOOKUP($A279,'Annex 2 EHV charges'!$D:$P,COLUMN(G279)+5,FALSE)=0,"",VLOOKUP($A279,'Annex 2 EHV charges'!$D:$P,COLUMN(G279)+5,FALSE)),"")</f>
        <v/>
      </c>
      <c r="H279" s="81" t="str">
        <f>IFERROR(IF(VLOOKUP($A279,'Annex 2 EHV charges'!$D:$P,COLUMN(H279)+5,FALSE)=0,"",VLOOKUP($A279,'Annex 2 EHV charges'!$D:$P,COLUMN(H279)+5,FALSE)),"")</f>
        <v/>
      </c>
    </row>
    <row r="280" spans="1:8" x14ac:dyDescent="0.2">
      <c r="A280" s="78" t="str">
        <f t="array" ref="A280">IFERROR(INDEX('Annex 2 EHV charges'!$D$11:$D$308, MATCH(0, IF(ISBLANK('Annex 2 EHV charges'!$D$11:$D$308),1, COUNTIF(A$4:$A279, 'Annex 2 EHV charges'!$D$11:$D$308)), 0)),"")</f>
        <v/>
      </c>
      <c r="B280" s="77" t="str">
        <f>IF($A280="","",VLOOKUP($A280,'Annex 2 EHV charges'!$D:$P,2,0))</f>
        <v/>
      </c>
      <c r="C280" s="78" t="str">
        <f>IF($A280="","",VLOOKUP($A280,'Annex 2 EHV charges'!$D:$P,3,0))</f>
        <v/>
      </c>
      <c r="D280" s="77" t="str">
        <f>IF($A280="","",VLOOKUP($A280,'Annex 2 EHV charges'!$D:$P,4,0))</f>
        <v/>
      </c>
      <c r="E280" s="79" t="str">
        <f>IFERROR(IF(VLOOKUP($A280,'Annex 2 EHV charges'!$D:$P,COLUMN(E280)+5,FALSE)=0,"",VLOOKUP($A280,'Annex 2 EHV charges'!$D:$P,COLUMN(E280)+5,FALSE)),"")</f>
        <v/>
      </c>
      <c r="F280" s="80" t="str">
        <f>IFERROR(IF(VLOOKUP($A280,'Annex 2 EHV charges'!$D:$P,COLUMN(F280)+5,FALSE)=0,"",VLOOKUP($A280,'Annex 2 EHV charges'!$D:$P,COLUMN(F280)+5,FALSE)),"")</f>
        <v/>
      </c>
      <c r="G280" s="81" t="str">
        <f>IFERROR(IF(VLOOKUP($A280,'Annex 2 EHV charges'!$D:$P,COLUMN(G280)+5,FALSE)=0,"",VLOOKUP($A280,'Annex 2 EHV charges'!$D:$P,COLUMN(G280)+5,FALSE)),"")</f>
        <v/>
      </c>
      <c r="H280" s="81" t="str">
        <f>IFERROR(IF(VLOOKUP($A280,'Annex 2 EHV charges'!$D:$P,COLUMN(H280)+5,FALSE)=0,"",VLOOKUP($A280,'Annex 2 EHV charges'!$D:$P,COLUMN(H280)+5,FALSE)),"")</f>
        <v/>
      </c>
    </row>
    <row r="281" spans="1:8" x14ac:dyDescent="0.2">
      <c r="A281" s="78" t="str">
        <f t="array" ref="A281">IFERROR(INDEX('Annex 2 EHV charges'!$D$11:$D$308, MATCH(0, IF(ISBLANK('Annex 2 EHV charges'!$D$11:$D$308),1, COUNTIF(A$4:$A280, 'Annex 2 EHV charges'!$D$11:$D$308)), 0)),"")</f>
        <v/>
      </c>
      <c r="B281" s="77" t="str">
        <f>IF($A281="","",VLOOKUP($A281,'Annex 2 EHV charges'!$D:$P,2,0))</f>
        <v/>
      </c>
      <c r="C281" s="78" t="str">
        <f>IF($A281="","",VLOOKUP($A281,'Annex 2 EHV charges'!$D:$P,3,0))</f>
        <v/>
      </c>
      <c r="D281" s="77" t="str">
        <f>IF($A281="","",VLOOKUP($A281,'Annex 2 EHV charges'!$D:$P,4,0))</f>
        <v/>
      </c>
      <c r="E281" s="79" t="str">
        <f>IFERROR(IF(VLOOKUP($A281,'Annex 2 EHV charges'!$D:$P,COLUMN(E281)+5,FALSE)=0,"",VLOOKUP($A281,'Annex 2 EHV charges'!$D:$P,COLUMN(E281)+5,FALSE)),"")</f>
        <v/>
      </c>
      <c r="F281" s="80" t="str">
        <f>IFERROR(IF(VLOOKUP($A281,'Annex 2 EHV charges'!$D:$P,COLUMN(F281)+5,FALSE)=0,"",VLOOKUP($A281,'Annex 2 EHV charges'!$D:$P,COLUMN(F281)+5,FALSE)),"")</f>
        <v/>
      </c>
      <c r="G281" s="81" t="str">
        <f>IFERROR(IF(VLOOKUP($A281,'Annex 2 EHV charges'!$D:$P,COLUMN(G281)+5,FALSE)=0,"",VLOOKUP($A281,'Annex 2 EHV charges'!$D:$P,COLUMN(G281)+5,FALSE)),"")</f>
        <v/>
      </c>
      <c r="H281" s="81" t="str">
        <f>IFERROR(IF(VLOOKUP($A281,'Annex 2 EHV charges'!$D:$P,COLUMN(H281)+5,FALSE)=0,"",VLOOKUP($A281,'Annex 2 EHV charges'!$D:$P,COLUMN(H281)+5,FALSE)),"")</f>
        <v/>
      </c>
    </row>
    <row r="282" spans="1:8" x14ac:dyDescent="0.2">
      <c r="A282" s="78" t="str">
        <f t="array" ref="A282">IFERROR(INDEX('Annex 2 EHV charges'!$D$11:$D$308, MATCH(0, IF(ISBLANK('Annex 2 EHV charges'!$D$11:$D$308),1, COUNTIF(A$4:$A281, 'Annex 2 EHV charges'!$D$11:$D$308)), 0)),"")</f>
        <v/>
      </c>
      <c r="B282" s="77" t="str">
        <f>IF($A282="","",VLOOKUP($A282,'Annex 2 EHV charges'!$D:$P,2,0))</f>
        <v/>
      </c>
      <c r="C282" s="78" t="str">
        <f>IF($A282="","",VLOOKUP($A282,'Annex 2 EHV charges'!$D:$P,3,0))</f>
        <v/>
      </c>
      <c r="D282" s="77" t="str">
        <f>IF($A282="","",VLOOKUP($A282,'Annex 2 EHV charges'!$D:$P,4,0))</f>
        <v/>
      </c>
      <c r="E282" s="79" t="str">
        <f>IFERROR(IF(VLOOKUP($A282,'Annex 2 EHV charges'!$D:$P,COLUMN(E282)+5,FALSE)=0,"",VLOOKUP($A282,'Annex 2 EHV charges'!$D:$P,COLUMN(E282)+5,FALSE)),"")</f>
        <v/>
      </c>
      <c r="F282" s="80" t="str">
        <f>IFERROR(IF(VLOOKUP($A282,'Annex 2 EHV charges'!$D:$P,COLUMN(F282)+5,FALSE)=0,"",VLOOKUP($A282,'Annex 2 EHV charges'!$D:$P,COLUMN(F282)+5,FALSE)),"")</f>
        <v/>
      </c>
      <c r="G282" s="81" t="str">
        <f>IFERROR(IF(VLOOKUP($A282,'Annex 2 EHV charges'!$D:$P,COLUMN(G282)+5,FALSE)=0,"",VLOOKUP($A282,'Annex 2 EHV charges'!$D:$P,COLUMN(G282)+5,FALSE)),"")</f>
        <v/>
      </c>
      <c r="H282" s="81" t="str">
        <f>IFERROR(IF(VLOOKUP($A282,'Annex 2 EHV charges'!$D:$P,COLUMN(H282)+5,FALSE)=0,"",VLOOKUP($A282,'Annex 2 EHV charges'!$D:$P,COLUMN(H282)+5,FALSE)),"")</f>
        <v/>
      </c>
    </row>
    <row r="283" spans="1:8" x14ac:dyDescent="0.2">
      <c r="A283" s="78" t="str">
        <f t="array" ref="A283">IFERROR(INDEX('Annex 2 EHV charges'!$D$11:$D$308, MATCH(0, IF(ISBLANK('Annex 2 EHV charges'!$D$11:$D$308),1, COUNTIF(A$4:$A282, 'Annex 2 EHV charges'!$D$11:$D$308)), 0)),"")</f>
        <v/>
      </c>
      <c r="B283" s="77" t="str">
        <f>IF($A283="","",VLOOKUP($A283,'Annex 2 EHV charges'!$D:$P,2,0))</f>
        <v/>
      </c>
      <c r="C283" s="78" t="str">
        <f>IF($A283="","",VLOOKUP($A283,'Annex 2 EHV charges'!$D:$P,3,0))</f>
        <v/>
      </c>
      <c r="D283" s="77" t="str">
        <f>IF($A283="","",VLOOKUP($A283,'Annex 2 EHV charges'!$D:$P,4,0))</f>
        <v/>
      </c>
      <c r="E283" s="79" t="str">
        <f>IFERROR(IF(VLOOKUP($A283,'Annex 2 EHV charges'!$D:$P,COLUMN(E283)+5,FALSE)=0,"",VLOOKUP($A283,'Annex 2 EHV charges'!$D:$P,COLUMN(E283)+5,FALSE)),"")</f>
        <v/>
      </c>
      <c r="F283" s="80" t="str">
        <f>IFERROR(IF(VLOOKUP($A283,'Annex 2 EHV charges'!$D:$P,COLUMN(F283)+5,FALSE)=0,"",VLOOKUP($A283,'Annex 2 EHV charges'!$D:$P,COLUMN(F283)+5,FALSE)),"")</f>
        <v/>
      </c>
      <c r="G283" s="81" t="str">
        <f>IFERROR(IF(VLOOKUP($A283,'Annex 2 EHV charges'!$D:$P,COLUMN(G283)+5,FALSE)=0,"",VLOOKUP($A283,'Annex 2 EHV charges'!$D:$P,COLUMN(G283)+5,FALSE)),"")</f>
        <v/>
      </c>
      <c r="H283" s="81" t="str">
        <f>IFERROR(IF(VLOOKUP($A283,'Annex 2 EHV charges'!$D:$P,COLUMN(H283)+5,FALSE)=0,"",VLOOKUP($A283,'Annex 2 EHV charges'!$D:$P,COLUMN(H283)+5,FALSE)),"")</f>
        <v/>
      </c>
    </row>
    <row r="284" spans="1:8" x14ac:dyDescent="0.2">
      <c r="A284" s="78" t="str">
        <f t="array" ref="A284">IFERROR(INDEX('Annex 2 EHV charges'!$D$11:$D$308, MATCH(0, IF(ISBLANK('Annex 2 EHV charges'!$D$11:$D$308),1, COUNTIF(A$4:$A283, 'Annex 2 EHV charges'!$D$11:$D$308)), 0)),"")</f>
        <v/>
      </c>
      <c r="B284" s="77" t="str">
        <f>IF($A284="","",VLOOKUP($A284,'Annex 2 EHV charges'!$D:$P,2,0))</f>
        <v/>
      </c>
      <c r="C284" s="78" t="str">
        <f>IF($A284="","",VLOOKUP($A284,'Annex 2 EHV charges'!$D:$P,3,0))</f>
        <v/>
      </c>
      <c r="D284" s="77" t="str">
        <f>IF($A284="","",VLOOKUP($A284,'Annex 2 EHV charges'!$D:$P,4,0))</f>
        <v/>
      </c>
      <c r="E284" s="79" t="str">
        <f>IFERROR(IF(VLOOKUP($A284,'Annex 2 EHV charges'!$D:$P,COLUMN(E284)+5,FALSE)=0,"",VLOOKUP($A284,'Annex 2 EHV charges'!$D:$P,COLUMN(E284)+5,FALSE)),"")</f>
        <v/>
      </c>
      <c r="F284" s="80" t="str">
        <f>IFERROR(IF(VLOOKUP($A284,'Annex 2 EHV charges'!$D:$P,COLUMN(F284)+5,FALSE)=0,"",VLOOKUP($A284,'Annex 2 EHV charges'!$D:$P,COLUMN(F284)+5,FALSE)),"")</f>
        <v/>
      </c>
      <c r="G284" s="81" t="str">
        <f>IFERROR(IF(VLOOKUP($A284,'Annex 2 EHV charges'!$D:$P,COLUMN(G284)+5,FALSE)=0,"",VLOOKUP($A284,'Annex 2 EHV charges'!$D:$P,COLUMN(G284)+5,FALSE)),"")</f>
        <v/>
      </c>
      <c r="H284" s="81" t="str">
        <f>IFERROR(IF(VLOOKUP($A284,'Annex 2 EHV charges'!$D:$P,COLUMN(H284)+5,FALSE)=0,"",VLOOKUP($A284,'Annex 2 EHV charges'!$D:$P,COLUMN(H284)+5,FALSE)),"")</f>
        <v/>
      </c>
    </row>
    <row r="285" spans="1:8" x14ac:dyDescent="0.2">
      <c r="A285" s="78" t="str">
        <f t="array" ref="A285">IFERROR(INDEX('Annex 2 EHV charges'!$D$11:$D$308, MATCH(0, IF(ISBLANK('Annex 2 EHV charges'!$D$11:$D$308),1, COUNTIF(A$4:$A284, 'Annex 2 EHV charges'!$D$11:$D$308)), 0)),"")</f>
        <v/>
      </c>
      <c r="B285" s="77" t="str">
        <f>IF($A285="","",VLOOKUP($A285,'Annex 2 EHV charges'!$D:$P,2,0))</f>
        <v/>
      </c>
      <c r="C285" s="78" t="str">
        <f>IF($A285="","",VLOOKUP($A285,'Annex 2 EHV charges'!$D:$P,3,0))</f>
        <v/>
      </c>
      <c r="D285" s="77" t="str">
        <f>IF($A285="","",VLOOKUP($A285,'Annex 2 EHV charges'!$D:$P,4,0))</f>
        <v/>
      </c>
      <c r="E285" s="79" t="str">
        <f>IFERROR(IF(VLOOKUP($A285,'Annex 2 EHV charges'!$D:$P,COLUMN(E285)+5,FALSE)=0,"",VLOOKUP($A285,'Annex 2 EHV charges'!$D:$P,COLUMN(E285)+5,FALSE)),"")</f>
        <v/>
      </c>
      <c r="F285" s="80" t="str">
        <f>IFERROR(IF(VLOOKUP($A285,'Annex 2 EHV charges'!$D:$P,COLUMN(F285)+5,FALSE)=0,"",VLOOKUP($A285,'Annex 2 EHV charges'!$D:$P,COLUMN(F285)+5,FALSE)),"")</f>
        <v/>
      </c>
      <c r="G285" s="81" t="str">
        <f>IFERROR(IF(VLOOKUP($A285,'Annex 2 EHV charges'!$D:$P,COLUMN(G285)+5,FALSE)=0,"",VLOOKUP($A285,'Annex 2 EHV charges'!$D:$P,COLUMN(G285)+5,FALSE)),"")</f>
        <v/>
      </c>
      <c r="H285" s="81" t="str">
        <f>IFERROR(IF(VLOOKUP($A285,'Annex 2 EHV charges'!$D:$P,COLUMN(H285)+5,FALSE)=0,"",VLOOKUP($A285,'Annex 2 EHV charges'!$D:$P,COLUMN(H285)+5,FALSE)),"")</f>
        <v/>
      </c>
    </row>
    <row r="286" spans="1:8" x14ac:dyDescent="0.2">
      <c r="A286" s="78" t="str">
        <f t="array" ref="A286">IFERROR(INDEX('Annex 2 EHV charges'!$D$11:$D$308, MATCH(0, IF(ISBLANK('Annex 2 EHV charges'!$D$11:$D$308),1, COUNTIF(A$4:$A285, 'Annex 2 EHV charges'!$D$11:$D$308)), 0)),"")</f>
        <v/>
      </c>
      <c r="B286" s="77" t="str">
        <f>IF($A286="","",VLOOKUP($A286,'Annex 2 EHV charges'!$D:$P,2,0))</f>
        <v/>
      </c>
      <c r="C286" s="78" t="str">
        <f>IF($A286="","",VLOOKUP($A286,'Annex 2 EHV charges'!$D:$P,3,0))</f>
        <v/>
      </c>
      <c r="D286" s="77" t="str">
        <f>IF($A286="","",VLOOKUP($A286,'Annex 2 EHV charges'!$D:$P,4,0))</f>
        <v/>
      </c>
      <c r="E286" s="79" t="str">
        <f>IFERROR(IF(VLOOKUP($A286,'Annex 2 EHV charges'!$D:$P,COLUMN(E286)+5,FALSE)=0,"",VLOOKUP($A286,'Annex 2 EHV charges'!$D:$P,COLUMN(E286)+5,FALSE)),"")</f>
        <v/>
      </c>
      <c r="F286" s="80" t="str">
        <f>IFERROR(IF(VLOOKUP($A286,'Annex 2 EHV charges'!$D:$P,COLUMN(F286)+5,FALSE)=0,"",VLOOKUP($A286,'Annex 2 EHV charges'!$D:$P,COLUMN(F286)+5,FALSE)),"")</f>
        <v/>
      </c>
      <c r="G286" s="81" t="str">
        <f>IFERROR(IF(VLOOKUP($A286,'Annex 2 EHV charges'!$D:$P,COLUMN(G286)+5,FALSE)=0,"",VLOOKUP($A286,'Annex 2 EHV charges'!$D:$P,COLUMN(G286)+5,FALSE)),"")</f>
        <v/>
      </c>
      <c r="H286" s="81" t="str">
        <f>IFERROR(IF(VLOOKUP($A286,'Annex 2 EHV charges'!$D:$P,COLUMN(H286)+5,FALSE)=0,"",VLOOKUP($A286,'Annex 2 EHV charges'!$D:$P,COLUMN(H286)+5,FALSE)),"")</f>
        <v/>
      </c>
    </row>
    <row r="287" spans="1:8" x14ac:dyDescent="0.2">
      <c r="A287" s="78" t="str">
        <f t="array" ref="A287">IFERROR(INDEX('Annex 2 EHV charges'!$D$11:$D$308, MATCH(0, IF(ISBLANK('Annex 2 EHV charges'!$D$11:$D$308),1, COUNTIF(A$4:$A286, 'Annex 2 EHV charges'!$D$11:$D$308)), 0)),"")</f>
        <v/>
      </c>
      <c r="B287" s="77" t="str">
        <f>IF($A287="","",VLOOKUP($A287,'Annex 2 EHV charges'!$D:$P,2,0))</f>
        <v/>
      </c>
      <c r="C287" s="78" t="str">
        <f>IF($A287="","",VLOOKUP($A287,'Annex 2 EHV charges'!$D:$P,3,0))</f>
        <v/>
      </c>
      <c r="D287" s="77" t="str">
        <f>IF($A287="","",VLOOKUP($A287,'Annex 2 EHV charges'!$D:$P,4,0))</f>
        <v/>
      </c>
      <c r="E287" s="79" t="str">
        <f>IFERROR(IF(VLOOKUP($A287,'Annex 2 EHV charges'!$D:$P,COLUMN(E287)+5,FALSE)=0,"",VLOOKUP($A287,'Annex 2 EHV charges'!$D:$P,COLUMN(E287)+5,FALSE)),"")</f>
        <v/>
      </c>
      <c r="F287" s="80" t="str">
        <f>IFERROR(IF(VLOOKUP($A287,'Annex 2 EHV charges'!$D:$P,COLUMN(F287)+5,FALSE)=0,"",VLOOKUP($A287,'Annex 2 EHV charges'!$D:$P,COLUMN(F287)+5,FALSE)),"")</f>
        <v/>
      </c>
      <c r="G287" s="81" t="str">
        <f>IFERROR(IF(VLOOKUP($A287,'Annex 2 EHV charges'!$D:$P,COLUMN(G287)+5,FALSE)=0,"",VLOOKUP($A287,'Annex 2 EHV charges'!$D:$P,COLUMN(G287)+5,FALSE)),"")</f>
        <v/>
      </c>
      <c r="H287" s="81" t="str">
        <f>IFERROR(IF(VLOOKUP($A287,'Annex 2 EHV charges'!$D:$P,COLUMN(H287)+5,FALSE)=0,"",VLOOKUP($A287,'Annex 2 EHV charges'!$D:$P,COLUMN(H287)+5,FALSE)),"")</f>
        <v/>
      </c>
    </row>
    <row r="288" spans="1:8" x14ac:dyDescent="0.2">
      <c r="A288" s="78" t="str">
        <f t="array" ref="A288">IFERROR(INDEX('Annex 2 EHV charges'!$D$11:$D$308, MATCH(0, IF(ISBLANK('Annex 2 EHV charges'!$D$11:$D$308),1, COUNTIF(A$4:$A287, 'Annex 2 EHV charges'!$D$11:$D$308)), 0)),"")</f>
        <v/>
      </c>
      <c r="B288" s="77" t="str">
        <f>IF($A288="","",VLOOKUP($A288,'Annex 2 EHV charges'!$D:$P,2,0))</f>
        <v/>
      </c>
      <c r="C288" s="78" t="str">
        <f>IF($A288="","",VLOOKUP($A288,'Annex 2 EHV charges'!$D:$P,3,0))</f>
        <v/>
      </c>
      <c r="D288" s="77" t="str">
        <f>IF($A288="","",VLOOKUP($A288,'Annex 2 EHV charges'!$D:$P,4,0))</f>
        <v/>
      </c>
      <c r="E288" s="79" t="str">
        <f>IFERROR(IF(VLOOKUP($A288,'Annex 2 EHV charges'!$D:$P,COLUMN(E288)+5,FALSE)=0,"",VLOOKUP($A288,'Annex 2 EHV charges'!$D:$P,COLUMN(E288)+5,FALSE)),"")</f>
        <v/>
      </c>
      <c r="F288" s="80" t="str">
        <f>IFERROR(IF(VLOOKUP($A288,'Annex 2 EHV charges'!$D:$P,COLUMN(F288)+5,FALSE)=0,"",VLOOKUP($A288,'Annex 2 EHV charges'!$D:$P,COLUMN(F288)+5,FALSE)),"")</f>
        <v/>
      </c>
      <c r="G288" s="81" t="str">
        <f>IFERROR(IF(VLOOKUP($A288,'Annex 2 EHV charges'!$D:$P,COLUMN(G288)+5,FALSE)=0,"",VLOOKUP($A288,'Annex 2 EHV charges'!$D:$P,COLUMN(G288)+5,FALSE)),"")</f>
        <v/>
      </c>
      <c r="H288" s="81" t="str">
        <f>IFERROR(IF(VLOOKUP($A288,'Annex 2 EHV charges'!$D:$P,COLUMN(H288)+5,FALSE)=0,"",VLOOKUP($A288,'Annex 2 EHV charges'!$D:$P,COLUMN(H288)+5,FALSE)),"")</f>
        <v/>
      </c>
    </row>
    <row r="289" spans="1:8" x14ac:dyDescent="0.2">
      <c r="A289" s="78" t="str">
        <f t="array" ref="A289">IFERROR(INDEX('Annex 2 EHV charges'!$D$11:$D$308, MATCH(0, IF(ISBLANK('Annex 2 EHV charges'!$D$11:$D$308),1, COUNTIF(A$4:$A288, 'Annex 2 EHV charges'!$D$11:$D$308)), 0)),"")</f>
        <v/>
      </c>
      <c r="B289" s="77" t="str">
        <f>IF($A289="","",VLOOKUP($A289,'Annex 2 EHV charges'!$D:$P,2,0))</f>
        <v/>
      </c>
      <c r="C289" s="78" t="str">
        <f>IF($A289="","",VLOOKUP($A289,'Annex 2 EHV charges'!$D:$P,3,0))</f>
        <v/>
      </c>
      <c r="D289" s="77" t="str">
        <f>IF($A289="","",VLOOKUP($A289,'Annex 2 EHV charges'!$D:$P,4,0))</f>
        <v/>
      </c>
      <c r="E289" s="79" t="str">
        <f>IFERROR(IF(VLOOKUP($A289,'Annex 2 EHV charges'!$D:$P,COLUMN(E289)+5,FALSE)=0,"",VLOOKUP($A289,'Annex 2 EHV charges'!$D:$P,COLUMN(E289)+5,FALSE)),"")</f>
        <v/>
      </c>
      <c r="F289" s="80" t="str">
        <f>IFERROR(IF(VLOOKUP($A289,'Annex 2 EHV charges'!$D:$P,COLUMN(F289)+5,FALSE)=0,"",VLOOKUP($A289,'Annex 2 EHV charges'!$D:$P,COLUMN(F289)+5,FALSE)),"")</f>
        <v/>
      </c>
      <c r="G289" s="81" t="str">
        <f>IFERROR(IF(VLOOKUP($A289,'Annex 2 EHV charges'!$D:$P,COLUMN(G289)+5,FALSE)=0,"",VLOOKUP($A289,'Annex 2 EHV charges'!$D:$P,COLUMN(G289)+5,FALSE)),"")</f>
        <v/>
      </c>
      <c r="H289" s="81" t="str">
        <f>IFERROR(IF(VLOOKUP($A289,'Annex 2 EHV charges'!$D:$P,COLUMN(H289)+5,FALSE)=0,"",VLOOKUP($A289,'Annex 2 EHV charges'!$D:$P,COLUMN(H289)+5,FALSE)),"")</f>
        <v/>
      </c>
    </row>
    <row r="290" spans="1:8" x14ac:dyDescent="0.2">
      <c r="A290" s="78" t="str">
        <f t="array" ref="A290">IFERROR(INDEX('Annex 2 EHV charges'!$D$11:$D$308, MATCH(0, IF(ISBLANK('Annex 2 EHV charges'!$D$11:$D$308),1, COUNTIF(A$4:$A289, 'Annex 2 EHV charges'!$D$11:$D$308)), 0)),"")</f>
        <v/>
      </c>
      <c r="B290" s="77" t="str">
        <f>IF($A290="","",VLOOKUP($A290,'Annex 2 EHV charges'!$D:$P,2,0))</f>
        <v/>
      </c>
      <c r="C290" s="78" t="str">
        <f>IF($A290="","",VLOOKUP($A290,'Annex 2 EHV charges'!$D:$P,3,0))</f>
        <v/>
      </c>
      <c r="D290" s="77" t="str">
        <f>IF($A290="","",VLOOKUP($A290,'Annex 2 EHV charges'!$D:$P,4,0))</f>
        <v/>
      </c>
      <c r="E290" s="79" t="str">
        <f>IFERROR(IF(VLOOKUP($A290,'Annex 2 EHV charges'!$D:$P,COLUMN(E290)+5,FALSE)=0,"",VLOOKUP($A290,'Annex 2 EHV charges'!$D:$P,COLUMN(E290)+5,FALSE)),"")</f>
        <v/>
      </c>
      <c r="F290" s="80" t="str">
        <f>IFERROR(IF(VLOOKUP($A290,'Annex 2 EHV charges'!$D:$P,COLUMN(F290)+5,FALSE)=0,"",VLOOKUP($A290,'Annex 2 EHV charges'!$D:$P,COLUMN(F290)+5,FALSE)),"")</f>
        <v/>
      </c>
      <c r="G290" s="81" t="str">
        <f>IFERROR(IF(VLOOKUP($A290,'Annex 2 EHV charges'!$D:$P,COLUMN(G290)+5,FALSE)=0,"",VLOOKUP($A290,'Annex 2 EHV charges'!$D:$P,COLUMN(G290)+5,FALSE)),"")</f>
        <v/>
      </c>
      <c r="H290" s="81" t="str">
        <f>IFERROR(IF(VLOOKUP($A290,'Annex 2 EHV charges'!$D:$P,COLUMN(H290)+5,FALSE)=0,"",VLOOKUP($A290,'Annex 2 EHV charges'!$D:$P,COLUMN(H290)+5,FALSE)),"")</f>
        <v/>
      </c>
    </row>
    <row r="291" spans="1:8" x14ac:dyDescent="0.2">
      <c r="A291" s="78" t="str">
        <f t="array" ref="A291">IFERROR(INDEX('Annex 2 EHV charges'!$D$11:$D$308, MATCH(0, IF(ISBLANK('Annex 2 EHV charges'!$D$11:$D$308),1, COUNTIF(A$4:$A290, 'Annex 2 EHV charges'!$D$11:$D$308)), 0)),"")</f>
        <v/>
      </c>
      <c r="B291" s="77" t="str">
        <f>IF($A291="","",VLOOKUP($A291,'Annex 2 EHV charges'!$D:$P,2,0))</f>
        <v/>
      </c>
      <c r="C291" s="78" t="str">
        <f>IF($A291="","",VLOOKUP($A291,'Annex 2 EHV charges'!$D:$P,3,0))</f>
        <v/>
      </c>
      <c r="D291" s="77" t="str">
        <f>IF($A291="","",VLOOKUP($A291,'Annex 2 EHV charges'!$D:$P,4,0))</f>
        <v/>
      </c>
      <c r="E291" s="79" t="str">
        <f>IFERROR(IF(VLOOKUP($A291,'Annex 2 EHV charges'!$D:$P,COLUMN(E291)+5,FALSE)=0,"",VLOOKUP($A291,'Annex 2 EHV charges'!$D:$P,COLUMN(E291)+5,FALSE)),"")</f>
        <v/>
      </c>
      <c r="F291" s="80" t="str">
        <f>IFERROR(IF(VLOOKUP($A291,'Annex 2 EHV charges'!$D:$P,COLUMN(F291)+5,FALSE)=0,"",VLOOKUP($A291,'Annex 2 EHV charges'!$D:$P,COLUMN(F291)+5,FALSE)),"")</f>
        <v/>
      </c>
      <c r="G291" s="81" t="str">
        <f>IFERROR(IF(VLOOKUP($A291,'Annex 2 EHV charges'!$D:$P,COLUMN(G291)+5,FALSE)=0,"",VLOOKUP($A291,'Annex 2 EHV charges'!$D:$P,COLUMN(G291)+5,FALSE)),"")</f>
        <v/>
      </c>
      <c r="H291" s="81" t="str">
        <f>IFERROR(IF(VLOOKUP($A291,'Annex 2 EHV charges'!$D:$P,COLUMN(H291)+5,FALSE)=0,"",VLOOKUP($A291,'Annex 2 EHV charges'!$D:$P,COLUMN(H291)+5,FALSE)),"")</f>
        <v/>
      </c>
    </row>
    <row r="292" spans="1:8" x14ac:dyDescent="0.2">
      <c r="A292" s="78" t="str">
        <f t="array" ref="A292">IFERROR(INDEX('Annex 2 EHV charges'!$D$11:$D$308, MATCH(0, IF(ISBLANK('Annex 2 EHV charges'!$D$11:$D$308),1, COUNTIF(A$4:$A291, 'Annex 2 EHV charges'!$D$11:$D$308)), 0)),"")</f>
        <v/>
      </c>
      <c r="B292" s="77" t="str">
        <f>IF($A292="","",VLOOKUP($A292,'Annex 2 EHV charges'!$D:$P,2,0))</f>
        <v/>
      </c>
      <c r="C292" s="78" t="str">
        <f>IF($A292="","",VLOOKUP($A292,'Annex 2 EHV charges'!$D:$P,3,0))</f>
        <v/>
      </c>
      <c r="D292" s="77" t="str">
        <f>IF($A292="","",VLOOKUP($A292,'Annex 2 EHV charges'!$D:$P,4,0))</f>
        <v/>
      </c>
      <c r="E292" s="79" t="str">
        <f>IFERROR(IF(VLOOKUP($A292,'Annex 2 EHV charges'!$D:$P,COLUMN(E292)+5,FALSE)=0,"",VLOOKUP($A292,'Annex 2 EHV charges'!$D:$P,COLUMN(E292)+5,FALSE)),"")</f>
        <v/>
      </c>
      <c r="F292" s="80" t="str">
        <f>IFERROR(IF(VLOOKUP($A292,'Annex 2 EHV charges'!$D:$P,COLUMN(F292)+5,FALSE)=0,"",VLOOKUP($A292,'Annex 2 EHV charges'!$D:$P,COLUMN(F292)+5,FALSE)),"")</f>
        <v/>
      </c>
      <c r="G292" s="81" t="str">
        <f>IFERROR(IF(VLOOKUP($A292,'Annex 2 EHV charges'!$D:$P,COLUMN(G292)+5,FALSE)=0,"",VLOOKUP($A292,'Annex 2 EHV charges'!$D:$P,COLUMN(G292)+5,FALSE)),"")</f>
        <v/>
      </c>
      <c r="H292" s="81" t="str">
        <f>IFERROR(IF(VLOOKUP($A292,'Annex 2 EHV charges'!$D:$P,COLUMN(H292)+5,FALSE)=0,"",VLOOKUP($A292,'Annex 2 EHV charges'!$D:$P,COLUMN(H292)+5,FALSE)),"")</f>
        <v/>
      </c>
    </row>
    <row r="293" spans="1:8" x14ac:dyDescent="0.2">
      <c r="A293" s="78" t="str">
        <f t="array" ref="A293">IFERROR(INDEX('Annex 2 EHV charges'!$D$11:$D$308, MATCH(0, IF(ISBLANK('Annex 2 EHV charges'!$D$11:$D$308),1, COUNTIF(A$4:$A292, 'Annex 2 EHV charges'!$D$11:$D$308)), 0)),"")</f>
        <v/>
      </c>
      <c r="B293" s="77" t="str">
        <f>IF($A293="","",VLOOKUP($A293,'Annex 2 EHV charges'!$D:$P,2,0))</f>
        <v/>
      </c>
      <c r="C293" s="78" t="str">
        <f>IF($A293="","",VLOOKUP($A293,'Annex 2 EHV charges'!$D:$P,3,0))</f>
        <v/>
      </c>
      <c r="D293" s="77" t="str">
        <f>IF($A293="","",VLOOKUP($A293,'Annex 2 EHV charges'!$D:$P,4,0))</f>
        <v/>
      </c>
      <c r="E293" s="79" t="str">
        <f>IFERROR(IF(VLOOKUP($A293,'Annex 2 EHV charges'!$D:$P,COLUMN(E293)+5,FALSE)=0,"",VLOOKUP($A293,'Annex 2 EHV charges'!$D:$P,COLUMN(E293)+5,FALSE)),"")</f>
        <v/>
      </c>
      <c r="F293" s="80" t="str">
        <f>IFERROR(IF(VLOOKUP($A293,'Annex 2 EHV charges'!$D:$P,COLUMN(F293)+5,FALSE)=0,"",VLOOKUP($A293,'Annex 2 EHV charges'!$D:$P,COLUMN(F293)+5,FALSE)),"")</f>
        <v/>
      </c>
      <c r="G293" s="81" t="str">
        <f>IFERROR(IF(VLOOKUP($A293,'Annex 2 EHV charges'!$D:$P,COLUMN(G293)+5,FALSE)=0,"",VLOOKUP($A293,'Annex 2 EHV charges'!$D:$P,COLUMN(G293)+5,FALSE)),"")</f>
        <v/>
      </c>
      <c r="H293" s="81" t="str">
        <f>IFERROR(IF(VLOOKUP($A293,'Annex 2 EHV charges'!$D:$P,COLUMN(H293)+5,FALSE)=0,"",VLOOKUP($A293,'Annex 2 EHV charges'!$D:$P,COLUMN(H293)+5,FALSE)),"")</f>
        <v/>
      </c>
    </row>
    <row r="294" spans="1:8" x14ac:dyDescent="0.2">
      <c r="A294" s="78" t="str">
        <f t="array" ref="A294">IFERROR(INDEX('Annex 2 EHV charges'!$D$11:$D$308, MATCH(0, IF(ISBLANK('Annex 2 EHV charges'!$D$11:$D$308),1, COUNTIF(A$4:$A293, 'Annex 2 EHV charges'!$D$11:$D$308)), 0)),"")</f>
        <v/>
      </c>
      <c r="B294" s="77" t="str">
        <f>IF($A294="","",VLOOKUP($A294,'Annex 2 EHV charges'!$D:$P,2,0))</f>
        <v/>
      </c>
      <c r="C294" s="78" t="str">
        <f>IF($A294="","",VLOOKUP($A294,'Annex 2 EHV charges'!$D:$P,3,0))</f>
        <v/>
      </c>
      <c r="D294" s="77" t="str">
        <f>IF($A294="","",VLOOKUP($A294,'Annex 2 EHV charges'!$D:$P,4,0))</f>
        <v/>
      </c>
      <c r="E294" s="79" t="str">
        <f>IFERROR(IF(VLOOKUP($A294,'Annex 2 EHV charges'!$D:$P,COLUMN(E294)+5,FALSE)=0,"",VLOOKUP($A294,'Annex 2 EHV charges'!$D:$P,COLUMN(E294)+5,FALSE)),"")</f>
        <v/>
      </c>
      <c r="F294" s="80" t="str">
        <f>IFERROR(IF(VLOOKUP($A294,'Annex 2 EHV charges'!$D:$P,COLUMN(F294)+5,FALSE)=0,"",VLOOKUP($A294,'Annex 2 EHV charges'!$D:$P,COLUMN(F294)+5,FALSE)),"")</f>
        <v/>
      </c>
      <c r="G294" s="81" t="str">
        <f>IFERROR(IF(VLOOKUP($A294,'Annex 2 EHV charges'!$D:$P,COLUMN(G294)+5,FALSE)=0,"",VLOOKUP($A294,'Annex 2 EHV charges'!$D:$P,COLUMN(G294)+5,FALSE)),"")</f>
        <v/>
      </c>
      <c r="H294" s="81" t="str">
        <f>IFERROR(IF(VLOOKUP($A294,'Annex 2 EHV charges'!$D:$P,COLUMN(H294)+5,FALSE)=0,"",VLOOKUP($A294,'Annex 2 EHV charges'!$D:$P,COLUMN(H294)+5,FALSE)),"")</f>
        <v/>
      </c>
    </row>
    <row r="295" spans="1:8" x14ac:dyDescent="0.2">
      <c r="A295" s="78" t="str">
        <f t="array" ref="A295">IFERROR(INDEX('Annex 2 EHV charges'!$D$11:$D$308, MATCH(0, IF(ISBLANK('Annex 2 EHV charges'!$D$11:$D$308),1, COUNTIF(A$4:$A294, 'Annex 2 EHV charges'!$D$11:$D$308)), 0)),"")</f>
        <v/>
      </c>
      <c r="B295" s="77" t="str">
        <f>IF($A295="","",VLOOKUP($A295,'Annex 2 EHV charges'!$D:$P,2,0))</f>
        <v/>
      </c>
      <c r="C295" s="78" t="str">
        <f>IF($A295="","",VLOOKUP($A295,'Annex 2 EHV charges'!$D:$P,3,0))</f>
        <v/>
      </c>
      <c r="D295" s="77" t="str">
        <f>IF($A295="","",VLOOKUP($A295,'Annex 2 EHV charges'!$D:$P,4,0))</f>
        <v/>
      </c>
      <c r="E295" s="79" t="str">
        <f>IFERROR(IF(VLOOKUP($A295,'Annex 2 EHV charges'!$D:$P,COLUMN(E295)+5,FALSE)=0,"",VLOOKUP($A295,'Annex 2 EHV charges'!$D:$P,COLUMN(E295)+5,FALSE)),"")</f>
        <v/>
      </c>
      <c r="F295" s="80" t="str">
        <f>IFERROR(IF(VLOOKUP($A295,'Annex 2 EHV charges'!$D:$P,COLUMN(F295)+5,FALSE)=0,"",VLOOKUP($A295,'Annex 2 EHV charges'!$D:$P,COLUMN(F295)+5,FALSE)),"")</f>
        <v/>
      </c>
      <c r="G295" s="81" t="str">
        <f>IFERROR(IF(VLOOKUP($A295,'Annex 2 EHV charges'!$D:$P,COLUMN(G295)+5,FALSE)=0,"",VLOOKUP($A295,'Annex 2 EHV charges'!$D:$P,COLUMN(G295)+5,FALSE)),"")</f>
        <v/>
      </c>
      <c r="H295" s="81" t="str">
        <f>IFERROR(IF(VLOOKUP($A295,'Annex 2 EHV charges'!$D:$P,COLUMN(H295)+5,FALSE)=0,"",VLOOKUP($A295,'Annex 2 EHV charges'!$D:$P,COLUMN(H295)+5,FALSE)),"")</f>
        <v/>
      </c>
    </row>
    <row r="296" spans="1:8" x14ac:dyDescent="0.2">
      <c r="A296" s="78" t="str">
        <f t="array" ref="A296">IFERROR(INDEX('Annex 2 EHV charges'!$D$11:$D$308, MATCH(0, IF(ISBLANK('Annex 2 EHV charges'!$D$11:$D$308),1, COUNTIF(A$4:$A295, 'Annex 2 EHV charges'!$D$11:$D$308)), 0)),"")</f>
        <v/>
      </c>
      <c r="B296" s="77" t="str">
        <f>IF($A296="","",VLOOKUP($A296,'Annex 2 EHV charges'!$D:$P,2,0))</f>
        <v/>
      </c>
      <c r="C296" s="78" t="str">
        <f>IF($A296="","",VLOOKUP($A296,'Annex 2 EHV charges'!$D:$P,3,0))</f>
        <v/>
      </c>
      <c r="D296" s="77" t="str">
        <f>IF($A296="","",VLOOKUP($A296,'Annex 2 EHV charges'!$D:$P,4,0))</f>
        <v/>
      </c>
      <c r="E296" s="79" t="str">
        <f>IFERROR(IF(VLOOKUP($A296,'Annex 2 EHV charges'!$D:$P,COLUMN(E296)+5,FALSE)=0,"",VLOOKUP($A296,'Annex 2 EHV charges'!$D:$P,COLUMN(E296)+5,FALSE)),"")</f>
        <v/>
      </c>
      <c r="F296" s="80" t="str">
        <f>IFERROR(IF(VLOOKUP($A296,'Annex 2 EHV charges'!$D:$P,COLUMN(F296)+5,FALSE)=0,"",VLOOKUP($A296,'Annex 2 EHV charges'!$D:$P,COLUMN(F296)+5,FALSE)),"")</f>
        <v/>
      </c>
      <c r="G296" s="81" t="str">
        <f>IFERROR(IF(VLOOKUP($A296,'Annex 2 EHV charges'!$D:$P,COLUMN(G296)+5,FALSE)=0,"",VLOOKUP($A296,'Annex 2 EHV charges'!$D:$P,COLUMN(G296)+5,FALSE)),"")</f>
        <v/>
      </c>
      <c r="H296" s="81" t="str">
        <f>IFERROR(IF(VLOOKUP($A296,'Annex 2 EHV charges'!$D:$P,COLUMN(H296)+5,FALSE)=0,"",VLOOKUP($A296,'Annex 2 EHV charges'!$D:$P,COLUMN(H296)+5,FALSE)),"")</f>
        <v/>
      </c>
    </row>
    <row r="297" spans="1:8" x14ac:dyDescent="0.2">
      <c r="A297" s="78" t="str">
        <f t="array" ref="A297">IFERROR(INDEX('Annex 2 EHV charges'!$D$11:$D$308, MATCH(0, IF(ISBLANK('Annex 2 EHV charges'!$D$11:$D$308),1, COUNTIF(A$4:$A296, 'Annex 2 EHV charges'!$D$11:$D$308)), 0)),"")</f>
        <v/>
      </c>
      <c r="B297" s="77" t="str">
        <f>IF($A297="","",VLOOKUP($A297,'Annex 2 EHV charges'!$D:$P,2,0))</f>
        <v/>
      </c>
      <c r="C297" s="78" t="str">
        <f>IF($A297="","",VLOOKUP($A297,'Annex 2 EHV charges'!$D:$P,3,0))</f>
        <v/>
      </c>
      <c r="D297" s="77" t="str">
        <f>IF($A297="","",VLOOKUP($A297,'Annex 2 EHV charges'!$D:$P,4,0))</f>
        <v/>
      </c>
      <c r="E297" s="79" t="str">
        <f>IFERROR(IF(VLOOKUP($A297,'Annex 2 EHV charges'!$D:$P,COLUMN(E297)+5,FALSE)=0,"",VLOOKUP($A297,'Annex 2 EHV charges'!$D:$P,COLUMN(E297)+5,FALSE)),"")</f>
        <v/>
      </c>
      <c r="F297" s="80" t="str">
        <f>IFERROR(IF(VLOOKUP($A297,'Annex 2 EHV charges'!$D:$P,COLUMN(F297)+5,FALSE)=0,"",VLOOKUP($A297,'Annex 2 EHV charges'!$D:$P,COLUMN(F297)+5,FALSE)),"")</f>
        <v/>
      </c>
      <c r="G297" s="81" t="str">
        <f>IFERROR(IF(VLOOKUP($A297,'Annex 2 EHV charges'!$D:$P,COLUMN(G297)+5,FALSE)=0,"",VLOOKUP($A297,'Annex 2 EHV charges'!$D:$P,COLUMN(G297)+5,FALSE)),"")</f>
        <v/>
      </c>
      <c r="H297" s="81" t="str">
        <f>IFERROR(IF(VLOOKUP($A297,'Annex 2 EHV charges'!$D:$P,COLUMN(H297)+5,FALSE)=0,"",VLOOKUP($A297,'Annex 2 EHV charges'!$D:$P,COLUMN(H297)+5,FALSE)),"")</f>
        <v/>
      </c>
    </row>
    <row r="298" spans="1:8" x14ac:dyDescent="0.2">
      <c r="A298" s="78" t="str">
        <f t="array" ref="A298">IFERROR(INDEX('Annex 2 EHV charges'!$D$11:$D$308, MATCH(0, IF(ISBLANK('Annex 2 EHV charges'!$D$11:$D$308),1, COUNTIF(A$4:$A297, 'Annex 2 EHV charges'!$D$11:$D$308)), 0)),"")</f>
        <v/>
      </c>
      <c r="B298" s="77" t="str">
        <f>IF($A298="","",VLOOKUP($A298,'Annex 2 EHV charges'!$D:$P,2,0))</f>
        <v/>
      </c>
      <c r="C298" s="78" t="str">
        <f>IF($A298="","",VLOOKUP($A298,'Annex 2 EHV charges'!$D:$P,3,0))</f>
        <v/>
      </c>
      <c r="D298" s="77" t="str">
        <f>IF($A298="","",VLOOKUP($A298,'Annex 2 EHV charges'!$D:$P,4,0))</f>
        <v/>
      </c>
      <c r="E298" s="79" t="str">
        <f>IFERROR(IF(VLOOKUP($A298,'Annex 2 EHV charges'!$D:$P,COLUMN(E298)+5,FALSE)=0,"",VLOOKUP($A298,'Annex 2 EHV charges'!$D:$P,COLUMN(E298)+5,FALSE)),"")</f>
        <v/>
      </c>
      <c r="F298" s="80" t="str">
        <f>IFERROR(IF(VLOOKUP($A298,'Annex 2 EHV charges'!$D:$P,COLUMN(F298)+5,FALSE)=0,"",VLOOKUP($A298,'Annex 2 EHV charges'!$D:$P,COLUMN(F298)+5,FALSE)),"")</f>
        <v/>
      </c>
      <c r="G298" s="81" t="str">
        <f>IFERROR(IF(VLOOKUP($A298,'Annex 2 EHV charges'!$D:$P,COLUMN(G298)+5,FALSE)=0,"",VLOOKUP($A298,'Annex 2 EHV charges'!$D:$P,COLUMN(G298)+5,FALSE)),"")</f>
        <v/>
      </c>
      <c r="H298" s="81" t="str">
        <f>IFERROR(IF(VLOOKUP($A298,'Annex 2 EHV charges'!$D:$P,COLUMN(H298)+5,FALSE)=0,"",VLOOKUP($A298,'Annex 2 EHV charges'!$D:$P,COLUMN(H298)+5,FALSE)),"")</f>
        <v/>
      </c>
    </row>
    <row r="299" spans="1:8" x14ac:dyDescent="0.2">
      <c r="A299" s="78" t="str">
        <f t="array" ref="A299">IFERROR(INDEX('Annex 2 EHV charges'!$D$11:$D$308, MATCH(0, IF(ISBLANK('Annex 2 EHV charges'!$D$11:$D$308),1, COUNTIF(A$4:$A298, 'Annex 2 EHV charges'!$D$11:$D$308)), 0)),"")</f>
        <v/>
      </c>
      <c r="B299" s="77" t="str">
        <f>IF($A299="","",VLOOKUP($A299,'Annex 2 EHV charges'!$D:$P,2,0))</f>
        <v/>
      </c>
      <c r="C299" s="78" t="str">
        <f>IF($A299="","",VLOOKUP($A299,'Annex 2 EHV charges'!$D:$P,3,0))</f>
        <v/>
      </c>
      <c r="D299" s="77" t="str">
        <f>IF($A299="","",VLOOKUP($A299,'Annex 2 EHV charges'!$D:$P,4,0))</f>
        <v/>
      </c>
      <c r="E299" s="79" t="str">
        <f>IFERROR(IF(VLOOKUP($A299,'Annex 2 EHV charges'!$D:$P,COLUMN(E299)+5,FALSE)=0,"",VLOOKUP($A299,'Annex 2 EHV charges'!$D:$P,COLUMN(E299)+5,FALSE)),"")</f>
        <v/>
      </c>
      <c r="F299" s="80" t="str">
        <f>IFERROR(IF(VLOOKUP($A299,'Annex 2 EHV charges'!$D:$P,COLUMN(F299)+5,FALSE)=0,"",VLOOKUP($A299,'Annex 2 EHV charges'!$D:$P,COLUMN(F299)+5,FALSE)),"")</f>
        <v/>
      </c>
      <c r="G299" s="81" t="str">
        <f>IFERROR(IF(VLOOKUP($A299,'Annex 2 EHV charges'!$D:$P,COLUMN(G299)+5,FALSE)=0,"",VLOOKUP($A299,'Annex 2 EHV charges'!$D:$P,COLUMN(G299)+5,FALSE)),"")</f>
        <v/>
      </c>
      <c r="H299" s="81" t="str">
        <f>IFERROR(IF(VLOOKUP($A299,'Annex 2 EHV charges'!$D:$P,COLUMN(H299)+5,FALSE)=0,"",VLOOKUP($A299,'Annex 2 EHV charges'!$D:$P,COLUMN(H299)+5,FALSE)),"")</f>
        <v/>
      </c>
    </row>
    <row r="300" spans="1:8" x14ac:dyDescent="0.2">
      <c r="A300" s="78" t="str">
        <f t="array" ref="A300">IFERROR(INDEX('Annex 2 EHV charges'!$D$11:$D$308, MATCH(0, IF(ISBLANK('Annex 2 EHV charges'!$D$11:$D$308),1, COUNTIF(A$4:$A299, 'Annex 2 EHV charges'!$D$11:$D$308)), 0)),"")</f>
        <v/>
      </c>
      <c r="B300" s="77" t="str">
        <f>IF($A300="","",VLOOKUP($A300,'Annex 2 EHV charges'!$D:$P,2,0))</f>
        <v/>
      </c>
      <c r="C300" s="78" t="str">
        <f>IF($A300="","",VLOOKUP($A300,'Annex 2 EHV charges'!$D:$P,3,0))</f>
        <v/>
      </c>
      <c r="D300" s="77" t="str">
        <f>IF($A300="","",VLOOKUP($A300,'Annex 2 EHV charges'!$D:$P,4,0))</f>
        <v/>
      </c>
      <c r="E300" s="79" t="str">
        <f>IFERROR(IF(VLOOKUP($A300,'Annex 2 EHV charges'!$D:$P,COLUMN(E300)+5,FALSE)=0,"",VLOOKUP($A300,'Annex 2 EHV charges'!$D:$P,COLUMN(E300)+5,FALSE)),"")</f>
        <v/>
      </c>
      <c r="F300" s="80" t="str">
        <f>IFERROR(IF(VLOOKUP($A300,'Annex 2 EHV charges'!$D:$P,COLUMN(F300)+5,FALSE)=0,"",VLOOKUP($A300,'Annex 2 EHV charges'!$D:$P,COLUMN(F300)+5,FALSE)),"")</f>
        <v/>
      </c>
      <c r="G300" s="81" t="str">
        <f>IFERROR(IF(VLOOKUP($A300,'Annex 2 EHV charges'!$D:$P,COLUMN(G300)+5,FALSE)=0,"",VLOOKUP($A300,'Annex 2 EHV charges'!$D:$P,COLUMN(G300)+5,FALSE)),"")</f>
        <v/>
      </c>
      <c r="H300" s="81" t="str">
        <f>IFERROR(IF(VLOOKUP($A300,'Annex 2 EHV charges'!$D:$P,COLUMN(H300)+5,FALSE)=0,"",VLOOKUP($A300,'Annex 2 EHV charges'!$D:$P,COLUMN(H300)+5,FALSE)),"")</f>
        <v/>
      </c>
    </row>
    <row r="301" spans="1:8" x14ac:dyDescent="0.2">
      <c r="A301" s="78" t="str">
        <f t="array" ref="A301">IFERROR(INDEX('Annex 2 EHV charges'!$D$11:$D$308, MATCH(0, IF(ISBLANK('Annex 2 EHV charges'!$D$11:$D$308),1, COUNTIF(A$4:$A300, 'Annex 2 EHV charges'!$D$11:$D$308)), 0)),"")</f>
        <v/>
      </c>
      <c r="B301" s="77" t="str">
        <f>IF($A301="","",VLOOKUP($A301,'Annex 2 EHV charges'!$D:$P,2,0))</f>
        <v/>
      </c>
      <c r="C301" s="78" t="str">
        <f>IF($A301="","",VLOOKUP($A301,'Annex 2 EHV charges'!$D:$P,3,0))</f>
        <v/>
      </c>
      <c r="D301" s="77" t="str">
        <f>IF($A301="","",VLOOKUP($A301,'Annex 2 EHV charges'!$D:$P,4,0))</f>
        <v/>
      </c>
      <c r="E301" s="79" t="str">
        <f>IFERROR(IF(VLOOKUP($A301,'Annex 2 EHV charges'!$D:$P,COLUMN(E301)+5,FALSE)=0,"",VLOOKUP($A301,'Annex 2 EHV charges'!$D:$P,COLUMN(E301)+5,FALSE)),"")</f>
        <v/>
      </c>
      <c r="F301" s="80" t="str">
        <f>IFERROR(IF(VLOOKUP($A301,'Annex 2 EHV charges'!$D:$P,COLUMN(F301)+5,FALSE)=0,"",VLOOKUP($A301,'Annex 2 EHV charges'!$D:$P,COLUMN(F301)+5,FALSE)),"")</f>
        <v/>
      </c>
      <c r="G301" s="81" t="str">
        <f>IFERROR(IF(VLOOKUP($A301,'Annex 2 EHV charges'!$D:$P,COLUMN(G301)+5,FALSE)=0,"",VLOOKUP($A301,'Annex 2 EHV charges'!$D:$P,COLUMN(G301)+5,FALSE)),"")</f>
        <v/>
      </c>
      <c r="H301" s="81" t="str">
        <f>IFERROR(IF(VLOOKUP($A301,'Annex 2 EHV charges'!$D:$P,COLUMN(H301)+5,FALSE)=0,"",VLOOKUP($A301,'Annex 2 EHV charges'!$D:$P,COLUMN(H301)+5,FALSE)),"")</f>
        <v/>
      </c>
    </row>
    <row r="302" spans="1:8" x14ac:dyDescent="0.2">
      <c r="A302" s="78" t="str">
        <f t="array" ref="A302">IFERROR(INDEX('Annex 2 EHV charges'!$D$11:$D$308, MATCH(0, IF(ISBLANK('Annex 2 EHV charges'!$D$11:$D$308),1, COUNTIF(A$4:$A301, 'Annex 2 EHV charges'!$D$11:$D$308)), 0)),"")</f>
        <v/>
      </c>
      <c r="B302" s="77" t="str">
        <f>IF($A302="","",VLOOKUP($A302,'Annex 2 EHV charges'!$D:$P,2,0))</f>
        <v/>
      </c>
      <c r="C302" s="78" t="str">
        <f>IF($A302="","",VLOOKUP($A302,'Annex 2 EHV charges'!$D:$P,3,0))</f>
        <v/>
      </c>
      <c r="D302" s="77" t="str">
        <f>IF($A302="","",VLOOKUP($A302,'Annex 2 EHV charges'!$D:$P,4,0))</f>
        <v/>
      </c>
      <c r="E302" s="79" t="str">
        <f>IFERROR(IF(VLOOKUP($A302,'Annex 2 EHV charges'!$D:$P,COLUMN(E302)+5,FALSE)=0,"",VLOOKUP($A302,'Annex 2 EHV charges'!$D:$P,COLUMN(E302)+5,FALSE)),"")</f>
        <v/>
      </c>
      <c r="F302" s="80" t="str">
        <f>IFERROR(IF(VLOOKUP($A302,'Annex 2 EHV charges'!$D:$P,COLUMN(F302)+5,FALSE)=0,"",VLOOKUP($A302,'Annex 2 EHV charges'!$D:$P,COLUMN(F302)+5,FALSE)),"")</f>
        <v/>
      </c>
      <c r="G302" s="81" t="str">
        <f>IFERROR(IF(VLOOKUP($A302,'Annex 2 EHV charges'!$D:$P,COLUMN(G302)+5,FALSE)=0,"",VLOOKUP($A302,'Annex 2 EHV charges'!$D:$P,COLUMN(G302)+5,FALSE)),"")</f>
        <v/>
      </c>
      <c r="H302" s="81" t="str">
        <f>IFERROR(IF(VLOOKUP($A302,'Annex 2 EHV charges'!$D:$P,COLUMN(H302)+5,FALSE)=0,"",VLOOKUP($A302,'Annex 2 EHV charges'!$D:$P,COLUMN(H302)+5,FALSE)),"")</f>
        <v/>
      </c>
    </row>
  </sheetData>
  <autoFilter ref="A4:H302"/>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2" t="s">
        <v>27</v>
      </c>
      <c r="B1" s="3"/>
      <c r="D1" s="3"/>
      <c r="E1" s="3"/>
      <c r="F1" s="3"/>
      <c r="G1" s="8"/>
      <c r="H1" s="4"/>
      <c r="I1" s="4"/>
    </row>
    <row r="2" spans="1:12" s="2" customFormat="1" ht="27" customHeight="1" x14ac:dyDescent="0.2">
      <c r="A2" s="269" t="str">
        <f>Overview!B4&amp; " - Effective from "&amp;TEXT(Overview!D4,"D MMMM YYYY")&amp;" - "&amp;Overview!E4&amp;" LV and HV tariffs"</f>
        <v>Western Power Distribution (East Midlands) plc  - Effective from 1 April 2023 - Final LV and HV tariffs</v>
      </c>
      <c r="B2" s="269"/>
      <c r="C2" s="269"/>
      <c r="D2" s="269"/>
      <c r="E2" s="269"/>
      <c r="F2" s="269"/>
      <c r="G2" s="269"/>
      <c r="H2" s="269"/>
      <c r="I2" s="269"/>
      <c r="J2" s="269"/>
      <c r="K2" s="4"/>
      <c r="L2" s="4"/>
    </row>
    <row r="3" spans="1:12" s="2" customFormat="1" ht="27" customHeight="1" x14ac:dyDescent="0.2">
      <c r="A3" s="306" t="s">
        <v>205</v>
      </c>
      <c r="B3" s="306"/>
      <c r="C3" s="306"/>
      <c r="D3" s="306"/>
      <c r="E3" s="306"/>
      <c r="F3" s="306"/>
      <c r="G3" s="306"/>
      <c r="H3" s="306"/>
      <c r="I3" s="306"/>
      <c r="J3" s="306"/>
      <c r="K3" s="4"/>
      <c r="L3" s="4"/>
    </row>
    <row r="4" spans="1:12" s="2" customFormat="1" ht="71.25" customHeight="1" x14ac:dyDescent="0.2">
      <c r="A4" s="14"/>
      <c r="B4" s="24" t="s">
        <v>0</v>
      </c>
      <c r="C4" s="13" t="s">
        <v>32</v>
      </c>
      <c r="D4" s="48" t="s">
        <v>206</v>
      </c>
      <c r="E4" s="48" t="s">
        <v>208</v>
      </c>
      <c r="F4" s="48" t="s">
        <v>207</v>
      </c>
      <c r="G4" s="125" t="s">
        <v>33</v>
      </c>
      <c r="H4" s="13"/>
      <c r="I4" s="13"/>
      <c r="J4" s="13"/>
      <c r="K4" s="4"/>
      <c r="L4" s="4"/>
    </row>
    <row r="5" spans="1:12" s="2" customFormat="1" ht="32.25" customHeight="1" x14ac:dyDescent="0.2">
      <c r="A5" s="15"/>
      <c r="B5" s="23"/>
      <c r="C5" s="16"/>
      <c r="D5" s="17"/>
      <c r="E5" s="17"/>
      <c r="F5" s="17"/>
      <c r="G5" s="18"/>
      <c r="H5" s="22"/>
      <c r="I5" s="22"/>
      <c r="J5" s="22"/>
      <c r="K5" s="4"/>
      <c r="L5" s="4"/>
    </row>
    <row r="6" spans="1:12" x14ac:dyDescent="0.2">
      <c r="A6" s="307" t="s">
        <v>2</v>
      </c>
      <c r="B6" s="304" t="s">
        <v>3</v>
      </c>
      <c r="C6" s="304"/>
      <c r="D6" s="304"/>
      <c r="E6" s="304"/>
      <c r="F6" s="304"/>
      <c r="G6" s="304"/>
      <c r="H6" s="305"/>
      <c r="I6" s="305"/>
      <c r="J6" s="305"/>
    </row>
    <row r="7" spans="1:12" x14ac:dyDescent="0.2">
      <c r="A7" s="307"/>
      <c r="B7" s="304"/>
      <c r="C7" s="304"/>
      <c r="D7" s="304"/>
      <c r="E7" s="304"/>
      <c r="F7" s="304"/>
      <c r="G7" s="304"/>
      <c r="H7" s="305"/>
      <c r="I7" s="305"/>
      <c r="J7" s="305"/>
    </row>
    <row r="8" spans="1:12" x14ac:dyDescent="0.2">
      <c r="A8" s="307"/>
      <c r="B8" s="304"/>
      <c r="C8" s="304"/>
      <c r="D8" s="304"/>
      <c r="E8" s="304"/>
      <c r="F8" s="304"/>
      <c r="G8" s="304"/>
      <c r="H8" s="305"/>
      <c r="I8" s="305"/>
      <c r="J8" s="305"/>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2" customFormat="1" ht="27" customHeight="1" x14ac:dyDescent="0.2">
      <c r="A11" s="306" t="s">
        <v>204</v>
      </c>
      <c r="B11" s="306"/>
      <c r="C11" s="306"/>
      <c r="D11" s="306"/>
      <c r="E11" s="306"/>
      <c r="F11" s="306"/>
      <c r="G11" s="306"/>
      <c r="H11" s="306"/>
      <c r="I11" s="306"/>
      <c r="J11" s="306"/>
      <c r="K11" s="4"/>
      <c r="L11" s="4"/>
    </row>
    <row r="12" spans="1:12" s="2" customFormat="1" ht="58.5" customHeight="1" x14ac:dyDescent="0.2">
      <c r="A12" s="14"/>
      <c r="B12" s="24" t="s">
        <v>0</v>
      </c>
      <c r="C12" s="13" t="s">
        <v>32</v>
      </c>
      <c r="D12" s="48" t="s">
        <v>206</v>
      </c>
      <c r="E12" s="48" t="s">
        <v>208</v>
      </c>
      <c r="F12" s="48" t="s">
        <v>207</v>
      </c>
      <c r="G12" s="114" t="s">
        <v>33</v>
      </c>
      <c r="H12" s="114" t="s">
        <v>34</v>
      </c>
      <c r="I12" s="24" t="s">
        <v>174</v>
      </c>
      <c r="J12" s="114" t="s">
        <v>61</v>
      </c>
      <c r="K12" s="4"/>
      <c r="L12" s="4"/>
    </row>
    <row r="13" spans="1:12" s="2" customFormat="1" ht="32.25" customHeight="1" x14ac:dyDescent="0.2">
      <c r="A13" s="15"/>
      <c r="B13" s="23"/>
      <c r="C13" s="16">
        <v>0</v>
      </c>
      <c r="D13" s="17"/>
      <c r="E13" s="17"/>
      <c r="F13" s="17"/>
      <c r="G13" s="18"/>
      <c r="H13" s="18"/>
      <c r="I13" s="18"/>
      <c r="J13" s="17"/>
      <c r="K13" s="4"/>
      <c r="L13" s="4"/>
    </row>
    <row r="14" spans="1:12" x14ac:dyDescent="0.2">
      <c r="A14" s="307" t="s">
        <v>2</v>
      </c>
      <c r="B14" s="308" t="s">
        <v>20</v>
      </c>
      <c r="C14" s="308"/>
      <c r="D14" s="308"/>
      <c r="E14" s="308"/>
      <c r="F14" s="308"/>
      <c r="G14" s="308"/>
      <c r="H14" s="309"/>
      <c r="I14" s="309"/>
      <c r="J14" s="309"/>
    </row>
    <row r="15" spans="1:12" x14ac:dyDescent="0.2">
      <c r="A15" s="307"/>
      <c r="B15" s="304" t="s">
        <v>3</v>
      </c>
      <c r="C15" s="304"/>
      <c r="D15" s="304"/>
      <c r="E15" s="304"/>
      <c r="F15" s="304"/>
      <c r="G15" s="304"/>
      <c r="H15" s="305"/>
      <c r="I15" s="305"/>
      <c r="J15" s="305"/>
    </row>
    <row r="16" spans="1:12" x14ac:dyDescent="0.2">
      <c r="A16" s="307"/>
      <c r="B16" s="304" t="s">
        <v>71</v>
      </c>
      <c r="C16" s="304"/>
      <c r="D16" s="304"/>
      <c r="E16" s="304"/>
      <c r="F16" s="304"/>
      <c r="G16" s="304"/>
      <c r="H16" s="305"/>
      <c r="I16" s="305"/>
      <c r="J16" s="305"/>
    </row>
    <row r="17" spans="1:10" x14ac:dyDescent="0.2">
      <c r="A17" s="310"/>
      <c r="B17" s="304" t="s">
        <v>72</v>
      </c>
      <c r="C17" s="304"/>
      <c r="D17" s="304"/>
      <c r="E17" s="304"/>
      <c r="F17" s="304"/>
      <c r="G17" s="304"/>
      <c r="H17" s="305"/>
      <c r="I17" s="305"/>
      <c r="J17" s="305"/>
    </row>
    <row r="18" spans="1:10" x14ac:dyDescent="0.2">
      <c r="A18" s="310"/>
      <c r="B18" s="304" t="s">
        <v>73</v>
      </c>
      <c r="C18" s="304"/>
      <c r="D18" s="304"/>
      <c r="E18" s="304"/>
      <c r="F18" s="304"/>
      <c r="G18" s="304"/>
      <c r="H18" s="305"/>
      <c r="I18" s="305"/>
      <c r="J18" s="305"/>
    </row>
    <row r="19" spans="1:10" x14ac:dyDescent="0.2">
      <c r="A19" s="310"/>
      <c r="B19" s="304" t="s">
        <v>4</v>
      </c>
      <c r="C19" s="304"/>
      <c r="D19" s="304"/>
      <c r="E19" s="304"/>
      <c r="F19" s="304"/>
      <c r="G19" s="304"/>
      <c r="H19" s="305"/>
      <c r="I19" s="305"/>
      <c r="J19" s="305"/>
    </row>
    <row r="20" spans="1:10" x14ac:dyDescent="0.2">
      <c r="A20" s="310"/>
      <c r="B20" s="304"/>
      <c r="C20" s="304"/>
      <c r="D20" s="304"/>
      <c r="E20" s="304"/>
      <c r="F20" s="304"/>
      <c r="G20" s="304"/>
      <c r="H20" s="305"/>
      <c r="I20" s="305"/>
      <c r="J20" s="305"/>
    </row>
    <row r="21" spans="1:10" x14ac:dyDescent="0.2">
      <c r="A21" s="310"/>
      <c r="B21" s="304" t="s">
        <v>5</v>
      </c>
      <c r="C21" s="304"/>
      <c r="D21" s="304"/>
      <c r="E21" s="304"/>
      <c r="F21" s="304"/>
      <c r="G21" s="304"/>
      <c r="H21" s="305"/>
      <c r="I21" s="305"/>
      <c r="J21" s="30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topLeftCell="A100" zoomScale="85" zoomScaleNormal="85" zoomScaleSheetLayoutView="85" workbookViewId="0">
      <selection activeCell="J22" sqref="J22"/>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2" t="s">
        <v>27</v>
      </c>
      <c r="B1" s="321" t="s">
        <v>170</v>
      </c>
      <c r="C1" s="322"/>
      <c r="D1" s="322"/>
      <c r="F1" s="323" t="s">
        <v>173</v>
      </c>
      <c r="G1" s="324"/>
      <c r="H1" s="325"/>
      <c r="I1" s="4"/>
      <c r="J1" s="2"/>
      <c r="K1" s="2"/>
    </row>
    <row r="2" spans="1:13" ht="31.5" customHeight="1" x14ac:dyDescent="0.2">
      <c r="A2" s="326" t="str">
        <f>Overview!B4&amp; " - Effective from "&amp;TEXT(Overview!D4,"D MMMM YYYY")&amp;" - "&amp;Overview!E4&amp;" LDNO tariffs"</f>
        <v>Western Power Distribution (East Midlands) plc  - Effective from 1 April 2023 - Final LDNO tariffs</v>
      </c>
      <c r="B2" s="326"/>
      <c r="C2" s="326"/>
      <c r="D2" s="326"/>
      <c r="E2" s="326"/>
      <c r="F2" s="326"/>
      <c r="G2" s="326"/>
      <c r="H2" s="326"/>
      <c r="I2" s="326"/>
      <c r="J2" s="326"/>
    </row>
    <row r="3" spans="1:13" ht="8.25" customHeight="1" x14ac:dyDescent="0.2">
      <c r="A3" s="207"/>
      <c r="B3" s="207"/>
      <c r="C3" s="207"/>
      <c r="D3" s="207"/>
      <c r="E3" s="207"/>
      <c r="F3" s="207"/>
      <c r="G3" s="207"/>
      <c r="H3" s="207"/>
      <c r="I3" s="207"/>
      <c r="J3" s="207"/>
    </row>
    <row r="4" spans="1:13" ht="18" customHeight="1" x14ac:dyDescent="0.2">
      <c r="A4" s="269" t="str">
        <f>'Annex 1 LV, HV and UMS charges'!A4:E4</f>
        <v>Time Bands for LV and HV Designated Properties</v>
      </c>
      <c r="B4" s="269"/>
      <c r="C4" s="269"/>
      <c r="D4" s="269"/>
      <c r="E4" s="207"/>
      <c r="F4" s="269" t="str">
        <f>'Annex 1 LV, HV and UMS charges'!G4</f>
        <v>Time Bands for Unmetered Properties</v>
      </c>
      <c r="G4" s="269"/>
      <c r="H4" s="269"/>
      <c r="I4" s="269"/>
      <c r="J4" s="269"/>
      <c r="L4" s="4"/>
    </row>
    <row r="5" spans="1:13" ht="30" x14ac:dyDescent="0.2">
      <c r="A5" s="203" t="s">
        <v>20</v>
      </c>
      <c r="B5" s="213" t="s">
        <v>103</v>
      </c>
      <c r="C5" s="208" t="s">
        <v>104</v>
      </c>
      <c r="D5" s="204" t="s">
        <v>105</v>
      </c>
      <c r="E5" s="207"/>
      <c r="F5" s="210"/>
      <c r="G5" s="211"/>
      <c r="H5" s="205" t="s">
        <v>107</v>
      </c>
      <c r="I5" s="206" t="s">
        <v>108</v>
      </c>
      <c r="J5" s="204" t="s">
        <v>105</v>
      </c>
      <c r="K5" s="67"/>
      <c r="L5" s="4"/>
      <c r="M5" s="4"/>
    </row>
    <row r="6" spans="1:13" ht="25.5" x14ac:dyDescent="0.2">
      <c r="A6" s="214" t="str">
        <f>IF('Annex 1 LV, HV and UMS charges'!A6=0,"",'Annex 1 LV, HV and UMS charges'!A6)</f>
        <v xml:space="preserve">Monday to Friday </v>
      </c>
      <c r="B6" s="202" t="str">
        <f>IF('Annex 1 LV, HV and UMS charges'!B6=0,"",'Annex 1 LV, HV and UMS charges'!B6)</f>
        <v>16:00 to 19:00</v>
      </c>
      <c r="C6" s="209" t="str">
        <f>IF('Annex 1 LV, HV and UMS charges'!C6=0,"",'Annex 1 LV, HV and UMS charges'!C6)</f>
        <v>07:30 to 16:00
19:00 to 21:00</v>
      </c>
      <c r="D6" s="215" t="str">
        <f>IF('Annex 1 LV, HV and UMS charges'!E6=0,"",'Annex 1 LV, HV and UMS charges'!E6)</f>
        <v>00:00 to 07:30
21:00 to 24:00</v>
      </c>
      <c r="E6" s="207"/>
      <c r="F6" s="327" t="str">
        <f>'Annex 1 LV, HV and UMS charges'!G6</f>
        <v>Monday to Friday Nov to Feb</v>
      </c>
      <c r="G6" s="328"/>
      <c r="H6" s="202" t="str">
        <f>IF('Annex 1 LV, HV and UMS charges'!I6=0,"",'Annex 1 LV, HV and UMS charges'!I6)</f>
        <v>16:00 to 19:00</v>
      </c>
      <c r="I6" s="202" t="str">
        <f>IF('Annex 1 LV, HV and UMS charges'!J6=0,"",'Annex 1 LV, HV and UMS charges'!J6)</f>
        <v>07:30 to 16:00
19:00 to 21:00</v>
      </c>
      <c r="J6" s="202" t="str">
        <f>IF('Annex 1 LV, HV and UMS charges'!K6=0,"",'Annex 1 LV, HV and UMS charges'!K6)</f>
        <v>00:00 to 07:30
21:00 to 24:00</v>
      </c>
      <c r="K6" s="67"/>
      <c r="L6" s="4"/>
      <c r="M6" s="4"/>
    </row>
    <row r="7" spans="1:13" ht="25.5" x14ac:dyDescent="0.2">
      <c r="A7" s="214" t="str">
        <f>IF('Annex 1 LV, HV and UMS charges'!A7=0,"",'Annex 1 LV, HV and UMS charges'!A7)</f>
        <v>Weekends</v>
      </c>
      <c r="B7" s="212" t="str">
        <f>IF('Annex 1 LV, HV and UMS charges'!B7=0,"",'Annex 1 LV, HV and UMS charges'!B7)</f>
        <v/>
      </c>
      <c r="C7" s="220" t="str">
        <f>IF('Annex 1 LV, HV and UMS charges'!C7=0,"",'Annex 1 LV, HV and UMS charges'!C7)</f>
        <v/>
      </c>
      <c r="D7" s="215" t="str">
        <f>IF('Annex 1 LV, HV and UMS charges'!E7=0,"",'Annex 1 LV, HV and UMS charges'!E7)</f>
        <v>00:00 to 24:00</v>
      </c>
      <c r="E7" s="207"/>
      <c r="F7" s="327" t="str">
        <f>'Annex 1 LV, HV and UMS charges'!G7</f>
        <v>Monday to Friday Mar to Oct</v>
      </c>
      <c r="G7" s="328"/>
      <c r="H7" s="212" t="str">
        <f>IF('Annex 1 LV, HV and UMS charges'!I7=0,"",'Annex 1 LV, HV and UMS charges'!I7)</f>
        <v/>
      </c>
      <c r="I7" s="202" t="str">
        <f>IF('Annex 1 LV, HV and UMS charges'!J7=0,"",'Annex 1 LV, HV and UMS charges'!J7)</f>
        <v>07:30 to 21:00</v>
      </c>
      <c r="J7" s="202" t="str">
        <f>IF('Annex 1 LV, HV and UMS charges'!K7=0,"",'Annex 1 LV, HV and UMS charges'!K7)</f>
        <v>00:00 to 07:30
21:00 to 24:00</v>
      </c>
      <c r="K7" s="67"/>
      <c r="L7" s="4"/>
      <c r="M7" s="4"/>
    </row>
    <row r="8" spans="1:13" ht="18" x14ac:dyDescent="0.2">
      <c r="A8" s="216" t="s">
        <v>21</v>
      </c>
      <c r="B8" s="311" t="s">
        <v>22</v>
      </c>
      <c r="C8" s="312"/>
      <c r="D8" s="313"/>
      <c r="E8" s="207"/>
      <c r="F8" s="327" t="str">
        <f>'Annex 1 LV, HV and UMS charges'!G8</f>
        <v>Weekends</v>
      </c>
      <c r="G8" s="328"/>
      <c r="H8" s="212" t="str">
        <f>IF('Annex 1 LV, HV and UMS charges'!I8=0,"",'Annex 1 LV, HV and UMS charges'!I8)</f>
        <v/>
      </c>
      <c r="I8" s="212" t="str">
        <f>IF('Annex 1 LV, HV and UMS charges'!J8=0,"",'Annex 1 LV, HV and UMS charges'!J8)</f>
        <v/>
      </c>
      <c r="J8" s="202" t="str">
        <f>IF('Annex 1 LV, HV and UMS charges'!K8=0,"",'Annex 1 LV, HV and UMS charges'!K8)</f>
        <v>00:00 to 24:00</v>
      </c>
      <c r="K8" s="67"/>
      <c r="L8" s="4"/>
      <c r="M8" s="4"/>
    </row>
    <row r="9" spans="1:13" s="66" customFormat="1" ht="18" x14ac:dyDescent="0.2">
      <c r="A9" s="217"/>
      <c r="B9" s="217"/>
      <c r="C9" s="317"/>
      <c r="D9" s="318"/>
      <c r="E9" s="207"/>
      <c r="F9" s="327" t="str">
        <f>'Annex 1 LV, HV and UMS charges'!G9</f>
        <v>Notes</v>
      </c>
      <c r="G9" s="328"/>
      <c r="H9" s="311" t="s">
        <v>22</v>
      </c>
      <c r="I9" s="312"/>
      <c r="J9" s="313"/>
      <c r="K9" s="67"/>
      <c r="L9" s="43"/>
      <c r="M9" s="43"/>
    </row>
    <row r="10" spans="1:13" ht="4.5" customHeight="1" x14ac:dyDescent="0.2">
      <c r="A10" s="218"/>
      <c r="B10" s="314"/>
      <c r="C10" s="315"/>
      <c r="D10" s="315"/>
      <c r="E10" s="316"/>
      <c r="F10" s="207"/>
      <c r="G10" s="317"/>
      <c r="H10" s="318"/>
      <c r="I10" s="219"/>
      <c r="J10" s="219"/>
    </row>
    <row r="11" spans="1:13" ht="4.5" customHeight="1" x14ac:dyDescent="0.2">
      <c r="A11" s="207"/>
      <c r="B11" s="207"/>
      <c r="C11" s="207"/>
      <c r="D11" s="207"/>
      <c r="E11" s="207"/>
      <c r="F11" s="207"/>
      <c r="G11" s="319"/>
      <c r="H11" s="320"/>
      <c r="I11" s="221"/>
      <c r="J11" s="222"/>
    </row>
    <row r="12" spans="1:13" ht="4.5" customHeight="1" x14ac:dyDescent="0.2">
      <c r="A12" s="207"/>
      <c r="B12" s="207"/>
      <c r="C12" s="207"/>
      <c r="D12" s="207"/>
      <c r="E12" s="207"/>
      <c r="F12" s="207"/>
      <c r="G12" s="207"/>
      <c r="H12" s="207"/>
      <c r="I12" s="207"/>
      <c r="J12" s="207"/>
    </row>
    <row r="13" spans="1:13" ht="38.25" x14ac:dyDescent="0.2">
      <c r="A13" s="158" t="s">
        <v>172</v>
      </c>
      <c r="B13" s="158" t="s">
        <v>513</v>
      </c>
      <c r="C13" s="159" t="s">
        <v>32</v>
      </c>
      <c r="D13" s="48" t="s">
        <v>206</v>
      </c>
      <c r="E13" s="48" t="s">
        <v>208</v>
      </c>
      <c r="F13" s="48" t="s">
        <v>207</v>
      </c>
      <c r="G13" s="159" t="s">
        <v>33</v>
      </c>
      <c r="H13" s="159" t="s">
        <v>34</v>
      </c>
      <c r="I13" s="159" t="s">
        <v>174</v>
      </c>
      <c r="J13" s="159" t="s">
        <v>61</v>
      </c>
    </row>
    <row r="14" spans="1:13" ht="19.5" customHeight="1" x14ac:dyDescent="0.2">
      <c r="A14" s="154" t="s">
        <v>544</v>
      </c>
      <c r="B14" s="23"/>
      <c r="C14" s="155" t="str">
        <f>VLOOKUP(MID(A14,FIND(":",A14)+2,LEN(A14)-(FIND(":",A14)+1)),'Annex 1 LV, HV and UMS charges'!$A$13:$C$45,3,FALSE)</f>
        <v>0, 1, 2</v>
      </c>
      <c r="D14" s="239">
        <v>4.6130000000000004</v>
      </c>
      <c r="E14" s="240">
        <v>1.0429999999999999</v>
      </c>
      <c r="F14" s="241">
        <v>8.6999999999999994E-2</v>
      </c>
      <c r="G14" s="244">
        <v>8.0500000000000007</v>
      </c>
      <c r="H14" s="245">
        <v>0</v>
      </c>
      <c r="I14" s="249">
        <v>0</v>
      </c>
      <c r="J14" s="247">
        <v>0</v>
      </c>
    </row>
    <row r="15" spans="1:13" ht="19.5" customHeight="1" x14ac:dyDescent="0.2">
      <c r="A15" s="154" t="s">
        <v>545</v>
      </c>
      <c r="B15" s="23"/>
      <c r="C15" s="155" t="str">
        <f>VLOOKUP(MID(A15,FIND(":",A15)+2,LEN(A15)-(FIND(":",A15)+1)),'Annex 1 LV, HV and UMS charges'!$A$13:$C$45,3,FALSE)</f>
        <v>2</v>
      </c>
      <c r="D15" s="239">
        <v>4.6130000000000004</v>
      </c>
      <c r="E15" s="240">
        <v>1.0429999999999999</v>
      </c>
      <c r="F15" s="241">
        <v>8.6999999999999994E-2</v>
      </c>
      <c r="G15" s="245">
        <v>0</v>
      </c>
      <c r="H15" s="245">
        <v>0</v>
      </c>
      <c r="I15" s="249">
        <v>0</v>
      </c>
      <c r="J15" s="247">
        <v>0</v>
      </c>
    </row>
    <row r="16" spans="1:13" ht="19.5" customHeight="1" x14ac:dyDescent="0.2">
      <c r="A16" s="154" t="s">
        <v>546</v>
      </c>
      <c r="B16" s="23"/>
      <c r="C16" s="155" t="str">
        <f>VLOOKUP(MID(A16,FIND(":",A16)+2,LEN(A16)-(FIND(":",A16)+1)),'Annex 1 LV, HV and UMS charges'!$A$13:$C$45,3,FALSE)</f>
        <v>0, 3, 4, 5-8</v>
      </c>
      <c r="D16" s="239">
        <v>4.2169999999999996</v>
      </c>
      <c r="E16" s="240">
        <v>0.95399999999999996</v>
      </c>
      <c r="F16" s="241">
        <v>0.08</v>
      </c>
      <c r="G16" s="244">
        <v>6.17</v>
      </c>
      <c r="H16" s="245">
        <v>0</v>
      </c>
      <c r="I16" s="249">
        <v>0</v>
      </c>
      <c r="J16" s="247">
        <v>0</v>
      </c>
    </row>
    <row r="17" spans="1:10" ht="19.5" customHeight="1" x14ac:dyDescent="0.2">
      <c r="A17" s="154" t="s">
        <v>547</v>
      </c>
      <c r="B17" s="23"/>
      <c r="C17" s="155" t="str">
        <f>VLOOKUP(MID(A17,FIND(":",A17)+2,LEN(A17)-(FIND(":",A17)+1)),'Annex 1 LV, HV and UMS charges'!$A$13:$C$45,3,FALSE)</f>
        <v>0, 3, 4, 5-8</v>
      </c>
      <c r="D17" s="239">
        <v>4.2169999999999996</v>
      </c>
      <c r="E17" s="240">
        <v>0.95399999999999996</v>
      </c>
      <c r="F17" s="241">
        <v>0.08</v>
      </c>
      <c r="G17" s="244">
        <v>8.32</v>
      </c>
      <c r="H17" s="245">
        <v>0</v>
      </c>
      <c r="I17" s="249">
        <v>0</v>
      </c>
      <c r="J17" s="247">
        <v>0</v>
      </c>
    </row>
    <row r="18" spans="1:10" ht="19.5" customHeight="1" x14ac:dyDescent="0.2">
      <c r="A18" s="154" t="s">
        <v>548</v>
      </c>
      <c r="B18" s="23"/>
      <c r="C18" s="155" t="str">
        <f>VLOOKUP(MID(A18,FIND(":",A18)+2,LEN(A18)-(FIND(":",A18)+1)),'Annex 1 LV, HV and UMS charges'!$A$13:$C$45,3,FALSE)</f>
        <v>0, 3, 4, 5-8</v>
      </c>
      <c r="D18" s="239">
        <v>4.2169999999999996</v>
      </c>
      <c r="E18" s="240">
        <v>0.95399999999999996</v>
      </c>
      <c r="F18" s="241">
        <v>0.08</v>
      </c>
      <c r="G18" s="244">
        <v>16.38</v>
      </c>
      <c r="H18" s="245">
        <v>0</v>
      </c>
      <c r="I18" s="249">
        <v>0</v>
      </c>
      <c r="J18" s="247">
        <v>0</v>
      </c>
    </row>
    <row r="19" spans="1:10" ht="19.5" customHeight="1" x14ac:dyDescent="0.2">
      <c r="A19" s="154" t="s">
        <v>549</v>
      </c>
      <c r="B19" s="23"/>
      <c r="C19" s="155" t="str">
        <f>VLOOKUP(MID(A19,FIND(":",A19)+2,LEN(A19)-(FIND(":",A19)+1)),'Annex 1 LV, HV and UMS charges'!$A$13:$C$45,3,FALSE)</f>
        <v>0, 3, 4, 5-8</v>
      </c>
      <c r="D19" s="239">
        <v>4.2169999999999996</v>
      </c>
      <c r="E19" s="240">
        <v>0.95399999999999996</v>
      </c>
      <c r="F19" s="241">
        <v>0.08</v>
      </c>
      <c r="G19" s="244">
        <v>31.3</v>
      </c>
      <c r="H19" s="245">
        <v>0</v>
      </c>
      <c r="I19" s="249">
        <v>0</v>
      </c>
      <c r="J19" s="247">
        <v>0</v>
      </c>
    </row>
    <row r="20" spans="1:10" ht="19.5" customHeight="1" x14ac:dyDescent="0.2">
      <c r="A20" s="154" t="s">
        <v>550</v>
      </c>
      <c r="B20" s="23"/>
      <c r="C20" s="155" t="str">
        <f>VLOOKUP(MID(A20,FIND(":",A20)+2,LEN(A20)-(FIND(":",A20)+1)),'Annex 1 LV, HV and UMS charges'!$A$13:$C$45,3,FALSE)</f>
        <v>0, 3, 4, 5-8</v>
      </c>
      <c r="D20" s="239">
        <v>4.2169999999999996</v>
      </c>
      <c r="E20" s="240">
        <v>0.95399999999999996</v>
      </c>
      <c r="F20" s="241">
        <v>0.08</v>
      </c>
      <c r="G20" s="244">
        <v>86.17</v>
      </c>
      <c r="H20" s="245">
        <v>0</v>
      </c>
      <c r="I20" s="249">
        <v>0</v>
      </c>
      <c r="J20" s="247">
        <v>0</v>
      </c>
    </row>
    <row r="21" spans="1:10" ht="19.5" customHeight="1" x14ac:dyDescent="0.2">
      <c r="A21" s="154" t="s">
        <v>467</v>
      </c>
      <c r="B21" s="23"/>
      <c r="C21" s="155" t="str">
        <f>VLOOKUP(MID(A21,FIND(":",A21)+2,LEN(A21)-(FIND(":",A21)+1)),'Annex 1 LV, HV and UMS charges'!$A$13:$C$45,3,FALSE)</f>
        <v>4</v>
      </c>
      <c r="D21" s="239">
        <v>4.2169999999999996</v>
      </c>
      <c r="E21" s="240">
        <v>0.95399999999999996</v>
      </c>
      <c r="F21" s="241">
        <v>0.08</v>
      </c>
      <c r="G21" s="245">
        <v>0</v>
      </c>
      <c r="H21" s="245">
        <v>0</v>
      </c>
      <c r="I21" s="249">
        <v>0</v>
      </c>
      <c r="J21" s="247">
        <v>0</v>
      </c>
    </row>
    <row r="22" spans="1:10" ht="19.5" customHeight="1" x14ac:dyDescent="0.2">
      <c r="A22" s="154" t="s">
        <v>551</v>
      </c>
      <c r="B22" s="23"/>
      <c r="C22" s="155">
        <f>VLOOKUP(MID(A22,FIND(":",A22)+2,LEN(A22)-(FIND(":",A22)+1)),'Annex 1 LV, HV and UMS charges'!$A$13:$C$45,3,FALSE)</f>
        <v>0</v>
      </c>
      <c r="D22" s="239">
        <v>3.169</v>
      </c>
      <c r="E22" s="240">
        <v>0.69499999999999995</v>
      </c>
      <c r="F22" s="241">
        <v>5.8000000000000003E-2</v>
      </c>
      <c r="G22" s="244">
        <v>9.2899999999999991</v>
      </c>
      <c r="H22" s="244">
        <v>2.2799999999999998</v>
      </c>
      <c r="I22" s="246">
        <v>4.32</v>
      </c>
      <c r="J22" s="248">
        <v>0.108</v>
      </c>
    </row>
    <row r="23" spans="1:10" ht="19.5" customHeight="1" x14ac:dyDescent="0.2">
      <c r="A23" s="154" t="s">
        <v>552</v>
      </c>
      <c r="B23" s="23"/>
      <c r="C23" s="155">
        <f>VLOOKUP(MID(A23,FIND(":",A23)+2,LEN(A23)-(FIND(":",A23)+1)),'Annex 1 LV, HV and UMS charges'!$A$13:$C$45,3,FALSE)</f>
        <v>0</v>
      </c>
      <c r="D23" s="239">
        <v>3.169</v>
      </c>
      <c r="E23" s="240">
        <v>0.69499999999999995</v>
      </c>
      <c r="F23" s="241">
        <v>5.8000000000000003E-2</v>
      </c>
      <c r="G23" s="244">
        <v>145.81</v>
      </c>
      <c r="H23" s="244">
        <v>2.2799999999999998</v>
      </c>
      <c r="I23" s="246">
        <v>4.32</v>
      </c>
      <c r="J23" s="248">
        <v>0.108</v>
      </c>
    </row>
    <row r="24" spans="1:10" ht="19.5" customHeight="1" x14ac:dyDescent="0.2">
      <c r="A24" s="154" t="s">
        <v>553</v>
      </c>
      <c r="B24" s="23"/>
      <c r="C24" s="155">
        <f>VLOOKUP(MID(A24,FIND(":",A24)+2,LEN(A24)-(FIND(":",A24)+1)),'Annex 1 LV, HV and UMS charges'!$A$13:$C$45,3,FALSE)</f>
        <v>0</v>
      </c>
      <c r="D24" s="239">
        <v>3.169</v>
      </c>
      <c r="E24" s="240">
        <v>0.69499999999999995</v>
      </c>
      <c r="F24" s="241">
        <v>5.8000000000000003E-2</v>
      </c>
      <c r="G24" s="244">
        <v>249.91</v>
      </c>
      <c r="H24" s="244">
        <v>2.2799999999999998</v>
      </c>
      <c r="I24" s="246">
        <v>4.32</v>
      </c>
      <c r="J24" s="248">
        <v>0.108</v>
      </c>
    </row>
    <row r="25" spans="1:10" ht="19.5" customHeight="1" x14ac:dyDescent="0.2">
      <c r="A25" s="154" t="s">
        <v>554</v>
      </c>
      <c r="B25" s="23"/>
      <c r="C25" s="155">
        <f>VLOOKUP(MID(A25,FIND(":",A25)+2,LEN(A25)-(FIND(":",A25)+1)),'Annex 1 LV, HV and UMS charges'!$A$13:$C$45,3,FALSE)</f>
        <v>0</v>
      </c>
      <c r="D25" s="239">
        <v>3.169</v>
      </c>
      <c r="E25" s="240">
        <v>0.69499999999999995</v>
      </c>
      <c r="F25" s="241">
        <v>5.8000000000000003E-2</v>
      </c>
      <c r="G25" s="244">
        <v>396.9</v>
      </c>
      <c r="H25" s="244">
        <v>2.2799999999999998</v>
      </c>
      <c r="I25" s="246">
        <v>4.32</v>
      </c>
      <c r="J25" s="248">
        <v>0.108</v>
      </c>
    </row>
    <row r="26" spans="1:10" ht="19.5" customHeight="1" x14ac:dyDescent="0.2">
      <c r="A26" s="154" t="s">
        <v>555</v>
      </c>
      <c r="B26" s="23"/>
      <c r="C26" s="155">
        <f>VLOOKUP(MID(A26,FIND(":",A26)+2,LEN(A26)-(FIND(":",A26)+1)),'Annex 1 LV, HV and UMS charges'!$A$13:$C$45,3,FALSE)</f>
        <v>0</v>
      </c>
      <c r="D26" s="239">
        <v>3.169</v>
      </c>
      <c r="E26" s="240">
        <v>0.69499999999999995</v>
      </c>
      <c r="F26" s="241">
        <v>5.8000000000000003E-2</v>
      </c>
      <c r="G26" s="244">
        <v>799.49</v>
      </c>
      <c r="H26" s="244">
        <v>2.2799999999999998</v>
      </c>
      <c r="I26" s="246">
        <v>4.32</v>
      </c>
      <c r="J26" s="248">
        <v>0.108</v>
      </c>
    </row>
    <row r="27" spans="1:10" ht="19.5" customHeight="1" x14ac:dyDescent="0.2">
      <c r="A27" s="154" t="s">
        <v>468</v>
      </c>
      <c r="B27" s="23"/>
      <c r="C27" s="155" t="str">
        <f>VLOOKUP(MID(A27,FIND(":",A27)+2,LEN(A27)-(FIND(":",A27)+1)),'Annex 1 LV, HV and UMS charges'!$A$13:$C$45,3,FALSE)</f>
        <v>0, 1 or 8</v>
      </c>
      <c r="D27" s="242">
        <v>11.938000000000001</v>
      </c>
      <c r="E27" s="243">
        <v>2.024</v>
      </c>
      <c r="F27" s="241">
        <v>1.1819999999999999</v>
      </c>
      <c r="G27" s="245">
        <v>0</v>
      </c>
      <c r="H27" s="245">
        <v>0</v>
      </c>
      <c r="I27" s="249">
        <v>0</v>
      </c>
      <c r="J27" s="247">
        <v>0</v>
      </c>
    </row>
    <row r="28" spans="1:10" ht="19.5" customHeight="1" x14ac:dyDescent="0.2">
      <c r="A28" s="154" t="s">
        <v>469</v>
      </c>
      <c r="B28" s="23"/>
      <c r="C28" s="155">
        <f>VLOOKUP(MID(A28,FIND(":",A28)+2,LEN(A28)-(FIND(":",A28)+1)),'Annex 1 LV, HV and UMS charges'!$A$13:$C$45,3,FALSE)</f>
        <v>0</v>
      </c>
      <c r="D28" s="239">
        <v>-3.9630000000000001</v>
      </c>
      <c r="E28" s="240">
        <v>-0.89600000000000002</v>
      </c>
      <c r="F28" s="241">
        <v>-7.4999999999999997E-2</v>
      </c>
      <c r="G28" s="156">
        <v>0</v>
      </c>
      <c r="H28" s="245">
        <v>0</v>
      </c>
      <c r="I28" s="249">
        <v>0</v>
      </c>
      <c r="J28" s="247">
        <v>0</v>
      </c>
    </row>
    <row r="29" spans="1:10" ht="19.5" customHeight="1" x14ac:dyDescent="0.2">
      <c r="A29" s="154" t="s">
        <v>470</v>
      </c>
      <c r="B29" s="23"/>
      <c r="C29" s="155">
        <f>VLOOKUP(MID(A29,FIND(":",A29)+2,LEN(A29)-(FIND(":",A29)+1)),'Annex 1 LV, HV and UMS charges'!$A$13:$C$45,3,FALSE)</f>
        <v>0</v>
      </c>
      <c r="D29" s="239">
        <v>-3.9630000000000001</v>
      </c>
      <c r="E29" s="240">
        <v>-0.89600000000000002</v>
      </c>
      <c r="F29" s="241">
        <v>-7.4999999999999997E-2</v>
      </c>
      <c r="G29" s="156">
        <v>0</v>
      </c>
      <c r="H29" s="245">
        <v>0</v>
      </c>
      <c r="I29" s="249">
        <v>0</v>
      </c>
      <c r="J29" s="248">
        <v>0.152</v>
      </c>
    </row>
    <row r="30" spans="1:10" ht="19.5" customHeight="1" x14ac:dyDescent="0.2">
      <c r="A30" s="157" t="s">
        <v>556</v>
      </c>
      <c r="B30" s="23"/>
      <c r="C30" s="155" t="str">
        <f>VLOOKUP(MID(A30,FIND(":",A30)+2,LEN(A30)-(FIND(":",A30)+1)),'Annex 1 LV, HV and UMS charges'!$A$13:$C$45,3,FALSE)</f>
        <v>0, 1, 2</v>
      </c>
      <c r="D30" s="239">
        <v>3.6869999999999998</v>
      </c>
      <c r="E30" s="240">
        <v>0.83399999999999996</v>
      </c>
      <c r="F30" s="241">
        <v>7.0000000000000007E-2</v>
      </c>
      <c r="G30" s="244">
        <v>6.5</v>
      </c>
      <c r="H30" s="245">
        <v>0</v>
      </c>
      <c r="I30" s="249">
        <v>0</v>
      </c>
      <c r="J30" s="247">
        <v>0</v>
      </c>
    </row>
    <row r="31" spans="1:10" ht="19.5" customHeight="1" x14ac:dyDescent="0.2">
      <c r="A31" s="157" t="s">
        <v>557</v>
      </c>
      <c r="B31" s="23"/>
      <c r="C31" s="155" t="str">
        <f>VLOOKUP(MID(A31,FIND(":",A31)+2,LEN(A31)-(FIND(":",A31)+1)),'Annex 1 LV, HV and UMS charges'!$A$13:$C$45,3,FALSE)</f>
        <v>2</v>
      </c>
      <c r="D31" s="239">
        <v>3.6869999999999998</v>
      </c>
      <c r="E31" s="240">
        <v>0.83399999999999996</v>
      </c>
      <c r="F31" s="241">
        <v>7.0000000000000007E-2</v>
      </c>
      <c r="G31" s="245">
        <v>0</v>
      </c>
      <c r="H31" s="245">
        <v>0</v>
      </c>
      <c r="I31" s="249">
        <v>0</v>
      </c>
      <c r="J31" s="247">
        <v>0</v>
      </c>
    </row>
    <row r="32" spans="1:10" ht="19.5" customHeight="1" x14ac:dyDescent="0.2">
      <c r="A32" s="157" t="s">
        <v>558</v>
      </c>
      <c r="B32" s="23"/>
      <c r="C32" s="155" t="str">
        <f>VLOOKUP(MID(A32,FIND(":",A32)+2,LEN(A32)-(FIND(":",A32)+1)),'Annex 1 LV, HV and UMS charges'!$A$13:$C$45,3,FALSE)</f>
        <v>0, 3, 4, 5-8</v>
      </c>
      <c r="D32" s="239">
        <v>3.371</v>
      </c>
      <c r="E32" s="240">
        <v>0.76200000000000001</v>
      </c>
      <c r="F32" s="241">
        <v>6.4000000000000001E-2</v>
      </c>
      <c r="G32" s="244">
        <v>4.9800000000000004</v>
      </c>
      <c r="H32" s="245">
        <v>0</v>
      </c>
      <c r="I32" s="249">
        <v>0</v>
      </c>
      <c r="J32" s="247">
        <v>0</v>
      </c>
    </row>
    <row r="33" spans="1:10" ht="19.5" customHeight="1" x14ac:dyDescent="0.2">
      <c r="A33" s="157" t="s">
        <v>559</v>
      </c>
      <c r="B33" s="23"/>
      <c r="C33" s="155" t="str">
        <f>VLOOKUP(MID(A33,FIND(":",A33)+2,LEN(A33)-(FIND(":",A33)+1)),'Annex 1 LV, HV and UMS charges'!$A$13:$C$45,3,FALSE)</f>
        <v>0, 3, 4, 5-8</v>
      </c>
      <c r="D33" s="239">
        <v>3.371</v>
      </c>
      <c r="E33" s="240">
        <v>0.76200000000000001</v>
      </c>
      <c r="F33" s="241">
        <v>6.4000000000000001E-2</v>
      </c>
      <c r="G33" s="244">
        <v>6.7</v>
      </c>
      <c r="H33" s="245">
        <v>0</v>
      </c>
      <c r="I33" s="249">
        <v>0</v>
      </c>
      <c r="J33" s="247">
        <v>0</v>
      </c>
    </row>
    <row r="34" spans="1:10" ht="19.5" customHeight="1" x14ac:dyDescent="0.2">
      <c r="A34" s="157" t="s">
        <v>560</v>
      </c>
      <c r="B34" s="23"/>
      <c r="C34" s="155" t="str">
        <f>VLOOKUP(MID(A34,FIND(":",A34)+2,LEN(A34)-(FIND(":",A34)+1)),'Annex 1 LV, HV and UMS charges'!$A$13:$C$45,3,FALSE)</f>
        <v>0, 3, 4, 5-8</v>
      </c>
      <c r="D34" s="239">
        <v>3.371</v>
      </c>
      <c r="E34" s="240">
        <v>0.76200000000000001</v>
      </c>
      <c r="F34" s="241">
        <v>6.4000000000000001E-2</v>
      </c>
      <c r="G34" s="244">
        <v>13.13</v>
      </c>
      <c r="H34" s="245">
        <v>0</v>
      </c>
      <c r="I34" s="249">
        <v>0</v>
      </c>
      <c r="J34" s="247">
        <v>0</v>
      </c>
    </row>
    <row r="35" spans="1:10" ht="19.5" customHeight="1" x14ac:dyDescent="0.2">
      <c r="A35" s="157" t="s">
        <v>561</v>
      </c>
      <c r="B35" s="23"/>
      <c r="C35" s="155" t="str">
        <f>VLOOKUP(MID(A35,FIND(":",A35)+2,LEN(A35)-(FIND(":",A35)+1)),'Annex 1 LV, HV and UMS charges'!$A$13:$C$45,3,FALSE)</f>
        <v>0, 3, 4, 5-8</v>
      </c>
      <c r="D35" s="239">
        <v>3.371</v>
      </c>
      <c r="E35" s="240">
        <v>0.76200000000000001</v>
      </c>
      <c r="F35" s="241">
        <v>6.4000000000000001E-2</v>
      </c>
      <c r="G35" s="244">
        <v>25.07</v>
      </c>
      <c r="H35" s="245">
        <v>0</v>
      </c>
      <c r="I35" s="249">
        <v>0</v>
      </c>
      <c r="J35" s="247">
        <v>0</v>
      </c>
    </row>
    <row r="36" spans="1:10" ht="19.5" customHeight="1" x14ac:dyDescent="0.2">
      <c r="A36" s="157" t="s">
        <v>562</v>
      </c>
      <c r="B36" s="23"/>
      <c r="C36" s="155" t="str">
        <f>VLOOKUP(MID(A36,FIND(":",A36)+2,LEN(A36)-(FIND(":",A36)+1)),'Annex 1 LV, HV and UMS charges'!$A$13:$C$45,3,FALSE)</f>
        <v>0, 3, 4, 5-8</v>
      </c>
      <c r="D36" s="239">
        <v>3.371</v>
      </c>
      <c r="E36" s="240">
        <v>0.76200000000000001</v>
      </c>
      <c r="F36" s="241">
        <v>6.4000000000000001E-2</v>
      </c>
      <c r="G36" s="244">
        <v>68.92</v>
      </c>
      <c r="H36" s="245">
        <v>0</v>
      </c>
      <c r="I36" s="249">
        <v>0</v>
      </c>
      <c r="J36" s="247">
        <v>0</v>
      </c>
    </row>
    <row r="37" spans="1:10" ht="19.5" customHeight="1" x14ac:dyDescent="0.2">
      <c r="A37" s="157" t="s">
        <v>471</v>
      </c>
      <c r="B37" s="23"/>
      <c r="C37" s="155" t="str">
        <f>VLOOKUP(MID(A37,FIND(":",A37)+2,LEN(A37)-(FIND(":",A37)+1)),'Annex 1 LV, HV and UMS charges'!$A$13:$C$45,3,FALSE)</f>
        <v>4</v>
      </c>
      <c r="D37" s="239">
        <v>3.371</v>
      </c>
      <c r="E37" s="240">
        <v>0.76200000000000001</v>
      </c>
      <c r="F37" s="241">
        <v>6.4000000000000001E-2</v>
      </c>
      <c r="G37" s="245">
        <v>0</v>
      </c>
      <c r="H37" s="245">
        <v>0</v>
      </c>
      <c r="I37" s="249">
        <v>0</v>
      </c>
      <c r="J37" s="247">
        <v>0</v>
      </c>
    </row>
    <row r="38" spans="1:10" ht="19.5" customHeight="1" x14ac:dyDescent="0.2">
      <c r="A38" s="157" t="s">
        <v>563</v>
      </c>
      <c r="B38" s="23"/>
      <c r="C38" s="155">
        <f>VLOOKUP(MID(A38,FIND(":",A38)+2,LEN(A38)-(FIND(":",A38)+1)),'Annex 1 LV, HV and UMS charges'!$A$13:$C$45,3,FALSE)</f>
        <v>0</v>
      </c>
      <c r="D38" s="239">
        <v>2.5329999999999999</v>
      </c>
      <c r="E38" s="240">
        <v>0.55500000000000005</v>
      </c>
      <c r="F38" s="241">
        <v>4.5999999999999999E-2</v>
      </c>
      <c r="G38" s="244">
        <v>7.47</v>
      </c>
      <c r="H38" s="244">
        <v>1.82</v>
      </c>
      <c r="I38" s="246">
        <v>3.45</v>
      </c>
      <c r="J38" s="248">
        <v>8.5999999999999993E-2</v>
      </c>
    </row>
    <row r="39" spans="1:10" ht="19.5" customHeight="1" x14ac:dyDescent="0.2">
      <c r="A39" s="157" t="s">
        <v>564</v>
      </c>
      <c r="B39" s="23"/>
      <c r="C39" s="155">
        <f>VLOOKUP(MID(A39,FIND(":",A39)+2,LEN(A39)-(FIND(":",A39)+1)),'Annex 1 LV, HV and UMS charges'!$A$13:$C$45,3,FALSE)</f>
        <v>0</v>
      </c>
      <c r="D39" s="239">
        <v>2.5329999999999999</v>
      </c>
      <c r="E39" s="240">
        <v>0.55500000000000005</v>
      </c>
      <c r="F39" s="241">
        <v>4.5999999999999999E-2</v>
      </c>
      <c r="G39" s="244">
        <v>116.58</v>
      </c>
      <c r="H39" s="244">
        <v>1.82</v>
      </c>
      <c r="I39" s="246">
        <v>3.45</v>
      </c>
      <c r="J39" s="248">
        <v>8.5999999999999993E-2</v>
      </c>
    </row>
    <row r="40" spans="1:10" ht="19.5" customHeight="1" x14ac:dyDescent="0.2">
      <c r="A40" s="157" t="s">
        <v>565</v>
      </c>
      <c r="B40" s="23"/>
      <c r="C40" s="155">
        <f>VLOOKUP(MID(A40,FIND(":",A40)+2,LEN(A40)-(FIND(":",A40)+1)),'Annex 1 LV, HV and UMS charges'!$A$13:$C$45,3,FALSE)</f>
        <v>0</v>
      </c>
      <c r="D40" s="239">
        <v>2.5329999999999999</v>
      </c>
      <c r="E40" s="240">
        <v>0.55500000000000005</v>
      </c>
      <c r="F40" s="241">
        <v>4.5999999999999999E-2</v>
      </c>
      <c r="G40" s="244">
        <v>199.79</v>
      </c>
      <c r="H40" s="244">
        <v>1.82</v>
      </c>
      <c r="I40" s="246">
        <v>3.45</v>
      </c>
      <c r="J40" s="248">
        <v>8.5999999999999993E-2</v>
      </c>
    </row>
    <row r="41" spans="1:10" ht="19.5" customHeight="1" x14ac:dyDescent="0.2">
      <c r="A41" s="157" t="s">
        <v>566</v>
      </c>
      <c r="B41" s="23"/>
      <c r="C41" s="155">
        <f>VLOOKUP(MID(A41,FIND(":",A41)+2,LEN(A41)-(FIND(":",A41)+1)),'Annex 1 LV, HV and UMS charges'!$A$13:$C$45,3,FALSE)</f>
        <v>0</v>
      </c>
      <c r="D41" s="239">
        <v>2.5329999999999999</v>
      </c>
      <c r="E41" s="240">
        <v>0.55500000000000005</v>
      </c>
      <c r="F41" s="241">
        <v>4.5999999999999999E-2</v>
      </c>
      <c r="G41" s="244">
        <v>317.27999999999997</v>
      </c>
      <c r="H41" s="244">
        <v>1.82</v>
      </c>
      <c r="I41" s="246">
        <v>3.45</v>
      </c>
      <c r="J41" s="248">
        <v>8.5999999999999993E-2</v>
      </c>
    </row>
    <row r="42" spans="1:10" ht="19.5" customHeight="1" x14ac:dyDescent="0.2">
      <c r="A42" s="157" t="s">
        <v>567</v>
      </c>
      <c r="B42" s="23"/>
      <c r="C42" s="155">
        <f>VLOOKUP(MID(A42,FIND(":",A42)+2,LEN(A42)-(FIND(":",A42)+1)),'Annex 1 LV, HV and UMS charges'!$A$13:$C$45,3,FALSE)</f>
        <v>0</v>
      </c>
      <c r="D42" s="239">
        <v>2.5329999999999999</v>
      </c>
      <c r="E42" s="240">
        <v>0.55500000000000005</v>
      </c>
      <c r="F42" s="241">
        <v>4.5999999999999999E-2</v>
      </c>
      <c r="G42" s="244">
        <v>639.05999999999995</v>
      </c>
      <c r="H42" s="244">
        <v>1.82</v>
      </c>
      <c r="I42" s="246">
        <v>3.45</v>
      </c>
      <c r="J42" s="248">
        <v>8.5999999999999993E-2</v>
      </c>
    </row>
    <row r="43" spans="1:10" ht="19.5" customHeight="1" x14ac:dyDescent="0.2">
      <c r="A43" s="157" t="s">
        <v>568</v>
      </c>
      <c r="B43" s="23"/>
      <c r="C43" s="155">
        <f>VLOOKUP(MID(A43,FIND(":",A43)+2,LEN(A43)-(FIND(":",A43)+1)),'Annex 1 LV, HV and UMS charges'!$A$13:$C$45,3,FALSE)</f>
        <v>0</v>
      </c>
      <c r="D43" s="239">
        <v>2.3029999999999999</v>
      </c>
      <c r="E43" s="240">
        <v>0.47</v>
      </c>
      <c r="F43" s="241">
        <v>3.9E-2</v>
      </c>
      <c r="G43" s="244">
        <v>8.48</v>
      </c>
      <c r="H43" s="244">
        <v>3.17</v>
      </c>
      <c r="I43" s="246">
        <v>4.67</v>
      </c>
      <c r="J43" s="248">
        <v>8.6999999999999994E-2</v>
      </c>
    </row>
    <row r="44" spans="1:10" ht="19.5" customHeight="1" x14ac:dyDescent="0.2">
      <c r="A44" s="157" t="s">
        <v>569</v>
      </c>
      <c r="B44" s="23"/>
      <c r="C44" s="155">
        <f>VLOOKUP(MID(A44,FIND(":",A44)+2,LEN(A44)-(FIND(":",A44)+1)),'Annex 1 LV, HV and UMS charges'!$A$13:$C$45,3,FALSE)</f>
        <v>0</v>
      </c>
      <c r="D44" s="239">
        <v>2.3029999999999999</v>
      </c>
      <c r="E44" s="240">
        <v>0.47</v>
      </c>
      <c r="F44" s="241">
        <v>3.9E-2</v>
      </c>
      <c r="G44" s="244">
        <v>167.81</v>
      </c>
      <c r="H44" s="244">
        <v>3.17</v>
      </c>
      <c r="I44" s="246">
        <v>4.67</v>
      </c>
      <c r="J44" s="248">
        <v>8.6999999999999994E-2</v>
      </c>
    </row>
    <row r="45" spans="1:10" ht="19.5" customHeight="1" x14ac:dyDescent="0.2">
      <c r="A45" s="157" t="s">
        <v>570</v>
      </c>
      <c r="B45" s="23"/>
      <c r="C45" s="155">
        <f>VLOOKUP(MID(A45,FIND(":",A45)+2,LEN(A45)-(FIND(":",A45)+1)),'Annex 1 LV, HV and UMS charges'!$A$13:$C$45,3,FALSE)</f>
        <v>0</v>
      </c>
      <c r="D45" s="239">
        <v>2.3029999999999999</v>
      </c>
      <c r="E45" s="240">
        <v>0.47</v>
      </c>
      <c r="F45" s="241">
        <v>3.9E-2</v>
      </c>
      <c r="G45" s="244">
        <v>289.31</v>
      </c>
      <c r="H45" s="244">
        <v>3.17</v>
      </c>
      <c r="I45" s="246">
        <v>4.67</v>
      </c>
      <c r="J45" s="248">
        <v>8.6999999999999994E-2</v>
      </c>
    </row>
    <row r="46" spans="1:10" ht="19.5" customHeight="1" x14ac:dyDescent="0.2">
      <c r="A46" s="157" t="s">
        <v>571</v>
      </c>
      <c r="B46" s="23"/>
      <c r="C46" s="155">
        <f>VLOOKUP(MID(A46,FIND(":",A46)+2,LEN(A46)-(FIND(":",A46)+1)),'Annex 1 LV, HV and UMS charges'!$A$13:$C$45,3,FALSE)</f>
        <v>0</v>
      </c>
      <c r="D46" s="239">
        <v>2.3029999999999999</v>
      </c>
      <c r="E46" s="240">
        <v>0.47</v>
      </c>
      <c r="F46" s="241">
        <v>3.9E-2</v>
      </c>
      <c r="G46" s="244">
        <v>460.87</v>
      </c>
      <c r="H46" s="244">
        <v>3.17</v>
      </c>
      <c r="I46" s="246">
        <v>4.67</v>
      </c>
      <c r="J46" s="248">
        <v>8.6999999999999994E-2</v>
      </c>
    </row>
    <row r="47" spans="1:10" ht="19.5" customHeight="1" x14ac:dyDescent="0.2">
      <c r="A47" s="157" t="s">
        <v>572</v>
      </c>
      <c r="B47" s="23"/>
      <c r="C47" s="155">
        <f>VLOOKUP(MID(A47,FIND(":",A47)+2,LEN(A47)-(FIND(":",A47)+1)),'Annex 1 LV, HV and UMS charges'!$A$13:$C$45,3,FALSE)</f>
        <v>0</v>
      </c>
      <c r="D47" s="239">
        <v>2.3029999999999999</v>
      </c>
      <c r="E47" s="240">
        <v>0.47</v>
      </c>
      <c r="F47" s="241">
        <v>3.9E-2</v>
      </c>
      <c r="G47" s="244">
        <v>930.73</v>
      </c>
      <c r="H47" s="244">
        <v>3.17</v>
      </c>
      <c r="I47" s="246">
        <v>4.67</v>
      </c>
      <c r="J47" s="248">
        <v>8.6999999999999994E-2</v>
      </c>
    </row>
    <row r="48" spans="1:10" ht="19.5" customHeight="1" x14ac:dyDescent="0.2">
      <c r="A48" s="157" t="s">
        <v>573</v>
      </c>
      <c r="B48" s="23"/>
      <c r="C48" s="155">
        <f>VLOOKUP(MID(A48,FIND(":",A48)+2,LEN(A48)-(FIND(":",A48)+1)),'Annex 1 LV, HV and UMS charges'!$A$13:$C$45,3,FALSE)</f>
        <v>0</v>
      </c>
      <c r="D48" s="239">
        <v>1.623</v>
      </c>
      <c r="E48" s="240">
        <v>0.28999999999999998</v>
      </c>
      <c r="F48" s="241">
        <v>2.3E-2</v>
      </c>
      <c r="G48" s="244">
        <v>86.65</v>
      </c>
      <c r="H48" s="244">
        <v>4.34</v>
      </c>
      <c r="I48" s="246">
        <v>6.16</v>
      </c>
      <c r="J48" s="248">
        <v>0.05</v>
      </c>
    </row>
    <row r="49" spans="1:11" ht="19.5" customHeight="1" x14ac:dyDescent="0.2">
      <c r="A49" s="157" t="s">
        <v>574</v>
      </c>
      <c r="B49" s="23"/>
      <c r="C49" s="155">
        <f>VLOOKUP(MID(A49,FIND(":",A49)+2,LEN(A49)-(FIND(":",A49)+1)),'Annex 1 LV, HV and UMS charges'!$A$13:$C$45,3,FALSE)</f>
        <v>0</v>
      </c>
      <c r="D49" s="239">
        <v>1.623</v>
      </c>
      <c r="E49" s="240">
        <v>0.28999999999999998</v>
      </c>
      <c r="F49" s="241">
        <v>2.3E-2</v>
      </c>
      <c r="G49" s="244">
        <v>928.29</v>
      </c>
      <c r="H49" s="244">
        <v>4.34</v>
      </c>
      <c r="I49" s="246">
        <v>6.16</v>
      </c>
      <c r="J49" s="248">
        <v>0.05</v>
      </c>
    </row>
    <row r="50" spans="1:11" ht="19.5" customHeight="1" x14ac:dyDescent="0.2">
      <c r="A50" s="157" t="s">
        <v>575</v>
      </c>
      <c r="B50" s="23"/>
      <c r="C50" s="155">
        <f>VLOOKUP(MID(A50,FIND(":",A50)+2,LEN(A50)-(FIND(":",A50)+1)),'Annex 1 LV, HV and UMS charges'!$A$13:$C$45,3,FALSE)</f>
        <v>0</v>
      </c>
      <c r="D50" s="239">
        <v>1.623</v>
      </c>
      <c r="E50" s="240">
        <v>0.28999999999999998</v>
      </c>
      <c r="F50" s="241">
        <v>2.3E-2</v>
      </c>
      <c r="G50" s="244">
        <v>2750.77</v>
      </c>
      <c r="H50" s="244">
        <v>4.34</v>
      </c>
      <c r="I50" s="246">
        <v>6.16</v>
      </c>
      <c r="J50" s="248">
        <v>0.05</v>
      </c>
    </row>
    <row r="51" spans="1:11" ht="19.5" customHeight="1" x14ac:dyDescent="0.2">
      <c r="A51" s="157" t="s">
        <v>576</v>
      </c>
      <c r="B51" s="23"/>
      <c r="C51" s="155">
        <f>VLOOKUP(MID(A51,FIND(":",A51)+2,LEN(A51)-(FIND(":",A51)+1)),'Annex 1 LV, HV and UMS charges'!$A$13:$C$45,3,FALSE)</f>
        <v>0</v>
      </c>
      <c r="D51" s="239">
        <v>1.623</v>
      </c>
      <c r="E51" s="240">
        <v>0.28999999999999998</v>
      </c>
      <c r="F51" s="241">
        <v>2.3E-2</v>
      </c>
      <c r="G51" s="244">
        <v>6225.36</v>
      </c>
      <c r="H51" s="244">
        <v>4.34</v>
      </c>
      <c r="I51" s="246">
        <v>6.16</v>
      </c>
      <c r="J51" s="248">
        <v>0.05</v>
      </c>
    </row>
    <row r="52" spans="1:11" ht="19.5" customHeight="1" x14ac:dyDescent="0.2">
      <c r="A52" s="157" t="s">
        <v>577</v>
      </c>
      <c r="B52" s="23"/>
      <c r="C52" s="155">
        <f>VLOOKUP(MID(A52,FIND(":",A52)+2,LEN(A52)-(FIND(":",A52)+1)),'Annex 1 LV, HV and UMS charges'!$A$13:$C$45,3,FALSE)</f>
        <v>0</v>
      </c>
      <c r="D52" s="239">
        <v>1.623</v>
      </c>
      <c r="E52" s="240">
        <v>0.28999999999999998</v>
      </c>
      <c r="F52" s="241">
        <v>2.3E-2</v>
      </c>
      <c r="G52" s="244">
        <v>16609.490000000002</v>
      </c>
      <c r="H52" s="244">
        <v>4.34</v>
      </c>
      <c r="I52" s="246">
        <v>6.16</v>
      </c>
      <c r="J52" s="248">
        <v>0.05</v>
      </c>
    </row>
    <row r="53" spans="1:11" ht="19.5" customHeight="1" x14ac:dyDescent="0.2">
      <c r="A53" s="157" t="s">
        <v>472</v>
      </c>
      <c r="B53" s="23"/>
      <c r="C53" s="155" t="str">
        <f>VLOOKUP(MID(A53,FIND(":",A53)+2,LEN(A53)-(FIND(":",A53)+1)),'Annex 1 LV, HV and UMS charges'!$A$13:$C$45,3,FALSE)</f>
        <v>0, 1 or 8</v>
      </c>
      <c r="D53" s="242">
        <v>9.5419999999999998</v>
      </c>
      <c r="E53" s="243">
        <v>1.6180000000000001</v>
      </c>
      <c r="F53" s="241">
        <v>0.94399999999999995</v>
      </c>
      <c r="G53" s="245">
        <v>0</v>
      </c>
      <c r="H53" s="245">
        <v>0</v>
      </c>
      <c r="I53" s="249">
        <v>0</v>
      </c>
      <c r="J53" s="247">
        <v>0</v>
      </c>
    </row>
    <row r="54" spans="1:11" ht="19.5" customHeight="1" x14ac:dyDescent="0.2">
      <c r="A54" s="157" t="s">
        <v>473</v>
      </c>
      <c r="B54" s="23"/>
      <c r="C54" s="155">
        <f>VLOOKUP(MID(A54,FIND(":",A54)+2,LEN(A54)-(FIND(":",A54)+1)),'Annex 1 LV, HV and UMS charges'!$A$13:$C$45,3,FALSE)</f>
        <v>0</v>
      </c>
      <c r="D54" s="239">
        <v>-3.9630000000000001</v>
      </c>
      <c r="E54" s="240">
        <v>-0.89600000000000002</v>
      </c>
      <c r="F54" s="241">
        <v>-7.4999999999999997E-2</v>
      </c>
      <c r="G54" s="156">
        <v>0</v>
      </c>
      <c r="H54" s="245">
        <v>0</v>
      </c>
      <c r="I54" s="249">
        <v>0</v>
      </c>
      <c r="J54" s="247">
        <v>0</v>
      </c>
    </row>
    <row r="55" spans="1:11" ht="19.5" customHeight="1" x14ac:dyDescent="0.2">
      <c r="A55" s="157" t="s">
        <v>474</v>
      </c>
      <c r="B55" s="23"/>
      <c r="C55" s="155">
        <f>VLOOKUP(MID(A55,FIND(":",A55)+2,LEN(A55)-(FIND(":",A55)+1)),'Annex 1 LV, HV and UMS charges'!$A$13:$C$45,3,FALSE)</f>
        <v>0</v>
      </c>
      <c r="D55" s="239">
        <v>-3.4670000000000001</v>
      </c>
      <c r="E55" s="240">
        <v>-0.76900000000000002</v>
      </c>
      <c r="F55" s="241">
        <v>-6.4000000000000001E-2</v>
      </c>
      <c r="G55" s="156">
        <v>0</v>
      </c>
      <c r="H55" s="245">
        <v>0</v>
      </c>
      <c r="I55" s="249">
        <v>0</v>
      </c>
      <c r="J55" s="247">
        <v>0</v>
      </c>
    </row>
    <row r="56" spans="1:11" ht="19.5" customHeight="1" x14ac:dyDescent="0.2">
      <c r="A56" s="157" t="s">
        <v>475</v>
      </c>
      <c r="B56" s="23"/>
      <c r="C56" s="155">
        <f>VLOOKUP(MID(A56,FIND(":",A56)+2,LEN(A56)-(FIND(":",A56)+1)),'Annex 1 LV, HV and UMS charges'!$A$13:$C$45,3,FALSE)</f>
        <v>0</v>
      </c>
      <c r="D56" s="239">
        <v>-3.9630000000000001</v>
      </c>
      <c r="E56" s="240">
        <v>-0.89600000000000002</v>
      </c>
      <c r="F56" s="241">
        <v>-7.4999999999999997E-2</v>
      </c>
      <c r="G56" s="156">
        <v>0</v>
      </c>
      <c r="H56" s="245">
        <v>0</v>
      </c>
      <c r="I56" s="249">
        <v>0</v>
      </c>
      <c r="J56" s="248">
        <v>0.152</v>
      </c>
    </row>
    <row r="57" spans="1:11" ht="19.5" customHeight="1" x14ac:dyDescent="0.2">
      <c r="A57" s="157" t="s">
        <v>476</v>
      </c>
      <c r="B57" s="23"/>
      <c r="C57" s="155">
        <f>VLOOKUP(MID(A57,FIND(":",A57)+2,LEN(A57)-(FIND(":",A57)+1)),'Annex 1 LV, HV and UMS charges'!$A$13:$C$45,3,FALSE)</f>
        <v>0</v>
      </c>
      <c r="D57" s="239">
        <v>-3.4670000000000001</v>
      </c>
      <c r="E57" s="240">
        <v>-0.76900000000000002</v>
      </c>
      <c r="F57" s="241">
        <v>-6.4000000000000001E-2</v>
      </c>
      <c r="G57" s="156">
        <v>0</v>
      </c>
      <c r="H57" s="245">
        <v>0</v>
      </c>
      <c r="I57" s="249">
        <v>0</v>
      </c>
      <c r="J57" s="248">
        <v>0.126</v>
      </c>
    </row>
    <row r="58" spans="1:11" ht="19.5" customHeight="1" x14ac:dyDescent="0.2">
      <c r="A58" s="157" t="s">
        <v>477</v>
      </c>
      <c r="B58" s="23"/>
      <c r="C58" s="155">
        <f>VLOOKUP(MID(A58,FIND(":",A58)+2,LEN(A58)-(FIND(":",A58)+1)),'Annex 1 LV, HV and UMS charges'!$A$13:$C$45,3,FALSE)</f>
        <v>0</v>
      </c>
      <c r="D58" s="239">
        <v>-2.2410000000000001</v>
      </c>
      <c r="E58" s="240">
        <v>-0.44900000000000001</v>
      </c>
      <c r="F58" s="241">
        <v>-3.6999999999999998E-2</v>
      </c>
      <c r="G58" s="156">
        <v>0</v>
      </c>
      <c r="H58" s="245">
        <v>0</v>
      </c>
      <c r="I58" s="249">
        <v>0</v>
      </c>
      <c r="J58" s="248">
        <v>0.10100000000000001</v>
      </c>
    </row>
    <row r="59" spans="1:11" ht="19.5" customHeight="1" x14ac:dyDescent="0.2">
      <c r="A59" s="154" t="s">
        <v>666</v>
      </c>
      <c r="B59" s="23"/>
      <c r="C59" s="155" t="str">
        <f>VLOOKUP(MID(A59,FIND(":",A59)+2,LEN(A59)-(FIND(":",A59)+1)),'Annex 1 LV, HV and UMS charges'!$A$13:$C$45,3,FALSE)</f>
        <v>0, 1, 2</v>
      </c>
      <c r="D59" s="239">
        <v>2.8079999999999998</v>
      </c>
      <c r="E59" s="240">
        <v>0.63500000000000001</v>
      </c>
      <c r="F59" s="241">
        <v>5.2999999999999999E-2</v>
      </c>
      <c r="G59" s="244">
        <v>5.0199999999999996</v>
      </c>
      <c r="H59" s="245">
        <v>0</v>
      </c>
      <c r="I59" s="249">
        <v>0</v>
      </c>
      <c r="J59" s="247">
        <v>0</v>
      </c>
      <c r="K59" s="4">
        <f>COLUMN(D59)</f>
        <v>4</v>
      </c>
    </row>
    <row r="60" spans="1:11" ht="19.5" customHeight="1" x14ac:dyDescent="0.2">
      <c r="A60" s="154" t="s">
        <v>667</v>
      </c>
      <c r="B60" s="23"/>
      <c r="C60" s="155" t="str">
        <f>VLOOKUP(MID(A60,FIND(":",A60)+2,LEN(A60)-(FIND(":",A60)+1)),'Annex 1 LV, HV and UMS charges'!$A$13:$C$45,3,FALSE)</f>
        <v>2</v>
      </c>
      <c r="D60" s="239">
        <v>2.8079999999999998</v>
      </c>
      <c r="E60" s="240">
        <v>0.63500000000000001</v>
      </c>
      <c r="F60" s="241">
        <v>5.2999999999999999E-2</v>
      </c>
      <c r="G60" s="245">
        <v>0</v>
      </c>
      <c r="H60" s="245">
        <v>0</v>
      </c>
      <c r="I60" s="249">
        <v>0</v>
      </c>
      <c r="J60" s="247">
        <v>0</v>
      </c>
    </row>
    <row r="61" spans="1:11" ht="19.5" customHeight="1" x14ac:dyDescent="0.2">
      <c r="A61" s="154" t="s">
        <v>668</v>
      </c>
      <c r="B61" s="23"/>
      <c r="C61" s="155" t="str">
        <f>VLOOKUP(MID(A61,FIND(":",A61)+2,LEN(A61)-(FIND(":",A61)+1)),'Annex 1 LV, HV and UMS charges'!$A$13:$C$45,3,FALSE)</f>
        <v>0, 3, 4, 5-8</v>
      </c>
      <c r="D61" s="239">
        <v>2.5670000000000002</v>
      </c>
      <c r="E61" s="240">
        <v>0.57999999999999996</v>
      </c>
      <c r="F61" s="241">
        <v>4.8000000000000001E-2</v>
      </c>
      <c r="G61" s="244">
        <v>3.84</v>
      </c>
      <c r="H61" s="245">
        <v>0</v>
      </c>
      <c r="I61" s="249">
        <v>0</v>
      </c>
      <c r="J61" s="247">
        <v>0</v>
      </c>
    </row>
    <row r="62" spans="1:11" ht="19.5" customHeight="1" x14ac:dyDescent="0.2">
      <c r="A62" s="154" t="s">
        <v>669</v>
      </c>
      <c r="B62" s="23"/>
      <c r="C62" s="155" t="str">
        <f>VLOOKUP(MID(A62,FIND(":",A62)+2,LEN(A62)-(FIND(":",A62)+1)),'Annex 1 LV, HV and UMS charges'!$A$13:$C$45,3,FALSE)</f>
        <v>0, 3, 4, 5-8</v>
      </c>
      <c r="D62" s="239">
        <v>2.5670000000000002</v>
      </c>
      <c r="E62" s="240">
        <v>0.57999999999999996</v>
      </c>
      <c r="F62" s="241">
        <v>4.8000000000000001E-2</v>
      </c>
      <c r="G62" s="244">
        <v>5.15</v>
      </c>
      <c r="H62" s="245">
        <v>0</v>
      </c>
      <c r="I62" s="249">
        <v>0</v>
      </c>
      <c r="J62" s="247">
        <v>0</v>
      </c>
    </row>
    <row r="63" spans="1:11" ht="19.5" customHeight="1" x14ac:dyDescent="0.2">
      <c r="A63" s="154" t="s">
        <v>670</v>
      </c>
      <c r="B63" s="23"/>
      <c r="C63" s="155" t="str">
        <f>VLOOKUP(MID(A63,FIND(":",A63)+2,LEN(A63)-(FIND(":",A63)+1)),'Annex 1 LV, HV and UMS charges'!$A$13:$C$45,3,FALSE)</f>
        <v>0, 3, 4, 5-8</v>
      </c>
      <c r="D63" s="239">
        <v>2.5670000000000002</v>
      </c>
      <c r="E63" s="240">
        <v>0.57999999999999996</v>
      </c>
      <c r="F63" s="241">
        <v>4.8000000000000001E-2</v>
      </c>
      <c r="G63" s="244">
        <v>10.06</v>
      </c>
      <c r="H63" s="245">
        <v>0</v>
      </c>
      <c r="I63" s="249">
        <v>0</v>
      </c>
      <c r="J63" s="247">
        <v>0</v>
      </c>
    </row>
    <row r="64" spans="1:11" ht="19.5" customHeight="1" x14ac:dyDescent="0.2">
      <c r="A64" s="154" t="s">
        <v>671</v>
      </c>
      <c r="B64" s="23"/>
      <c r="C64" s="155" t="str">
        <f>VLOOKUP(MID(A64,FIND(":",A64)+2,LEN(A64)-(FIND(":",A64)+1)),'Annex 1 LV, HV and UMS charges'!$A$13:$C$45,3,FALSE)</f>
        <v>0, 3, 4, 5-8</v>
      </c>
      <c r="D64" s="239">
        <v>2.5670000000000002</v>
      </c>
      <c r="E64" s="240">
        <v>0.57999999999999996</v>
      </c>
      <c r="F64" s="241">
        <v>4.8000000000000001E-2</v>
      </c>
      <c r="G64" s="244">
        <v>19.14</v>
      </c>
      <c r="H64" s="245">
        <v>0</v>
      </c>
      <c r="I64" s="249">
        <v>0</v>
      </c>
      <c r="J64" s="247">
        <v>0</v>
      </c>
    </row>
    <row r="65" spans="1:10" ht="19.5" customHeight="1" x14ac:dyDescent="0.2">
      <c r="A65" s="154" t="s">
        <v>672</v>
      </c>
      <c r="B65" s="23"/>
      <c r="C65" s="155" t="str">
        <f>VLOOKUP(MID(A65,FIND(":",A65)+2,LEN(A65)-(FIND(":",A65)+1)),'Annex 1 LV, HV and UMS charges'!$A$13:$C$45,3,FALSE)</f>
        <v>0, 3, 4, 5-8</v>
      </c>
      <c r="D65" s="239">
        <v>2.5670000000000002</v>
      </c>
      <c r="E65" s="240">
        <v>0.57999999999999996</v>
      </c>
      <c r="F65" s="241">
        <v>4.8000000000000001E-2</v>
      </c>
      <c r="G65" s="244">
        <v>52.54</v>
      </c>
      <c r="H65" s="245">
        <v>0</v>
      </c>
      <c r="I65" s="249">
        <v>0</v>
      </c>
      <c r="J65" s="247">
        <v>0</v>
      </c>
    </row>
    <row r="66" spans="1:10" ht="19.5" customHeight="1" x14ac:dyDescent="0.2">
      <c r="A66" s="154" t="s">
        <v>478</v>
      </c>
      <c r="B66" s="23"/>
      <c r="C66" s="155" t="str">
        <f>VLOOKUP(MID(A66,FIND(":",A66)+2,LEN(A66)-(FIND(":",A66)+1)),'Annex 1 LV, HV and UMS charges'!$A$13:$C$45,3,FALSE)</f>
        <v>4</v>
      </c>
      <c r="D66" s="239">
        <v>2.5670000000000002</v>
      </c>
      <c r="E66" s="240">
        <v>0.57999999999999996</v>
      </c>
      <c r="F66" s="241">
        <v>4.8000000000000001E-2</v>
      </c>
      <c r="G66" s="245">
        <v>0</v>
      </c>
      <c r="H66" s="245">
        <v>0</v>
      </c>
      <c r="I66" s="249">
        <v>0</v>
      </c>
      <c r="J66" s="247">
        <v>0</v>
      </c>
    </row>
    <row r="67" spans="1:10" ht="19.5" customHeight="1" x14ac:dyDescent="0.2">
      <c r="A67" s="154" t="s">
        <v>673</v>
      </c>
      <c r="B67" s="23"/>
      <c r="C67" s="155">
        <f>VLOOKUP(MID(A67,FIND(":",A67)+2,LEN(A67)-(FIND(":",A67)+1)),'Annex 1 LV, HV and UMS charges'!$A$13:$C$45,3,FALSE)</f>
        <v>0</v>
      </c>
      <c r="D67" s="239">
        <v>1.929</v>
      </c>
      <c r="E67" s="240">
        <v>0.42299999999999999</v>
      </c>
      <c r="F67" s="241">
        <v>3.5000000000000003E-2</v>
      </c>
      <c r="G67" s="244">
        <v>5.74</v>
      </c>
      <c r="H67" s="244">
        <v>1.39</v>
      </c>
      <c r="I67" s="246">
        <v>2.63</v>
      </c>
      <c r="J67" s="248">
        <v>6.6000000000000003E-2</v>
      </c>
    </row>
    <row r="68" spans="1:10" ht="19.5" customHeight="1" x14ac:dyDescent="0.2">
      <c r="A68" s="154" t="s">
        <v>674</v>
      </c>
      <c r="B68" s="23"/>
      <c r="C68" s="155">
        <f>VLOOKUP(MID(A68,FIND(":",A68)+2,LEN(A68)-(FIND(":",A68)+1)),'Annex 1 LV, HV and UMS charges'!$A$13:$C$45,3,FALSE)</f>
        <v>0</v>
      </c>
      <c r="D68" s="239">
        <v>1.929</v>
      </c>
      <c r="E68" s="240">
        <v>0.42299999999999999</v>
      </c>
      <c r="F68" s="241">
        <v>3.5000000000000003E-2</v>
      </c>
      <c r="G68" s="244">
        <v>88.84</v>
      </c>
      <c r="H68" s="244">
        <v>1.39</v>
      </c>
      <c r="I68" s="246">
        <v>2.63</v>
      </c>
      <c r="J68" s="248">
        <v>6.6000000000000003E-2</v>
      </c>
    </row>
    <row r="69" spans="1:10" ht="19.5" customHeight="1" x14ac:dyDescent="0.2">
      <c r="A69" s="154" t="s">
        <v>675</v>
      </c>
      <c r="B69" s="23"/>
      <c r="C69" s="155">
        <f>VLOOKUP(MID(A69,FIND(":",A69)+2,LEN(A69)-(FIND(":",A69)+1)),'Annex 1 LV, HV and UMS charges'!$A$13:$C$45,3,FALSE)</f>
        <v>0</v>
      </c>
      <c r="D69" s="239">
        <v>1.929</v>
      </c>
      <c r="E69" s="240">
        <v>0.42299999999999999</v>
      </c>
      <c r="F69" s="241">
        <v>3.5000000000000003E-2</v>
      </c>
      <c r="G69" s="244">
        <v>152.21</v>
      </c>
      <c r="H69" s="244">
        <v>1.39</v>
      </c>
      <c r="I69" s="246">
        <v>2.63</v>
      </c>
      <c r="J69" s="248">
        <v>6.6000000000000003E-2</v>
      </c>
    </row>
    <row r="70" spans="1:10" ht="19.5" customHeight="1" x14ac:dyDescent="0.2">
      <c r="A70" s="154" t="s">
        <v>676</v>
      </c>
      <c r="B70" s="23"/>
      <c r="C70" s="155">
        <f>VLOOKUP(MID(A70,FIND(":",A70)+2,LEN(A70)-(FIND(":",A70)+1)),'Annex 1 LV, HV and UMS charges'!$A$13:$C$45,3,FALSE)</f>
        <v>0</v>
      </c>
      <c r="D70" s="239">
        <v>1.929</v>
      </c>
      <c r="E70" s="240">
        <v>0.42299999999999999</v>
      </c>
      <c r="F70" s="241">
        <v>3.5000000000000003E-2</v>
      </c>
      <c r="G70" s="244">
        <v>241.69</v>
      </c>
      <c r="H70" s="244">
        <v>1.39</v>
      </c>
      <c r="I70" s="246">
        <v>2.63</v>
      </c>
      <c r="J70" s="248">
        <v>6.6000000000000003E-2</v>
      </c>
    </row>
    <row r="71" spans="1:10" ht="19.5" customHeight="1" x14ac:dyDescent="0.2">
      <c r="A71" s="154" t="s">
        <v>677</v>
      </c>
      <c r="B71" s="23"/>
      <c r="C71" s="155">
        <f>VLOOKUP(MID(A71,FIND(":",A71)+2,LEN(A71)-(FIND(":",A71)+1)),'Annex 1 LV, HV and UMS charges'!$A$13:$C$45,3,FALSE)</f>
        <v>0</v>
      </c>
      <c r="D71" s="239">
        <v>1.929</v>
      </c>
      <c r="E71" s="240">
        <v>0.42299999999999999</v>
      </c>
      <c r="F71" s="241">
        <v>3.5000000000000003E-2</v>
      </c>
      <c r="G71" s="244">
        <v>486.75</v>
      </c>
      <c r="H71" s="244">
        <v>1.39</v>
      </c>
      <c r="I71" s="246">
        <v>2.63</v>
      </c>
      <c r="J71" s="248">
        <v>6.6000000000000003E-2</v>
      </c>
    </row>
    <row r="72" spans="1:10" ht="19.5" customHeight="1" x14ac:dyDescent="0.2">
      <c r="A72" s="154" t="s">
        <v>678</v>
      </c>
      <c r="B72" s="23"/>
      <c r="C72" s="155">
        <f>VLOOKUP(MID(A72,FIND(":",A72)+2,LEN(A72)-(FIND(":",A72)+1)),'Annex 1 LV, HV and UMS charges'!$A$13:$C$45,3,FALSE)</f>
        <v>0</v>
      </c>
      <c r="D72" s="239">
        <v>1.73</v>
      </c>
      <c r="E72" s="240">
        <v>0.35299999999999998</v>
      </c>
      <c r="F72" s="241">
        <v>2.9000000000000001E-2</v>
      </c>
      <c r="G72" s="244">
        <v>6.43</v>
      </c>
      <c r="H72" s="244">
        <v>2.38</v>
      </c>
      <c r="I72" s="246">
        <v>3.51</v>
      </c>
      <c r="J72" s="248">
        <v>6.5000000000000002E-2</v>
      </c>
    </row>
    <row r="73" spans="1:10" ht="19.5" customHeight="1" x14ac:dyDescent="0.2">
      <c r="A73" s="154" t="s">
        <v>679</v>
      </c>
      <c r="B73" s="23"/>
      <c r="C73" s="155">
        <f>VLOOKUP(MID(A73,FIND(":",A73)+2,LEN(A73)-(FIND(":",A73)+1)),'Annex 1 LV, HV and UMS charges'!$A$13:$C$45,3,FALSE)</f>
        <v>0</v>
      </c>
      <c r="D73" s="239">
        <v>1.73</v>
      </c>
      <c r="E73" s="240">
        <v>0.35299999999999998</v>
      </c>
      <c r="F73" s="241">
        <v>2.9000000000000001E-2</v>
      </c>
      <c r="G73" s="244">
        <v>126.13</v>
      </c>
      <c r="H73" s="244">
        <v>2.38</v>
      </c>
      <c r="I73" s="246">
        <v>3.51</v>
      </c>
      <c r="J73" s="248">
        <v>6.5000000000000002E-2</v>
      </c>
    </row>
    <row r="74" spans="1:10" ht="19.5" customHeight="1" x14ac:dyDescent="0.2">
      <c r="A74" s="154" t="s">
        <v>680</v>
      </c>
      <c r="B74" s="23"/>
      <c r="C74" s="155">
        <f>VLOOKUP(MID(A74,FIND(":",A74)+2,LEN(A74)-(FIND(":",A74)+1)),'Annex 1 LV, HV and UMS charges'!$A$13:$C$45,3,FALSE)</f>
        <v>0</v>
      </c>
      <c r="D74" s="239">
        <v>1.73</v>
      </c>
      <c r="E74" s="240">
        <v>0.35299999999999998</v>
      </c>
      <c r="F74" s="241">
        <v>2.9000000000000001E-2</v>
      </c>
      <c r="G74" s="244">
        <v>217.42</v>
      </c>
      <c r="H74" s="244">
        <v>2.38</v>
      </c>
      <c r="I74" s="246">
        <v>3.51</v>
      </c>
      <c r="J74" s="248">
        <v>6.5000000000000002E-2</v>
      </c>
    </row>
    <row r="75" spans="1:10" ht="19.5" customHeight="1" x14ac:dyDescent="0.2">
      <c r="A75" s="154" t="s">
        <v>681</v>
      </c>
      <c r="B75" s="23"/>
      <c r="C75" s="155">
        <f>VLOOKUP(MID(A75,FIND(":",A75)+2,LEN(A75)-(FIND(":",A75)+1)),'Annex 1 LV, HV and UMS charges'!$A$13:$C$45,3,FALSE)</f>
        <v>0</v>
      </c>
      <c r="D75" s="239">
        <v>1.73</v>
      </c>
      <c r="E75" s="240">
        <v>0.35299999999999998</v>
      </c>
      <c r="F75" s="241">
        <v>2.9000000000000001E-2</v>
      </c>
      <c r="G75" s="244">
        <v>346.31</v>
      </c>
      <c r="H75" s="244">
        <v>2.38</v>
      </c>
      <c r="I75" s="246">
        <v>3.51</v>
      </c>
      <c r="J75" s="248">
        <v>6.5000000000000002E-2</v>
      </c>
    </row>
    <row r="76" spans="1:10" ht="19.5" customHeight="1" x14ac:dyDescent="0.2">
      <c r="A76" s="154" t="s">
        <v>682</v>
      </c>
      <c r="B76" s="23"/>
      <c r="C76" s="155">
        <f>VLOOKUP(MID(A76,FIND(":",A76)+2,LEN(A76)-(FIND(":",A76)+1)),'Annex 1 LV, HV and UMS charges'!$A$13:$C$45,3,FALSE)</f>
        <v>0</v>
      </c>
      <c r="D76" s="239">
        <v>1.73</v>
      </c>
      <c r="E76" s="240">
        <v>0.35299999999999998</v>
      </c>
      <c r="F76" s="241">
        <v>2.9000000000000001E-2</v>
      </c>
      <c r="G76" s="244">
        <v>699.32</v>
      </c>
      <c r="H76" s="244">
        <v>2.38</v>
      </c>
      <c r="I76" s="246">
        <v>3.51</v>
      </c>
      <c r="J76" s="248">
        <v>6.5000000000000002E-2</v>
      </c>
    </row>
    <row r="77" spans="1:10" ht="19.5" customHeight="1" x14ac:dyDescent="0.2">
      <c r="A77" s="154" t="s">
        <v>683</v>
      </c>
      <c r="B77" s="23"/>
      <c r="C77" s="155">
        <f>VLOOKUP(MID(A77,FIND(":",A77)+2,LEN(A77)-(FIND(":",A77)+1)),'Annex 1 LV, HV and UMS charges'!$A$13:$C$45,3,FALSE)</f>
        <v>0</v>
      </c>
      <c r="D77" s="239">
        <v>1.2110000000000001</v>
      </c>
      <c r="E77" s="240">
        <v>0.216</v>
      </c>
      <c r="F77" s="241">
        <v>1.7000000000000001E-2</v>
      </c>
      <c r="G77" s="244">
        <v>64.73</v>
      </c>
      <c r="H77" s="244">
        <v>3.24</v>
      </c>
      <c r="I77" s="246">
        <v>4.5999999999999996</v>
      </c>
      <c r="J77" s="248">
        <v>3.6999999999999998E-2</v>
      </c>
    </row>
    <row r="78" spans="1:10" ht="19.5" customHeight="1" x14ac:dyDescent="0.2">
      <c r="A78" s="154" t="s">
        <v>684</v>
      </c>
      <c r="B78" s="23"/>
      <c r="C78" s="155">
        <f>VLOOKUP(MID(A78,FIND(":",A78)+2,LEN(A78)-(FIND(":",A78)+1)),'Annex 1 LV, HV and UMS charges'!$A$13:$C$45,3,FALSE)</f>
        <v>0</v>
      </c>
      <c r="D78" s="239">
        <v>1.2110000000000001</v>
      </c>
      <c r="E78" s="240">
        <v>0.216</v>
      </c>
      <c r="F78" s="241">
        <v>1.7000000000000001E-2</v>
      </c>
      <c r="G78" s="244">
        <v>692.94</v>
      </c>
      <c r="H78" s="244">
        <v>3.24</v>
      </c>
      <c r="I78" s="246">
        <v>4.5999999999999996</v>
      </c>
      <c r="J78" s="248">
        <v>3.6999999999999998E-2</v>
      </c>
    </row>
    <row r="79" spans="1:10" ht="19.5" customHeight="1" x14ac:dyDescent="0.2">
      <c r="A79" s="154" t="s">
        <v>685</v>
      </c>
      <c r="B79" s="23"/>
      <c r="C79" s="155">
        <f>VLOOKUP(MID(A79,FIND(":",A79)+2,LEN(A79)-(FIND(":",A79)+1)),'Annex 1 LV, HV and UMS charges'!$A$13:$C$45,3,FALSE)</f>
        <v>0</v>
      </c>
      <c r="D79" s="239">
        <v>1.2110000000000001</v>
      </c>
      <c r="E79" s="240">
        <v>0.216</v>
      </c>
      <c r="F79" s="241">
        <v>1.7000000000000001E-2</v>
      </c>
      <c r="G79" s="244">
        <v>2053.2600000000002</v>
      </c>
      <c r="H79" s="244">
        <v>3.24</v>
      </c>
      <c r="I79" s="246">
        <v>4.5999999999999996</v>
      </c>
      <c r="J79" s="248">
        <v>3.6999999999999998E-2</v>
      </c>
    </row>
    <row r="80" spans="1:10" ht="19.5" customHeight="1" x14ac:dyDescent="0.2">
      <c r="A80" s="154" t="s">
        <v>686</v>
      </c>
      <c r="B80" s="23"/>
      <c r="C80" s="155">
        <f>VLOOKUP(MID(A80,FIND(":",A80)+2,LEN(A80)-(FIND(":",A80)+1)),'Annex 1 LV, HV and UMS charges'!$A$13:$C$45,3,FALSE)</f>
        <v>0</v>
      </c>
      <c r="D80" s="239">
        <v>1.2110000000000001</v>
      </c>
      <c r="E80" s="240">
        <v>0.216</v>
      </c>
      <c r="F80" s="241">
        <v>1.7000000000000001E-2</v>
      </c>
      <c r="G80" s="244">
        <v>4646.72</v>
      </c>
      <c r="H80" s="244">
        <v>3.24</v>
      </c>
      <c r="I80" s="246">
        <v>4.5999999999999996</v>
      </c>
      <c r="J80" s="248">
        <v>3.6999999999999998E-2</v>
      </c>
    </row>
    <row r="81" spans="1:10" ht="19.5" customHeight="1" x14ac:dyDescent="0.2">
      <c r="A81" s="154" t="s">
        <v>687</v>
      </c>
      <c r="B81" s="23"/>
      <c r="C81" s="155">
        <f>VLOOKUP(MID(A81,FIND(":",A81)+2,LEN(A81)-(FIND(":",A81)+1)),'Annex 1 LV, HV and UMS charges'!$A$13:$C$45,3,FALSE)</f>
        <v>0</v>
      </c>
      <c r="D81" s="239">
        <v>1.2110000000000001</v>
      </c>
      <c r="E81" s="240">
        <v>0.216</v>
      </c>
      <c r="F81" s="241">
        <v>1.7000000000000001E-2</v>
      </c>
      <c r="G81" s="244">
        <v>12397.53</v>
      </c>
      <c r="H81" s="244">
        <v>3.24</v>
      </c>
      <c r="I81" s="246">
        <v>4.5999999999999996</v>
      </c>
      <c r="J81" s="248">
        <v>3.6999999999999998E-2</v>
      </c>
    </row>
    <row r="82" spans="1:10" ht="19.5" customHeight="1" x14ac:dyDescent="0.2">
      <c r="A82" s="154" t="s">
        <v>479</v>
      </c>
      <c r="B82" s="23"/>
      <c r="C82" s="155" t="str">
        <f>VLOOKUP(MID(A82,FIND(":",A82)+2,LEN(A82)-(FIND(":",A82)+1)),'Annex 1 LV, HV and UMS charges'!$A$13:$C$45,3,FALSE)</f>
        <v>0, 1 or 8</v>
      </c>
      <c r="D82" s="242">
        <v>7.2670000000000003</v>
      </c>
      <c r="E82" s="243">
        <v>1.232</v>
      </c>
      <c r="F82" s="241">
        <v>0.71899999999999997</v>
      </c>
      <c r="G82" s="245">
        <v>0</v>
      </c>
      <c r="H82" s="245">
        <v>0</v>
      </c>
      <c r="I82" s="249">
        <v>0</v>
      </c>
      <c r="J82" s="247">
        <v>0</v>
      </c>
    </row>
    <row r="83" spans="1:10" ht="19.5" customHeight="1" x14ac:dyDescent="0.2">
      <c r="A83" s="154" t="s">
        <v>480</v>
      </c>
      <c r="B83" s="23"/>
      <c r="C83" s="155">
        <f>VLOOKUP(MID(A83,FIND(":",A83)+2,LEN(A83)-(FIND(":",A83)+1)),'Annex 1 LV, HV and UMS charges'!$A$13:$C$45,3,FALSE)</f>
        <v>0</v>
      </c>
      <c r="D83" s="239">
        <v>-2.4279999999999999</v>
      </c>
      <c r="E83" s="240">
        <v>-0.54900000000000004</v>
      </c>
      <c r="F83" s="241">
        <v>-4.5999999999999999E-2</v>
      </c>
      <c r="G83" s="156">
        <v>0</v>
      </c>
      <c r="H83" s="245">
        <v>0</v>
      </c>
      <c r="I83" s="249">
        <v>0</v>
      </c>
      <c r="J83" s="247">
        <v>0</v>
      </c>
    </row>
    <row r="84" spans="1:10" ht="19.5" customHeight="1" x14ac:dyDescent="0.2">
      <c r="A84" s="154" t="s">
        <v>481</v>
      </c>
      <c r="B84" s="23"/>
      <c r="C84" s="155">
        <f>VLOOKUP(MID(A84,FIND(":",A84)+2,LEN(A84)-(FIND(":",A84)+1)),'Annex 1 LV, HV and UMS charges'!$A$13:$C$45,3,FALSE)</f>
        <v>0</v>
      </c>
      <c r="D84" s="239">
        <v>-2.3919999999999999</v>
      </c>
      <c r="E84" s="240">
        <v>-0.53100000000000003</v>
      </c>
      <c r="F84" s="241">
        <v>-4.3999999999999997E-2</v>
      </c>
      <c r="G84" s="156">
        <v>0</v>
      </c>
      <c r="H84" s="245">
        <v>0</v>
      </c>
      <c r="I84" s="249">
        <v>0</v>
      </c>
      <c r="J84" s="247">
        <v>0</v>
      </c>
    </row>
    <row r="85" spans="1:10" ht="19.5" customHeight="1" x14ac:dyDescent="0.2">
      <c r="A85" s="154" t="s">
        <v>482</v>
      </c>
      <c r="B85" s="23"/>
      <c r="C85" s="155">
        <f>VLOOKUP(MID(A85,FIND(":",A85)+2,LEN(A85)-(FIND(":",A85)+1)),'Annex 1 LV, HV and UMS charges'!$A$13:$C$45,3,FALSE)</f>
        <v>0</v>
      </c>
      <c r="D85" s="239">
        <v>-2.4279999999999999</v>
      </c>
      <c r="E85" s="240">
        <v>-0.54900000000000004</v>
      </c>
      <c r="F85" s="241">
        <v>-4.5999999999999999E-2</v>
      </c>
      <c r="G85" s="156">
        <v>0</v>
      </c>
      <c r="H85" s="245">
        <v>0</v>
      </c>
      <c r="I85" s="249">
        <v>0</v>
      </c>
      <c r="J85" s="248">
        <v>9.2999999999999999E-2</v>
      </c>
    </row>
    <row r="86" spans="1:10" ht="19.5" customHeight="1" x14ac:dyDescent="0.2">
      <c r="A86" s="154" t="s">
        <v>483</v>
      </c>
      <c r="B86" s="23"/>
      <c r="C86" s="155">
        <f>VLOOKUP(MID(A86,FIND(":",A86)+2,LEN(A86)-(FIND(":",A86)+1)),'Annex 1 LV, HV and UMS charges'!$A$13:$C$45,3,FALSE)</f>
        <v>0</v>
      </c>
      <c r="D86" s="239">
        <v>-2.3919999999999999</v>
      </c>
      <c r="E86" s="240">
        <v>-0.53100000000000003</v>
      </c>
      <c r="F86" s="241">
        <v>-4.3999999999999997E-2</v>
      </c>
      <c r="G86" s="156">
        <v>0</v>
      </c>
      <c r="H86" s="245">
        <v>0</v>
      </c>
      <c r="I86" s="249">
        <v>0</v>
      </c>
      <c r="J86" s="248">
        <v>8.6999999999999994E-2</v>
      </c>
    </row>
    <row r="87" spans="1:10" ht="19.5" customHeight="1" x14ac:dyDescent="0.2">
      <c r="A87" s="154" t="s">
        <v>484</v>
      </c>
      <c r="B87" s="23"/>
      <c r="C87" s="155">
        <f>VLOOKUP(MID(A87,FIND(":",A87)+2,LEN(A87)-(FIND(":",A87)+1)),'Annex 1 LV, HV and UMS charges'!$A$13:$C$45,3,FALSE)</f>
        <v>0</v>
      </c>
      <c r="D87" s="239">
        <v>-2.2410000000000001</v>
      </c>
      <c r="E87" s="240">
        <v>-0.44900000000000001</v>
      </c>
      <c r="F87" s="241">
        <v>-3.6999999999999998E-2</v>
      </c>
      <c r="G87" s="244">
        <v>58.53</v>
      </c>
      <c r="H87" s="245">
        <v>0</v>
      </c>
      <c r="I87" s="249">
        <v>0</v>
      </c>
      <c r="J87" s="248">
        <v>0.10100000000000001</v>
      </c>
    </row>
    <row r="88" spans="1:10" ht="19.5" customHeight="1" x14ac:dyDescent="0.2">
      <c r="A88" s="154" t="s">
        <v>644</v>
      </c>
      <c r="B88" s="23"/>
      <c r="C88" s="155" t="str">
        <f>VLOOKUP(MID(A88,FIND(":",A88)+2,LEN(A88)-(FIND(":",A88)+1)),'Annex 1 LV, HV and UMS charges'!$A$13:$C$45,3,FALSE)</f>
        <v>0, 1, 2</v>
      </c>
      <c r="D88" s="239">
        <v>2.4369999999999998</v>
      </c>
      <c r="E88" s="240">
        <v>0.55100000000000005</v>
      </c>
      <c r="F88" s="241">
        <v>4.5999999999999999E-2</v>
      </c>
      <c r="G88" s="244">
        <v>4.4000000000000004</v>
      </c>
      <c r="H88" s="245">
        <v>0</v>
      </c>
      <c r="I88" s="249">
        <v>0</v>
      </c>
      <c r="J88" s="247">
        <v>0</v>
      </c>
    </row>
    <row r="89" spans="1:10" ht="19.5" customHeight="1" x14ac:dyDescent="0.2">
      <c r="A89" s="154" t="s">
        <v>645</v>
      </c>
      <c r="B89" s="23"/>
      <c r="C89" s="155" t="str">
        <f>VLOOKUP(MID(A89,FIND(":",A89)+2,LEN(A89)-(FIND(":",A89)+1)),'Annex 1 LV, HV and UMS charges'!$A$13:$C$45,3,FALSE)</f>
        <v>2</v>
      </c>
      <c r="D89" s="239">
        <v>2.4369999999999998</v>
      </c>
      <c r="E89" s="240">
        <v>0.55100000000000005</v>
      </c>
      <c r="F89" s="241">
        <v>4.5999999999999999E-2</v>
      </c>
      <c r="G89" s="245">
        <v>0</v>
      </c>
      <c r="H89" s="245">
        <v>0</v>
      </c>
      <c r="I89" s="249">
        <v>0</v>
      </c>
      <c r="J89" s="247">
        <v>0</v>
      </c>
    </row>
    <row r="90" spans="1:10" ht="19.5" customHeight="1" x14ac:dyDescent="0.2">
      <c r="A90" s="154" t="s">
        <v>646</v>
      </c>
      <c r="B90" s="23"/>
      <c r="C90" s="155" t="str">
        <f>VLOOKUP(MID(A90,FIND(":",A90)+2,LEN(A90)-(FIND(":",A90)+1)),'Annex 1 LV, HV and UMS charges'!$A$13:$C$45,3,FALSE)</f>
        <v>0, 3, 4, 5-8</v>
      </c>
      <c r="D90" s="239">
        <v>2.2280000000000002</v>
      </c>
      <c r="E90" s="240">
        <v>0.504</v>
      </c>
      <c r="F90" s="241">
        <v>4.2000000000000003E-2</v>
      </c>
      <c r="G90" s="244">
        <v>3.36</v>
      </c>
      <c r="H90" s="245">
        <v>0</v>
      </c>
      <c r="I90" s="249">
        <v>0</v>
      </c>
      <c r="J90" s="247">
        <v>0</v>
      </c>
    </row>
    <row r="91" spans="1:10" ht="19.5" customHeight="1" x14ac:dyDescent="0.2">
      <c r="A91" s="154" t="s">
        <v>647</v>
      </c>
      <c r="B91" s="23"/>
      <c r="C91" s="155" t="str">
        <f>VLOOKUP(MID(A91,FIND(":",A91)+2,LEN(A91)-(FIND(":",A91)+1)),'Annex 1 LV, HV and UMS charges'!$A$13:$C$45,3,FALSE)</f>
        <v>0, 3, 4, 5-8</v>
      </c>
      <c r="D91" s="239">
        <v>2.2280000000000002</v>
      </c>
      <c r="E91" s="240">
        <v>0.504</v>
      </c>
      <c r="F91" s="241">
        <v>4.2000000000000003E-2</v>
      </c>
      <c r="G91" s="244">
        <v>4.5</v>
      </c>
      <c r="H91" s="245">
        <v>0</v>
      </c>
      <c r="I91" s="249">
        <v>0</v>
      </c>
      <c r="J91" s="247">
        <v>0</v>
      </c>
    </row>
    <row r="92" spans="1:10" ht="19.5" customHeight="1" x14ac:dyDescent="0.2">
      <c r="A92" s="154" t="s">
        <v>648</v>
      </c>
      <c r="B92" s="23"/>
      <c r="C92" s="155" t="str">
        <f>VLOOKUP(MID(A92,FIND(":",A92)+2,LEN(A92)-(FIND(":",A92)+1)),'Annex 1 LV, HV and UMS charges'!$A$13:$C$45,3,FALSE)</f>
        <v>0, 3, 4, 5-8</v>
      </c>
      <c r="D92" s="239">
        <v>2.2280000000000002</v>
      </c>
      <c r="E92" s="240">
        <v>0.504</v>
      </c>
      <c r="F92" s="241">
        <v>4.2000000000000003E-2</v>
      </c>
      <c r="G92" s="244">
        <v>8.75</v>
      </c>
      <c r="H92" s="245">
        <v>0</v>
      </c>
      <c r="I92" s="249">
        <v>0</v>
      </c>
      <c r="J92" s="247">
        <v>0</v>
      </c>
    </row>
    <row r="93" spans="1:10" ht="19.5" customHeight="1" x14ac:dyDescent="0.2">
      <c r="A93" s="154" t="s">
        <v>649</v>
      </c>
      <c r="B93" s="23"/>
      <c r="C93" s="155" t="str">
        <f>VLOOKUP(MID(A93,FIND(":",A93)+2,LEN(A93)-(FIND(":",A93)+1)),'Annex 1 LV, HV and UMS charges'!$A$13:$C$45,3,FALSE)</f>
        <v>0, 3, 4, 5-8</v>
      </c>
      <c r="D93" s="239">
        <v>2.2280000000000002</v>
      </c>
      <c r="E93" s="240">
        <v>0.504</v>
      </c>
      <c r="F93" s="241">
        <v>4.2000000000000003E-2</v>
      </c>
      <c r="G93" s="244">
        <v>16.64</v>
      </c>
      <c r="H93" s="245">
        <v>0</v>
      </c>
      <c r="I93" s="249">
        <v>0</v>
      </c>
      <c r="J93" s="247">
        <v>0</v>
      </c>
    </row>
    <row r="94" spans="1:10" ht="19.5" customHeight="1" x14ac:dyDescent="0.2">
      <c r="A94" s="154" t="s">
        <v>650</v>
      </c>
      <c r="B94" s="23"/>
      <c r="C94" s="155" t="str">
        <f>VLOOKUP(MID(A94,FIND(":",A94)+2,LEN(A94)-(FIND(":",A94)+1)),'Annex 1 LV, HV and UMS charges'!$A$13:$C$45,3,FALSE)</f>
        <v>0, 3, 4, 5-8</v>
      </c>
      <c r="D94" s="239">
        <v>2.2280000000000002</v>
      </c>
      <c r="E94" s="240">
        <v>0.504</v>
      </c>
      <c r="F94" s="241">
        <v>4.2000000000000003E-2</v>
      </c>
      <c r="G94" s="244">
        <v>45.62</v>
      </c>
      <c r="H94" s="245">
        <v>0</v>
      </c>
      <c r="I94" s="249">
        <v>0</v>
      </c>
      <c r="J94" s="247">
        <v>0</v>
      </c>
    </row>
    <row r="95" spans="1:10" ht="19.5" customHeight="1" x14ac:dyDescent="0.2">
      <c r="A95" s="154" t="s">
        <v>485</v>
      </c>
      <c r="B95" s="23"/>
      <c r="C95" s="155" t="str">
        <f>VLOOKUP(MID(A95,FIND(":",A95)+2,LEN(A95)-(FIND(":",A95)+1)),'Annex 1 LV, HV and UMS charges'!$A$13:$C$45,3,FALSE)</f>
        <v>4</v>
      </c>
      <c r="D95" s="239">
        <v>2.2280000000000002</v>
      </c>
      <c r="E95" s="240">
        <v>0.504</v>
      </c>
      <c r="F95" s="241">
        <v>4.2000000000000003E-2</v>
      </c>
      <c r="G95" s="245">
        <v>0</v>
      </c>
      <c r="H95" s="245">
        <v>0</v>
      </c>
      <c r="I95" s="249">
        <v>0</v>
      </c>
      <c r="J95" s="247">
        <v>0</v>
      </c>
    </row>
    <row r="96" spans="1:10" ht="19.5" customHeight="1" x14ac:dyDescent="0.2">
      <c r="A96" s="154" t="s">
        <v>651</v>
      </c>
      <c r="B96" s="23"/>
      <c r="C96" s="155">
        <f>VLOOKUP(MID(A96,FIND(":",A96)+2,LEN(A96)-(FIND(":",A96)+1)),'Annex 1 LV, HV and UMS charges'!$A$13:$C$45,3,FALSE)</f>
        <v>0</v>
      </c>
      <c r="D96" s="239">
        <v>1.6739999999999999</v>
      </c>
      <c r="E96" s="240">
        <v>0.36699999999999999</v>
      </c>
      <c r="F96" s="241">
        <v>0.03</v>
      </c>
      <c r="G96" s="244">
        <v>5.01</v>
      </c>
      <c r="H96" s="244">
        <v>1.2</v>
      </c>
      <c r="I96" s="246">
        <v>2.2799999999999998</v>
      </c>
      <c r="J96" s="248">
        <v>5.7000000000000002E-2</v>
      </c>
    </row>
    <row r="97" spans="1:10" ht="19.5" customHeight="1" x14ac:dyDescent="0.2">
      <c r="A97" s="154" t="s">
        <v>652</v>
      </c>
      <c r="B97" s="23"/>
      <c r="C97" s="155">
        <f>VLOOKUP(MID(A97,FIND(":",A97)+2,LEN(A97)-(FIND(":",A97)+1)),'Annex 1 LV, HV and UMS charges'!$A$13:$C$45,3,FALSE)</f>
        <v>0</v>
      </c>
      <c r="D97" s="239">
        <v>1.6739999999999999</v>
      </c>
      <c r="E97" s="240">
        <v>0.36699999999999999</v>
      </c>
      <c r="F97" s="241">
        <v>0.03</v>
      </c>
      <c r="G97" s="244">
        <v>77.12</v>
      </c>
      <c r="H97" s="244">
        <v>1.2</v>
      </c>
      <c r="I97" s="246">
        <v>2.2799999999999998</v>
      </c>
      <c r="J97" s="248">
        <v>5.7000000000000002E-2</v>
      </c>
    </row>
    <row r="98" spans="1:10" ht="19.5" customHeight="1" x14ac:dyDescent="0.2">
      <c r="A98" s="154" t="s">
        <v>653</v>
      </c>
      <c r="B98" s="23"/>
      <c r="C98" s="155">
        <f>VLOOKUP(MID(A98,FIND(":",A98)+2,LEN(A98)-(FIND(":",A98)+1)),'Annex 1 LV, HV and UMS charges'!$A$13:$C$45,3,FALSE)</f>
        <v>0</v>
      </c>
      <c r="D98" s="239">
        <v>1.6739999999999999</v>
      </c>
      <c r="E98" s="240">
        <v>0.36699999999999999</v>
      </c>
      <c r="F98" s="241">
        <v>0.03</v>
      </c>
      <c r="G98" s="244">
        <v>132.11000000000001</v>
      </c>
      <c r="H98" s="244">
        <v>1.2</v>
      </c>
      <c r="I98" s="246">
        <v>2.2799999999999998</v>
      </c>
      <c r="J98" s="248">
        <v>5.7000000000000002E-2</v>
      </c>
    </row>
    <row r="99" spans="1:10" ht="19.5" customHeight="1" x14ac:dyDescent="0.2">
      <c r="A99" s="154" t="s">
        <v>654</v>
      </c>
      <c r="B99" s="23"/>
      <c r="C99" s="155">
        <f>VLOOKUP(MID(A99,FIND(":",A99)+2,LEN(A99)-(FIND(":",A99)+1)),'Annex 1 LV, HV and UMS charges'!$A$13:$C$45,3,FALSE)</f>
        <v>0</v>
      </c>
      <c r="D99" s="239">
        <v>1.6739999999999999</v>
      </c>
      <c r="E99" s="240">
        <v>0.36699999999999999</v>
      </c>
      <c r="F99" s="241">
        <v>0.03</v>
      </c>
      <c r="G99" s="244">
        <v>209.75</v>
      </c>
      <c r="H99" s="244">
        <v>1.2</v>
      </c>
      <c r="I99" s="246">
        <v>2.2799999999999998</v>
      </c>
      <c r="J99" s="248">
        <v>5.7000000000000002E-2</v>
      </c>
    </row>
    <row r="100" spans="1:10" ht="19.5" customHeight="1" x14ac:dyDescent="0.2">
      <c r="A100" s="154" t="s">
        <v>655</v>
      </c>
      <c r="B100" s="23"/>
      <c r="C100" s="155">
        <f>VLOOKUP(MID(A100,FIND(":",A100)+2,LEN(A100)-(FIND(":",A100)+1)),'Annex 1 LV, HV and UMS charges'!$A$13:$C$45,3,FALSE)</f>
        <v>0</v>
      </c>
      <c r="D100" s="239">
        <v>1.6739999999999999</v>
      </c>
      <c r="E100" s="240">
        <v>0.36699999999999999</v>
      </c>
      <c r="F100" s="241">
        <v>0.03</v>
      </c>
      <c r="G100" s="244">
        <v>422.4</v>
      </c>
      <c r="H100" s="244">
        <v>1.2</v>
      </c>
      <c r="I100" s="246">
        <v>2.2799999999999998</v>
      </c>
      <c r="J100" s="248">
        <v>5.7000000000000002E-2</v>
      </c>
    </row>
    <row r="101" spans="1:10" ht="19.5" customHeight="1" x14ac:dyDescent="0.2">
      <c r="A101" s="154" t="s">
        <v>656</v>
      </c>
      <c r="B101" s="23"/>
      <c r="C101" s="155">
        <f>VLOOKUP(MID(A101,FIND(":",A101)+2,LEN(A101)-(FIND(":",A101)+1)),'Annex 1 LV, HV and UMS charges'!$A$13:$C$45,3,FALSE)</f>
        <v>0</v>
      </c>
      <c r="D101" s="239">
        <v>1.5009999999999999</v>
      </c>
      <c r="E101" s="240">
        <v>0.30599999999999999</v>
      </c>
      <c r="F101" s="241">
        <v>2.5000000000000001E-2</v>
      </c>
      <c r="G101" s="244">
        <v>5.61</v>
      </c>
      <c r="H101" s="244">
        <v>2.06</v>
      </c>
      <c r="I101" s="246">
        <v>3.04</v>
      </c>
      <c r="J101" s="248">
        <v>5.7000000000000002E-2</v>
      </c>
    </row>
    <row r="102" spans="1:10" ht="19.5" customHeight="1" x14ac:dyDescent="0.2">
      <c r="A102" s="154" t="s">
        <v>657</v>
      </c>
      <c r="B102" s="23"/>
      <c r="C102" s="155">
        <f>VLOOKUP(MID(A102,FIND(":",A102)+2,LEN(A102)-(FIND(":",A102)+1)),'Annex 1 LV, HV and UMS charges'!$A$13:$C$45,3,FALSE)</f>
        <v>0</v>
      </c>
      <c r="D102" s="239">
        <v>1.5009999999999999</v>
      </c>
      <c r="E102" s="240">
        <v>0.30599999999999999</v>
      </c>
      <c r="F102" s="241">
        <v>2.5000000000000001E-2</v>
      </c>
      <c r="G102" s="244">
        <v>109.48</v>
      </c>
      <c r="H102" s="244">
        <v>2.06</v>
      </c>
      <c r="I102" s="246">
        <v>3.04</v>
      </c>
      <c r="J102" s="248">
        <v>5.7000000000000002E-2</v>
      </c>
    </row>
    <row r="103" spans="1:10" ht="19.5" customHeight="1" x14ac:dyDescent="0.2">
      <c r="A103" s="154" t="s">
        <v>658</v>
      </c>
      <c r="B103" s="23"/>
      <c r="C103" s="155">
        <f>VLOOKUP(MID(A103,FIND(":",A103)+2,LEN(A103)-(FIND(":",A103)+1)),'Annex 1 LV, HV and UMS charges'!$A$13:$C$45,3,FALSE)</f>
        <v>0</v>
      </c>
      <c r="D103" s="239">
        <v>1.5009999999999999</v>
      </c>
      <c r="E103" s="240">
        <v>0.30599999999999999</v>
      </c>
      <c r="F103" s="241">
        <v>2.5000000000000001E-2</v>
      </c>
      <c r="G103" s="244">
        <v>188.69</v>
      </c>
      <c r="H103" s="244">
        <v>2.06</v>
      </c>
      <c r="I103" s="246">
        <v>3.04</v>
      </c>
      <c r="J103" s="248">
        <v>5.7000000000000002E-2</v>
      </c>
    </row>
    <row r="104" spans="1:10" ht="19.5" customHeight="1" x14ac:dyDescent="0.2">
      <c r="A104" s="154" t="s">
        <v>659</v>
      </c>
      <c r="B104" s="23"/>
      <c r="C104" s="155">
        <f>VLOOKUP(MID(A104,FIND(":",A104)+2,LEN(A104)-(FIND(":",A104)+1)),'Annex 1 LV, HV and UMS charges'!$A$13:$C$45,3,FALSE)</f>
        <v>0</v>
      </c>
      <c r="D104" s="239">
        <v>1.5009999999999999</v>
      </c>
      <c r="E104" s="240">
        <v>0.30599999999999999</v>
      </c>
      <c r="F104" s="241">
        <v>2.5000000000000001E-2</v>
      </c>
      <c r="G104" s="244">
        <v>300.54000000000002</v>
      </c>
      <c r="H104" s="244">
        <v>2.06</v>
      </c>
      <c r="I104" s="246">
        <v>3.04</v>
      </c>
      <c r="J104" s="248">
        <v>5.7000000000000002E-2</v>
      </c>
    </row>
    <row r="105" spans="1:10" ht="19.5" customHeight="1" x14ac:dyDescent="0.2">
      <c r="A105" s="154" t="s">
        <v>660</v>
      </c>
      <c r="B105" s="23"/>
      <c r="C105" s="155">
        <f>VLOOKUP(MID(A105,FIND(":",A105)+2,LEN(A105)-(FIND(":",A105)+1)),'Annex 1 LV, HV and UMS charges'!$A$13:$C$45,3,FALSE)</f>
        <v>0</v>
      </c>
      <c r="D105" s="239">
        <v>1.5009999999999999</v>
      </c>
      <c r="E105" s="240">
        <v>0.30599999999999999</v>
      </c>
      <c r="F105" s="241">
        <v>2.5000000000000001E-2</v>
      </c>
      <c r="G105" s="244">
        <v>606.86</v>
      </c>
      <c r="H105" s="244">
        <v>2.06</v>
      </c>
      <c r="I105" s="246">
        <v>3.04</v>
      </c>
      <c r="J105" s="248">
        <v>5.7000000000000002E-2</v>
      </c>
    </row>
    <row r="106" spans="1:10" ht="19.5" customHeight="1" x14ac:dyDescent="0.2">
      <c r="A106" s="154" t="s">
        <v>661</v>
      </c>
      <c r="B106" s="23"/>
      <c r="C106" s="155">
        <f>VLOOKUP(MID(A106,FIND(":",A106)+2,LEN(A106)-(FIND(":",A106)+1)),'Annex 1 LV, HV and UMS charges'!$A$13:$C$45,3,FALSE)</f>
        <v>0</v>
      </c>
      <c r="D106" s="239">
        <v>1.0509999999999999</v>
      </c>
      <c r="E106" s="240">
        <v>0.188</v>
      </c>
      <c r="F106" s="241">
        <v>1.4999999999999999E-2</v>
      </c>
      <c r="G106" s="244">
        <v>56.2</v>
      </c>
      <c r="H106" s="244">
        <v>2.81</v>
      </c>
      <c r="I106" s="246">
        <v>3.99</v>
      </c>
      <c r="J106" s="248">
        <v>3.2000000000000001E-2</v>
      </c>
    </row>
    <row r="107" spans="1:10" ht="19.5" customHeight="1" x14ac:dyDescent="0.2">
      <c r="A107" s="154" t="s">
        <v>662</v>
      </c>
      <c r="B107" s="23"/>
      <c r="C107" s="155">
        <f>VLOOKUP(MID(A107,FIND(":",A107)+2,LEN(A107)-(FIND(":",A107)+1)),'Annex 1 LV, HV and UMS charges'!$A$13:$C$45,3,FALSE)</f>
        <v>0</v>
      </c>
      <c r="D107" s="239">
        <v>1.0509999999999999</v>
      </c>
      <c r="E107" s="240">
        <v>0.188</v>
      </c>
      <c r="F107" s="241">
        <v>1.4999999999999999E-2</v>
      </c>
      <c r="G107" s="244">
        <v>601.32000000000005</v>
      </c>
      <c r="H107" s="244">
        <v>2.81</v>
      </c>
      <c r="I107" s="246">
        <v>3.99</v>
      </c>
      <c r="J107" s="248">
        <v>3.2000000000000001E-2</v>
      </c>
    </row>
    <row r="108" spans="1:10" ht="19.5" customHeight="1" x14ac:dyDescent="0.2">
      <c r="A108" s="154" t="s">
        <v>663</v>
      </c>
      <c r="B108" s="23"/>
      <c r="C108" s="155">
        <f>VLOOKUP(MID(A108,FIND(":",A108)+2,LEN(A108)-(FIND(":",A108)+1)),'Annex 1 LV, HV and UMS charges'!$A$13:$C$45,3,FALSE)</f>
        <v>0</v>
      </c>
      <c r="D108" s="239">
        <v>1.0509999999999999</v>
      </c>
      <c r="E108" s="240">
        <v>0.188</v>
      </c>
      <c r="F108" s="241">
        <v>1.4999999999999999E-2</v>
      </c>
      <c r="G108" s="244">
        <v>1781.73</v>
      </c>
      <c r="H108" s="244">
        <v>2.81</v>
      </c>
      <c r="I108" s="246">
        <v>3.99</v>
      </c>
      <c r="J108" s="248">
        <v>3.2000000000000001E-2</v>
      </c>
    </row>
    <row r="109" spans="1:10" ht="19.5" customHeight="1" x14ac:dyDescent="0.2">
      <c r="A109" s="154" t="s">
        <v>664</v>
      </c>
      <c r="B109" s="23"/>
      <c r="C109" s="155">
        <f>VLOOKUP(MID(A109,FIND(":",A109)+2,LEN(A109)-(FIND(":",A109)+1)),'Annex 1 LV, HV and UMS charges'!$A$13:$C$45,3,FALSE)</f>
        <v>0</v>
      </c>
      <c r="D109" s="239">
        <v>1.0509999999999999</v>
      </c>
      <c r="E109" s="240">
        <v>0.188</v>
      </c>
      <c r="F109" s="241">
        <v>1.4999999999999999E-2</v>
      </c>
      <c r="G109" s="244">
        <v>4032.19</v>
      </c>
      <c r="H109" s="244">
        <v>2.81</v>
      </c>
      <c r="I109" s="246">
        <v>3.99</v>
      </c>
      <c r="J109" s="248">
        <v>3.2000000000000001E-2</v>
      </c>
    </row>
    <row r="110" spans="1:10" ht="19.5" customHeight="1" x14ac:dyDescent="0.2">
      <c r="A110" s="154" t="s">
        <v>665</v>
      </c>
      <c r="B110" s="23"/>
      <c r="C110" s="155">
        <f>VLOOKUP(MID(A110,FIND(":",A110)+2,LEN(A110)-(FIND(":",A110)+1)),'Annex 1 LV, HV and UMS charges'!$A$13:$C$45,3,FALSE)</f>
        <v>0</v>
      </c>
      <c r="D110" s="239">
        <v>1.0509999999999999</v>
      </c>
      <c r="E110" s="240">
        <v>0.188</v>
      </c>
      <c r="F110" s="241">
        <v>1.4999999999999999E-2</v>
      </c>
      <c r="G110" s="244">
        <v>10757.9</v>
      </c>
      <c r="H110" s="244">
        <v>2.81</v>
      </c>
      <c r="I110" s="246">
        <v>3.99</v>
      </c>
      <c r="J110" s="248">
        <v>3.2000000000000001E-2</v>
      </c>
    </row>
    <row r="111" spans="1:10" ht="19.5" customHeight="1" x14ac:dyDescent="0.2">
      <c r="A111" s="154" t="s">
        <v>486</v>
      </c>
      <c r="B111" s="23"/>
      <c r="C111" s="155" t="str">
        <f>VLOOKUP(MID(A111,FIND(":",A111)+2,LEN(A111)-(FIND(":",A111)+1)),'Annex 1 LV, HV and UMS charges'!$A$13:$C$45,3,FALSE)</f>
        <v>0, 1 or 8</v>
      </c>
      <c r="D111" s="242">
        <v>6.306</v>
      </c>
      <c r="E111" s="243">
        <v>1.069</v>
      </c>
      <c r="F111" s="241">
        <v>0.624</v>
      </c>
      <c r="G111" s="245">
        <v>0</v>
      </c>
      <c r="H111" s="245">
        <v>0</v>
      </c>
      <c r="I111" s="249">
        <v>0</v>
      </c>
      <c r="J111" s="247">
        <v>0</v>
      </c>
    </row>
    <row r="112" spans="1:10" ht="19.5" customHeight="1" x14ac:dyDescent="0.2">
      <c r="A112" s="154" t="s">
        <v>487</v>
      </c>
      <c r="B112" s="23"/>
      <c r="C112" s="155">
        <f>VLOOKUP(MID(A112,FIND(":",A112)+2,LEN(A112)-(FIND(":",A112)+1)),'Annex 1 LV, HV and UMS charges'!$A$13:$C$45,3,FALSE)</f>
        <v>0</v>
      </c>
      <c r="D112" s="239">
        <v>-2.1070000000000002</v>
      </c>
      <c r="E112" s="240">
        <v>-0.47599999999999998</v>
      </c>
      <c r="F112" s="241">
        <v>-0.04</v>
      </c>
      <c r="G112" s="156">
        <v>0</v>
      </c>
      <c r="H112" s="245">
        <v>0</v>
      </c>
      <c r="I112" s="249">
        <v>0</v>
      </c>
      <c r="J112" s="247">
        <v>0</v>
      </c>
    </row>
    <row r="113" spans="1:10" ht="19.5" customHeight="1" x14ac:dyDescent="0.2">
      <c r="A113" s="154" t="s">
        <v>488</v>
      </c>
      <c r="B113" s="23"/>
      <c r="C113" s="155">
        <f>VLOOKUP(MID(A113,FIND(":",A113)+2,LEN(A113)-(FIND(":",A113)+1)),'Annex 1 LV, HV and UMS charges'!$A$13:$C$45,3,FALSE)</f>
        <v>0</v>
      </c>
      <c r="D113" s="239">
        <v>-2.0750000000000002</v>
      </c>
      <c r="E113" s="240">
        <v>-0.46100000000000002</v>
      </c>
      <c r="F113" s="241">
        <v>-3.7999999999999999E-2</v>
      </c>
      <c r="G113" s="156">
        <v>0</v>
      </c>
      <c r="H113" s="245">
        <v>0</v>
      </c>
      <c r="I113" s="249">
        <v>0</v>
      </c>
      <c r="J113" s="247">
        <v>0</v>
      </c>
    </row>
    <row r="114" spans="1:10" ht="19.5" customHeight="1" x14ac:dyDescent="0.2">
      <c r="A114" s="154" t="s">
        <v>489</v>
      </c>
      <c r="B114" s="23"/>
      <c r="C114" s="155">
        <f>VLOOKUP(MID(A114,FIND(":",A114)+2,LEN(A114)-(FIND(":",A114)+1)),'Annex 1 LV, HV and UMS charges'!$A$13:$C$45,3,FALSE)</f>
        <v>0</v>
      </c>
      <c r="D114" s="239">
        <v>-2.1070000000000002</v>
      </c>
      <c r="E114" s="240">
        <v>-0.47599999999999998</v>
      </c>
      <c r="F114" s="241">
        <v>-0.04</v>
      </c>
      <c r="G114" s="156">
        <v>0</v>
      </c>
      <c r="H114" s="245">
        <v>0</v>
      </c>
      <c r="I114" s="249">
        <v>0</v>
      </c>
      <c r="J114" s="248">
        <v>8.1000000000000003E-2</v>
      </c>
    </row>
    <row r="115" spans="1:10" ht="19.5" customHeight="1" x14ac:dyDescent="0.2">
      <c r="A115" s="154" t="s">
        <v>490</v>
      </c>
      <c r="B115" s="23"/>
      <c r="C115" s="155">
        <f>VLOOKUP(MID(A115,FIND(":",A115)+2,LEN(A115)-(FIND(":",A115)+1)),'Annex 1 LV, HV and UMS charges'!$A$13:$C$45,3,FALSE)</f>
        <v>0</v>
      </c>
      <c r="D115" s="239">
        <v>-2.0750000000000002</v>
      </c>
      <c r="E115" s="240">
        <v>-0.46100000000000002</v>
      </c>
      <c r="F115" s="241">
        <v>-3.7999999999999999E-2</v>
      </c>
      <c r="G115" s="156">
        <v>0</v>
      </c>
      <c r="H115" s="245">
        <v>0</v>
      </c>
      <c r="I115" s="249">
        <v>0</v>
      </c>
      <c r="J115" s="248">
        <v>7.5999999999999998E-2</v>
      </c>
    </row>
    <row r="116" spans="1:10" ht="19.5" customHeight="1" x14ac:dyDescent="0.2">
      <c r="A116" s="154" t="s">
        <v>491</v>
      </c>
      <c r="B116" s="23"/>
      <c r="C116" s="155">
        <f>VLOOKUP(MID(A116,FIND(":",A116)+2,LEN(A116)-(FIND(":",A116)+1)),'Annex 1 LV, HV and UMS charges'!$A$13:$C$45,3,FALSE)</f>
        <v>0</v>
      </c>
      <c r="D116" s="239">
        <v>-1.944</v>
      </c>
      <c r="E116" s="240">
        <v>-0.39</v>
      </c>
      <c r="F116" s="241">
        <v>-3.2000000000000001E-2</v>
      </c>
      <c r="G116" s="244">
        <v>50.79</v>
      </c>
      <c r="H116" s="245">
        <v>0</v>
      </c>
      <c r="I116" s="249">
        <v>0</v>
      </c>
      <c r="J116" s="248">
        <v>8.7999999999999995E-2</v>
      </c>
    </row>
    <row r="117" spans="1:10" ht="19.5" customHeight="1" x14ac:dyDescent="0.2">
      <c r="A117" s="154" t="s">
        <v>622</v>
      </c>
      <c r="B117" s="23"/>
      <c r="C117" s="155" t="str">
        <f>VLOOKUP(MID(A117,FIND(":",A117)+2,LEN(A117)-(FIND(":",A117)+1)),'Annex 1 LV, HV and UMS charges'!$A$13:$C$45,3,FALSE)</f>
        <v>0, 1, 2</v>
      </c>
      <c r="D117" s="239">
        <v>2.2749999999999999</v>
      </c>
      <c r="E117" s="240">
        <v>0.51400000000000001</v>
      </c>
      <c r="F117" s="241">
        <v>4.2999999999999997E-2</v>
      </c>
      <c r="G117" s="244">
        <v>4.13</v>
      </c>
      <c r="H117" s="245">
        <v>0</v>
      </c>
      <c r="I117" s="249">
        <v>0</v>
      </c>
      <c r="J117" s="247">
        <v>0</v>
      </c>
    </row>
    <row r="118" spans="1:10" ht="19.5" customHeight="1" x14ac:dyDescent="0.2">
      <c r="A118" s="154" t="s">
        <v>623</v>
      </c>
      <c r="B118" s="23"/>
      <c r="C118" s="155" t="str">
        <f>VLOOKUP(MID(A118,FIND(":",A118)+2,LEN(A118)-(FIND(":",A118)+1)),'Annex 1 LV, HV and UMS charges'!$A$13:$C$45,3,FALSE)</f>
        <v>2</v>
      </c>
      <c r="D118" s="239">
        <v>2.2749999999999999</v>
      </c>
      <c r="E118" s="240">
        <v>0.51400000000000001</v>
      </c>
      <c r="F118" s="241">
        <v>4.2999999999999997E-2</v>
      </c>
      <c r="G118" s="245">
        <v>0</v>
      </c>
      <c r="H118" s="245">
        <v>0</v>
      </c>
      <c r="I118" s="249">
        <v>0</v>
      </c>
      <c r="J118" s="247">
        <v>0</v>
      </c>
    </row>
    <row r="119" spans="1:10" ht="19.5" customHeight="1" x14ac:dyDescent="0.2">
      <c r="A119" s="154" t="s">
        <v>624</v>
      </c>
      <c r="B119" s="23"/>
      <c r="C119" s="155" t="str">
        <f>VLOOKUP(MID(A119,FIND(":",A119)+2,LEN(A119)-(FIND(":",A119)+1)),'Annex 1 LV, HV and UMS charges'!$A$13:$C$45,3,FALSE)</f>
        <v>0, 3, 4, 5-8</v>
      </c>
      <c r="D119" s="239">
        <v>2.08</v>
      </c>
      <c r="E119" s="240">
        <v>0.47</v>
      </c>
      <c r="F119" s="241">
        <v>3.9E-2</v>
      </c>
      <c r="G119" s="244">
        <v>3.15</v>
      </c>
      <c r="H119" s="245">
        <v>0</v>
      </c>
      <c r="I119" s="249">
        <v>0</v>
      </c>
      <c r="J119" s="247">
        <v>0</v>
      </c>
    </row>
    <row r="120" spans="1:10" ht="19.5" customHeight="1" x14ac:dyDescent="0.2">
      <c r="A120" s="154" t="s">
        <v>625</v>
      </c>
      <c r="B120" s="23"/>
      <c r="C120" s="155" t="str">
        <f>VLOOKUP(MID(A120,FIND(":",A120)+2,LEN(A120)-(FIND(":",A120)+1)),'Annex 1 LV, HV and UMS charges'!$A$13:$C$45,3,FALSE)</f>
        <v>0, 3, 4, 5-8</v>
      </c>
      <c r="D120" s="239">
        <v>2.08</v>
      </c>
      <c r="E120" s="240">
        <v>0.47</v>
      </c>
      <c r="F120" s="241">
        <v>3.9E-2</v>
      </c>
      <c r="G120" s="244">
        <v>4.22</v>
      </c>
      <c r="H120" s="245">
        <v>0</v>
      </c>
      <c r="I120" s="249">
        <v>0</v>
      </c>
      <c r="J120" s="247">
        <v>0</v>
      </c>
    </row>
    <row r="121" spans="1:10" ht="19.5" customHeight="1" x14ac:dyDescent="0.2">
      <c r="A121" s="154" t="s">
        <v>626</v>
      </c>
      <c r="B121" s="23"/>
      <c r="C121" s="155" t="str">
        <f>VLOOKUP(MID(A121,FIND(":",A121)+2,LEN(A121)-(FIND(":",A121)+1)),'Annex 1 LV, HV and UMS charges'!$A$13:$C$45,3,FALSE)</f>
        <v>0, 3, 4, 5-8</v>
      </c>
      <c r="D121" s="239">
        <v>2.08</v>
      </c>
      <c r="E121" s="240">
        <v>0.47</v>
      </c>
      <c r="F121" s="241">
        <v>3.9E-2</v>
      </c>
      <c r="G121" s="244">
        <v>8.19</v>
      </c>
      <c r="H121" s="245">
        <v>0</v>
      </c>
      <c r="I121" s="249">
        <v>0</v>
      </c>
      <c r="J121" s="247">
        <v>0</v>
      </c>
    </row>
    <row r="122" spans="1:10" ht="19.5" customHeight="1" x14ac:dyDescent="0.2">
      <c r="A122" s="154" t="s">
        <v>627</v>
      </c>
      <c r="B122" s="23"/>
      <c r="C122" s="155" t="str">
        <f>VLOOKUP(MID(A122,FIND(":",A122)+2,LEN(A122)-(FIND(":",A122)+1)),'Annex 1 LV, HV and UMS charges'!$A$13:$C$45,3,FALSE)</f>
        <v>0, 3, 4, 5-8</v>
      </c>
      <c r="D122" s="239">
        <v>2.08</v>
      </c>
      <c r="E122" s="240">
        <v>0.47</v>
      </c>
      <c r="F122" s="241">
        <v>3.9E-2</v>
      </c>
      <c r="G122" s="244">
        <v>15.55</v>
      </c>
      <c r="H122" s="245">
        <v>0</v>
      </c>
      <c r="I122" s="249">
        <v>0</v>
      </c>
      <c r="J122" s="247">
        <v>0</v>
      </c>
    </row>
    <row r="123" spans="1:10" ht="19.5" customHeight="1" x14ac:dyDescent="0.2">
      <c r="A123" s="154" t="s">
        <v>628</v>
      </c>
      <c r="B123" s="23"/>
      <c r="C123" s="155" t="str">
        <f>VLOOKUP(MID(A123,FIND(":",A123)+2,LEN(A123)-(FIND(":",A123)+1)),'Annex 1 LV, HV and UMS charges'!$A$13:$C$45,3,FALSE)</f>
        <v>0, 3, 4, 5-8</v>
      </c>
      <c r="D123" s="239">
        <v>2.08</v>
      </c>
      <c r="E123" s="240">
        <v>0.47</v>
      </c>
      <c r="F123" s="241">
        <v>3.9E-2</v>
      </c>
      <c r="G123" s="244">
        <v>42.61</v>
      </c>
      <c r="H123" s="245">
        <v>0</v>
      </c>
      <c r="I123" s="249">
        <v>0</v>
      </c>
      <c r="J123" s="247">
        <v>0</v>
      </c>
    </row>
    <row r="124" spans="1:10" ht="19.5" customHeight="1" x14ac:dyDescent="0.2">
      <c r="A124" s="154" t="s">
        <v>492</v>
      </c>
      <c r="B124" s="23"/>
      <c r="C124" s="155" t="str">
        <f>VLOOKUP(MID(A124,FIND(":",A124)+2,LEN(A124)-(FIND(":",A124)+1)),'Annex 1 LV, HV and UMS charges'!$A$13:$C$45,3,FALSE)</f>
        <v>4</v>
      </c>
      <c r="D124" s="239">
        <v>2.08</v>
      </c>
      <c r="E124" s="240">
        <v>0.47</v>
      </c>
      <c r="F124" s="241">
        <v>3.9E-2</v>
      </c>
      <c r="G124" s="245">
        <v>0</v>
      </c>
      <c r="H124" s="245">
        <v>0</v>
      </c>
      <c r="I124" s="249">
        <v>0</v>
      </c>
      <c r="J124" s="247">
        <v>0</v>
      </c>
    </row>
    <row r="125" spans="1:10" ht="19.5" customHeight="1" x14ac:dyDescent="0.2">
      <c r="A125" s="154" t="s">
        <v>629</v>
      </c>
      <c r="B125" s="23"/>
      <c r="C125" s="155">
        <f>VLOOKUP(MID(A125,FIND(":",A125)+2,LEN(A125)-(FIND(":",A125)+1)),'Annex 1 LV, HV and UMS charges'!$A$13:$C$45,3,FALSE)</f>
        <v>0</v>
      </c>
      <c r="D125" s="239">
        <v>1.5629999999999999</v>
      </c>
      <c r="E125" s="240">
        <v>0.34300000000000003</v>
      </c>
      <c r="F125" s="241">
        <v>2.8000000000000001E-2</v>
      </c>
      <c r="G125" s="244">
        <v>4.6900000000000004</v>
      </c>
      <c r="H125" s="244">
        <v>1.1200000000000001</v>
      </c>
      <c r="I125" s="246">
        <v>2.13</v>
      </c>
      <c r="J125" s="248">
        <v>5.2999999999999999E-2</v>
      </c>
    </row>
    <row r="126" spans="1:10" ht="19.5" customHeight="1" x14ac:dyDescent="0.2">
      <c r="A126" s="154" t="s">
        <v>630</v>
      </c>
      <c r="B126" s="23"/>
      <c r="C126" s="155">
        <f>VLOOKUP(MID(A126,FIND(":",A126)+2,LEN(A126)-(FIND(":",A126)+1)),'Annex 1 LV, HV and UMS charges'!$A$13:$C$45,3,FALSE)</f>
        <v>0</v>
      </c>
      <c r="D126" s="239">
        <v>1.5629999999999999</v>
      </c>
      <c r="E126" s="240">
        <v>0.34300000000000003</v>
      </c>
      <c r="F126" s="241">
        <v>2.8000000000000001E-2</v>
      </c>
      <c r="G126" s="244">
        <v>72.03</v>
      </c>
      <c r="H126" s="244">
        <v>1.1200000000000001</v>
      </c>
      <c r="I126" s="246">
        <v>2.13</v>
      </c>
      <c r="J126" s="248">
        <v>5.2999999999999999E-2</v>
      </c>
    </row>
    <row r="127" spans="1:10" ht="19.5" customHeight="1" x14ac:dyDescent="0.2">
      <c r="A127" s="154" t="s">
        <v>631</v>
      </c>
      <c r="B127" s="23"/>
      <c r="C127" s="155">
        <f>VLOOKUP(MID(A127,FIND(":",A127)+2,LEN(A127)-(FIND(":",A127)+1)),'Annex 1 LV, HV and UMS charges'!$A$13:$C$45,3,FALSE)</f>
        <v>0</v>
      </c>
      <c r="D127" s="239">
        <v>1.5629999999999999</v>
      </c>
      <c r="E127" s="240">
        <v>0.34300000000000003</v>
      </c>
      <c r="F127" s="241">
        <v>2.8000000000000001E-2</v>
      </c>
      <c r="G127" s="244">
        <v>123.38</v>
      </c>
      <c r="H127" s="244">
        <v>1.1200000000000001</v>
      </c>
      <c r="I127" s="246">
        <v>2.13</v>
      </c>
      <c r="J127" s="248">
        <v>5.2999999999999999E-2</v>
      </c>
    </row>
    <row r="128" spans="1:10" ht="19.5" customHeight="1" x14ac:dyDescent="0.2">
      <c r="A128" s="154" t="s">
        <v>632</v>
      </c>
      <c r="B128" s="23"/>
      <c r="C128" s="155">
        <f>VLOOKUP(MID(A128,FIND(":",A128)+2,LEN(A128)-(FIND(":",A128)+1)),'Annex 1 LV, HV and UMS charges'!$A$13:$C$45,3,FALSE)</f>
        <v>0</v>
      </c>
      <c r="D128" s="239">
        <v>1.5629999999999999</v>
      </c>
      <c r="E128" s="240">
        <v>0.34300000000000003</v>
      </c>
      <c r="F128" s="241">
        <v>2.8000000000000001E-2</v>
      </c>
      <c r="G128" s="244">
        <v>195.89</v>
      </c>
      <c r="H128" s="244">
        <v>1.1200000000000001</v>
      </c>
      <c r="I128" s="246">
        <v>2.13</v>
      </c>
      <c r="J128" s="248">
        <v>5.2999999999999999E-2</v>
      </c>
    </row>
    <row r="129" spans="1:10" ht="19.5" customHeight="1" x14ac:dyDescent="0.2">
      <c r="A129" s="154" t="s">
        <v>633</v>
      </c>
      <c r="B129" s="23"/>
      <c r="C129" s="155">
        <f>VLOOKUP(MID(A129,FIND(":",A129)+2,LEN(A129)-(FIND(":",A129)+1)),'Annex 1 LV, HV and UMS charges'!$A$13:$C$45,3,FALSE)</f>
        <v>0</v>
      </c>
      <c r="D129" s="239">
        <v>1.5629999999999999</v>
      </c>
      <c r="E129" s="240">
        <v>0.34300000000000003</v>
      </c>
      <c r="F129" s="241">
        <v>2.8000000000000001E-2</v>
      </c>
      <c r="G129" s="244">
        <v>394.46</v>
      </c>
      <c r="H129" s="244">
        <v>1.1200000000000001</v>
      </c>
      <c r="I129" s="246">
        <v>2.13</v>
      </c>
      <c r="J129" s="248">
        <v>5.2999999999999999E-2</v>
      </c>
    </row>
    <row r="130" spans="1:10" ht="19.5" customHeight="1" x14ac:dyDescent="0.2">
      <c r="A130" s="154" t="s">
        <v>634</v>
      </c>
      <c r="B130" s="23"/>
      <c r="C130" s="155">
        <f>VLOOKUP(MID(A130,FIND(":",A130)+2,LEN(A130)-(FIND(":",A130)+1)),'Annex 1 LV, HV and UMS charges'!$A$13:$C$45,3,FALSE)</f>
        <v>0</v>
      </c>
      <c r="D130" s="239">
        <v>1.4019999999999999</v>
      </c>
      <c r="E130" s="240">
        <v>0.28599999999999998</v>
      </c>
      <c r="F130" s="241">
        <v>2.4E-2</v>
      </c>
      <c r="G130" s="244">
        <v>5.25</v>
      </c>
      <c r="H130" s="244">
        <v>1.93</v>
      </c>
      <c r="I130" s="246">
        <v>2.84</v>
      </c>
      <c r="J130" s="248">
        <v>5.2999999999999999E-2</v>
      </c>
    </row>
    <row r="131" spans="1:10" ht="19.5" customHeight="1" x14ac:dyDescent="0.2">
      <c r="A131" s="154" t="s">
        <v>635</v>
      </c>
      <c r="B131" s="23"/>
      <c r="C131" s="155">
        <f>VLOOKUP(MID(A131,FIND(":",A131)+2,LEN(A131)-(FIND(":",A131)+1)),'Annex 1 LV, HV and UMS charges'!$A$13:$C$45,3,FALSE)</f>
        <v>0</v>
      </c>
      <c r="D131" s="239">
        <v>1.4019999999999999</v>
      </c>
      <c r="E131" s="240">
        <v>0.28599999999999998</v>
      </c>
      <c r="F131" s="241">
        <v>2.4E-2</v>
      </c>
      <c r="G131" s="244">
        <v>102.25</v>
      </c>
      <c r="H131" s="244">
        <v>1.93</v>
      </c>
      <c r="I131" s="246">
        <v>2.84</v>
      </c>
      <c r="J131" s="248">
        <v>5.2999999999999999E-2</v>
      </c>
    </row>
    <row r="132" spans="1:10" ht="19.5" customHeight="1" x14ac:dyDescent="0.2">
      <c r="A132" s="154" t="s">
        <v>636</v>
      </c>
      <c r="B132" s="23"/>
      <c r="C132" s="155">
        <f>VLOOKUP(MID(A132,FIND(":",A132)+2,LEN(A132)-(FIND(":",A132)+1)),'Annex 1 LV, HV and UMS charges'!$A$13:$C$45,3,FALSE)</f>
        <v>0</v>
      </c>
      <c r="D132" s="239">
        <v>1.4019999999999999</v>
      </c>
      <c r="E132" s="240">
        <v>0.28599999999999998</v>
      </c>
      <c r="F132" s="241">
        <v>2.4E-2</v>
      </c>
      <c r="G132" s="244">
        <v>176.22</v>
      </c>
      <c r="H132" s="244">
        <v>1.93</v>
      </c>
      <c r="I132" s="246">
        <v>2.84</v>
      </c>
      <c r="J132" s="248">
        <v>5.2999999999999999E-2</v>
      </c>
    </row>
    <row r="133" spans="1:10" ht="19.5" customHeight="1" x14ac:dyDescent="0.2">
      <c r="A133" s="154" t="s">
        <v>637</v>
      </c>
      <c r="B133" s="23"/>
      <c r="C133" s="155">
        <f>VLOOKUP(MID(A133,FIND(":",A133)+2,LEN(A133)-(FIND(":",A133)+1)),'Annex 1 LV, HV and UMS charges'!$A$13:$C$45,3,FALSE)</f>
        <v>0</v>
      </c>
      <c r="D133" s="239">
        <v>1.4019999999999999</v>
      </c>
      <c r="E133" s="240">
        <v>0.28599999999999998</v>
      </c>
      <c r="F133" s="241">
        <v>2.4E-2</v>
      </c>
      <c r="G133" s="244">
        <v>280.66000000000003</v>
      </c>
      <c r="H133" s="244">
        <v>1.93</v>
      </c>
      <c r="I133" s="246">
        <v>2.84</v>
      </c>
      <c r="J133" s="248">
        <v>5.2999999999999999E-2</v>
      </c>
    </row>
    <row r="134" spans="1:10" ht="19.5" customHeight="1" x14ac:dyDescent="0.2">
      <c r="A134" s="154" t="s">
        <v>638</v>
      </c>
      <c r="B134" s="23"/>
      <c r="C134" s="155">
        <f>VLOOKUP(MID(A134,FIND(":",A134)+2,LEN(A134)-(FIND(":",A134)+1)),'Annex 1 LV, HV and UMS charges'!$A$13:$C$45,3,FALSE)</f>
        <v>0</v>
      </c>
      <c r="D134" s="239">
        <v>1.4019999999999999</v>
      </c>
      <c r="E134" s="240">
        <v>0.28599999999999998</v>
      </c>
      <c r="F134" s="241">
        <v>2.4E-2</v>
      </c>
      <c r="G134" s="244">
        <v>566.70000000000005</v>
      </c>
      <c r="H134" s="244">
        <v>1.93</v>
      </c>
      <c r="I134" s="246">
        <v>2.84</v>
      </c>
      <c r="J134" s="248">
        <v>5.2999999999999999E-2</v>
      </c>
    </row>
    <row r="135" spans="1:10" ht="19.5" customHeight="1" x14ac:dyDescent="0.2">
      <c r="A135" s="154" t="s">
        <v>639</v>
      </c>
      <c r="B135" s="23"/>
      <c r="C135" s="155">
        <f>VLOOKUP(MID(A135,FIND(":",A135)+2,LEN(A135)-(FIND(":",A135)+1)),'Annex 1 LV, HV and UMS charges'!$A$13:$C$45,3,FALSE)</f>
        <v>0</v>
      </c>
      <c r="D135" s="239">
        <v>0.98199999999999998</v>
      </c>
      <c r="E135" s="240">
        <v>0.17499999999999999</v>
      </c>
      <c r="F135" s="241">
        <v>1.4E-2</v>
      </c>
      <c r="G135" s="244">
        <v>52.5</v>
      </c>
      <c r="H135" s="244">
        <v>2.63</v>
      </c>
      <c r="I135" s="246">
        <v>3.72</v>
      </c>
      <c r="J135" s="248">
        <v>0.03</v>
      </c>
    </row>
    <row r="136" spans="1:10" ht="19.5" customHeight="1" x14ac:dyDescent="0.2">
      <c r="A136" s="154" t="s">
        <v>640</v>
      </c>
      <c r="B136" s="23"/>
      <c r="C136" s="155">
        <f>VLOOKUP(MID(A136,FIND(":",A136)+2,LEN(A136)-(FIND(":",A136)+1)),'Annex 1 LV, HV and UMS charges'!$A$13:$C$45,3,FALSE)</f>
        <v>0</v>
      </c>
      <c r="D136" s="239">
        <v>0.98199999999999998</v>
      </c>
      <c r="E136" s="240">
        <v>0.17499999999999999</v>
      </c>
      <c r="F136" s="241">
        <v>1.4E-2</v>
      </c>
      <c r="G136" s="244">
        <v>561.54</v>
      </c>
      <c r="H136" s="244">
        <v>2.63</v>
      </c>
      <c r="I136" s="246">
        <v>3.72</v>
      </c>
      <c r="J136" s="248">
        <v>0.03</v>
      </c>
    </row>
    <row r="137" spans="1:10" ht="19.5" customHeight="1" x14ac:dyDescent="0.2">
      <c r="A137" s="154" t="s">
        <v>641</v>
      </c>
      <c r="B137" s="23"/>
      <c r="C137" s="155">
        <f>VLOOKUP(MID(A137,FIND(":",A137)+2,LEN(A137)-(FIND(":",A137)+1)),'Annex 1 LV, HV and UMS charges'!$A$13:$C$45,3,FALSE)</f>
        <v>0</v>
      </c>
      <c r="D137" s="239">
        <v>0.98199999999999998</v>
      </c>
      <c r="E137" s="240">
        <v>0.17499999999999999</v>
      </c>
      <c r="F137" s="241">
        <v>1.4E-2</v>
      </c>
      <c r="G137" s="244">
        <v>1663.82</v>
      </c>
      <c r="H137" s="244">
        <v>2.63</v>
      </c>
      <c r="I137" s="246">
        <v>3.72</v>
      </c>
      <c r="J137" s="248">
        <v>0.03</v>
      </c>
    </row>
    <row r="138" spans="1:10" ht="19.5" customHeight="1" x14ac:dyDescent="0.2">
      <c r="A138" s="154" t="s">
        <v>642</v>
      </c>
      <c r="B138" s="23"/>
      <c r="C138" s="155">
        <f>VLOOKUP(MID(A138,FIND(":",A138)+2,LEN(A138)-(FIND(":",A138)+1)),'Annex 1 LV, HV and UMS charges'!$A$13:$C$45,3,FALSE)</f>
        <v>0</v>
      </c>
      <c r="D138" s="239">
        <v>0.98199999999999998</v>
      </c>
      <c r="E138" s="240">
        <v>0.17499999999999999</v>
      </c>
      <c r="F138" s="241">
        <v>1.4E-2</v>
      </c>
      <c r="G138" s="244">
        <v>3765.33</v>
      </c>
      <c r="H138" s="244">
        <v>2.63</v>
      </c>
      <c r="I138" s="246">
        <v>3.72</v>
      </c>
      <c r="J138" s="248">
        <v>0.03</v>
      </c>
    </row>
    <row r="139" spans="1:10" ht="19.5" customHeight="1" x14ac:dyDescent="0.2">
      <c r="A139" s="154" t="s">
        <v>643</v>
      </c>
      <c r="B139" s="23"/>
      <c r="C139" s="155">
        <f>VLOOKUP(MID(A139,FIND(":",A139)+2,LEN(A139)-(FIND(":",A139)+1)),'Annex 1 LV, HV and UMS charges'!$A$13:$C$45,3,FALSE)</f>
        <v>0</v>
      </c>
      <c r="D139" s="239">
        <v>0.98199999999999998</v>
      </c>
      <c r="E139" s="240">
        <v>0.17499999999999999</v>
      </c>
      <c r="F139" s="241">
        <v>1.4E-2</v>
      </c>
      <c r="G139" s="244">
        <v>10045.89</v>
      </c>
      <c r="H139" s="244">
        <v>2.63</v>
      </c>
      <c r="I139" s="246">
        <v>3.72</v>
      </c>
      <c r="J139" s="248">
        <v>0.03</v>
      </c>
    </row>
    <row r="140" spans="1:10" ht="19.5" customHeight="1" x14ac:dyDescent="0.2">
      <c r="A140" s="154" t="s">
        <v>493</v>
      </c>
      <c r="B140" s="23"/>
      <c r="C140" s="155" t="str">
        <f>VLOOKUP(MID(A140,FIND(":",A140)+2,LEN(A140)-(FIND(":",A140)+1)),'Annex 1 LV, HV and UMS charges'!$A$13:$C$45,3,FALSE)</f>
        <v>0, 1 or 8</v>
      </c>
      <c r="D140" s="242">
        <v>5.8879999999999999</v>
      </c>
      <c r="E140" s="243">
        <v>0.998</v>
      </c>
      <c r="F140" s="241">
        <v>0.58299999999999996</v>
      </c>
      <c r="G140" s="245">
        <v>0</v>
      </c>
      <c r="H140" s="245">
        <v>0</v>
      </c>
      <c r="I140" s="249">
        <v>0</v>
      </c>
      <c r="J140" s="247">
        <v>0</v>
      </c>
    </row>
    <row r="141" spans="1:10" ht="19.5" customHeight="1" x14ac:dyDescent="0.2">
      <c r="A141" s="154" t="s">
        <v>494</v>
      </c>
      <c r="B141" s="23"/>
      <c r="C141" s="155">
        <f>VLOOKUP(MID(A141,FIND(":",A141)+2,LEN(A141)-(FIND(":",A141)+1)),'Annex 1 LV, HV and UMS charges'!$A$13:$C$45,3,FALSE)</f>
        <v>0</v>
      </c>
      <c r="D141" s="239">
        <v>-1.9670000000000001</v>
      </c>
      <c r="E141" s="240">
        <v>-0.44500000000000001</v>
      </c>
      <c r="F141" s="241">
        <v>-3.6999999999999998E-2</v>
      </c>
      <c r="G141" s="156">
        <v>0</v>
      </c>
      <c r="H141" s="245">
        <v>0</v>
      </c>
      <c r="I141" s="249">
        <v>0</v>
      </c>
      <c r="J141" s="247">
        <v>0</v>
      </c>
    </row>
    <row r="142" spans="1:10" ht="19.5" customHeight="1" x14ac:dyDescent="0.2">
      <c r="A142" s="154" t="s">
        <v>495</v>
      </c>
      <c r="B142" s="23"/>
      <c r="C142" s="155">
        <f>VLOOKUP(MID(A142,FIND(":",A142)+2,LEN(A142)-(FIND(":",A142)+1)),'Annex 1 LV, HV and UMS charges'!$A$13:$C$45,3,FALSE)</f>
        <v>0</v>
      </c>
      <c r="D142" s="239">
        <v>-1.9379999999999999</v>
      </c>
      <c r="E142" s="240">
        <v>-0.43</v>
      </c>
      <c r="F142" s="241">
        <v>-3.5999999999999997E-2</v>
      </c>
      <c r="G142" s="156">
        <v>0</v>
      </c>
      <c r="H142" s="245">
        <v>0</v>
      </c>
      <c r="I142" s="249">
        <v>0</v>
      </c>
      <c r="J142" s="247">
        <v>0</v>
      </c>
    </row>
    <row r="143" spans="1:10" ht="19.5" customHeight="1" x14ac:dyDescent="0.2">
      <c r="A143" s="154" t="s">
        <v>496</v>
      </c>
      <c r="B143" s="23"/>
      <c r="C143" s="155">
        <f>VLOOKUP(MID(A143,FIND(":",A143)+2,LEN(A143)-(FIND(":",A143)+1)),'Annex 1 LV, HV and UMS charges'!$A$13:$C$45,3,FALSE)</f>
        <v>0</v>
      </c>
      <c r="D143" s="239">
        <v>-1.9670000000000001</v>
      </c>
      <c r="E143" s="240">
        <v>-0.44500000000000001</v>
      </c>
      <c r="F143" s="241">
        <v>-3.6999999999999998E-2</v>
      </c>
      <c r="G143" s="156">
        <v>0</v>
      </c>
      <c r="H143" s="245">
        <v>0</v>
      </c>
      <c r="I143" s="249">
        <v>0</v>
      </c>
      <c r="J143" s="248">
        <v>7.4999999999999997E-2</v>
      </c>
    </row>
    <row r="144" spans="1:10" ht="19.5" customHeight="1" x14ac:dyDescent="0.2">
      <c r="A144" s="154" t="s">
        <v>497</v>
      </c>
      <c r="B144" s="23"/>
      <c r="C144" s="155">
        <f>VLOOKUP(MID(A144,FIND(":",A144)+2,LEN(A144)-(FIND(":",A144)+1)),'Annex 1 LV, HV and UMS charges'!$A$13:$C$45,3,FALSE)</f>
        <v>0</v>
      </c>
      <c r="D144" s="239">
        <v>-1.9379999999999999</v>
      </c>
      <c r="E144" s="240">
        <v>-0.43</v>
      </c>
      <c r="F144" s="241">
        <v>-3.5999999999999997E-2</v>
      </c>
      <c r="G144" s="156">
        <v>0</v>
      </c>
      <c r="H144" s="245">
        <v>0</v>
      </c>
      <c r="I144" s="249">
        <v>0</v>
      </c>
      <c r="J144" s="248">
        <v>7.0999999999999994E-2</v>
      </c>
    </row>
    <row r="145" spans="1:10" ht="19.5" customHeight="1" x14ac:dyDescent="0.2">
      <c r="A145" s="154" t="s">
        <v>498</v>
      </c>
      <c r="B145" s="23"/>
      <c r="C145" s="155">
        <f>VLOOKUP(MID(A145,FIND(":",A145)+2,LEN(A145)-(FIND(":",A145)+1)),'Annex 1 LV, HV and UMS charges'!$A$13:$C$45,3,FALSE)</f>
        <v>0</v>
      </c>
      <c r="D145" s="239">
        <v>-1.8160000000000001</v>
      </c>
      <c r="E145" s="240">
        <v>-0.36399999999999999</v>
      </c>
      <c r="F145" s="241">
        <v>-0.03</v>
      </c>
      <c r="G145" s="244">
        <v>47.43</v>
      </c>
      <c r="H145" s="245">
        <v>0</v>
      </c>
      <c r="I145" s="249">
        <v>0</v>
      </c>
      <c r="J145" s="248">
        <v>8.2000000000000003E-2</v>
      </c>
    </row>
    <row r="146" spans="1:10" ht="19.5" customHeight="1" x14ac:dyDescent="0.2">
      <c r="A146" s="154" t="s">
        <v>600</v>
      </c>
      <c r="B146" s="23"/>
      <c r="C146" s="155" t="str">
        <f>VLOOKUP(MID(A146,FIND(":",A146)+2,LEN(A146)-(FIND(":",A146)+1)),'Annex 1 LV, HV and UMS charges'!$A$13:$C$45,3,FALSE)</f>
        <v>0, 1, 2</v>
      </c>
      <c r="D146" s="239">
        <v>1.6919999999999999</v>
      </c>
      <c r="E146" s="240">
        <v>0.38300000000000001</v>
      </c>
      <c r="F146" s="241">
        <v>3.2000000000000001E-2</v>
      </c>
      <c r="G146" s="244">
        <v>3.15</v>
      </c>
      <c r="H146" s="245">
        <v>0</v>
      </c>
      <c r="I146" s="249">
        <v>0</v>
      </c>
      <c r="J146" s="247">
        <v>0</v>
      </c>
    </row>
    <row r="147" spans="1:10" ht="19.5" customHeight="1" x14ac:dyDescent="0.2">
      <c r="A147" s="154" t="s">
        <v>601</v>
      </c>
      <c r="B147" s="23"/>
      <c r="C147" s="155" t="str">
        <f>VLOOKUP(MID(A147,FIND(":",A147)+2,LEN(A147)-(FIND(":",A147)+1)),'Annex 1 LV, HV and UMS charges'!$A$13:$C$45,3,FALSE)</f>
        <v>2</v>
      </c>
      <c r="D147" s="239">
        <v>1.6919999999999999</v>
      </c>
      <c r="E147" s="240">
        <v>0.38300000000000001</v>
      </c>
      <c r="F147" s="241">
        <v>3.2000000000000001E-2</v>
      </c>
      <c r="G147" s="245">
        <v>0</v>
      </c>
      <c r="H147" s="245">
        <v>0</v>
      </c>
      <c r="I147" s="249">
        <v>0</v>
      </c>
      <c r="J147" s="247">
        <v>0</v>
      </c>
    </row>
    <row r="148" spans="1:10" ht="19.5" customHeight="1" x14ac:dyDescent="0.2">
      <c r="A148" s="154" t="s">
        <v>602</v>
      </c>
      <c r="B148" s="23"/>
      <c r="C148" s="155" t="str">
        <f>VLOOKUP(MID(A148,FIND(":",A148)+2,LEN(A148)-(FIND(":",A148)+1)),'Annex 1 LV, HV and UMS charges'!$A$13:$C$45,3,FALSE)</f>
        <v>0, 3, 4, 5-8</v>
      </c>
      <c r="D148" s="239">
        <v>1.5469999999999999</v>
      </c>
      <c r="E148" s="240">
        <v>0.35</v>
      </c>
      <c r="F148" s="241">
        <v>2.9000000000000001E-2</v>
      </c>
      <c r="G148" s="244">
        <v>2.4</v>
      </c>
      <c r="H148" s="245">
        <v>0</v>
      </c>
      <c r="I148" s="249">
        <v>0</v>
      </c>
      <c r="J148" s="247">
        <v>0</v>
      </c>
    </row>
    <row r="149" spans="1:10" ht="19.5" customHeight="1" x14ac:dyDescent="0.2">
      <c r="A149" s="154" t="s">
        <v>603</v>
      </c>
      <c r="B149" s="23"/>
      <c r="C149" s="155" t="str">
        <f>VLOOKUP(MID(A149,FIND(":",A149)+2,LEN(A149)-(FIND(":",A149)+1)),'Annex 1 LV, HV and UMS charges'!$A$13:$C$45,3,FALSE)</f>
        <v>0, 3, 4, 5-8</v>
      </c>
      <c r="D149" s="239">
        <v>1.5469999999999999</v>
      </c>
      <c r="E149" s="240">
        <v>0.35</v>
      </c>
      <c r="F149" s="241">
        <v>2.9000000000000001E-2</v>
      </c>
      <c r="G149" s="244">
        <v>3.19</v>
      </c>
      <c r="H149" s="245">
        <v>0</v>
      </c>
      <c r="I149" s="249">
        <v>0</v>
      </c>
      <c r="J149" s="247">
        <v>0</v>
      </c>
    </row>
    <row r="150" spans="1:10" ht="19.5" customHeight="1" x14ac:dyDescent="0.2">
      <c r="A150" s="154" t="s">
        <v>604</v>
      </c>
      <c r="B150" s="23"/>
      <c r="C150" s="155" t="str">
        <f>VLOOKUP(MID(A150,FIND(":",A150)+2,LEN(A150)-(FIND(":",A150)+1)),'Annex 1 LV, HV and UMS charges'!$A$13:$C$45,3,FALSE)</f>
        <v>0, 3, 4, 5-8</v>
      </c>
      <c r="D150" s="239">
        <v>1.5469999999999999</v>
      </c>
      <c r="E150" s="240">
        <v>0.35</v>
      </c>
      <c r="F150" s="241">
        <v>2.9000000000000001E-2</v>
      </c>
      <c r="G150" s="244">
        <v>6.15</v>
      </c>
      <c r="H150" s="245">
        <v>0</v>
      </c>
      <c r="I150" s="249">
        <v>0</v>
      </c>
      <c r="J150" s="247">
        <v>0</v>
      </c>
    </row>
    <row r="151" spans="1:10" ht="19.5" customHeight="1" x14ac:dyDescent="0.2">
      <c r="A151" s="154" t="s">
        <v>605</v>
      </c>
      <c r="B151" s="23"/>
      <c r="C151" s="155" t="str">
        <f>VLOOKUP(MID(A151,FIND(":",A151)+2,LEN(A151)-(FIND(":",A151)+1)),'Annex 1 LV, HV and UMS charges'!$A$13:$C$45,3,FALSE)</f>
        <v>0, 3, 4, 5-8</v>
      </c>
      <c r="D151" s="239">
        <v>1.5469999999999999</v>
      </c>
      <c r="E151" s="240">
        <v>0.35</v>
      </c>
      <c r="F151" s="241">
        <v>2.9000000000000001E-2</v>
      </c>
      <c r="G151" s="244">
        <v>11.62</v>
      </c>
      <c r="H151" s="245">
        <v>0</v>
      </c>
      <c r="I151" s="249">
        <v>0</v>
      </c>
      <c r="J151" s="247">
        <v>0</v>
      </c>
    </row>
    <row r="152" spans="1:10" ht="19.5" customHeight="1" x14ac:dyDescent="0.2">
      <c r="A152" s="154" t="s">
        <v>606</v>
      </c>
      <c r="B152" s="23"/>
      <c r="C152" s="155" t="str">
        <f>VLOOKUP(MID(A152,FIND(":",A152)+2,LEN(A152)-(FIND(":",A152)+1)),'Annex 1 LV, HV and UMS charges'!$A$13:$C$45,3,FALSE)</f>
        <v>0, 3, 4, 5-8</v>
      </c>
      <c r="D152" s="239">
        <v>1.5469999999999999</v>
      </c>
      <c r="E152" s="240">
        <v>0.35</v>
      </c>
      <c r="F152" s="241">
        <v>2.9000000000000001E-2</v>
      </c>
      <c r="G152" s="244">
        <v>31.75</v>
      </c>
      <c r="H152" s="245">
        <v>0</v>
      </c>
      <c r="I152" s="249">
        <v>0</v>
      </c>
      <c r="J152" s="247">
        <v>0</v>
      </c>
    </row>
    <row r="153" spans="1:10" ht="19.5" customHeight="1" x14ac:dyDescent="0.2">
      <c r="A153" s="154" t="s">
        <v>499</v>
      </c>
      <c r="B153" s="23"/>
      <c r="C153" s="155" t="str">
        <f>VLOOKUP(MID(A153,FIND(":",A153)+2,LEN(A153)-(FIND(":",A153)+1)),'Annex 1 LV, HV and UMS charges'!$A$13:$C$45,3,FALSE)</f>
        <v>4</v>
      </c>
      <c r="D153" s="239">
        <v>1.5469999999999999</v>
      </c>
      <c r="E153" s="240">
        <v>0.35</v>
      </c>
      <c r="F153" s="241">
        <v>2.9000000000000001E-2</v>
      </c>
      <c r="G153" s="245">
        <v>0</v>
      </c>
      <c r="H153" s="245">
        <v>0</v>
      </c>
      <c r="I153" s="249">
        <v>0</v>
      </c>
      <c r="J153" s="247">
        <v>0</v>
      </c>
    </row>
    <row r="154" spans="1:10" ht="19.5" customHeight="1" x14ac:dyDescent="0.2">
      <c r="A154" s="154" t="s">
        <v>607</v>
      </c>
      <c r="B154" s="23"/>
      <c r="C154" s="155">
        <f>VLOOKUP(MID(A154,FIND(":",A154)+2,LEN(A154)-(FIND(":",A154)+1)),'Annex 1 LV, HV and UMS charges'!$A$13:$C$45,3,FALSE)</f>
        <v>0</v>
      </c>
      <c r="D154" s="239">
        <v>1.163</v>
      </c>
      <c r="E154" s="240">
        <v>0.255</v>
      </c>
      <c r="F154" s="241">
        <v>2.1000000000000001E-2</v>
      </c>
      <c r="G154" s="244">
        <v>3.55</v>
      </c>
      <c r="H154" s="244">
        <v>0.84</v>
      </c>
      <c r="I154" s="246">
        <v>1.58</v>
      </c>
      <c r="J154" s="248">
        <v>0.04</v>
      </c>
    </row>
    <row r="155" spans="1:10" ht="19.5" customHeight="1" x14ac:dyDescent="0.2">
      <c r="A155" s="154" t="s">
        <v>608</v>
      </c>
      <c r="B155" s="23"/>
      <c r="C155" s="155">
        <f>VLOOKUP(MID(A155,FIND(":",A155)+2,LEN(A155)-(FIND(":",A155)+1)),'Annex 1 LV, HV and UMS charges'!$A$13:$C$45,3,FALSE)</f>
        <v>0</v>
      </c>
      <c r="D155" s="239">
        <v>1.163</v>
      </c>
      <c r="E155" s="240">
        <v>0.255</v>
      </c>
      <c r="F155" s="241">
        <v>2.1000000000000001E-2</v>
      </c>
      <c r="G155" s="244">
        <v>53.62</v>
      </c>
      <c r="H155" s="244">
        <v>0.84</v>
      </c>
      <c r="I155" s="246">
        <v>1.58</v>
      </c>
      <c r="J155" s="248">
        <v>0.04</v>
      </c>
    </row>
    <row r="156" spans="1:10" ht="19.5" customHeight="1" x14ac:dyDescent="0.2">
      <c r="A156" s="154" t="s">
        <v>609</v>
      </c>
      <c r="B156" s="23"/>
      <c r="C156" s="155">
        <f>VLOOKUP(MID(A156,FIND(":",A156)+2,LEN(A156)-(FIND(":",A156)+1)),'Annex 1 LV, HV and UMS charges'!$A$13:$C$45,3,FALSE)</f>
        <v>0</v>
      </c>
      <c r="D156" s="239">
        <v>1.163</v>
      </c>
      <c r="E156" s="240">
        <v>0.255</v>
      </c>
      <c r="F156" s="241">
        <v>2.1000000000000001E-2</v>
      </c>
      <c r="G156" s="244">
        <v>91.81</v>
      </c>
      <c r="H156" s="244">
        <v>0.84</v>
      </c>
      <c r="I156" s="246">
        <v>1.58</v>
      </c>
      <c r="J156" s="248">
        <v>0.04</v>
      </c>
    </row>
    <row r="157" spans="1:10" ht="19.5" customHeight="1" x14ac:dyDescent="0.2">
      <c r="A157" s="154" t="s">
        <v>610</v>
      </c>
      <c r="B157" s="23"/>
      <c r="C157" s="155">
        <f>VLOOKUP(MID(A157,FIND(":",A157)+2,LEN(A157)-(FIND(":",A157)+1)),'Annex 1 LV, HV and UMS charges'!$A$13:$C$45,3,FALSE)</f>
        <v>0</v>
      </c>
      <c r="D157" s="239">
        <v>1.163</v>
      </c>
      <c r="E157" s="240">
        <v>0.255</v>
      </c>
      <c r="F157" s="241">
        <v>2.1000000000000001E-2</v>
      </c>
      <c r="G157" s="244">
        <v>145.72999999999999</v>
      </c>
      <c r="H157" s="244">
        <v>0.84</v>
      </c>
      <c r="I157" s="246">
        <v>1.58</v>
      </c>
      <c r="J157" s="248">
        <v>0.04</v>
      </c>
    </row>
    <row r="158" spans="1:10" ht="19.5" customHeight="1" x14ac:dyDescent="0.2">
      <c r="A158" s="154" t="s">
        <v>611</v>
      </c>
      <c r="B158" s="23"/>
      <c r="C158" s="155">
        <f>VLOOKUP(MID(A158,FIND(":",A158)+2,LEN(A158)-(FIND(":",A158)+1)),'Annex 1 LV, HV and UMS charges'!$A$13:$C$45,3,FALSE)</f>
        <v>0</v>
      </c>
      <c r="D158" s="239">
        <v>1.163</v>
      </c>
      <c r="E158" s="240">
        <v>0.255</v>
      </c>
      <c r="F158" s="241">
        <v>2.1000000000000001E-2</v>
      </c>
      <c r="G158" s="244">
        <v>293.41000000000003</v>
      </c>
      <c r="H158" s="244">
        <v>0.84</v>
      </c>
      <c r="I158" s="246">
        <v>1.58</v>
      </c>
      <c r="J158" s="248">
        <v>0.04</v>
      </c>
    </row>
    <row r="159" spans="1:10" ht="19.5" customHeight="1" x14ac:dyDescent="0.2">
      <c r="A159" s="154" t="s">
        <v>612</v>
      </c>
      <c r="B159" s="23"/>
      <c r="C159" s="155">
        <f>VLOOKUP(MID(A159,FIND(":",A159)+2,LEN(A159)-(FIND(":",A159)+1)),'Annex 1 LV, HV and UMS charges'!$A$13:$C$45,3,FALSE)</f>
        <v>0</v>
      </c>
      <c r="D159" s="239">
        <v>1.0429999999999999</v>
      </c>
      <c r="E159" s="240">
        <v>0.21299999999999999</v>
      </c>
      <c r="F159" s="241">
        <v>1.7000000000000001E-2</v>
      </c>
      <c r="G159" s="244">
        <v>3.96</v>
      </c>
      <c r="H159" s="244">
        <v>1.43</v>
      </c>
      <c r="I159" s="246">
        <v>2.11</v>
      </c>
      <c r="J159" s="248">
        <v>3.9E-2</v>
      </c>
    </row>
    <row r="160" spans="1:10" ht="19.5" customHeight="1" x14ac:dyDescent="0.2">
      <c r="A160" s="154" t="s">
        <v>613</v>
      </c>
      <c r="B160" s="23"/>
      <c r="C160" s="155">
        <f>VLOOKUP(MID(A160,FIND(":",A160)+2,LEN(A160)-(FIND(":",A160)+1)),'Annex 1 LV, HV and UMS charges'!$A$13:$C$45,3,FALSE)</f>
        <v>0</v>
      </c>
      <c r="D160" s="239">
        <v>1.0429999999999999</v>
      </c>
      <c r="E160" s="240">
        <v>0.21299999999999999</v>
      </c>
      <c r="F160" s="241">
        <v>1.7000000000000001E-2</v>
      </c>
      <c r="G160" s="244">
        <v>76.099999999999994</v>
      </c>
      <c r="H160" s="244">
        <v>1.43</v>
      </c>
      <c r="I160" s="246">
        <v>2.11</v>
      </c>
      <c r="J160" s="248">
        <v>3.9E-2</v>
      </c>
    </row>
    <row r="161" spans="1:10" ht="19.5" customHeight="1" x14ac:dyDescent="0.2">
      <c r="A161" s="154" t="s">
        <v>614</v>
      </c>
      <c r="B161" s="23"/>
      <c r="C161" s="155">
        <f>VLOOKUP(MID(A161,FIND(":",A161)+2,LEN(A161)-(FIND(":",A161)+1)),'Annex 1 LV, HV and UMS charges'!$A$13:$C$45,3,FALSE)</f>
        <v>0</v>
      </c>
      <c r="D161" s="239">
        <v>1.0429999999999999</v>
      </c>
      <c r="E161" s="240">
        <v>0.21299999999999999</v>
      </c>
      <c r="F161" s="241">
        <v>1.7000000000000001E-2</v>
      </c>
      <c r="G161" s="244">
        <v>131.11000000000001</v>
      </c>
      <c r="H161" s="244">
        <v>1.43</v>
      </c>
      <c r="I161" s="246">
        <v>2.11</v>
      </c>
      <c r="J161" s="248">
        <v>3.9E-2</v>
      </c>
    </row>
    <row r="162" spans="1:10" ht="19.5" customHeight="1" x14ac:dyDescent="0.2">
      <c r="A162" s="154" t="s">
        <v>615</v>
      </c>
      <c r="B162" s="23"/>
      <c r="C162" s="155">
        <f>VLOOKUP(MID(A162,FIND(":",A162)+2,LEN(A162)-(FIND(":",A162)+1)),'Annex 1 LV, HV and UMS charges'!$A$13:$C$45,3,FALSE)</f>
        <v>0</v>
      </c>
      <c r="D162" s="239">
        <v>1.0429999999999999</v>
      </c>
      <c r="E162" s="240">
        <v>0.21299999999999999</v>
      </c>
      <c r="F162" s="241">
        <v>1.7000000000000001E-2</v>
      </c>
      <c r="G162" s="244">
        <v>208.78</v>
      </c>
      <c r="H162" s="244">
        <v>1.43</v>
      </c>
      <c r="I162" s="246">
        <v>2.11</v>
      </c>
      <c r="J162" s="248">
        <v>3.9E-2</v>
      </c>
    </row>
    <row r="163" spans="1:10" ht="19.5" customHeight="1" x14ac:dyDescent="0.2">
      <c r="A163" s="154" t="s">
        <v>616</v>
      </c>
      <c r="B163" s="23"/>
      <c r="C163" s="155">
        <f>VLOOKUP(MID(A163,FIND(":",A163)+2,LEN(A163)-(FIND(":",A163)+1)),'Annex 1 LV, HV and UMS charges'!$A$13:$C$45,3,FALSE)</f>
        <v>0</v>
      </c>
      <c r="D163" s="239">
        <v>1.0429999999999999</v>
      </c>
      <c r="E163" s="240">
        <v>0.21299999999999999</v>
      </c>
      <c r="F163" s="241">
        <v>1.7000000000000001E-2</v>
      </c>
      <c r="G163" s="244">
        <v>421.51</v>
      </c>
      <c r="H163" s="244">
        <v>1.43</v>
      </c>
      <c r="I163" s="246">
        <v>2.11</v>
      </c>
      <c r="J163" s="248">
        <v>3.9E-2</v>
      </c>
    </row>
    <row r="164" spans="1:10" ht="19.5" customHeight="1" x14ac:dyDescent="0.2">
      <c r="A164" s="154" t="s">
        <v>617</v>
      </c>
      <c r="B164" s="23"/>
      <c r="C164" s="155">
        <f>VLOOKUP(MID(A164,FIND(":",A164)+2,LEN(A164)-(FIND(":",A164)+1)),'Annex 1 LV, HV and UMS charges'!$A$13:$C$45,3,FALSE)</f>
        <v>0</v>
      </c>
      <c r="D164" s="239">
        <v>0.73</v>
      </c>
      <c r="E164" s="240">
        <v>0.13</v>
      </c>
      <c r="F164" s="241">
        <v>0.01</v>
      </c>
      <c r="G164" s="244">
        <v>39.1</v>
      </c>
      <c r="H164" s="244">
        <v>1.95</v>
      </c>
      <c r="I164" s="246">
        <v>2.77</v>
      </c>
      <c r="J164" s="248">
        <v>2.1999999999999999E-2</v>
      </c>
    </row>
    <row r="165" spans="1:10" ht="19.5" customHeight="1" x14ac:dyDescent="0.2">
      <c r="A165" s="154" t="s">
        <v>618</v>
      </c>
      <c r="B165" s="23"/>
      <c r="C165" s="155">
        <f>VLOOKUP(MID(A165,FIND(":",A165)+2,LEN(A165)-(FIND(":",A165)+1)),'Annex 1 LV, HV and UMS charges'!$A$13:$C$45,3,FALSE)</f>
        <v>0</v>
      </c>
      <c r="D165" s="239">
        <v>0.73</v>
      </c>
      <c r="E165" s="240">
        <v>0.13</v>
      </c>
      <c r="F165" s="241">
        <v>0.01</v>
      </c>
      <c r="G165" s="244">
        <v>417.66</v>
      </c>
      <c r="H165" s="244">
        <v>1.95</v>
      </c>
      <c r="I165" s="246">
        <v>2.77</v>
      </c>
      <c r="J165" s="248">
        <v>2.1999999999999999E-2</v>
      </c>
    </row>
    <row r="166" spans="1:10" ht="19.5" customHeight="1" x14ac:dyDescent="0.2">
      <c r="A166" s="154" t="s">
        <v>619</v>
      </c>
      <c r="B166" s="23"/>
      <c r="C166" s="155">
        <f>VLOOKUP(MID(A166,FIND(":",A166)+2,LEN(A166)-(FIND(":",A166)+1)),'Annex 1 LV, HV and UMS charges'!$A$13:$C$45,3,FALSE)</f>
        <v>0</v>
      </c>
      <c r="D166" s="239">
        <v>0.73</v>
      </c>
      <c r="E166" s="240">
        <v>0.13</v>
      </c>
      <c r="F166" s="241">
        <v>0.01</v>
      </c>
      <c r="G166" s="244">
        <v>1237.4100000000001</v>
      </c>
      <c r="H166" s="244">
        <v>1.95</v>
      </c>
      <c r="I166" s="246">
        <v>2.77</v>
      </c>
      <c r="J166" s="248">
        <v>2.1999999999999999E-2</v>
      </c>
    </row>
    <row r="167" spans="1:10" ht="19.5" customHeight="1" x14ac:dyDescent="0.2">
      <c r="A167" s="154" t="s">
        <v>620</v>
      </c>
      <c r="B167" s="23"/>
      <c r="C167" s="155">
        <f>VLOOKUP(MID(A167,FIND(":",A167)+2,LEN(A167)-(FIND(":",A167)+1)),'Annex 1 LV, HV and UMS charges'!$A$13:$C$45,3,FALSE)</f>
        <v>0</v>
      </c>
      <c r="D167" s="239">
        <v>0.73</v>
      </c>
      <c r="E167" s="240">
        <v>0.13</v>
      </c>
      <c r="F167" s="241">
        <v>0.01</v>
      </c>
      <c r="G167" s="244">
        <v>2800.27</v>
      </c>
      <c r="H167" s="244">
        <v>1.95</v>
      </c>
      <c r="I167" s="246">
        <v>2.77</v>
      </c>
      <c r="J167" s="248">
        <v>2.1999999999999999E-2</v>
      </c>
    </row>
    <row r="168" spans="1:10" ht="19.5" customHeight="1" x14ac:dyDescent="0.2">
      <c r="A168" s="154" t="s">
        <v>621</v>
      </c>
      <c r="B168" s="23"/>
      <c r="C168" s="155">
        <f>VLOOKUP(MID(A168,FIND(":",A168)+2,LEN(A168)-(FIND(":",A168)+1)),'Annex 1 LV, HV and UMS charges'!$A$13:$C$45,3,FALSE)</f>
        <v>0</v>
      </c>
      <c r="D168" s="239">
        <v>0.73</v>
      </c>
      <c r="E168" s="240">
        <v>0.13</v>
      </c>
      <c r="F168" s="241">
        <v>0.01</v>
      </c>
      <c r="G168" s="244">
        <v>7471.04</v>
      </c>
      <c r="H168" s="244">
        <v>1.95</v>
      </c>
      <c r="I168" s="246">
        <v>2.77</v>
      </c>
      <c r="J168" s="248">
        <v>2.1999999999999999E-2</v>
      </c>
    </row>
    <row r="169" spans="1:10" ht="19.5" customHeight="1" x14ac:dyDescent="0.2">
      <c r="A169" s="154" t="s">
        <v>500</v>
      </c>
      <c r="B169" s="23"/>
      <c r="C169" s="155" t="str">
        <f>VLOOKUP(MID(A169,FIND(":",A169)+2,LEN(A169)-(FIND(":",A169)+1)),'Annex 1 LV, HV and UMS charges'!$A$13:$C$45,3,FALSE)</f>
        <v>0, 1 or 8</v>
      </c>
      <c r="D169" s="242">
        <v>4.3789999999999996</v>
      </c>
      <c r="E169" s="243">
        <v>0.74199999999999999</v>
      </c>
      <c r="F169" s="241">
        <v>0.433</v>
      </c>
      <c r="G169" s="245">
        <v>0</v>
      </c>
      <c r="H169" s="245">
        <v>0</v>
      </c>
      <c r="I169" s="249">
        <v>0</v>
      </c>
      <c r="J169" s="247">
        <v>0</v>
      </c>
    </row>
    <row r="170" spans="1:10" ht="19.5" customHeight="1" x14ac:dyDescent="0.2">
      <c r="A170" s="154" t="s">
        <v>501</v>
      </c>
      <c r="B170" s="23"/>
      <c r="C170" s="155">
        <f>VLOOKUP(MID(A170,FIND(":",A170)+2,LEN(A170)-(FIND(":",A170)+1)),'Annex 1 LV, HV and UMS charges'!$A$13:$C$45,3,FALSE)</f>
        <v>0</v>
      </c>
      <c r="D170" s="239">
        <v>-1.4630000000000001</v>
      </c>
      <c r="E170" s="240">
        <v>-0.33100000000000002</v>
      </c>
      <c r="F170" s="241">
        <v>-2.8000000000000001E-2</v>
      </c>
      <c r="G170" s="156">
        <v>0</v>
      </c>
      <c r="H170" s="245">
        <v>0</v>
      </c>
      <c r="I170" s="249">
        <v>0</v>
      </c>
      <c r="J170" s="247">
        <v>0</v>
      </c>
    </row>
    <row r="171" spans="1:10" ht="19.5" customHeight="1" x14ac:dyDescent="0.2">
      <c r="A171" s="154" t="s">
        <v>502</v>
      </c>
      <c r="B171" s="23"/>
      <c r="C171" s="155">
        <f>VLOOKUP(MID(A171,FIND(":",A171)+2,LEN(A171)-(FIND(":",A171)+1)),'Annex 1 LV, HV and UMS charges'!$A$13:$C$45,3,FALSE)</f>
        <v>0</v>
      </c>
      <c r="D171" s="239">
        <v>-1.4410000000000001</v>
      </c>
      <c r="E171" s="240">
        <v>-0.32</v>
      </c>
      <c r="F171" s="241">
        <v>-2.7E-2</v>
      </c>
      <c r="G171" s="156">
        <v>0</v>
      </c>
      <c r="H171" s="245">
        <v>0</v>
      </c>
      <c r="I171" s="249">
        <v>0</v>
      </c>
      <c r="J171" s="247">
        <v>0</v>
      </c>
    </row>
    <row r="172" spans="1:10" ht="19.5" customHeight="1" x14ac:dyDescent="0.2">
      <c r="A172" s="154" t="s">
        <v>503</v>
      </c>
      <c r="B172" s="23"/>
      <c r="C172" s="155">
        <f>VLOOKUP(MID(A172,FIND(":",A172)+2,LEN(A172)-(FIND(":",A172)+1)),'Annex 1 LV, HV and UMS charges'!$A$13:$C$45,3,FALSE)</f>
        <v>0</v>
      </c>
      <c r="D172" s="239">
        <v>-1.4630000000000001</v>
      </c>
      <c r="E172" s="240">
        <v>-0.33100000000000002</v>
      </c>
      <c r="F172" s="241">
        <v>-2.8000000000000001E-2</v>
      </c>
      <c r="G172" s="156">
        <v>0</v>
      </c>
      <c r="H172" s="245">
        <v>0</v>
      </c>
      <c r="I172" s="249">
        <v>0</v>
      </c>
      <c r="J172" s="248">
        <v>5.6000000000000001E-2</v>
      </c>
    </row>
    <row r="173" spans="1:10" ht="19.5" customHeight="1" x14ac:dyDescent="0.2">
      <c r="A173" s="154" t="s">
        <v>504</v>
      </c>
      <c r="B173" s="23"/>
      <c r="C173" s="155">
        <f>VLOOKUP(MID(A173,FIND(":",A173)+2,LEN(A173)-(FIND(":",A173)+1)),'Annex 1 LV, HV and UMS charges'!$A$13:$C$45,3,FALSE)</f>
        <v>0</v>
      </c>
      <c r="D173" s="239">
        <v>-1.4410000000000001</v>
      </c>
      <c r="E173" s="240">
        <v>-0.32</v>
      </c>
      <c r="F173" s="241">
        <v>-2.7E-2</v>
      </c>
      <c r="G173" s="156">
        <v>0</v>
      </c>
      <c r="H173" s="245">
        <v>0</v>
      </c>
      <c r="I173" s="249">
        <v>0</v>
      </c>
      <c r="J173" s="248">
        <v>5.2999999999999999E-2</v>
      </c>
    </row>
    <row r="174" spans="1:10" ht="19.5" customHeight="1" x14ac:dyDescent="0.2">
      <c r="A174" s="154" t="s">
        <v>505</v>
      </c>
      <c r="B174" s="23"/>
      <c r="C174" s="155">
        <f>VLOOKUP(MID(A174,FIND(":",A174)+2,LEN(A174)-(FIND(":",A174)+1)),'Annex 1 LV, HV and UMS charges'!$A$13:$C$45,3,FALSE)</f>
        <v>0</v>
      </c>
      <c r="D174" s="239">
        <v>-1.35</v>
      </c>
      <c r="E174" s="240">
        <v>-0.27100000000000002</v>
      </c>
      <c r="F174" s="241">
        <v>-2.1999999999999999E-2</v>
      </c>
      <c r="G174" s="244">
        <v>35.270000000000003</v>
      </c>
      <c r="H174" s="245">
        <v>0</v>
      </c>
      <c r="I174" s="249">
        <v>0</v>
      </c>
      <c r="J174" s="248">
        <v>6.0999999999999999E-2</v>
      </c>
    </row>
    <row r="175" spans="1:10" ht="19.5" customHeight="1" x14ac:dyDescent="0.2">
      <c r="A175" s="154" t="s">
        <v>578</v>
      </c>
      <c r="B175" s="23"/>
      <c r="C175" s="155" t="str">
        <f>VLOOKUP(MID(A175,FIND(":",A175)+2,LEN(A175)-(FIND(":",A175)+1)),'Annex 1 LV, HV and UMS charges'!$A$13:$C$45,3,FALSE)</f>
        <v>0, 1, 2</v>
      </c>
      <c r="D175" s="239">
        <v>0.58499999999999996</v>
      </c>
      <c r="E175" s="240">
        <v>0.13200000000000001</v>
      </c>
      <c r="F175" s="241">
        <v>1.0999999999999999E-2</v>
      </c>
      <c r="G175" s="244">
        <v>1.3</v>
      </c>
      <c r="H175" s="245">
        <v>0</v>
      </c>
      <c r="I175" s="249">
        <v>0</v>
      </c>
      <c r="J175" s="247">
        <v>0</v>
      </c>
    </row>
    <row r="176" spans="1:10" ht="19.5" customHeight="1" x14ac:dyDescent="0.2">
      <c r="A176" s="154" t="s">
        <v>579</v>
      </c>
      <c r="B176" s="23"/>
      <c r="C176" s="155" t="str">
        <f>VLOOKUP(MID(A176,FIND(":",A176)+2,LEN(A176)-(FIND(":",A176)+1)),'Annex 1 LV, HV and UMS charges'!$A$13:$C$45,3,FALSE)</f>
        <v>2</v>
      </c>
      <c r="D176" s="239">
        <v>0.58499999999999996</v>
      </c>
      <c r="E176" s="240">
        <v>0.13200000000000001</v>
      </c>
      <c r="F176" s="241">
        <v>1.0999999999999999E-2</v>
      </c>
      <c r="G176" s="245">
        <v>0</v>
      </c>
      <c r="H176" s="245">
        <v>0</v>
      </c>
      <c r="I176" s="249">
        <v>0</v>
      </c>
      <c r="J176" s="247">
        <v>0</v>
      </c>
    </row>
    <row r="177" spans="1:10" ht="19.5" customHeight="1" x14ac:dyDescent="0.2">
      <c r="A177" s="154" t="s">
        <v>580</v>
      </c>
      <c r="B177" s="23"/>
      <c r="C177" s="155" t="str">
        <f>VLOOKUP(MID(A177,FIND(":",A177)+2,LEN(A177)-(FIND(":",A177)+1)),'Annex 1 LV, HV and UMS charges'!$A$13:$C$45,3,FALSE)</f>
        <v>0, 3, 4, 5-8</v>
      </c>
      <c r="D177" s="239">
        <v>0.53400000000000003</v>
      </c>
      <c r="E177" s="240">
        <v>0.121</v>
      </c>
      <c r="F177" s="241">
        <v>0.01</v>
      </c>
      <c r="G177" s="244">
        <v>0.97</v>
      </c>
      <c r="H177" s="245">
        <v>0</v>
      </c>
      <c r="I177" s="249">
        <v>0</v>
      </c>
      <c r="J177" s="247">
        <v>0</v>
      </c>
    </row>
    <row r="178" spans="1:10" ht="19.5" customHeight="1" x14ac:dyDescent="0.2">
      <c r="A178" s="154" t="s">
        <v>581</v>
      </c>
      <c r="B178" s="23"/>
      <c r="C178" s="155" t="str">
        <f>VLOOKUP(MID(A178,FIND(":",A178)+2,LEN(A178)-(FIND(":",A178)+1)),'Annex 1 LV, HV and UMS charges'!$A$13:$C$45,3,FALSE)</f>
        <v>0, 3, 4, 5-8</v>
      </c>
      <c r="D178" s="239">
        <v>0.53400000000000003</v>
      </c>
      <c r="E178" s="240">
        <v>0.121</v>
      </c>
      <c r="F178" s="241">
        <v>0.01</v>
      </c>
      <c r="G178" s="244">
        <v>1.25</v>
      </c>
      <c r="H178" s="245">
        <v>0</v>
      </c>
      <c r="I178" s="249">
        <v>0</v>
      </c>
      <c r="J178" s="247">
        <v>0</v>
      </c>
    </row>
    <row r="179" spans="1:10" ht="19.5" customHeight="1" x14ac:dyDescent="0.2">
      <c r="A179" s="154" t="s">
        <v>582</v>
      </c>
      <c r="B179" s="23"/>
      <c r="C179" s="155" t="str">
        <f>VLOOKUP(MID(A179,FIND(":",A179)+2,LEN(A179)-(FIND(":",A179)+1)),'Annex 1 LV, HV and UMS charges'!$A$13:$C$45,3,FALSE)</f>
        <v>0, 3, 4, 5-8</v>
      </c>
      <c r="D179" s="239">
        <v>0.53400000000000003</v>
      </c>
      <c r="E179" s="240">
        <v>0.121</v>
      </c>
      <c r="F179" s="241">
        <v>0.01</v>
      </c>
      <c r="G179" s="244">
        <v>2.27</v>
      </c>
      <c r="H179" s="245">
        <v>0</v>
      </c>
      <c r="I179" s="249">
        <v>0</v>
      </c>
      <c r="J179" s="247">
        <v>0</v>
      </c>
    </row>
    <row r="180" spans="1:10" ht="19.5" customHeight="1" x14ac:dyDescent="0.2">
      <c r="A180" s="154" t="s">
        <v>583</v>
      </c>
      <c r="B180" s="23"/>
      <c r="C180" s="155" t="str">
        <f>VLOOKUP(MID(A180,FIND(":",A180)+2,LEN(A180)-(FIND(":",A180)+1)),'Annex 1 LV, HV and UMS charges'!$A$13:$C$45,3,FALSE)</f>
        <v>0, 3, 4, 5-8</v>
      </c>
      <c r="D180" s="239">
        <v>0.53400000000000003</v>
      </c>
      <c r="E180" s="240">
        <v>0.121</v>
      </c>
      <c r="F180" s="241">
        <v>0.01</v>
      </c>
      <c r="G180" s="244">
        <v>4.16</v>
      </c>
      <c r="H180" s="245">
        <v>0</v>
      </c>
      <c r="I180" s="249">
        <v>0</v>
      </c>
      <c r="J180" s="247">
        <v>0</v>
      </c>
    </row>
    <row r="181" spans="1:10" ht="19.5" customHeight="1" x14ac:dyDescent="0.2">
      <c r="A181" s="154" t="s">
        <v>584</v>
      </c>
      <c r="B181" s="23"/>
      <c r="C181" s="155" t="str">
        <f>VLOOKUP(MID(A181,FIND(":",A181)+2,LEN(A181)-(FIND(":",A181)+1)),'Annex 1 LV, HV and UMS charges'!$A$13:$C$45,3,FALSE)</f>
        <v>0, 3, 4, 5-8</v>
      </c>
      <c r="D181" s="239">
        <v>0.53400000000000003</v>
      </c>
      <c r="E181" s="240">
        <v>0.121</v>
      </c>
      <c r="F181" s="241">
        <v>0.01</v>
      </c>
      <c r="G181" s="244">
        <v>11.11</v>
      </c>
      <c r="H181" s="245">
        <v>0</v>
      </c>
      <c r="I181" s="249">
        <v>0</v>
      </c>
      <c r="J181" s="247">
        <v>0</v>
      </c>
    </row>
    <row r="182" spans="1:10" ht="19.5" customHeight="1" x14ac:dyDescent="0.2">
      <c r="A182" s="154" t="s">
        <v>506</v>
      </c>
      <c r="B182" s="23"/>
      <c r="C182" s="155" t="str">
        <f>VLOOKUP(MID(A182,FIND(":",A182)+2,LEN(A182)-(FIND(":",A182)+1)),'Annex 1 LV, HV and UMS charges'!$A$13:$C$45,3,FALSE)</f>
        <v>4</v>
      </c>
      <c r="D182" s="239">
        <v>0.53400000000000003</v>
      </c>
      <c r="E182" s="240">
        <v>0.121</v>
      </c>
      <c r="F182" s="241">
        <v>0.01</v>
      </c>
      <c r="G182" s="245">
        <v>0</v>
      </c>
      <c r="H182" s="245">
        <v>0</v>
      </c>
      <c r="I182" s="249">
        <v>0</v>
      </c>
      <c r="J182" s="247">
        <v>0</v>
      </c>
    </row>
    <row r="183" spans="1:10" ht="19.5" customHeight="1" x14ac:dyDescent="0.2">
      <c r="A183" s="154" t="s">
        <v>585</v>
      </c>
      <c r="B183" s="23"/>
      <c r="C183" s="155">
        <f>VLOOKUP(MID(A183,FIND(":",A183)+2,LEN(A183)-(FIND(":",A183)+1)),'Annex 1 LV, HV and UMS charges'!$A$13:$C$45,3,FALSE)</f>
        <v>0</v>
      </c>
      <c r="D183" s="239">
        <v>0.40200000000000002</v>
      </c>
      <c r="E183" s="240">
        <v>8.7999999999999995E-2</v>
      </c>
      <c r="F183" s="241">
        <v>7.0000000000000001E-3</v>
      </c>
      <c r="G183" s="244">
        <v>1.37</v>
      </c>
      <c r="H183" s="244">
        <v>0.28999999999999998</v>
      </c>
      <c r="I183" s="246">
        <v>0.55000000000000004</v>
      </c>
      <c r="J183" s="248">
        <v>1.4E-2</v>
      </c>
    </row>
    <row r="184" spans="1:10" ht="19.5" customHeight="1" x14ac:dyDescent="0.2">
      <c r="A184" s="154" t="s">
        <v>586</v>
      </c>
      <c r="B184" s="23"/>
      <c r="C184" s="155">
        <f>VLOOKUP(MID(A184,FIND(":",A184)+2,LEN(A184)-(FIND(":",A184)+1)),'Annex 1 LV, HV and UMS charges'!$A$13:$C$45,3,FALSE)</f>
        <v>0</v>
      </c>
      <c r="D184" s="239">
        <v>0.40200000000000002</v>
      </c>
      <c r="E184" s="240">
        <v>8.7999999999999995E-2</v>
      </c>
      <c r="F184" s="241">
        <v>7.0000000000000001E-3</v>
      </c>
      <c r="G184" s="244">
        <v>18.670000000000002</v>
      </c>
      <c r="H184" s="244">
        <v>0.28999999999999998</v>
      </c>
      <c r="I184" s="246">
        <v>0.55000000000000004</v>
      </c>
      <c r="J184" s="248">
        <v>1.4E-2</v>
      </c>
    </row>
    <row r="185" spans="1:10" ht="19.5" customHeight="1" x14ac:dyDescent="0.2">
      <c r="A185" s="154" t="s">
        <v>587</v>
      </c>
      <c r="B185" s="23"/>
      <c r="C185" s="155">
        <f>VLOOKUP(MID(A185,FIND(":",A185)+2,LEN(A185)-(FIND(":",A185)+1)),'Annex 1 LV, HV and UMS charges'!$A$13:$C$45,3,FALSE)</f>
        <v>0</v>
      </c>
      <c r="D185" s="239">
        <v>0.40200000000000002</v>
      </c>
      <c r="E185" s="240">
        <v>8.7999999999999995E-2</v>
      </c>
      <c r="F185" s="241">
        <v>7.0000000000000001E-3</v>
      </c>
      <c r="G185" s="244">
        <v>31.87</v>
      </c>
      <c r="H185" s="244">
        <v>0.28999999999999998</v>
      </c>
      <c r="I185" s="246">
        <v>0.55000000000000004</v>
      </c>
      <c r="J185" s="248">
        <v>1.4E-2</v>
      </c>
    </row>
    <row r="186" spans="1:10" ht="19.5" customHeight="1" x14ac:dyDescent="0.2">
      <c r="A186" s="154" t="s">
        <v>588</v>
      </c>
      <c r="B186" s="23"/>
      <c r="C186" s="155">
        <f>VLOOKUP(MID(A186,FIND(":",A186)+2,LEN(A186)-(FIND(":",A186)+1)),'Annex 1 LV, HV and UMS charges'!$A$13:$C$45,3,FALSE)</f>
        <v>0</v>
      </c>
      <c r="D186" s="239">
        <v>0.40200000000000002</v>
      </c>
      <c r="E186" s="240">
        <v>8.7999999999999995E-2</v>
      </c>
      <c r="F186" s="241">
        <v>7.0000000000000001E-3</v>
      </c>
      <c r="G186" s="244">
        <v>50.5</v>
      </c>
      <c r="H186" s="244">
        <v>0.28999999999999998</v>
      </c>
      <c r="I186" s="246">
        <v>0.55000000000000004</v>
      </c>
      <c r="J186" s="248">
        <v>1.4E-2</v>
      </c>
    </row>
    <row r="187" spans="1:10" ht="19.5" customHeight="1" x14ac:dyDescent="0.2">
      <c r="A187" s="154" t="s">
        <v>589</v>
      </c>
      <c r="B187" s="23"/>
      <c r="C187" s="155">
        <f>VLOOKUP(MID(A187,FIND(":",A187)+2,LEN(A187)-(FIND(":",A187)+1)),'Annex 1 LV, HV and UMS charges'!$A$13:$C$45,3,FALSE)</f>
        <v>0</v>
      </c>
      <c r="D187" s="239">
        <v>0.40200000000000002</v>
      </c>
      <c r="E187" s="240">
        <v>8.7999999999999995E-2</v>
      </c>
      <c r="F187" s="241">
        <v>7.0000000000000001E-3</v>
      </c>
      <c r="G187" s="244">
        <v>101.52</v>
      </c>
      <c r="H187" s="244">
        <v>0.28999999999999998</v>
      </c>
      <c r="I187" s="246">
        <v>0.55000000000000004</v>
      </c>
      <c r="J187" s="248">
        <v>1.4E-2</v>
      </c>
    </row>
    <row r="188" spans="1:10" ht="19.5" customHeight="1" x14ac:dyDescent="0.2">
      <c r="A188" s="154" t="s">
        <v>590</v>
      </c>
      <c r="B188" s="23"/>
      <c r="C188" s="155">
        <f>VLOOKUP(MID(A188,FIND(":",A188)+2,LEN(A188)-(FIND(":",A188)+1)),'Annex 1 LV, HV and UMS charges'!$A$13:$C$45,3,FALSE)</f>
        <v>0</v>
      </c>
      <c r="D188" s="239">
        <v>0.36</v>
      </c>
      <c r="E188" s="240">
        <v>7.3999999999999996E-2</v>
      </c>
      <c r="F188" s="241">
        <v>6.0000000000000001E-3</v>
      </c>
      <c r="G188" s="244">
        <v>1.51</v>
      </c>
      <c r="H188" s="244">
        <v>0.5</v>
      </c>
      <c r="I188" s="246">
        <v>0.73</v>
      </c>
      <c r="J188" s="248">
        <v>1.4E-2</v>
      </c>
    </row>
    <row r="189" spans="1:10" ht="19.5" customHeight="1" x14ac:dyDescent="0.2">
      <c r="A189" s="154" t="s">
        <v>591</v>
      </c>
      <c r="B189" s="23"/>
      <c r="C189" s="155">
        <f>VLOOKUP(MID(A189,FIND(":",A189)+2,LEN(A189)-(FIND(":",A189)+1)),'Annex 1 LV, HV and UMS charges'!$A$13:$C$45,3,FALSE)</f>
        <v>0</v>
      </c>
      <c r="D189" s="239">
        <v>0.36</v>
      </c>
      <c r="E189" s="240">
        <v>7.3999999999999996E-2</v>
      </c>
      <c r="F189" s="241">
        <v>6.0000000000000001E-3</v>
      </c>
      <c r="G189" s="244">
        <v>26.44</v>
      </c>
      <c r="H189" s="244">
        <v>0.5</v>
      </c>
      <c r="I189" s="246">
        <v>0.73</v>
      </c>
      <c r="J189" s="248">
        <v>1.4E-2</v>
      </c>
    </row>
    <row r="190" spans="1:10" ht="19.5" customHeight="1" x14ac:dyDescent="0.2">
      <c r="A190" s="154" t="s">
        <v>592</v>
      </c>
      <c r="B190" s="23"/>
      <c r="C190" s="155">
        <f>VLOOKUP(MID(A190,FIND(":",A190)+2,LEN(A190)-(FIND(":",A190)+1)),'Annex 1 LV, HV and UMS charges'!$A$13:$C$45,3,FALSE)</f>
        <v>0</v>
      </c>
      <c r="D190" s="239">
        <v>0.36</v>
      </c>
      <c r="E190" s="240">
        <v>7.3999999999999996E-2</v>
      </c>
      <c r="F190" s="241">
        <v>6.0000000000000001E-3</v>
      </c>
      <c r="G190" s="244">
        <v>45.44</v>
      </c>
      <c r="H190" s="244">
        <v>0.5</v>
      </c>
      <c r="I190" s="246">
        <v>0.73</v>
      </c>
      <c r="J190" s="248">
        <v>1.4E-2</v>
      </c>
    </row>
    <row r="191" spans="1:10" ht="19.5" customHeight="1" x14ac:dyDescent="0.2">
      <c r="A191" s="154" t="s">
        <v>593</v>
      </c>
      <c r="B191" s="23"/>
      <c r="C191" s="155">
        <f>VLOOKUP(MID(A191,FIND(":",A191)+2,LEN(A191)-(FIND(":",A191)+1)),'Annex 1 LV, HV and UMS charges'!$A$13:$C$45,3,FALSE)</f>
        <v>0</v>
      </c>
      <c r="D191" s="239">
        <v>0.36</v>
      </c>
      <c r="E191" s="240">
        <v>7.3999999999999996E-2</v>
      </c>
      <c r="F191" s="241">
        <v>6.0000000000000001E-3</v>
      </c>
      <c r="G191" s="244">
        <v>72.28</v>
      </c>
      <c r="H191" s="244">
        <v>0.5</v>
      </c>
      <c r="I191" s="246">
        <v>0.73</v>
      </c>
      <c r="J191" s="248">
        <v>1.4E-2</v>
      </c>
    </row>
    <row r="192" spans="1:10" ht="19.5" customHeight="1" x14ac:dyDescent="0.2">
      <c r="A192" s="154" t="s">
        <v>594</v>
      </c>
      <c r="B192" s="23"/>
      <c r="C192" s="155">
        <f>VLOOKUP(MID(A192,FIND(":",A192)+2,LEN(A192)-(FIND(":",A192)+1)),'Annex 1 LV, HV and UMS charges'!$A$13:$C$45,3,FALSE)</f>
        <v>0</v>
      </c>
      <c r="D192" s="239">
        <v>0.36</v>
      </c>
      <c r="E192" s="240">
        <v>7.3999999999999996E-2</v>
      </c>
      <c r="F192" s="241">
        <v>6.0000000000000001E-3</v>
      </c>
      <c r="G192" s="244">
        <v>145.78</v>
      </c>
      <c r="H192" s="244">
        <v>0.5</v>
      </c>
      <c r="I192" s="246">
        <v>0.73</v>
      </c>
      <c r="J192" s="248">
        <v>1.4E-2</v>
      </c>
    </row>
    <row r="193" spans="1:10" ht="19.5" customHeight="1" x14ac:dyDescent="0.2">
      <c r="A193" s="154" t="s">
        <v>595</v>
      </c>
      <c r="B193" s="23"/>
      <c r="C193" s="155">
        <f>VLOOKUP(MID(A193,FIND(":",A193)+2,LEN(A193)-(FIND(":",A193)+1)),'Annex 1 LV, HV and UMS charges'!$A$13:$C$45,3,FALSE)</f>
        <v>0</v>
      </c>
      <c r="D193" s="239">
        <v>0.252</v>
      </c>
      <c r="E193" s="240">
        <v>4.4999999999999998E-2</v>
      </c>
      <c r="F193" s="241">
        <v>4.0000000000000001E-3</v>
      </c>
      <c r="G193" s="244">
        <v>13.65</v>
      </c>
      <c r="H193" s="244">
        <v>0.68</v>
      </c>
      <c r="I193" s="246">
        <v>0.96</v>
      </c>
      <c r="J193" s="248">
        <v>8.0000000000000002E-3</v>
      </c>
    </row>
    <row r="194" spans="1:10" ht="19.5" customHeight="1" x14ac:dyDescent="0.2">
      <c r="A194" s="154" t="s">
        <v>596</v>
      </c>
      <c r="B194" s="23"/>
      <c r="C194" s="155">
        <f>VLOOKUP(MID(A194,FIND(":",A194)+2,LEN(A194)-(FIND(":",A194)+1)),'Annex 1 LV, HV and UMS charges'!$A$13:$C$45,3,FALSE)</f>
        <v>0</v>
      </c>
      <c r="D194" s="239">
        <v>0.252</v>
      </c>
      <c r="E194" s="240">
        <v>4.4999999999999998E-2</v>
      </c>
      <c r="F194" s="241">
        <v>4.0000000000000001E-3</v>
      </c>
      <c r="G194" s="244">
        <v>144.44999999999999</v>
      </c>
      <c r="H194" s="244">
        <v>0.68</v>
      </c>
      <c r="I194" s="246">
        <v>0.96</v>
      </c>
      <c r="J194" s="248">
        <v>8.0000000000000002E-3</v>
      </c>
    </row>
    <row r="195" spans="1:10" ht="19.5" customHeight="1" x14ac:dyDescent="0.2">
      <c r="A195" s="154" t="s">
        <v>597</v>
      </c>
      <c r="B195" s="23"/>
      <c r="C195" s="155">
        <f>VLOOKUP(MID(A195,FIND(":",A195)+2,LEN(A195)-(FIND(":",A195)+1)),'Annex 1 LV, HV and UMS charges'!$A$13:$C$45,3,FALSE)</f>
        <v>0</v>
      </c>
      <c r="D195" s="239">
        <v>0.252</v>
      </c>
      <c r="E195" s="240">
        <v>4.4999999999999998E-2</v>
      </c>
      <c r="F195" s="241">
        <v>4.0000000000000001E-3</v>
      </c>
      <c r="G195" s="244">
        <v>427.68</v>
      </c>
      <c r="H195" s="244">
        <v>0.68</v>
      </c>
      <c r="I195" s="246">
        <v>0.96</v>
      </c>
      <c r="J195" s="248">
        <v>8.0000000000000002E-3</v>
      </c>
    </row>
    <row r="196" spans="1:10" ht="19.5" customHeight="1" x14ac:dyDescent="0.2">
      <c r="A196" s="154" t="s">
        <v>598</v>
      </c>
      <c r="B196" s="23"/>
      <c r="C196" s="155">
        <f>VLOOKUP(MID(A196,FIND(":",A196)+2,LEN(A196)-(FIND(":",A196)+1)),'Annex 1 LV, HV and UMS charges'!$A$13:$C$45,3,FALSE)</f>
        <v>0</v>
      </c>
      <c r="D196" s="239">
        <v>0.252</v>
      </c>
      <c r="E196" s="240">
        <v>4.4999999999999998E-2</v>
      </c>
      <c r="F196" s="241">
        <v>4.0000000000000001E-3</v>
      </c>
      <c r="G196" s="244">
        <v>967.67</v>
      </c>
      <c r="H196" s="244">
        <v>0.68</v>
      </c>
      <c r="I196" s="246">
        <v>0.96</v>
      </c>
      <c r="J196" s="248">
        <v>8.0000000000000002E-3</v>
      </c>
    </row>
    <row r="197" spans="1:10" ht="19.5" customHeight="1" x14ac:dyDescent="0.2">
      <c r="A197" s="154" t="s">
        <v>599</v>
      </c>
      <c r="B197" s="23"/>
      <c r="C197" s="155">
        <f>VLOOKUP(MID(A197,FIND(":",A197)+2,LEN(A197)-(FIND(":",A197)+1)),'Annex 1 LV, HV and UMS charges'!$A$13:$C$45,3,FALSE)</f>
        <v>0</v>
      </c>
      <c r="D197" s="239">
        <v>0.252</v>
      </c>
      <c r="E197" s="240">
        <v>4.4999999999999998E-2</v>
      </c>
      <c r="F197" s="241">
        <v>4.0000000000000001E-3</v>
      </c>
      <c r="G197" s="244">
        <v>2581.46</v>
      </c>
      <c r="H197" s="244">
        <v>0.68</v>
      </c>
      <c r="I197" s="246">
        <v>0.96</v>
      </c>
      <c r="J197" s="248">
        <v>8.0000000000000002E-3</v>
      </c>
    </row>
    <row r="198" spans="1:10" ht="19.5" customHeight="1" x14ac:dyDescent="0.2">
      <c r="A198" s="154" t="s">
        <v>507</v>
      </c>
      <c r="B198" s="23"/>
      <c r="C198" s="155" t="str">
        <f>VLOOKUP(MID(A198,FIND(":",A198)+2,LEN(A198)-(FIND(":",A198)+1)),'Annex 1 LV, HV and UMS charges'!$A$13:$C$45,3,FALSE)</f>
        <v>0, 1 or 8</v>
      </c>
      <c r="D198" s="242">
        <v>1.5129999999999999</v>
      </c>
      <c r="E198" s="243">
        <v>0.25700000000000001</v>
      </c>
      <c r="F198" s="241">
        <v>0.15</v>
      </c>
      <c r="G198" s="245">
        <v>0</v>
      </c>
      <c r="H198" s="245">
        <v>0</v>
      </c>
      <c r="I198" s="249">
        <v>0</v>
      </c>
      <c r="J198" s="247">
        <v>0</v>
      </c>
    </row>
    <row r="199" spans="1:10" ht="19.5" customHeight="1" x14ac:dyDescent="0.2">
      <c r="A199" s="154" t="s">
        <v>508</v>
      </c>
      <c r="B199" s="23"/>
      <c r="C199" s="155">
        <f>VLOOKUP(MID(A199,FIND(":",A199)+2,LEN(A199)-(FIND(":",A199)+1)),'Annex 1 LV, HV and UMS charges'!$A$13:$C$45,3,FALSE)</f>
        <v>0</v>
      </c>
      <c r="D199" s="239">
        <v>-0.50600000000000001</v>
      </c>
      <c r="E199" s="240">
        <v>-0.114</v>
      </c>
      <c r="F199" s="241">
        <v>-0.01</v>
      </c>
      <c r="G199" s="156">
        <v>0</v>
      </c>
      <c r="H199" s="245">
        <v>0</v>
      </c>
      <c r="I199" s="249">
        <v>0</v>
      </c>
      <c r="J199" s="247">
        <v>0</v>
      </c>
    </row>
    <row r="200" spans="1:10" ht="19.5" customHeight="1" x14ac:dyDescent="0.2">
      <c r="A200" s="154" t="s">
        <v>509</v>
      </c>
      <c r="B200" s="23"/>
      <c r="C200" s="155">
        <f>VLOOKUP(MID(A200,FIND(":",A200)+2,LEN(A200)-(FIND(":",A200)+1)),'Annex 1 LV, HV and UMS charges'!$A$13:$C$45,3,FALSE)</f>
        <v>0</v>
      </c>
      <c r="D200" s="239">
        <v>-0.498</v>
      </c>
      <c r="E200" s="240">
        <v>-0.111</v>
      </c>
      <c r="F200" s="241">
        <v>-8.9999999999999993E-3</v>
      </c>
      <c r="G200" s="156">
        <v>0</v>
      </c>
      <c r="H200" s="245">
        <v>0</v>
      </c>
      <c r="I200" s="249">
        <v>0</v>
      </c>
      <c r="J200" s="247">
        <v>0</v>
      </c>
    </row>
    <row r="201" spans="1:10" ht="19.5" customHeight="1" x14ac:dyDescent="0.2">
      <c r="A201" s="154" t="s">
        <v>510</v>
      </c>
      <c r="B201" s="23"/>
      <c r="C201" s="155">
        <f>VLOOKUP(MID(A201,FIND(":",A201)+2,LEN(A201)-(FIND(":",A201)+1)),'Annex 1 LV, HV and UMS charges'!$A$13:$C$45,3,FALSE)</f>
        <v>0</v>
      </c>
      <c r="D201" s="239">
        <v>-0.50600000000000001</v>
      </c>
      <c r="E201" s="240">
        <v>-0.114</v>
      </c>
      <c r="F201" s="241">
        <v>-0.01</v>
      </c>
      <c r="G201" s="156">
        <v>0</v>
      </c>
      <c r="H201" s="245">
        <v>0</v>
      </c>
      <c r="I201" s="249">
        <v>0</v>
      </c>
      <c r="J201" s="248">
        <v>1.9E-2</v>
      </c>
    </row>
    <row r="202" spans="1:10" ht="19.5" customHeight="1" x14ac:dyDescent="0.2">
      <c r="A202" s="154" t="s">
        <v>511</v>
      </c>
      <c r="B202" s="23"/>
      <c r="C202" s="155">
        <f>VLOOKUP(MID(A202,FIND(":",A202)+2,LEN(A202)-(FIND(":",A202)+1)),'Annex 1 LV, HV and UMS charges'!$A$13:$C$45,3,FALSE)</f>
        <v>0</v>
      </c>
      <c r="D202" s="239">
        <v>-0.498</v>
      </c>
      <c r="E202" s="240">
        <v>-0.111</v>
      </c>
      <c r="F202" s="241">
        <v>-8.9999999999999993E-3</v>
      </c>
      <c r="G202" s="156">
        <v>0</v>
      </c>
      <c r="H202" s="245">
        <v>0</v>
      </c>
      <c r="I202" s="249">
        <v>0</v>
      </c>
      <c r="J202" s="248">
        <v>1.7999999999999999E-2</v>
      </c>
    </row>
    <row r="203" spans="1:10" ht="19.5" customHeight="1" x14ac:dyDescent="0.2">
      <c r="A203" s="154" t="s">
        <v>512</v>
      </c>
      <c r="B203" s="23"/>
      <c r="C203" s="155">
        <f>VLOOKUP(MID(A203,FIND(":",A203)+2,LEN(A203)-(FIND(":",A203)+1)),'Annex 1 LV, HV and UMS charges'!$A$13:$C$45,3,FALSE)</f>
        <v>0</v>
      </c>
      <c r="D203" s="239">
        <v>-0.46700000000000003</v>
      </c>
      <c r="E203" s="240">
        <v>-9.2999999999999999E-2</v>
      </c>
      <c r="F203" s="241">
        <v>-8.0000000000000002E-3</v>
      </c>
      <c r="G203" s="244">
        <v>12.19</v>
      </c>
      <c r="H203" s="245">
        <v>0</v>
      </c>
      <c r="I203" s="249">
        <v>0</v>
      </c>
      <c r="J203" s="248">
        <v>2.1000000000000001E-2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23622047244094491" right="0.23622047244094491" top="0.74803149606299213" bottom="0.82677165354330717" header="0.31496062992125984" footer="0.31496062992125984"/>
  <pageSetup paperSize="9" scale="46"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F6" sqref="F6"/>
    </sheetView>
  </sheetViews>
  <sheetFormatPr defaultRowHeight="12.75" x14ac:dyDescent="0.2"/>
  <cols>
    <col min="1" max="1" width="24" customWidth="1"/>
    <col min="2" max="6" width="26.140625" customWidth="1"/>
  </cols>
  <sheetData>
    <row r="1" spans="1:16384" s="2" customFormat="1" ht="27.75" customHeight="1" x14ac:dyDescent="0.2">
      <c r="A1" s="122" t="s">
        <v>27</v>
      </c>
      <c r="B1"/>
      <c r="C1" s="12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9" t="s">
        <v>182</v>
      </c>
      <c r="B2" s="330"/>
      <c r="C2" s="330"/>
      <c r="D2" s="330"/>
      <c r="E2" s="33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9" t="str">
        <f>Overview!B4&amp; " - Illustrative LLFs for year beginning "&amp;TEXT(Overview!D4,"D MMMM YYYY")</f>
        <v>Western Power Distribution (East Midlands) plc  - Illustrative LLFs for year beginning 1 April 2023</v>
      </c>
      <c r="B3" s="269"/>
      <c r="C3" s="269"/>
      <c r="D3" s="269"/>
      <c r="E3" s="269"/>
    </row>
    <row r="4" spans="1:16384" ht="19.5" customHeight="1" x14ac:dyDescent="0.2">
      <c r="A4" s="334" t="s">
        <v>20</v>
      </c>
      <c r="B4" s="191" t="s">
        <v>7</v>
      </c>
      <c r="C4" s="191" t="s">
        <v>8</v>
      </c>
      <c r="D4" s="191" t="s">
        <v>9</v>
      </c>
      <c r="E4" s="191" t="s">
        <v>10</v>
      </c>
    </row>
    <row r="5" spans="1:16384" ht="19.5" customHeight="1" x14ac:dyDescent="0.2">
      <c r="A5" s="335"/>
      <c r="B5" s="191" t="s">
        <v>701</v>
      </c>
      <c r="C5" s="191" t="s">
        <v>702</v>
      </c>
      <c r="D5" s="191" t="s">
        <v>703</v>
      </c>
      <c r="E5" s="191" t="s">
        <v>704</v>
      </c>
    </row>
    <row r="6" spans="1:16384" ht="45" customHeight="1" x14ac:dyDescent="0.2">
      <c r="A6" s="198" t="s">
        <v>705</v>
      </c>
      <c r="B6" s="196"/>
      <c r="C6" s="196"/>
      <c r="D6" s="193" t="s">
        <v>706</v>
      </c>
      <c r="E6" s="193" t="s">
        <v>707</v>
      </c>
    </row>
    <row r="7" spans="1:16384" ht="45" customHeight="1" x14ac:dyDescent="0.2">
      <c r="A7" s="198" t="s">
        <v>708</v>
      </c>
      <c r="B7" s="193" t="s">
        <v>709</v>
      </c>
      <c r="C7" s="192" t="s">
        <v>710</v>
      </c>
      <c r="D7" s="193" t="s">
        <v>706</v>
      </c>
      <c r="E7" s="193" t="s">
        <v>711</v>
      </c>
    </row>
    <row r="8" spans="1:16384" ht="45" customHeight="1" x14ac:dyDescent="0.2">
      <c r="A8" s="198" t="s">
        <v>23</v>
      </c>
      <c r="B8" s="196"/>
      <c r="C8" s="196"/>
      <c r="D8" s="193" t="s">
        <v>706</v>
      </c>
      <c r="E8" s="193" t="s">
        <v>707</v>
      </c>
    </row>
    <row r="9" spans="1:16384" ht="25.5" customHeight="1" x14ac:dyDescent="0.2">
      <c r="A9" s="199" t="s">
        <v>21</v>
      </c>
      <c r="B9" s="331" t="s">
        <v>22</v>
      </c>
      <c r="C9" s="332"/>
      <c r="D9" s="332"/>
      <c r="E9" s="333"/>
    </row>
    <row r="10" spans="1:16384" s="11" customFormat="1" x14ac:dyDescent="0.2">
      <c r="A10" s="190"/>
      <c r="B10" s="189"/>
      <c r="C10" s="189"/>
      <c r="D10" s="189"/>
      <c r="E10" s="189"/>
    </row>
    <row r="11" spans="1:16384" ht="12.75" customHeight="1" x14ac:dyDescent="0.2">
      <c r="A11" s="187"/>
      <c r="B11" s="189"/>
      <c r="C11" s="189"/>
      <c r="D11" s="189"/>
      <c r="E11" s="189"/>
    </row>
    <row r="12" spans="1:16384" ht="22.5" customHeight="1" x14ac:dyDescent="0.2">
      <c r="A12" s="275" t="s">
        <v>74</v>
      </c>
      <c r="B12" s="294"/>
      <c r="C12" s="294"/>
      <c r="D12" s="294"/>
      <c r="E12" s="294"/>
      <c r="F12" s="276"/>
    </row>
    <row r="13" spans="1:16384" ht="22.5" customHeight="1" x14ac:dyDescent="0.2">
      <c r="A13" s="275" t="s">
        <v>6</v>
      </c>
      <c r="B13" s="294"/>
      <c r="C13" s="294"/>
      <c r="D13" s="294"/>
      <c r="E13" s="294"/>
      <c r="F13" s="276"/>
    </row>
    <row r="14" spans="1:16384" ht="33" customHeight="1" x14ac:dyDescent="0.2">
      <c r="A14" s="19" t="s">
        <v>75</v>
      </c>
      <c r="B14" s="19" t="s">
        <v>7</v>
      </c>
      <c r="C14" s="19" t="s">
        <v>8</v>
      </c>
      <c r="D14" s="19" t="s">
        <v>9</v>
      </c>
      <c r="E14" s="19" t="s">
        <v>10</v>
      </c>
      <c r="F14" s="19" t="s">
        <v>11</v>
      </c>
    </row>
    <row r="15" spans="1:16384" ht="22.5" customHeight="1" x14ac:dyDescent="0.2">
      <c r="A15" s="188" t="s">
        <v>712</v>
      </c>
      <c r="B15" s="10"/>
      <c r="C15" s="10"/>
      <c r="D15" s="10"/>
      <c r="E15" s="10"/>
      <c r="F15" s="10"/>
    </row>
    <row r="16" spans="1:16384" ht="22.5" customHeight="1" x14ac:dyDescent="0.2">
      <c r="A16" s="188" t="s">
        <v>713</v>
      </c>
      <c r="B16" s="10"/>
      <c r="C16" s="10"/>
      <c r="D16" s="10"/>
      <c r="E16" s="10"/>
      <c r="F16" s="10"/>
    </row>
    <row r="17" spans="1:6" ht="22.5" customHeight="1" x14ac:dyDescent="0.2">
      <c r="A17" s="188" t="s">
        <v>714</v>
      </c>
      <c r="B17" s="10"/>
      <c r="C17" s="10"/>
      <c r="D17" s="10"/>
      <c r="E17" s="10"/>
      <c r="F17" s="10"/>
    </row>
    <row r="18" spans="1:6" ht="22.5" customHeight="1" x14ac:dyDescent="0.2">
      <c r="A18" s="188" t="s">
        <v>715</v>
      </c>
      <c r="B18" s="10"/>
      <c r="C18" s="10"/>
      <c r="D18" s="10"/>
      <c r="E18" s="10"/>
      <c r="F18" s="10"/>
    </row>
    <row r="19" spans="1:6" ht="22.5" customHeight="1" x14ac:dyDescent="0.2">
      <c r="A19" s="188" t="s">
        <v>716</v>
      </c>
      <c r="B19" s="10"/>
      <c r="C19" s="10"/>
      <c r="D19" s="10"/>
      <c r="E19" s="10"/>
      <c r="F19" s="10"/>
    </row>
    <row r="20" spans="1:6" ht="22.5" customHeight="1" x14ac:dyDescent="0.2">
      <c r="A20" s="188" t="s">
        <v>717</v>
      </c>
      <c r="B20" s="10"/>
      <c r="C20" s="10"/>
      <c r="D20" s="10"/>
      <c r="E20" s="10"/>
      <c r="F20" s="10"/>
    </row>
    <row r="21" spans="1:6" ht="22.5" customHeight="1" x14ac:dyDescent="0.2">
      <c r="A21" s="188" t="s">
        <v>718</v>
      </c>
      <c r="B21" s="10"/>
      <c r="C21" s="10"/>
      <c r="D21" s="10"/>
      <c r="E21" s="10"/>
      <c r="F21" s="10"/>
    </row>
    <row r="22" spans="1:6" ht="22.5" customHeight="1" x14ac:dyDescent="0.2">
      <c r="A22" s="188" t="s">
        <v>719</v>
      </c>
      <c r="B22" s="10"/>
      <c r="C22" s="10"/>
      <c r="D22" s="10"/>
      <c r="E22" s="10"/>
      <c r="F22" s="10"/>
    </row>
    <row r="24" spans="1:6" ht="22.5" customHeight="1" x14ac:dyDescent="0.2">
      <c r="A24" s="275" t="s">
        <v>76</v>
      </c>
      <c r="B24" s="294"/>
      <c r="C24" s="294"/>
      <c r="D24" s="294"/>
      <c r="E24" s="294"/>
      <c r="F24" s="276"/>
    </row>
    <row r="25" spans="1:6" ht="22.5" customHeight="1" x14ac:dyDescent="0.2">
      <c r="A25" s="275" t="s">
        <v>18</v>
      </c>
      <c r="B25" s="294"/>
      <c r="C25" s="294"/>
      <c r="D25" s="294"/>
      <c r="E25" s="294"/>
      <c r="F25" s="276"/>
    </row>
    <row r="26" spans="1:6" ht="33" customHeight="1" x14ac:dyDescent="0.2">
      <c r="A26" s="19" t="s">
        <v>12</v>
      </c>
      <c r="B26" s="19" t="s">
        <v>7</v>
      </c>
      <c r="C26" s="19" t="s">
        <v>8</v>
      </c>
      <c r="D26" s="19" t="s">
        <v>9</v>
      </c>
      <c r="E26" s="19" t="s">
        <v>10</v>
      </c>
      <c r="F26" s="19" t="s">
        <v>11</v>
      </c>
    </row>
    <row r="27" spans="1:6" ht="22.5" customHeight="1" x14ac:dyDescent="0.2">
      <c r="A27" s="1" t="s">
        <v>13</v>
      </c>
      <c r="B27" s="10"/>
      <c r="C27" s="10"/>
      <c r="D27" s="10"/>
      <c r="E27" s="10"/>
      <c r="F27" s="10"/>
    </row>
    <row r="28" spans="1:6" ht="22.5" customHeight="1" x14ac:dyDescent="0.2">
      <c r="A28" s="1" t="s">
        <v>14</v>
      </c>
      <c r="B28" s="10"/>
      <c r="C28" s="10"/>
      <c r="D28" s="10"/>
      <c r="E28" s="10"/>
      <c r="F28" s="10"/>
    </row>
    <row r="29" spans="1:6" ht="22.5" customHeight="1" x14ac:dyDescent="0.2">
      <c r="A29" s="1" t="s">
        <v>15</v>
      </c>
      <c r="B29" s="10"/>
      <c r="C29" s="10"/>
      <c r="D29" s="10"/>
      <c r="E29" s="10"/>
      <c r="F29" s="10"/>
    </row>
    <row r="30" spans="1:6" ht="22.5" customHeight="1" x14ac:dyDescent="0.2">
      <c r="A30" s="1" t="s">
        <v>16</v>
      </c>
      <c r="B30" s="10"/>
      <c r="C30" s="10"/>
      <c r="D30" s="10"/>
      <c r="E30" s="10"/>
      <c r="F30" s="10"/>
    </row>
    <row r="31" spans="1:6" ht="22.5" customHeight="1" x14ac:dyDescent="0.2">
      <c r="A31" s="1" t="s">
        <v>17</v>
      </c>
      <c r="B31" s="10"/>
      <c r="C31" s="10"/>
      <c r="D31" s="10"/>
      <c r="E31" s="10"/>
      <c r="F31" s="10"/>
    </row>
    <row r="33" spans="1:6" ht="22.5" customHeight="1" x14ac:dyDescent="0.2">
      <c r="A33" s="275" t="s">
        <v>76</v>
      </c>
      <c r="B33" s="294"/>
      <c r="C33" s="294"/>
      <c r="D33" s="294"/>
      <c r="E33" s="294"/>
      <c r="F33" s="276"/>
    </row>
    <row r="34" spans="1:6" ht="22.5" customHeight="1" x14ac:dyDescent="0.2">
      <c r="A34" s="275" t="s">
        <v>19</v>
      </c>
      <c r="B34" s="294"/>
      <c r="C34" s="294"/>
      <c r="D34" s="294"/>
      <c r="E34" s="294"/>
      <c r="F34" s="276"/>
    </row>
    <row r="35" spans="1:6" ht="33" customHeight="1" x14ac:dyDescent="0.2">
      <c r="A35" s="19" t="s">
        <v>12</v>
      </c>
      <c r="B35" s="19" t="s">
        <v>7</v>
      </c>
      <c r="C35" s="19" t="s">
        <v>8</v>
      </c>
      <c r="D35" s="19" t="s">
        <v>9</v>
      </c>
      <c r="E35" s="19" t="s">
        <v>10</v>
      </c>
      <c r="F35" s="19" t="s">
        <v>11</v>
      </c>
    </row>
    <row r="36" spans="1:6" ht="22.5" customHeight="1" x14ac:dyDescent="0.2">
      <c r="A36" s="1" t="s">
        <v>13</v>
      </c>
      <c r="B36" s="10"/>
      <c r="C36" s="10"/>
      <c r="D36" s="10"/>
      <c r="E36" s="10"/>
      <c r="F36" s="10"/>
    </row>
    <row r="37" spans="1:6" ht="22.5" customHeight="1" x14ac:dyDescent="0.2">
      <c r="A37" s="1" t="s">
        <v>14</v>
      </c>
      <c r="B37" s="10"/>
      <c r="C37" s="10"/>
      <c r="D37" s="10"/>
      <c r="E37" s="10"/>
      <c r="F37" s="10"/>
    </row>
    <row r="38" spans="1:6" ht="22.5" customHeight="1" x14ac:dyDescent="0.2">
      <c r="A38" s="1" t="s">
        <v>15</v>
      </c>
      <c r="B38" s="10"/>
      <c r="C38" s="10"/>
      <c r="D38" s="10"/>
      <c r="E38" s="10"/>
      <c r="F38" s="10"/>
    </row>
    <row r="39" spans="1:6" ht="22.5" customHeight="1" x14ac:dyDescent="0.2">
      <c r="A39" s="1" t="s">
        <v>16</v>
      </c>
      <c r="B39" s="10"/>
      <c r="C39" s="10"/>
      <c r="D39" s="10"/>
      <c r="E39" s="10"/>
      <c r="F39" s="10"/>
    </row>
    <row r="40" spans="1:6" ht="22.5" customHeight="1" x14ac:dyDescent="0.2">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5" sqref="I5"/>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1" width="15.5703125" style="3" customWidth="1"/>
    <col min="12" max="12" width="15.5703125" style="8" customWidth="1"/>
    <col min="13" max="14" width="15.5703125" style="4" customWidth="1"/>
    <col min="15" max="18" width="15.5703125" style="2" customWidth="1"/>
    <col min="19" max="16384" width="9.140625" style="2"/>
  </cols>
  <sheetData>
    <row r="1" spans="1:17" ht="100.5" customHeight="1" x14ac:dyDescent="0.2">
      <c r="A1" s="12" t="s">
        <v>27</v>
      </c>
      <c r="B1" s="12"/>
      <c r="C1" s="12"/>
      <c r="D1" s="12"/>
      <c r="G1" s="20"/>
      <c r="H1" s="336" t="s">
        <v>184</v>
      </c>
      <c r="I1" s="336"/>
      <c r="J1" s="337"/>
    </row>
    <row r="2" spans="1:17" ht="27.75" customHeight="1" x14ac:dyDescent="0.2">
      <c r="A2" s="288" t="s">
        <v>183</v>
      </c>
      <c r="B2" s="289"/>
      <c r="C2" s="289"/>
      <c r="D2" s="289"/>
      <c r="E2" s="289"/>
      <c r="F2" s="289"/>
      <c r="G2" s="289"/>
      <c r="H2" s="289"/>
      <c r="I2" s="289"/>
      <c r="J2" s="289"/>
      <c r="K2" s="289"/>
      <c r="L2" s="289"/>
      <c r="M2" s="289"/>
      <c r="N2" s="289"/>
      <c r="O2" s="289"/>
      <c r="P2" s="289"/>
      <c r="Q2" s="290"/>
    </row>
    <row r="3" spans="1:17" ht="17.25" customHeight="1" x14ac:dyDescent="0.2">
      <c r="A3" s="12"/>
      <c r="B3" s="12"/>
      <c r="C3" s="12"/>
      <c r="D3" s="12"/>
      <c r="G3" s="20"/>
    </row>
    <row r="4" spans="1:17" s="9" customFormat="1" ht="25.5" customHeight="1" x14ac:dyDescent="0.2">
      <c r="A4" s="288" t="str">
        <f>Overview!B4&amp; " - Effective from "&amp;TEXT(Overview!D4,"D MMMM YYYY")&amp;" - "&amp;Overview!E4&amp;" new designated EHV charges"</f>
        <v>Western Power Distribution (East Midlands) plc  - Effective from 1 April 2023 - Final new designated EHV charges</v>
      </c>
      <c r="B4" s="289"/>
      <c r="C4" s="289"/>
      <c r="D4" s="289"/>
      <c r="E4" s="289"/>
      <c r="F4" s="289"/>
      <c r="G4" s="289"/>
      <c r="H4" s="289"/>
      <c r="I4" s="289"/>
      <c r="J4" s="289"/>
      <c r="K4" s="289"/>
      <c r="L4" s="289"/>
      <c r="M4" s="289"/>
      <c r="N4" s="289"/>
      <c r="O4" s="289"/>
      <c r="P4" s="289"/>
      <c r="Q4" s="290"/>
    </row>
    <row r="5" spans="1:17" ht="69.75" customHeight="1" x14ac:dyDescent="0.2">
      <c r="A5" s="24" t="s">
        <v>187</v>
      </c>
      <c r="B5" s="24" t="s">
        <v>98</v>
      </c>
      <c r="C5" s="24" t="s">
        <v>64</v>
      </c>
      <c r="D5" s="24" t="s">
        <v>65</v>
      </c>
      <c r="E5" s="24" t="s">
        <v>99</v>
      </c>
      <c r="F5" s="24" t="s">
        <v>64</v>
      </c>
      <c r="G5" s="24" t="s">
        <v>66</v>
      </c>
      <c r="H5" s="64" t="s">
        <v>58</v>
      </c>
      <c r="I5" s="64" t="str">
        <f>'Annex 2 EHV charges'!H10</f>
        <v>Residual Charging Band</v>
      </c>
      <c r="J5" s="64" t="str">
        <f>'Annex 2 EHV charges'!I10</f>
        <v>Import
Super Red
unit charge
(p/kWh)</v>
      </c>
      <c r="K5" s="64" t="str">
        <f>'Annex 2 EHV charges'!J10</f>
        <v>Import
fixed charge
(p/day)</v>
      </c>
      <c r="L5" s="64" t="str">
        <f>'Annex 2 EHV charges'!K10</f>
        <v>Import
capacity charge
(p/kVA/day)</v>
      </c>
      <c r="M5" s="64" t="str">
        <f>'Annex 2 EHV charges'!L10</f>
        <v>Import
exceeded capacity charge
(p/kVA/day)</v>
      </c>
      <c r="N5" s="64" t="str">
        <f>'Annex 2 EHV charges'!M10</f>
        <v>Export
Super Red
unit charge
(p/kWh)</v>
      </c>
      <c r="O5" s="64" t="str">
        <f>'Annex 2 EHV charges'!N10</f>
        <v>Export
fixed charge
(p/day)</v>
      </c>
      <c r="P5" s="64" t="str">
        <f>'Annex 2 EHV charges'!O10</f>
        <v>Export
capacity charge
(p/kVA/day)</v>
      </c>
      <c r="Q5" s="64" t="str">
        <f>'Annex 2 EHV charges'!P10</f>
        <v>Export
exceeded capacity charge
(p/kVA/day)</v>
      </c>
    </row>
    <row r="6" spans="1:17" ht="22.5" customHeight="1" x14ac:dyDescent="0.2">
      <c r="A6" s="40"/>
      <c r="B6" s="40" t="s">
        <v>77</v>
      </c>
      <c r="C6" s="40"/>
      <c r="D6" s="40"/>
      <c r="E6" s="41" t="s">
        <v>78</v>
      </c>
      <c r="F6" s="41"/>
      <c r="G6" s="41"/>
      <c r="H6" s="42"/>
      <c r="I6" s="42"/>
      <c r="J6" s="26"/>
      <c r="K6" s="27"/>
      <c r="L6" s="27"/>
      <c r="M6" s="27"/>
      <c r="N6" s="35"/>
      <c r="O6" s="36"/>
      <c r="P6" s="36"/>
      <c r="Q6" s="36"/>
    </row>
    <row r="7" spans="1:17" ht="22.5" customHeight="1" x14ac:dyDescent="0.2">
      <c r="A7" s="40"/>
      <c r="B7" s="40" t="s">
        <v>79</v>
      </c>
      <c r="C7" s="40"/>
      <c r="D7" s="40"/>
      <c r="E7" s="41" t="s">
        <v>88</v>
      </c>
      <c r="F7" s="41"/>
      <c r="G7" s="41"/>
      <c r="H7" s="42"/>
      <c r="I7" s="42"/>
      <c r="J7" s="26"/>
      <c r="K7" s="27"/>
      <c r="L7" s="27"/>
      <c r="M7" s="27"/>
      <c r="N7" s="35"/>
      <c r="O7" s="36"/>
      <c r="P7" s="36"/>
      <c r="Q7" s="36"/>
    </row>
    <row r="8" spans="1:17" ht="22.5" customHeight="1" x14ac:dyDescent="0.2">
      <c r="A8" s="40"/>
      <c r="B8" s="40" t="s">
        <v>80</v>
      </c>
      <c r="C8" s="40"/>
      <c r="D8" s="40"/>
      <c r="E8" s="41" t="s">
        <v>89</v>
      </c>
      <c r="F8" s="41"/>
      <c r="G8" s="41"/>
      <c r="H8" s="42"/>
      <c r="I8" s="42"/>
      <c r="J8" s="26"/>
      <c r="K8" s="27"/>
      <c r="L8" s="27"/>
      <c r="M8" s="27"/>
      <c r="N8" s="35"/>
      <c r="O8" s="36"/>
      <c r="P8" s="36"/>
      <c r="Q8" s="36"/>
    </row>
    <row r="9" spans="1:17" ht="22.5" customHeight="1" x14ac:dyDescent="0.2">
      <c r="A9" s="40"/>
      <c r="B9" s="40" t="s">
        <v>81</v>
      </c>
      <c r="C9" s="40"/>
      <c r="D9" s="40"/>
      <c r="E9" s="41" t="s">
        <v>90</v>
      </c>
      <c r="F9" s="41"/>
      <c r="G9" s="41"/>
      <c r="H9" s="42"/>
      <c r="I9" s="42"/>
      <c r="J9" s="26"/>
      <c r="K9" s="27"/>
      <c r="L9" s="27"/>
      <c r="M9" s="27"/>
      <c r="N9" s="35"/>
      <c r="O9" s="36"/>
      <c r="P9" s="36"/>
      <c r="Q9" s="36"/>
    </row>
    <row r="10" spans="1:17" ht="22.5" customHeight="1" x14ac:dyDescent="0.2">
      <c r="A10" s="40"/>
      <c r="B10" s="40" t="s">
        <v>82</v>
      </c>
      <c r="C10" s="40"/>
      <c r="D10" s="40"/>
      <c r="E10" s="41" t="s">
        <v>91</v>
      </c>
      <c r="F10" s="41"/>
      <c r="G10" s="41"/>
      <c r="H10" s="42"/>
      <c r="I10" s="42"/>
      <c r="J10" s="26"/>
      <c r="K10" s="27"/>
      <c r="L10" s="27"/>
      <c r="M10" s="27"/>
      <c r="N10" s="35"/>
      <c r="O10" s="36"/>
      <c r="P10" s="36"/>
      <c r="Q10" s="36"/>
    </row>
    <row r="11" spans="1:17" ht="22.5" customHeight="1" x14ac:dyDescent="0.2">
      <c r="A11" s="40"/>
      <c r="B11" s="40" t="s">
        <v>83</v>
      </c>
      <c r="C11" s="40"/>
      <c r="D11" s="40"/>
      <c r="E11" s="41" t="s">
        <v>92</v>
      </c>
      <c r="F11" s="41"/>
      <c r="G11" s="41"/>
      <c r="H11" s="42"/>
      <c r="I11" s="42"/>
      <c r="J11" s="26"/>
      <c r="K11" s="27"/>
      <c r="L11" s="27"/>
      <c r="M11" s="27"/>
      <c r="N11" s="35"/>
      <c r="O11" s="36"/>
      <c r="P11" s="36"/>
      <c r="Q11" s="36"/>
    </row>
    <row r="12" spans="1:17" ht="22.5" customHeight="1" x14ac:dyDescent="0.2">
      <c r="A12" s="40"/>
      <c r="B12" s="40" t="s">
        <v>84</v>
      </c>
      <c r="C12" s="40"/>
      <c r="D12" s="40"/>
      <c r="E12" s="41" t="s">
        <v>93</v>
      </c>
      <c r="F12" s="41"/>
      <c r="G12" s="41"/>
      <c r="H12" s="42"/>
      <c r="I12" s="42"/>
      <c r="J12" s="26"/>
      <c r="K12" s="27"/>
      <c r="L12" s="27"/>
      <c r="M12" s="27"/>
      <c r="N12" s="35"/>
      <c r="O12" s="36"/>
      <c r="P12" s="36"/>
      <c r="Q12" s="36"/>
    </row>
    <row r="13" spans="1:17" ht="22.5" customHeight="1" x14ac:dyDescent="0.2">
      <c r="A13" s="40"/>
      <c r="B13" s="40" t="s">
        <v>85</v>
      </c>
      <c r="C13" s="40"/>
      <c r="D13" s="40"/>
      <c r="E13" s="41" t="s">
        <v>94</v>
      </c>
      <c r="F13" s="41"/>
      <c r="G13" s="41"/>
      <c r="H13" s="42"/>
      <c r="I13" s="42"/>
      <c r="J13" s="26"/>
      <c r="K13" s="27"/>
      <c r="L13" s="27"/>
      <c r="M13" s="27"/>
      <c r="N13" s="35"/>
      <c r="O13" s="36"/>
      <c r="P13" s="36"/>
      <c r="Q13" s="36"/>
    </row>
    <row r="14" spans="1:17" ht="22.5" customHeight="1" x14ac:dyDescent="0.2">
      <c r="A14" s="40"/>
      <c r="B14" s="40" t="s">
        <v>86</v>
      </c>
      <c r="C14" s="40"/>
      <c r="D14" s="40"/>
      <c r="E14" s="41" t="s">
        <v>95</v>
      </c>
      <c r="F14" s="41"/>
      <c r="G14" s="41"/>
      <c r="H14" s="42"/>
      <c r="I14" s="42"/>
      <c r="J14" s="26"/>
      <c r="K14" s="27"/>
      <c r="L14" s="27"/>
      <c r="M14" s="27"/>
      <c r="N14" s="35"/>
      <c r="O14" s="36"/>
      <c r="P14" s="36"/>
      <c r="Q14" s="36"/>
    </row>
    <row r="15" spans="1:17" ht="22.5" customHeight="1" x14ac:dyDescent="0.2">
      <c r="A15" s="40"/>
      <c r="B15" s="40" t="s">
        <v>87</v>
      </c>
      <c r="C15" s="40"/>
      <c r="D15" s="40"/>
      <c r="E15" s="41" t="s">
        <v>96</v>
      </c>
      <c r="F15" s="41"/>
      <c r="G15" s="41"/>
      <c r="H15" s="42"/>
      <c r="I15" s="42"/>
      <c r="J15" s="26"/>
      <c r="K15" s="27"/>
      <c r="L15" s="27"/>
      <c r="M15" s="27"/>
      <c r="N15" s="35"/>
      <c r="O15" s="36"/>
      <c r="P15" s="36"/>
      <c r="Q15" s="36"/>
    </row>
    <row r="17" spans="1:17" ht="27.75" customHeight="1" x14ac:dyDescent="0.2">
      <c r="A17" s="288" t="str">
        <f>Overview!B4&amp; " - Effective from "&amp;TEXT(Overview!D4,"D MMMM YYYY")&amp;" - "&amp;Overview!E4&amp;" new designated EHV line loss factors"</f>
        <v>Western Power Distribution (East Midlands) plc  - Effective from 1 April 2023 - Final new designated EHV line loss factors</v>
      </c>
      <c r="B17" s="289"/>
      <c r="C17" s="289"/>
      <c r="D17" s="289"/>
      <c r="E17" s="289"/>
      <c r="F17" s="289"/>
      <c r="G17" s="289"/>
      <c r="H17" s="289"/>
      <c r="I17" s="289"/>
      <c r="J17" s="289"/>
      <c r="K17" s="289"/>
      <c r="L17" s="289"/>
      <c r="M17" s="289"/>
      <c r="N17" s="289"/>
      <c r="O17" s="289"/>
      <c r="P17" s="289"/>
      <c r="Q17" s="290"/>
    </row>
    <row r="18" spans="1:17" ht="62.25" customHeight="1" x14ac:dyDescent="0.2">
      <c r="A18" s="24" t="s">
        <v>187</v>
      </c>
      <c r="B18" s="24" t="s">
        <v>98</v>
      </c>
      <c r="C18" s="24" t="s">
        <v>64</v>
      </c>
      <c r="D18" s="24" t="s">
        <v>65</v>
      </c>
      <c r="E18" s="24" t="s">
        <v>99</v>
      </c>
      <c r="F18" s="24" t="s">
        <v>64</v>
      </c>
      <c r="G18" s="24" t="s">
        <v>66</v>
      </c>
      <c r="H18" s="64" t="s">
        <v>58</v>
      </c>
      <c r="I18" s="50" t="s">
        <v>754</v>
      </c>
      <c r="J18" s="30" t="s">
        <v>154</v>
      </c>
      <c r="K18" s="30" t="s">
        <v>153</v>
      </c>
      <c r="L18" s="30" t="s">
        <v>155</v>
      </c>
      <c r="M18" s="30" t="s">
        <v>156</v>
      </c>
      <c r="N18" s="32" t="s">
        <v>157</v>
      </c>
      <c r="O18" s="32" t="s">
        <v>158</v>
      </c>
      <c r="P18" s="32" t="s">
        <v>159</v>
      </c>
      <c r="Q18" s="32" t="s">
        <v>160</v>
      </c>
    </row>
    <row r="19" spans="1:17" ht="22.5" customHeight="1" x14ac:dyDescent="0.2">
      <c r="A19" s="40"/>
      <c r="B19" s="40" t="s">
        <v>37</v>
      </c>
      <c r="C19" s="40"/>
      <c r="D19" s="40"/>
      <c r="E19" s="41" t="s">
        <v>48</v>
      </c>
      <c r="F19" s="33"/>
      <c r="G19" s="33"/>
      <c r="H19" s="34"/>
      <c r="I19" s="34"/>
      <c r="J19" s="37"/>
      <c r="K19" s="37"/>
      <c r="L19" s="28"/>
      <c r="M19" s="29"/>
      <c r="N19" s="31"/>
      <c r="O19" s="31"/>
      <c r="P19" s="31"/>
      <c r="Q19" s="31"/>
    </row>
    <row r="20" spans="1:17" ht="22.5" customHeight="1" x14ac:dyDescent="0.2">
      <c r="A20" s="40"/>
      <c r="B20" s="40" t="s">
        <v>38</v>
      </c>
      <c r="C20" s="40"/>
      <c r="D20" s="40"/>
      <c r="E20" s="41" t="s">
        <v>49</v>
      </c>
      <c r="F20" s="33"/>
      <c r="G20" s="33"/>
      <c r="H20" s="34"/>
      <c r="I20" s="34"/>
      <c r="J20" s="37"/>
      <c r="K20" s="37"/>
      <c r="L20" s="28"/>
      <c r="M20" s="29"/>
      <c r="N20" s="31"/>
      <c r="O20" s="31"/>
      <c r="P20" s="31"/>
      <c r="Q20" s="31"/>
    </row>
    <row r="21" spans="1:17" ht="22.5" customHeight="1" x14ac:dyDescent="0.2">
      <c r="A21" s="40"/>
      <c r="B21" s="40" t="s">
        <v>39</v>
      </c>
      <c r="C21" s="40"/>
      <c r="D21" s="40"/>
      <c r="E21" s="41" t="s">
        <v>50</v>
      </c>
      <c r="F21" s="33"/>
      <c r="G21" s="33"/>
      <c r="H21" s="34"/>
      <c r="I21" s="34"/>
      <c r="J21" s="37"/>
      <c r="K21" s="37"/>
      <c r="L21" s="28"/>
      <c r="M21" s="29"/>
      <c r="N21" s="31"/>
      <c r="O21" s="31"/>
      <c r="P21" s="31"/>
      <c r="Q21" s="31"/>
    </row>
    <row r="22" spans="1:17" ht="22.5" customHeight="1" x14ac:dyDescent="0.2">
      <c r="A22" s="40"/>
      <c r="B22" s="40" t="s">
        <v>40</v>
      </c>
      <c r="C22" s="40"/>
      <c r="D22" s="40"/>
      <c r="E22" s="41" t="s">
        <v>51</v>
      </c>
      <c r="F22" s="33"/>
      <c r="G22" s="33"/>
      <c r="H22" s="34"/>
      <c r="I22" s="34"/>
      <c r="J22" s="37"/>
      <c r="K22" s="37"/>
      <c r="L22" s="28"/>
      <c r="M22" s="29"/>
      <c r="N22" s="31"/>
      <c r="O22" s="31"/>
      <c r="P22" s="31"/>
      <c r="Q22" s="31"/>
    </row>
    <row r="23" spans="1:17" ht="22.5" customHeight="1" x14ac:dyDescent="0.2">
      <c r="A23" s="40"/>
      <c r="B23" s="40" t="s">
        <v>41</v>
      </c>
      <c r="C23" s="40"/>
      <c r="D23" s="40"/>
      <c r="E23" s="41" t="s">
        <v>52</v>
      </c>
      <c r="F23" s="33"/>
      <c r="G23" s="33"/>
      <c r="H23" s="34"/>
      <c r="I23" s="34"/>
      <c r="J23" s="37"/>
      <c r="K23" s="37"/>
      <c r="L23" s="28"/>
      <c r="M23" s="29"/>
      <c r="N23" s="31"/>
      <c r="O23" s="31"/>
      <c r="P23" s="31"/>
      <c r="Q23" s="31"/>
    </row>
    <row r="24" spans="1:17" ht="22.5" customHeight="1" x14ac:dyDescent="0.2">
      <c r="A24" s="40"/>
      <c r="B24" s="40" t="s">
        <v>42</v>
      </c>
      <c r="C24" s="40"/>
      <c r="D24" s="40"/>
      <c r="E24" s="41" t="s">
        <v>53</v>
      </c>
      <c r="F24" s="33"/>
      <c r="G24" s="33"/>
      <c r="H24" s="34"/>
      <c r="I24" s="34"/>
      <c r="J24" s="37"/>
      <c r="K24" s="37"/>
      <c r="L24" s="28"/>
      <c r="M24" s="29"/>
      <c r="N24" s="31"/>
      <c r="O24" s="31"/>
      <c r="P24" s="31"/>
      <c r="Q24" s="31"/>
    </row>
    <row r="25" spans="1:17" ht="22.5" customHeight="1" x14ac:dyDescent="0.2">
      <c r="A25" s="40"/>
      <c r="B25" s="40" t="s">
        <v>43</v>
      </c>
      <c r="C25" s="40"/>
      <c r="D25" s="40"/>
      <c r="E25" s="41" t="s">
        <v>54</v>
      </c>
      <c r="F25" s="33"/>
      <c r="G25" s="33"/>
      <c r="H25" s="34"/>
      <c r="I25" s="34"/>
      <c r="J25" s="37"/>
      <c r="K25" s="37"/>
      <c r="L25" s="28"/>
      <c r="M25" s="29"/>
      <c r="N25" s="31"/>
      <c r="O25" s="31"/>
      <c r="P25" s="31"/>
      <c r="Q25" s="31"/>
    </row>
    <row r="26" spans="1:17" ht="22.5" customHeight="1" x14ac:dyDescent="0.2">
      <c r="A26" s="40"/>
      <c r="B26" s="40" t="s">
        <v>44</v>
      </c>
      <c r="C26" s="40"/>
      <c r="D26" s="40"/>
      <c r="E26" s="41" t="s">
        <v>55</v>
      </c>
      <c r="F26" s="33"/>
      <c r="G26" s="33"/>
      <c r="H26" s="34"/>
      <c r="I26" s="34"/>
      <c r="J26" s="37"/>
      <c r="K26" s="37"/>
      <c r="L26" s="28"/>
      <c r="M26" s="29"/>
      <c r="N26" s="31"/>
      <c r="O26" s="31"/>
      <c r="P26" s="31"/>
      <c r="Q26" s="31"/>
    </row>
    <row r="27" spans="1:17" ht="22.5" customHeight="1" x14ac:dyDescent="0.2">
      <c r="A27" s="40"/>
      <c r="B27" s="40" t="s">
        <v>45</v>
      </c>
      <c r="C27" s="40"/>
      <c r="D27" s="40"/>
      <c r="E27" s="41" t="s">
        <v>56</v>
      </c>
      <c r="F27" s="33"/>
      <c r="G27" s="33"/>
      <c r="H27" s="34"/>
      <c r="I27" s="34"/>
      <c r="J27" s="37"/>
      <c r="K27" s="37"/>
      <c r="L27" s="28"/>
      <c r="M27" s="29"/>
      <c r="N27" s="31"/>
      <c r="O27" s="31"/>
      <c r="P27" s="31"/>
      <c r="Q27" s="31"/>
    </row>
    <row r="28" spans="1:17" ht="22.5" customHeight="1" x14ac:dyDescent="0.2">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2021-12-08T09:22:47Z</cp:lastPrinted>
  <dcterms:created xsi:type="dcterms:W3CDTF">2009-11-12T11:38:00Z</dcterms:created>
  <dcterms:modified xsi:type="dcterms:W3CDTF">2021-12-13T13:38:36Z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