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RevApr23\Publish\Files For the website\"/>
    </mc:Choice>
  </mc:AlternateContent>
  <bookViews>
    <workbookView xWindow="0" yWindow="0" windowWidth="38400" windowHeight="12000"/>
  </bookViews>
  <sheets>
    <sheet name="Sheet1" sheetId="1" r:id="rId1"/>
  </sheets>
  <definedNames>
    <definedName name="_xlnm.Print_Area" localSheetId="0">Sheet1!$B$2:$W$37</definedName>
    <definedName name="_xlnm.Print_Titles" localSheetId="0">Sheet1!$A:$A,Sheet1!$1:$1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" i="1" l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A21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B18" i="1"/>
  <c r="B21" i="1"/>
  <c r="O35" i="1" l="1"/>
  <c r="C35" i="1"/>
  <c r="I35" i="1"/>
  <c r="U35" i="1"/>
  <c r="S35" i="1"/>
  <c r="M35" i="1"/>
  <c r="G35" i="1"/>
  <c r="R35" i="1"/>
  <c r="L35" i="1"/>
  <c r="F35" i="1"/>
  <c r="W35" i="1"/>
  <c r="Q35" i="1"/>
  <c r="K35" i="1"/>
  <c r="E35" i="1"/>
  <c r="V35" i="1"/>
  <c r="P35" i="1"/>
  <c r="J35" i="1"/>
  <c r="D35" i="1"/>
  <c r="T35" i="1"/>
  <c r="N35" i="1"/>
  <c r="H35" i="1"/>
  <c r="B35" i="1"/>
</calcChain>
</file>

<file path=xl/sharedStrings.xml><?xml version="1.0" encoding="utf-8"?>
<sst xmlns="http://schemas.openxmlformats.org/spreadsheetml/2006/main" count="63" uniqueCount="41">
  <si>
    <t>Domestic Aggregated with Residual</t>
  </si>
  <si>
    <t>Non-Domestic Aggregated No Residual</t>
  </si>
  <si>
    <t>Non-Domestic Aggregated Band 1</t>
  </si>
  <si>
    <t>Non-Domestic Aggregated Band 2</t>
  </si>
  <si>
    <t>Non-Domestic Aggregated Band 3</t>
  </si>
  <si>
    <t>Non-Domestic Aggregated Band 4</t>
  </si>
  <si>
    <t>LV Site Specific No Residual</t>
  </si>
  <si>
    <t>LV Site Specific Band 1</t>
  </si>
  <si>
    <t>LV Site Specific Band 2</t>
  </si>
  <si>
    <t>LV Site Specific Band 3</t>
  </si>
  <si>
    <t>LV Site Specific Band 4</t>
  </si>
  <si>
    <t>LV Sub Site Specific No Residual</t>
  </si>
  <si>
    <t>LV Sub Site Specific Band 1</t>
  </si>
  <si>
    <t>LV Sub Site Specific Band 2</t>
  </si>
  <si>
    <t>LV Sub Site Specific Band 3</t>
  </si>
  <si>
    <t>LV Sub Site Specific Band 4</t>
  </si>
  <si>
    <t>HV Site Specific No Residual</t>
  </si>
  <si>
    <t>HV Site Specific Band 1</t>
  </si>
  <si>
    <t>HV Site Specific Band 2</t>
  </si>
  <si>
    <t>HV Site Specific Band 3</t>
  </si>
  <si>
    <t>HV Site Specific Band 4</t>
  </si>
  <si>
    <t>Unmetered Supplies</t>
  </si>
  <si>
    <t>Typical Bills</t>
  </si>
  <si>
    <t>2022/23 Base</t>
  </si>
  <si>
    <t>Load Factor</t>
  </si>
  <si>
    <t>Coincidence Factor</t>
  </si>
  <si>
    <t>Forecast</t>
  </si>
  <si>
    <t>Service Models</t>
  </si>
  <si>
    <t>Loss Adjustment factors</t>
  </si>
  <si>
    <t>Average KVAR By KVA</t>
  </si>
  <si>
    <t>Gross Asset Models</t>
  </si>
  <si>
    <t>Peaking Probabilities</t>
  </si>
  <si>
    <t>Hours in Time Band and Days in year</t>
  </si>
  <si>
    <t>IDNO Discounts</t>
  </si>
  <si>
    <t>Allowed Revenue</t>
  </si>
  <si>
    <t>Real pre-tax cost of capital</t>
  </si>
  <si>
    <t>Transmission Exits Charges</t>
  </si>
  <si>
    <t>Other Expenditure</t>
  </si>
  <si>
    <t>Check To CDCM Model</t>
  </si>
  <si>
    <t>Change To Typical Bills</t>
  </si>
  <si>
    <t>All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</si>
</sst>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0_ ;\-#,##0.0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B86CD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9" fontId="2" fillId="2" borderId="0" applyNumberFormat="0" applyBorder="0" applyAlignment="0">
      <alignment horizontal="left" vertical="center" wrapText="1"/>
    </xf>
    <xf numFmtId="9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164" fontId="3" fillId="3" borderId="0" xfId="1" applyNumberFormat="1" applyFont="1" applyFill="1"/>
    <xf numFmtId="0" fontId="2" fillId="3" borderId="1" xfId="2" applyNumberFormat="1" applyFill="1" applyBorder="1" applyAlignment="1">
      <alignment horizontal="right" wrapText="1"/>
    </xf>
    <xf numFmtId="0" fontId="2" fillId="2" borderId="1" xfId="2" applyNumberFormat="1" applyBorder="1" applyAlignment="1">
      <alignment horizontal="right" wrapText="1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9" fontId="0" fillId="0" borderId="0" xfId="3" applyFont="1"/>
  </cellXfs>
  <cellStyles count="4">
    <cellStyle name="ColumnHeading_CEPATNEI" xfId="2"/>
    <cellStyle name="Comma" xfId="1" builtinId="3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zoomScale="90" zoomScaleNormal="90" workbookViewId="0">
      <selection activeCell="B37" sqref="B37:W37"/>
    </sheetView>
  </sheetViews>
  <sheetFormatPr defaultRowHeight="15" x14ac:dyDescent="0.25"/>
  <cols>
    <col min="1" max="1" width="33.42578125" bestFit="1" customWidth="1"/>
    <col min="2" max="2" width="13.140625" bestFit="1" customWidth="1"/>
    <col min="3" max="3" width="14.28515625" bestFit="1" customWidth="1"/>
    <col min="4" max="7" width="13.85546875" bestFit="1" customWidth="1"/>
    <col min="8" max="12" width="14.5703125" bestFit="1" customWidth="1"/>
    <col min="13" max="13" width="11" bestFit="1" customWidth="1"/>
    <col min="14" max="17" width="14.42578125" bestFit="1" customWidth="1"/>
    <col min="18" max="21" width="15.140625" bestFit="1" customWidth="1"/>
    <col min="22" max="22" width="20.140625" bestFit="1" customWidth="1"/>
    <col min="23" max="23" width="12.140625" bestFit="1" customWidth="1"/>
  </cols>
  <sheetData>
    <row r="1" spans="1:23" ht="45" x14ac:dyDescent="0.25">
      <c r="A1" s="3" t="s">
        <v>22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5">
      <c r="A2" s="5" t="s">
        <v>23</v>
      </c>
      <c r="B2" s="6">
        <v>121.23459915378504</v>
      </c>
      <c r="C2" s="6">
        <v>0</v>
      </c>
      <c r="D2" s="6">
        <v>72.416875596868579</v>
      </c>
      <c r="E2" s="6">
        <v>246.6712642224804</v>
      </c>
      <c r="F2" s="6">
        <v>539.65174558931039</v>
      </c>
      <c r="G2" s="6">
        <v>1658.8927192175559</v>
      </c>
      <c r="H2" s="6">
        <v>0</v>
      </c>
      <c r="I2" s="6">
        <v>2555.2491089706273</v>
      </c>
      <c r="J2" s="6">
        <v>5412.1566167390429</v>
      </c>
      <c r="K2" s="6">
        <v>8623.8820942174534</v>
      </c>
      <c r="L2" s="6">
        <v>17281.296796597158</v>
      </c>
      <c r="M2" s="6">
        <v>0</v>
      </c>
      <c r="N2" s="6">
        <v>2672.6077642438827</v>
      </c>
      <c r="O2" s="6">
        <v>5619.7325949163705</v>
      </c>
      <c r="P2" s="6">
        <v>8969.0090123197497</v>
      </c>
      <c r="Q2" s="6">
        <v>18910.875018296792</v>
      </c>
      <c r="R2" s="6">
        <v>0</v>
      </c>
      <c r="S2" s="6">
        <v>9657.0014100664321</v>
      </c>
      <c r="T2" s="6">
        <v>34999.558362063872</v>
      </c>
      <c r="U2" s="6">
        <v>72828.156085856783</v>
      </c>
      <c r="V2" s="6">
        <v>182296.08743808864</v>
      </c>
      <c r="W2" s="6">
        <v>1792.5796628554363</v>
      </c>
    </row>
    <row r="3" spans="1:23" x14ac:dyDescent="0.25">
      <c r="A3" s="5" t="s">
        <v>24</v>
      </c>
      <c r="B3" s="6">
        <v>121.43653457257793</v>
      </c>
      <c r="C3" s="6">
        <v>0</v>
      </c>
      <c r="D3" s="6">
        <v>72.078593965962526</v>
      </c>
      <c r="E3" s="6">
        <v>244.83445772276932</v>
      </c>
      <c r="F3" s="6">
        <v>535.38302534777358</v>
      </c>
      <c r="G3" s="6">
        <v>1645.2941309344837</v>
      </c>
      <c r="H3" s="6">
        <v>0</v>
      </c>
      <c r="I3" s="6">
        <v>2573.4860088522901</v>
      </c>
      <c r="J3" s="6">
        <v>5446.8978210349178</v>
      </c>
      <c r="K3" s="6">
        <v>8676.376650146969</v>
      </c>
      <c r="L3" s="6">
        <v>17376.210341716291</v>
      </c>
      <c r="M3" s="6">
        <v>0</v>
      </c>
      <c r="N3" s="6">
        <v>2681.5564951043943</v>
      </c>
      <c r="O3" s="6">
        <v>5636.6398274344674</v>
      </c>
      <c r="P3" s="6">
        <v>8995.44739292964</v>
      </c>
      <c r="Q3" s="6">
        <v>18962.878231914743</v>
      </c>
      <c r="R3" s="6">
        <v>0</v>
      </c>
      <c r="S3" s="6">
        <v>9633.0800298857121</v>
      </c>
      <c r="T3" s="6">
        <v>34913.911716025053</v>
      </c>
      <c r="U3" s="6">
        <v>72650.796213759328</v>
      </c>
      <c r="V3" s="6">
        <v>181854.87779251399</v>
      </c>
      <c r="W3" s="6">
        <v>1782.7953055960554</v>
      </c>
    </row>
    <row r="4" spans="1:23" x14ac:dyDescent="0.25">
      <c r="A4" s="5" t="s">
        <v>25</v>
      </c>
      <c r="B4" s="6">
        <v>120.48424507585553</v>
      </c>
      <c r="C4" s="6">
        <v>0</v>
      </c>
      <c r="D4" s="6">
        <v>72.559012069758253</v>
      </c>
      <c r="E4" s="6">
        <v>247.59009111871549</v>
      </c>
      <c r="F4" s="6">
        <v>541.91471375276626</v>
      </c>
      <c r="G4" s="6">
        <v>1666.3008889979935</v>
      </c>
      <c r="H4" s="6">
        <v>0</v>
      </c>
      <c r="I4" s="6">
        <v>2590.701359042032</v>
      </c>
      <c r="J4" s="6">
        <v>5479.5137129529294</v>
      </c>
      <c r="K4" s="6">
        <v>8725.8851589193528</v>
      </c>
      <c r="L4" s="6">
        <v>17468.10269404775</v>
      </c>
      <c r="M4" s="6">
        <v>0</v>
      </c>
      <c r="N4" s="6">
        <v>2705.1161219330465</v>
      </c>
      <c r="O4" s="6">
        <v>5684.1804765297484</v>
      </c>
      <c r="P4" s="6">
        <v>9070.4445247931235</v>
      </c>
      <c r="Q4" s="6">
        <v>19114.716505121745</v>
      </c>
      <c r="R4" s="6">
        <v>0</v>
      </c>
      <c r="S4" s="6">
        <v>9703.9191994873781</v>
      </c>
      <c r="T4" s="6">
        <v>35175.668895807903</v>
      </c>
      <c r="U4" s="6">
        <v>73199.542527300815</v>
      </c>
      <c r="V4" s="6">
        <v>183242.25333313685</v>
      </c>
      <c r="W4" s="6">
        <v>1765.1974307827675</v>
      </c>
    </row>
    <row r="5" spans="1:23" x14ac:dyDescent="0.25">
      <c r="A5" s="5" t="s">
        <v>26</v>
      </c>
      <c r="B5" s="6">
        <v>121.10226277713117</v>
      </c>
      <c r="C5" s="6">
        <v>47.957429546740407</v>
      </c>
      <c r="D5" s="6">
        <v>75.608397649814094</v>
      </c>
      <c r="E5" s="6">
        <v>244.95117177331804</v>
      </c>
      <c r="F5" s="6">
        <v>528.54749948672747</v>
      </c>
      <c r="G5" s="6">
        <v>1654.5291595657018</v>
      </c>
      <c r="H5" s="6">
        <v>562.56228097972189</v>
      </c>
      <c r="I5" s="6">
        <v>2937.3453867415219</v>
      </c>
      <c r="J5" s="6">
        <v>5843.9901753973363</v>
      </c>
      <c r="K5" s="6">
        <v>9097.5654058425935</v>
      </c>
      <c r="L5" s="6">
        <v>18291.333134976612</v>
      </c>
      <c r="M5" s="6">
        <v>1662.9240429107401</v>
      </c>
      <c r="N5" s="6">
        <v>2812.7845614792459</v>
      </c>
      <c r="O5" s="6">
        <v>5405.2679118515898</v>
      </c>
      <c r="P5" s="6">
        <v>8374.8553821876121</v>
      </c>
      <c r="Q5" s="6">
        <v>17901.783043336043</v>
      </c>
      <c r="R5" s="6">
        <v>1896.4892352768923</v>
      </c>
      <c r="S5" s="6">
        <v>13471.703438881383</v>
      </c>
      <c r="T5" s="6">
        <v>34383.76330316539</v>
      </c>
      <c r="U5" s="6">
        <v>73565.278963287594</v>
      </c>
      <c r="V5" s="6">
        <v>182610.98898851289</v>
      </c>
      <c r="W5" s="6">
        <v>1635.3550290197848</v>
      </c>
    </row>
    <row r="6" spans="1:23" x14ac:dyDescent="0.25">
      <c r="A6" s="5" t="s">
        <v>27</v>
      </c>
      <c r="B6" s="6">
        <v>121.16766726337806</v>
      </c>
      <c r="C6" s="6">
        <v>48.476827853994671</v>
      </c>
      <c r="D6" s="6">
        <v>76.111671126760868</v>
      </c>
      <c r="E6" s="6">
        <v>245.26403952176983</v>
      </c>
      <c r="F6" s="6">
        <v>528.54151205265043</v>
      </c>
      <c r="G6" s="6">
        <v>1653.2936715981532</v>
      </c>
      <c r="H6" s="6">
        <v>561.69072301664983</v>
      </c>
      <c r="I6" s="6">
        <v>2933.4330031402105</v>
      </c>
      <c r="J6" s="6">
        <v>5833.5474962751532</v>
      </c>
      <c r="K6" s="6">
        <v>9080.1097634433409</v>
      </c>
      <c r="L6" s="6">
        <v>18256.857336340203</v>
      </c>
      <c r="M6" s="6">
        <v>1659.3914261720877</v>
      </c>
      <c r="N6" s="6">
        <v>2810.6378260002029</v>
      </c>
      <c r="O6" s="6">
        <v>5399.8795753372733</v>
      </c>
      <c r="P6" s="6">
        <v>8365.909160949539</v>
      </c>
      <c r="Q6" s="6">
        <v>17881.648997169534</v>
      </c>
      <c r="R6" s="6">
        <v>1900.1459457054725</v>
      </c>
      <c r="S6" s="6">
        <v>13466.254797178774</v>
      </c>
      <c r="T6" s="6">
        <v>34353.877732142202</v>
      </c>
      <c r="U6" s="6">
        <v>73494.230355042106</v>
      </c>
      <c r="V6" s="6">
        <v>182423.40710262101</v>
      </c>
      <c r="W6" s="6">
        <v>1644.8334755441333</v>
      </c>
    </row>
    <row r="7" spans="1:23" x14ac:dyDescent="0.25">
      <c r="A7" s="5" t="s">
        <v>28</v>
      </c>
      <c r="B7" s="6">
        <v>121.16766726337806</v>
      </c>
      <c r="C7" s="6">
        <v>48.476827853994671</v>
      </c>
      <c r="D7" s="6">
        <v>76.111671126760868</v>
      </c>
      <c r="E7" s="6">
        <v>245.26403952176983</v>
      </c>
      <c r="F7" s="6">
        <v>528.54151205265043</v>
      </c>
      <c r="G7" s="6">
        <v>1653.2936715981532</v>
      </c>
      <c r="H7" s="6">
        <v>561.69072301664983</v>
      </c>
      <c r="I7" s="6">
        <v>2933.4330031402105</v>
      </c>
      <c r="J7" s="6">
        <v>5833.5474962751532</v>
      </c>
      <c r="K7" s="6">
        <v>9080.1097634433409</v>
      </c>
      <c r="L7" s="6">
        <v>18256.857336340203</v>
      </c>
      <c r="M7" s="6">
        <v>1659.3914261720877</v>
      </c>
      <c r="N7" s="6">
        <v>2810.6378260002029</v>
      </c>
      <c r="O7" s="6">
        <v>5399.8795753372733</v>
      </c>
      <c r="P7" s="6">
        <v>8365.909160949539</v>
      </c>
      <c r="Q7" s="6">
        <v>17881.648997169534</v>
      </c>
      <c r="R7" s="6">
        <v>1900.1459457054725</v>
      </c>
      <c r="S7" s="6">
        <v>13466.254797178774</v>
      </c>
      <c r="T7" s="6">
        <v>34353.877732142202</v>
      </c>
      <c r="U7" s="6">
        <v>73494.230355042106</v>
      </c>
      <c r="V7" s="6">
        <v>182423.40710262101</v>
      </c>
      <c r="W7" s="6">
        <v>1644.8334755441333</v>
      </c>
    </row>
    <row r="8" spans="1:23" x14ac:dyDescent="0.25">
      <c r="A8" s="5" t="s">
        <v>29</v>
      </c>
      <c r="B8" s="6">
        <v>121.16766726337806</v>
      </c>
      <c r="C8" s="6">
        <v>48.476827853994671</v>
      </c>
      <c r="D8" s="6">
        <v>76.111671126760868</v>
      </c>
      <c r="E8" s="6">
        <v>245.30053952176991</v>
      </c>
      <c r="F8" s="6">
        <v>528.57801205265037</v>
      </c>
      <c r="G8" s="6">
        <v>1653.403171598153</v>
      </c>
      <c r="H8" s="6">
        <v>561.19806988279515</v>
      </c>
      <c r="I8" s="6">
        <v>2932.8714527769371</v>
      </c>
      <c r="J8" s="6">
        <v>5832.5054352111883</v>
      </c>
      <c r="K8" s="6">
        <v>9078.5473848331021</v>
      </c>
      <c r="L8" s="6">
        <v>18254.027755280844</v>
      </c>
      <c r="M8" s="6">
        <v>1655.5184296171556</v>
      </c>
      <c r="N8" s="6">
        <v>2810.175195165968</v>
      </c>
      <c r="O8" s="6">
        <v>5399.0186801874979</v>
      </c>
      <c r="P8" s="6">
        <v>8364.5089130599426</v>
      </c>
      <c r="Q8" s="6">
        <v>17878.682414732448</v>
      </c>
      <c r="R8" s="6">
        <v>1900.0191113476867</v>
      </c>
      <c r="S8" s="6">
        <v>13465.329439503719</v>
      </c>
      <c r="T8" s="6">
        <v>34351.624571097396</v>
      </c>
      <c r="U8" s="6">
        <v>73489.332653999445</v>
      </c>
      <c r="V8" s="6">
        <v>182411.12381295837</v>
      </c>
      <c r="W8" s="6">
        <v>1645.2892376990956</v>
      </c>
    </row>
    <row r="9" spans="1:23" x14ac:dyDescent="0.25">
      <c r="A9" s="5" t="s">
        <v>30</v>
      </c>
      <c r="B9" s="6">
        <v>121.2333541621078</v>
      </c>
      <c r="C9" s="6">
        <v>47.587816314151944</v>
      </c>
      <c r="D9" s="6">
        <v>74.996800147130799</v>
      </c>
      <c r="E9" s="6">
        <v>244.22267248235156</v>
      </c>
      <c r="F9" s="6">
        <v>527.66003450866958</v>
      </c>
      <c r="G9" s="6">
        <v>1652.9704655099019</v>
      </c>
      <c r="H9" s="6">
        <v>571.0871651914797</v>
      </c>
      <c r="I9" s="6">
        <v>2945.077627900836</v>
      </c>
      <c r="J9" s="6">
        <v>5869.2878173616846</v>
      </c>
      <c r="K9" s="6">
        <v>9139.8380389451668</v>
      </c>
      <c r="L9" s="6">
        <v>18357.203615412593</v>
      </c>
      <c r="M9" s="6">
        <v>1702.9834036694608</v>
      </c>
      <c r="N9" s="6">
        <v>2820.1488842783874</v>
      </c>
      <c r="O9" s="6">
        <v>5427.9991932295043</v>
      </c>
      <c r="P9" s="6">
        <v>8412.7187256687848</v>
      </c>
      <c r="Q9" s="6">
        <v>17981.508062088909</v>
      </c>
      <c r="R9" s="6">
        <v>1923.0325199474789</v>
      </c>
      <c r="S9" s="6">
        <v>13390.493274004337</v>
      </c>
      <c r="T9" s="6">
        <v>34223.779014905478</v>
      </c>
      <c r="U9" s="6">
        <v>73185.104343571656</v>
      </c>
      <c r="V9" s="6">
        <v>181649.77081880011</v>
      </c>
      <c r="W9" s="6">
        <v>1617.4623555635792</v>
      </c>
    </row>
    <row r="10" spans="1:23" x14ac:dyDescent="0.25">
      <c r="A10" s="5" t="s">
        <v>31</v>
      </c>
      <c r="B10" s="6">
        <v>121.47827938840503</v>
      </c>
      <c r="C10" s="6">
        <v>47.404797344279437</v>
      </c>
      <c r="D10" s="6">
        <v>74.771595785641367</v>
      </c>
      <c r="E10" s="6">
        <v>243.35333325249559</v>
      </c>
      <c r="F10" s="6">
        <v>525.66451405100838</v>
      </c>
      <c r="G10" s="6">
        <v>1646.5678650319708</v>
      </c>
      <c r="H10" s="6">
        <v>570.23029203688998</v>
      </c>
      <c r="I10" s="6">
        <v>2939.5183344954935</v>
      </c>
      <c r="J10" s="6">
        <v>5859.2476889461941</v>
      </c>
      <c r="K10" s="6">
        <v>9124.6406490753761</v>
      </c>
      <c r="L10" s="6">
        <v>18326.66338097685</v>
      </c>
      <c r="M10" s="6">
        <v>1698.0669170645549</v>
      </c>
      <c r="N10" s="6">
        <v>2813.2038772069045</v>
      </c>
      <c r="O10" s="6">
        <v>5414.6308057025026</v>
      </c>
      <c r="P10" s="6">
        <v>8392.0418779771917</v>
      </c>
      <c r="Q10" s="6">
        <v>17937.42675480849</v>
      </c>
      <c r="R10" s="6">
        <v>1911.676809339102</v>
      </c>
      <c r="S10" s="6">
        <v>13350.03687887386</v>
      </c>
      <c r="T10" s="6">
        <v>34118.332508364576</v>
      </c>
      <c r="U10" s="6">
        <v>72965.560200660184</v>
      </c>
      <c r="V10" s="6">
        <v>181109.38302217424</v>
      </c>
      <c r="W10" s="6">
        <v>1656.7786570080045</v>
      </c>
    </row>
    <row r="11" spans="1:23" x14ac:dyDescent="0.25">
      <c r="A11" s="5" t="s">
        <v>32</v>
      </c>
      <c r="B11" s="6">
        <v>121.47825314671512</v>
      </c>
      <c r="C11" s="6">
        <v>47.445060427073933</v>
      </c>
      <c r="D11" s="6">
        <v>74.783217347321084</v>
      </c>
      <c r="E11" s="6">
        <v>243.32122739203538</v>
      </c>
      <c r="F11" s="6">
        <v>525.54815190459271</v>
      </c>
      <c r="G11" s="6">
        <v>1646.1825956103464</v>
      </c>
      <c r="H11" s="6">
        <v>570.13061853310387</v>
      </c>
      <c r="I11" s="6">
        <v>2939.9296088741185</v>
      </c>
      <c r="J11" s="6">
        <v>5859.9671696768801</v>
      </c>
      <c r="K11" s="6">
        <v>9125.7892989744014</v>
      </c>
      <c r="L11" s="6">
        <v>18329.801582608106</v>
      </c>
      <c r="M11" s="6">
        <v>1699.7462526102288</v>
      </c>
      <c r="N11" s="6">
        <v>2815.3040232612816</v>
      </c>
      <c r="O11" s="6">
        <v>5419.0965430968108</v>
      </c>
      <c r="P11" s="6">
        <v>8399.1052784102849</v>
      </c>
      <c r="Q11" s="6">
        <v>17952.205786737326</v>
      </c>
      <c r="R11" s="6">
        <v>1915.9400399531478</v>
      </c>
      <c r="S11" s="6">
        <v>13361.491728343764</v>
      </c>
      <c r="T11" s="6">
        <v>34148.310401359602</v>
      </c>
      <c r="U11" s="6">
        <v>73026.171879828151</v>
      </c>
      <c r="V11" s="6">
        <v>181256.92447552946</v>
      </c>
      <c r="W11" s="6">
        <v>1659.4058873202259</v>
      </c>
    </row>
    <row r="12" spans="1:23" x14ac:dyDescent="0.25">
      <c r="A12" s="5" t="s">
        <v>33</v>
      </c>
      <c r="B12" s="6">
        <v>121.47825314671512</v>
      </c>
      <c r="C12" s="6">
        <v>47.445682491702286</v>
      </c>
      <c r="D12" s="6">
        <v>74.784196354382189</v>
      </c>
      <c r="E12" s="6">
        <v>243.3264212579594</v>
      </c>
      <c r="F12" s="6">
        <v>525.59700401189809</v>
      </c>
      <c r="G12" s="6">
        <v>1646.2594721558401</v>
      </c>
      <c r="H12" s="6">
        <v>570.13061853310387</v>
      </c>
      <c r="I12" s="6">
        <v>2939.9296088741185</v>
      </c>
      <c r="J12" s="6">
        <v>5860.0403696768799</v>
      </c>
      <c r="K12" s="6">
        <v>9125.8990989743997</v>
      </c>
      <c r="L12" s="6">
        <v>18330.094382608106</v>
      </c>
      <c r="M12" s="6">
        <v>1699.7462526102288</v>
      </c>
      <c r="N12" s="6">
        <v>2815.3406232612811</v>
      </c>
      <c r="O12" s="6">
        <v>5419.1331430968112</v>
      </c>
      <c r="P12" s="6">
        <v>8399.2150784102851</v>
      </c>
      <c r="Q12" s="6">
        <v>17952.461986737326</v>
      </c>
      <c r="R12" s="6">
        <v>1915.9400399531478</v>
      </c>
      <c r="S12" s="6">
        <v>13361.857728343764</v>
      </c>
      <c r="T12" s="6">
        <v>34148.9692013596</v>
      </c>
      <c r="U12" s="6">
        <v>73027.562679828145</v>
      </c>
      <c r="V12" s="6">
        <v>181260.43807552947</v>
      </c>
      <c r="W12" s="6">
        <v>1659.5484909059251</v>
      </c>
    </row>
    <row r="13" spans="1:23" x14ac:dyDescent="0.25">
      <c r="A13" s="5" t="s">
        <v>34</v>
      </c>
      <c r="B13" s="6">
        <v>125.17485314671512</v>
      </c>
      <c r="C13" s="6">
        <v>48.067882491702285</v>
      </c>
      <c r="D13" s="6">
        <v>76.614196354382187</v>
      </c>
      <c r="E13" s="6">
        <v>250.17062125795937</v>
      </c>
      <c r="F13" s="6">
        <v>540.85920401189799</v>
      </c>
      <c r="G13" s="6">
        <v>1695.01067215584</v>
      </c>
      <c r="H13" s="6">
        <v>570.7894185331038</v>
      </c>
      <c r="I13" s="6">
        <v>3017.2654088741178</v>
      </c>
      <c r="J13" s="6">
        <v>6003.8783696768805</v>
      </c>
      <c r="K13" s="6">
        <v>9347.9878989743993</v>
      </c>
      <c r="L13" s="6">
        <v>18807.504782608106</v>
      </c>
      <c r="M13" s="6">
        <v>1700.3684526102286</v>
      </c>
      <c r="N13" s="6">
        <v>2892.6398232612814</v>
      </c>
      <c r="O13" s="6">
        <v>5562.9711430968109</v>
      </c>
      <c r="P13" s="6">
        <v>8621.3038784102828</v>
      </c>
      <c r="Q13" s="6">
        <v>18429.872386737326</v>
      </c>
      <c r="R13" s="6">
        <v>1916.5988399531475</v>
      </c>
      <c r="S13" s="6">
        <v>13823.383728343762</v>
      </c>
      <c r="T13" s="6">
        <v>35319.034601359599</v>
      </c>
      <c r="U13" s="6">
        <v>75595.674879828133</v>
      </c>
      <c r="V13" s="6">
        <v>187688.7156755295</v>
      </c>
      <c r="W13" s="6">
        <v>1694.260016563115</v>
      </c>
    </row>
    <row r="14" spans="1:23" x14ac:dyDescent="0.25">
      <c r="A14" s="5" t="s">
        <v>35</v>
      </c>
      <c r="B14" s="6">
        <v>125.14025775179894</v>
      </c>
      <c r="C14" s="6">
        <v>48.056685328391957</v>
      </c>
      <c r="D14" s="6">
        <v>76.59657422728273</v>
      </c>
      <c r="E14" s="6">
        <v>250.18693167132747</v>
      </c>
      <c r="F14" s="6">
        <v>540.89486608040556</v>
      </c>
      <c r="G14" s="6">
        <v>1695.1640943369532</v>
      </c>
      <c r="H14" s="6">
        <v>570.44486889141706</v>
      </c>
      <c r="I14" s="6">
        <v>3017.1511410652361</v>
      </c>
      <c r="J14" s="6">
        <v>6003.6922054539364</v>
      </c>
      <c r="K14" s="6">
        <v>9347.8049531235501</v>
      </c>
      <c r="L14" s="6">
        <v>18808.161124599086</v>
      </c>
      <c r="M14" s="6">
        <v>1696.5771159068006</v>
      </c>
      <c r="N14" s="6">
        <v>2891.1510516351241</v>
      </c>
      <c r="O14" s="6">
        <v>5559.6407878604641</v>
      </c>
      <c r="P14" s="6">
        <v>8615.9898888731041</v>
      </c>
      <c r="Q14" s="6">
        <v>18418.689789215819</v>
      </c>
      <c r="R14" s="6">
        <v>1916.3634089042093</v>
      </c>
      <c r="S14" s="6">
        <v>13828.853389196462</v>
      </c>
      <c r="T14" s="6">
        <v>35332.968104467756</v>
      </c>
      <c r="U14" s="6">
        <v>75626.23483956742</v>
      </c>
      <c r="V14" s="6">
        <v>187765.29068250876</v>
      </c>
      <c r="W14" s="6">
        <v>1694.0273619730533</v>
      </c>
    </row>
    <row r="15" spans="1:23" x14ac:dyDescent="0.25">
      <c r="A15" s="5" t="s">
        <v>36</v>
      </c>
      <c r="B15" s="6">
        <v>125.06693214024868</v>
      </c>
      <c r="C15" s="6">
        <v>47.979494922241386</v>
      </c>
      <c r="D15" s="6">
        <v>76.584891749056354</v>
      </c>
      <c r="E15" s="6">
        <v>250.20123815426786</v>
      </c>
      <c r="F15" s="6">
        <v>540.87513347189611</v>
      </c>
      <c r="G15" s="6">
        <v>1695.1072809855668</v>
      </c>
      <c r="H15" s="6">
        <v>568.97820701116245</v>
      </c>
      <c r="I15" s="6">
        <v>3018.2794205305481</v>
      </c>
      <c r="J15" s="6">
        <v>6005.9428884939252</v>
      </c>
      <c r="K15" s="6">
        <v>9351.7386636847496</v>
      </c>
      <c r="L15" s="6">
        <v>18821.210862558761</v>
      </c>
      <c r="M15" s="6">
        <v>1691.6353551731052</v>
      </c>
      <c r="N15" s="6">
        <v>2891.8493432276105</v>
      </c>
      <c r="O15" s="6">
        <v>5561.1190856306584</v>
      </c>
      <c r="P15" s="6">
        <v>8618.4531378999181</v>
      </c>
      <c r="Q15" s="6">
        <v>18423.779221983263</v>
      </c>
      <c r="R15" s="6">
        <v>1914.0425893055058</v>
      </c>
      <c r="S15" s="6">
        <v>13846.446948219256</v>
      </c>
      <c r="T15" s="6">
        <v>35377.769509342928</v>
      </c>
      <c r="U15" s="6">
        <v>75724.612617143692</v>
      </c>
      <c r="V15" s="6">
        <v>188011.56383628197</v>
      </c>
      <c r="W15" s="6">
        <v>1693.4103174585948</v>
      </c>
    </row>
    <row r="16" spans="1:23" x14ac:dyDescent="0.25">
      <c r="A16" s="5" t="s">
        <v>37</v>
      </c>
      <c r="B16" s="6">
        <v>127.19665101975021</v>
      </c>
      <c r="C16" s="6">
        <v>57.935479712764526</v>
      </c>
      <c r="D16" s="6">
        <v>83.475978902348089</v>
      </c>
      <c r="E16" s="6">
        <v>250.88026319076357</v>
      </c>
      <c r="F16" s="6">
        <v>531.17762807882298</v>
      </c>
      <c r="G16" s="6">
        <v>1644.1321555358772</v>
      </c>
      <c r="H16" s="6">
        <v>677.58048217864678</v>
      </c>
      <c r="I16" s="6">
        <v>3023.0228805404499</v>
      </c>
      <c r="J16" s="6">
        <v>6095.7681135241592</v>
      </c>
      <c r="K16" s="6">
        <v>9509.2057430353998</v>
      </c>
      <c r="L16" s="6">
        <v>18928.653664686</v>
      </c>
      <c r="M16" s="6">
        <v>1982.1709827126181</v>
      </c>
      <c r="N16" s="6">
        <v>2856.6862500173984</v>
      </c>
      <c r="O16" s="6">
        <v>5527.5768407292562</v>
      </c>
      <c r="P16" s="6">
        <v>8570.9975718534442</v>
      </c>
      <c r="Q16" s="6">
        <v>18292.682486599915</v>
      </c>
      <c r="R16" s="6">
        <v>2343.6105292454326</v>
      </c>
      <c r="S16" s="6">
        <v>13205.168265506172</v>
      </c>
      <c r="T16" s="6">
        <v>33808.638762423747</v>
      </c>
      <c r="U16" s="6">
        <v>71821.830366958398</v>
      </c>
      <c r="V16" s="6">
        <v>177871.05426872682</v>
      </c>
      <c r="W16" s="6">
        <v>1770.6601929865508</v>
      </c>
    </row>
    <row r="17" spans="1:23" x14ac:dyDescent="0.25">
      <c r="A17" s="5" t="s">
        <v>38</v>
      </c>
      <c r="B17" s="6">
        <v>127.19665101975021</v>
      </c>
      <c r="C17" s="6">
        <v>57.935479712764526</v>
      </c>
      <c r="D17" s="6">
        <v>83.475978902348089</v>
      </c>
      <c r="E17" s="6">
        <v>250.88026319076357</v>
      </c>
      <c r="F17" s="6">
        <v>531.17762807882298</v>
      </c>
      <c r="G17" s="6">
        <v>1644.1321555358772</v>
      </c>
      <c r="H17" s="6">
        <v>677.58048217864678</v>
      </c>
      <c r="I17" s="6">
        <v>3023.0228805404499</v>
      </c>
      <c r="J17" s="6">
        <v>6095.7681135241592</v>
      </c>
      <c r="K17" s="6">
        <v>9509.2057430353998</v>
      </c>
      <c r="L17" s="6">
        <v>18928.653664686</v>
      </c>
      <c r="M17" s="6">
        <v>1982.1709827126181</v>
      </c>
      <c r="N17" s="6">
        <v>2856.6862500173984</v>
      </c>
      <c r="O17" s="6">
        <v>5527.5768407292562</v>
      </c>
      <c r="P17" s="6">
        <v>8570.9975718534442</v>
      </c>
      <c r="Q17" s="6">
        <v>18292.682486599915</v>
      </c>
      <c r="R17" s="6">
        <v>2343.6105292454326</v>
      </c>
      <c r="S17" s="6">
        <v>13205.168265506172</v>
      </c>
      <c r="T17" s="6">
        <v>33808.638762423747</v>
      </c>
      <c r="U17" s="6">
        <v>71821.830366958398</v>
      </c>
      <c r="V17" s="6">
        <v>177871.05426872682</v>
      </c>
      <c r="W17" s="6">
        <v>1770.6601929865508</v>
      </c>
    </row>
    <row r="18" spans="1:23" x14ac:dyDescent="0.25">
      <c r="B18" s="2">
        <f>B16-B17</f>
        <v>0</v>
      </c>
      <c r="C18" s="2">
        <f t="shared" ref="C18:W18" si="0">C16-C17</f>
        <v>0</v>
      </c>
      <c r="D18" s="2">
        <f t="shared" si="0"/>
        <v>0</v>
      </c>
      <c r="E18" s="2">
        <f t="shared" si="0"/>
        <v>0</v>
      </c>
      <c r="F18" s="2">
        <f t="shared" si="0"/>
        <v>0</v>
      </c>
      <c r="G18" s="2">
        <f t="shared" si="0"/>
        <v>0</v>
      </c>
      <c r="H18" s="2">
        <f t="shared" si="0"/>
        <v>0</v>
      </c>
      <c r="I18" s="2">
        <f t="shared" si="0"/>
        <v>0</v>
      </c>
      <c r="J18" s="2">
        <f t="shared" si="0"/>
        <v>0</v>
      </c>
      <c r="K18" s="2">
        <f t="shared" si="0"/>
        <v>0</v>
      </c>
      <c r="L18" s="2">
        <f t="shared" si="0"/>
        <v>0</v>
      </c>
      <c r="M18" s="2">
        <f t="shared" si="0"/>
        <v>0</v>
      </c>
      <c r="N18" s="2">
        <f t="shared" si="0"/>
        <v>0</v>
      </c>
      <c r="O18" s="2">
        <f t="shared" si="0"/>
        <v>0</v>
      </c>
      <c r="P18" s="2">
        <f t="shared" si="0"/>
        <v>0</v>
      </c>
      <c r="Q18" s="2">
        <f t="shared" si="0"/>
        <v>0</v>
      </c>
      <c r="R18" s="2">
        <f t="shared" si="0"/>
        <v>0</v>
      </c>
      <c r="S18" s="2">
        <f t="shared" si="0"/>
        <v>0</v>
      </c>
      <c r="T18" s="2">
        <f t="shared" si="0"/>
        <v>0</v>
      </c>
      <c r="U18" s="2">
        <f t="shared" si="0"/>
        <v>0</v>
      </c>
      <c r="V18" s="2">
        <f t="shared" si="0"/>
        <v>0</v>
      </c>
      <c r="W18" s="2">
        <f t="shared" si="0"/>
        <v>0</v>
      </c>
    </row>
    <row r="19" spans="1:2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45" x14ac:dyDescent="0.25">
      <c r="A20" s="3" t="s">
        <v>39</v>
      </c>
      <c r="B20" s="4" t="s">
        <v>0</v>
      </c>
      <c r="C20" s="4" t="s">
        <v>1</v>
      </c>
      <c r="D20" s="4" t="s">
        <v>2</v>
      </c>
      <c r="E20" s="4" t="s">
        <v>3</v>
      </c>
      <c r="F20" s="4" t="s">
        <v>4</v>
      </c>
      <c r="G20" s="4" t="s">
        <v>5</v>
      </c>
      <c r="H20" s="4" t="s">
        <v>6</v>
      </c>
      <c r="I20" s="4" t="s">
        <v>7</v>
      </c>
      <c r="J20" s="4" t="s">
        <v>8</v>
      </c>
      <c r="K20" s="4" t="s">
        <v>9</v>
      </c>
      <c r="L20" s="4" t="s">
        <v>10</v>
      </c>
      <c r="M20" s="4" t="s">
        <v>11</v>
      </c>
      <c r="N20" s="4" t="s">
        <v>12</v>
      </c>
      <c r="O20" s="4" t="s">
        <v>13</v>
      </c>
      <c r="P20" s="4" t="s">
        <v>14</v>
      </c>
      <c r="Q20" s="4" t="s">
        <v>15</v>
      </c>
      <c r="R20" s="4" t="s">
        <v>16</v>
      </c>
      <c r="S20" s="4" t="s">
        <v>17</v>
      </c>
      <c r="T20" s="4" t="s">
        <v>18</v>
      </c>
      <c r="U20" s="4" t="s">
        <v>19</v>
      </c>
      <c r="V20" s="4" t="s">
        <v>20</v>
      </c>
      <c r="W20" s="4" t="s">
        <v>21</v>
      </c>
    </row>
    <row r="21" spans="1:23" x14ac:dyDescent="0.25">
      <c r="A21" s="5" t="str">
        <f>A3</f>
        <v>Load Factor</v>
      </c>
      <c r="B21" s="7">
        <f>B3-B2</f>
        <v>0.20193541879288546</v>
      </c>
      <c r="C21" s="7">
        <f t="shared" ref="C21:W21" si="1">C3-C2</f>
        <v>0</v>
      </c>
      <c r="D21" s="7">
        <f t="shared" si="1"/>
        <v>-0.33828163090605301</v>
      </c>
      <c r="E21" s="7">
        <f t="shared" si="1"/>
        <v>-1.8368064997110878</v>
      </c>
      <c r="F21" s="7">
        <f t="shared" si="1"/>
        <v>-4.268720241536812</v>
      </c>
      <c r="G21" s="7">
        <f t="shared" si="1"/>
        <v>-13.598588283072104</v>
      </c>
      <c r="H21" s="7">
        <f t="shared" si="1"/>
        <v>0</v>
      </c>
      <c r="I21" s="7">
        <f t="shared" si="1"/>
        <v>18.236899881662794</v>
      </c>
      <c r="J21" s="7">
        <f t="shared" si="1"/>
        <v>34.741204295874923</v>
      </c>
      <c r="K21" s="7">
        <f t="shared" si="1"/>
        <v>52.494555929515627</v>
      </c>
      <c r="L21" s="7">
        <f t="shared" si="1"/>
        <v>94.913545119132323</v>
      </c>
      <c r="M21" s="7">
        <f t="shared" si="1"/>
        <v>0</v>
      </c>
      <c r="N21" s="7">
        <f t="shared" si="1"/>
        <v>8.9487308605116596</v>
      </c>
      <c r="O21" s="7">
        <f t="shared" si="1"/>
        <v>16.907232518096862</v>
      </c>
      <c r="P21" s="7">
        <f t="shared" si="1"/>
        <v>26.438380609890373</v>
      </c>
      <c r="Q21" s="7">
        <f t="shared" si="1"/>
        <v>52.003213617950678</v>
      </c>
      <c r="R21" s="7">
        <f t="shared" si="1"/>
        <v>0</v>
      </c>
      <c r="S21" s="7">
        <f t="shared" si="1"/>
        <v>-23.921380180720007</v>
      </c>
      <c r="T21" s="7">
        <f t="shared" si="1"/>
        <v>-85.64664603881829</v>
      </c>
      <c r="U21" s="7">
        <f t="shared" si="1"/>
        <v>-177.35987209745508</v>
      </c>
      <c r="V21" s="7">
        <f t="shared" si="1"/>
        <v>-441.20964557465049</v>
      </c>
      <c r="W21" s="7">
        <f t="shared" si="1"/>
        <v>-9.7843572593808403</v>
      </c>
    </row>
    <row r="22" spans="1:23" x14ac:dyDescent="0.25">
      <c r="A22" s="5" t="str">
        <f t="shared" ref="A22:A32" si="2">A4</f>
        <v>Coincidence Factor</v>
      </c>
      <c r="B22" s="7">
        <f t="shared" ref="B22:W22" si="3">B4-B3</f>
        <v>-0.95228949672240049</v>
      </c>
      <c r="C22" s="7">
        <f t="shared" si="3"/>
        <v>0</v>
      </c>
      <c r="D22" s="7">
        <f t="shared" si="3"/>
        <v>0.4804181037957278</v>
      </c>
      <c r="E22" s="7">
        <f t="shared" si="3"/>
        <v>2.7556333959461767</v>
      </c>
      <c r="F22" s="7">
        <f t="shared" si="3"/>
        <v>6.5316884049926784</v>
      </c>
      <c r="G22" s="7">
        <f t="shared" si="3"/>
        <v>21.006758063509778</v>
      </c>
      <c r="H22" s="7">
        <f t="shared" si="3"/>
        <v>0</v>
      </c>
      <c r="I22" s="7">
        <f t="shared" si="3"/>
        <v>17.215350189741912</v>
      </c>
      <c r="J22" s="7">
        <f t="shared" si="3"/>
        <v>32.615891918011584</v>
      </c>
      <c r="K22" s="7">
        <f t="shared" si="3"/>
        <v>49.50850877238372</v>
      </c>
      <c r="L22" s="7">
        <f t="shared" si="3"/>
        <v>91.892352331458824</v>
      </c>
      <c r="M22" s="7">
        <f t="shared" si="3"/>
        <v>0</v>
      </c>
      <c r="N22" s="7">
        <f t="shared" si="3"/>
        <v>23.559626828652199</v>
      </c>
      <c r="O22" s="7">
        <f t="shared" si="3"/>
        <v>47.540649095280969</v>
      </c>
      <c r="P22" s="7">
        <f t="shared" si="3"/>
        <v>74.997131863483446</v>
      </c>
      <c r="Q22" s="7">
        <f t="shared" si="3"/>
        <v>151.8382732070022</v>
      </c>
      <c r="R22" s="7">
        <f t="shared" si="3"/>
        <v>0</v>
      </c>
      <c r="S22" s="7">
        <f t="shared" si="3"/>
        <v>70.839169601666072</v>
      </c>
      <c r="T22" s="7">
        <f t="shared" si="3"/>
        <v>261.75717978284956</v>
      </c>
      <c r="U22" s="7">
        <f t="shared" si="3"/>
        <v>548.74631354148732</v>
      </c>
      <c r="V22" s="7">
        <f t="shared" si="3"/>
        <v>1387.3755406228593</v>
      </c>
      <c r="W22" s="7">
        <f t="shared" si="3"/>
        <v>-17.597874813287945</v>
      </c>
    </row>
    <row r="23" spans="1:23" x14ac:dyDescent="0.25">
      <c r="A23" s="5" t="str">
        <f t="shared" si="2"/>
        <v>Forecast</v>
      </c>
      <c r="B23" s="7">
        <f t="shared" ref="B23:W23" si="4">B5-B4</f>
        <v>0.61801770127564737</v>
      </c>
      <c r="C23" s="7">
        <f t="shared" si="4"/>
        <v>47.957429546740407</v>
      </c>
      <c r="D23" s="7">
        <f t="shared" si="4"/>
        <v>3.0493855800558407</v>
      </c>
      <c r="E23" s="7">
        <f t="shared" si="4"/>
        <v>-2.6389193453974542</v>
      </c>
      <c r="F23" s="7">
        <f t="shared" si="4"/>
        <v>-13.367214266038786</v>
      </c>
      <c r="G23" s="7">
        <f t="shared" si="4"/>
        <v>-11.77172943229175</v>
      </c>
      <c r="H23" s="7">
        <f t="shared" si="4"/>
        <v>562.56228097972189</v>
      </c>
      <c r="I23" s="7">
        <f t="shared" si="4"/>
        <v>346.64402769948992</v>
      </c>
      <c r="J23" s="7">
        <f t="shared" si="4"/>
        <v>364.47646244440693</v>
      </c>
      <c r="K23" s="7">
        <f t="shared" si="4"/>
        <v>371.6802469232407</v>
      </c>
      <c r="L23" s="7">
        <f t="shared" si="4"/>
        <v>823.23044092886266</v>
      </c>
      <c r="M23" s="7">
        <f t="shared" si="4"/>
        <v>1662.9240429107401</v>
      </c>
      <c r="N23" s="7">
        <f t="shared" si="4"/>
        <v>107.66843954619935</v>
      </c>
      <c r="O23" s="7">
        <f t="shared" si="4"/>
        <v>-278.91256467815856</v>
      </c>
      <c r="P23" s="7">
        <f t="shared" si="4"/>
        <v>-695.58914260551137</v>
      </c>
      <c r="Q23" s="7">
        <f t="shared" si="4"/>
        <v>-1212.9334617857021</v>
      </c>
      <c r="R23" s="7">
        <f t="shared" si="4"/>
        <v>1896.4892352768923</v>
      </c>
      <c r="S23" s="7">
        <f t="shared" si="4"/>
        <v>3767.7842393940045</v>
      </c>
      <c r="T23" s="7">
        <f t="shared" si="4"/>
        <v>-791.90559264251351</v>
      </c>
      <c r="U23" s="7">
        <f t="shared" si="4"/>
        <v>365.73643598677882</v>
      </c>
      <c r="V23" s="7">
        <f t="shared" si="4"/>
        <v>-631.26434462395264</v>
      </c>
      <c r="W23" s="7">
        <f t="shared" si="4"/>
        <v>-129.84240176298272</v>
      </c>
    </row>
    <row r="24" spans="1:23" x14ac:dyDescent="0.25">
      <c r="A24" s="5" t="str">
        <f t="shared" si="2"/>
        <v>Service Models</v>
      </c>
      <c r="B24" s="7">
        <f t="shared" ref="B24:W24" si="5">B6-B5</f>
        <v>6.540448624689077E-2</v>
      </c>
      <c r="C24" s="7">
        <f t="shared" si="5"/>
        <v>0.51939830725426361</v>
      </c>
      <c r="D24" s="7">
        <f t="shared" si="5"/>
        <v>0.50327347694677371</v>
      </c>
      <c r="E24" s="7">
        <f t="shared" si="5"/>
        <v>0.31286774845179366</v>
      </c>
      <c r="F24" s="7">
        <f t="shared" si="5"/>
        <v>-5.9874340770420531E-3</v>
      </c>
      <c r="G24" s="7">
        <f t="shared" si="5"/>
        <v>-1.235487967548579</v>
      </c>
      <c r="H24" s="7">
        <f t="shared" si="5"/>
        <v>-0.87155796307206401</v>
      </c>
      <c r="I24" s="7">
        <f t="shared" si="5"/>
        <v>-3.912383601311376</v>
      </c>
      <c r="J24" s="7">
        <f t="shared" si="5"/>
        <v>-10.442679122183108</v>
      </c>
      <c r="K24" s="7">
        <f t="shared" si="5"/>
        <v>-17.455642399252611</v>
      </c>
      <c r="L24" s="7">
        <f t="shared" si="5"/>
        <v>-34.475798636409309</v>
      </c>
      <c r="M24" s="7">
        <f t="shared" si="5"/>
        <v>-3.5326167386524503</v>
      </c>
      <c r="N24" s="7">
        <f t="shared" si="5"/>
        <v>-2.1467354790429454</v>
      </c>
      <c r="O24" s="7">
        <f t="shared" si="5"/>
        <v>-5.3883365143165065</v>
      </c>
      <c r="P24" s="7">
        <f t="shared" si="5"/>
        <v>-8.9462212380731216</v>
      </c>
      <c r="Q24" s="7">
        <f t="shared" si="5"/>
        <v>-20.134046166509506</v>
      </c>
      <c r="R24" s="7">
        <f t="shared" si="5"/>
        <v>3.6567104285802543</v>
      </c>
      <c r="S24" s="7">
        <f t="shared" si="5"/>
        <v>-5.4486417026091658</v>
      </c>
      <c r="T24" s="7">
        <f t="shared" si="5"/>
        <v>-29.885571023187367</v>
      </c>
      <c r="U24" s="7">
        <f t="shared" si="5"/>
        <v>-71.04860824548814</v>
      </c>
      <c r="V24" s="7">
        <f t="shared" si="5"/>
        <v>-187.58188589187921</v>
      </c>
      <c r="W24" s="7">
        <f t="shared" si="5"/>
        <v>9.4784465243485556</v>
      </c>
    </row>
    <row r="25" spans="1:23" x14ac:dyDescent="0.25">
      <c r="A25" s="5" t="str">
        <f t="shared" si="2"/>
        <v>Loss Adjustment factors</v>
      </c>
      <c r="B25" s="7">
        <f t="shared" ref="B25:W25" si="6">B7-B6</f>
        <v>0</v>
      </c>
      <c r="C25" s="7">
        <f t="shared" si="6"/>
        <v>0</v>
      </c>
      <c r="D25" s="7">
        <f t="shared" si="6"/>
        <v>0</v>
      </c>
      <c r="E25" s="7">
        <f t="shared" si="6"/>
        <v>0</v>
      </c>
      <c r="F25" s="7">
        <f t="shared" si="6"/>
        <v>0</v>
      </c>
      <c r="G25" s="7">
        <f t="shared" si="6"/>
        <v>0</v>
      </c>
      <c r="H25" s="7">
        <f t="shared" si="6"/>
        <v>0</v>
      </c>
      <c r="I25" s="7">
        <f t="shared" si="6"/>
        <v>0</v>
      </c>
      <c r="J25" s="7">
        <f t="shared" si="6"/>
        <v>0</v>
      </c>
      <c r="K25" s="7">
        <f t="shared" si="6"/>
        <v>0</v>
      </c>
      <c r="L25" s="7">
        <f t="shared" si="6"/>
        <v>0</v>
      </c>
      <c r="M25" s="7">
        <f t="shared" si="6"/>
        <v>0</v>
      </c>
      <c r="N25" s="7">
        <f t="shared" si="6"/>
        <v>0</v>
      </c>
      <c r="O25" s="7">
        <f t="shared" si="6"/>
        <v>0</v>
      </c>
      <c r="P25" s="7">
        <f t="shared" si="6"/>
        <v>0</v>
      </c>
      <c r="Q25" s="7">
        <f t="shared" si="6"/>
        <v>0</v>
      </c>
      <c r="R25" s="7">
        <f t="shared" si="6"/>
        <v>0</v>
      </c>
      <c r="S25" s="7">
        <f t="shared" si="6"/>
        <v>0</v>
      </c>
      <c r="T25" s="7">
        <f t="shared" si="6"/>
        <v>0</v>
      </c>
      <c r="U25" s="7">
        <f t="shared" si="6"/>
        <v>0</v>
      </c>
      <c r="V25" s="7">
        <f t="shared" si="6"/>
        <v>0</v>
      </c>
      <c r="W25" s="7">
        <f t="shared" si="6"/>
        <v>0</v>
      </c>
    </row>
    <row r="26" spans="1:23" x14ac:dyDescent="0.25">
      <c r="A26" s="5" t="str">
        <f t="shared" si="2"/>
        <v>Average KVAR By KVA</v>
      </c>
      <c r="B26" s="7">
        <f t="shared" ref="B26:W26" si="7">B8-B7</f>
        <v>0</v>
      </c>
      <c r="C26" s="7">
        <f t="shared" si="7"/>
        <v>0</v>
      </c>
      <c r="D26" s="7">
        <f t="shared" si="7"/>
        <v>0</v>
      </c>
      <c r="E26" s="7">
        <f t="shared" si="7"/>
        <v>3.6500000000074806E-2</v>
      </c>
      <c r="F26" s="7">
        <f t="shared" si="7"/>
        <v>3.6499999999932697E-2</v>
      </c>
      <c r="G26" s="7">
        <f t="shared" si="7"/>
        <v>0.10949999999979809</v>
      </c>
      <c r="H26" s="7">
        <f t="shared" si="7"/>
        <v>-0.4926531338546738</v>
      </c>
      <c r="I26" s="7">
        <f t="shared" si="7"/>
        <v>-0.56155036327345442</v>
      </c>
      <c r="J26" s="7">
        <f t="shared" si="7"/>
        <v>-1.0420610639648658</v>
      </c>
      <c r="K26" s="7">
        <f t="shared" si="7"/>
        <v>-1.5623786102387385</v>
      </c>
      <c r="L26" s="7">
        <f t="shared" si="7"/>
        <v>-2.8295810593590431</v>
      </c>
      <c r="M26" s="7">
        <f t="shared" si="7"/>
        <v>-3.872996554932115</v>
      </c>
      <c r="N26" s="7">
        <f t="shared" si="7"/>
        <v>-0.4626308342349148</v>
      </c>
      <c r="O26" s="7">
        <f t="shared" si="7"/>
        <v>-0.86089514977538784</v>
      </c>
      <c r="P26" s="7">
        <f t="shared" si="7"/>
        <v>-1.4002478895963577</v>
      </c>
      <c r="Q26" s="7">
        <f t="shared" si="7"/>
        <v>-2.96658243708589</v>
      </c>
      <c r="R26" s="7">
        <f t="shared" si="7"/>
        <v>-0.12683435778581043</v>
      </c>
      <c r="S26" s="7">
        <f t="shared" si="7"/>
        <v>-0.92535767505432887</v>
      </c>
      <c r="T26" s="7">
        <f t="shared" si="7"/>
        <v>-2.2531610448058927</v>
      </c>
      <c r="U26" s="7">
        <f t="shared" si="7"/>
        <v>-4.8977010426606284</v>
      </c>
      <c r="V26" s="7">
        <f t="shared" si="7"/>
        <v>-12.283289662649622</v>
      </c>
      <c r="W26" s="7">
        <f t="shared" si="7"/>
        <v>0.45576215496225814</v>
      </c>
    </row>
    <row r="27" spans="1:23" x14ac:dyDescent="0.25">
      <c r="A27" s="5" t="str">
        <f t="shared" si="2"/>
        <v>Gross Asset Models</v>
      </c>
      <c r="B27" s="7">
        <f t="shared" ref="B27:W27" si="8">B9-B8</f>
        <v>6.5686898729737209E-2</v>
      </c>
      <c r="C27" s="7">
        <f t="shared" si="8"/>
        <v>-0.88901153984272696</v>
      </c>
      <c r="D27" s="7">
        <f t="shared" si="8"/>
        <v>-1.1148709796300693</v>
      </c>
      <c r="E27" s="7">
        <f t="shared" si="8"/>
        <v>-1.0778670394183507</v>
      </c>
      <c r="F27" s="7">
        <f t="shared" si="8"/>
        <v>-0.91797754398078268</v>
      </c>
      <c r="G27" s="7">
        <f t="shared" si="8"/>
        <v>-0.43270608825105228</v>
      </c>
      <c r="H27" s="7">
        <f t="shared" si="8"/>
        <v>9.8890953086845457</v>
      </c>
      <c r="I27" s="7">
        <f t="shared" si="8"/>
        <v>12.206175123898902</v>
      </c>
      <c r="J27" s="7">
        <f t="shared" si="8"/>
        <v>36.782382150496232</v>
      </c>
      <c r="K27" s="7">
        <f t="shared" si="8"/>
        <v>61.290654112064658</v>
      </c>
      <c r="L27" s="7">
        <f t="shared" si="8"/>
        <v>103.17586013174878</v>
      </c>
      <c r="M27" s="7">
        <f t="shared" si="8"/>
        <v>47.464974052305251</v>
      </c>
      <c r="N27" s="7">
        <f t="shared" si="8"/>
        <v>9.9736891124193789</v>
      </c>
      <c r="O27" s="7">
        <f t="shared" si="8"/>
        <v>28.980513042006351</v>
      </c>
      <c r="P27" s="7">
        <f t="shared" si="8"/>
        <v>48.209812608842185</v>
      </c>
      <c r="Q27" s="7">
        <f t="shared" si="8"/>
        <v>102.82564735646156</v>
      </c>
      <c r="R27" s="7">
        <f t="shared" si="8"/>
        <v>23.013408599792228</v>
      </c>
      <c r="S27" s="7">
        <f t="shared" si="8"/>
        <v>-74.836165499382332</v>
      </c>
      <c r="T27" s="7">
        <f t="shared" si="8"/>
        <v>-127.84555619191815</v>
      </c>
      <c r="U27" s="7">
        <f t="shared" si="8"/>
        <v>-304.22831042778853</v>
      </c>
      <c r="V27" s="7">
        <f t="shared" si="8"/>
        <v>-761.35299415825284</v>
      </c>
      <c r="W27" s="7">
        <f t="shared" si="8"/>
        <v>-27.826882135516371</v>
      </c>
    </row>
    <row r="28" spans="1:23" x14ac:dyDescent="0.25">
      <c r="A28" s="5" t="str">
        <f t="shared" si="2"/>
        <v>Peaking Probabilities</v>
      </c>
      <c r="B28" s="7">
        <f t="shared" ref="B28:W28" si="9">B10-B9</f>
        <v>0.24492522629722657</v>
      </c>
      <c r="C28" s="7">
        <f t="shared" si="9"/>
        <v>-0.18301896987250643</v>
      </c>
      <c r="D28" s="7">
        <f t="shared" si="9"/>
        <v>-0.2252043614894319</v>
      </c>
      <c r="E28" s="7">
        <f t="shared" si="9"/>
        <v>-0.86933922985596723</v>
      </c>
      <c r="F28" s="7">
        <f t="shared" si="9"/>
        <v>-1.9955204576612005</v>
      </c>
      <c r="G28" s="7">
        <f t="shared" si="9"/>
        <v>-6.4026004779311734</v>
      </c>
      <c r="H28" s="7">
        <f t="shared" si="9"/>
        <v>-0.8568731545897208</v>
      </c>
      <c r="I28" s="7">
        <f t="shared" si="9"/>
        <v>-5.5592934053424869</v>
      </c>
      <c r="J28" s="7">
        <f t="shared" si="9"/>
        <v>-10.040128415490472</v>
      </c>
      <c r="K28" s="7">
        <f t="shared" si="9"/>
        <v>-15.197389869790641</v>
      </c>
      <c r="L28" s="7">
        <f t="shared" si="9"/>
        <v>-30.540234435742605</v>
      </c>
      <c r="M28" s="7">
        <f t="shared" si="9"/>
        <v>-4.9164866049059128</v>
      </c>
      <c r="N28" s="7">
        <f t="shared" si="9"/>
        <v>-6.9450070714829053</v>
      </c>
      <c r="O28" s="7">
        <f t="shared" si="9"/>
        <v>-13.368387527001687</v>
      </c>
      <c r="P28" s="7">
        <f t="shared" si="9"/>
        <v>-20.676847691593139</v>
      </c>
      <c r="Q28" s="7">
        <f t="shared" si="9"/>
        <v>-44.081307280419423</v>
      </c>
      <c r="R28" s="7">
        <f t="shared" si="9"/>
        <v>-11.355710608376967</v>
      </c>
      <c r="S28" s="7">
        <f t="shared" si="9"/>
        <v>-40.456395130477176</v>
      </c>
      <c r="T28" s="7">
        <f t="shared" si="9"/>
        <v>-105.44650654090219</v>
      </c>
      <c r="U28" s="7">
        <f t="shared" si="9"/>
        <v>-219.54414291147259</v>
      </c>
      <c r="V28" s="7">
        <f t="shared" si="9"/>
        <v>-540.38779662587331</v>
      </c>
      <c r="W28" s="7">
        <f t="shared" si="9"/>
        <v>39.316301444425335</v>
      </c>
    </row>
    <row r="29" spans="1:23" x14ac:dyDescent="0.25">
      <c r="A29" s="5" t="str">
        <f t="shared" si="2"/>
        <v>Hours in Time Band and Days in year</v>
      </c>
      <c r="B29" s="7">
        <f t="shared" ref="B29:W29" si="10">B11-B10</f>
        <v>-2.6241689909056731E-5</v>
      </c>
      <c r="C29" s="7">
        <f t="shared" si="10"/>
        <v>4.0263082794496086E-2</v>
      </c>
      <c r="D29" s="7">
        <f t="shared" si="10"/>
        <v>1.1621561679717729E-2</v>
      </c>
      <c r="E29" s="7">
        <f t="shared" si="10"/>
        <v>-3.2105860460205804E-2</v>
      </c>
      <c r="F29" s="7">
        <f t="shared" si="10"/>
        <v>-0.11636214641566767</v>
      </c>
      <c r="G29" s="7">
        <f t="shared" si="10"/>
        <v>-0.38526942162434352</v>
      </c>
      <c r="H29" s="7">
        <f t="shared" si="10"/>
        <v>-9.9673503786107176E-2</v>
      </c>
      <c r="I29" s="7">
        <f t="shared" si="10"/>
        <v>0.41127437862496663</v>
      </c>
      <c r="J29" s="7">
        <f t="shared" si="10"/>
        <v>0.71948073068597296</v>
      </c>
      <c r="K29" s="7">
        <f t="shared" si="10"/>
        <v>1.1486498990252585</v>
      </c>
      <c r="L29" s="7">
        <f t="shared" si="10"/>
        <v>3.1382016312563792</v>
      </c>
      <c r="M29" s="7">
        <f t="shared" si="10"/>
        <v>1.6793355456738936</v>
      </c>
      <c r="N29" s="7">
        <f t="shared" si="10"/>
        <v>2.1001460543770918</v>
      </c>
      <c r="O29" s="7">
        <f t="shared" si="10"/>
        <v>4.4657373943082348</v>
      </c>
      <c r="P29" s="7">
        <f t="shared" si="10"/>
        <v>7.063400433093193</v>
      </c>
      <c r="Q29" s="7">
        <f t="shared" si="10"/>
        <v>14.779031928836048</v>
      </c>
      <c r="R29" s="7">
        <f t="shared" si="10"/>
        <v>4.263230614045824</v>
      </c>
      <c r="S29" s="7">
        <f t="shared" si="10"/>
        <v>11.45484946990473</v>
      </c>
      <c r="T29" s="7">
        <f t="shared" si="10"/>
        <v>29.977892995026195</v>
      </c>
      <c r="U29" s="7">
        <f t="shared" si="10"/>
        <v>60.61167916796694</v>
      </c>
      <c r="V29" s="7">
        <f t="shared" si="10"/>
        <v>147.5414533552248</v>
      </c>
      <c r="W29" s="7">
        <f t="shared" si="10"/>
        <v>2.6272303122213998</v>
      </c>
    </row>
    <row r="30" spans="1:23" x14ac:dyDescent="0.25">
      <c r="A30" s="5" t="str">
        <f t="shared" si="2"/>
        <v>IDNO Discounts</v>
      </c>
      <c r="B30" s="7">
        <f t="shared" ref="B30:W30" si="11">B12-B11</f>
        <v>0</v>
      </c>
      <c r="C30" s="7">
        <f t="shared" si="11"/>
        <v>6.2206462835234788E-4</v>
      </c>
      <c r="D30" s="7">
        <f t="shared" si="11"/>
        <v>9.7900706110465308E-4</v>
      </c>
      <c r="E30" s="7">
        <f t="shared" si="11"/>
        <v>5.1938659240136076E-3</v>
      </c>
      <c r="F30" s="7">
        <f t="shared" si="11"/>
        <v>4.8852107305378922E-2</v>
      </c>
      <c r="G30" s="7">
        <f t="shared" si="11"/>
        <v>7.6876545493632875E-2</v>
      </c>
      <c r="H30" s="7">
        <f t="shared" si="11"/>
        <v>0</v>
      </c>
      <c r="I30" s="7">
        <f t="shared" si="11"/>
        <v>0</v>
      </c>
      <c r="J30" s="7">
        <f t="shared" si="11"/>
        <v>7.3199999999815191E-2</v>
      </c>
      <c r="K30" s="7">
        <f t="shared" si="11"/>
        <v>0.10979999999835854</v>
      </c>
      <c r="L30" s="7">
        <f t="shared" si="11"/>
        <v>0.29279999999926076</v>
      </c>
      <c r="M30" s="7">
        <f t="shared" si="11"/>
        <v>0</v>
      </c>
      <c r="N30" s="7">
        <f t="shared" si="11"/>
        <v>3.6599999999452848E-2</v>
      </c>
      <c r="O30" s="7">
        <f t="shared" si="11"/>
        <v>3.6600000000362343E-2</v>
      </c>
      <c r="P30" s="7">
        <f t="shared" si="11"/>
        <v>0.10980000000017753</v>
      </c>
      <c r="Q30" s="7">
        <f t="shared" si="11"/>
        <v>0.25619999999980791</v>
      </c>
      <c r="R30" s="7">
        <f t="shared" si="11"/>
        <v>0</v>
      </c>
      <c r="S30" s="7">
        <f t="shared" si="11"/>
        <v>0.36599999999998545</v>
      </c>
      <c r="T30" s="7">
        <f t="shared" si="11"/>
        <v>0.65879999999742722</v>
      </c>
      <c r="U30" s="7">
        <f t="shared" si="11"/>
        <v>1.3907999999937601</v>
      </c>
      <c r="V30" s="7">
        <f t="shared" si="11"/>
        <v>3.5136000000056811</v>
      </c>
      <c r="W30" s="7">
        <f t="shared" si="11"/>
        <v>0.14260358569913478</v>
      </c>
    </row>
    <row r="31" spans="1:23" x14ac:dyDescent="0.25">
      <c r="A31" s="5" t="str">
        <f t="shared" si="2"/>
        <v>Allowed Revenue</v>
      </c>
      <c r="B31" s="7">
        <f t="shared" ref="B31:W31" si="12">B13-B12</f>
        <v>3.6966000000000037</v>
      </c>
      <c r="C31" s="7">
        <f t="shared" si="12"/>
        <v>0.62219999999999942</v>
      </c>
      <c r="D31" s="7">
        <f t="shared" si="12"/>
        <v>1.8299999999999983</v>
      </c>
      <c r="E31" s="7">
        <f t="shared" si="12"/>
        <v>6.8441999999999723</v>
      </c>
      <c r="F31" s="7">
        <f t="shared" si="12"/>
        <v>15.262199999999893</v>
      </c>
      <c r="G31" s="7">
        <f t="shared" si="12"/>
        <v>48.751199999999926</v>
      </c>
      <c r="H31" s="7">
        <f t="shared" si="12"/>
        <v>0.65879999999992833</v>
      </c>
      <c r="I31" s="7">
        <f t="shared" si="12"/>
        <v>77.335799999999381</v>
      </c>
      <c r="J31" s="7">
        <f t="shared" si="12"/>
        <v>143.83800000000065</v>
      </c>
      <c r="K31" s="7">
        <f t="shared" si="12"/>
        <v>222.08879999999954</v>
      </c>
      <c r="L31" s="7">
        <f t="shared" si="12"/>
        <v>477.41040000000066</v>
      </c>
      <c r="M31" s="7">
        <f t="shared" si="12"/>
        <v>0.62219999999979336</v>
      </c>
      <c r="N31" s="7">
        <f t="shared" si="12"/>
        <v>77.299200000000383</v>
      </c>
      <c r="O31" s="7">
        <f t="shared" si="12"/>
        <v>143.83799999999974</v>
      </c>
      <c r="P31" s="7">
        <f t="shared" si="12"/>
        <v>222.08879999999772</v>
      </c>
      <c r="Q31" s="7">
        <f t="shared" si="12"/>
        <v>477.41040000000066</v>
      </c>
      <c r="R31" s="7">
        <f t="shared" si="12"/>
        <v>0.65879999999970096</v>
      </c>
      <c r="S31" s="7">
        <f t="shared" si="12"/>
        <v>461.52599999999802</v>
      </c>
      <c r="T31" s="7">
        <f t="shared" si="12"/>
        <v>1170.0653999999995</v>
      </c>
      <c r="U31" s="7">
        <f t="shared" si="12"/>
        <v>2568.1121999999887</v>
      </c>
      <c r="V31" s="7">
        <f t="shared" si="12"/>
        <v>6428.2776000000304</v>
      </c>
      <c r="W31" s="7">
        <f t="shared" si="12"/>
        <v>34.711525657189895</v>
      </c>
    </row>
    <row r="32" spans="1:23" x14ac:dyDescent="0.25">
      <c r="A32" s="5" t="str">
        <f t="shared" si="2"/>
        <v>Real pre-tax cost of capital</v>
      </c>
      <c r="B32" s="7">
        <f t="shared" ref="B32:W33" si="13">B14-B13</f>
        <v>-3.4595394916181021E-2</v>
      </c>
      <c r="C32" s="7">
        <f t="shared" si="13"/>
        <v>-1.1197163310328051E-2</v>
      </c>
      <c r="D32" s="7">
        <f t="shared" si="13"/>
        <v>-1.762212709945743E-2</v>
      </c>
      <c r="E32" s="7">
        <f t="shared" si="13"/>
        <v>1.6310413368103127E-2</v>
      </c>
      <c r="F32" s="7">
        <f t="shared" si="13"/>
        <v>3.5662068507576805E-2</v>
      </c>
      <c r="G32" s="7">
        <f t="shared" si="13"/>
        <v>0.15342218111322836</v>
      </c>
      <c r="H32" s="7">
        <f t="shared" si="13"/>
        <v>-0.34454964168673996</v>
      </c>
      <c r="I32" s="7">
        <f t="shared" si="13"/>
        <v>-0.11426780888177746</v>
      </c>
      <c r="J32" s="7">
        <f t="shared" si="13"/>
        <v>-0.18616422294417134</v>
      </c>
      <c r="K32" s="7">
        <f t="shared" si="13"/>
        <v>-0.18294585084913706</v>
      </c>
      <c r="L32" s="7">
        <f t="shared" si="13"/>
        <v>0.65634199097985402</v>
      </c>
      <c r="M32" s="7">
        <f t="shared" si="13"/>
        <v>-3.7913367034279872</v>
      </c>
      <c r="N32" s="7">
        <f t="shared" si="13"/>
        <v>-1.4887716261573587</v>
      </c>
      <c r="O32" s="7">
        <f t="shared" si="13"/>
        <v>-3.3303552363468043</v>
      </c>
      <c r="P32" s="7">
        <f t="shared" si="13"/>
        <v>-5.3139895371787134</v>
      </c>
      <c r="Q32" s="7">
        <f t="shared" si="13"/>
        <v>-11.182597521506978</v>
      </c>
      <c r="R32" s="7">
        <f t="shared" si="13"/>
        <v>-0.23543104893815325</v>
      </c>
      <c r="S32" s="7">
        <f t="shared" si="13"/>
        <v>5.469660852699235</v>
      </c>
      <c r="T32" s="7">
        <f t="shared" si="13"/>
        <v>13.933503108157311</v>
      </c>
      <c r="U32" s="7">
        <f t="shared" si="13"/>
        <v>30.559959739286569</v>
      </c>
      <c r="V32" s="7">
        <f t="shared" si="13"/>
        <v>76.575006979255704</v>
      </c>
      <c r="W32" s="7">
        <f t="shared" si="13"/>
        <v>-0.23265459006165656</v>
      </c>
    </row>
    <row r="33" spans="1:23" x14ac:dyDescent="0.25">
      <c r="A33" s="5" t="str">
        <f>A15</f>
        <v>Transmission Exits Charges</v>
      </c>
      <c r="B33" s="7">
        <f>B15-B14</f>
        <v>-7.332561155025985E-2</v>
      </c>
      <c r="C33" s="7">
        <f t="shared" si="13"/>
        <v>-7.7190406150570823E-2</v>
      </c>
      <c r="D33" s="7">
        <f t="shared" si="13"/>
        <v>-1.1682478226376247E-2</v>
      </c>
      <c r="E33" s="7">
        <f t="shared" si="13"/>
        <v>1.4306482940384058E-2</v>
      </c>
      <c r="F33" s="7">
        <f t="shared" si="13"/>
        <v>-1.973260850945735E-2</v>
      </c>
      <c r="G33" s="7">
        <f t="shared" si="13"/>
        <v>-5.6813351386381328E-2</v>
      </c>
      <c r="H33" s="7">
        <f t="shared" si="13"/>
        <v>-1.4666618802546054</v>
      </c>
      <c r="I33" s="7">
        <f t="shared" si="13"/>
        <v>1.1282794653120618</v>
      </c>
      <c r="J33" s="7">
        <f t="shared" si="13"/>
        <v>2.2506830399888713</v>
      </c>
      <c r="K33" s="7">
        <f t="shared" si="13"/>
        <v>3.9337105611994048</v>
      </c>
      <c r="L33" s="7">
        <f t="shared" si="13"/>
        <v>13.04973795967453</v>
      </c>
      <c r="M33" s="7">
        <f t="shared" si="13"/>
        <v>-4.9417607336954461</v>
      </c>
      <c r="N33" s="7">
        <f t="shared" si="13"/>
        <v>0.69829159248638462</v>
      </c>
      <c r="O33" s="7">
        <f t="shared" si="13"/>
        <v>1.478297770194331</v>
      </c>
      <c r="P33" s="7">
        <f t="shared" si="13"/>
        <v>2.4632490268140828</v>
      </c>
      <c r="Q33" s="7">
        <f t="shared" si="13"/>
        <v>5.0894327674432134</v>
      </c>
      <c r="R33" s="7">
        <f t="shared" si="13"/>
        <v>-2.3208195987035651</v>
      </c>
      <c r="S33" s="7">
        <f t="shared" si="13"/>
        <v>17.59355902279458</v>
      </c>
      <c r="T33" s="7">
        <f t="shared" si="13"/>
        <v>44.801404875172011</v>
      </c>
      <c r="U33" s="7">
        <f t="shared" si="13"/>
        <v>98.37777757627191</v>
      </c>
      <c r="V33" s="7">
        <f t="shared" si="13"/>
        <v>246.27315377321793</v>
      </c>
      <c r="W33" s="7">
        <f t="shared" si="13"/>
        <v>-0.61704451445848463</v>
      </c>
    </row>
    <row r="34" spans="1:23" x14ac:dyDescent="0.25">
      <c r="A34" s="5" t="str">
        <f>A16</f>
        <v>Other Expenditure</v>
      </c>
      <c r="B34" s="7">
        <f>B16-B15</f>
        <v>2.1297188795015245</v>
      </c>
      <c r="C34" s="7">
        <f t="shared" ref="C34:W34" si="14">C16-C15</f>
        <v>9.9559847905231393</v>
      </c>
      <c r="D34" s="7">
        <f t="shared" si="14"/>
        <v>6.8910871532917355</v>
      </c>
      <c r="E34" s="7">
        <f t="shared" si="14"/>
        <v>0.67902503649571599</v>
      </c>
      <c r="F34" s="7">
        <f t="shared" si="14"/>
        <v>-9.6975053930731292</v>
      </c>
      <c r="G34" s="7">
        <f t="shared" si="14"/>
        <v>-50.975125449689585</v>
      </c>
      <c r="H34" s="7">
        <f t="shared" si="14"/>
        <v>108.60227516748432</v>
      </c>
      <c r="I34" s="7">
        <f t="shared" si="14"/>
        <v>4.7434600099018098</v>
      </c>
      <c r="J34" s="7">
        <f t="shared" si="14"/>
        <v>89.825225030233923</v>
      </c>
      <c r="K34" s="7">
        <f t="shared" si="14"/>
        <v>157.46707935065024</v>
      </c>
      <c r="L34" s="7">
        <f t="shared" si="14"/>
        <v>107.4428021272397</v>
      </c>
      <c r="M34" s="7">
        <f t="shared" si="14"/>
        <v>290.53562753951292</v>
      </c>
      <c r="N34" s="7">
        <f t="shared" si="14"/>
        <v>-35.163093210212082</v>
      </c>
      <c r="O34" s="7">
        <f t="shared" si="14"/>
        <v>-33.542244901402228</v>
      </c>
      <c r="P34" s="7">
        <f t="shared" si="14"/>
        <v>-47.455566046473905</v>
      </c>
      <c r="Q34" s="7">
        <f t="shared" si="14"/>
        <v>-131.09673538334755</v>
      </c>
      <c r="R34" s="7">
        <f t="shared" si="14"/>
        <v>429.56793993992687</v>
      </c>
      <c r="S34" s="7">
        <f t="shared" si="14"/>
        <v>-641.27868271308398</v>
      </c>
      <c r="T34" s="7">
        <f t="shared" si="14"/>
        <v>-1569.1307469191815</v>
      </c>
      <c r="U34" s="7">
        <f t="shared" si="14"/>
        <v>-3902.7822501852934</v>
      </c>
      <c r="V34" s="7">
        <f t="shared" si="14"/>
        <v>-10140.509567555157</v>
      </c>
      <c r="W34" s="7">
        <f t="shared" si="14"/>
        <v>77.249875527955965</v>
      </c>
    </row>
    <row r="35" spans="1:23" x14ac:dyDescent="0.25">
      <c r="A35" s="5" t="s">
        <v>40</v>
      </c>
      <c r="B35" s="7">
        <f>SUM(B21:B34)</f>
        <v>5.9620518659651651</v>
      </c>
      <c r="C35" s="7">
        <f t="shared" ref="C35:W35" si="15">SUM(C21:C34)</f>
        <v>57.935479712764526</v>
      </c>
      <c r="D35" s="7">
        <f t="shared" si="15"/>
        <v>11.05910330547951</v>
      </c>
      <c r="E35" s="7">
        <f t="shared" si="15"/>
        <v>4.2089989682831686</v>
      </c>
      <c r="F35" s="7">
        <f t="shared" si="15"/>
        <v>-8.4741175104874173</v>
      </c>
      <c r="G35" s="7">
        <f t="shared" si="15"/>
        <v>-14.760563681678605</v>
      </c>
      <c r="H35" s="7">
        <f t="shared" si="15"/>
        <v>677.58048217864678</v>
      </c>
      <c r="I35" s="7">
        <f t="shared" si="15"/>
        <v>467.77377156982266</v>
      </c>
      <c r="J35" s="7">
        <f t="shared" si="15"/>
        <v>683.61149678511629</v>
      </c>
      <c r="K35" s="7">
        <f t="shared" si="15"/>
        <v>885.32364881794638</v>
      </c>
      <c r="L35" s="7">
        <f t="shared" si="15"/>
        <v>1647.356868088842</v>
      </c>
      <c r="M35" s="7">
        <f t="shared" si="15"/>
        <v>1982.1709827126181</v>
      </c>
      <c r="N35" s="7">
        <f t="shared" si="15"/>
        <v>184.07848577351569</v>
      </c>
      <c r="O35" s="7">
        <f t="shared" si="15"/>
        <v>-92.155754187114326</v>
      </c>
      <c r="P35" s="7">
        <f t="shared" si="15"/>
        <v>-398.01144046630543</v>
      </c>
      <c r="Q35" s="7">
        <f t="shared" si="15"/>
        <v>-618.19253169687727</v>
      </c>
      <c r="R35" s="7">
        <f t="shared" si="15"/>
        <v>2343.6105292454326</v>
      </c>
      <c r="S35" s="7">
        <f t="shared" si="15"/>
        <v>3548.1668554397402</v>
      </c>
      <c r="T35" s="7">
        <f t="shared" si="15"/>
        <v>-1190.9195996401249</v>
      </c>
      <c r="U35" s="7">
        <f t="shared" si="15"/>
        <v>-1006.3257188983844</v>
      </c>
      <c r="V35" s="7">
        <f t="shared" si="15"/>
        <v>-4425.0331693618209</v>
      </c>
      <c r="W35" s="7">
        <f t="shared" si="15"/>
        <v>-21.919469868885471</v>
      </c>
    </row>
    <row r="37" spans="1:23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</sheetData>
  <pageMargins left="0.70866141732283472" right="0.70866141732283472" top="0.74803149606299213" bottom="0.74803149606299213" header="0.31496062992125984" footer="0.31496062992125984"/>
  <pageSetup paperSize="8" scale="98" fitToWidth="2" fitToHeight="2" orientation="landscape" r:id="rId1"/>
  <headerFooter>
    <oddFooter xml:space="preserve">&amp;L&amp;Z&amp;F   &amp;A  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Wornell, Dave I.</cp:lastModifiedBy>
  <cp:lastPrinted>2021-12-17T08:32:21Z</cp:lastPrinted>
  <dcterms:created xsi:type="dcterms:W3CDTF">2021-12-07T14:30:05Z</dcterms:created>
  <dcterms:modified xsi:type="dcterms:W3CDTF">2021-12-22T08:56:38Z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